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 Years\03. 무주출장소 관내 도로유지보수공사 실시설계\02. 설계\01. 국도19호선 무주 적상산교(상) 등 시설물 보수공사\01. 설계서\"/>
    </mc:Choice>
  </mc:AlternateContent>
  <xr:revisionPtr revIDLastSave="0" documentId="13_ncr:1_{88B212CD-BBE4-4F8D-87DD-F4BC1D0BB095}" xr6:coauthVersionLast="36" xr6:coauthVersionMax="47" xr10:uidLastSave="{00000000-0000-0000-0000-000000000000}"/>
  <bookViews>
    <workbookView xWindow="38280" yWindow="-120" windowWidth="29040" windowHeight="15720" tabRatio="934" activeTab="8" xr2:uid="{00000000-000D-0000-FFFF-FFFF00000000}"/>
  </bookViews>
  <sheets>
    <sheet name="표지,목차" sheetId="1" r:id="rId1"/>
    <sheet name="수량표지 " sheetId="103" state="hidden" r:id="rId2"/>
    <sheet name="목차" sheetId="126" state="hidden" r:id="rId3"/>
    <sheet name="단가표지" sheetId="2" state="hidden" r:id="rId4"/>
    <sheet name="단가간지" sheetId="3" state="hidden" r:id="rId5"/>
    <sheet name="예정공정, 인력동원" sheetId="119" r:id="rId6"/>
    <sheet name="갑지-출력X" sheetId="106" r:id="rId7"/>
    <sheet name="내역서" sheetId="133" r:id="rId8"/>
    <sheet name="제경비산출서" sheetId="134" r:id="rId9"/>
    <sheet name="제경비산출서 (철콘)" sheetId="135" state="hidden" r:id="rId10"/>
    <sheet name="제경비산출서 (포장)" sheetId="136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1_" localSheetId="9">'[1]집계표(육상)'!#REF!</definedName>
    <definedName name="_1_" localSheetId="10">'[1]집계표(육상)'!#REF!</definedName>
    <definedName name="_1_">'[1]집계표(육상)'!#REF!</definedName>
    <definedName name="_10" localSheetId="9">#REF!</definedName>
    <definedName name="_10" localSheetId="10">#REF!</definedName>
    <definedName name="_10">#REF!</definedName>
    <definedName name="_10_3_0Crite" localSheetId="9">#REF!</definedName>
    <definedName name="_10_3_0Crite" localSheetId="10">#REF!</definedName>
    <definedName name="_10_3_0Crite">#REF!</definedName>
    <definedName name="_11" localSheetId="9">#REF!</definedName>
    <definedName name="_11" localSheetId="10">#REF!</definedName>
    <definedName name="_11">#REF!</definedName>
    <definedName name="_11_3_0Criteria" localSheetId="9">#REF!</definedName>
    <definedName name="_11_3_0Criteria" localSheetId="10">#REF!</definedName>
    <definedName name="_11_3_0Criteria">#REF!</definedName>
    <definedName name="_12_6" localSheetId="9">#REF!</definedName>
    <definedName name="_12_6" localSheetId="10">#REF!</definedName>
    <definedName name="_12_6">#REF!</definedName>
    <definedName name="_13_7" localSheetId="9">#REF!</definedName>
    <definedName name="_13_7" localSheetId="10">#REF!</definedName>
    <definedName name="_13_7">#REF!</definedName>
    <definedName name="_14_8" localSheetId="9">#REF!</definedName>
    <definedName name="_14_8" localSheetId="10">#REF!</definedName>
    <definedName name="_14_8">#REF!</definedName>
    <definedName name="_15_9" localSheetId="9">#REF!</definedName>
    <definedName name="_15_9" localSheetId="10">#REF!</definedName>
    <definedName name="_15_9">#REF!</definedName>
    <definedName name="_16a1_" localSheetId="9">#REF!</definedName>
    <definedName name="_16a1_" localSheetId="10">#REF!</definedName>
    <definedName name="_16a1_">#REF!</definedName>
    <definedName name="_17B2_">'[2]단면 (2)'!$K$55</definedName>
    <definedName name="_18C_" localSheetId="9">#REF!</definedName>
    <definedName name="_18C_" localSheetId="10">#REF!</definedName>
    <definedName name="_18C_">#REF!</definedName>
    <definedName name="_19G_0Extr" localSheetId="9">#REF!</definedName>
    <definedName name="_19G_0Extr" localSheetId="10">#REF!</definedName>
    <definedName name="_19G_0Extr">#REF!</definedName>
    <definedName name="_20G_0Extract" localSheetId="9">#REF!</definedName>
    <definedName name="_20G_0Extract" localSheetId="10">#REF!</definedName>
    <definedName name="_20G_0Extract">#REF!</definedName>
    <definedName name="_21L1_">'[3]U-TYPE(1)'!$F$10</definedName>
    <definedName name="_22P1_" localSheetId="9">'[4]Sheet1 (2)'!#REF!</definedName>
    <definedName name="_22P1_" localSheetId="10">'[4]Sheet1 (2)'!#REF!</definedName>
    <definedName name="_22P1_">'[4]Sheet1 (2)'!#REF!</definedName>
    <definedName name="_23P2_" localSheetId="9">'[5]Sheet1 (2)'!#REF!</definedName>
    <definedName name="_23P2_" localSheetId="10">'[5]Sheet1 (2)'!#REF!</definedName>
    <definedName name="_23P2_">'[5]Sheet1 (2)'!#REF!</definedName>
    <definedName name="_24t3_" localSheetId="9">#REF!</definedName>
    <definedName name="_24t3_" localSheetId="10">#REF!</definedName>
    <definedName name="_24t3_">#REF!</definedName>
    <definedName name="_25T4_" localSheetId="9">#REF!</definedName>
    <definedName name="_25T4_" localSheetId="10">#REF!</definedName>
    <definedName name="_25T4_">#REF!</definedName>
    <definedName name="_26t5_" localSheetId="9">#REF!</definedName>
    <definedName name="_26t5_" localSheetId="10">#REF!</definedName>
    <definedName name="_26t5_">#REF!</definedName>
    <definedName name="_29옹벽부용수" localSheetId="9">[1]지급자재!#REF!</definedName>
    <definedName name="_29옹벽부용수" localSheetId="10">[1]지급자재!#REF!</definedName>
    <definedName name="_29옹벽부용수">[1]지급자재!#REF!</definedName>
    <definedName name="_2C_" localSheetId="9">#REF!</definedName>
    <definedName name="_2C_" localSheetId="10">#REF!</definedName>
    <definedName name="_2C_">#REF!</definedName>
    <definedName name="_4S" localSheetId="9" hidden="1">#REF!</definedName>
    <definedName name="_4S" localSheetId="10" hidden="1">#REF!</definedName>
    <definedName name="_4S" hidden="1">#REF!</definedName>
    <definedName name="_5_0_S" localSheetId="9" hidden="1">#REF!</definedName>
    <definedName name="_5_0_S" localSheetId="10" hidden="1">#REF!</definedName>
    <definedName name="_5_0_S" hidden="1">#REF!</definedName>
    <definedName name="_6" localSheetId="9">#REF!</definedName>
    <definedName name="_6" localSheetId="10">#REF!</definedName>
    <definedName name="_6">#REF!</definedName>
    <definedName name="_6_0옹벽부용수" localSheetId="9">[1]지급자재!#REF!</definedName>
    <definedName name="_6_0옹벽부용수" localSheetId="10">[1]지급자재!#REF!</definedName>
    <definedName name="_6_0옹벽부용수">[1]지급자재!#REF!</definedName>
    <definedName name="_7" localSheetId="9">#REF!</definedName>
    <definedName name="_7" localSheetId="10">#REF!</definedName>
    <definedName name="_7">#REF!</definedName>
    <definedName name="_7_10" localSheetId="9">#REF!</definedName>
    <definedName name="_7_10" localSheetId="10">#REF!</definedName>
    <definedName name="_7_10">#REF!</definedName>
    <definedName name="_8" localSheetId="9">#REF!</definedName>
    <definedName name="_8" localSheetId="10">#REF!</definedName>
    <definedName name="_8">#REF!</definedName>
    <definedName name="_8_11" localSheetId="9">#REF!</definedName>
    <definedName name="_8_11" localSheetId="10">#REF!</definedName>
    <definedName name="_8_11">#REF!</definedName>
    <definedName name="_9" localSheetId="9">#REF!</definedName>
    <definedName name="_9" localSheetId="10">#REF!</definedName>
    <definedName name="_9">#REF!</definedName>
    <definedName name="_a1" localSheetId="9">#REF!</definedName>
    <definedName name="_a1" localSheetId="10">#REF!</definedName>
    <definedName name="_a1">#REF!</definedName>
    <definedName name="_B2">'[6]단면 (2)'!$K$55</definedName>
    <definedName name="_C" localSheetId="9">#REF!</definedName>
    <definedName name="_C" localSheetId="10">#REF!</definedName>
    <definedName name="_C">#REF!</definedName>
    <definedName name="_L1">'[2]U-TYPE(1)'!$F$10</definedName>
    <definedName name="_P1" localSheetId="9">'[7]Sheet1 (2)'!#REF!</definedName>
    <definedName name="_P1" localSheetId="10">'[7]Sheet1 (2)'!#REF!</definedName>
    <definedName name="_P1">'[7]Sheet1 (2)'!#REF!</definedName>
    <definedName name="_P2" localSheetId="9">'[4]Sheet1 (2)'!#REF!</definedName>
    <definedName name="_P2" localSheetId="10">'[4]Sheet1 (2)'!#REF!</definedName>
    <definedName name="_P2">'[4]Sheet1 (2)'!#REF!</definedName>
    <definedName name="_t3" localSheetId="9">#REF!</definedName>
    <definedName name="_t3" localSheetId="10">#REF!</definedName>
    <definedName name="_t3">#REF!</definedName>
    <definedName name="_T4" localSheetId="9">#REF!</definedName>
    <definedName name="_T4" localSheetId="10">#REF!</definedName>
    <definedName name="_T4">#REF!</definedName>
    <definedName name="_t5" localSheetId="9">#REF!</definedName>
    <definedName name="_t5" localSheetId="10">#REF!</definedName>
    <definedName name="_t5">#REF!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HTML_Control" localSheetId="8" hidden="1">{"'Sheet1'!$A$4","'Sheet1'!$A$9:$G$28"}</definedName>
    <definedName name="HTML_Control" localSheetId="9" hidden="1">{"'Sheet1'!$A$4","'Sheet1'!$A$9:$G$28"}</definedName>
    <definedName name="HTML_Control" localSheetId="10" hidden="1">{"'Sheet1'!$A$4","'Sheet1'!$A$9:$G$28"}</definedName>
    <definedName name="HTML_Control" hidden="1">{"'Sheet1'!$A$4","'Sheet1'!$A$9:$G$28"}</definedName>
    <definedName name="_xlnm.Print_Area" localSheetId="6">'갑지-출력X'!$A$1:$AJ$28</definedName>
    <definedName name="_xlnm.Print_Area" localSheetId="7">내역서!$A$1:$M$194</definedName>
    <definedName name="_xlnm.Print_Area" localSheetId="4">단가간지!$A$1:$A$6</definedName>
    <definedName name="_xlnm.Print_Area" localSheetId="3">단가표지!$A$1:$I$55</definedName>
    <definedName name="_xlnm.Print_Area" localSheetId="2">목차!$A$1:$AD$27</definedName>
    <definedName name="_xlnm.Print_Area" localSheetId="1">'수량표지 '!$A$1:$I$27</definedName>
    <definedName name="_xlnm.Print_Area" localSheetId="5">'예정공정, 인력동원'!$A$1:$S$35</definedName>
    <definedName name="_xlnm.Print_Area" localSheetId="8">제경비산출서!$A$1:$Y$27</definedName>
    <definedName name="_xlnm.Print_Area" localSheetId="9">'제경비산출서 (철콘)'!$A$1:$Y$27</definedName>
    <definedName name="_xlnm.Print_Area" localSheetId="10">'제경비산출서 (포장)'!$A$1:$Y$27</definedName>
    <definedName name="_xlnm.Print_Area" localSheetId="0">'표지,목차'!$A$1:$L$23</definedName>
    <definedName name="_xlnm.Print_Area">#REF!</definedName>
    <definedName name="_xlnm.Print_Titles" localSheetId="7">내역서!$1:$2</definedName>
    <definedName name="_xlnm.Print_Titles" localSheetId="9">[5]내역서!#REF!</definedName>
    <definedName name="_xlnm.Print_Titles" localSheetId="10">[5]내역서!#REF!</definedName>
    <definedName name="_xlnm.Print_Titles">[8]내역서!#REF!</definedName>
    <definedName name="SS" localSheetId="8" hidden="1">{"'Sheet1'!$A$4","'Sheet1'!$A$9:$G$28"}</definedName>
    <definedName name="SS" localSheetId="9" hidden="1">{"'Sheet1'!$A$4","'Sheet1'!$A$9:$G$28"}</definedName>
    <definedName name="SS" localSheetId="10" hidden="1">{"'Sheet1'!$A$4","'Sheet1'!$A$9:$G$28"}</definedName>
    <definedName name="SS" hidden="1">{"'Sheet1'!$A$4","'Sheet1'!$A$9:$G$28"}</definedName>
    <definedName name="WEGEWRG" localSheetId="8" hidden="1">{"'7-2지역별'!$A$1:$R$44"}</definedName>
    <definedName name="WEGEWRG" localSheetId="9" hidden="1">{"'7-2지역별'!$A$1:$R$44"}</definedName>
    <definedName name="WEGEWRG" localSheetId="10" hidden="1">{"'7-2지역별'!$A$1:$R$44"}</definedName>
    <definedName name="WEGEWRG" hidden="1">{"'7-2지역별'!$A$1:$R$44"}</definedName>
    <definedName name="ㄱㄱㄱㄱㄱ" localSheetId="8" hidden="1">{"'Sheet1'!$A$4","'Sheet1'!$A$9:$G$28"}</definedName>
    <definedName name="ㄱㄱㄱㄱㄱ" localSheetId="9" hidden="1">{"'Sheet1'!$A$4","'Sheet1'!$A$9:$G$28"}</definedName>
    <definedName name="ㄱㄱㄱㄱㄱ" localSheetId="10" hidden="1">{"'Sheet1'!$A$4","'Sheet1'!$A$9:$G$28"}</definedName>
    <definedName name="ㄱㄱㄱㄱㄱ" hidden="1">{"'Sheet1'!$A$4","'Sheet1'!$A$9:$G$28"}</definedName>
    <definedName name="개폐기.변압기" localSheetId="8" hidden="1">{"'Sheet1'!$A$4","'Sheet1'!$A$9:$G$28"}</definedName>
    <definedName name="개폐기.변압기" localSheetId="9" hidden="1">{"'Sheet1'!$A$4","'Sheet1'!$A$9:$G$28"}</definedName>
    <definedName name="개폐기.변압기" localSheetId="10" hidden="1">{"'Sheet1'!$A$4","'Sheet1'!$A$9:$G$28"}</definedName>
    <definedName name="개폐기.변압기" hidden="1">{"'Sheet1'!$A$4","'Sheet1'!$A$9:$G$28"}</definedName>
    <definedName name="계폐기" localSheetId="8" hidden="1">{"'Sheet1'!$A$4","'Sheet1'!$A$9:$G$28"}</definedName>
    <definedName name="계폐기" localSheetId="9" hidden="1">{"'Sheet1'!$A$4","'Sheet1'!$A$9:$G$28"}</definedName>
    <definedName name="계폐기" localSheetId="10" hidden="1">{"'Sheet1'!$A$4","'Sheet1'!$A$9:$G$28"}</definedName>
    <definedName name="계폐기" hidden="1">{"'Sheet1'!$A$4","'Sheet1'!$A$9:$G$28"}</definedName>
    <definedName name="골재" localSheetId="8" hidden="1">{"'Sheet1'!$A$4","'Sheet1'!$A$9:$G$28"}</definedName>
    <definedName name="골재" localSheetId="9" hidden="1">{"'Sheet1'!$A$4","'Sheet1'!$A$9:$G$28"}</definedName>
    <definedName name="골재" localSheetId="10" hidden="1">{"'Sheet1'!$A$4","'Sheet1'!$A$9:$G$28"}</definedName>
    <definedName name="골재" hidden="1">{"'Sheet1'!$A$4","'Sheet1'!$A$9:$G$28"}</definedName>
    <definedName name="골재집계표" localSheetId="8" hidden="1">{"'Sheet1'!$A$4","'Sheet1'!$A$9:$G$28"}</definedName>
    <definedName name="골재집계표" localSheetId="9" hidden="1">{"'Sheet1'!$A$4","'Sheet1'!$A$9:$G$28"}</definedName>
    <definedName name="골재집계표" localSheetId="10" hidden="1">{"'Sheet1'!$A$4","'Sheet1'!$A$9:$G$28"}</definedName>
    <definedName name="골재집계표" hidden="1">{"'Sheet1'!$A$4","'Sheet1'!$A$9:$G$28"}</definedName>
    <definedName name="ㄴㄴㄴㄴㄴㄴㄴㄴ" localSheetId="8" hidden="1">{"'Sheet1'!$A$4","'Sheet1'!$A$9:$G$28"}</definedName>
    <definedName name="ㄴㄴㄴㄴㄴㄴㄴㄴ" localSheetId="9" hidden="1">{"'Sheet1'!$A$4","'Sheet1'!$A$9:$G$28"}</definedName>
    <definedName name="ㄴㄴㄴㄴㄴㄴㄴㄴ" localSheetId="10" hidden="1">{"'Sheet1'!$A$4","'Sheet1'!$A$9:$G$28"}</definedName>
    <definedName name="ㄴㄴㄴㄴㄴㄴㄴㄴ" hidden="1">{"'Sheet1'!$A$4","'Sheet1'!$A$9:$G$28"}</definedName>
    <definedName name="ㄴㄴㄴㄴㄴㄴㄴㄴㄴㄴ" localSheetId="8" hidden="1">{"'Sheet1'!$A$4","'Sheet1'!$A$9:$G$28"}</definedName>
    <definedName name="ㄴㄴㄴㄴㄴㄴㄴㄴㄴㄴ" localSheetId="9" hidden="1">{"'Sheet1'!$A$4","'Sheet1'!$A$9:$G$28"}</definedName>
    <definedName name="ㄴㄴㄴㄴㄴㄴㄴㄴㄴㄴ" localSheetId="10" hidden="1">{"'Sheet1'!$A$4","'Sheet1'!$A$9:$G$28"}</definedName>
    <definedName name="ㄴㄴㄴㄴㄴㄴㄴㄴㄴㄴ" hidden="1">{"'Sheet1'!$A$4","'Sheet1'!$A$9:$G$28"}</definedName>
    <definedName name="나우누리" localSheetId="8" hidden="1">{"'Sheet1'!$A$4","'Sheet1'!$A$9:$G$28"}</definedName>
    <definedName name="나우누리" localSheetId="9" hidden="1">{"'Sheet1'!$A$4","'Sheet1'!$A$9:$G$28"}</definedName>
    <definedName name="나우누리" localSheetId="10" hidden="1">{"'Sheet1'!$A$4","'Sheet1'!$A$9:$G$28"}</definedName>
    <definedName name="나우누리" hidden="1">{"'Sheet1'!$A$4","'Sheet1'!$A$9:$G$28"}</definedName>
    <definedName name="난나나" localSheetId="8" hidden="1">{"'Sheet1'!$A$4","'Sheet1'!$A$9:$G$28"}</definedName>
    <definedName name="난나나" localSheetId="9" hidden="1">{"'Sheet1'!$A$4","'Sheet1'!$A$9:$G$28"}</definedName>
    <definedName name="난나나" localSheetId="10" hidden="1">{"'Sheet1'!$A$4","'Sheet1'!$A$9:$G$28"}</definedName>
    <definedName name="난나나" hidden="1">{"'Sheet1'!$A$4","'Sheet1'!$A$9:$G$28"}</definedName>
    <definedName name="단가산출표지" localSheetId="8" hidden="1">{"'Sheet1'!$A$4","'Sheet1'!$A$9:$G$28"}</definedName>
    <definedName name="단가산출표지" localSheetId="9" hidden="1">{"'Sheet1'!$A$4","'Sheet1'!$A$9:$G$28"}</definedName>
    <definedName name="단가산출표지" localSheetId="10" hidden="1">{"'Sheet1'!$A$4","'Sheet1'!$A$9:$G$28"}</definedName>
    <definedName name="단가산출표지" hidden="1">{"'Sheet1'!$A$4","'Sheet1'!$A$9:$G$28"}</definedName>
    <definedName name="래빙ㄷ" localSheetId="8" hidden="1">{"'Sheet1'!$A$4","'Sheet1'!$A$9:$G$28"}</definedName>
    <definedName name="래빙ㄷ" localSheetId="9" hidden="1">{"'Sheet1'!$A$4","'Sheet1'!$A$9:$G$28"}</definedName>
    <definedName name="래빙ㄷ" localSheetId="10" hidden="1">{"'Sheet1'!$A$4","'Sheet1'!$A$9:$G$28"}</definedName>
    <definedName name="래빙ㄷ" hidden="1">{"'Sheet1'!$A$4","'Sheet1'!$A$9:$G$28"}</definedName>
    <definedName name="ㄽ" localSheetId="8" hidden="1">{"'Sheet1'!$A$4","'Sheet1'!$A$9:$G$28"}</definedName>
    <definedName name="ㄽ" localSheetId="9" hidden="1">{"'Sheet1'!$A$4","'Sheet1'!$A$9:$G$28"}</definedName>
    <definedName name="ㄽ" localSheetId="10" hidden="1">{"'Sheet1'!$A$4","'Sheet1'!$A$9:$G$28"}</definedName>
    <definedName name="ㄽ" hidden="1">{"'Sheet1'!$A$4","'Sheet1'!$A$9:$G$28"}</definedName>
    <definedName name="ㅁㅁㅁㅁ" localSheetId="8" hidden="1">{"'Sheet1'!$A$4","'Sheet1'!$A$9:$G$28"}</definedName>
    <definedName name="ㅁㅁㅁㅁ" localSheetId="9" hidden="1">{"'Sheet1'!$A$4","'Sheet1'!$A$9:$G$28"}</definedName>
    <definedName name="ㅁㅁㅁㅁ" localSheetId="10" hidden="1">{"'Sheet1'!$A$4","'Sheet1'!$A$9:$G$28"}</definedName>
    <definedName name="ㅁㅁㅁㅁ" hidden="1">{"'Sheet1'!$A$4","'Sheet1'!$A$9:$G$28"}</definedName>
    <definedName name="ㅁㅊ" localSheetId="8" hidden="1">{"'Sheet1'!$A$4","'Sheet1'!$A$9:$G$28"}</definedName>
    <definedName name="ㅁㅊ" localSheetId="9" hidden="1">{"'Sheet1'!$A$4","'Sheet1'!$A$9:$G$28"}</definedName>
    <definedName name="ㅁㅊ" localSheetId="10" hidden="1">{"'Sheet1'!$A$4","'Sheet1'!$A$9:$G$28"}</definedName>
    <definedName name="ㅁㅊ" hidden="1">{"'Sheet1'!$A$4","'Sheet1'!$A$9:$G$28"}</definedName>
    <definedName name="ㅁㅊㅊ" localSheetId="8" hidden="1">{"'Sheet1'!$A$4","'Sheet1'!$A$9:$G$28"}</definedName>
    <definedName name="ㅁㅊㅊ" localSheetId="9" hidden="1">{"'Sheet1'!$A$4","'Sheet1'!$A$9:$G$28"}</definedName>
    <definedName name="ㅁㅊㅊ" localSheetId="10" hidden="1">{"'Sheet1'!$A$4","'Sheet1'!$A$9:$G$28"}</definedName>
    <definedName name="ㅁㅊㅊ" hidden="1">{"'Sheet1'!$A$4","'Sheet1'!$A$9:$G$28"}</definedName>
    <definedName name="ㅁㅊㅊ123" localSheetId="8" hidden="1">{"'Sheet1'!$A$4","'Sheet1'!$A$9:$G$28"}</definedName>
    <definedName name="ㅁㅊㅊ123" localSheetId="9" hidden="1">{"'Sheet1'!$A$4","'Sheet1'!$A$9:$G$28"}</definedName>
    <definedName name="ㅁㅊㅊ123" localSheetId="10" hidden="1">{"'Sheet1'!$A$4","'Sheet1'!$A$9:$G$28"}</definedName>
    <definedName name="ㅁㅊㅊ123" hidden="1">{"'Sheet1'!$A$4","'Sheet1'!$A$9:$G$28"}</definedName>
    <definedName name="뭐지" localSheetId="8" hidden="1">{"'Sheet1'!$A$4","'Sheet1'!$A$9:$G$28"}</definedName>
    <definedName name="뭐지" localSheetId="9" hidden="1">{"'Sheet1'!$A$4","'Sheet1'!$A$9:$G$28"}</definedName>
    <definedName name="뭐지" localSheetId="10" hidden="1">{"'Sheet1'!$A$4","'Sheet1'!$A$9:$G$28"}</definedName>
    <definedName name="뭐지" hidden="1">{"'Sheet1'!$A$4","'Sheet1'!$A$9:$G$28"}</definedName>
    <definedName name="뭐지도" localSheetId="8" hidden="1">{"'Sheet1'!$A$4","'Sheet1'!$A$9:$G$28"}</definedName>
    <definedName name="뭐지도" localSheetId="9" hidden="1">{"'Sheet1'!$A$4","'Sheet1'!$A$9:$G$28"}</definedName>
    <definedName name="뭐지도" localSheetId="10" hidden="1">{"'Sheet1'!$A$4","'Sheet1'!$A$9:$G$28"}</definedName>
    <definedName name="뭐지도" hidden="1">{"'Sheet1'!$A$4","'Sheet1'!$A$9:$G$28"}</definedName>
    <definedName name="ㅂㅂ" localSheetId="8" hidden="1">{"'Sheet1'!$A$4","'Sheet1'!$A$9:$G$28"}</definedName>
    <definedName name="ㅂㅂ" localSheetId="9" hidden="1">{"'Sheet1'!$A$4","'Sheet1'!$A$9:$G$28"}</definedName>
    <definedName name="ㅂㅂ" localSheetId="10" hidden="1">{"'Sheet1'!$A$4","'Sheet1'!$A$9:$G$28"}</definedName>
    <definedName name="ㅂㅂ" hidden="1">{"'Sheet1'!$A$4","'Sheet1'!$A$9:$G$28"}</definedName>
    <definedName name="ㅂㅂ1" localSheetId="8" hidden="1">{"'Sheet1'!$A$4","'Sheet1'!$A$9:$G$28"}</definedName>
    <definedName name="ㅂㅂ1" localSheetId="9" hidden="1">{"'Sheet1'!$A$4","'Sheet1'!$A$9:$G$28"}</definedName>
    <definedName name="ㅂㅂ1" localSheetId="10" hidden="1">{"'Sheet1'!$A$4","'Sheet1'!$A$9:$G$28"}</definedName>
    <definedName name="ㅂㅂ1" hidden="1">{"'Sheet1'!$A$4","'Sheet1'!$A$9:$G$28"}</definedName>
    <definedName name="ㅂㅂㅁ" localSheetId="8" hidden="1">{"'Sheet1'!$A$4","'Sheet1'!$A$9:$G$28"}</definedName>
    <definedName name="ㅂㅂㅁ" localSheetId="9" hidden="1">{"'Sheet1'!$A$4","'Sheet1'!$A$9:$G$28"}</definedName>
    <definedName name="ㅂㅂㅁ" localSheetId="10" hidden="1">{"'Sheet1'!$A$4","'Sheet1'!$A$9:$G$28"}</definedName>
    <definedName name="ㅂㅂㅁ" hidden="1">{"'Sheet1'!$A$4","'Sheet1'!$A$9:$G$28"}</definedName>
    <definedName name="ㅅㅅㅅㅅㅅㅅㅅㅅㅅㅅ" localSheetId="8" hidden="1">{"'Sheet1'!$A$4","'Sheet1'!$A$9:$G$28"}</definedName>
    <definedName name="ㅅㅅㅅㅅㅅㅅㅅㅅㅅㅅ" localSheetId="9" hidden="1">{"'Sheet1'!$A$4","'Sheet1'!$A$9:$G$28"}</definedName>
    <definedName name="ㅅㅅㅅㅅㅅㅅㅅㅅㅅㅅ" localSheetId="10" hidden="1">{"'Sheet1'!$A$4","'Sheet1'!$A$9:$G$28"}</definedName>
    <definedName name="ㅅㅅㅅㅅㅅㅅㅅㅅㅅㅅ" hidden="1">{"'Sheet1'!$A$4","'Sheet1'!$A$9:$G$28"}</definedName>
    <definedName name="소허잔" localSheetId="8" hidden="1">{"'Sheet1'!$A$4","'Sheet1'!$A$9:$G$28"}</definedName>
    <definedName name="소허잔" localSheetId="9" hidden="1">{"'Sheet1'!$A$4","'Sheet1'!$A$9:$G$28"}</definedName>
    <definedName name="소허잔" localSheetId="10" hidden="1">{"'Sheet1'!$A$4","'Sheet1'!$A$9:$G$28"}</definedName>
    <definedName name="소허잔" hidden="1">{"'Sheet1'!$A$4","'Sheet1'!$A$9:$G$28"}</definedName>
    <definedName name="소화전" localSheetId="8" hidden="1">{"'Sheet1'!$A$4","'Sheet1'!$A$9:$G$28"}</definedName>
    <definedName name="소화전" localSheetId="9" hidden="1">{"'Sheet1'!$A$4","'Sheet1'!$A$9:$G$28"}</definedName>
    <definedName name="소화전" localSheetId="10" hidden="1">{"'Sheet1'!$A$4","'Sheet1'!$A$9:$G$28"}</definedName>
    <definedName name="소화전" hidden="1">{"'Sheet1'!$A$4","'Sheet1'!$A$9:$G$28"}</definedName>
    <definedName name="시발" localSheetId="8" hidden="1">{"'Sheet1'!$A$4","'Sheet1'!$A$9:$G$28"}</definedName>
    <definedName name="시발" localSheetId="9" hidden="1">{"'Sheet1'!$A$4","'Sheet1'!$A$9:$G$28"}</definedName>
    <definedName name="시발" localSheetId="10" hidden="1">{"'Sheet1'!$A$4","'Sheet1'!$A$9:$G$28"}</definedName>
    <definedName name="시발" hidden="1">{"'Sheet1'!$A$4","'Sheet1'!$A$9:$G$28"}</definedName>
    <definedName name="실정보고표지" localSheetId="8" hidden="1">{"'Sheet1'!$A$4","'Sheet1'!$A$9:$G$28"}</definedName>
    <definedName name="실정보고표지" localSheetId="9" hidden="1">{"'Sheet1'!$A$4","'Sheet1'!$A$9:$G$28"}</definedName>
    <definedName name="실정보고표지" localSheetId="10" hidden="1">{"'Sheet1'!$A$4","'Sheet1'!$A$9:$G$28"}</definedName>
    <definedName name="실정보고표지" hidden="1">{"'Sheet1'!$A$4","'Sheet1'!$A$9:$G$28"}</definedName>
    <definedName name="ㅇㄹㄶ" localSheetId="8" hidden="1">{"'Sheet1'!$A$4","'Sheet1'!$A$9:$G$28"}</definedName>
    <definedName name="ㅇㄹㄶ" localSheetId="9" hidden="1">{"'Sheet1'!$A$4","'Sheet1'!$A$9:$G$28"}</definedName>
    <definedName name="ㅇㄹㄶ" localSheetId="10" hidden="1">{"'Sheet1'!$A$4","'Sheet1'!$A$9:$G$28"}</definedName>
    <definedName name="ㅇㄹㄶ" hidden="1">{"'Sheet1'!$A$4","'Sheet1'!$A$9:$G$28"}</definedName>
    <definedName name="오수맨홀위치" localSheetId="8" hidden="1">{"'Sheet1'!$A$4","'Sheet1'!$A$9:$G$28"}</definedName>
    <definedName name="오수맨홀위치" localSheetId="9" hidden="1">{"'Sheet1'!$A$4","'Sheet1'!$A$9:$G$28"}</definedName>
    <definedName name="오수맨홀위치" localSheetId="10" hidden="1">{"'Sheet1'!$A$4","'Sheet1'!$A$9:$G$28"}</definedName>
    <definedName name="오수맨홀위치" hidden="1">{"'Sheet1'!$A$4","'Sheet1'!$A$9:$G$28"}</definedName>
    <definedName name="용수로재료집계" localSheetId="8" hidden="1">{"'Sheet1'!$A$4","'Sheet1'!$A$9:$G$28"}</definedName>
    <definedName name="용수로재료집계" localSheetId="9" hidden="1">{"'Sheet1'!$A$4","'Sheet1'!$A$9:$G$28"}</definedName>
    <definedName name="용수로재료집계" localSheetId="10" hidden="1">{"'Sheet1'!$A$4","'Sheet1'!$A$9:$G$28"}</definedName>
    <definedName name="용수로재료집계" hidden="1">{"'Sheet1'!$A$4","'Sheet1'!$A$9:$G$28"}</definedName>
    <definedName name="우안" localSheetId="8" hidden="1">{"'Sheet1'!$A$4","'Sheet1'!$A$9:$G$28"}</definedName>
    <definedName name="우안" localSheetId="9" hidden="1">{"'Sheet1'!$A$4","'Sheet1'!$A$9:$G$28"}</definedName>
    <definedName name="우안" localSheetId="10" hidden="1">{"'Sheet1'!$A$4","'Sheet1'!$A$9:$G$28"}</definedName>
    <definedName name="우안" hidden="1">{"'Sheet1'!$A$4","'Sheet1'!$A$9:$G$28"}</definedName>
    <definedName name="위" localSheetId="8" hidden="1">{"'Sheet1'!$A$4","'Sheet1'!$A$9:$G$28"}</definedName>
    <definedName name="위" localSheetId="9" hidden="1">{"'Sheet1'!$A$4","'Sheet1'!$A$9:$G$28"}</definedName>
    <definedName name="위" localSheetId="10" hidden="1">{"'Sheet1'!$A$4","'Sheet1'!$A$9:$G$28"}</definedName>
    <definedName name="위" hidden="1">{"'Sheet1'!$A$4","'Sheet1'!$A$9:$G$28"}</definedName>
    <definedName name="이궁" localSheetId="8" hidden="1">{"'Sheet1'!$A$4","'Sheet1'!$A$9:$G$28"}</definedName>
    <definedName name="이궁" localSheetId="9" hidden="1">{"'Sheet1'!$A$4","'Sheet1'!$A$9:$G$28"}</definedName>
    <definedName name="이궁" localSheetId="10" hidden="1">{"'Sheet1'!$A$4","'Sheet1'!$A$9:$G$28"}</definedName>
    <definedName name="이궁" hidden="1">{"'Sheet1'!$A$4","'Sheet1'!$A$9:$G$28"}</definedName>
    <definedName name="ㅈㄷ" localSheetId="8" hidden="1">{"'Sheet1'!$A$4","'Sheet1'!$A$9:$G$28"}</definedName>
    <definedName name="ㅈㄷ" localSheetId="9" hidden="1">{"'Sheet1'!$A$4","'Sheet1'!$A$9:$G$28"}</definedName>
    <definedName name="ㅈㄷ" localSheetId="10" hidden="1">{"'Sheet1'!$A$4","'Sheet1'!$A$9:$G$28"}</definedName>
    <definedName name="ㅈㄷ" hidden="1">{"'Sheet1'!$A$4","'Sheet1'!$A$9:$G$28"}</definedName>
    <definedName name="ㅈㄷㄷㄷㄷ" localSheetId="8" hidden="1">{"'Sheet1'!$A$4","'Sheet1'!$A$9:$G$28"}</definedName>
    <definedName name="ㅈㄷㄷㄷㄷ" localSheetId="9" hidden="1">{"'Sheet1'!$A$4","'Sheet1'!$A$9:$G$28"}</definedName>
    <definedName name="ㅈㄷㄷㄷㄷ" localSheetId="10" hidden="1">{"'Sheet1'!$A$4","'Sheet1'!$A$9:$G$28"}</definedName>
    <definedName name="ㅈㄷㄷㄷㄷ" hidden="1">{"'Sheet1'!$A$4","'Sheet1'!$A$9:$G$28"}</definedName>
    <definedName name="자재및골재집계" localSheetId="8" hidden="1">{"'Sheet1'!$A$4","'Sheet1'!$A$9:$G$28"}</definedName>
    <definedName name="자재및골재집계" localSheetId="9" hidden="1">{"'Sheet1'!$A$4","'Sheet1'!$A$9:$G$28"}</definedName>
    <definedName name="자재및골재집계" localSheetId="10" hidden="1">{"'Sheet1'!$A$4","'Sheet1'!$A$9:$G$28"}</definedName>
    <definedName name="자재및골재집계" hidden="1">{"'Sheet1'!$A$4","'Sheet1'!$A$9:$G$28"}</definedName>
    <definedName name="전기2" localSheetId="8" hidden="1">{"'Sheet1'!$A$4","'Sheet1'!$A$9:$G$28"}</definedName>
    <definedName name="전기2" localSheetId="9" hidden="1">{"'Sheet1'!$A$4","'Sheet1'!$A$9:$G$28"}</definedName>
    <definedName name="전기2" localSheetId="10" hidden="1">{"'Sheet1'!$A$4","'Sheet1'!$A$9:$G$28"}</definedName>
    <definedName name="전기2" hidden="1">{"'Sheet1'!$A$4","'Sheet1'!$A$9:$G$28"}</definedName>
    <definedName name="전석쌓기면적조서" localSheetId="8" hidden="1">{"'Sheet1'!$A$4","'Sheet1'!$A$9:$G$28"}</definedName>
    <definedName name="전석쌓기면적조서" localSheetId="9" hidden="1">{"'Sheet1'!$A$4","'Sheet1'!$A$9:$G$28"}</definedName>
    <definedName name="전석쌓기면적조서" localSheetId="10" hidden="1">{"'Sheet1'!$A$4","'Sheet1'!$A$9:$G$28"}</definedName>
    <definedName name="전석쌓기면적조서" hidden="1">{"'Sheet1'!$A$4","'Sheet1'!$A$9:$G$28"}</definedName>
    <definedName name="전석쌓기면적조서3공구" localSheetId="8" hidden="1">{"'Sheet1'!$A$4","'Sheet1'!$A$9:$G$28"}</definedName>
    <definedName name="전석쌓기면적조서3공구" localSheetId="9" hidden="1">{"'Sheet1'!$A$4","'Sheet1'!$A$9:$G$28"}</definedName>
    <definedName name="전석쌓기면적조서3공구" localSheetId="10" hidden="1">{"'Sheet1'!$A$4","'Sheet1'!$A$9:$G$28"}</definedName>
    <definedName name="전석쌓기면적조서3공구" hidden="1">{"'Sheet1'!$A$4","'Sheet1'!$A$9:$G$28"}</definedName>
    <definedName name="좌안" localSheetId="8" hidden="1">{"'Sheet1'!$A$4","'Sheet1'!$A$9:$G$28"}</definedName>
    <definedName name="좌안" localSheetId="9" hidden="1">{"'Sheet1'!$A$4","'Sheet1'!$A$9:$G$28"}</definedName>
    <definedName name="좌안" localSheetId="10" hidden="1">{"'Sheet1'!$A$4","'Sheet1'!$A$9:$G$28"}</definedName>
    <definedName name="좌안" hidden="1">{"'Sheet1'!$A$4","'Sheet1'!$A$9:$G$28"}</definedName>
    <definedName name="주노" localSheetId="8" hidden="1">{"'Sheet1'!$A$4","'Sheet1'!$A$9:$G$28"}</definedName>
    <definedName name="주노" localSheetId="9" hidden="1">{"'Sheet1'!$A$4","'Sheet1'!$A$9:$G$28"}</definedName>
    <definedName name="주노" localSheetId="10" hidden="1">{"'Sheet1'!$A$4","'Sheet1'!$A$9:$G$28"}</definedName>
    <definedName name="주노" hidden="1">{"'Sheet1'!$A$4","'Sheet1'!$A$9:$G$28"}</definedName>
    <definedName name="중기테이블" localSheetId="8" hidden="1">{"'중기작업1'!$A$1:$V$18"}</definedName>
    <definedName name="중기테이블" localSheetId="9" hidden="1">{"'중기작업1'!$A$1:$V$18"}</definedName>
    <definedName name="중기테이블" localSheetId="10" hidden="1">{"'중기작업1'!$A$1:$V$18"}</definedName>
    <definedName name="중기테이블" hidden="1">{"'중기작업1'!$A$1:$V$18"}</definedName>
    <definedName name="차수벽및사석부설" localSheetId="8" hidden="1">{"'Sheet1'!$A$4","'Sheet1'!$A$9:$G$28"}</definedName>
    <definedName name="차수벽및사석부설" localSheetId="9" hidden="1">{"'Sheet1'!$A$4","'Sheet1'!$A$9:$G$28"}</definedName>
    <definedName name="차수벽및사석부설" localSheetId="10" hidden="1">{"'Sheet1'!$A$4","'Sheet1'!$A$9:$G$28"}</definedName>
    <definedName name="차수벽및사석부설" hidden="1">{"'Sheet1'!$A$4","'Sheet1'!$A$9:$G$28"}</definedName>
    <definedName name="추가변경단가산출" localSheetId="8" hidden="1">{"'Sheet1'!$A$4","'Sheet1'!$A$9:$G$28"}</definedName>
    <definedName name="추가변경단가산출" localSheetId="9" hidden="1">{"'Sheet1'!$A$4","'Sheet1'!$A$9:$G$28"}</definedName>
    <definedName name="추가변경단가산출" localSheetId="10" hidden="1">{"'Sheet1'!$A$4","'Sheet1'!$A$9:$G$28"}</definedName>
    <definedName name="추가변경단가산출" hidden="1">{"'Sheet1'!$A$4","'Sheet1'!$A$9:$G$28"}</definedName>
    <definedName name="토적계산1" localSheetId="8" hidden="1">{"'Sheet1'!$A$4","'Sheet1'!$A$9:$G$28"}</definedName>
    <definedName name="토적계산1" localSheetId="9" hidden="1">{"'Sheet1'!$A$4","'Sheet1'!$A$9:$G$28"}</definedName>
    <definedName name="토적계산1" localSheetId="10" hidden="1">{"'Sheet1'!$A$4","'Sheet1'!$A$9:$G$28"}</definedName>
    <definedName name="토적계산1" hidden="1">{"'Sheet1'!$A$4","'Sheet1'!$A$9:$G$28"}</definedName>
    <definedName name="표" localSheetId="8" hidden="1">{"'Sheet1'!$A$4","'Sheet1'!$A$9:$G$28"}</definedName>
    <definedName name="표" localSheetId="9" hidden="1">{"'Sheet1'!$A$4","'Sheet1'!$A$9:$G$28"}</definedName>
    <definedName name="표" localSheetId="10" hidden="1">{"'Sheet1'!$A$4","'Sheet1'!$A$9:$G$28"}</definedName>
    <definedName name="표" hidden="1">{"'Sheet1'!$A$4","'Sheet1'!$A$9:$G$28"}</definedName>
    <definedName name="ㅎㅎ" localSheetId="8" hidden="1">{"'Sheet1'!$A$4","'Sheet1'!$A$9:$G$28"}</definedName>
    <definedName name="ㅎㅎ" localSheetId="9" hidden="1">{"'Sheet1'!$A$4","'Sheet1'!$A$9:$G$28"}</definedName>
    <definedName name="ㅎㅎ" localSheetId="10" hidden="1">{"'Sheet1'!$A$4","'Sheet1'!$A$9:$G$28"}</definedName>
    <definedName name="ㅎㅎ" hidden="1">{"'Sheet1'!$A$4","'Sheet1'!$A$9:$G$28"}</definedName>
    <definedName name="현대내역서" localSheetId="8" hidden="1">{"'Sheet1'!$A$4","'Sheet1'!$A$9:$G$28"}</definedName>
    <definedName name="현대내역서" localSheetId="9" hidden="1">{"'Sheet1'!$A$4","'Sheet1'!$A$9:$G$28"}</definedName>
    <definedName name="현대내역서" localSheetId="10" hidden="1">{"'Sheet1'!$A$4","'Sheet1'!$A$9:$G$28"}</definedName>
    <definedName name="현대내역서" hidden="1">{"'Sheet1'!$A$4","'Sheet1'!$A$9:$G$28"}</definedName>
    <definedName name="호" localSheetId="8" hidden="1">{"'Sheet1'!$A$4","'Sheet1'!$A$9:$G$28"}</definedName>
    <definedName name="호" localSheetId="9" hidden="1">{"'Sheet1'!$A$4","'Sheet1'!$A$9:$G$28"}</definedName>
    <definedName name="호" localSheetId="10" hidden="1">{"'Sheet1'!$A$4","'Sheet1'!$A$9:$G$28"}</definedName>
    <definedName name="호" hidden="1">{"'Sheet1'!$A$4","'Sheet1'!$A$9:$G$28"}</definedName>
    <definedName name="호수" localSheetId="8" hidden="1">{"'Sheet1'!$A$4","'Sheet1'!$A$9:$G$28"}</definedName>
    <definedName name="호수" localSheetId="9" hidden="1">{"'Sheet1'!$A$4","'Sheet1'!$A$9:$G$28"}</definedName>
    <definedName name="호수" localSheetId="10" hidden="1">{"'Sheet1'!$A$4","'Sheet1'!$A$9:$G$28"}</definedName>
    <definedName name="호수" hidden="1">{"'Sheet1'!$A$4","'Sheet1'!$A$9:$G$28"}</definedName>
    <definedName name="홀쇼" localSheetId="8" hidden="1">{"'Sheet1'!$A$4","'Sheet1'!$A$9:$G$28"}</definedName>
    <definedName name="홀쇼" localSheetId="9" hidden="1">{"'Sheet1'!$A$4","'Sheet1'!$A$9:$G$28"}</definedName>
    <definedName name="홀쇼" localSheetId="10" hidden="1">{"'Sheet1'!$A$4","'Sheet1'!$A$9:$G$28"}</definedName>
    <definedName name="홀쇼" hidden="1">{"'Sheet1'!$A$4","'Sheet1'!$A$9:$G$28"}</definedName>
    <definedName name="ㅡㅡ" localSheetId="8" hidden="1">{"'Sheet1'!$A$4","'Sheet1'!$A$9:$G$28"}</definedName>
    <definedName name="ㅡㅡ" localSheetId="9" hidden="1">{"'Sheet1'!$A$4","'Sheet1'!$A$9:$G$28"}</definedName>
    <definedName name="ㅡㅡ" localSheetId="10" hidden="1">{"'Sheet1'!$A$4","'Sheet1'!$A$9:$G$28"}</definedName>
    <definedName name="ㅡㅡ" hidden="1">{"'Sheet1'!$A$4","'Sheet1'!$A$9:$G$28"}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16" i="119" l="1"/>
  <c r="R12" i="119"/>
  <c r="R10" i="119"/>
  <c r="T23" i="134"/>
  <c r="Q4" i="134"/>
  <c r="I4" i="134"/>
  <c r="C4" i="134"/>
  <c r="E119" i="133"/>
  <c r="L118" i="133"/>
  <c r="J118" i="133"/>
  <c r="H118" i="133"/>
  <c r="F118" i="133"/>
  <c r="E118" i="133"/>
  <c r="L117" i="133"/>
  <c r="J117" i="133"/>
  <c r="H117" i="133"/>
  <c r="F117" i="133" s="1"/>
  <c r="E117" i="133"/>
  <c r="L116" i="133"/>
  <c r="L115" i="133" s="1"/>
  <c r="J116" i="133"/>
  <c r="H116" i="133"/>
  <c r="E116" i="133"/>
  <c r="E115" i="133"/>
  <c r="L114" i="133"/>
  <c r="L113" i="133" s="1"/>
  <c r="J114" i="133"/>
  <c r="J113" i="133" s="1"/>
  <c r="H114" i="133"/>
  <c r="E114" i="133"/>
  <c r="E113" i="133"/>
  <c r="E112" i="133"/>
  <c r="L111" i="133"/>
  <c r="L110" i="133" s="1"/>
  <c r="J111" i="133"/>
  <c r="J110" i="133" s="1"/>
  <c r="H111" i="133"/>
  <c r="F111" i="133" s="1"/>
  <c r="E111" i="133"/>
  <c r="E110" i="133"/>
  <c r="L109" i="133"/>
  <c r="L108" i="133" s="1"/>
  <c r="J109" i="133"/>
  <c r="J108" i="133" s="1"/>
  <c r="H109" i="133"/>
  <c r="H108" i="133" s="1"/>
  <c r="F108" i="133" s="1"/>
  <c r="E109" i="133"/>
  <c r="E108" i="133"/>
  <c r="L107" i="133"/>
  <c r="J107" i="133"/>
  <c r="F107" i="133" s="1"/>
  <c r="H107" i="133"/>
  <c r="E107" i="133"/>
  <c r="L106" i="133"/>
  <c r="J106" i="133"/>
  <c r="H106" i="133"/>
  <c r="E106" i="133"/>
  <c r="L105" i="133"/>
  <c r="J105" i="133"/>
  <c r="H105" i="133"/>
  <c r="F105" i="133"/>
  <c r="E105" i="133"/>
  <c r="L104" i="133"/>
  <c r="J104" i="133"/>
  <c r="H104" i="133"/>
  <c r="E104" i="133"/>
  <c r="E103" i="133"/>
  <c r="E102" i="133"/>
  <c r="L101" i="133"/>
  <c r="J101" i="133"/>
  <c r="H101" i="133"/>
  <c r="E101" i="133"/>
  <c r="L100" i="133"/>
  <c r="L99" i="133" s="1"/>
  <c r="J100" i="133"/>
  <c r="H100" i="133"/>
  <c r="E100" i="133"/>
  <c r="H99" i="133"/>
  <c r="E99" i="133"/>
  <c r="L98" i="133"/>
  <c r="L97" i="133" s="1"/>
  <c r="J98" i="133"/>
  <c r="J97" i="133" s="1"/>
  <c r="H98" i="133"/>
  <c r="H97" i="133" s="1"/>
  <c r="F97" i="133" s="1"/>
  <c r="E98" i="133"/>
  <c r="E97" i="133"/>
  <c r="L96" i="133"/>
  <c r="J96" i="133"/>
  <c r="H96" i="133"/>
  <c r="F96" i="133"/>
  <c r="E96" i="133"/>
  <c r="L95" i="133"/>
  <c r="J95" i="133"/>
  <c r="H95" i="133"/>
  <c r="E95" i="133"/>
  <c r="L94" i="133"/>
  <c r="F94" i="133" s="1"/>
  <c r="J94" i="133"/>
  <c r="H94" i="133"/>
  <c r="E94" i="133"/>
  <c r="L93" i="133"/>
  <c r="J93" i="133"/>
  <c r="H93" i="133"/>
  <c r="F93" i="133" s="1"/>
  <c r="E93" i="133"/>
  <c r="L92" i="133"/>
  <c r="J92" i="133"/>
  <c r="H92" i="133"/>
  <c r="E92" i="133"/>
  <c r="L91" i="133"/>
  <c r="J91" i="133"/>
  <c r="F91" i="133" s="1"/>
  <c r="H91" i="133"/>
  <c r="E91" i="133"/>
  <c r="L90" i="133"/>
  <c r="J90" i="133"/>
  <c r="H90" i="133"/>
  <c r="E90" i="133"/>
  <c r="E89" i="133"/>
  <c r="L88" i="133"/>
  <c r="J88" i="133"/>
  <c r="H88" i="133"/>
  <c r="E88" i="133"/>
  <c r="L87" i="133"/>
  <c r="J87" i="133"/>
  <c r="H87" i="133"/>
  <c r="E87" i="133"/>
  <c r="L86" i="133"/>
  <c r="J86" i="133"/>
  <c r="H86" i="133"/>
  <c r="H83" i="133" s="1"/>
  <c r="E86" i="133"/>
  <c r="L85" i="133"/>
  <c r="J85" i="133"/>
  <c r="H85" i="133"/>
  <c r="E85" i="133"/>
  <c r="L84" i="133"/>
  <c r="J84" i="133"/>
  <c r="H84" i="133"/>
  <c r="F84" i="133" s="1"/>
  <c r="E84" i="133"/>
  <c r="E83" i="133"/>
  <c r="L82" i="133"/>
  <c r="J82" i="133"/>
  <c r="H82" i="133"/>
  <c r="F82" i="133" s="1"/>
  <c r="E82" i="133"/>
  <c r="L81" i="133"/>
  <c r="J81" i="133"/>
  <c r="F81" i="133" s="1"/>
  <c r="H81" i="133"/>
  <c r="E81" i="133"/>
  <c r="L80" i="133"/>
  <c r="J80" i="133"/>
  <c r="F80" i="133" s="1"/>
  <c r="H80" i="133"/>
  <c r="E80" i="133"/>
  <c r="L79" i="133"/>
  <c r="J79" i="133"/>
  <c r="H79" i="133"/>
  <c r="F79" i="133" s="1"/>
  <c r="E79" i="133"/>
  <c r="L78" i="133"/>
  <c r="J78" i="133"/>
  <c r="H78" i="133"/>
  <c r="H77" i="133" s="1"/>
  <c r="E78" i="133"/>
  <c r="E77" i="133"/>
  <c r="L76" i="133"/>
  <c r="J76" i="133"/>
  <c r="H76" i="133"/>
  <c r="E76" i="133"/>
  <c r="L75" i="133"/>
  <c r="L74" i="133" s="1"/>
  <c r="J75" i="133"/>
  <c r="J74" i="133" s="1"/>
  <c r="H75" i="133"/>
  <c r="E75" i="133"/>
  <c r="E74" i="133"/>
  <c r="L73" i="133"/>
  <c r="L72" i="133" s="1"/>
  <c r="J73" i="133"/>
  <c r="J72" i="133" s="1"/>
  <c r="H73" i="133"/>
  <c r="H72" i="133" s="1"/>
  <c r="E73" i="133"/>
  <c r="E72" i="133"/>
  <c r="L71" i="133"/>
  <c r="J71" i="133"/>
  <c r="H71" i="133"/>
  <c r="E71" i="133"/>
  <c r="L70" i="133"/>
  <c r="J70" i="133"/>
  <c r="H70" i="133"/>
  <c r="F70" i="133"/>
  <c r="E70" i="133"/>
  <c r="L69" i="133"/>
  <c r="J69" i="133"/>
  <c r="H69" i="133"/>
  <c r="E69" i="133"/>
  <c r="L68" i="133"/>
  <c r="L66" i="133" s="1"/>
  <c r="J68" i="133"/>
  <c r="J66" i="133" s="1"/>
  <c r="H68" i="133"/>
  <c r="E68" i="133"/>
  <c r="L67" i="133"/>
  <c r="J67" i="133"/>
  <c r="H67" i="133"/>
  <c r="F67" i="133" s="1"/>
  <c r="E67" i="133"/>
  <c r="E66" i="133"/>
  <c r="L65" i="133"/>
  <c r="J65" i="133"/>
  <c r="H65" i="133"/>
  <c r="F65" i="133" s="1"/>
  <c r="E65" i="133"/>
  <c r="L64" i="133"/>
  <c r="J64" i="133"/>
  <c r="H64" i="133"/>
  <c r="F64" i="133" s="1"/>
  <c r="E64" i="133"/>
  <c r="L63" i="133"/>
  <c r="J63" i="133"/>
  <c r="H63" i="133"/>
  <c r="E63" i="133"/>
  <c r="L62" i="133"/>
  <c r="J62" i="133"/>
  <c r="H62" i="133"/>
  <c r="E62" i="133"/>
  <c r="L61" i="133"/>
  <c r="J61" i="133"/>
  <c r="H61" i="133"/>
  <c r="F61" i="133" s="1"/>
  <c r="E61" i="133"/>
  <c r="L60" i="133"/>
  <c r="J60" i="133"/>
  <c r="H60" i="133"/>
  <c r="F60" i="133" s="1"/>
  <c r="E60" i="133"/>
  <c r="E59" i="133"/>
  <c r="L58" i="133"/>
  <c r="J58" i="133"/>
  <c r="H58" i="133"/>
  <c r="F58" i="133" s="1"/>
  <c r="E58" i="133"/>
  <c r="L57" i="133"/>
  <c r="J57" i="133"/>
  <c r="H57" i="133"/>
  <c r="F57" i="133" s="1"/>
  <c r="E57" i="133"/>
  <c r="L56" i="133"/>
  <c r="J56" i="133"/>
  <c r="H56" i="133"/>
  <c r="E56" i="133"/>
  <c r="L55" i="133"/>
  <c r="J55" i="133"/>
  <c r="F55" i="133" s="1"/>
  <c r="H55" i="133"/>
  <c r="E55" i="133"/>
  <c r="L54" i="133"/>
  <c r="J54" i="133"/>
  <c r="H54" i="133"/>
  <c r="F54" i="133"/>
  <c r="E54" i="133"/>
  <c r="L53" i="133"/>
  <c r="L52" i="133" s="1"/>
  <c r="J53" i="133"/>
  <c r="J52" i="133" s="1"/>
  <c r="H53" i="133"/>
  <c r="H52" i="133" s="1"/>
  <c r="E53" i="133"/>
  <c r="E52" i="133"/>
  <c r="E51" i="133"/>
  <c r="L50" i="133"/>
  <c r="J50" i="133"/>
  <c r="H50" i="133"/>
  <c r="F50" i="133" s="1"/>
  <c r="E50" i="133"/>
  <c r="L49" i="133"/>
  <c r="J49" i="133"/>
  <c r="H49" i="133"/>
  <c r="F49" i="133" s="1"/>
  <c r="E49" i="133"/>
  <c r="L48" i="133"/>
  <c r="J48" i="133"/>
  <c r="J47" i="133" s="1"/>
  <c r="H48" i="133"/>
  <c r="H47" i="133" s="1"/>
  <c r="F48" i="133"/>
  <c r="E48" i="133"/>
  <c r="E47" i="133"/>
  <c r="L46" i="133"/>
  <c r="J46" i="133"/>
  <c r="H46" i="133"/>
  <c r="E46" i="133"/>
  <c r="L45" i="133"/>
  <c r="J45" i="133"/>
  <c r="H45" i="133"/>
  <c r="F45" i="133"/>
  <c r="E45" i="133"/>
  <c r="L44" i="133"/>
  <c r="J44" i="133"/>
  <c r="H44" i="133"/>
  <c r="H42" i="133" s="1"/>
  <c r="E44" i="133"/>
  <c r="L43" i="133"/>
  <c r="J43" i="133"/>
  <c r="H43" i="133"/>
  <c r="E43" i="133"/>
  <c r="E42" i="133"/>
  <c r="E41" i="133"/>
  <c r="E40" i="133"/>
  <c r="E39" i="133"/>
  <c r="L38" i="133"/>
  <c r="J38" i="133"/>
  <c r="H38" i="133"/>
  <c r="H37" i="133" s="1"/>
  <c r="E38" i="133"/>
  <c r="L37" i="133"/>
  <c r="J37" i="133"/>
  <c r="E37" i="133"/>
  <c r="L36" i="133"/>
  <c r="L35" i="133" s="1"/>
  <c r="J36" i="133"/>
  <c r="H36" i="133"/>
  <c r="E36" i="133"/>
  <c r="J35" i="133"/>
  <c r="H35" i="133"/>
  <c r="E35" i="133"/>
  <c r="L34" i="133"/>
  <c r="L33" i="133" s="1"/>
  <c r="J34" i="133"/>
  <c r="J33" i="133" s="1"/>
  <c r="H34" i="133"/>
  <c r="E34" i="133"/>
  <c r="E33" i="133"/>
  <c r="E32" i="133"/>
  <c r="L31" i="133"/>
  <c r="L30" i="133" s="1"/>
  <c r="J31" i="133"/>
  <c r="J30" i="133" s="1"/>
  <c r="H31" i="133"/>
  <c r="E31" i="133"/>
  <c r="E30" i="133"/>
  <c r="L29" i="133"/>
  <c r="J29" i="133"/>
  <c r="H29" i="133"/>
  <c r="F29" i="133" s="1"/>
  <c r="E29" i="133"/>
  <c r="L28" i="133"/>
  <c r="J28" i="133"/>
  <c r="H28" i="133"/>
  <c r="F28" i="133" s="1"/>
  <c r="E28" i="133"/>
  <c r="L27" i="133"/>
  <c r="J27" i="133"/>
  <c r="F27" i="133" s="1"/>
  <c r="H27" i="133"/>
  <c r="E27" i="133"/>
  <c r="L26" i="133"/>
  <c r="J26" i="133"/>
  <c r="H26" i="133"/>
  <c r="E26" i="133"/>
  <c r="L25" i="133"/>
  <c r="J25" i="133"/>
  <c r="F25" i="133" s="1"/>
  <c r="H25" i="133"/>
  <c r="E25" i="133"/>
  <c r="L24" i="133"/>
  <c r="J24" i="133"/>
  <c r="H24" i="133"/>
  <c r="H23" i="133" s="1"/>
  <c r="E24" i="133"/>
  <c r="E23" i="133"/>
  <c r="E22" i="133"/>
  <c r="L21" i="133"/>
  <c r="L20" i="133" s="1"/>
  <c r="J21" i="133"/>
  <c r="H21" i="133"/>
  <c r="H20" i="133" s="1"/>
  <c r="E21" i="133"/>
  <c r="E20" i="133"/>
  <c r="L19" i="133"/>
  <c r="J19" i="133"/>
  <c r="F19" i="133" s="1"/>
  <c r="H19" i="133"/>
  <c r="E19" i="133"/>
  <c r="L18" i="133"/>
  <c r="L17" i="133" s="1"/>
  <c r="J18" i="133"/>
  <c r="J17" i="133" s="1"/>
  <c r="H18" i="133"/>
  <c r="H17" i="133" s="1"/>
  <c r="F17" i="133" s="1"/>
  <c r="E18" i="133"/>
  <c r="E17" i="133"/>
  <c r="L16" i="133"/>
  <c r="J16" i="133"/>
  <c r="H16" i="133"/>
  <c r="F16" i="133" s="1"/>
  <c r="E16" i="133"/>
  <c r="L15" i="133"/>
  <c r="J15" i="133"/>
  <c r="H15" i="133"/>
  <c r="F15" i="133" s="1"/>
  <c r="E15" i="133"/>
  <c r="L14" i="133"/>
  <c r="J14" i="133"/>
  <c r="H14" i="133"/>
  <c r="E14" i="133"/>
  <c r="L13" i="133"/>
  <c r="J13" i="133"/>
  <c r="H13" i="133"/>
  <c r="F13" i="133" s="1"/>
  <c r="E13" i="133"/>
  <c r="L12" i="133"/>
  <c r="J12" i="133"/>
  <c r="H12" i="133"/>
  <c r="E12" i="133"/>
  <c r="E11" i="133"/>
  <c r="L10" i="133"/>
  <c r="J10" i="133"/>
  <c r="H10" i="133"/>
  <c r="E10" i="133"/>
  <c r="L9" i="133"/>
  <c r="J9" i="133"/>
  <c r="H9" i="133"/>
  <c r="H6" i="133" s="1"/>
  <c r="E9" i="133"/>
  <c r="L8" i="133"/>
  <c r="L6" i="133" s="1"/>
  <c r="J8" i="133"/>
  <c r="J6" i="133" s="1"/>
  <c r="H8" i="133"/>
  <c r="E8" i="133"/>
  <c r="L7" i="133"/>
  <c r="J7" i="133"/>
  <c r="H7" i="133"/>
  <c r="E7" i="133"/>
  <c r="E6" i="133"/>
  <c r="E5" i="133"/>
  <c r="E4" i="133"/>
  <c r="F8" i="133" l="1"/>
  <c r="L11" i="133"/>
  <c r="F21" i="133"/>
  <c r="F31" i="133"/>
  <c r="F86" i="133"/>
  <c r="L112" i="133"/>
  <c r="F83" i="133"/>
  <c r="F73" i="133"/>
  <c r="F109" i="133"/>
  <c r="L51" i="133"/>
  <c r="F72" i="133"/>
  <c r="L77" i="133"/>
  <c r="F95" i="133"/>
  <c r="F100" i="133"/>
  <c r="F116" i="133"/>
  <c r="F9" i="133"/>
  <c r="F38" i="133"/>
  <c r="F69" i="133"/>
  <c r="J23" i="133"/>
  <c r="F34" i="133"/>
  <c r="J77" i="133"/>
  <c r="F77" i="133" s="1"/>
  <c r="F87" i="133"/>
  <c r="F92" i="133"/>
  <c r="F106" i="133"/>
  <c r="L23" i="133"/>
  <c r="F23" i="133" s="1"/>
  <c r="F62" i="133"/>
  <c r="J89" i="133"/>
  <c r="L32" i="133"/>
  <c r="H66" i="133"/>
  <c r="F66" i="133" s="1"/>
  <c r="L89" i="133"/>
  <c r="J99" i="133"/>
  <c r="F99" i="133" s="1"/>
  <c r="J115" i="133"/>
  <c r="J112" i="133" s="1"/>
  <c r="J102" i="133" s="1"/>
  <c r="J32" i="133"/>
  <c r="F10" i="133"/>
  <c r="F14" i="133"/>
  <c r="F63" i="133"/>
  <c r="F88" i="133"/>
  <c r="L83" i="133"/>
  <c r="F46" i="133"/>
  <c r="H74" i="133"/>
  <c r="F74" i="133" s="1"/>
  <c r="H115" i="133"/>
  <c r="F37" i="133"/>
  <c r="F7" i="133"/>
  <c r="F36" i="133"/>
  <c r="L47" i="133"/>
  <c r="J59" i="133"/>
  <c r="J51" i="133" s="1"/>
  <c r="J40" i="133" s="1"/>
  <c r="J39" i="133" s="1"/>
  <c r="F71" i="133"/>
  <c r="J83" i="133"/>
  <c r="H103" i="133"/>
  <c r="F12" i="133"/>
  <c r="F26" i="133"/>
  <c r="J42" i="133"/>
  <c r="J41" i="133" s="1"/>
  <c r="F56" i="133"/>
  <c r="L59" i="133"/>
  <c r="F90" i="133"/>
  <c r="J103" i="133"/>
  <c r="F114" i="133"/>
  <c r="J11" i="133"/>
  <c r="J5" i="133" s="1"/>
  <c r="F35" i="133"/>
  <c r="L42" i="133"/>
  <c r="F68" i="133"/>
  <c r="L103" i="133"/>
  <c r="L102" i="133" s="1"/>
  <c r="F42" i="133"/>
  <c r="H41" i="133"/>
  <c r="F52" i="133"/>
  <c r="L5" i="133"/>
  <c r="L4" i="133" s="1"/>
  <c r="F6" i="133"/>
  <c r="J22" i="133"/>
  <c r="L22" i="133"/>
  <c r="F47" i="133"/>
  <c r="F115" i="133"/>
  <c r="L41" i="133"/>
  <c r="L40" i="133" s="1"/>
  <c r="L39" i="133" s="1"/>
  <c r="J20" i="133"/>
  <c r="H33" i="133"/>
  <c r="F78" i="133"/>
  <c r="H113" i="133"/>
  <c r="H30" i="133"/>
  <c r="F30" i="133" s="1"/>
  <c r="F43" i="133"/>
  <c r="F75" i="133"/>
  <c r="H110" i="133"/>
  <c r="F110" i="133" s="1"/>
  <c r="H11" i="133"/>
  <c r="F11" i="133" s="1"/>
  <c r="F24" i="133"/>
  <c r="H59" i="133"/>
  <c r="H51" i="133" s="1"/>
  <c r="F104" i="133"/>
  <c r="H89" i="133"/>
  <c r="F89" i="133" s="1"/>
  <c r="F53" i="133"/>
  <c r="F85" i="133"/>
  <c r="F101" i="133"/>
  <c r="F18" i="133"/>
  <c r="F98" i="133"/>
  <c r="F44" i="133"/>
  <c r="F76" i="133"/>
  <c r="F103" i="133" l="1"/>
  <c r="H5" i="133"/>
  <c r="H4" i="133" s="1"/>
  <c r="J4" i="133"/>
  <c r="F59" i="133"/>
  <c r="J119" i="133"/>
  <c r="H32" i="133"/>
  <c r="F32" i="133" s="1"/>
  <c r="F33" i="133"/>
  <c r="L119" i="133"/>
  <c r="F20" i="133"/>
  <c r="F51" i="133"/>
  <c r="F41" i="133"/>
  <c r="H40" i="133"/>
  <c r="F113" i="133"/>
  <c r="H112" i="133"/>
  <c r="F112" i="133" s="1"/>
  <c r="H22" i="133"/>
  <c r="F22" i="133" s="1"/>
  <c r="F5" i="133"/>
  <c r="H102" i="133" l="1"/>
  <c r="F102" i="133" s="1"/>
  <c r="H39" i="133"/>
  <c r="F39" i="133" s="1"/>
  <c r="F40" i="133"/>
  <c r="H119" i="133"/>
  <c r="F119" i="133" s="1"/>
  <c r="F4" i="133"/>
  <c r="P30" i="119" l="1"/>
  <c r="R8" i="119"/>
  <c r="R6" i="119"/>
  <c r="L163" i="133"/>
  <c r="J163" i="133"/>
  <c r="H163" i="133"/>
  <c r="H162" i="133" s="1"/>
  <c r="F162" i="133" s="1"/>
  <c r="E163" i="133"/>
  <c r="L162" i="133"/>
  <c r="J162" i="133"/>
  <c r="E162" i="133"/>
  <c r="L161" i="133"/>
  <c r="L160" i="133" s="1"/>
  <c r="L157" i="133" s="1"/>
  <c r="J161" i="133"/>
  <c r="J160" i="133" s="1"/>
  <c r="J157" i="133" s="1"/>
  <c r="H161" i="133"/>
  <c r="H160" i="133" s="1"/>
  <c r="E161" i="133"/>
  <c r="E160" i="133"/>
  <c r="L159" i="133"/>
  <c r="J159" i="133"/>
  <c r="H159" i="133"/>
  <c r="E159" i="133"/>
  <c r="L158" i="133"/>
  <c r="J158" i="133"/>
  <c r="H158" i="133"/>
  <c r="F158" i="133"/>
  <c r="E158" i="133"/>
  <c r="E157" i="133"/>
  <c r="F163" i="133" l="1"/>
  <c r="F161" i="133"/>
  <c r="F159" i="133"/>
  <c r="F160" i="133"/>
  <c r="H157" i="133"/>
  <c r="F157" i="133" s="1"/>
  <c r="D30" i="119"/>
  <c r="V6" i="119"/>
  <c r="V8" i="119"/>
  <c r="L178" i="133"/>
  <c r="J178" i="133"/>
  <c r="H178" i="133"/>
  <c r="F178" i="133" s="1"/>
  <c r="E178" i="133"/>
  <c r="L177" i="133"/>
  <c r="J177" i="133"/>
  <c r="H177" i="133"/>
  <c r="F177" i="133" s="1"/>
  <c r="E177" i="133"/>
  <c r="K221" i="133" l="1"/>
  <c r="Z28" i="134" l="1"/>
  <c r="V14" i="119" l="1"/>
  <c r="V12" i="119"/>
  <c r="V10" i="119"/>
  <c r="D18" i="119"/>
  <c r="X14" i="119"/>
  <c r="X12" i="119"/>
  <c r="L220" i="133"/>
  <c r="J220" i="133"/>
  <c r="H220" i="133"/>
  <c r="E220" i="133"/>
  <c r="F220" i="133" l="1"/>
  <c r="V16" i="119" l="1"/>
  <c r="L196" i="133" l="1"/>
  <c r="J196" i="133"/>
  <c r="H196" i="133"/>
  <c r="E196" i="133"/>
  <c r="E195" i="133"/>
  <c r="F13" i="134" l="1"/>
  <c r="R18" i="119"/>
  <c r="L195" i="133"/>
  <c r="K13" i="134"/>
  <c r="H195" i="133"/>
  <c r="F196" i="133"/>
  <c r="J195" i="133"/>
  <c r="Q4" i="135"/>
  <c r="K16" i="135" s="1"/>
  <c r="Q13" i="136"/>
  <c r="Q13" i="135"/>
  <c r="AA29" i="134"/>
  <c r="AA28" i="134"/>
  <c r="AB15" i="134"/>
  <c r="AA15" i="134"/>
  <c r="Q4" i="136"/>
  <c r="K16" i="136" s="1"/>
  <c r="I4" i="136"/>
  <c r="F13" i="136" s="1"/>
  <c r="F14" i="136" s="1"/>
  <c r="C4" i="136"/>
  <c r="D13" i="136" s="1"/>
  <c r="D14" i="136" s="1"/>
  <c r="K13" i="135"/>
  <c r="U14" i="119" l="1"/>
  <c r="U12" i="119"/>
  <c r="D13" i="134"/>
  <c r="T13" i="134" s="1"/>
  <c r="B13" i="134" s="1"/>
  <c r="F128" i="133" s="1"/>
  <c r="AC15" i="134"/>
  <c r="F195" i="133"/>
  <c r="B24" i="134" s="1"/>
  <c r="F138" i="133" s="1"/>
  <c r="U16" i="119"/>
  <c r="I4" i="135"/>
  <c r="F15" i="135" s="1"/>
  <c r="C4" i="135"/>
  <c r="D15" i="135" s="1"/>
  <c r="F12" i="136"/>
  <c r="D10" i="136"/>
  <c r="Q10" i="136" s="1"/>
  <c r="B10" i="136" s="1"/>
  <c r="AB10" i="134" s="1"/>
  <c r="K12" i="136"/>
  <c r="T14" i="136"/>
  <c r="K15" i="136"/>
  <c r="F15" i="136"/>
  <c r="F16" i="136"/>
  <c r="F18" i="136"/>
  <c r="D5" i="136"/>
  <c r="J5" i="136" s="1"/>
  <c r="B5" i="136" s="1"/>
  <c r="D6" i="136"/>
  <c r="D7" i="136"/>
  <c r="D8" i="136"/>
  <c r="Q8" i="136" s="1"/>
  <c r="B8" i="136" s="1"/>
  <c r="D9" i="136"/>
  <c r="Q9" i="136" s="1"/>
  <c r="B9" i="136" s="1"/>
  <c r="AB9" i="134" s="1"/>
  <c r="K12" i="135"/>
  <c r="D15" i="136"/>
  <c r="B4" i="136"/>
  <c r="AB4" i="134" s="1"/>
  <c r="D16" i="136"/>
  <c r="D18" i="136"/>
  <c r="K21" i="136"/>
  <c r="D12" i="136"/>
  <c r="K15" i="135"/>
  <c r="F12" i="135" l="1"/>
  <c r="D10" i="135"/>
  <c r="Q10" i="135" s="1"/>
  <c r="B10" i="135" s="1"/>
  <c r="AA10" i="134" s="1"/>
  <c r="AC10" i="134" s="1"/>
  <c r="F13" i="135"/>
  <c r="F14" i="135" s="1"/>
  <c r="D12" i="135"/>
  <c r="B4" i="135"/>
  <c r="AA4" i="134" s="1"/>
  <c r="AC4" i="134" s="1"/>
  <c r="D18" i="135"/>
  <c r="D8" i="135"/>
  <c r="Q8" i="135" s="1"/>
  <c r="B8" i="135" s="1"/>
  <c r="D11" i="135" s="1"/>
  <c r="Q11" i="135" s="1"/>
  <c r="B11" i="135" s="1"/>
  <c r="AA11" i="134" s="1"/>
  <c r="D7" i="135"/>
  <c r="D6" i="135"/>
  <c r="D9" i="135"/>
  <c r="Q9" i="135" s="1"/>
  <c r="B9" i="135" s="1"/>
  <c r="AA9" i="134" s="1"/>
  <c r="AC9" i="134" s="1"/>
  <c r="D5" i="135"/>
  <c r="J5" i="135" s="1"/>
  <c r="B5" i="135" s="1"/>
  <c r="AA5" i="134" s="1"/>
  <c r="F18" i="135"/>
  <c r="F16" i="135"/>
  <c r="T12" i="136"/>
  <c r="B12" i="136" s="1"/>
  <c r="AB12" i="134" s="1"/>
  <c r="D18" i="134"/>
  <c r="D17" i="134"/>
  <c r="D16" i="135"/>
  <c r="T15" i="135"/>
  <c r="B15" i="135" s="1"/>
  <c r="K21" i="135"/>
  <c r="D13" i="135"/>
  <c r="D14" i="135" s="1"/>
  <c r="B28" i="134"/>
  <c r="AA20" i="106" s="1"/>
  <c r="B25" i="136"/>
  <c r="D11" i="136"/>
  <c r="Q11" i="136" s="1"/>
  <c r="B11" i="136" s="1"/>
  <c r="AB11" i="134" s="1"/>
  <c r="AB8" i="134"/>
  <c r="F7" i="136"/>
  <c r="Q7" i="136" s="1"/>
  <c r="B7" i="136" s="1"/>
  <c r="AB7" i="134" s="1"/>
  <c r="AB5" i="134"/>
  <c r="K18" i="136"/>
  <c r="T18" i="136" s="1"/>
  <c r="B18" i="136" s="1"/>
  <c r="AB20" i="134" s="1"/>
  <c r="F6" i="136"/>
  <c r="Q6" i="136" s="1"/>
  <c r="B6" i="136" s="1"/>
  <c r="AB6" i="134" s="1"/>
  <c r="T16" i="136"/>
  <c r="B16" i="136" s="1"/>
  <c r="AB16" i="134" s="1"/>
  <c r="T15" i="136"/>
  <c r="B15" i="136" s="1"/>
  <c r="F7" i="135" l="1"/>
  <c r="Q7" i="135" s="1"/>
  <c r="B7" i="135" s="1"/>
  <c r="AA7" i="134" s="1"/>
  <c r="AC7" i="134" s="1"/>
  <c r="AC5" i="134"/>
  <c r="K18" i="135"/>
  <c r="T18" i="135" s="1"/>
  <c r="B18" i="135" s="1"/>
  <c r="AA20" i="134" s="1"/>
  <c r="AC20" i="134" s="1"/>
  <c r="AA8" i="134"/>
  <c r="AC8" i="134" s="1"/>
  <c r="T14" i="135"/>
  <c r="T16" i="135"/>
  <c r="B16" i="135" s="1"/>
  <c r="AA16" i="134" s="1"/>
  <c r="AC16" i="134" s="1"/>
  <c r="T12" i="135"/>
  <c r="B12" i="135" s="1"/>
  <c r="AA12" i="134" s="1"/>
  <c r="AC12" i="134" s="1"/>
  <c r="F6" i="135"/>
  <c r="Q6" i="135" s="1"/>
  <c r="B6" i="135" s="1"/>
  <c r="AA6" i="134" s="1"/>
  <c r="AC6" i="134" s="1"/>
  <c r="T13" i="135"/>
  <c r="B13" i="135" s="1"/>
  <c r="AA14" i="134" s="1"/>
  <c r="K13" i="136"/>
  <c r="T13" i="136" s="1"/>
  <c r="B13" i="136" s="1"/>
  <c r="AB14" i="134" s="1"/>
  <c r="AB28" i="134"/>
  <c r="AC28" i="134" s="1"/>
  <c r="AD28" i="134" s="1"/>
  <c r="F142" i="133"/>
  <c r="K14" i="134"/>
  <c r="AC11" i="134"/>
  <c r="B19" i="136"/>
  <c r="D21" i="136" s="1"/>
  <c r="B19" i="135"/>
  <c r="AC14" i="134" l="1"/>
  <c r="D20" i="136"/>
  <c r="J20" i="136" s="1"/>
  <c r="B20" i="136" s="1"/>
  <c r="AB21" i="134"/>
  <c r="D20" i="135"/>
  <c r="J20" i="135" s="1"/>
  <c r="B20" i="135" s="1"/>
  <c r="AA22" i="134" s="1"/>
  <c r="AA21" i="134"/>
  <c r="D21" i="135"/>
  <c r="F21" i="136" l="1"/>
  <c r="AB22" i="134"/>
  <c r="AC22" i="134" s="1"/>
  <c r="AC21" i="134"/>
  <c r="F21" i="135"/>
  <c r="T21" i="135" s="1"/>
  <c r="B21" i="135" s="1"/>
  <c r="T21" i="136" l="1"/>
  <c r="B21" i="136" s="1"/>
  <c r="B22" i="135"/>
  <c r="AA23" i="134"/>
  <c r="B22" i="136" l="1"/>
  <c r="D23" i="136" s="1"/>
  <c r="J23" i="136" s="1"/>
  <c r="B23" i="136" s="1"/>
  <c r="AB23" i="134"/>
  <c r="AC23" i="134" s="1"/>
  <c r="D23" i="135"/>
  <c r="J23" i="135" s="1"/>
  <c r="B23" i="135" s="1"/>
  <c r="AA25" i="134"/>
  <c r="AB25" i="134" l="1"/>
  <c r="AC25" i="134" s="1"/>
  <c r="B24" i="136"/>
  <c r="AB26" i="134"/>
  <c r="B24" i="135"/>
  <c r="AA26" i="134"/>
  <c r="K12" i="134"/>
  <c r="K16" i="134"/>
  <c r="E176" i="133"/>
  <c r="AC26" i="134" l="1"/>
  <c r="AB27" i="134"/>
  <c r="B27" i="135"/>
  <c r="AA30" i="134" s="1"/>
  <c r="AA27" i="134"/>
  <c r="D14" i="134"/>
  <c r="D12" i="134"/>
  <c r="K23" i="134"/>
  <c r="D20" i="134"/>
  <c r="D16" i="134"/>
  <c r="F14" i="134"/>
  <c r="F15" i="134" s="1"/>
  <c r="F12" i="134"/>
  <c r="D9" i="134"/>
  <c r="Q9" i="134" s="1"/>
  <c r="B9" i="134" s="1"/>
  <c r="D7" i="134"/>
  <c r="D6" i="134"/>
  <c r="F20" i="134"/>
  <c r="D5" i="134"/>
  <c r="J5" i="134" s="1"/>
  <c r="B5" i="134" s="1"/>
  <c r="F120" i="133" s="1"/>
  <c r="D10" i="134"/>
  <c r="Q10" i="134" s="1"/>
  <c r="B10" i="134" s="1"/>
  <c r="F16" i="134"/>
  <c r="D8" i="134"/>
  <c r="Q8" i="134" s="1"/>
  <c r="B8" i="134" s="1"/>
  <c r="AD8" i="134" s="1"/>
  <c r="J176" i="133"/>
  <c r="H176" i="133"/>
  <c r="L176" i="133"/>
  <c r="F17" i="134" l="1"/>
  <c r="Q17" i="134" s="1"/>
  <c r="B17" i="134" s="1"/>
  <c r="F131" i="133" s="1"/>
  <c r="F18" i="134"/>
  <c r="Q18" i="134" s="1"/>
  <c r="B18" i="134" s="1"/>
  <c r="F132" i="133" s="1"/>
  <c r="F124" i="133"/>
  <c r="AD9" i="134"/>
  <c r="F125" i="133"/>
  <c r="AD10" i="134"/>
  <c r="AD5" i="134"/>
  <c r="AC27" i="134"/>
  <c r="D11" i="134"/>
  <c r="Q11" i="134" s="1"/>
  <c r="B11" i="134" s="1"/>
  <c r="F123" i="133"/>
  <c r="F7" i="134"/>
  <c r="Q7" i="134" s="1"/>
  <c r="B7" i="134" s="1"/>
  <c r="K20" i="134"/>
  <c r="T20" i="134" s="1"/>
  <c r="B20" i="134" s="1"/>
  <c r="F6" i="134"/>
  <c r="Q6" i="134" s="1"/>
  <c r="B6" i="134" s="1"/>
  <c r="F121" i="133" s="1"/>
  <c r="T16" i="134"/>
  <c r="B16" i="134" s="1"/>
  <c r="T12" i="134"/>
  <c r="B12" i="134" s="1"/>
  <c r="D15" i="134"/>
  <c r="T15" i="134" s="1"/>
  <c r="F176" i="133"/>
  <c r="AD15" i="134" l="1"/>
  <c r="B19" i="134"/>
  <c r="F133" i="133" s="1"/>
  <c r="B17" i="135"/>
  <c r="AA19" i="134" s="1"/>
  <c r="B17" i="136"/>
  <c r="AB19" i="134" s="1"/>
  <c r="AD6" i="134"/>
  <c r="F134" i="133"/>
  <c r="AD20" i="134"/>
  <c r="F126" i="133"/>
  <c r="AD11" i="134"/>
  <c r="AB31" i="134"/>
  <c r="F127" i="133"/>
  <c r="AD12" i="134"/>
  <c r="F122" i="133"/>
  <c r="AD7" i="134"/>
  <c r="AA31" i="134"/>
  <c r="F130" i="133"/>
  <c r="AD16" i="134"/>
  <c r="L218" i="133"/>
  <c r="J218" i="133"/>
  <c r="H218" i="133"/>
  <c r="E218" i="133"/>
  <c r="AC19" i="134" l="1"/>
  <c r="AD19" i="134" s="1"/>
  <c r="F218" i="133"/>
  <c r="U8" i="119" l="1"/>
  <c r="F26" i="119"/>
  <c r="Q29" i="1"/>
  <c r="U6" i="119" l="1"/>
  <c r="U10" i="119"/>
  <c r="U18" i="119" l="1"/>
  <c r="X8" i="119"/>
  <c r="L18" i="119"/>
  <c r="F18" i="119"/>
  <c r="J18" i="119"/>
  <c r="N18" i="119"/>
  <c r="H18" i="119"/>
  <c r="P18" i="119"/>
  <c r="P28" i="119" l="1"/>
  <c r="X16" i="119"/>
  <c r="X10" i="119"/>
  <c r="X6" i="119"/>
  <c r="E221" i="133"/>
  <c r="L219" i="133"/>
  <c r="L217" i="133" s="1"/>
  <c r="J219" i="133"/>
  <c r="J217" i="133" s="1"/>
  <c r="H219" i="133"/>
  <c r="H217" i="133" s="1"/>
  <c r="E219" i="133"/>
  <c r="E217" i="133"/>
  <c r="L216" i="133"/>
  <c r="L215" i="133" s="1"/>
  <c r="J216" i="133"/>
  <c r="J215" i="133" s="1"/>
  <c r="H216" i="133"/>
  <c r="E216" i="133"/>
  <c r="E215" i="133"/>
  <c r="E214" i="133"/>
  <c r="F216" i="133" l="1"/>
  <c r="L221" i="133"/>
  <c r="F221" i="133" s="1"/>
  <c r="F219" i="133"/>
  <c r="F217" i="133"/>
  <c r="J214" i="133"/>
  <c r="H215" i="133"/>
  <c r="F215" i="133" l="1"/>
  <c r="F222" i="133" s="1"/>
  <c r="E223" i="133" s="1"/>
  <c r="H214" i="133"/>
  <c r="K223" i="133" l="1"/>
  <c r="L223" i="133"/>
  <c r="F223" i="133" s="1"/>
  <c r="F224" i="133" s="1"/>
  <c r="F214" i="133" s="1"/>
  <c r="B29" i="134" l="1"/>
  <c r="B26" i="136"/>
  <c r="T14" i="134"/>
  <c r="B14" i="134" s="1"/>
  <c r="F129" i="133" s="1"/>
  <c r="F143" i="133" l="1"/>
  <c r="AA22" i="106"/>
  <c r="AB29" i="134"/>
  <c r="AC29" i="134" s="1"/>
  <c r="AD29" i="134" s="1"/>
  <c r="B27" i="136"/>
  <c r="AB30" i="134" s="1"/>
  <c r="AC30" i="134" s="1"/>
  <c r="AD14" i="134"/>
  <c r="A6" i="3"/>
  <c r="A5" i="3"/>
  <c r="A4" i="3"/>
  <c r="A3" i="3"/>
  <c r="A2" i="3"/>
  <c r="A1" i="3"/>
  <c r="AO10" i="126"/>
  <c r="A4" i="2"/>
  <c r="A4" i="103"/>
  <c r="AE10" i="126"/>
  <c r="U10" i="126"/>
  <c r="K10" i="126"/>
  <c r="A13" i="2"/>
  <c r="A13" i="103"/>
  <c r="A6" i="106"/>
  <c r="D32" i="119"/>
  <c r="H26" i="119" l="1"/>
  <c r="J26" i="119"/>
  <c r="L26" i="119" l="1"/>
  <c r="B4" i="134" l="1"/>
  <c r="B21" i="134" s="1"/>
  <c r="Z21" i="134" s="1"/>
  <c r="P26" i="119"/>
  <c r="N26" i="119"/>
  <c r="AD4" i="134" l="1"/>
  <c r="D23" i="134"/>
  <c r="D22" i="134"/>
  <c r="J22" i="134" s="1"/>
  <c r="B22" i="134" s="1"/>
  <c r="F136" i="133" l="1"/>
  <c r="AD22" i="134"/>
  <c r="F135" i="133"/>
  <c r="AD21" i="134"/>
  <c r="F23" i="134"/>
  <c r="D20" i="119"/>
  <c r="B23" i="134" l="1"/>
  <c r="B25" i="134" s="1"/>
  <c r="L30" i="119"/>
  <c r="J30" i="119"/>
  <c r="F20" i="119"/>
  <c r="H30" i="119"/>
  <c r="AD23" i="134" l="1"/>
  <c r="F137" i="133"/>
  <c r="X18" i="119"/>
  <c r="N28" i="119"/>
  <c r="N30" i="119"/>
  <c r="J28" i="119"/>
  <c r="J32" i="119" s="1"/>
  <c r="F28" i="119"/>
  <c r="H28" i="119"/>
  <c r="H32" i="119" s="1"/>
  <c r="H20" i="119"/>
  <c r="J20" i="119" s="1"/>
  <c r="L20" i="119" s="1"/>
  <c r="N20" i="119" s="1"/>
  <c r="P20" i="119" s="1"/>
  <c r="L28" i="119"/>
  <c r="L32" i="119" s="1"/>
  <c r="F30" i="119"/>
  <c r="F139" i="133" l="1"/>
  <c r="AD25" i="134"/>
  <c r="F32" i="119"/>
  <c r="F34" i="119" s="1"/>
  <c r="H34" i="119" s="1"/>
  <c r="J34" i="119" s="1"/>
  <c r="L34" i="119" s="1"/>
  <c r="P32" i="119"/>
  <c r="R28" i="119"/>
  <c r="N32" i="119"/>
  <c r="R30" i="119"/>
  <c r="R32" i="119" l="1"/>
  <c r="N34" i="119"/>
  <c r="P34" i="119" s="1"/>
  <c r="AA16" i="106" l="1"/>
  <c r="D26" i="134" l="1"/>
  <c r="J26" i="134" s="1"/>
  <c r="B26" i="134" l="1"/>
  <c r="AD26" i="134" s="1"/>
  <c r="F140" i="133" l="1"/>
  <c r="AA18" i="106" s="1"/>
  <c r="AA14" i="106" s="1"/>
  <c r="AA12" i="106" s="1"/>
  <c r="B27" i="134"/>
  <c r="B30" i="134" s="1"/>
  <c r="AD30" i="134" l="1"/>
  <c r="AD27" i="134"/>
  <c r="F141" i="133"/>
  <c r="F144" i="133" l="1"/>
</calcChain>
</file>

<file path=xl/sharedStrings.xml><?xml version="1.0" encoding="utf-8"?>
<sst xmlns="http://schemas.openxmlformats.org/spreadsheetml/2006/main" count="962" uniqueCount="401">
  <si>
    <t>부 가 가 치 세</t>
    <phoneticPr fontId="2" type="noConversion"/>
  </si>
  <si>
    <t>공  급   가  액</t>
    <phoneticPr fontId="2" type="noConversion"/>
  </si>
  <si>
    <t>설계서</t>
    <phoneticPr fontId="2" type="noConversion"/>
  </si>
  <si>
    <t>단가산출서</t>
    <phoneticPr fontId="1" type="noConversion"/>
  </si>
  <si>
    <t>목                차</t>
    <phoneticPr fontId="2" type="noConversion"/>
  </si>
  <si>
    <t>단위</t>
  </si>
  <si>
    <t>합    계</t>
  </si>
  <si>
    <t>재 료 비</t>
  </si>
  <si>
    <t>노 무 비</t>
  </si>
  <si>
    <t>경    비</t>
  </si>
  <si>
    <t/>
  </si>
  <si>
    <t>수량산출서</t>
    <phoneticPr fontId="1" type="noConversion"/>
  </si>
  <si>
    <t>전주국토관리사무소</t>
    <phoneticPr fontId="15" type="noConversion"/>
  </si>
  <si>
    <t>:</t>
    <phoneticPr fontId="2" type="noConversion"/>
  </si>
  <si>
    <t>일금</t>
    <phoneticPr fontId="2" type="noConversion"/>
  </si>
  <si>
    <t>원정</t>
    <phoneticPr fontId="2" type="noConversion"/>
  </si>
  <si>
    <t>㎡</t>
  </si>
  <si>
    <t>목            차</t>
    <phoneticPr fontId="2" type="noConversion"/>
  </si>
  <si>
    <t>국토교통부</t>
    <phoneticPr fontId="2" type="noConversion"/>
  </si>
  <si>
    <t>공    종</t>
  </si>
  <si>
    <t>규  격</t>
  </si>
  <si>
    <t>수 량</t>
  </si>
  <si>
    <t>단  가</t>
  </si>
  <si>
    <t>금  액</t>
  </si>
  <si>
    <t xml:space="preserve"> - 도 급 예 정 액</t>
    <phoneticPr fontId="2" type="noConversion"/>
  </si>
  <si>
    <t>국토교통부</t>
    <phoneticPr fontId="15" type="noConversion"/>
  </si>
  <si>
    <t>국토교통부</t>
    <phoneticPr fontId="15" type="noConversion"/>
  </si>
  <si>
    <t>남원국토관리사무소</t>
    <phoneticPr fontId="15" type="noConversion"/>
  </si>
  <si>
    <t xml:space="preserve"> 1 .  총  괄  집  계  표</t>
    <phoneticPr fontId="2" type="noConversion"/>
  </si>
  <si>
    <t>2 . 보수물량 수량산출</t>
    <phoneticPr fontId="2" type="noConversion"/>
  </si>
  <si>
    <t xml:space="preserve">    ◈  중  기  산  출</t>
    <phoneticPr fontId="2" type="noConversion"/>
  </si>
  <si>
    <t xml:space="preserve">    ◈  단  가  산  출</t>
    <phoneticPr fontId="2" type="noConversion"/>
  </si>
  <si>
    <t xml:space="preserve">    ◈  일  위  대  가</t>
    <phoneticPr fontId="2" type="noConversion"/>
  </si>
  <si>
    <t xml:space="preserve">    ◈  견  적  단  가</t>
    <phoneticPr fontId="2" type="noConversion"/>
  </si>
  <si>
    <t xml:space="preserve">    ◈  자  재  단  가</t>
    <phoneticPr fontId="2" type="noConversion"/>
  </si>
  <si>
    <t xml:space="preserve">    ◈  노  무  단  가 </t>
    <phoneticPr fontId="2" type="noConversion"/>
  </si>
  <si>
    <t>◈  공 사 개 요</t>
    <phoneticPr fontId="2" type="noConversion"/>
  </si>
  <si>
    <t>◈  공 사 금 액</t>
    <phoneticPr fontId="2" type="noConversion"/>
  </si>
  <si>
    <r>
      <t xml:space="preserve">    </t>
    </r>
    <r>
      <rPr>
        <b/>
        <sz val="8"/>
        <rFont val="맑은 고딕"/>
        <family val="3"/>
        <charset val="129"/>
      </rPr>
      <t xml:space="preserve">○   </t>
    </r>
    <r>
      <rPr>
        <b/>
        <sz val="11"/>
        <rFont val="맑은 고딕"/>
        <family val="3"/>
        <charset val="129"/>
      </rPr>
      <t>총   공   사   비</t>
    </r>
    <phoneticPr fontId="2" type="noConversion"/>
  </si>
  <si>
    <t>국   토   교   통   부</t>
    <phoneticPr fontId="2" type="noConversion"/>
  </si>
  <si>
    <t xml:space="preserve">동 원 인 원   계 획 표 </t>
    <phoneticPr fontId="2" type="noConversion"/>
  </si>
  <si>
    <t>예   정   공   정   표</t>
    <phoneticPr fontId="2" type="noConversion"/>
  </si>
  <si>
    <t>기  간</t>
    <phoneticPr fontId="2" type="noConversion"/>
  </si>
  <si>
    <t>보 할
( % )</t>
    <phoneticPr fontId="2" type="noConversion"/>
  </si>
  <si>
    <t>비 고</t>
    <phoneticPr fontId="2" type="noConversion"/>
  </si>
  <si>
    <t>공  종</t>
    <phoneticPr fontId="2" type="noConversion"/>
  </si>
  <si>
    <t>비  고</t>
  </si>
  <si>
    <t>:</t>
    <phoneticPr fontId="2" type="noConversion"/>
  </si>
  <si>
    <t>-</t>
    <phoneticPr fontId="2" type="noConversion"/>
  </si>
  <si>
    <t>설  계  자</t>
    <phoneticPr fontId="2" type="noConversion"/>
  </si>
  <si>
    <t>심  사  자</t>
    <phoneticPr fontId="2" type="noConversion"/>
  </si>
  <si>
    <t>소  장</t>
    <phoneticPr fontId="2" type="noConversion"/>
  </si>
  <si>
    <t>계</t>
    <phoneticPr fontId="2" type="noConversion"/>
  </si>
  <si>
    <t>누   계</t>
    <phoneticPr fontId="2" type="noConversion"/>
  </si>
  <si>
    <t>식</t>
  </si>
  <si>
    <t>식</t>
    <phoneticPr fontId="2" type="noConversion"/>
  </si>
  <si>
    <t xml:space="preserve">  -  순 공 사 원 가 -</t>
    <phoneticPr fontId="2" type="noConversion"/>
  </si>
  <si>
    <t xml:space="preserve">  O 도 급 예 정 액</t>
    <phoneticPr fontId="2" type="noConversion"/>
  </si>
  <si>
    <t xml:space="preserve">  O 총  공  사  비</t>
    <phoneticPr fontId="2" type="noConversion"/>
  </si>
  <si>
    <t>제 경 비 산 출 서</t>
    <phoneticPr fontId="2" type="noConversion"/>
  </si>
  <si>
    <t>공    종</t>
    <phoneticPr fontId="2" type="noConversion"/>
  </si>
  <si>
    <t>재  료  비</t>
    <phoneticPr fontId="2" type="noConversion"/>
  </si>
  <si>
    <t>노  무  비</t>
    <phoneticPr fontId="2" type="noConversion"/>
  </si>
  <si>
    <t>경      비</t>
    <phoneticPr fontId="2" type="noConversion"/>
  </si>
  <si>
    <t>직 접 공 사 비 계</t>
    <phoneticPr fontId="2" type="noConversion"/>
  </si>
  <si>
    <t>×</t>
    <phoneticPr fontId="2" type="noConversion"/>
  </si>
  <si>
    <t>=</t>
    <phoneticPr fontId="2" type="noConversion"/>
  </si>
  <si>
    <t>(</t>
    <phoneticPr fontId="2" type="noConversion"/>
  </si>
  <si>
    <t>+</t>
    <phoneticPr fontId="2" type="noConversion"/>
  </si>
  <si>
    <t>) ×</t>
    <phoneticPr fontId="2" type="noConversion"/>
  </si>
  <si>
    <t>)x</t>
    <phoneticPr fontId="2" type="noConversion"/>
  </si>
  <si>
    <t>)×</t>
    <phoneticPr fontId="2" type="noConversion"/>
  </si>
  <si>
    <t>) x</t>
    <phoneticPr fontId="2" type="noConversion"/>
  </si>
  <si>
    <t>[(</t>
    <phoneticPr fontId="2" type="noConversion"/>
  </si>
  <si>
    <t>합 계</t>
    <phoneticPr fontId="2" type="noConversion"/>
  </si>
  <si>
    <t>보통인부</t>
    <phoneticPr fontId="2" type="noConversion"/>
  </si>
  <si>
    <t>특별인부</t>
    <phoneticPr fontId="2" type="noConversion"/>
  </si>
  <si>
    <t>소   계</t>
    <phoneticPr fontId="2" type="noConversion"/>
  </si>
  <si>
    <t>누   계</t>
    <phoneticPr fontId="2" type="noConversion"/>
  </si>
  <si>
    <t>)]x</t>
    <phoneticPr fontId="2" type="noConversion"/>
  </si>
  <si>
    <t>산근  1호표</t>
  </si>
  <si>
    <t>L=30km이내</t>
  </si>
  <si>
    <t xml:space="preserve"> 1) 폐기물 운반</t>
  </si>
  <si>
    <t xml:space="preserve">  건설폐기물 운반</t>
  </si>
  <si>
    <t xml:space="preserve"> 2) 폐기물 처리</t>
  </si>
  <si>
    <t xml:space="preserve">  건설폐기물 처리</t>
  </si>
  <si>
    <t xml:space="preserve"> 3) 단수조정</t>
    <phoneticPr fontId="2" type="noConversion"/>
  </si>
  <si>
    <t>(만원단위 절사)</t>
    <phoneticPr fontId="2" type="noConversion"/>
  </si>
  <si>
    <t>공급가액</t>
  </si>
  <si>
    <t xml:space="preserve"> 4) 부가가치세</t>
    <phoneticPr fontId="2" type="noConversion"/>
  </si>
  <si>
    <t>공급가액의</t>
    <phoneticPr fontId="2" type="noConversion"/>
  </si>
  <si>
    <t>%</t>
  </si>
  <si>
    <t xml:space="preserve"> 5) 도급예정액</t>
    <phoneticPr fontId="2" type="noConversion"/>
  </si>
  <si>
    <t>폐콘크리트</t>
    <phoneticPr fontId="2" type="noConversion"/>
  </si>
  <si>
    <t>(적용)</t>
    <phoneticPr fontId="2" type="noConversion"/>
  </si>
  <si>
    <t>(미적용)</t>
    <phoneticPr fontId="2" type="noConversion"/>
  </si>
  <si>
    <t>제  1호표</t>
  </si>
  <si>
    <t>□ 품질관리비</t>
    <phoneticPr fontId="27" type="noConversion"/>
  </si>
  <si>
    <t xml:space="preserve"> 1) 품질시험비</t>
    <phoneticPr fontId="2" type="noConversion"/>
  </si>
  <si>
    <t xml:space="preserve"> 2) 품질관리활동비</t>
    <phoneticPr fontId="2" type="noConversion"/>
  </si>
  <si>
    <t>식</t>
    <phoneticPr fontId="2" type="noConversion"/>
  </si>
  <si>
    <t xml:space="preserve">  O 폐기물 처리비</t>
    <phoneticPr fontId="2" type="noConversion"/>
  </si>
  <si>
    <t>폐아스콘</t>
    <phoneticPr fontId="2" type="noConversion"/>
  </si>
  <si>
    <t>톤</t>
    <phoneticPr fontId="2" type="noConversion"/>
  </si>
  <si>
    <t>□ 폐기물 처리</t>
    <phoneticPr fontId="2" type="noConversion"/>
  </si>
  <si>
    <t xml:space="preserve">  공   급   가   액</t>
    <phoneticPr fontId="2" type="noConversion"/>
  </si>
  <si>
    <t xml:space="preserve"> 1. 간 접 노 무 비</t>
    <phoneticPr fontId="2" type="noConversion"/>
  </si>
  <si>
    <t xml:space="preserve"> 2. 산 재 보 험 료</t>
    <phoneticPr fontId="2" type="noConversion"/>
  </si>
  <si>
    <t xml:space="preserve"> 3. 고 용 보 험 료</t>
    <phoneticPr fontId="2" type="noConversion"/>
  </si>
  <si>
    <t xml:space="preserve"> 4. 건 강 보 험 료</t>
    <phoneticPr fontId="2" type="noConversion"/>
  </si>
  <si>
    <t xml:space="preserve"> 5. 연 금 보 험 료</t>
    <phoneticPr fontId="2" type="noConversion"/>
  </si>
  <si>
    <t xml:space="preserve"> 6. 퇴직공제부금비</t>
    <phoneticPr fontId="2" type="noConversion"/>
  </si>
  <si>
    <t xml:space="preserve"> 7. 노인장기요양보험료</t>
    <phoneticPr fontId="2" type="noConversion"/>
  </si>
  <si>
    <t xml:space="preserve">   순  공 사 원 가</t>
    <phoneticPr fontId="2" type="noConversion"/>
  </si>
  <si>
    <t xml:space="preserve"> 8. 건설기계대여대금</t>
    <phoneticPr fontId="2" type="noConversion"/>
  </si>
  <si>
    <t xml:space="preserve"> 9. 산업안전보건관리비   </t>
    <phoneticPr fontId="2" type="noConversion"/>
  </si>
  <si>
    <t>산근  4호표</t>
  </si>
  <si>
    <t xml:space="preserve">   교통안전관리비</t>
  </si>
  <si>
    <t>□ 관급자재비</t>
    <phoneticPr fontId="27" type="noConversion"/>
  </si>
  <si>
    <t xml:space="preserve"> - 관 급 자 재 비</t>
    <phoneticPr fontId="2" type="noConversion"/>
  </si>
  <si>
    <t>산근  6호표</t>
  </si>
  <si>
    <t>2026 년도</t>
    <phoneticPr fontId="2" type="noConversion"/>
  </si>
  <si>
    <t>산근  5호표</t>
  </si>
  <si>
    <t>산근  7호표</t>
  </si>
  <si>
    <t>제  2호표</t>
  </si>
  <si>
    <t>제  3호표</t>
  </si>
  <si>
    <t>산근  3호표</t>
  </si>
  <si>
    <t>산근  8호표</t>
  </si>
  <si>
    <t>수동식,백색실선</t>
  </si>
  <si>
    <t>산근  9호표</t>
  </si>
  <si>
    <t>산근 10호표</t>
  </si>
  <si>
    <t>산근 11호표</t>
  </si>
  <si>
    <t xml:space="preserve">   중기운반</t>
  </si>
  <si>
    <t>10. 건설하도금지급보증서발급</t>
    <phoneticPr fontId="2" type="noConversion"/>
  </si>
  <si>
    <t xml:space="preserve">  O 관 급 자 재 비</t>
    <phoneticPr fontId="2" type="noConversion"/>
  </si>
  <si>
    <t>톤</t>
  </si>
  <si>
    <t>+</t>
    <phoneticPr fontId="2" type="noConversion"/>
  </si>
  <si>
    <t xml:space="preserve"> - 폐기물 처리비</t>
    <phoneticPr fontId="2" type="noConversion"/>
  </si>
  <si>
    <t>11. 환 경 보 전 비</t>
    <phoneticPr fontId="2" type="noConversion"/>
  </si>
  <si>
    <t>12. 품 질 관 리 비</t>
    <phoneticPr fontId="2" type="noConversion"/>
  </si>
  <si>
    <t>13. 기  타  경  비</t>
    <phoneticPr fontId="2" type="noConversion"/>
  </si>
  <si>
    <t>14. 일 반 관 리 비</t>
    <phoneticPr fontId="2" type="noConversion"/>
  </si>
  <si>
    <t>15. 이            윤</t>
    <phoneticPr fontId="2" type="noConversion"/>
  </si>
  <si>
    <t>16. 부 가 가 치 세</t>
    <phoneticPr fontId="2" type="noConversion"/>
  </si>
  <si>
    <t>17. 도 급 예 정 액</t>
    <phoneticPr fontId="2" type="noConversion"/>
  </si>
  <si>
    <t>18. 관 급 자 재 비</t>
    <phoneticPr fontId="2" type="noConversion"/>
  </si>
  <si>
    <t>19. 폐기물 처리비</t>
    <phoneticPr fontId="2" type="noConversion"/>
  </si>
  <si>
    <t>20. 총   공  사  비</t>
    <phoneticPr fontId="2" type="noConversion"/>
  </si>
  <si>
    <t>철콘</t>
    <phoneticPr fontId="2" type="noConversion"/>
  </si>
  <si>
    <t>포장</t>
    <phoneticPr fontId="2" type="noConversion"/>
  </si>
  <si>
    <t>소계</t>
    <phoneticPr fontId="2" type="noConversion"/>
  </si>
  <si>
    <t>편차</t>
    <phoneticPr fontId="2" type="noConversion"/>
  </si>
  <si>
    <t>산근  2호표</t>
  </si>
  <si>
    <t>16. 일 반 관 리 비</t>
    <phoneticPr fontId="2" type="noConversion"/>
  </si>
  <si>
    <t>17. 이            윤</t>
    <phoneticPr fontId="2" type="noConversion"/>
  </si>
  <si>
    <t xml:space="preserve"> 고  재</t>
  </si>
  <si>
    <t>고철 중량A</t>
  </si>
  <si>
    <t>㎏</t>
  </si>
  <si>
    <t>□ 고재처리비</t>
    <phoneticPr fontId="2" type="noConversion"/>
  </si>
  <si>
    <t>(석면분담금)</t>
    <phoneticPr fontId="2" type="noConversion"/>
  </si>
  <si>
    <t>(임금채권부담금)</t>
    <phoneticPr fontId="2" type="noConversion"/>
  </si>
  <si>
    <t>남원국토관리사무소</t>
    <phoneticPr fontId="2" type="noConversion"/>
  </si>
  <si>
    <t>남원 국토관리사무소</t>
    <phoneticPr fontId="2" type="noConversion"/>
  </si>
  <si>
    <t xml:space="preserve">시설물보수 </t>
    <phoneticPr fontId="2" type="noConversion"/>
  </si>
  <si>
    <t>제  4호표</t>
  </si>
  <si>
    <t xml:space="preserve">   고공작업 장비사용료</t>
  </si>
  <si>
    <t>회</t>
  </si>
  <si>
    <t xml:space="preserve"> 9. 건설하도급보증서 발급수수료</t>
    <phoneticPr fontId="2" type="noConversion"/>
  </si>
  <si>
    <t xml:space="preserve">10. 산업안전보건관리비   </t>
    <phoneticPr fontId="2" type="noConversion"/>
  </si>
  <si>
    <t>12. 법정부담금(석면분담금)</t>
    <phoneticPr fontId="2" type="noConversion"/>
  </si>
  <si>
    <t>13. 법정부담금(임금채권부담금)</t>
    <phoneticPr fontId="2" type="noConversion"/>
  </si>
  <si>
    <t>14. 품 질 관 리 비</t>
    <phoneticPr fontId="2" type="noConversion"/>
  </si>
  <si>
    <t>15. 기  타  경  비</t>
    <phoneticPr fontId="2" type="noConversion"/>
  </si>
  <si>
    <t>제  5호표</t>
  </si>
  <si>
    <t>18. 고 재 처 리 비</t>
    <phoneticPr fontId="2" type="noConversion"/>
  </si>
  <si>
    <t>21. 관 급 자 재 비</t>
    <phoneticPr fontId="2" type="noConversion"/>
  </si>
  <si>
    <t>22. 폐기물 처리비</t>
    <phoneticPr fontId="2" type="noConversion"/>
  </si>
  <si>
    <t>23. 총   공  사  비</t>
    <phoneticPr fontId="2" type="noConversion"/>
  </si>
  <si>
    <t>개</t>
  </si>
  <si>
    <t xml:space="preserve">    차선도색(상온경화형)</t>
  </si>
  <si>
    <t xml:space="preserve">    터파기</t>
  </si>
  <si>
    <t>㎥</t>
  </si>
  <si>
    <t>산근 12호표</t>
  </si>
  <si>
    <t xml:space="preserve">    잔토처리(현장내)</t>
  </si>
  <si>
    <t>산근 13호표</t>
  </si>
  <si>
    <t xml:space="preserve">   [2] 점검계단블럭 설치</t>
  </si>
  <si>
    <t xml:space="preserve">    계단블록 설치</t>
  </si>
  <si>
    <t>산근 14호표</t>
  </si>
  <si>
    <t xml:space="preserve">    부직포설치</t>
  </si>
  <si>
    <t>산근 15호표</t>
  </si>
  <si>
    <t>산근 16호표</t>
  </si>
  <si>
    <t xml:space="preserve">    유로폼 6회</t>
  </si>
  <si>
    <t>산근 17호표</t>
  </si>
  <si>
    <t>무근구조물</t>
  </si>
  <si>
    <t>산근 18호표</t>
  </si>
  <si>
    <t>산근 19호표</t>
  </si>
  <si>
    <t>산근 20호표</t>
  </si>
  <si>
    <t>인력</t>
  </si>
  <si>
    <t>산근 21호표</t>
  </si>
  <si>
    <t>산근 22호표</t>
  </si>
  <si>
    <t>산근 23호표</t>
  </si>
  <si>
    <t>산근 24호표</t>
  </si>
  <si>
    <t>m</t>
  </si>
  <si>
    <t>산근 26호표</t>
  </si>
  <si>
    <t>(흡입준설차25톤)</t>
  </si>
  <si>
    <t>산근 28호표</t>
  </si>
  <si>
    <t>산근 29호표</t>
  </si>
  <si>
    <t>산근 30호표</t>
  </si>
  <si>
    <t>산근 32호표</t>
  </si>
  <si>
    <t>산근 33호표</t>
  </si>
  <si>
    <t>산근 34호표</t>
  </si>
  <si>
    <t>산근 36호표</t>
  </si>
  <si>
    <t xml:space="preserve">  1) 교량점검시설</t>
  </si>
  <si>
    <t>B0.8m</t>
  </si>
  <si>
    <t>개소</t>
  </si>
  <si>
    <t xml:space="preserve">   점검시설 출입문 설치</t>
  </si>
  <si>
    <t>EA</t>
  </si>
  <si>
    <t>산근 37호표</t>
  </si>
  <si>
    <t>산근 38호표</t>
  </si>
  <si>
    <t>산근 39호표</t>
  </si>
  <si>
    <t xml:space="preserve">   교량명 표지판 설치</t>
  </si>
  <si>
    <t>400x1200</t>
  </si>
  <si>
    <t xml:space="preserve">  1) 교통안전관리</t>
  </si>
  <si>
    <t>산근 42호표</t>
  </si>
  <si>
    <t>토공</t>
  </si>
  <si>
    <t>금속구조물공</t>
  </si>
  <si>
    <t>산근 45호표</t>
  </si>
  <si>
    <t xml:space="preserve">  2) 고공장비사용</t>
  </si>
  <si>
    <t xml:space="preserve">  3) 중기운반</t>
  </si>
  <si>
    <t>산근 47호표</t>
  </si>
  <si>
    <t>산근 48호표</t>
  </si>
  <si>
    <t>굴삭기</t>
  </si>
  <si>
    <t>산근 49호표</t>
  </si>
  <si>
    <t>19. 법 정 부 담 금</t>
    <phoneticPr fontId="2" type="noConversion"/>
  </si>
  <si>
    <t>산근 50호표</t>
  </si>
  <si>
    <t>건설오니</t>
    <phoneticPr fontId="2" type="noConversion"/>
  </si>
  <si>
    <t>토공</t>
    <phoneticPr fontId="2" type="noConversion"/>
  </si>
  <si>
    <t>금속구조물 설치공</t>
    <phoneticPr fontId="2" type="noConversion"/>
  </si>
  <si>
    <t>국도19호선 무주 적상산교(상) 등 시설물 보수공사</t>
    <phoneticPr fontId="2" type="noConversion"/>
  </si>
  <si>
    <t>2026. 10</t>
    <phoneticPr fontId="2" type="noConversion"/>
  </si>
  <si>
    <t>출장소장</t>
    <phoneticPr fontId="2" type="noConversion"/>
  </si>
  <si>
    <t>2 0 2 6 년   1 0 월      일   설  계</t>
    <phoneticPr fontId="2" type="noConversion"/>
  </si>
  <si>
    <t>금속구조물공</t>
    <phoneticPr fontId="2" type="noConversion"/>
  </si>
  <si>
    <t>도로안전시설물공</t>
  </si>
  <si>
    <t>도로안전시설물공</t>
    <phoneticPr fontId="2" type="noConversion"/>
  </si>
  <si>
    <t>배수구조물공</t>
  </si>
  <si>
    <t>배수구조물공</t>
    <phoneticPr fontId="2" type="noConversion"/>
  </si>
  <si>
    <t>□ 국도19호선 무주 적상산교(상) 등 시설물 보수공사 설계예산내역서</t>
    <phoneticPr fontId="2" type="noConversion"/>
  </si>
  <si>
    <t>1. 토   공</t>
    <phoneticPr fontId="27" type="noConversion"/>
  </si>
  <si>
    <t xml:space="preserve">  1) 점검계단블럭 설치</t>
  </si>
  <si>
    <t xml:space="preserve">   [1] 일반토공</t>
  </si>
  <si>
    <t xml:space="preserve">    되메우기</t>
  </si>
  <si>
    <t>무근구조물(소형)</t>
  </si>
  <si>
    <t xml:space="preserve">    모르타르</t>
  </si>
  <si>
    <t>1:3</t>
  </si>
  <si>
    <t>간단,0~7m</t>
  </si>
  <si>
    <t xml:space="preserve">  2) 터널 배수관 준설 및 세정</t>
  </si>
  <si>
    <t>2. 금속구조물공</t>
    <phoneticPr fontId="27" type="noConversion"/>
  </si>
  <si>
    <t xml:space="preserve">   교량 점검통로</t>
  </si>
  <si>
    <t xml:space="preserve">   교량 점검계단</t>
  </si>
  <si>
    <t>Set</t>
  </si>
  <si>
    <t xml:space="preserve">   점검시설 안내표지판 설치</t>
  </si>
  <si>
    <t>300 x 400mm</t>
  </si>
  <si>
    <t xml:space="preserve">  2) 구조물표지판 설치</t>
  </si>
  <si>
    <t xml:space="preserve">  3) 금속제 울타리 설치</t>
  </si>
  <si>
    <t xml:space="preserve">   메쉬휀스 설치</t>
  </si>
  <si>
    <t>W2000 x H1800mm</t>
  </si>
  <si>
    <t>경간</t>
  </si>
  <si>
    <t>3. 도로안전시설물공</t>
    <phoneticPr fontId="27" type="noConversion"/>
  </si>
  <si>
    <t xml:space="preserve">  1) 현광방지시설 설치</t>
  </si>
  <si>
    <t xml:space="preserve">   현광방지장치 설치</t>
  </si>
  <si>
    <t>루버형</t>
  </si>
  <si>
    <t xml:space="preserve">  2) 중분대 방초캡 설치</t>
  </si>
  <si>
    <t xml:space="preserve">   중분대 방초캡 설치</t>
  </si>
  <si>
    <t xml:space="preserve">  3) 역주행방지 시스템</t>
  </si>
  <si>
    <t xml:space="preserve">   역주행방지시스템 설치</t>
  </si>
  <si>
    <t>4. 배수구조물공</t>
    <phoneticPr fontId="27" type="noConversion"/>
  </si>
  <si>
    <t xml:space="preserve">  1) 안성지구</t>
  </si>
  <si>
    <t xml:space="preserve">   (1) 토 공</t>
  </si>
  <si>
    <t xml:space="preserve">    [1] 구조물깨기</t>
  </si>
  <si>
    <t xml:space="preserve">     무근콘크리트깨기</t>
  </si>
  <si>
    <t xml:space="preserve">     아스팔트 포장절단</t>
  </si>
  <si>
    <t xml:space="preserve">     아스팔트포장깨기</t>
  </si>
  <si>
    <t xml:space="preserve">     폐기물상차</t>
  </si>
  <si>
    <t xml:space="preserve">    [2] 일반토공</t>
  </si>
  <si>
    <t xml:space="preserve">     터파기</t>
  </si>
  <si>
    <t xml:space="preserve">     되메우기</t>
  </si>
  <si>
    <t xml:space="preserve">     사토운반(토사)</t>
  </si>
  <si>
    <t xml:space="preserve">   (2) 배수공</t>
  </si>
  <si>
    <t xml:space="preserve">     레미콘타설(장비사용타설)</t>
  </si>
  <si>
    <t>산근 25호표</t>
  </si>
  <si>
    <t>철근구조물</t>
  </si>
  <si>
    <t xml:space="preserve">     유로폼 3회</t>
  </si>
  <si>
    <t xml:space="preserve">     철근가공및조립(현장)</t>
  </si>
  <si>
    <t>Type-Ⅱ-2</t>
  </si>
  <si>
    <t xml:space="preserve">     신축이음</t>
  </si>
  <si>
    <t>스치로폴(t=10mm)</t>
  </si>
  <si>
    <t xml:space="preserve">     지수판 설치</t>
  </si>
  <si>
    <t>200×5t</t>
  </si>
  <si>
    <t xml:space="preserve">    [2] L형 측구</t>
  </si>
  <si>
    <t xml:space="preserve">     줄눈설치</t>
  </si>
  <si>
    <t>수축줄눈</t>
  </si>
  <si>
    <t xml:space="preserve">     비닐깔기</t>
  </si>
  <si>
    <t xml:space="preserve">   (3) 포장복구</t>
  </si>
  <si>
    <t>소규모포설</t>
  </si>
  <si>
    <t>산근 35호표</t>
  </si>
  <si>
    <t xml:space="preserve">   (4) 부대공</t>
  </si>
  <si>
    <t xml:space="preserve">    철근운반</t>
  </si>
  <si>
    <t>산근 40호표</t>
  </si>
  <si>
    <t xml:space="preserve">    가드레일설치</t>
  </si>
  <si>
    <t>표준레일(지주간격2m,3W)</t>
  </si>
  <si>
    <t>단부레일(3W)</t>
  </si>
  <si>
    <t xml:space="preserve">   (5) 자재대</t>
  </si>
  <si>
    <t xml:space="preserve">    레미콘-사급</t>
  </si>
  <si>
    <t>25-21-120</t>
  </si>
  <si>
    <t xml:space="preserve">    이형철근(SD400)</t>
  </si>
  <si>
    <t xml:space="preserve">    아스콘(사급)</t>
  </si>
  <si>
    <t>#78(표층용)</t>
  </si>
  <si>
    <t>#467(기층용)</t>
  </si>
  <si>
    <t xml:space="preserve">  2) 터널 공동구 덮개 교체</t>
  </si>
  <si>
    <t xml:space="preserve">   공동구 덮개 교체설치</t>
  </si>
  <si>
    <t xml:space="preserve">  3) 교량배수시설 보수</t>
  </si>
  <si>
    <t xml:space="preserve">   집수구 이물질 청소</t>
  </si>
  <si>
    <t xml:space="preserve">   집수구 배수모듈 설치</t>
  </si>
  <si>
    <t>교량용</t>
  </si>
  <si>
    <t>5. 부 대 공</t>
    <phoneticPr fontId="27" type="noConversion"/>
  </si>
  <si>
    <t xml:space="preserve">  4) 폐기물 처리</t>
  </si>
  <si>
    <t xml:space="preserve">   (1) 폐기물 운반</t>
  </si>
  <si>
    <t xml:space="preserve">    폐기물운반비</t>
  </si>
  <si>
    <t>L=30km이하, 24톤 덤프</t>
  </si>
  <si>
    <t xml:space="preserve">   (2) 폐기물처리</t>
  </si>
  <si>
    <t xml:space="preserve">    페콘크리트 처리</t>
  </si>
  <si>
    <t xml:space="preserve">    폐아스콘 처리</t>
  </si>
  <si>
    <t xml:space="preserve">    건설오니 처리</t>
  </si>
  <si>
    <t>6. 순 공 사 비</t>
    <phoneticPr fontId="27" type="noConversion"/>
  </si>
  <si>
    <t>7. 간 접 노 무 비</t>
    <phoneticPr fontId="2" type="noConversion"/>
  </si>
  <si>
    <t>8. 산 재 보 험 료</t>
    <phoneticPr fontId="2" type="noConversion"/>
  </si>
  <si>
    <t>9. 고 용 보 험 료</t>
    <phoneticPr fontId="2" type="noConversion"/>
  </si>
  <si>
    <t>10. 건 강 보 험 료</t>
    <phoneticPr fontId="2" type="noConversion"/>
  </si>
  <si>
    <t>11. 연 금 보 험 료</t>
    <phoneticPr fontId="2" type="noConversion"/>
  </si>
  <si>
    <t>12. 퇴직금공제부금</t>
    <phoneticPr fontId="2" type="noConversion"/>
  </si>
  <si>
    <t>13. 노인장기요양보험료</t>
    <phoneticPr fontId="2" type="noConversion"/>
  </si>
  <si>
    <t>14. 건설기계대여대금</t>
    <phoneticPr fontId="2" type="noConversion"/>
  </si>
  <si>
    <t>15. 건설하도급보증서 발급수수료</t>
    <phoneticPr fontId="2" type="noConversion"/>
  </si>
  <si>
    <t xml:space="preserve">16. 산업안전보건관리비  </t>
    <phoneticPr fontId="2" type="noConversion"/>
  </si>
  <si>
    <t>17. 환 경 보 전 비</t>
    <phoneticPr fontId="2" type="noConversion"/>
  </si>
  <si>
    <t>18. 법 정 부 담 금</t>
    <phoneticPr fontId="2" type="noConversion"/>
  </si>
  <si>
    <t>20. 품 질 관 리 비</t>
    <phoneticPr fontId="2" type="noConversion"/>
  </si>
  <si>
    <t>21. 기  타  경  비</t>
    <phoneticPr fontId="2" type="noConversion"/>
  </si>
  <si>
    <t>22. 일 반 관 리 비</t>
    <phoneticPr fontId="2" type="noConversion"/>
  </si>
  <si>
    <t>23. 이             윤</t>
    <phoneticPr fontId="2" type="noConversion"/>
  </si>
  <si>
    <t>24. 고 재 처 리 비</t>
    <phoneticPr fontId="2" type="noConversion"/>
  </si>
  <si>
    <t>24. 공  급  가   액</t>
    <phoneticPr fontId="2" type="noConversion"/>
  </si>
  <si>
    <t>25. 부 가 가 치 세</t>
    <phoneticPr fontId="2" type="noConversion"/>
  </si>
  <si>
    <t xml:space="preserve">  현광방지장치</t>
  </si>
  <si>
    <t>루버형(290x650xt70mm)</t>
  </si>
  <si>
    <t xml:space="preserve">  흡연부스</t>
  </si>
  <si>
    <t>2500x2000x2600내외</t>
  </si>
  <si>
    <t>18. 부 가 가 치 세</t>
    <phoneticPr fontId="2" type="noConversion"/>
  </si>
  <si>
    <t>19. 도 급 예 정 액</t>
    <phoneticPr fontId="2" type="noConversion"/>
  </si>
  <si>
    <t>부대공</t>
    <phoneticPr fontId="2" type="noConversion"/>
  </si>
  <si>
    <t xml:space="preserve"> 공    종</t>
    <phoneticPr fontId="2" type="noConversion"/>
  </si>
  <si>
    <t>기    간</t>
    <phoneticPr fontId="2" type="noConversion"/>
  </si>
  <si>
    <t xml:space="preserve">    비탈면고르기</t>
  </si>
  <si>
    <t xml:space="preserve">    레미콘타설(인력운반타설)</t>
  </si>
  <si>
    <t xml:space="preserve">   배수관 및 집수정세정</t>
  </si>
  <si>
    <t xml:space="preserve">   배수관 및 집수정 준설</t>
  </si>
  <si>
    <t xml:space="preserve">  3) 도로법면 벌목 및 수목제거</t>
  </si>
  <si>
    <t xml:space="preserve">   도로법면 벌목</t>
  </si>
  <si>
    <t>벌목 및 수목제거</t>
  </si>
  <si>
    <t>t30cm미만</t>
  </si>
  <si>
    <t xml:space="preserve">    [1] J형 측구</t>
  </si>
  <si>
    <t xml:space="preserve">    [3] 사각집수정</t>
  </si>
  <si>
    <t xml:space="preserve">     주철그레이팅(중하중용)</t>
  </si>
  <si>
    <t>1000 x 1000</t>
  </si>
  <si>
    <t>조</t>
  </si>
  <si>
    <t xml:space="preserve">    [4] 배수관</t>
  </si>
  <si>
    <t xml:space="preserve">     VR관부설 및 접합</t>
  </si>
  <si>
    <t>산근 31호표</t>
  </si>
  <si>
    <t xml:space="preserve">    [5] 면벽</t>
  </si>
  <si>
    <t>수동식,백색파선</t>
  </si>
  <si>
    <t>25-18-080</t>
  </si>
  <si>
    <t>1. 도급자 설치 관급자재비</t>
    <phoneticPr fontId="27" type="noConversion"/>
  </si>
  <si>
    <t>2. 관급자 설치 관급자재비</t>
    <phoneticPr fontId="27" type="noConversion"/>
  </si>
  <si>
    <t>3. 단수조정</t>
  </si>
  <si>
    <t xml:space="preserve">  관급자재 단수조정</t>
  </si>
  <si>
    <t>(천원단위 절사)</t>
  </si>
  <si>
    <t>제  6호표</t>
    <phoneticPr fontId="2" type="noConversion"/>
  </si>
  <si>
    <t>산근 51호표</t>
    <phoneticPr fontId="2" type="noConversion"/>
  </si>
  <si>
    <t>D=600mm</t>
  </si>
  <si>
    <t xml:space="preserve">    아스팔트 표층</t>
  </si>
  <si>
    <t xml:space="preserve">    텍코팅(인력식)</t>
  </si>
  <si>
    <t xml:space="preserve">    아스팔트 기층</t>
  </si>
  <si>
    <t xml:space="preserve">    프라임코팅(인력식)</t>
  </si>
  <si>
    <t xml:space="preserve">    보조기층포설및다짐</t>
  </si>
  <si>
    <t>L=50km</t>
  </si>
  <si>
    <t>D=13mm</t>
  </si>
  <si>
    <t>D=16mm</t>
  </si>
  <si>
    <t>D=19mm</t>
  </si>
  <si>
    <t>산근 43호표</t>
  </si>
  <si>
    <t>산근 46호표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</si>
</sst>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5">
    <numFmt numFmtId="6" formatCode="&quot;₩&quot;#,##0;[Red]\-&quot;₩&quot;#,##0"/>
    <numFmt numFmtId="8" formatCode="&quot;₩&quot;#,##0.00;[Red]\-&quot;₩&quot;#,##0.00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.000"/>
    <numFmt numFmtId="177" formatCode="#,##0_ "/>
    <numFmt numFmtId="178" formatCode="_-* #,##0.000_-;\-* #,##0.000_-;_-* &quot;-&quot;_-;_-@_-"/>
    <numFmt numFmtId="179" formatCode="0&quot;일&quot;"/>
    <numFmt numFmtId="180" formatCode="0.0%"/>
    <numFmt numFmtId="181" formatCode="_-* #,##0.0_-;\-* #,##0.0_-;_-* &quot;-&quot;_-;_-@_-"/>
    <numFmt numFmtId="182" formatCode="0.000"/>
    <numFmt numFmtId="183" formatCode="_-* #,##0.0000_-;\-* #,##0.0000_-;_-* &quot;-&quot;_-;_-@_-"/>
    <numFmt numFmtId="184" formatCode="0.0_ "/>
    <numFmt numFmtId="185" formatCode="_-* #,##0.00\ _B_F_-;\-* #,##0.00\ _B_F_-;_-* &quot;-&quot;??\ _B_F_-;_-@_-"/>
    <numFmt numFmtId="186" formatCode="_(* #,##0_);_(* \(#,##0\);_(* &quot;-&quot;_);_(@_)"/>
    <numFmt numFmtId="187" formatCode="_ * #,#00_ ;_ * \-#,#00_ ;_ * &quot;-&quot;_ ;_ @_ "/>
    <numFmt numFmtId="188" formatCode="_ * #,##0.00000000_ ;_ * \-#,##0.00000000_ ;_ * &quot;-&quot;_ ;_ @_ "/>
    <numFmt numFmtId="189" formatCode="0.00000_);[Red]&quot;₩&quot;\!\(0.00000&quot;₩&quot;\!\)"/>
    <numFmt numFmtId="190" formatCode="0_);[Red]&quot;₩&quot;\!\(0&quot;₩&quot;\!\)"/>
    <numFmt numFmtId="191" formatCode="#,##0.0000"/>
    <numFmt numFmtId="192" formatCode="0.0000_);[Red]&quot;₩&quot;\!\(0.0000&quot;₩&quot;\!\)"/>
    <numFmt numFmtId="193" formatCode="0.0_);[Red]&quot;₩&quot;\!\(0.0&quot;₩&quot;\!\)"/>
    <numFmt numFmtId="194" formatCode="#,##0;[Red]#,##0"/>
    <numFmt numFmtId="195" formatCode="_-* #,##0.00_-;\-* #,##0.00_-;_-* &quot;-&quot;_-;_-@_-"/>
    <numFmt numFmtId="196" formatCode="0.000%"/>
    <numFmt numFmtId="197" formatCode="_ * #,##0.00_ ;_ * \-#,##0.00_ ;_ * &quot;-&quot;??_ ;_ @_ "/>
    <numFmt numFmtId="19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0" formatCode=";;;"/>
    <numFmt numFmtId="201" formatCode="#,##0.000\ &quot;10공/㎥ &quot;"/>
    <numFmt numFmtId="202" formatCode="#,##0.00\ &quot;개 &quot;"/>
    <numFmt numFmtId="203" formatCode="#,###\ &quot;개&quot;"/>
    <numFmt numFmtId="204" formatCode="&quot;₩&quot;#,##0;[Red]\!\-&quot;₩&quot;#,##0"/>
    <numFmt numFmtId="205" formatCode="0_ "/>
    <numFmt numFmtId="206" formatCode="&quot;₩&quot;#,##0;\!\-&quot;₩&quot;#,##0"/>
    <numFmt numFmtId="207" formatCode="_(&quot;$&quot;* #,##0.00_);_(&quot;$&quot;* \(#,##0.00\);_(&quot;$&quot;* &quot;-&quot;??_);_(@_)"/>
    <numFmt numFmtId="208" formatCode="#,##0.0\ &quot;개소 &quot;"/>
    <numFmt numFmtId="209" formatCode="&quot;$&quot;#,##0_);\(&quot;$&quot;#,##0\)"/>
    <numFmt numFmtId="210" formatCode="#,###.00\ &quot;매 &quot;"/>
    <numFmt numFmtId="211" formatCode="&quot;₩&quot;#,##0.00;[Red]\!\-&quot;₩&quot;#,##0.00"/>
    <numFmt numFmtId="212" formatCode="#,##0.000_ "/>
    <numFmt numFmtId="213" formatCode="_ * #,##0_ ;_ * &quot;₩&quot;\!\-#,##0_ ;_ * &quot;-&quot;_ ;_ @_ "/>
    <numFmt numFmtId="214" formatCode="mmm\.yy"/>
    <numFmt numFmtId="215" formatCode="&quot;  &quot;@"/>
    <numFmt numFmtId="216" formatCode="&quot;     &quot;@"/>
    <numFmt numFmtId="217" formatCode="#,##0;&quot;-&quot;#,##0"/>
    <numFmt numFmtId="218" formatCode="&quot;₩&quot;#,##0;[Red]&quot;₩&quot;&quot;₩&quot;&quot;₩&quot;&quot;₩&quot;\-#,##0"/>
    <numFmt numFmtId="219" formatCode="mmm&quot;-&quot;yy"/>
    <numFmt numFmtId="220" formatCode="yyyy&quot;년&quot;\ m&quot;월&quot;\ d&quot;일&quot;"/>
    <numFmt numFmtId="221" formatCode="&quot;₩&quot;#,##0.00;&quot;₩&quot;&quot;₩&quot;&quot;₩&quot;&quot;₩&quot;\-#,##0.00"/>
    <numFmt numFmtId="222" formatCode="#,##0.00\ &quot;a &quot;"/>
    <numFmt numFmtId="223" formatCode="_-&quot;₩&quot;* #,##0.00_-;\!\-&quot;₩&quot;* #,##0.00_-;_-&quot;₩&quot;* &quot;-&quot;??_-;_-@_-"/>
    <numFmt numFmtId="224" formatCode="_ * #,##0.00_ ;_ * &quot;₩&quot;\!\-#,##0.00_ ;_ * &quot;-&quot;??_ ;_ @_ "/>
    <numFmt numFmtId="225" formatCode="#."/>
    <numFmt numFmtId="226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27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28" formatCode="0.00_);[Red]\(0.00\)"/>
    <numFmt numFmtId="229" formatCode="&quot;₩&quot;&quot;₩&quot;&quot;₩&quot;\$#,##0_);[Red]&quot;₩&quot;&quot;₩&quot;&quot;₩&quot;\(&quot;₩&quot;&quot;₩&quot;&quot;₩&quot;\$#,##0&quot;₩&quot;&quot;₩&quot;&quot;₩&quot;\)"/>
    <numFmt numFmtId="230" formatCode="0.0000"/>
    <numFmt numFmtId="231" formatCode="_ * #,##0.000_ ;_ * \-#,##0.000_ ;_ * &quot;-&quot;_ ;_ @_ "/>
    <numFmt numFmtId="232" formatCode="0.00000"/>
    <numFmt numFmtId="233" formatCode="0.00000000"/>
    <numFmt numFmtId="234" formatCode="#,##0.0000_);\(#,##0.0000\)"/>
    <numFmt numFmtId="235" formatCode="#,##0.00_ "/>
    <numFmt numFmtId="236" formatCode="_-&quot;₩&quot;* #,##0_-;&quot;₩&quot;&quot;₩&quot;&quot;₩&quot;&quot;₩&quot;\-&quot;₩&quot;* #,##0_-;_-&quot;₩&quot;* &quot;-&quot;_-;_-@_-"/>
    <numFmt numFmtId="237" formatCode="#,##0.000\ &quot;EA &quot;"/>
    <numFmt numFmtId="238" formatCode="_-[$€-2]* #,##0.00_-;\-[$€-2]* #,##0.00_-;_-[$€-2]* &quot;-&quot;??_-"/>
    <numFmt numFmtId="239" formatCode="#,##0.000\ &quot;㎏ &quot;"/>
    <numFmt numFmtId="240" formatCode="#,##0.00\ &quot;ℓ &quot;"/>
    <numFmt numFmtId="241" formatCode="#,##0.000\ &quot;m  &quot;"/>
    <numFmt numFmtId="242" formatCode="&quot;₩&quot;#,##0.00"/>
    <numFmt numFmtId="243" formatCode="&quot;₩&quot;#,##0"/>
    <numFmt numFmtId="244" formatCode="0.00000_ "/>
    <numFmt numFmtId="245" formatCode="#,##0.000\ &quot;㎡ &quot;"/>
    <numFmt numFmtId="246" formatCode="#,##0.000\ &quot;㎥ &quot;"/>
    <numFmt numFmtId="247" formatCode="&quot;Fr.&quot;\ #,##0;[Red]&quot;Fr.&quot;\ \-#,##0"/>
    <numFmt numFmtId="248" formatCode="&quot;Fr.&quot;\ #,##0.00;[Red]&quot;Fr.&quot;\ \-#,##0.00"/>
    <numFmt numFmtId="249" formatCode="#,##0;&quot;(&quot;&quot;-&quot;&quot;)&quot;#,##0"/>
    <numFmt numFmtId="250" formatCode="&quot;(&quot;#,##0&quot;)&quot;;&quot;(&quot;&quot;-&quot;&quot;)&quot;&quot;(&quot;#,##0&quot;)&quot;"/>
    <numFmt numFmtId="251" formatCode="#,##0;#,##0"/>
    <numFmt numFmtId="252" formatCode="&quot;(&quot;#,##0&quot;)&quot;;&quot;(&quot;#,##0&quot;)&quot;"/>
    <numFmt numFmtId="253" formatCode="&quot;₩&quot;#,##0;&quot;₩&quot;&quot;₩&quot;\-#,##0"/>
    <numFmt numFmtId="254" formatCode="#,##0.000\ &quot;ton &quot;"/>
    <numFmt numFmtId="255" formatCode="&quot;₩&quot;#,##0.00;&quot;₩&quot;\-#,##0.00"/>
    <numFmt numFmtId="256" formatCode="mm&quot;월&quot;\ dd&quot;일&quot;"/>
    <numFmt numFmtId="257" formatCode="&quot;US$&quot;#,##0_);[Red]\(&quot;US$&quot;#,##0\)"/>
    <numFmt numFmtId="258" formatCode="_-* #,##0.000_-;\-* #,##0.000_-;_-* &quot;-&quot;??_-;_-@_-"/>
    <numFmt numFmtId="259" formatCode="#,##0.00&quot; $&quot;;\-#,##0.00&quot; $&quot;"/>
    <numFmt numFmtId="260" formatCode="0.00000%"/>
    <numFmt numFmtId="261" formatCode="#,##0.00000000"/>
    <numFmt numFmtId="262" formatCode="###"/>
    <numFmt numFmtId="263" formatCode="#,##0_);[Red]\(#,##0\)"/>
    <numFmt numFmtId="264" formatCode="0_);[Red]\(0\)"/>
    <numFmt numFmtId="265" formatCode="#,##0.0########"/>
  </numFmts>
  <fonts count="1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b/>
      <sz val="22"/>
      <name val="HY헤드라인M"/>
      <family val="1"/>
      <charset val="129"/>
    </font>
    <font>
      <b/>
      <sz val="40"/>
      <name val="HY헤드라인M"/>
      <family val="1"/>
      <charset val="129"/>
    </font>
    <font>
      <b/>
      <sz val="38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name val="HY헤드라인M"/>
      <family val="1"/>
      <charset val="129"/>
    </font>
    <font>
      <b/>
      <sz val="30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26"/>
      <name val="HY헤드라인M"/>
      <family val="1"/>
      <charset val="129"/>
    </font>
    <font>
      <sz val="11"/>
      <name val="굴림체"/>
      <family val="3"/>
      <charset val="129"/>
    </font>
    <font>
      <sz val="26"/>
      <name val="HY헤드라인M"/>
      <family val="1"/>
      <charset val="129"/>
    </font>
    <font>
      <sz val="8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name val="HY헤드라인M"/>
      <family val="1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굴림"/>
      <family val="3"/>
      <charset val="129"/>
    </font>
    <font>
      <sz val="12"/>
      <name val="견명조"/>
      <family val="1"/>
      <charset val="129"/>
    </font>
    <font>
      <sz val="9.5"/>
      <name val="돋움"/>
      <family val="3"/>
      <charset val="129"/>
    </font>
    <font>
      <sz val="10"/>
      <name val="굴림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돋움체"/>
      <family val="3"/>
      <charset val="129"/>
    </font>
    <font>
      <sz val="10"/>
      <name val="HY헤드라인M"/>
      <family val="1"/>
      <charset val="129"/>
    </font>
    <font>
      <sz val="10"/>
      <name val="Times New Roman"/>
      <family val="1"/>
    </font>
    <font>
      <sz val="10"/>
      <name val="바탕체"/>
      <family val="1"/>
      <charset val="129"/>
    </font>
    <font>
      <sz val="12"/>
      <name val="¹????¼"/>
      <family val="1"/>
      <charset val="129"/>
    </font>
    <font>
      <sz val="12"/>
      <name val="Times New Roman"/>
      <family val="1"/>
    </font>
    <font>
      <sz val="1"/>
      <color indexed="16"/>
      <name val="Courier"/>
      <family val="3"/>
    </font>
    <font>
      <sz val="12"/>
      <name val="¹UAAA¼"/>
      <family val="3"/>
      <charset val="129"/>
    </font>
    <font>
      <sz val="9"/>
      <name val="Arial"/>
      <family val="2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4"/>
      <name val="뼥?ⓒ"/>
      <family val="3"/>
      <charset val="129"/>
    </font>
    <font>
      <sz val="11"/>
      <name val="굃굍 뼻뮝"/>
      <family val="3"/>
      <charset val="129"/>
    </font>
    <font>
      <sz val="1"/>
      <color indexed="0"/>
      <name val="Courier"/>
      <family val="3"/>
    </font>
    <font>
      <sz val="10"/>
      <name val="굃굍 굊뼻뮝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b/>
      <sz val="12"/>
      <name val="Arial MT"/>
      <family val="2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9"/>
      <name val="Times New Roman"/>
      <family val="1"/>
    </font>
    <font>
      <sz val="12"/>
      <name val="Arial MT"/>
      <family val="2"/>
    </font>
    <font>
      <sz val="12"/>
      <name val="Arial"/>
      <family val="2"/>
    </font>
    <font>
      <sz val="10"/>
      <color indexed="8"/>
      <name val="Arial"/>
      <family val="2"/>
    </font>
    <font>
      <i/>
      <sz val="1"/>
      <color indexed="8"/>
      <name val="Courier"/>
      <family val="3"/>
    </font>
    <font>
      <sz val="10"/>
      <name val="Geneva"/>
      <family val="2"/>
    </font>
    <font>
      <b/>
      <sz val="8"/>
      <name val="MS Sans Serif"/>
      <family val="2"/>
    </font>
    <font>
      <sz val="9"/>
      <name val="바탕체"/>
      <family val="1"/>
      <charset val="129"/>
    </font>
    <font>
      <sz val="8"/>
      <name val="바탕체"/>
      <family val="1"/>
      <charset val="129"/>
    </font>
    <font>
      <u/>
      <sz val="10.8"/>
      <color indexed="36"/>
      <name val="바탕체"/>
      <family val="1"/>
      <charset val="129"/>
    </font>
    <font>
      <sz val="15"/>
      <name val="HY헤드라인M"/>
      <family val="1"/>
      <charset val="129"/>
    </font>
    <font>
      <b/>
      <sz val="19"/>
      <name val="HY헤드라인M"/>
      <family val="1"/>
      <charset val="129"/>
    </font>
    <font>
      <b/>
      <sz val="11"/>
      <name val="맑은 고딕"/>
      <family val="3"/>
      <charset val="129"/>
    </font>
    <font>
      <b/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1"/>
      <color indexed="9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color indexed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color indexed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2"/>
      <name val="¹ÙÅÁÃ¼"/>
      <family val="1"/>
      <charset val="129"/>
    </font>
    <font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0"/>
        <bgColor indexed="2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834">
    <xf numFmtId="0" fontId="0" fillId="0" borderId="0">
      <alignment vertical="center"/>
    </xf>
    <xf numFmtId="197" fontId="42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24" fontId="25" fillId="0" borderId="0" applyFont="0" applyFill="0" applyBorder="0" applyAlignment="0" applyProtection="0"/>
    <xf numFmtId="198" fontId="25" fillId="0" borderId="0" applyNumberFormat="0" applyFont="0" applyFill="0" applyBorder="0" applyAlignment="0" applyProtection="0"/>
    <xf numFmtId="199" fontId="25" fillId="0" borderId="0" applyNumberFormat="0" applyFont="0" applyFill="0" applyBorder="0" applyAlignment="0" applyProtection="0"/>
    <xf numFmtId="198" fontId="25" fillId="0" borderId="0" applyNumberFormat="0" applyFont="0" applyFill="0" applyBorder="0" applyAlignment="0" applyProtection="0"/>
    <xf numFmtId="199" fontId="25" fillId="0" borderId="0" applyNumberFormat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200" fontId="43" fillId="0" borderId="1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/>
    <xf numFmtId="0" fontId="23" fillId="0" borderId="0"/>
    <xf numFmtId="0" fontId="2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/>
    <xf numFmtId="0" fontId="46" fillId="0" borderId="0">
      <protection locked="0"/>
    </xf>
    <xf numFmtId="0" fontId="46" fillId="0" borderId="0">
      <protection locked="0"/>
    </xf>
    <xf numFmtId="176" fontId="1" fillId="0" borderId="1">
      <alignment vertical="center"/>
    </xf>
    <xf numFmtId="176" fontId="1" fillId="0" borderId="1">
      <alignment vertical="center"/>
    </xf>
    <xf numFmtId="255" fontId="1" fillId="0" borderId="0">
      <alignment vertical="center"/>
    </xf>
    <xf numFmtId="0" fontId="13" fillId="0" borderId="0">
      <alignment horizontal="center" vertical="center"/>
    </xf>
    <xf numFmtId="186" fontId="23" fillId="0" borderId="0">
      <alignment horizontal="center" vertical="center"/>
    </xf>
    <xf numFmtId="182" fontId="31" fillId="0" borderId="0">
      <alignment horizontal="center" vertical="center"/>
    </xf>
    <xf numFmtId="201" fontId="43" fillId="0" borderId="2" applyBorder="0">
      <alignment vertical="center" wrapText="1"/>
    </xf>
    <xf numFmtId="0" fontId="40" fillId="0" borderId="0">
      <alignment vertical="center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10" fontId="47" fillId="0" borderId="0" applyFont="0" applyFill="0" applyBorder="0" applyAlignment="0" applyProtection="0"/>
    <xf numFmtId="197" fontId="48" fillId="0" borderId="0" applyFont="0" applyFill="0" applyBorder="0" applyAlignment="0" applyProtection="0"/>
    <xf numFmtId="0" fontId="23" fillId="0" borderId="0"/>
    <xf numFmtId="0" fontId="23" fillId="0" borderId="3">
      <alignment horizontal="center"/>
    </xf>
    <xf numFmtId="197" fontId="48" fillId="0" borderId="0" applyFont="0" applyFill="0" applyBorder="0" applyAlignment="0" applyProtection="0"/>
    <xf numFmtId="40" fontId="25" fillId="0" borderId="0" applyFont="0" applyFill="0" applyBorder="0" applyAlignment="0" applyProtection="0"/>
    <xf numFmtId="197" fontId="42" fillId="0" borderId="0" applyFont="0" applyFill="0" applyBorder="0" applyAlignment="0" applyProtection="0"/>
    <xf numFmtId="222" fontId="43" fillId="0" borderId="1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2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224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183" fontId="1" fillId="0" borderId="1">
      <alignment vertical="center"/>
    </xf>
    <xf numFmtId="0" fontId="43" fillId="0" borderId="1">
      <alignment vertical="center"/>
    </xf>
    <xf numFmtId="222" fontId="43" fillId="0" borderId="1">
      <alignment vertical="center"/>
    </xf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3" fillId="0" borderId="4" applyProtection="0">
      <alignment horizontal="left" vertical="center" wrapText="1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0" fontId="1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1" fillId="0" borderId="0" applyFont="0" applyFill="0" applyBorder="0" applyAlignment="0" applyProtection="0"/>
    <xf numFmtId="196" fontId="47" fillId="0" borderId="0" applyFont="0" applyFill="0" applyBorder="0" applyAlignment="0" applyProtection="0"/>
    <xf numFmtId="0" fontId="51" fillId="0" borderId="0">
      <protection locked="0"/>
    </xf>
    <xf numFmtId="225" fontId="51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46" fillId="0" borderId="0">
      <protection locked="0"/>
    </xf>
    <xf numFmtId="0" fontId="25" fillId="0" borderId="0"/>
    <xf numFmtId="0" fontId="62" fillId="0" borderId="0">
      <alignment horizontal="center" wrapText="1"/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26" fontId="60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1" fillId="0" borderId="0" applyFont="0" applyFill="0" applyBorder="0" applyAlignment="0" applyProtection="0"/>
    <xf numFmtId="227" fontId="60" fillId="0" borderId="0" applyFont="0" applyFill="0" applyBorder="0" applyAlignment="0" applyProtection="0"/>
    <xf numFmtId="0" fontId="46" fillId="0" borderId="0">
      <protection locked="0"/>
    </xf>
    <xf numFmtId="228" fontId="23" fillId="0" borderId="0" applyFont="0" applyFill="0" applyBorder="0" applyAlignment="0" applyProtection="0">
      <alignment horizontal="right"/>
    </xf>
    <xf numFmtId="0" fontId="63" fillId="0" borderId="0"/>
    <xf numFmtId="197" fontId="24" fillId="0" borderId="0" applyFont="0" applyFill="0" applyBorder="0" applyAlignment="0" applyProtection="0"/>
    <xf numFmtId="0" fontId="64" fillId="0" borderId="0"/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255" fontId="20" fillId="0" borderId="0">
      <protection locked="0"/>
    </xf>
    <xf numFmtId="0" fontId="47" fillId="0" borderId="0"/>
    <xf numFmtId="0" fontId="65" fillId="0" borderId="0"/>
    <xf numFmtId="0" fontId="66" fillId="0" borderId="0"/>
    <xf numFmtId="0" fontId="67" fillId="0" borderId="0"/>
    <xf numFmtId="0" fontId="69" fillId="0" borderId="0"/>
    <xf numFmtId="0" fontId="68" fillId="0" borderId="0"/>
    <xf numFmtId="0" fontId="69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47" fillId="0" borderId="0"/>
    <xf numFmtId="0" fontId="61" fillId="0" borderId="0"/>
    <xf numFmtId="0" fontId="21" fillId="0" borderId="0"/>
    <xf numFmtId="0" fontId="65" fillId="0" borderId="0"/>
    <xf numFmtId="0" fontId="24" fillId="0" borderId="0"/>
    <xf numFmtId="0" fontId="1" fillId="0" borderId="0" applyFill="0" applyBorder="0" applyAlignment="0"/>
    <xf numFmtId="229" fontId="23" fillId="0" borderId="0" applyFill="0" applyBorder="0" applyAlignment="0"/>
    <xf numFmtId="182" fontId="70" fillId="0" borderId="0" applyFill="0" applyBorder="0" applyAlignment="0"/>
    <xf numFmtId="230" fontId="1" fillId="0" borderId="0" applyFill="0" applyBorder="0" applyAlignment="0"/>
    <xf numFmtId="231" fontId="1" fillId="0" borderId="0" applyFill="0" applyBorder="0" applyAlignment="0"/>
    <xf numFmtId="232" fontId="1" fillId="0" borderId="0" applyFill="0" applyBorder="0" applyAlignment="0"/>
    <xf numFmtId="233" fontId="1" fillId="0" borderId="0" applyFill="0" applyBorder="0" applyAlignment="0"/>
    <xf numFmtId="229" fontId="23" fillId="0" borderId="0" applyFill="0" applyBorder="0" applyAlignment="0"/>
    <xf numFmtId="0" fontId="26" fillId="0" borderId="0"/>
    <xf numFmtId="0" fontId="23" fillId="0" borderId="0">
      <protection locked="0"/>
    </xf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41" fontId="72" fillId="0" borderId="0" applyFont="0" applyFill="0" applyBorder="0" applyAlignment="0" applyProtection="0"/>
    <xf numFmtId="232" fontId="1" fillId="0" borderId="0" applyFont="0" applyFill="0" applyBorder="0" applyAlignment="0" applyProtection="0"/>
    <xf numFmtId="187" fontId="1" fillId="0" borderId="0"/>
    <xf numFmtId="0" fontId="24" fillId="0" borderId="0" applyFont="0" applyFill="0" applyBorder="0" applyAlignment="0" applyProtection="0"/>
    <xf numFmtId="3" fontId="24" fillId="0" borderId="0" applyFill="0" applyBorder="0" applyAlignment="0" applyProtection="0"/>
    <xf numFmtId="0" fontId="34" fillId="0" borderId="0" applyNumberFormat="0" applyAlignment="0">
      <alignment horizontal="left"/>
    </xf>
    <xf numFmtId="0" fontId="23" fillId="0" borderId="0">
      <protection locked="0"/>
    </xf>
    <xf numFmtId="0" fontId="72" fillId="0" borderId="0" applyFont="0" applyFill="0" applyBorder="0" applyAlignment="0" applyProtection="0"/>
    <xf numFmtId="229" fontId="23" fillId="0" borderId="0" applyFont="0" applyFill="0" applyBorder="0" applyAlignment="0" applyProtection="0"/>
    <xf numFmtId="0" fontId="23" fillId="0" borderId="1" applyFill="0" applyBorder="0" applyAlignment="0"/>
    <xf numFmtId="0" fontId="24" fillId="0" borderId="0" applyFont="0" applyFill="0" applyBorder="0" applyAlignment="0" applyProtection="0"/>
    <xf numFmtId="188" fontId="1" fillId="0" borderId="0"/>
    <xf numFmtId="234" fontId="23" fillId="0" borderId="0">
      <protection locked="0"/>
    </xf>
    <xf numFmtId="14" fontId="73" fillId="0" borderId="0" applyFill="0" applyBorder="0" applyAlignment="0"/>
    <xf numFmtId="235" fontId="1" fillId="0" borderId="0">
      <protection locked="0"/>
    </xf>
    <xf numFmtId="0" fontId="25" fillId="0" borderId="0" applyFont="0" applyFill="0" applyBorder="0" applyAlignment="0" applyProtection="0"/>
    <xf numFmtId="236" fontId="1" fillId="0" borderId="5">
      <alignment vertical="center"/>
    </xf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1" fontId="23" fillId="0" borderId="0"/>
    <xf numFmtId="177" fontId="43" fillId="0" borderId="0">
      <alignment horizontal="center" vertical="center"/>
    </xf>
    <xf numFmtId="237" fontId="43" fillId="0" borderId="1">
      <alignment vertical="center"/>
    </xf>
    <xf numFmtId="232" fontId="1" fillId="0" borderId="0" applyFill="0" applyBorder="0" applyAlignment="0"/>
    <xf numFmtId="229" fontId="23" fillId="0" borderId="0" applyFill="0" applyBorder="0" applyAlignment="0"/>
    <xf numFmtId="232" fontId="1" fillId="0" borderId="0" applyFill="0" applyBorder="0" applyAlignment="0"/>
    <xf numFmtId="233" fontId="1" fillId="0" borderId="0" applyFill="0" applyBorder="0" applyAlignment="0"/>
    <xf numFmtId="229" fontId="23" fillId="0" borderId="0" applyFill="0" applyBorder="0" applyAlignment="0"/>
    <xf numFmtId="0" fontId="35" fillId="0" borderId="0" applyNumberFormat="0" applyAlignment="0">
      <alignment horizontal="left"/>
    </xf>
    <xf numFmtId="238" fontId="1" fillId="0" borderId="0" applyFont="0" applyFill="0" applyBorder="0" applyAlignment="0" applyProtection="0"/>
    <xf numFmtId="0" fontId="51" fillId="0" borderId="0">
      <protection locked="0"/>
    </xf>
    <xf numFmtId="0" fontId="51" fillId="0" borderId="0">
      <protection locked="0"/>
    </xf>
    <xf numFmtId="0" fontId="74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74" fillId="0" borderId="0">
      <protection locked="0"/>
    </xf>
    <xf numFmtId="234" fontId="23" fillId="0" borderId="0">
      <protection locked="0"/>
    </xf>
    <xf numFmtId="0" fontId="1" fillId="0" borderId="0" applyNumberFormat="0" applyFont="0" applyFill="0" applyBorder="0" applyAlignment="0" applyProtection="0"/>
    <xf numFmtId="0" fontId="25" fillId="0" borderId="0" applyFont="0" applyFill="0" applyBorder="0" applyAlignment="0" applyProtection="0"/>
    <xf numFmtId="2" fontId="75" fillId="0" borderId="0">
      <alignment horizontal="left"/>
    </xf>
    <xf numFmtId="38" fontId="27" fillId="2" borderId="0" applyNumberFormat="0" applyBorder="0" applyAlignment="0" applyProtection="0"/>
    <xf numFmtId="0" fontId="28" fillId="0" borderId="0">
      <alignment horizontal="left"/>
    </xf>
    <xf numFmtId="0" fontId="36" fillId="0" borderId="6" applyNumberFormat="0" applyAlignment="0" applyProtection="0">
      <alignment horizontal="left" vertical="center"/>
    </xf>
    <xf numFmtId="0" fontId="36" fillId="0" borderId="7">
      <alignment horizontal="left" vertical="center"/>
    </xf>
    <xf numFmtId="234" fontId="23" fillId="0" borderId="0">
      <protection locked="0"/>
    </xf>
    <xf numFmtId="234" fontId="23" fillId="0" borderId="0">
      <protection locked="0"/>
    </xf>
    <xf numFmtId="0" fontId="76" fillId="0" borderId="8">
      <alignment horizontal="center"/>
    </xf>
    <xf numFmtId="0" fontId="76" fillId="0" borderId="0">
      <alignment horizontal="center"/>
    </xf>
    <xf numFmtId="0" fontId="1" fillId="0" borderId="0" applyNumberFormat="0" applyFont="0" applyFill="0" applyBorder="0" applyAlignment="0" applyProtection="0"/>
    <xf numFmtId="10" fontId="27" fillId="2" borderId="1" applyNumberFormat="0" applyBorder="0" applyAlignment="0" applyProtection="0"/>
    <xf numFmtId="239" fontId="43" fillId="0" borderId="1">
      <alignment vertical="center"/>
    </xf>
    <xf numFmtId="240" fontId="43" fillId="0" borderId="1">
      <alignment vertical="center"/>
    </xf>
    <xf numFmtId="0" fontId="1" fillId="0" borderId="0" applyNumberFormat="0" applyFont="0" applyFill="0" applyBorder="0" applyAlignment="0" applyProtection="0"/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191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32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220" fontId="1" fillId="0" borderId="1">
      <alignment vertical="center"/>
    </xf>
    <xf numFmtId="0" fontId="43" fillId="0" borderId="1">
      <alignment vertical="center"/>
    </xf>
    <xf numFmtId="240" fontId="43" fillId="0" borderId="1">
      <alignment vertical="center"/>
    </xf>
    <xf numFmtId="232" fontId="1" fillId="0" borderId="0" applyFill="0" applyBorder="0" applyAlignment="0"/>
    <xf numFmtId="229" fontId="23" fillId="0" borderId="0" applyFill="0" applyBorder="0" applyAlignment="0"/>
    <xf numFmtId="232" fontId="1" fillId="0" borderId="0" applyFill="0" applyBorder="0" applyAlignment="0"/>
    <xf numFmtId="233" fontId="1" fillId="0" borderId="0" applyFill="0" applyBorder="0" applyAlignment="0"/>
    <xf numFmtId="229" fontId="23" fillId="0" borderId="0" applyFill="0" applyBorder="0" applyAlignment="0"/>
    <xf numFmtId="241" fontId="43" fillId="0" borderId="1">
      <alignment horizontal="right" vertical="center"/>
    </xf>
    <xf numFmtId="0" fontId="1" fillId="0" borderId="0" applyNumberFormat="0" applyFont="0" applyFill="0" applyBorder="0" applyAlignment="0" applyProtection="0"/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3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242" fontId="1" fillId="0" borderId="1">
      <alignment horizontal="right" vertical="center"/>
    </xf>
    <xf numFmtId="0" fontId="43" fillId="0" borderId="1">
      <alignment horizontal="right" vertical="center"/>
    </xf>
    <xf numFmtId="241" fontId="43" fillId="0" borderId="1">
      <alignment horizontal="right" vertical="center"/>
    </xf>
    <xf numFmtId="245" fontId="43" fillId="0" borderId="1">
      <alignment vertical="center"/>
    </xf>
    <xf numFmtId="246" fontId="43" fillId="0" borderId="1">
      <alignment vertical="center"/>
    </xf>
    <xf numFmtId="197" fontId="40" fillId="0" borderId="0">
      <alignment horizontal="left"/>
    </xf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9" fillId="0" borderId="8"/>
    <xf numFmtId="247" fontId="25" fillId="0" borderId="0" applyFont="0" applyFill="0" applyBorder="0" applyAlignment="0" applyProtection="0"/>
    <xf numFmtId="248" fontId="25" fillId="0" borderId="0" applyFont="0" applyFill="0" applyBorder="0" applyAlignment="0" applyProtection="0"/>
    <xf numFmtId="197" fontId="24" fillId="0" borderId="0" applyFont="0" applyFill="0" applyBorder="0" applyAlignment="0" applyProtection="0"/>
    <xf numFmtId="37" fontId="37" fillId="0" borderId="0"/>
    <xf numFmtId="0" fontId="1" fillId="0" borderId="0" applyNumberFormat="0" applyFont="0" applyFill="0" applyBorder="0" applyAlignment="0" applyProtection="0"/>
    <xf numFmtId="185" fontId="1" fillId="0" borderId="0"/>
    <xf numFmtId="0" fontId="23" fillId="0" borderId="0"/>
    <xf numFmtId="0" fontId="24" fillId="0" borderId="0"/>
    <xf numFmtId="249" fontId="42" fillId="0" borderId="0" applyFont="0" applyFill="0" applyBorder="0" applyAlignment="0" applyProtection="0">
      <alignment horizontal="centerContinuous"/>
    </xf>
    <xf numFmtId="250" fontId="42" fillId="0" borderId="0" applyFont="0" applyFill="0" applyBorder="0" applyAlignment="0" applyProtection="0">
      <alignment horizontal="centerContinuous"/>
    </xf>
    <xf numFmtId="251" fontId="42" fillId="0" borderId="0" applyFont="0" applyFill="0" applyBorder="0" applyAlignment="0" applyProtection="0">
      <alignment horizontal="centerContinuous"/>
    </xf>
    <xf numFmtId="252" fontId="42" fillId="0" borderId="0" applyFont="0" applyFill="0" applyBorder="0" applyAlignment="0" applyProtection="0">
      <alignment horizontal="centerContinuous"/>
    </xf>
    <xf numFmtId="0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7" fontId="40" fillId="0" borderId="0">
      <alignment vertical="center"/>
    </xf>
    <xf numFmtId="0" fontId="23" fillId="0" borderId="0">
      <protection locked="0"/>
    </xf>
    <xf numFmtId="10" fontId="24" fillId="0" borderId="0" applyFont="0" applyFill="0" applyBorder="0" applyAlignment="0" applyProtection="0"/>
    <xf numFmtId="235" fontId="1" fillId="0" borderId="0">
      <protection locked="0"/>
    </xf>
    <xf numFmtId="197" fontId="48" fillId="0" borderId="0" applyFont="0" applyFill="0" applyBorder="0" applyAlignment="0" applyProtection="0"/>
    <xf numFmtId="197" fontId="48" fillId="0" borderId="0" applyFont="0" applyFill="0" applyBorder="0" applyAlignment="0" applyProtection="0"/>
    <xf numFmtId="30" fontId="38" fillId="0" borderId="0" applyNumberFormat="0" applyFill="0" applyBorder="0" applyAlignment="0" applyProtection="0">
      <alignment horizontal="left"/>
    </xf>
    <xf numFmtId="253" fontId="1" fillId="0" borderId="0" applyFont="0" applyFill="0" applyBorder="0" applyAlignment="0" applyProtection="0"/>
    <xf numFmtId="197" fontId="24" fillId="0" borderId="0" applyFont="0" applyFill="0" applyBorder="0" applyAlignment="0" applyProtection="0"/>
    <xf numFmtId="0" fontId="24" fillId="0" borderId="0"/>
    <xf numFmtId="0" fontId="29" fillId="0" borderId="0"/>
    <xf numFmtId="40" fontId="39" fillId="0" borderId="0" applyBorder="0">
      <alignment horizontal="right"/>
    </xf>
    <xf numFmtId="40" fontId="25" fillId="0" borderId="0" applyFont="0" applyFill="0" applyBorder="0" applyAlignment="0" applyProtection="0"/>
    <xf numFmtId="225" fontId="40" fillId="0" borderId="0">
      <alignment horizontal="center"/>
    </xf>
    <xf numFmtId="49" fontId="77" fillId="0" borderId="0" applyBorder="0">
      <alignment horizontal="right"/>
    </xf>
    <xf numFmtId="254" fontId="43" fillId="0" borderId="1">
      <alignment vertical="center"/>
    </xf>
    <xf numFmtId="234" fontId="23" fillId="0" borderId="9">
      <protection locked="0"/>
    </xf>
    <xf numFmtId="0" fontId="78" fillId="0" borderId="3">
      <alignment horizontal="left"/>
    </xf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49" fontId="43" fillId="0" borderId="1">
      <alignment horizontal="center" vertical="center"/>
    </xf>
    <xf numFmtId="202" fontId="43" fillId="0" borderId="1">
      <alignment vertical="center"/>
    </xf>
    <xf numFmtId="203" fontId="43" fillId="0" borderId="1">
      <alignment vertical="center"/>
    </xf>
    <xf numFmtId="20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19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205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184" fontId="1" fillId="0" borderId="1">
      <alignment vertical="center"/>
    </xf>
    <xf numFmtId="0" fontId="43" fillId="0" borderId="1">
      <alignment vertical="center"/>
    </xf>
    <xf numFmtId="203" fontId="43" fillId="0" borderId="1">
      <alignment vertical="center"/>
    </xf>
    <xf numFmtId="206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0" fontId="43" fillId="0" borderId="1">
      <alignment vertical="center"/>
    </xf>
    <xf numFmtId="202" fontId="43" fillId="0" borderId="1">
      <alignment vertical="center"/>
    </xf>
    <xf numFmtId="208" fontId="43" fillId="0" borderId="1">
      <alignment vertical="center"/>
    </xf>
    <xf numFmtId="209" fontId="13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0" fillId="0" borderId="0"/>
    <xf numFmtId="256" fontId="23" fillId="0" borderId="0"/>
    <xf numFmtId="256" fontId="23" fillId="0" borderId="0"/>
    <xf numFmtId="256" fontId="23" fillId="0" borderId="0"/>
    <xf numFmtId="256" fontId="23" fillId="0" borderId="0"/>
    <xf numFmtId="256" fontId="23" fillId="0" borderId="0"/>
    <xf numFmtId="256" fontId="23" fillId="0" borderId="0"/>
    <xf numFmtId="256" fontId="23" fillId="0" borderId="0"/>
    <xf numFmtId="256" fontId="23" fillId="0" borderId="0"/>
    <xf numFmtId="256" fontId="23" fillId="0" borderId="0"/>
    <xf numFmtId="256" fontId="23" fillId="0" borderId="0"/>
    <xf numFmtId="256" fontId="23" fillId="0" borderId="0"/>
    <xf numFmtId="194" fontId="32" fillId="0" borderId="4">
      <alignment horizontal="right" vertical="center"/>
    </xf>
    <xf numFmtId="0" fontId="51" fillId="0" borderId="0">
      <protection locked="0"/>
    </xf>
    <xf numFmtId="0" fontId="30" fillId="0" borderId="0">
      <alignment vertical="center"/>
    </xf>
    <xf numFmtId="3" fontId="25" fillId="0" borderId="10">
      <alignment horizontal="center"/>
    </xf>
    <xf numFmtId="0" fontId="19" fillId="0" borderId="4">
      <alignment horizontal="center" vertical="center"/>
    </xf>
    <xf numFmtId="0" fontId="51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76" fontId="1" fillId="0" borderId="11">
      <alignment vertical="center"/>
    </xf>
    <xf numFmtId="210" fontId="43" fillId="0" borderId="0">
      <alignment vertical="center"/>
    </xf>
    <xf numFmtId="210" fontId="43" fillId="0" borderId="0">
      <alignment vertical="center"/>
    </xf>
    <xf numFmtId="21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0" fontId="43" fillId="0" borderId="0">
      <alignment vertical="center"/>
    </xf>
    <xf numFmtId="210" fontId="43" fillId="0" borderId="0">
      <alignment vertical="center"/>
    </xf>
    <xf numFmtId="21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2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213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191" fontId="1" fillId="0" borderId="0">
      <alignment vertical="center"/>
    </xf>
    <xf numFmtId="0" fontId="43" fillId="0" borderId="0">
      <alignment vertical="center"/>
    </xf>
    <xf numFmtId="210" fontId="43" fillId="0" borderId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8" fontId="53" fillId="0" borderId="0" applyFont="0" applyFill="0" applyBorder="0" applyAlignment="0" applyProtection="0"/>
    <xf numFmtId="6" fontId="53" fillId="0" borderId="0" applyFont="0" applyFill="0" applyBorder="0" applyAlignment="0" applyProtection="0"/>
    <xf numFmtId="0" fontId="54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5" fillId="0" borderId="0"/>
    <xf numFmtId="0" fontId="19" fillId="0" borderId="4">
      <alignment horizontal="center" vertical="center"/>
    </xf>
    <xf numFmtId="214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4" fillId="0" borderId="0"/>
    <xf numFmtId="0" fontId="56" fillId="0" borderId="12"/>
    <xf numFmtId="0" fontId="43" fillId="0" borderId="13">
      <alignment vertical="center"/>
    </xf>
    <xf numFmtId="215" fontId="43" fillId="0" borderId="1" applyBorder="0">
      <alignment vertical="center"/>
    </xf>
    <xf numFmtId="216" fontId="43" fillId="0" borderId="1" applyBorder="0">
      <alignment horizontal="left" vertical="center"/>
    </xf>
    <xf numFmtId="217" fontId="5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7" fontId="57" fillId="0" borderId="0" applyFont="0" applyFill="0" applyBorder="0" applyAlignment="0" applyProtection="0"/>
    <xf numFmtId="217" fontId="57" fillId="0" borderId="0" applyFont="0" applyFill="0" applyBorder="0" applyAlignment="0" applyProtection="0"/>
    <xf numFmtId="26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" fillId="0" borderId="0" applyFont="0" applyFill="0" applyBorder="0" applyAlignment="0" applyProtection="0"/>
    <xf numFmtId="257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25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9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49" fontId="13" fillId="0" borderId="14" applyNumberFormat="0" applyAlignment="0"/>
    <xf numFmtId="4" fontId="51" fillId="0" borderId="0">
      <protection locked="0"/>
    </xf>
    <xf numFmtId="218" fontId="23" fillId="0" borderId="0">
      <protection locked="0"/>
    </xf>
    <xf numFmtId="0" fontId="23" fillId="0" borderId="0"/>
    <xf numFmtId="0" fontId="19" fillId="0" borderId="4" applyFill="0" applyProtection="0">
      <alignment horizontal="center" vertical="center"/>
    </xf>
    <xf numFmtId="41" fontId="1" fillId="0" borderId="0" applyFont="0" applyFill="0" applyBorder="0" applyAlignment="0" applyProtection="0"/>
    <xf numFmtId="261" fontId="1" fillId="0" borderId="15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19" fontId="13" fillId="0" borderId="0">
      <protection locked="0"/>
    </xf>
    <xf numFmtId="0" fontId="18" fillId="0" borderId="4">
      <alignment horizontal="center" vertical="center"/>
    </xf>
    <xf numFmtId="0" fontId="18" fillId="0" borderId="4">
      <alignment horizontal="left" vertical="center"/>
    </xf>
    <xf numFmtId="0" fontId="18" fillId="0" borderId="4">
      <alignment vertical="center" textRotation="255"/>
    </xf>
    <xf numFmtId="0" fontId="22" fillId="3" borderId="16" applyNumberFormat="0" applyProtection="0">
      <alignment horizontal="right"/>
    </xf>
    <xf numFmtId="0" fontId="24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84" fillId="0" borderId="0">
      <alignment vertical="center"/>
    </xf>
    <xf numFmtId="0" fontId="13" fillId="0" borderId="0">
      <alignment horizontal="center" vertical="center"/>
    </xf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1" applyNumberFormat="0" applyFill="0" applyProtection="0">
      <alignment vertical="center"/>
    </xf>
    <xf numFmtId="0" fontId="33" fillId="0" borderId="4">
      <alignment horizontal="center" vertical="center" wrapText="1"/>
    </xf>
    <xf numFmtId="0" fontId="51" fillId="0" borderId="17">
      <protection locked="0"/>
    </xf>
    <xf numFmtId="220" fontId="13" fillId="0" borderId="0">
      <protection locked="0"/>
    </xf>
    <xf numFmtId="221" fontId="23" fillId="0" borderId="0">
      <protection locked="0"/>
    </xf>
    <xf numFmtId="0" fontId="1" fillId="0" borderId="0"/>
    <xf numFmtId="0" fontId="1" fillId="0" borderId="0"/>
    <xf numFmtId="0" fontId="109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09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09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09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66" fillId="0" borderId="0"/>
    <xf numFmtId="186" fontId="72" fillId="0" borderId="0" applyFont="0" applyFill="0" applyBorder="0" applyAlignment="0" applyProtection="0"/>
    <xf numFmtId="4" fontId="51" fillId="0" borderId="0">
      <protection locked="0"/>
    </xf>
    <xf numFmtId="4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60" fillId="0" borderId="0"/>
    <xf numFmtId="0" fontId="51" fillId="0" borderId="0">
      <protection locked="0"/>
    </xf>
    <xf numFmtId="0" fontId="51" fillId="0" borderId="0">
      <protection locked="0"/>
    </xf>
    <xf numFmtId="0" fontId="24" fillId="0" borderId="0"/>
    <xf numFmtId="0" fontId="73" fillId="0" borderId="0"/>
    <xf numFmtId="0" fontId="1" fillId="0" borderId="0">
      <alignment vertical="center"/>
    </xf>
  </cellStyleXfs>
  <cellXfs count="452">
    <xf numFmtId="0" fontId="0" fillId="0" borderId="0" xfId="0">
      <alignment vertical="center"/>
    </xf>
    <xf numFmtId="0" fontId="3" fillId="0" borderId="0" xfId="806" applyFont="1" applyAlignment="1">
      <alignment horizontal="center" vertical="center"/>
    </xf>
    <xf numFmtId="0" fontId="4" fillId="0" borderId="0" xfId="806" applyFont="1" applyAlignment="1">
      <alignment horizontal="center" vertical="center"/>
    </xf>
    <xf numFmtId="0" fontId="6" fillId="0" borderId="0" xfId="806" applyFont="1" applyAlignment="1">
      <alignment horizontal="center" vertical="center"/>
    </xf>
    <xf numFmtId="0" fontId="7" fillId="0" borderId="0" xfId="806" applyFont="1" applyAlignment="1">
      <alignment horizontal="center" vertical="center"/>
    </xf>
    <xf numFmtId="0" fontId="5" fillId="0" borderId="0" xfId="806" applyFont="1" applyAlignment="1">
      <alignment horizontal="center" vertical="center"/>
    </xf>
    <xf numFmtId="0" fontId="8" fillId="0" borderId="0" xfId="806" applyFont="1" applyAlignment="1">
      <alignment horizontal="center" vertical="center"/>
    </xf>
    <xf numFmtId="0" fontId="9" fillId="0" borderId="0" xfId="806" applyFont="1" applyAlignment="1">
      <alignment horizontal="center" vertical="center"/>
    </xf>
    <xf numFmtId="0" fontId="4" fillId="0" borderId="0" xfId="806" applyFont="1" applyAlignment="1">
      <alignment horizontal="distributed" vertical="center"/>
    </xf>
    <xf numFmtId="0" fontId="3" fillId="0" borderId="0" xfId="801" applyFont="1">
      <alignment horizontal="center" vertical="center"/>
    </xf>
    <xf numFmtId="0" fontId="14" fillId="0" borderId="0" xfId="801" applyFont="1" applyAlignment="1"/>
    <xf numFmtId="0" fontId="12" fillId="0" borderId="0" xfId="801" applyFont="1" applyAlignment="1">
      <alignment horizontal="center"/>
    </xf>
    <xf numFmtId="0" fontId="10" fillId="0" borderId="0" xfId="801" applyFont="1" applyAlignment="1"/>
    <xf numFmtId="0" fontId="16" fillId="0" borderId="0" xfId="801" applyFont="1">
      <alignment horizontal="center" vertical="center"/>
    </xf>
    <xf numFmtId="0" fontId="3" fillId="0" borderId="0" xfId="801" applyFont="1" applyAlignment="1">
      <alignment horizontal="left" vertical="center"/>
    </xf>
    <xf numFmtId="0" fontId="17" fillId="0" borderId="0" xfId="801" applyFont="1" applyAlignment="1">
      <alignment horizontal="left" vertical="center"/>
    </xf>
    <xf numFmtId="0" fontId="16" fillId="0" borderId="0" xfId="801" applyFont="1" applyAlignment="1">
      <alignment horizontal="left" vertical="center"/>
    </xf>
    <xf numFmtId="0" fontId="11" fillId="0" borderId="0" xfId="801" applyFont="1" applyAlignment="1">
      <alignment horizontal="distributed" vertical="center"/>
    </xf>
    <xf numFmtId="0" fontId="41" fillId="0" borderId="0" xfId="802" applyFont="1"/>
    <xf numFmtId="0" fontId="41" fillId="0" borderId="17" xfId="802" applyFont="1" applyBorder="1"/>
    <xf numFmtId="0" fontId="16" fillId="0" borderId="0" xfId="802" applyFont="1"/>
    <xf numFmtId="0" fontId="4" fillId="0" borderId="0" xfId="806" applyFont="1" applyAlignment="1">
      <alignment vertical="center"/>
    </xf>
    <xf numFmtId="0" fontId="11" fillId="0" borderId="1" xfId="801" applyFont="1" applyBorder="1" applyAlignment="1">
      <alignment vertical="center"/>
    </xf>
    <xf numFmtId="0" fontId="85" fillId="0" borderId="0" xfId="805" applyFont="1" applyAlignment="1">
      <alignment horizontal="center" vertical="center"/>
    </xf>
    <xf numFmtId="0" fontId="85" fillId="0" borderId="18" xfId="805" applyFont="1" applyBorder="1" applyAlignment="1">
      <alignment horizontal="center" vertical="center"/>
    </xf>
    <xf numFmtId="0" fontId="85" fillId="0" borderId="19" xfId="805" applyFont="1" applyBorder="1" applyAlignment="1">
      <alignment horizontal="center" vertical="center"/>
    </xf>
    <xf numFmtId="0" fontId="86" fillId="0" borderId="0" xfId="805" applyFont="1" applyAlignment="1">
      <alignment horizontal="center" vertical="center"/>
    </xf>
    <xf numFmtId="0" fontId="85" fillId="0" borderId="19" xfId="805" applyFont="1" applyBorder="1" applyAlignment="1">
      <alignment horizontal="right" vertical="center"/>
    </xf>
    <xf numFmtId="0" fontId="87" fillId="0" borderId="0" xfId="805" applyFont="1" applyAlignment="1">
      <alignment horizontal="left" vertical="center"/>
    </xf>
    <xf numFmtId="0" fontId="88" fillId="0" borderId="0" xfId="805" applyFont="1" applyAlignment="1">
      <alignment horizontal="center" vertical="center" shrinkToFit="1"/>
    </xf>
    <xf numFmtId="181" fontId="85" fillId="0" borderId="0" xfId="758" applyNumberFormat="1" applyFont="1" applyBorder="1" applyAlignment="1">
      <alignment horizontal="right" vertical="center"/>
    </xf>
    <xf numFmtId="0" fontId="85" fillId="0" borderId="0" xfId="805" applyFont="1" applyAlignment="1">
      <alignment horizontal="left" vertical="center"/>
    </xf>
    <xf numFmtId="0" fontId="85" fillId="0" borderId="0" xfId="805" applyFont="1" applyAlignment="1">
      <alignment vertical="center"/>
    </xf>
    <xf numFmtId="181" fontId="85" fillId="0" borderId="0" xfId="758" applyNumberFormat="1" applyFont="1" applyBorder="1" applyAlignment="1">
      <alignment vertical="center"/>
    </xf>
    <xf numFmtId="181" fontId="85" fillId="0" borderId="0" xfId="758" applyNumberFormat="1" applyFont="1" applyBorder="1" applyAlignment="1">
      <alignment horizontal="right" vertical="center" shrinkToFit="1"/>
    </xf>
    <xf numFmtId="0" fontId="85" fillId="0" borderId="0" xfId="805" applyFont="1" applyAlignment="1">
      <alignment horizontal="left" vertical="center" indent="1"/>
    </xf>
    <xf numFmtId="0" fontId="88" fillId="0" borderId="0" xfId="805" applyFont="1" applyAlignment="1">
      <alignment vertical="center"/>
    </xf>
    <xf numFmtId="0" fontId="88" fillId="0" borderId="0" xfId="805" applyFont="1" applyAlignment="1">
      <alignment horizontal="center" vertical="center"/>
    </xf>
    <xf numFmtId="0" fontId="89" fillId="0" borderId="0" xfId="805" applyFont="1" applyAlignment="1">
      <alignment horizontal="left" vertical="center"/>
    </xf>
    <xf numFmtId="0" fontId="89" fillId="0" borderId="0" xfId="805" applyFont="1" applyAlignment="1">
      <alignment horizontal="center" vertical="center"/>
    </xf>
    <xf numFmtId="0" fontId="89" fillId="0" borderId="0" xfId="805" applyFont="1" applyAlignment="1">
      <alignment vertical="center"/>
    </xf>
    <xf numFmtId="0" fontId="88" fillId="0" borderId="0" xfId="805" applyFont="1" applyAlignment="1">
      <alignment horizontal="left" vertical="center"/>
    </xf>
    <xf numFmtId="0" fontId="89" fillId="0" borderId="0" xfId="805" applyFont="1" applyAlignment="1">
      <alignment horizontal="right" vertical="center"/>
    </xf>
    <xf numFmtId="0" fontId="88" fillId="0" borderId="0" xfId="805" applyFont="1" applyAlignment="1">
      <alignment horizontal="right" vertical="center"/>
    </xf>
    <xf numFmtId="0" fontId="85" fillId="0" borderId="0" xfId="805" applyFont="1" applyAlignment="1">
      <alignment horizontal="right" vertical="center"/>
    </xf>
    <xf numFmtId="41" fontId="85" fillId="0" borderId="0" xfId="758" applyFont="1" applyBorder="1" applyAlignment="1">
      <alignment horizontal="center" vertical="center"/>
    </xf>
    <xf numFmtId="0" fontId="90" fillId="0" borderId="0" xfId="805" applyFont="1" applyAlignment="1">
      <alignment horizontal="distributed" vertical="center"/>
    </xf>
    <xf numFmtId="181" fontId="89" fillId="0" borderId="0" xfId="758" applyNumberFormat="1" applyFont="1" applyBorder="1" applyAlignment="1">
      <alignment vertical="center" shrinkToFit="1"/>
    </xf>
    <xf numFmtId="41" fontId="85" fillId="0" borderId="0" xfId="758" applyFont="1" applyAlignment="1">
      <alignment horizontal="center" vertical="center"/>
    </xf>
    <xf numFmtId="0" fontId="91" fillId="0" borderId="0" xfId="805" applyFont="1" applyAlignment="1">
      <alignment horizontal="distributed" vertical="center"/>
    </xf>
    <xf numFmtId="41" fontId="92" fillId="0" borderId="0" xfId="758" applyFont="1" applyBorder="1" applyAlignment="1">
      <alignment horizontal="left" vertical="center"/>
    </xf>
    <xf numFmtId="0" fontId="85" fillId="0" borderId="20" xfId="805" applyFont="1" applyBorder="1" applyAlignment="1">
      <alignment horizontal="center" vertical="center"/>
    </xf>
    <xf numFmtId="0" fontId="85" fillId="0" borderId="8" xfId="805" applyFont="1" applyBorder="1" applyAlignment="1">
      <alignment horizontal="center" vertical="center"/>
    </xf>
    <xf numFmtId="0" fontId="91" fillId="0" borderId="8" xfId="805" applyFont="1" applyBorder="1" applyAlignment="1">
      <alignment horizontal="distributed" vertical="center"/>
    </xf>
    <xf numFmtId="0" fontId="85" fillId="0" borderId="21" xfId="805" applyFont="1" applyBorder="1" applyAlignment="1">
      <alignment horizontal="center" vertical="center"/>
    </xf>
    <xf numFmtId="0" fontId="93" fillId="0" borderId="0" xfId="805" applyFont="1" applyAlignment="1">
      <alignment horizontal="left" vertical="center"/>
    </xf>
    <xf numFmtId="0" fontId="91" fillId="0" borderId="0" xfId="804" applyFont="1" applyAlignment="1">
      <alignment horizontal="center"/>
    </xf>
    <xf numFmtId="0" fontId="85" fillId="0" borderId="0" xfId="804" applyFont="1" applyAlignment="1">
      <alignment vertical="center"/>
    </xf>
    <xf numFmtId="0" fontId="94" fillId="0" borderId="0" xfId="804" applyFont="1" applyAlignment="1">
      <alignment vertical="center"/>
    </xf>
    <xf numFmtId="10" fontId="85" fillId="0" borderId="0" xfId="753" applyNumberFormat="1" applyFont="1" applyAlignment="1">
      <alignment horizontal="center" vertical="center"/>
    </xf>
    <xf numFmtId="41" fontId="85" fillId="0" borderId="0" xfId="754" applyNumberFormat="1" applyFont="1" applyAlignment="1">
      <alignment horizontal="center" vertical="center"/>
    </xf>
    <xf numFmtId="41" fontId="89" fillId="0" borderId="0" xfId="758" applyFont="1" applyBorder="1" applyAlignment="1">
      <alignment horizontal="center" vertical="center"/>
    </xf>
    <xf numFmtId="41" fontId="95" fillId="0" borderId="0" xfId="758" applyFont="1" applyAlignment="1">
      <alignment horizontal="center" vertical="center"/>
    </xf>
    <xf numFmtId="41" fontId="95" fillId="0" borderId="0" xfId="758" applyFont="1" applyAlignment="1">
      <alignment horizontal="left" vertical="center"/>
    </xf>
    <xf numFmtId="41" fontId="85" fillId="0" borderId="0" xfId="758" applyFont="1" applyAlignment="1">
      <alignment horizontal="left" vertical="center"/>
    </xf>
    <xf numFmtId="0" fontId="85" fillId="0" borderId="0" xfId="805" applyFont="1" applyAlignment="1">
      <alignment horizontal="distributed" vertical="center"/>
    </xf>
    <xf numFmtId="41" fontId="85" fillId="0" borderId="0" xfId="758" applyFont="1" applyBorder="1" applyAlignment="1">
      <alignment horizontal="right" vertical="center"/>
    </xf>
    <xf numFmtId="180" fontId="85" fillId="0" borderId="0" xfId="804" applyNumberFormat="1" applyFont="1" applyAlignment="1">
      <alignment vertical="center"/>
    </xf>
    <xf numFmtId="0" fontId="96" fillId="0" borderId="0" xfId="796" applyFont="1" applyAlignment="1">
      <alignment vertical="center"/>
    </xf>
    <xf numFmtId="41" fontId="97" fillId="0" borderId="23" xfId="758" applyFont="1" applyFill="1" applyBorder="1" applyAlignment="1">
      <alignment horizontal="left" vertical="center" indent="1"/>
    </xf>
    <xf numFmtId="41" fontId="97" fillId="0" borderId="25" xfId="758" applyFont="1" applyFill="1" applyBorder="1" applyAlignment="1">
      <alignment horizontal="left" vertical="center" indent="1"/>
    </xf>
    <xf numFmtId="41" fontId="97" fillId="0" borderId="28" xfId="758" applyFont="1" applyBorder="1" applyAlignment="1">
      <alignment horizontal="center" vertical="center"/>
    </xf>
    <xf numFmtId="41" fontId="98" fillId="0" borderId="30" xfId="758" applyFont="1" applyBorder="1" applyAlignment="1">
      <alignment horizontal="center" vertical="center"/>
    </xf>
    <xf numFmtId="0" fontId="99" fillId="0" borderId="7" xfId="805" applyFont="1" applyBorder="1" applyAlignment="1">
      <alignment vertical="center"/>
    </xf>
    <xf numFmtId="0" fontId="85" fillId="0" borderId="7" xfId="805" applyFont="1" applyBorder="1" applyAlignment="1">
      <alignment vertical="center"/>
    </xf>
    <xf numFmtId="0" fontId="85" fillId="0" borderId="2" xfId="805" applyFont="1" applyBorder="1" applyAlignment="1">
      <alignment vertical="center"/>
    </xf>
    <xf numFmtId="0" fontId="85" fillId="0" borderId="31" xfId="805" applyFont="1" applyBorder="1" applyAlignment="1">
      <alignment vertical="center"/>
    </xf>
    <xf numFmtId="0" fontId="99" fillId="0" borderId="32" xfId="805" applyFont="1" applyBorder="1" applyAlignment="1">
      <alignment vertical="center"/>
    </xf>
    <xf numFmtId="0" fontId="100" fillId="0" borderId="0" xfId="796" applyFont="1" applyAlignment="1">
      <alignment vertical="center"/>
    </xf>
    <xf numFmtId="0" fontId="101" fillId="0" borderId="0" xfId="796" applyFont="1" applyAlignment="1">
      <alignment vertical="center"/>
    </xf>
    <xf numFmtId="0" fontId="102" fillId="0" borderId="0" xfId="796" applyFont="1" applyAlignment="1">
      <alignment vertical="center"/>
    </xf>
    <xf numFmtId="0" fontId="100" fillId="0" borderId="0" xfId="796" applyFont="1" applyAlignment="1">
      <alignment horizontal="center" vertical="center"/>
    </xf>
    <xf numFmtId="41" fontId="101" fillId="0" borderId="0" xfId="758" applyFont="1" applyAlignment="1">
      <alignment vertical="center"/>
    </xf>
    <xf numFmtId="41" fontId="103" fillId="0" borderId="0" xfId="758" applyFont="1" applyAlignment="1">
      <alignment vertical="center"/>
    </xf>
    <xf numFmtId="41" fontId="85" fillId="0" borderId="0" xfId="804" applyNumberFormat="1" applyFont="1" applyAlignment="1">
      <alignment vertical="center"/>
    </xf>
    <xf numFmtId="41" fontId="98" fillId="0" borderId="31" xfId="758" applyFont="1" applyBorder="1" applyAlignment="1">
      <alignment horizontal="center" vertical="center"/>
    </xf>
    <xf numFmtId="10" fontId="85" fillId="0" borderId="0" xfId="753" applyNumberFormat="1" applyFont="1" applyBorder="1" applyAlignment="1">
      <alignment horizontal="center" vertical="center"/>
    </xf>
    <xf numFmtId="41" fontId="85" fillId="0" borderId="0" xfId="754" applyNumberFormat="1" applyFont="1" applyBorder="1" applyAlignment="1">
      <alignment horizontal="center" vertical="center"/>
    </xf>
    <xf numFmtId="41" fontId="85" fillId="0" borderId="13" xfId="758" applyFont="1" applyBorder="1" applyAlignment="1">
      <alignment horizontal="center" vertical="center"/>
    </xf>
    <xf numFmtId="0" fontId="103" fillId="0" borderId="0" xfId="796" applyFont="1" applyAlignment="1">
      <alignment vertical="center"/>
    </xf>
    <xf numFmtId="41" fontId="108" fillId="0" borderId="0" xfId="758" applyFont="1" applyBorder="1" applyAlignment="1">
      <alignment horizontal="center" vertical="center"/>
    </xf>
    <xf numFmtId="0" fontId="102" fillId="0" borderId="0" xfId="796" applyFont="1"/>
    <xf numFmtId="0" fontId="100" fillId="0" borderId="0" xfId="796" applyFont="1"/>
    <xf numFmtId="177" fontId="110" fillId="0" borderId="4" xfId="832" applyNumberFormat="1" applyFont="1" applyBorder="1" applyAlignment="1">
      <alignment vertical="center" shrinkToFit="1"/>
    </xf>
    <xf numFmtId="41" fontId="88" fillId="0" borderId="0" xfId="758" applyFont="1" applyBorder="1" applyAlignment="1">
      <alignment vertical="center"/>
    </xf>
    <xf numFmtId="41" fontId="85" fillId="0" borderId="0" xfId="758" applyFont="1" applyAlignment="1">
      <alignment vertical="center"/>
    </xf>
    <xf numFmtId="0" fontId="85" fillId="0" borderId="4" xfId="0" applyFont="1" applyBorder="1" applyAlignment="1">
      <alignment horizontal="center" vertical="center" shrinkToFit="1"/>
    </xf>
    <xf numFmtId="0" fontId="85" fillId="0" borderId="3" xfId="0" applyFont="1" applyBorder="1" applyAlignment="1">
      <alignment vertical="center" shrinkToFit="1"/>
    </xf>
    <xf numFmtId="0" fontId="85" fillId="0" borderId="36" xfId="0" applyFont="1" applyBorder="1" applyAlignment="1">
      <alignment vertical="center" shrinkToFit="1"/>
    </xf>
    <xf numFmtId="0" fontId="85" fillId="0" borderId="10" xfId="0" applyFont="1" applyBorder="1" applyAlignment="1">
      <alignment horizontal="center" vertical="center" shrinkToFit="1"/>
    </xf>
    <xf numFmtId="263" fontId="85" fillId="0" borderId="10" xfId="0" applyNumberFormat="1" applyFont="1" applyBorder="1" applyAlignment="1">
      <alignment vertical="center" shrinkToFit="1"/>
    </xf>
    <xf numFmtId="41" fontId="85" fillId="0" borderId="10" xfId="0" applyNumberFormat="1" applyFont="1" applyBorder="1" applyAlignment="1">
      <alignment horizontal="right" vertical="center" shrinkToFit="1"/>
    </xf>
    <xf numFmtId="0" fontId="85" fillId="0" borderId="34" xfId="0" applyFont="1" applyBorder="1" applyAlignment="1">
      <alignment horizontal="center" vertical="center" shrinkToFit="1"/>
    </xf>
    <xf numFmtId="3" fontId="111" fillId="0" borderId="4" xfId="832" applyNumberFormat="1" applyFont="1" applyBorder="1" applyAlignment="1">
      <alignment horizontal="center" vertical="center" shrinkToFit="1"/>
    </xf>
    <xf numFmtId="177" fontId="101" fillId="0" borderId="4" xfId="0" applyNumberFormat="1" applyFont="1" applyBorder="1" applyAlignment="1">
      <alignment horizontal="right" vertical="center" shrinkToFit="1"/>
    </xf>
    <xf numFmtId="0" fontId="101" fillId="0" borderId="33" xfId="0" applyFont="1" applyBorder="1" applyAlignment="1">
      <alignment horizontal="center" vertical="center" shrinkToFit="1"/>
    </xf>
    <xf numFmtId="0" fontId="88" fillId="0" borderId="70" xfId="0" applyFont="1" applyBorder="1" applyAlignment="1">
      <alignment vertical="center" shrinkToFit="1"/>
    </xf>
    <xf numFmtId="0" fontId="88" fillId="0" borderId="35" xfId="0" applyFont="1" applyBorder="1" applyAlignment="1">
      <alignment horizontal="center" vertical="center" shrinkToFit="1"/>
    </xf>
    <xf numFmtId="264" fontId="101" fillId="0" borderId="35" xfId="758" applyNumberFormat="1" applyFont="1" applyBorder="1" applyAlignment="1">
      <alignment vertical="center" shrinkToFit="1"/>
    </xf>
    <xf numFmtId="264" fontId="101" fillId="0" borderId="69" xfId="758" applyNumberFormat="1" applyFont="1" applyBorder="1" applyAlignment="1">
      <alignment horizontal="center" vertical="center" shrinkToFit="1"/>
    </xf>
    <xf numFmtId="264" fontId="103" fillId="0" borderId="3" xfId="758" applyNumberFormat="1" applyFont="1" applyBorder="1" applyAlignment="1">
      <alignment vertical="center" shrinkToFit="1"/>
    </xf>
    <xf numFmtId="264" fontId="101" fillId="0" borderId="4" xfId="758" applyNumberFormat="1" applyFont="1" applyBorder="1" applyAlignment="1">
      <alignment horizontal="center" vertical="center" shrinkToFit="1"/>
    </xf>
    <xf numFmtId="264" fontId="101" fillId="0" borderId="4" xfId="758" applyNumberFormat="1" applyFont="1" applyBorder="1" applyAlignment="1">
      <alignment vertical="center" shrinkToFit="1"/>
    </xf>
    <xf numFmtId="264" fontId="101" fillId="0" borderId="33" xfId="758" applyNumberFormat="1" applyFont="1" applyBorder="1" applyAlignment="1">
      <alignment horizontal="center" vertical="center" shrinkToFit="1"/>
    </xf>
    <xf numFmtId="264" fontId="103" fillId="0" borderId="3" xfId="758" applyNumberFormat="1" applyFont="1" applyFill="1" applyBorder="1" applyAlignment="1">
      <alignment vertical="center" shrinkToFit="1"/>
    </xf>
    <xf numFmtId="264" fontId="103" fillId="0" borderId="4" xfId="758" applyNumberFormat="1" applyFont="1" applyBorder="1" applyAlignment="1">
      <alignment vertical="center" shrinkToFit="1"/>
    </xf>
    <xf numFmtId="264" fontId="103" fillId="0" borderId="4" xfId="758" applyNumberFormat="1" applyFont="1" applyBorder="1" applyAlignment="1">
      <alignment horizontal="center" vertical="center" shrinkToFit="1"/>
    </xf>
    <xf numFmtId="264" fontId="103" fillId="0" borderId="33" xfId="758" applyNumberFormat="1" applyFont="1" applyBorder="1" applyAlignment="1">
      <alignment horizontal="center" vertical="center" shrinkToFit="1"/>
    </xf>
    <xf numFmtId="177" fontId="101" fillId="0" borderId="4" xfId="758" applyNumberFormat="1" applyFont="1" applyBorder="1" applyAlignment="1">
      <alignment vertical="center" shrinkToFit="1"/>
    </xf>
    <xf numFmtId="177" fontId="103" fillId="0" borderId="4" xfId="758" applyNumberFormat="1" applyFont="1" applyBorder="1" applyAlignment="1">
      <alignment vertical="center" shrinkToFit="1"/>
    </xf>
    <xf numFmtId="0" fontId="88" fillId="0" borderId="0" xfId="0" applyFont="1">
      <alignment vertical="center"/>
    </xf>
    <xf numFmtId="0" fontId="88" fillId="0" borderId="0" xfId="0" applyFont="1" applyAlignment="1"/>
    <xf numFmtId="0" fontId="85" fillId="0" borderId="0" xfId="0" applyFont="1">
      <alignment vertical="center"/>
    </xf>
    <xf numFmtId="0" fontId="85" fillId="0" borderId="0" xfId="0" applyFont="1" applyAlignment="1"/>
    <xf numFmtId="41" fontId="97" fillId="0" borderId="29" xfId="758" applyFont="1" applyBorder="1" applyAlignment="1">
      <alignment horizontal="center" vertical="center"/>
    </xf>
    <xf numFmtId="41" fontId="97" fillId="0" borderId="4" xfId="758" applyFont="1" applyBorder="1" applyAlignment="1">
      <alignment horizontal="center" vertical="center"/>
    </xf>
    <xf numFmtId="41" fontId="97" fillId="0" borderId="24" xfId="758" applyFont="1" applyBorder="1" applyAlignment="1">
      <alignment horizontal="left" vertical="center"/>
    </xf>
    <xf numFmtId="41" fontId="97" fillId="0" borderId="24" xfId="758" applyFont="1" applyBorder="1" applyAlignment="1">
      <alignment horizontal="center" vertical="center"/>
    </xf>
    <xf numFmtId="41" fontId="97" fillId="0" borderId="22" xfId="758" quotePrefix="1" applyFont="1" applyBorder="1" applyAlignment="1">
      <alignment horizontal="center" vertical="center" shrinkToFit="1"/>
    </xf>
    <xf numFmtId="10" fontId="97" fillId="0" borderId="22" xfId="753" applyNumberFormat="1" applyFont="1" applyBorder="1" applyAlignment="1">
      <alignment horizontal="center" vertical="center" shrinkToFit="1"/>
    </xf>
    <xf numFmtId="41" fontId="97" fillId="0" borderId="24" xfId="758" applyFont="1" applyBorder="1" applyAlignment="1">
      <alignment vertical="center"/>
    </xf>
    <xf numFmtId="41" fontId="97" fillId="0" borderId="75" xfId="758" applyFont="1" applyBorder="1" applyAlignment="1">
      <alignment horizontal="left" vertical="center"/>
    </xf>
    <xf numFmtId="41" fontId="97" fillId="0" borderId="75" xfId="758" applyFont="1" applyBorder="1" applyAlignment="1">
      <alignment horizontal="center" vertical="center"/>
    </xf>
    <xf numFmtId="41" fontId="97" fillId="0" borderId="76" xfId="758" applyFont="1" applyBorder="1" applyAlignment="1">
      <alignment horizontal="left" vertical="center"/>
    </xf>
    <xf numFmtId="41" fontId="97" fillId="0" borderId="10" xfId="758" applyFont="1" applyBorder="1" applyAlignment="1">
      <alignment horizontal="center" vertical="center"/>
    </xf>
    <xf numFmtId="41" fontId="97" fillId="0" borderId="26" xfId="758" applyFont="1" applyBorder="1" applyAlignment="1">
      <alignment horizontal="left" vertical="center"/>
    </xf>
    <xf numFmtId="41" fontId="97" fillId="0" borderId="26" xfId="758" applyFont="1" applyBorder="1" applyAlignment="1">
      <alignment horizontal="center" vertical="center"/>
    </xf>
    <xf numFmtId="41" fontId="97" fillId="0" borderId="26" xfId="758" applyFont="1" applyBorder="1" applyAlignment="1">
      <alignment vertical="center"/>
    </xf>
    <xf numFmtId="178" fontId="97" fillId="0" borderId="26" xfId="758" applyNumberFormat="1" applyFont="1" applyBorder="1" applyAlignment="1">
      <alignment horizontal="center" vertical="center"/>
    </xf>
    <xf numFmtId="41" fontId="97" fillId="0" borderId="27" xfId="758" applyFont="1" applyBorder="1" applyAlignment="1">
      <alignment horizontal="left" vertical="center"/>
    </xf>
    <xf numFmtId="264" fontId="101" fillId="0" borderId="10" xfId="758" applyNumberFormat="1" applyFont="1" applyBorder="1" applyAlignment="1">
      <alignment vertical="center" shrinkToFit="1"/>
    </xf>
    <xf numFmtId="264" fontId="101" fillId="0" borderId="10" xfId="758" applyNumberFormat="1" applyFont="1" applyBorder="1" applyAlignment="1">
      <alignment horizontal="center" vertical="center" shrinkToFit="1"/>
    </xf>
    <xf numFmtId="177" fontId="101" fillId="0" borderId="10" xfId="758" applyNumberFormat="1" applyFont="1" applyBorder="1" applyAlignment="1">
      <alignment vertical="center" shrinkToFit="1"/>
    </xf>
    <xf numFmtId="264" fontId="101" fillId="0" borderId="34" xfId="758" applyNumberFormat="1" applyFont="1" applyBorder="1" applyAlignment="1">
      <alignment horizontal="center" vertical="center" shrinkToFit="1"/>
    </xf>
    <xf numFmtId="3" fontId="110" fillId="0" borderId="3" xfId="832" applyNumberFormat="1" applyFont="1" applyBorder="1" applyAlignment="1">
      <alignment horizontal="left" vertical="center" shrinkToFit="1"/>
    </xf>
    <xf numFmtId="3" fontId="110" fillId="0" borderId="4" xfId="832" applyNumberFormat="1" applyFont="1" applyBorder="1" applyAlignment="1">
      <alignment vertical="center" shrinkToFit="1"/>
    </xf>
    <xf numFmtId="3" fontId="110" fillId="0" borderId="4" xfId="832" applyNumberFormat="1" applyFont="1" applyBorder="1" applyAlignment="1">
      <alignment horizontal="center" vertical="center" shrinkToFit="1"/>
    </xf>
    <xf numFmtId="0" fontId="85" fillId="0" borderId="4" xfId="0" applyNumberFormat="1" applyFont="1" applyFill="1" applyBorder="1" applyAlignment="1" applyProtection="1">
      <alignment horizontal="center" vertical="center" shrinkToFit="1"/>
    </xf>
    <xf numFmtId="3" fontId="85" fillId="0" borderId="4" xfId="0" applyNumberFormat="1" applyFont="1" applyFill="1" applyBorder="1" applyAlignment="1" applyProtection="1">
      <alignment vertical="center" shrinkToFit="1"/>
    </xf>
    <xf numFmtId="262" fontId="88" fillId="0" borderId="35" xfId="0" applyNumberFormat="1" applyFont="1" applyFill="1" applyBorder="1" applyAlignment="1" applyProtection="1">
      <alignment vertical="center" shrinkToFit="1"/>
    </xf>
    <xf numFmtId="0" fontId="88" fillId="0" borderId="35" xfId="0" applyNumberFormat="1" applyFont="1" applyFill="1" applyBorder="1" applyAlignment="1" applyProtection="1">
      <alignment horizontal="center" vertical="center" shrinkToFit="1"/>
    </xf>
    <xf numFmtId="41" fontId="88" fillId="0" borderId="35" xfId="0" applyNumberFormat="1" applyFont="1" applyFill="1" applyBorder="1" applyAlignment="1" applyProtection="1">
      <alignment horizontal="right" vertical="center" shrinkToFit="1"/>
    </xf>
    <xf numFmtId="0" fontId="88" fillId="0" borderId="69" xfId="0" applyNumberFormat="1" applyFont="1" applyFill="1" applyBorder="1" applyAlignment="1" applyProtection="1">
      <alignment horizontal="center" vertical="center" shrinkToFit="1"/>
    </xf>
    <xf numFmtId="0" fontId="88" fillId="0" borderId="0" xfId="805" applyFont="1" applyAlignment="1">
      <alignment vertical="center"/>
    </xf>
    <xf numFmtId="0" fontId="88" fillId="0" borderId="0" xfId="805" applyFont="1" applyAlignment="1">
      <alignment horizontal="right" vertical="center"/>
    </xf>
    <xf numFmtId="0" fontId="88" fillId="0" borderId="77" xfId="0" applyFont="1" applyBorder="1" applyAlignment="1">
      <alignment vertical="center" shrinkToFit="1"/>
    </xf>
    <xf numFmtId="0" fontId="90" fillId="0" borderId="0" xfId="805" applyFont="1" applyAlignment="1">
      <alignment horizontal="center" vertical="center"/>
    </xf>
    <xf numFmtId="0" fontId="90" fillId="0" borderId="0" xfId="805" applyFont="1" applyAlignment="1">
      <alignment vertical="center"/>
    </xf>
    <xf numFmtId="0" fontId="101" fillId="0" borderId="3" xfId="0" applyFont="1" applyBorder="1" applyAlignment="1">
      <alignment vertical="center" shrinkToFit="1"/>
    </xf>
    <xf numFmtId="0" fontId="101" fillId="0" borderId="4" xfId="0" applyFont="1" applyBorder="1" applyAlignment="1">
      <alignment horizontal="center" vertical="center" shrinkToFit="1"/>
    </xf>
    <xf numFmtId="262" fontId="101" fillId="0" borderId="4" xfId="0" applyNumberFormat="1" applyFont="1" applyBorder="1" applyAlignment="1">
      <alignment vertical="center" shrinkToFit="1"/>
    </xf>
    <xf numFmtId="263" fontId="101" fillId="0" borderId="4" xfId="0" applyNumberFormat="1" applyFont="1" applyBorder="1" applyAlignment="1">
      <alignment horizontal="right" vertical="center" shrinkToFit="1"/>
    </xf>
    <xf numFmtId="0" fontId="101" fillId="0" borderId="33" xfId="0" applyFont="1" applyBorder="1" applyAlignment="1">
      <alignment vertical="center" shrinkToFit="1"/>
    </xf>
    <xf numFmtId="3" fontId="101" fillId="0" borderId="4" xfId="0" applyNumberFormat="1" applyFont="1" applyBorder="1" applyAlignment="1">
      <alignment vertical="center" shrinkToFit="1"/>
    </xf>
    <xf numFmtId="177" fontId="110" fillId="0" borderId="4" xfId="832" applyNumberFormat="1" applyFont="1" applyBorder="1" applyAlignment="1">
      <alignment horizontal="right" vertical="center" shrinkToFit="1"/>
    </xf>
    <xf numFmtId="0" fontId="101" fillId="0" borderId="33" xfId="796" applyFont="1" applyBorder="1" applyAlignment="1">
      <alignment shrinkToFit="1"/>
    </xf>
    <xf numFmtId="3" fontId="110" fillId="0" borderId="3" xfId="832" applyNumberFormat="1" applyFont="1" applyBorder="1" applyAlignment="1">
      <alignment horizontal="center" vertical="center" shrinkToFit="1"/>
    </xf>
    <xf numFmtId="3" fontId="110" fillId="0" borderId="4" xfId="832" applyNumberFormat="1" applyFont="1" applyBorder="1" applyAlignment="1">
      <alignment horizontal="left" vertical="center" shrinkToFit="1"/>
    </xf>
    <xf numFmtId="0" fontId="101" fillId="0" borderId="3" xfId="796" applyFont="1" applyBorder="1" applyAlignment="1">
      <alignment shrinkToFit="1"/>
    </xf>
    <xf numFmtId="0" fontId="101" fillId="0" borderId="4" xfId="796" applyFont="1" applyBorder="1" applyAlignment="1">
      <alignment shrinkToFit="1"/>
    </xf>
    <xf numFmtId="0" fontId="101" fillId="0" borderId="36" xfId="796" applyFont="1" applyBorder="1" applyAlignment="1">
      <alignment shrinkToFit="1"/>
    </xf>
    <xf numFmtId="0" fontId="101" fillId="0" borderId="10" xfId="796" applyFont="1" applyBorder="1" applyAlignment="1">
      <alignment shrinkToFit="1"/>
    </xf>
    <xf numFmtId="0" fontId="101" fillId="0" borderId="34" xfId="796" applyFont="1" applyBorder="1" applyAlignment="1">
      <alignment shrinkToFit="1"/>
    </xf>
    <xf numFmtId="0" fontId="103" fillId="0" borderId="10" xfId="796" applyFont="1" applyBorder="1" applyAlignment="1">
      <alignment horizontal="center" vertical="center"/>
    </xf>
    <xf numFmtId="9" fontId="85" fillId="0" borderId="0" xfId="753" applyFont="1" applyAlignment="1">
      <alignment vertical="center"/>
    </xf>
    <xf numFmtId="0" fontId="88" fillId="0" borderId="0" xfId="805" applyFont="1" applyAlignment="1">
      <alignment horizontal="right" vertical="center"/>
    </xf>
    <xf numFmtId="0" fontId="88" fillId="0" borderId="0" xfId="805" applyFont="1" applyAlignment="1">
      <alignment vertical="center"/>
    </xf>
    <xf numFmtId="0" fontId="88" fillId="0" borderId="0" xfId="805" applyFont="1" applyAlignment="1">
      <alignment horizontal="center" vertical="center"/>
    </xf>
    <xf numFmtId="0" fontId="103" fillId="0" borderId="70" xfId="0" applyFont="1" applyBorder="1" applyAlignment="1">
      <alignment vertical="center" shrinkToFit="1"/>
    </xf>
    <xf numFmtId="0" fontId="103" fillId="0" borderId="35" xfId="0" applyFont="1" applyBorder="1" applyAlignment="1">
      <alignment horizontal="center" vertical="center" shrinkToFit="1"/>
    </xf>
    <xf numFmtId="262" fontId="103" fillId="0" borderId="35" xfId="0" applyNumberFormat="1" applyFont="1" applyBorder="1" applyAlignment="1">
      <alignment vertical="center" shrinkToFit="1"/>
    </xf>
    <xf numFmtId="263" fontId="103" fillId="0" borderId="35" xfId="0" applyNumberFormat="1" applyFont="1" applyBorder="1" applyAlignment="1">
      <alignment horizontal="right" vertical="center" shrinkToFit="1"/>
    </xf>
    <xf numFmtId="0" fontId="103" fillId="0" borderId="69" xfId="0" applyFont="1" applyBorder="1" applyAlignment="1">
      <alignment vertical="center" shrinkToFit="1"/>
    </xf>
    <xf numFmtId="264" fontId="101" fillId="0" borderId="35" xfId="758" applyNumberFormat="1" applyFont="1" applyBorder="1" applyAlignment="1">
      <alignment horizontal="center" vertical="center" shrinkToFit="1"/>
    </xf>
    <xf numFmtId="177" fontId="101" fillId="0" borderId="35" xfId="758" applyNumberFormat="1" applyFont="1" applyBorder="1" applyAlignment="1">
      <alignment vertical="center" shrinkToFit="1"/>
    </xf>
    <xf numFmtId="41" fontId="85" fillId="0" borderId="0" xfId="758" applyFont="1" applyBorder="1" applyAlignment="1">
      <alignment horizontal="center" vertical="center"/>
    </xf>
    <xf numFmtId="41" fontId="97" fillId="0" borderId="22" xfId="758" applyFont="1" applyBorder="1" applyAlignment="1">
      <alignment horizontal="left" vertical="center"/>
    </xf>
    <xf numFmtId="10" fontId="97" fillId="0" borderId="22" xfId="753" applyNumberFormat="1" applyFont="1" applyBorder="1" applyAlignment="1">
      <alignment horizontal="center" vertical="center"/>
    </xf>
    <xf numFmtId="41" fontId="97" fillId="0" borderId="22" xfId="758" applyFont="1" applyBorder="1" applyAlignment="1">
      <alignment horizontal="center" vertical="center"/>
    </xf>
    <xf numFmtId="41" fontId="97" fillId="0" borderId="22" xfId="758" applyFont="1" applyBorder="1" applyAlignment="1">
      <alignment vertical="center"/>
    </xf>
    <xf numFmtId="41" fontId="97" fillId="0" borderId="22" xfId="758" applyFont="1" applyBorder="1" applyAlignment="1">
      <alignment horizontal="center" vertical="center" shrinkToFit="1"/>
    </xf>
    <xf numFmtId="41" fontId="97" fillId="0" borderId="24" xfId="758" applyFont="1" applyBorder="1" applyAlignment="1">
      <alignment horizontal="center" vertical="center" shrinkToFit="1"/>
    </xf>
    <xf numFmtId="41" fontId="97" fillId="0" borderId="22" xfId="758" applyFont="1" applyBorder="1" applyAlignment="1">
      <alignment horizontal="left" vertical="center" shrinkToFit="1"/>
    </xf>
    <xf numFmtId="41" fontId="97" fillId="0" borderId="23" xfId="758" applyFont="1" applyBorder="1" applyAlignment="1">
      <alignment horizontal="left" vertical="center" indent="1"/>
    </xf>
    <xf numFmtId="178" fontId="97" fillId="0" borderId="22" xfId="758" applyNumberFormat="1" applyFont="1" applyBorder="1" applyAlignment="1">
      <alignment horizontal="center" vertical="center"/>
    </xf>
    <xf numFmtId="41" fontId="108" fillId="0" borderId="0" xfId="758" applyFont="1" applyBorder="1" applyAlignment="1">
      <alignment horizontal="center" vertical="center"/>
    </xf>
    <xf numFmtId="41" fontId="85" fillId="0" borderId="0" xfId="758" applyFont="1" applyBorder="1" applyAlignment="1">
      <alignment horizontal="center" vertical="center"/>
    </xf>
    <xf numFmtId="43" fontId="97" fillId="0" borderId="4" xfId="758" applyNumberFormat="1" applyFont="1" applyBorder="1" applyAlignment="1">
      <alignment horizontal="center" vertical="center"/>
    </xf>
    <xf numFmtId="180" fontId="85" fillId="0" borderId="0" xfId="753" applyNumberFormat="1" applyFont="1" applyAlignment="1">
      <alignment horizontal="center" vertical="center"/>
    </xf>
    <xf numFmtId="41" fontId="85" fillId="0" borderId="4" xfId="0" applyNumberFormat="1" applyFont="1" applyFill="1" applyBorder="1" applyAlignment="1" applyProtection="1">
      <alignment horizontal="right" vertical="center" shrinkToFit="1"/>
    </xf>
    <xf numFmtId="41" fontId="97" fillId="0" borderId="23" xfId="758" applyFont="1" applyBorder="1" applyAlignment="1">
      <alignment horizontal="left" vertical="center" indent="1" shrinkToFit="1"/>
    </xf>
    <xf numFmtId="41" fontId="97" fillId="0" borderId="23" xfId="758" applyFont="1" applyFill="1" applyBorder="1" applyAlignment="1">
      <alignment horizontal="left" vertical="center" indent="1" shrinkToFit="1"/>
    </xf>
    <xf numFmtId="41" fontId="97" fillId="0" borderId="25" xfId="758" applyFont="1" applyFill="1" applyBorder="1" applyAlignment="1">
      <alignment horizontal="left" vertical="center" indent="1" shrinkToFit="1"/>
    </xf>
    <xf numFmtId="177" fontId="97" fillId="0" borderId="29" xfId="758" applyNumberFormat="1" applyFont="1" applyBorder="1" applyAlignment="1">
      <alignment horizontal="right" vertical="center" indent="1"/>
    </xf>
    <xf numFmtId="177" fontId="97" fillId="0" borderId="4" xfId="758" applyNumberFormat="1" applyFont="1" applyBorder="1" applyAlignment="1">
      <alignment horizontal="right" vertical="center" indent="1"/>
    </xf>
    <xf numFmtId="177" fontId="97" fillId="0" borderId="10" xfId="758" applyNumberFormat="1" applyFont="1" applyBorder="1" applyAlignment="1">
      <alignment horizontal="right" vertical="center" indent="1"/>
    </xf>
    <xf numFmtId="0" fontId="88" fillId="0" borderId="70" xfId="0" applyNumberFormat="1" applyFont="1" applyFill="1" applyBorder="1" applyAlignment="1" applyProtection="1">
      <alignment vertical="center" shrinkToFit="1"/>
    </xf>
    <xf numFmtId="0" fontId="85" fillId="0" borderId="3" xfId="0" applyNumberFormat="1" applyFont="1" applyFill="1" applyBorder="1" applyAlignment="1" applyProtection="1">
      <alignment vertical="center" shrinkToFit="1"/>
    </xf>
    <xf numFmtId="0" fontId="85" fillId="0" borderId="33" xfId="0" applyNumberFormat="1" applyFont="1" applyFill="1" applyBorder="1" applyAlignment="1" applyProtection="1">
      <alignment horizontal="center" vertical="center" shrinkToFit="1"/>
    </xf>
    <xf numFmtId="10" fontId="97" fillId="0" borderId="22" xfId="753" applyNumberFormat="1" applyFont="1" applyBorder="1" applyAlignment="1">
      <alignment horizontal="center" vertical="center"/>
    </xf>
    <xf numFmtId="178" fontId="97" fillId="0" borderId="22" xfId="758" applyNumberFormat="1" applyFont="1" applyBorder="1" applyAlignment="1">
      <alignment horizontal="center" vertical="center"/>
    </xf>
    <xf numFmtId="41" fontId="97" fillId="0" borderId="22" xfId="758" applyFont="1" applyBorder="1" applyAlignment="1">
      <alignment horizontal="center" vertical="center"/>
    </xf>
    <xf numFmtId="41" fontId="97" fillId="0" borderId="23" xfId="758" applyFont="1" applyBorder="1" applyAlignment="1">
      <alignment horizontal="left" vertical="center" indent="1" shrinkToFit="1"/>
    </xf>
    <xf numFmtId="41" fontId="97" fillId="0" borderId="22" xfId="758" applyFont="1" applyBorder="1" applyAlignment="1">
      <alignment horizontal="center" vertical="center" shrinkToFit="1"/>
    </xf>
    <xf numFmtId="41" fontId="97" fillId="0" borderId="22" xfId="758" applyFont="1" applyBorder="1" applyAlignment="1">
      <alignment horizontal="left" vertical="center" shrinkToFit="1"/>
    </xf>
    <xf numFmtId="41" fontId="97" fillId="0" borderId="22" xfId="758" applyFont="1" applyBorder="1" applyAlignment="1">
      <alignment vertical="center"/>
    </xf>
    <xf numFmtId="41" fontId="97" fillId="0" borderId="22" xfId="758" applyFont="1" applyBorder="1" applyAlignment="1">
      <alignment horizontal="left" vertical="center"/>
    </xf>
    <xf numFmtId="41" fontId="97" fillId="0" borderId="23" xfId="758" applyFont="1" applyBorder="1" applyAlignment="1">
      <alignment horizontal="left" vertical="center" indent="1"/>
    </xf>
    <xf numFmtId="41" fontId="85" fillId="0" borderId="0" xfId="758" applyFont="1" applyBorder="1" applyAlignment="1">
      <alignment horizontal="center" vertical="center"/>
    </xf>
    <xf numFmtId="41" fontId="97" fillId="0" borderId="22" xfId="758" applyFont="1" applyBorder="1" applyAlignment="1">
      <alignment horizontal="left" vertical="center"/>
    </xf>
    <xf numFmtId="41" fontId="97" fillId="0" borderId="22" xfId="758" applyFont="1" applyBorder="1" applyAlignment="1">
      <alignment horizontal="center" vertical="center"/>
    </xf>
    <xf numFmtId="41" fontId="97" fillId="0" borderId="23" xfId="758" applyFont="1" applyBorder="1" applyAlignment="1">
      <alignment horizontal="left" vertical="center" indent="1" shrinkToFit="1"/>
    </xf>
    <xf numFmtId="41" fontId="97" fillId="0" borderId="28" xfId="758" applyFont="1" applyBorder="1" applyAlignment="1">
      <alignment horizontal="left" vertical="center" indent="1" shrinkToFit="1"/>
    </xf>
    <xf numFmtId="41" fontId="97" fillId="0" borderId="0" xfId="758" applyFont="1" applyBorder="1" applyAlignment="1">
      <alignment horizontal="left" vertical="center"/>
    </xf>
    <xf numFmtId="41" fontId="97" fillId="0" borderId="0" xfId="758" applyFont="1" applyBorder="1" applyAlignment="1">
      <alignment horizontal="center" vertical="center"/>
    </xf>
    <xf numFmtId="41" fontId="97" fillId="0" borderId="78" xfId="758" applyFont="1" applyBorder="1" applyAlignment="1">
      <alignment horizontal="left" vertical="center"/>
    </xf>
    <xf numFmtId="41" fontId="97" fillId="0" borderId="25" xfId="758" applyFont="1" applyBorder="1" applyAlignment="1">
      <alignment horizontal="left" vertical="center" indent="1" shrinkToFit="1"/>
    </xf>
    <xf numFmtId="9" fontId="85" fillId="0" borderId="0" xfId="804" applyNumberFormat="1" applyFont="1" applyAlignment="1">
      <alignment vertical="center"/>
    </xf>
    <xf numFmtId="41" fontId="85" fillId="0" borderId="0" xfId="758" applyFont="1" applyBorder="1" applyAlignment="1">
      <alignment horizontal="center" vertical="center"/>
    </xf>
    <xf numFmtId="41" fontId="97" fillId="0" borderId="22" xfId="758" applyFont="1" applyBorder="1" applyAlignment="1">
      <alignment horizontal="center" vertical="center"/>
    </xf>
    <xf numFmtId="10" fontId="97" fillId="0" borderId="22" xfId="753" applyNumberFormat="1" applyFont="1" applyBorder="1" applyAlignment="1">
      <alignment horizontal="center" vertical="center"/>
    </xf>
    <xf numFmtId="41" fontId="97" fillId="0" borderId="22" xfId="758" applyFont="1" applyBorder="1" applyAlignment="1">
      <alignment horizontal="left" vertical="center"/>
    </xf>
    <xf numFmtId="41" fontId="97" fillId="0" borderId="22" xfId="758" applyFont="1" applyBorder="1" applyAlignment="1">
      <alignment vertical="center"/>
    </xf>
    <xf numFmtId="41" fontId="97" fillId="0" borderId="22" xfId="758" applyFont="1" applyBorder="1" applyAlignment="1">
      <alignment horizontal="center" vertical="center" shrinkToFit="1"/>
    </xf>
    <xf numFmtId="41" fontId="85" fillId="0" borderId="0" xfId="805" applyNumberFormat="1" applyFont="1" applyAlignment="1">
      <alignment vertical="center"/>
    </xf>
    <xf numFmtId="41" fontId="85" fillId="0" borderId="0" xfId="758" applyNumberFormat="1" applyFont="1" applyBorder="1" applyAlignment="1">
      <alignment horizontal="center" vertical="center"/>
    </xf>
    <xf numFmtId="41" fontId="85" fillId="0" borderId="4" xfId="0" applyNumberFormat="1" applyFont="1" applyBorder="1" applyAlignment="1">
      <alignment horizontal="right" vertical="center" shrinkToFit="1"/>
    </xf>
    <xf numFmtId="3" fontId="110" fillId="0" borderId="81" xfId="832" applyNumberFormat="1" applyFont="1" applyBorder="1" applyAlignment="1">
      <alignment horizontal="left" vertical="center" shrinkToFit="1"/>
    </xf>
    <xf numFmtId="3" fontId="111" fillId="0" borderId="82" xfId="832" applyNumberFormat="1" applyFont="1" applyBorder="1" applyAlignment="1">
      <alignment horizontal="center" vertical="center" shrinkToFit="1"/>
    </xf>
    <xf numFmtId="3" fontId="110" fillId="0" borderId="82" xfId="832" applyNumberFormat="1" applyFont="1" applyBorder="1" applyAlignment="1">
      <alignment vertical="center" shrinkToFit="1"/>
    </xf>
    <xf numFmtId="3" fontId="110" fillId="0" borderId="82" xfId="832" applyNumberFormat="1" applyFont="1" applyBorder="1" applyAlignment="1">
      <alignment horizontal="center" vertical="center" shrinkToFit="1"/>
    </xf>
    <xf numFmtId="177" fontId="101" fillId="0" borderId="82" xfId="0" applyNumberFormat="1" applyFont="1" applyBorder="1" applyAlignment="1">
      <alignment horizontal="right" vertical="center" shrinkToFit="1"/>
    </xf>
    <xf numFmtId="0" fontId="101" fillId="0" borderId="83" xfId="0" applyFont="1" applyBorder="1" applyAlignment="1">
      <alignment horizontal="center" vertical="center" shrinkToFit="1"/>
    </xf>
    <xf numFmtId="264" fontId="103" fillId="0" borderId="84" xfId="758" applyNumberFormat="1" applyFont="1" applyBorder="1" applyAlignment="1">
      <alignment vertical="center" shrinkToFit="1"/>
    </xf>
    <xf numFmtId="264" fontId="101" fillId="0" borderId="29" xfId="758" applyNumberFormat="1" applyFont="1" applyBorder="1" applyAlignment="1">
      <alignment vertical="center" shrinkToFit="1"/>
    </xf>
    <xf numFmtId="264" fontId="101" fillId="0" borderId="29" xfId="758" applyNumberFormat="1" applyFont="1" applyBorder="1" applyAlignment="1">
      <alignment horizontal="center" vertical="center" shrinkToFit="1"/>
    </xf>
    <xf numFmtId="177" fontId="101" fillId="0" borderId="29" xfId="758" applyNumberFormat="1" applyFont="1" applyBorder="1" applyAlignment="1">
      <alignment vertical="center" shrinkToFit="1"/>
    </xf>
    <xf numFmtId="264" fontId="101" fillId="0" borderId="85" xfId="758" applyNumberFormat="1" applyFont="1" applyBorder="1" applyAlignment="1">
      <alignment horizontal="center" vertical="center" shrinkToFit="1"/>
    </xf>
    <xf numFmtId="0" fontId="85" fillId="0" borderId="33" xfId="0" applyFont="1" applyBorder="1" applyAlignment="1">
      <alignment horizontal="center" vertical="center" shrinkToFit="1"/>
    </xf>
    <xf numFmtId="264" fontId="103" fillId="0" borderId="36" xfId="758" applyNumberFormat="1" applyFont="1" applyBorder="1" applyAlignment="1">
      <alignment vertical="center" shrinkToFit="1"/>
    </xf>
    <xf numFmtId="264" fontId="103" fillId="0" borderId="10" xfId="758" applyNumberFormat="1" applyFont="1" applyBorder="1" applyAlignment="1">
      <alignment vertical="center" shrinkToFit="1"/>
    </xf>
    <xf numFmtId="264" fontId="103" fillId="0" borderId="10" xfId="758" applyNumberFormat="1" applyFont="1" applyBorder="1" applyAlignment="1">
      <alignment horizontal="center" vertical="center" shrinkToFit="1"/>
    </xf>
    <xf numFmtId="177" fontId="103" fillId="0" borderId="10" xfId="758" applyNumberFormat="1" applyFont="1" applyBorder="1" applyAlignment="1">
      <alignment vertical="center" shrinkToFit="1"/>
    </xf>
    <xf numFmtId="264" fontId="103" fillId="0" borderId="34" xfId="758" applyNumberFormat="1" applyFont="1" applyBorder="1" applyAlignment="1">
      <alignment horizontal="center" vertical="center" shrinkToFit="1"/>
    </xf>
    <xf numFmtId="0" fontId="88" fillId="0" borderId="4" xfId="0" applyNumberFormat="1" applyFont="1" applyFill="1" applyBorder="1" applyAlignment="1" applyProtection="1">
      <alignment horizontal="center" vertical="center" shrinkToFit="1"/>
    </xf>
    <xf numFmtId="262" fontId="88" fillId="0" borderId="4" xfId="0" applyNumberFormat="1" applyFont="1" applyFill="1" applyBorder="1" applyAlignment="1" applyProtection="1">
      <alignment vertical="center" shrinkToFit="1"/>
    </xf>
    <xf numFmtId="41" fontId="88" fillId="0" borderId="4" xfId="0" applyNumberFormat="1" applyFont="1" applyFill="1" applyBorder="1" applyAlignment="1" applyProtection="1">
      <alignment horizontal="right" vertical="center" shrinkToFit="1"/>
    </xf>
    <xf numFmtId="262" fontId="85" fillId="0" borderId="4" xfId="0" applyNumberFormat="1" applyFont="1" applyFill="1" applyBorder="1" applyAlignment="1" applyProtection="1">
      <alignment vertical="center" shrinkToFit="1"/>
    </xf>
    <xf numFmtId="265" fontId="85" fillId="0" borderId="4" xfId="0" applyNumberFormat="1" applyFont="1" applyFill="1" applyBorder="1" applyAlignment="1" applyProtection="1">
      <alignment vertical="center" shrinkToFit="1"/>
    </xf>
    <xf numFmtId="264" fontId="103" fillId="0" borderId="81" xfId="758" applyNumberFormat="1" applyFont="1" applyBorder="1" applyAlignment="1">
      <alignment vertical="center" shrinkToFit="1"/>
    </xf>
    <xf numFmtId="264" fontId="103" fillId="0" borderId="82" xfId="758" applyNumberFormat="1" applyFont="1" applyBorder="1" applyAlignment="1">
      <alignment vertical="center" shrinkToFit="1"/>
    </xf>
    <xf numFmtId="264" fontId="103" fillId="0" borderId="82" xfId="758" applyNumberFormat="1" applyFont="1" applyBorder="1" applyAlignment="1">
      <alignment horizontal="center" vertical="center" shrinkToFit="1"/>
    </xf>
    <xf numFmtId="177" fontId="103" fillId="0" borderId="82" xfId="758" applyNumberFormat="1" applyFont="1" applyBorder="1" applyAlignment="1">
      <alignment vertical="center" shrinkToFit="1"/>
    </xf>
    <xf numFmtId="264" fontId="103" fillId="0" borderId="83" xfId="758" applyNumberFormat="1" applyFont="1" applyBorder="1" applyAlignment="1">
      <alignment horizontal="center" vertical="center" shrinkToFit="1"/>
    </xf>
    <xf numFmtId="0" fontId="88" fillId="0" borderId="3" xfId="833" applyNumberFormat="1" applyFont="1" applyFill="1" applyBorder="1" applyAlignment="1" applyProtection="1">
      <alignment vertical="center" shrinkToFit="1"/>
    </xf>
    <xf numFmtId="0" fontId="88" fillId="0" borderId="4" xfId="833" applyNumberFormat="1" applyFont="1" applyFill="1" applyBorder="1" applyAlignment="1" applyProtection="1">
      <alignment horizontal="center" vertical="center" shrinkToFit="1"/>
    </xf>
    <xf numFmtId="262" fontId="88" fillId="0" borderId="4" xfId="833" applyNumberFormat="1" applyFont="1" applyFill="1" applyBorder="1" applyAlignment="1" applyProtection="1">
      <alignment vertical="center" shrinkToFit="1"/>
    </xf>
    <xf numFmtId="0" fontId="85" fillId="0" borderId="3" xfId="833" applyNumberFormat="1" applyFont="1" applyFill="1" applyBorder="1" applyAlignment="1" applyProtection="1">
      <alignment vertical="center" shrinkToFit="1"/>
    </xf>
    <xf numFmtId="0" fontId="85" fillId="0" borderId="4" xfId="833" applyNumberFormat="1" applyFont="1" applyFill="1" applyBorder="1" applyAlignment="1" applyProtection="1">
      <alignment horizontal="center" vertical="center" shrinkToFit="1"/>
    </xf>
    <xf numFmtId="3" fontId="85" fillId="0" borderId="4" xfId="833" applyNumberFormat="1" applyFont="1" applyFill="1" applyBorder="1" applyAlignment="1" applyProtection="1">
      <alignment vertical="center" shrinkToFit="1"/>
    </xf>
    <xf numFmtId="0" fontId="88" fillId="0" borderId="3" xfId="0" applyNumberFormat="1" applyFont="1" applyFill="1" applyBorder="1" applyAlignment="1" applyProtection="1">
      <alignment vertical="center" shrinkToFit="1"/>
    </xf>
    <xf numFmtId="0" fontId="88" fillId="0" borderId="33" xfId="0" applyNumberFormat="1" applyFont="1" applyFill="1" applyBorder="1" applyAlignment="1" applyProtection="1">
      <alignment horizontal="center" vertical="center" shrinkToFit="1"/>
    </xf>
    <xf numFmtId="0" fontId="85" fillId="0" borderId="70" xfId="0" applyNumberFormat="1" applyFont="1" applyFill="1" applyBorder="1" applyAlignment="1" applyProtection="1">
      <alignment vertical="center" shrinkToFit="1"/>
    </xf>
    <xf numFmtId="0" fontId="85" fillId="0" borderId="35" xfId="0" applyNumberFormat="1" applyFont="1" applyFill="1" applyBorder="1" applyAlignment="1" applyProtection="1">
      <alignment horizontal="center" vertical="center" shrinkToFit="1"/>
    </xf>
    <xf numFmtId="3" fontId="85" fillId="0" borderId="35" xfId="0" applyNumberFormat="1" applyFont="1" applyFill="1" applyBorder="1" applyAlignment="1" applyProtection="1">
      <alignment vertical="center" shrinkToFit="1"/>
    </xf>
    <xf numFmtId="41" fontId="85" fillId="0" borderId="35" xfId="0" applyNumberFormat="1" applyFont="1" applyFill="1" applyBorder="1" applyAlignment="1" applyProtection="1">
      <alignment horizontal="right" vertical="center" shrinkToFit="1"/>
    </xf>
    <xf numFmtId="0" fontId="85" fillId="0" borderId="69" xfId="0" applyNumberFormat="1" applyFont="1" applyFill="1" applyBorder="1" applyAlignment="1" applyProtection="1">
      <alignment horizontal="center" vertical="center" shrinkToFit="1"/>
    </xf>
    <xf numFmtId="264" fontId="103" fillId="0" borderId="84" xfId="758" applyNumberFormat="1" applyFont="1" applyFill="1" applyBorder="1" applyAlignment="1">
      <alignment vertical="center" shrinkToFit="1"/>
    </xf>
    <xf numFmtId="0" fontId="85" fillId="0" borderId="36" xfId="0" applyNumberFormat="1" applyFont="1" applyFill="1" applyBorder="1" applyAlignment="1" applyProtection="1">
      <alignment vertical="center" shrinkToFit="1"/>
    </xf>
    <xf numFmtId="0" fontId="85" fillId="0" borderId="10" xfId="0" applyNumberFormat="1" applyFont="1" applyFill="1" applyBorder="1" applyAlignment="1" applyProtection="1">
      <alignment horizontal="center" vertical="center" shrinkToFit="1"/>
    </xf>
    <xf numFmtId="262" fontId="85" fillId="0" borderId="10" xfId="0" applyNumberFormat="1" applyFont="1" applyFill="1" applyBorder="1" applyAlignment="1" applyProtection="1">
      <alignment vertical="center" shrinkToFit="1"/>
    </xf>
    <xf numFmtId="41" fontId="85" fillId="0" borderId="10" xfId="0" applyNumberFormat="1" applyFont="1" applyFill="1" applyBorder="1" applyAlignment="1" applyProtection="1">
      <alignment horizontal="right" vertical="center" shrinkToFit="1"/>
    </xf>
    <xf numFmtId="0" fontId="85" fillId="0" borderId="34" xfId="0" applyNumberFormat="1" applyFont="1" applyFill="1" applyBorder="1" applyAlignment="1" applyProtection="1">
      <alignment horizontal="center" vertical="center" shrinkToFit="1"/>
    </xf>
    <xf numFmtId="262" fontId="85" fillId="0" borderId="35" xfId="0" applyNumberFormat="1" applyFont="1" applyFill="1" applyBorder="1" applyAlignment="1" applyProtection="1">
      <alignment vertical="center" shrinkToFit="1"/>
    </xf>
    <xf numFmtId="3" fontId="85" fillId="0" borderId="10" xfId="0" applyNumberFormat="1" applyFont="1" applyFill="1" applyBorder="1" applyAlignment="1" applyProtection="1">
      <alignment vertical="center" shrinkToFit="1"/>
    </xf>
    <xf numFmtId="0" fontId="4" fillId="0" borderId="0" xfId="806" applyFont="1" applyAlignment="1">
      <alignment horizontal="distributed" vertical="center" shrinkToFit="1"/>
    </xf>
    <xf numFmtId="0" fontId="4" fillId="0" borderId="0" xfId="806" applyFont="1" applyAlignment="1">
      <alignment horizontal="center" vertical="center"/>
    </xf>
    <xf numFmtId="0" fontId="4" fillId="0" borderId="0" xfId="806" applyFont="1" applyAlignment="1">
      <alignment horizontal="distributed"/>
    </xf>
    <xf numFmtId="0" fontId="81" fillId="0" borderId="0" xfId="806" applyFont="1" applyAlignment="1">
      <alignment horizontal="distributed"/>
    </xf>
    <xf numFmtId="0" fontId="6" fillId="0" borderId="0" xfId="806" applyFont="1" applyAlignment="1">
      <alignment horizontal="distributed" vertical="center"/>
    </xf>
    <xf numFmtId="0" fontId="17" fillId="0" borderId="0" xfId="801" applyFont="1" applyAlignment="1">
      <alignment horizontal="distributed" indent="1" shrinkToFit="1"/>
    </xf>
    <xf numFmtId="0" fontId="6" fillId="0" borderId="0" xfId="801" applyFont="1" applyAlignment="1">
      <alignment horizontal="distributed"/>
    </xf>
    <xf numFmtId="0" fontId="12" fillId="0" borderId="0" xfId="801" applyFont="1" applyAlignment="1">
      <alignment horizontal="center"/>
    </xf>
    <xf numFmtId="0" fontId="4" fillId="0" borderId="0" xfId="801" applyFont="1" applyAlignment="1">
      <alignment horizontal="distributed" vertical="center"/>
    </xf>
    <xf numFmtId="0" fontId="4" fillId="0" borderId="0" xfId="801" applyFont="1" applyAlignment="1">
      <alignment horizontal="distributed" shrinkToFit="1"/>
    </xf>
    <xf numFmtId="0" fontId="80" fillId="0" borderId="0" xfId="801" applyFont="1">
      <alignment horizontal="center" vertical="center"/>
    </xf>
    <xf numFmtId="0" fontId="4" fillId="0" borderId="0" xfId="802" applyFont="1" applyAlignment="1">
      <alignment horizontal="center"/>
    </xf>
    <xf numFmtId="0" fontId="5" fillId="0" borderId="0" xfId="802" applyFont="1" applyAlignment="1">
      <alignment horizontal="center"/>
    </xf>
    <xf numFmtId="0" fontId="10" fillId="0" borderId="0" xfId="802" applyFont="1" applyAlignment="1">
      <alignment horizontal="center"/>
    </xf>
    <xf numFmtId="0" fontId="7" fillId="0" borderId="0" xfId="801" applyFont="1" applyAlignment="1">
      <alignment horizontal="distributed"/>
    </xf>
    <xf numFmtId="0" fontId="90" fillId="0" borderId="44" xfId="804" applyFont="1" applyBorder="1" applyAlignment="1">
      <alignment horizontal="distributed" vertical="center" wrapText="1" indent="1"/>
    </xf>
    <xf numFmtId="0" fontId="90" fillId="0" borderId="45" xfId="804" applyFont="1" applyBorder="1" applyAlignment="1">
      <alignment horizontal="distributed" vertical="center" indent="1"/>
    </xf>
    <xf numFmtId="0" fontId="90" fillId="0" borderId="43" xfId="804" applyFont="1" applyBorder="1" applyAlignment="1">
      <alignment horizontal="distributed" vertical="center" indent="1"/>
    </xf>
    <xf numFmtId="0" fontId="90" fillId="0" borderId="46" xfId="804" applyFont="1" applyBorder="1" applyAlignment="1">
      <alignment horizontal="distributed" vertical="center" indent="1"/>
    </xf>
    <xf numFmtId="0" fontId="90" fillId="0" borderId="13" xfId="804" applyFont="1" applyBorder="1" applyAlignment="1">
      <alignment horizontal="distributed" vertical="center" indent="1"/>
    </xf>
    <xf numFmtId="0" fontId="90" fillId="0" borderId="40" xfId="804" applyFont="1" applyBorder="1" applyAlignment="1">
      <alignment horizontal="distributed" vertical="center" indent="1"/>
    </xf>
    <xf numFmtId="9" fontId="89" fillId="0" borderId="14" xfId="753" applyNumberFormat="1" applyFont="1" applyBorder="1" applyAlignment="1">
      <alignment horizontal="center" vertical="center"/>
    </xf>
    <xf numFmtId="9" fontId="89" fillId="0" borderId="43" xfId="753" applyNumberFormat="1" applyFont="1" applyBorder="1" applyAlignment="1">
      <alignment horizontal="center" vertical="center"/>
    </xf>
    <xf numFmtId="9" fontId="89" fillId="0" borderId="39" xfId="753" applyNumberFormat="1" applyFont="1" applyBorder="1" applyAlignment="1">
      <alignment horizontal="center" vertical="center"/>
    </xf>
    <xf numFmtId="9" fontId="89" fillId="0" borderId="40" xfId="753" applyNumberFormat="1" applyFont="1" applyBorder="1" applyAlignment="1">
      <alignment horizontal="center" vertical="center"/>
    </xf>
    <xf numFmtId="9" fontId="89" fillId="0" borderId="14" xfId="753" applyNumberFormat="1" applyFont="1" applyBorder="1" applyAlignment="1">
      <alignment horizontal="center"/>
    </xf>
    <xf numFmtId="9" fontId="89" fillId="0" borderId="43" xfId="753" applyNumberFormat="1" applyFont="1" applyBorder="1" applyAlignment="1">
      <alignment horizontal="center"/>
    </xf>
    <xf numFmtId="41" fontId="105" fillId="0" borderId="14" xfId="753" applyNumberFormat="1" applyFont="1" applyBorder="1" applyAlignment="1">
      <alignment horizontal="center" shrinkToFit="1"/>
    </xf>
    <xf numFmtId="41" fontId="105" fillId="0" borderId="55" xfId="753" applyNumberFormat="1" applyFont="1" applyBorder="1" applyAlignment="1">
      <alignment horizontal="center" shrinkToFit="1"/>
    </xf>
    <xf numFmtId="9" fontId="89" fillId="0" borderId="39" xfId="804" applyNumberFormat="1" applyFont="1" applyBorder="1" applyAlignment="1">
      <alignment horizontal="center" vertical="center"/>
    </xf>
    <xf numFmtId="9" fontId="89" fillId="0" borderId="40" xfId="804" applyNumberFormat="1" applyFont="1" applyBorder="1" applyAlignment="1">
      <alignment horizontal="center" vertical="center"/>
    </xf>
    <xf numFmtId="0" fontId="105" fillId="0" borderId="39" xfId="804" applyFont="1" applyBorder="1" applyAlignment="1">
      <alignment horizontal="center" vertical="center" shrinkToFit="1"/>
    </xf>
    <xf numFmtId="0" fontId="105" fillId="0" borderId="54" xfId="804" applyFont="1" applyBorder="1" applyAlignment="1">
      <alignment horizontal="center" vertical="center" shrinkToFit="1"/>
    </xf>
    <xf numFmtId="0" fontId="90" fillId="0" borderId="48" xfId="804" applyFont="1" applyBorder="1" applyAlignment="1">
      <alignment horizontal="distributed" vertical="center" indent="1"/>
    </xf>
    <xf numFmtId="0" fontId="90" fillId="0" borderId="1" xfId="804" applyFont="1" applyBorder="1" applyAlignment="1">
      <alignment horizontal="distributed" vertical="center" indent="1"/>
    </xf>
    <xf numFmtId="41" fontId="105" fillId="0" borderId="57" xfId="753" applyNumberFormat="1" applyFont="1" applyBorder="1" applyAlignment="1">
      <alignment horizontal="center" shrinkToFit="1"/>
    </xf>
    <xf numFmtId="9" fontId="105" fillId="0" borderId="58" xfId="753" applyFont="1" applyBorder="1" applyAlignment="1">
      <alignment horizontal="center" shrinkToFit="1"/>
    </xf>
    <xf numFmtId="9" fontId="89" fillId="0" borderId="42" xfId="804" applyNumberFormat="1" applyFont="1" applyBorder="1" applyAlignment="1">
      <alignment horizontal="center" vertical="center"/>
    </xf>
    <xf numFmtId="0" fontId="105" fillId="0" borderId="42" xfId="804" applyFont="1" applyBorder="1" applyAlignment="1">
      <alignment horizontal="center" vertical="center" shrinkToFit="1"/>
    </xf>
    <xf numFmtId="0" fontId="105" fillId="0" borderId="62" xfId="804" applyFont="1" applyBorder="1" applyAlignment="1">
      <alignment horizontal="center" vertical="center" shrinkToFit="1"/>
    </xf>
    <xf numFmtId="41" fontId="85" fillId="0" borderId="14" xfId="758" applyFont="1" applyBorder="1">
      <alignment vertical="center"/>
    </xf>
    <xf numFmtId="41" fontId="85" fillId="0" borderId="43" xfId="758" applyFont="1" applyBorder="1">
      <alignment vertical="center"/>
    </xf>
    <xf numFmtId="41" fontId="85" fillId="0" borderId="39" xfId="758" applyFont="1" applyBorder="1">
      <alignment vertical="center"/>
    </xf>
    <xf numFmtId="41" fontId="85" fillId="0" borderId="40" xfId="758" applyFont="1" applyBorder="1">
      <alignment vertical="center"/>
    </xf>
    <xf numFmtId="41" fontId="85" fillId="0" borderId="1" xfId="758" applyFont="1" applyBorder="1" applyAlignment="1">
      <alignment horizontal="center" vertical="center"/>
    </xf>
    <xf numFmtId="0" fontId="88" fillId="0" borderId="49" xfId="804" applyFont="1" applyBorder="1" applyAlignment="1">
      <alignment horizontal="right" vertical="center"/>
    </xf>
    <xf numFmtId="0" fontId="88" fillId="0" borderId="50" xfId="804" applyFont="1" applyBorder="1" applyAlignment="1">
      <alignment horizontal="right" vertical="center"/>
    </xf>
    <xf numFmtId="179" fontId="88" fillId="0" borderId="37" xfId="804" applyNumberFormat="1" applyFont="1" applyBorder="1" applyAlignment="1">
      <alignment horizontal="center" vertical="center"/>
    </xf>
    <xf numFmtId="179" fontId="88" fillId="0" borderId="38" xfId="804" applyNumberFormat="1" applyFont="1" applyBorder="1" applyAlignment="1">
      <alignment horizontal="center" vertical="center"/>
    </xf>
    <xf numFmtId="179" fontId="88" fillId="0" borderId="39" xfId="804" applyNumberFormat="1" applyFont="1" applyBorder="1" applyAlignment="1">
      <alignment horizontal="center" vertical="center"/>
    </xf>
    <xf numFmtId="179" fontId="88" fillId="0" borderId="40" xfId="804" applyNumberFormat="1" applyFont="1" applyBorder="1" applyAlignment="1">
      <alignment horizontal="center" vertical="center"/>
    </xf>
    <xf numFmtId="0" fontId="88" fillId="0" borderId="41" xfId="804" applyFont="1" applyBorder="1" applyAlignment="1">
      <alignment horizontal="left" vertical="center"/>
    </xf>
    <xf numFmtId="0" fontId="88" fillId="0" borderId="42" xfId="804" applyFont="1" applyBorder="1" applyAlignment="1">
      <alignment horizontal="left" vertical="center"/>
    </xf>
    <xf numFmtId="0" fontId="90" fillId="0" borderId="44" xfId="804" applyFont="1" applyBorder="1" applyAlignment="1">
      <alignment horizontal="center" vertical="center"/>
    </xf>
    <xf numFmtId="0" fontId="90" fillId="0" borderId="45" xfId="804" applyFont="1" applyBorder="1" applyAlignment="1">
      <alignment horizontal="center" vertical="center"/>
    </xf>
    <xf numFmtId="0" fontId="90" fillId="0" borderId="43" xfId="804" applyFont="1" applyBorder="1" applyAlignment="1">
      <alignment horizontal="center" vertical="center"/>
    </xf>
    <xf numFmtId="0" fontId="90" fillId="0" borderId="46" xfId="804" applyFont="1" applyBorder="1" applyAlignment="1">
      <alignment horizontal="center" vertical="center"/>
    </xf>
    <xf numFmtId="0" fontId="90" fillId="0" borderId="13" xfId="804" applyFont="1" applyBorder="1" applyAlignment="1">
      <alignment horizontal="center" vertical="center"/>
    </xf>
    <xf numFmtId="0" fontId="90" fillId="0" borderId="40" xfId="804" applyFont="1" applyBorder="1" applyAlignment="1">
      <alignment horizontal="center" vertical="center"/>
    </xf>
    <xf numFmtId="179" fontId="88" fillId="0" borderId="47" xfId="804" applyNumberFormat="1" applyFont="1" applyBorder="1" applyAlignment="1">
      <alignment horizontal="center" vertical="center" wrapText="1"/>
    </xf>
    <xf numFmtId="179" fontId="88" fillId="0" borderId="47" xfId="804" applyNumberFormat="1" applyFont="1" applyBorder="1" applyAlignment="1">
      <alignment horizontal="center" vertical="center"/>
    </xf>
    <xf numFmtId="179" fontId="88" fillId="0" borderId="1" xfId="804" applyNumberFormat="1" applyFont="1" applyBorder="1" applyAlignment="1">
      <alignment horizontal="center" vertical="center"/>
    </xf>
    <xf numFmtId="0" fontId="85" fillId="0" borderId="48" xfId="804" applyFont="1" applyBorder="1" applyAlignment="1">
      <alignment horizontal="center" vertical="center"/>
    </xf>
    <xf numFmtId="0" fontId="85" fillId="0" borderId="1" xfId="804" applyFont="1" applyBorder="1" applyAlignment="1">
      <alignment horizontal="center" vertical="center"/>
    </xf>
    <xf numFmtId="9" fontId="89" fillId="0" borderId="1" xfId="753" applyNumberFormat="1" applyFont="1" applyBorder="1" applyAlignment="1">
      <alignment horizontal="center" vertical="center"/>
    </xf>
    <xf numFmtId="9" fontId="89" fillId="0" borderId="53" xfId="753" applyNumberFormat="1" applyFont="1" applyBorder="1" applyAlignment="1">
      <alignment horizontal="center" vertical="center"/>
    </xf>
    <xf numFmtId="41" fontId="85" fillId="0" borderId="1" xfId="804" applyNumberFormat="1" applyFont="1" applyBorder="1" applyAlignment="1">
      <alignment horizontal="center" vertical="center"/>
    </xf>
    <xf numFmtId="41" fontId="85" fillId="0" borderId="51" xfId="804" applyNumberFormat="1" applyFont="1" applyBorder="1" applyAlignment="1">
      <alignment horizontal="center" vertical="center"/>
    </xf>
    <xf numFmtId="0" fontId="88" fillId="0" borderId="47" xfId="804" applyFont="1" applyBorder="1" applyAlignment="1">
      <alignment horizontal="center" vertical="center"/>
    </xf>
    <xf numFmtId="0" fontId="88" fillId="0" borderId="52" xfId="804" applyFont="1" applyBorder="1" applyAlignment="1">
      <alignment horizontal="center" vertical="center"/>
    </xf>
    <xf numFmtId="0" fontId="88" fillId="0" borderId="1" xfId="804" applyFont="1" applyBorder="1" applyAlignment="1">
      <alignment horizontal="center" vertical="center"/>
    </xf>
    <xf numFmtId="0" fontId="88" fillId="0" borderId="51" xfId="804" applyFont="1" applyBorder="1" applyAlignment="1">
      <alignment horizontal="center" vertical="center"/>
    </xf>
    <xf numFmtId="41" fontId="85" fillId="0" borderId="53" xfId="758" applyFont="1" applyBorder="1" applyAlignment="1">
      <alignment horizontal="center" vertical="center"/>
    </xf>
    <xf numFmtId="41" fontId="85" fillId="0" borderId="53" xfId="804" applyNumberFormat="1" applyFont="1" applyBorder="1" applyAlignment="1">
      <alignment horizontal="center" vertical="center"/>
    </xf>
    <xf numFmtId="41" fontId="85" fillId="0" borderId="56" xfId="804" applyNumberFormat="1" applyFont="1" applyBorder="1" applyAlignment="1">
      <alignment horizontal="center" vertical="center"/>
    </xf>
    <xf numFmtId="41" fontId="89" fillId="0" borderId="57" xfId="753" applyNumberFormat="1" applyFont="1" applyBorder="1" applyAlignment="1">
      <alignment horizontal="center" shrinkToFit="1"/>
    </xf>
    <xf numFmtId="9" fontId="89" fillId="0" borderId="58" xfId="753" applyFont="1" applyBorder="1" applyAlignment="1">
      <alignment horizontal="center" shrinkToFit="1"/>
    </xf>
    <xf numFmtId="0" fontId="89" fillId="0" borderId="59" xfId="804" applyFont="1" applyBorder="1" applyAlignment="1">
      <alignment horizontal="center" vertical="center" shrinkToFit="1"/>
    </xf>
    <xf numFmtId="0" fontId="89" fillId="0" borderId="60" xfId="804" applyFont="1" applyBorder="1" applyAlignment="1">
      <alignment horizontal="center" vertical="center" shrinkToFit="1"/>
    </xf>
    <xf numFmtId="41" fontId="85" fillId="0" borderId="1" xfId="758" applyFont="1" applyBorder="1" applyAlignment="1">
      <alignment horizontal="right" vertical="center"/>
    </xf>
    <xf numFmtId="0" fontId="104" fillId="0" borderId="0" xfId="804" applyFont="1" applyAlignment="1">
      <alignment horizontal="center"/>
    </xf>
    <xf numFmtId="0" fontId="85" fillId="0" borderId="61" xfId="804" applyFont="1" applyBorder="1" applyAlignment="1">
      <alignment horizontal="center" vertical="center"/>
    </xf>
    <xf numFmtId="0" fontId="85" fillId="0" borderId="53" xfId="804" applyFont="1" applyBorder="1" applyAlignment="1">
      <alignment horizontal="center" vertical="center"/>
    </xf>
    <xf numFmtId="181" fontId="85" fillId="0" borderId="1" xfId="758" applyNumberFormat="1" applyFont="1" applyBorder="1" applyAlignment="1">
      <alignment horizontal="center" vertical="center"/>
    </xf>
    <xf numFmtId="181" fontId="85" fillId="0" borderId="53" xfId="758" applyNumberFormat="1" applyFont="1" applyBorder="1" applyAlignment="1">
      <alignment horizontal="center" vertical="center"/>
    </xf>
    <xf numFmtId="41" fontId="85" fillId="0" borderId="0" xfId="758" applyFont="1">
      <alignment vertical="center"/>
    </xf>
    <xf numFmtId="0" fontId="90" fillId="0" borderId="48" xfId="804" applyFont="1" applyBorder="1" applyAlignment="1">
      <alignment horizontal="center" vertical="center"/>
    </xf>
    <xf numFmtId="0" fontId="90" fillId="0" borderId="1" xfId="804" applyFont="1" applyBorder="1" applyAlignment="1">
      <alignment horizontal="center" vertical="center"/>
    </xf>
    <xf numFmtId="0" fontId="90" fillId="0" borderId="61" xfId="804" applyFont="1" applyBorder="1" applyAlignment="1">
      <alignment horizontal="center" vertical="center"/>
    </xf>
    <xf numFmtId="0" fontId="90" fillId="0" borderId="53" xfId="804" applyFont="1" applyBorder="1" applyAlignment="1">
      <alignment horizontal="center" vertical="center"/>
    </xf>
    <xf numFmtId="0" fontId="89" fillId="0" borderId="39" xfId="804" applyFont="1" applyBorder="1" applyAlignment="1">
      <alignment horizontal="center" vertical="center" shrinkToFit="1"/>
    </xf>
    <xf numFmtId="0" fontId="89" fillId="0" borderId="54" xfId="804" applyFont="1" applyBorder="1" applyAlignment="1">
      <alignment horizontal="center" vertical="center" shrinkToFit="1"/>
    </xf>
    <xf numFmtId="0" fontId="88" fillId="0" borderId="63" xfId="804" applyFont="1" applyBorder="1" applyAlignment="1">
      <alignment horizontal="right" vertical="center"/>
    </xf>
    <xf numFmtId="0" fontId="88" fillId="0" borderId="64" xfId="804" applyFont="1" applyBorder="1" applyAlignment="1">
      <alignment horizontal="right" vertical="center"/>
    </xf>
    <xf numFmtId="0" fontId="88" fillId="0" borderId="38" xfId="804" applyFont="1" applyBorder="1" applyAlignment="1">
      <alignment horizontal="right" vertical="center"/>
    </xf>
    <xf numFmtId="0" fontId="88" fillId="0" borderId="37" xfId="804" applyFont="1" applyBorder="1" applyAlignment="1">
      <alignment horizontal="center" vertical="center" wrapText="1"/>
    </xf>
    <xf numFmtId="0" fontId="88" fillId="0" borderId="38" xfId="804" applyFont="1" applyBorder="1" applyAlignment="1">
      <alignment horizontal="center" vertical="center" wrapText="1"/>
    </xf>
    <xf numFmtId="0" fontId="88" fillId="0" borderId="39" xfId="804" applyFont="1" applyBorder="1" applyAlignment="1">
      <alignment horizontal="center" vertical="center" wrapText="1"/>
    </xf>
    <xf numFmtId="0" fontId="88" fillId="0" borderId="40" xfId="804" applyFont="1" applyBorder="1" applyAlignment="1">
      <alignment horizontal="center" vertical="center" wrapText="1"/>
    </xf>
    <xf numFmtId="0" fontId="88" fillId="0" borderId="37" xfId="804" applyFont="1" applyBorder="1" applyAlignment="1">
      <alignment horizontal="center" vertical="center"/>
    </xf>
    <xf numFmtId="0" fontId="88" fillId="0" borderId="65" xfId="804" applyFont="1" applyBorder="1" applyAlignment="1">
      <alignment horizontal="center" vertical="center"/>
    </xf>
    <xf numFmtId="0" fontId="88" fillId="0" borderId="39" xfId="804" applyFont="1" applyBorder="1" applyAlignment="1">
      <alignment horizontal="center" vertical="center"/>
    </xf>
    <xf numFmtId="0" fontId="88" fillId="0" borderId="54" xfId="804" applyFont="1" applyBorder="1" applyAlignment="1">
      <alignment horizontal="center" vertical="center"/>
    </xf>
    <xf numFmtId="0" fontId="88" fillId="0" borderId="46" xfId="804" applyFont="1" applyBorder="1" applyAlignment="1">
      <alignment horizontal="left" vertical="center"/>
    </xf>
    <xf numFmtId="0" fontId="88" fillId="0" borderId="13" xfId="804" applyFont="1" applyBorder="1" applyAlignment="1">
      <alignment horizontal="left" vertical="center"/>
    </xf>
    <xf numFmtId="0" fontId="88" fillId="0" borderId="40" xfId="804" applyFont="1" applyBorder="1" applyAlignment="1">
      <alignment horizontal="left" vertical="center"/>
    </xf>
    <xf numFmtId="0" fontId="89" fillId="0" borderId="42" xfId="804" applyFont="1" applyBorder="1" applyAlignment="1">
      <alignment horizontal="center" vertical="center"/>
    </xf>
    <xf numFmtId="0" fontId="93" fillId="0" borderId="0" xfId="805" applyFont="1" applyAlignment="1">
      <alignment horizontal="center" vertical="center"/>
    </xf>
    <xf numFmtId="41" fontId="85" fillId="0" borderId="0" xfId="758" applyFont="1" applyBorder="1" applyAlignment="1">
      <alignment horizontal="center" vertical="center"/>
    </xf>
    <xf numFmtId="0" fontId="85" fillId="0" borderId="0" xfId="805" applyFont="1" applyAlignment="1">
      <alignment horizontal="distributed" vertical="center"/>
    </xf>
    <xf numFmtId="41" fontId="88" fillId="0" borderId="0" xfId="758" applyFont="1" applyBorder="1" applyAlignment="1">
      <alignment horizontal="right" vertical="center"/>
    </xf>
    <xf numFmtId="0" fontId="104" fillId="0" borderId="18" xfId="805" applyFont="1" applyBorder="1" applyAlignment="1">
      <alignment horizontal="center" vertical="center"/>
    </xf>
    <xf numFmtId="0" fontId="104" fillId="0" borderId="0" xfId="805" applyFont="1" applyAlignment="1">
      <alignment horizontal="center" vertical="center"/>
    </xf>
    <xf numFmtId="0" fontId="104" fillId="0" borderId="19" xfId="805" applyFont="1" applyBorder="1" applyAlignment="1">
      <alignment horizontal="center" vertical="center"/>
    </xf>
    <xf numFmtId="0" fontId="88" fillId="0" borderId="0" xfId="805" applyFont="1" applyAlignment="1">
      <alignment horizontal="center" vertical="center"/>
    </xf>
    <xf numFmtId="41" fontId="85" fillId="0" borderId="0" xfId="758" applyFont="1" applyBorder="1" applyAlignment="1">
      <alignment horizontal="right" vertical="center"/>
    </xf>
    <xf numFmtId="41" fontId="88" fillId="0" borderId="0" xfId="758" applyNumberFormat="1" applyFont="1" applyBorder="1" applyAlignment="1">
      <alignment horizontal="center" vertical="center"/>
    </xf>
    <xf numFmtId="0" fontId="88" fillId="0" borderId="0" xfId="805" applyFont="1" applyAlignment="1">
      <alignment vertical="center"/>
    </xf>
    <xf numFmtId="41" fontId="85" fillId="0" borderId="0" xfId="758" applyNumberFormat="1" applyFont="1" applyBorder="1" applyAlignment="1">
      <alignment horizontal="center" vertical="center"/>
    </xf>
    <xf numFmtId="0" fontId="106" fillId="0" borderId="66" xfId="805" applyFont="1" applyBorder="1" applyAlignment="1">
      <alignment horizontal="center" vertical="center"/>
    </xf>
    <xf numFmtId="0" fontId="106" fillId="0" borderId="16" xfId="805" applyFont="1" applyBorder="1" applyAlignment="1">
      <alignment horizontal="center" vertical="center"/>
    </xf>
    <xf numFmtId="0" fontId="106" fillId="0" borderId="67" xfId="805" applyFont="1" applyBorder="1" applyAlignment="1">
      <alignment horizontal="center" vertical="center"/>
    </xf>
    <xf numFmtId="0" fontId="88" fillId="0" borderId="0" xfId="805" applyFont="1" applyAlignment="1">
      <alignment horizontal="right" vertical="center"/>
    </xf>
    <xf numFmtId="41" fontId="107" fillId="0" borderId="18" xfId="805" applyNumberFormat="1" applyFont="1" applyBorder="1" applyAlignment="1">
      <alignment horizontal="center" vertical="center" shrinkToFit="1"/>
    </xf>
    <xf numFmtId="0" fontId="107" fillId="0" borderId="0" xfId="805" applyFont="1" applyAlignment="1">
      <alignment horizontal="center" vertical="center" shrinkToFit="1"/>
    </xf>
    <xf numFmtId="0" fontId="107" fillId="0" borderId="19" xfId="805" applyFont="1" applyBorder="1" applyAlignment="1">
      <alignment horizontal="center" vertical="center" shrinkToFit="1"/>
    </xf>
    <xf numFmtId="0" fontId="90" fillId="0" borderId="0" xfId="805" applyFont="1" applyAlignment="1">
      <alignment horizontal="distributed" vertical="center"/>
    </xf>
    <xf numFmtId="0" fontId="106" fillId="0" borderId="63" xfId="805" applyFont="1" applyBorder="1" applyAlignment="1">
      <alignment horizontal="center" vertical="center"/>
    </xf>
    <xf numFmtId="0" fontId="106" fillId="0" borderId="64" xfId="805" applyFont="1" applyBorder="1" applyAlignment="1">
      <alignment horizontal="center" vertical="center"/>
    </xf>
    <xf numFmtId="0" fontId="106" fillId="0" borderId="38" xfId="805" applyFont="1" applyBorder="1" applyAlignment="1">
      <alignment horizontal="center" vertical="center"/>
    </xf>
    <xf numFmtId="0" fontId="106" fillId="0" borderId="46" xfId="805" applyFont="1" applyBorder="1" applyAlignment="1">
      <alignment horizontal="center" vertical="center"/>
    </xf>
    <xf numFmtId="0" fontId="106" fillId="0" borderId="13" xfId="805" applyFont="1" applyBorder="1" applyAlignment="1">
      <alignment horizontal="center" vertical="center"/>
    </xf>
    <xf numFmtId="0" fontId="106" fillId="0" borderId="40" xfId="805" applyFont="1" applyBorder="1" applyAlignment="1">
      <alignment horizontal="center" vertical="center"/>
    </xf>
    <xf numFmtId="0" fontId="106" fillId="0" borderId="68" xfId="805" applyFont="1" applyBorder="1" applyAlignment="1">
      <alignment horizontal="center" vertical="center"/>
    </xf>
    <xf numFmtId="264" fontId="106" fillId="0" borderId="79" xfId="758" applyNumberFormat="1" applyFont="1" applyBorder="1" applyAlignment="1">
      <alignment horizontal="left" vertical="center" shrinkToFit="1"/>
    </xf>
    <xf numFmtId="264" fontId="106" fillId="0" borderId="80" xfId="758" applyNumberFormat="1" applyFont="1" applyBorder="1" applyAlignment="1">
      <alignment horizontal="left" vertical="center" shrinkToFit="1"/>
    </xf>
    <xf numFmtId="264" fontId="106" fillId="0" borderId="77" xfId="758" applyNumberFormat="1" applyFont="1" applyBorder="1" applyAlignment="1">
      <alignment horizontal="left" vertical="center" shrinkToFit="1"/>
    </xf>
    <xf numFmtId="0" fontId="103" fillId="0" borderId="35" xfId="796" applyFont="1" applyBorder="1" applyAlignment="1">
      <alignment horizontal="center" vertical="center"/>
    </xf>
    <xf numFmtId="0" fontId="103" fillId="0" borderId="69" xfId="796" applyFont="1" applyBorder="1" applyAlignment="1">
      <alignment horizontal="center" vertical="center"/>
    </xf>
    <xf numFmtId="0" fontId="103" fillId="0" borderId="34" xfId="796" applyFont="1" applyBorder="1" applyAlignment="1">
      <alignment horizontal="center" vertical="center"/>
    </xf>
    <xf numFmtId="0" fontId="103" fillId="0" borderId="70" xfId="796" applyFont="1" applyBorder="1" applyAlignment="1">
      <alignment horizontal="center" vertical="center"/>
    </xf>
    <xf numFmtId="0" fontId="103" fillId="0" borderId="36" xfId="796" applyFont="1" applyBorder="1" applyAlignment="1">
      <alignment horizontal="center" vertical="center"/>
    </xf>
    <xf numFmtId="0" fontId="103" fillId="0" borderId="10" xfId="796" applyFont="1" applyBorder="1" applyAlignment="1">
      <alignment horizontal="center" vertical="center"/>
    </xf>
    <xf numFmtId="41" fontId="97" fillId="0" borderId="22" xfId="758" applyFont="1" applyBorder="1" applyAlignment="1">
      <alignment horizontal="center" vertical="center"/>
    </xf>
    <xf numFmtId="10" fontId="97" fillId="0" borderId="22" xfId="753" applyNumberFormat="1" applyFont="1" applyBorder="1" applyAlignment="1">
      <alignment horizontal="center" vertical="center"/>
    </xf>
    <xf numFmtId="41" fontId="97" fillId="0" borderId="22" xfId="758" applyFont="1" applyBorder="1" applyAlignment="1">
      <alignment horizontal="left" vertical="center"/>
    </xf>
    <xf numFmtId="41" fontId="97" fillId="0" borderId="22" xfId="758" applyFont="1" applyBorder="1" applyAlignment="1">
      <alignment vertical="center"/>
    </xf>
    <xf numFmtId="196" fontId="97" fillId="0" borderId="22" xfId="753" applyNumberFormat="1" applyFont="1" applyBorder="1" applyAlignment="1">
      <alignment horizontal="center" vertical="center"/>
    </xf>
    <xf numFmtId="41" fontId="97" fillId="0" borderId="22" xfId="758" applyFont="1" applyBorder="1" applyAlignment="1">
      <alignment horizontal="center" vertical="center" shrinkToFit="1"/>
    </xf>
    <xf numFmtId="41" fontId="97" fillId="0" borderId="24" xfId="758" applyFont="1" applyBorder="1" applyAlignment="1">
      <alignment horizontal="center" vertical="center" shrinkToFit="1"/>
    </xf>
    <xf numFmtId="10" fontId="97" fillId="0" borderId="22" xfId="753" quotePrefix="1" applyNumberFormat="1" applyFont="1" applyBorder="1" applyAlignment="1">
      <alignment horizontal="center" vertical="center" shrinkToFit="1"/>
    </xf>
    <xf numFmtId="181" fontId="97" fillId="0" borderId="22" xfId="758" applyNumberFormat="1" applyFont="1" applyBorder="1" applyAlignment="1">
      <alignment horizontal="center" vertical="center" shrinkToFit="1"/>
    </xf>
    <xf numFmtId="41" fontId="97" fillId="0" borderId="22" xfId="758" applyFont="1" applyBorder="1" applyAlignment="1">
      <alignment horizontal="left" vertical="center" shrinkToFit="1"/>
    </xf>
    <xf numFmtId="41" fontId="97" fillId="0" borderId="23" xfId="758" applyFont="1" applyBorder="1" applyAlignment="1">
      <alignment horizontal="left" vertical="center" indent="1" shrinkToFit="1"/>
    </xf>
    <xf numFmtId="41" fontId="108" fillId="0" borderId="0" xfId="758" applyFont="1" applyBorder="1" applyAlignment="1">
      <alignment horizontal="center" vertical="center"/>
    </xf>
    <xf numFmtId="41" fontId="98" fillId="0" borderId="73" xfId="758" applyFont="1" applyBorder="1" applyAlignment="1">
      <alignment horizontal="center" vertical="center"/>
    </xf>
    <xf numFmtId="41" fontId="98" fillId="0" borderId="7" xfId="758" applyFont="1" applyBorder="1" applyAlignment="1">
      <alignment horizontal="center" vertical="center"/>
    </xf>
    <xf numFmtId="41" fontId="98" fillId="0" borderId="74" xfId="758" applyFont="1" applyBorder="1" applyAlignment="1">
      <alignment horizontal="center" vertical="center"/>
    </xf>
    <xf numFmtId="41" fontId="98" fillId="0" borderId="2" xfId="758" applyFont="1" applyBorder="1" applyAlignment="1">
      <alignment horizontal="center" vertical="center"/>
    </xf>
    <xf numFmtId="177" fontId="97" fillId="0" borderId="12" xfId="758" applyNumberFormat="1" applyFont="1" applyBorder="1" applyAlignment="1">
      <alignment horizontal="right" vertical="center"/>
    </xf>
    <xf numFmtId="177" fontId="97" fillId="0" borderId="71" xfId="758" applyNumberFormat="1" applyFont="1" applyBorder="1" applyAlignment="1">
      <alignment horizontal="right" vertical="center"/>
    </xf>
    <xf numFmtId="177" fontId="97" fillId="0" borderId="11" xfId="758" applyNumberFormat="1" applyFont="1" applyBorder="1" applyAlignment="1">
      <alignment horizontal="right" vertical="center"/>
    </xf>
    <xf numFmtId="177" fontId="97" fillId="0" borderId="72" xfId="758" applyNumberFormat="1" applyFont="1" applyBorder="1" applyAlignment="1">
      <alignment horizontal="right" vertical="center"/>
    </xf>
    <xf numFmtId="178" fontId="97" fillId="0" borderId="22" xfId="758" applyNumberFormat="1" applyFont="1" applyBorder="1" applyAlignment="1">
      <alignment horizontal="center" vertical="center"/>
    </xf>
    <xf numFmtId="41" fontId="97" fillId="0" borderId="23" xfId="758" applyFont="1" applyBorder="1" applyAlignment="1">
      <alignment horizontal="left" vertical="center" indent="1"/>
    </xf>
    <xf numFmtId="264" fontId="103" fillId="0" borderId="70" xfId="758" applyNumberFormat="1" applyFont="1" applyFill="1" applyBorder="1" applyAlignment="1">
      <alignment vertical="center" shrinkToFit="1"/>
    </xf>
    <xf numFmtId="264" fontId="103" fillId="0" borderId="36" xfId="758" applyNumberFormat="1" applyFont="1" applyFill="1" applyBorder="1" applyAlignment="1">
      <alignment vertical="center" shrinkToFit="1"/>
    </xf>
  </cellXfs>
  <cellStyles count="834">
    <cellStyle name=" " xfId="1" xr:uid="{00000000-0005-0000-0000-000000000000}"/>
    <cellStyle name="          _x000d__x000a_386grabber=vga.3gr_x000d__x000a_" xfId="2" xr:uid="{00000000-0005-0000-0000-000001000000}"/>
    <cellStyle name=" 허용예산.xls]3v16ictONiIe4PXBkWMyPCb5O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견적2" xfId="7" xr:uid="{00000000-0005-0000-0000-000006000000}"/>
    <cellStyle name="$_기아" xfId="8" xr:uid="{00000000-0005-0000-0000-000007000000}"/>
    <cellStyle name="&amp;A" xfId="9" xr:uid="{00000000-0005-0000-0000-000008000000}"/>
    <cellStyle name=")" xfId="10" xr:uid="{00000000-0005-0000-0000-000009000000}"/>
    <cellStyle name=";;;" xfId="11" xr:uid="{00000000-0005-0000-0000-00000A000000}"/>
    <cellStyle name="??&amp;5_x0007_?._x0007_9_x0008_??_x0007__x0001__x0001_" xfId="12" xr:uid="{00000000-0005-0000-0000-00000B000000}"/>
    <cellStyle name="??&amp;6_x0007_?/_x0007_9_x0008_??_x0007__x0001__x0001_" xfId="13" xr:uid="{00000000-0005-0000-0000-00000C000000}"/>
    <cellStyle name="??&amp;O?&amp;H?_x0008__x000f__x0007_?_x0007__x0001__x0001_" xfId="14" xr:uid="{00000000-0005-0000-0000-00000D000000}"/>
    <cellStyle name="??&amp;O?&amp;H?_x0008_??_x0007__x0001__x0001_" xfId="15" xr:uid="{00000000-0005-0000-0000-00000E000000}"/>
    <cellStyle name="??&amp;쏗?뷐9_x0008__x0011__x0007_?_x0007__x0001__x0001_" xfId="16" xr:uid="{00000000-0005-0000-0000-00000F000000}"/>
    <cellStyle name="???­ [0]_??º?¼?·®??°? " xfId="17" xr:uid="{00000000-0005-0000-0000-000010000000}"/>
    <cellStyle name="???­_??º?¼?·®??°? " xfId="18" xr:uid="{00000000-0005-0000-0000-000011000000}"/>
    <cellStyle name="???Ø_??º?¼?·®??°? " xfId="19" xr:uid="{00000000-0005-0000-0000-000012000000}"/>
    <cellStyle name="?Þ¸¶ [0]_??º?¼?·®??°? " xfId="20" xr:uid="{00000000-0005-0000-0000-000013000000}"/>
    <cellStyle name="?Þ¸¶_??º?¼?·???°? " xfId="21" xr:uid="{00000000-0005-0000-0000-000014000000}"/>
    <cellStyle name="?W?_laroux" xfId="22" xr:uid="{00000000-0005-0000-0000-000015000000}"/>
    <cellStyle name="_4.포장공(고현초등)" xfId="23" xr:uid="{00000000-0005-0000-0000-000016000000}"/>
    <cellStyle name="_4.포장공(고현초등)_우아6취입보수량" xfId="24" xr:uid="{00000000-0005-0000-0000-000017000000}"/>
    <cellStyle name="_5.부대공(고현초틍)" xfId="25" xr:uid="{00000000-0005-0000-0000-000018000000}"/>
    <cellStyle name="_5.부대공(고현초틍)_우아6취입보수량" xfId="26" xr:uid="{00000000-0005-0000-0000-000019000000}"/>
    <cellStyle name="_laroux" xfId="27" xr:uid="{00000000-0005-0000-0000-00001A000000}"/>
    <cellStyle name="_도곡1교 교대 수량" xfId="28" xr:uid="{00000000-0005-0000-0000-00001B000000}"/>
    <cellStyle name="_도곡1교 교대 수량_암거수량" xfId="29" xr:uid="{00000000-0005-0000-0000-00001C000000}"/>
    <cellStyle name="_도곡1교 교대 수량_암거수량(2)" xfId="30" xr:uid="{00000000-0005-0000-0000-00001D000000}"/>
    <cellStyle name="_도곡1교 교대 수량_암거수량(2)_1련BOX" xfId="31" xr:uid="{00000000-0005-0000-0000-00001E000000}"/>
    <cellStyle name="_도곡1교 교대 수량_암거수량(2)_2련BOX" xfId="32" xr:uid="{00000000-0005-0000-0000-00001F000000}"/>
    <cellStyle name="_도곡1교 교대 수량_암거수량_1련BOX" xfId="33" xr:uid="{00000000-0005-0000-0000-000020000000}"/>
    <cellStyle name="_도곡1교 교대 수량_암거수량_2련BOX" xfId="34" xr:uid="{00000000-0005-0000-0000-000021000000}"/>
    <cellStyle name="_도곡1교 교대(시점) 수량" xfId="35" xr:uid="{00000000-0005-0000-0000-000022000000}"/>
    <cellStyle name="_도곡1교 교대(시점) 수량_암거수량" xfId="36" xr:uid="{00000000-0005-0000-0000-000023000000}"/>
    <cellStyle name="_도곡1교 교대(시점) 수량_암거수량(2)" xfId="37" xr:uid="{00000000-0005-0000-0000-000024000000}"/>
    <cellStyle name="_도곡1교 교대(시점) 수량_암거수량(2)_1련BOX" xfId="38" xr:uid="{00000000-0005-0000-0000-000025000000}"/>
    <cellStyle name="_도곡1교 교대(시점) 수량_암거수량(2)_2련BOX" xfId="39" xr:uid="{00000000-0005-0000-0000-000026000000}"/>
    <cellStyle name="_도곡1교 교대(시점) 수량_암거수량_1련BOX" xfId="40" xr:uid="{00000000-0005-0000-0000-000027000000}"/>
    <cellStyle name="_도곡1교 교대(시점) 수량_암거수량_2련BOX" xfId="41" xr:uid="{00000000-0005-0000-0000-000028000000}"/>
    <cellStyle name="_도곡1교 하부공 수량" xfId="42" xr:uid="{00000000-0005-0000-0000-000029000000}"/>
    <cellStyle name="_도곡1교 하부공 수량_암거수량" xfId="43" xr:uid="{00000000-0005-0000-0000-00002A000000}"/>
    <cellStyle name="_도곡1교 하부공 수량_암거수량(2)" xfId="44" xr:uid="{00000000-0005-0000-0000-00002B000000}"/>
    <cellStyle name="_도곡1교 하부공 수량_암거수량(2)_1련BOX" xfId="45" xr:uid="{00000000-0005-0000-0000-00002C000000}"/>
    <cellStyle name="_도곡1교 하부공 수량_암거수량(2)_2련BOX" xfId="46" xr:uid="{00000000-0005-0000-0000-00002D000000}"/>
    <cellStyle name="_도곡1교 하부공 수량_암거수량_1련BOX" xfId="47" xr:uid="{00000000-0005-0000-0000-00002E000000}"/>
    <cellStyle name="_도곡1교 하부공 수량_암거수량_2련BOX" xfId="48" xr:uid="{00000000-0005-0000-0000-00002F000000}"/>
    <cellStyle name="_도곡2교 교대 수량" xfId="49" xr:uid="{00000000-0005-0000-0000-000030000000}"/>
    <cellStyle name="_도곡2교 교대 수량_암거수량" xfId="50" xr:uid="{00000000-0005-0000-0000-000031000000}"/>
    <cellStyle name="_도곡2교 교대 수량_암거수량(2)" xfId="51" xr:uid="{00000000-0005-0000-0000-000032000000}"/>
    <cellStyle name="_도곡2교 교대 수량_암거수량(2)_1련BOX" xfId="52" xr:uid="{00000000-0005-0000-0000-000033000000}"/>
    <cellStyle name="_도곡2교 교대 수량_암거수량(2)_2련BOX" xfId="53" xr:uid="{00000000-0005-0000-0000-000034000000}"/>
    <cellStyle name="_도곡2교 교대 수량_암거수량_1련BOX" xfId="54" xr:uid="{00000000-0005-0000-0000-000035000000}"/>
    <cellStyle name="_도곡2교 교대 수량_암거수량_2련BOX" xfId="55" xr:uid="{00000000-0005-0000-0000-000036000000}"/>
    <cellStyle name="_도곡2교 교대(종점) 수량" xfId="56" xr:uid="{00000000-0005-0000-0000-000037000000}"/>
    <cellStyle name="_도곡2교 교대(종점) 수량_암거수량" xfId="57" xr:uid="{00000000-0005-0000-0000-000038000000}"/>
    <cellStyle name="_도곡2교 교대(종점) 수량_암거수량(2)" xfId="58" xr:uid="{00000000-0005-0000-0000-000039000000}"/>
    <cellStyle name="_도곡2교 교대(종점) 수량_암거수량(2)_1련BOX" xfId="59" xr:uid="{00000000-0005-0000-0000-00003A000000}"/>
    <cellStyle name="_도곡2교 교대(종점) 수량_암거수량(2)_2련BOX" xfId="60" xr:uid="{00000000-0005-0000-0000-00003B000000}"/>
    <cellStyle name="_도곡2교 교대(종점) 수량_암거수량_1련BOX" xfId="61" xr:uid="{00000000-0005-0000-0000-00003C000000}"/>
    <cellStyle name="_도곡2교 교대(종점) 수량_암거수량_2련BOX" xfId="62" xr:uid="{00000000-0005-0000-0000-00003D000000}"/>
    <cellStyle name="_도곡3교 교대 수량" xfId="63" xr:uid="{00000000-0005-0000-0000-00003E000000}"/>
    <cellStyle name="_도곡3교 교대 수량_암거수량" xfId="64" xr:uid="{00000000-0005-0000-0000-00003F000000}"/>
    <cellStyle name="_도곡3교 교대 수량_암거수량(2)" xfId="65" xr:uid="{00000000-0005-0000-0000-000040000000}"/>
    <cellStyle name="_도곡3교 교대 수량_암거수량(2)_1련BOX" xfId="66" xr:uid="{00000000-0005-0000-0000-000041000000}"/>
    <cellStyle name="_도곡3교 교대 수량_암거수량(2)_2련BOX" xfId="67" xr:uid="{00000000-0005-0000-0000-000042000000}"/>
    <cellStyle name="_도곡3교 교대 수량_암거수량_1련BOX" xfId="68" xr:uid="{00000000-0005-0000-0000-000043000000}"/>
    <cellStyle name="_도곡3교 교대 수량_암거수량_2련BOX" xfId="69" xr:uid="{00000000-0005-0000-0000-000044000000}"/>
    <cellStyle name="_도곡4교 하부공 수량" xfId="70" xr:uid="{00000000-0005-0000-0000-000045000000}"/>
    <cellStyle name="_도곡4교 하부공 수량_암거수량" xfId="71" xr:uid="{00000000-0005-0000-0000-000046000000}"/>
    <cellStyle name="_도곡4교 하부공 수량_암거수량(2)" xfId="72" xr:uid="{00000000-0005-0000-0000-000047000000}"/>
    <cellStyle name="_도곡4교 하부공 수량_암거수량(2)_1련BOX" xfId="73" xr:uid="{00000000-0005-0000-0000-000048000000}"/>
    <cellStyle name="_도곡4교 하부공 수량_암거수량(2)_2련BOX" xfId="74" xr:uid="{00000000-0005-0000-0000-000049000000}"/>
    <cellStyle name="_도곡4교 하부공 수량_암거수량_1련BOX" xfId="75" xr:uid="{00000000-0005-0000-0000-00004A000000}"/>
    <cellStyle name="_도곡4교 하부공 수량_암거수량_2련BOX" xfId="76" xr:uid="{00000000-0005-0000-0000-00004B000000}"/>
    <cellStyle name="_도곡교 교대 수량" xfId="77" xr:uid="{00000000-0005-0000-0000-00004C000000}"/>
    <cellStyle name="_도곡교 교대 수량_암거수량" xfId="78" xr:uid="{00000000-0005-0000-0000-00004D000000}"/>
    <cellStyle name="_도곡교 교대 수량_암거수량(2)" xfId="79" xr:uid="{00000000-0005-0000-0000-00004E000000}"/>
    <cellStyle name="_도곡교 교대 수량_암거수량(2)_1련BOX" xfId="80" xr:uid="{00000000-0005-0000-0000-00004F000000}"/>
    <cellStyle name="_도곡교 교대 수량_암거수량(2)_2련BOX" xfId="81" xr:uid="{00000000-0005-0000-0000-000050000000}"/>
    <cellStyle name="_도곡교 교대 수량_암거수량_1련BOX" xfId="82" xr:uid="{00000000-0005-0000-0000-000051000000}"/>
    <cellStyle name="_도곡교 교대 수량_암거수량_2련BOX" xfId="83" xr:uid="{00000000-0005-0000-0000-000052000000}"/>
    <cellStyle name="_암거수량" xfId="84" xr:uid="{00000000-0005-0000-0000-000053000000}"/>
    <cellStyle name="_암거수량(2)" xfId="85" xr:uid="{00000000-0005-0000-0000-000054000000}"/>
    <cellStyle name="_암거수량(2)_1련BOX" xfId="86" xr:uid="{00000000-0005-0000-0000-000055000000}"/>
    <cellStyle name="_암거수량(2)_2련BOX" xfId="87" xr:uid="{00000000-0005-0000-0000-000056000000}"/>
    <cellStyle name="_암거수량_1련BOX" xfId="88" xr:uid="{00000000-0005-0000-0000-000057000000}"/>
    <cellStyle name="_암거수량_2련BOX" xfId="89" xr:uid="{00000000-0005-0000-0000-000058000000}"/>
    <cellStyle name="_인원계획표 " xfId="90" xr:uid="{00000000-0005-0000-0000-000059000000}"/>
    <cellStyle name="_인원계획표 _적격 " xfId="812" xr:uid="{00000000-0005-0000-0000-00005A000000}"/>
    <cellStyle name="_입찰표지 " xfId="91" xr:uid="{00000000-0005-0000-0000-00005B000000}"/>
    <cellStyle name="_적격 " xfId="813" xr:uid="{00000000-0005-0000-0000-00005C000000}"/>
    <cellStyle name="_적격(화산) " xfId="92" xr:uid="{00000000-0005-0000-0000-00005D000000}"/>
    <cellStyle name="_제조원가 " xfId="93" xr:uid="{00000000-0005-0000-0000-00005E000000}"/>
    <cellStyle name="’E‰Y [0.00]_laroux" xfId="94" xr:uid="{00000000-0005-0000-0000-00005F000000}"/>
    <cellStyle name="’E‰Y_laroux" xfId="95" xr:uid="{00000000-0005-0000-0000-000060000000}"/>
    <cellStyle name="¤@?e_TEST-1 " xfId="96" xr:uid="{00000000-0005-0000-0000-000061000000}"/>
    <cellStyle name="°ia¤¼o " xfId="97" xr:uid="{00000000-0005-0000-0000-000062000000}"/>
    <cellStyle name="°ia¤aa " xfId="98" xr:uid="{00000000-0005-0000-0000-000063000000}"/>
    <cellStyle name="0" xfId="99" xr:uid="{00000000-0005-0000-0000-000064000000}"/>
    <cellStyle name="0_변경분내역서" xfId="100" xr:uid="{00000000-0005-0000-0000-000065000000}"/>
    <cellStyle name="00" xfId="101" xr:uid="{00000000-0005-0000-0000-000066000000}"/>
    <cellStyle name="1" xfId="102" xr:uid="{00000000-0005-0000-0000-000067000000}"/>
    <cellStyle name="1_시민계략공사" xfId="103" xr:uid="{00000000-0005-0000-0000-000068000000}"/>
    <cellStyle name="1_시민계략공사_전기-한남" xfId="104" xr:uid="{00000000-0005-0000-0000-000069000000}"/>
    <cellStyle name="10공/㎥" xfId="105" xr:uid="{00000000-0005-0000-0000-00006A000000}"/>
    <cellStyle name="111_수량산출(시설물)" xfId="106" xr:uid="{00000000-0005-0000-0000-00006B000000}"/>
    <cellStyle name="¹eº" xfId="107" xr:uid="{00000000-0005-0000-0000-00006C000000}"/>
    <cellStyle name="¹éº" xfId="108" xr:uid="{00000000-0005-0000-0000-00006D000000}"/>
    <cellStyle name="¹eº_마곡보완" xfId="109" xr:uid="{00000000-0005-0000-0000-00006E000000}"/>
    <cellStyle name="¹éº_마곡보완" xfId="110" xr:uid="{00000000-0005-0000-0000-00006F000000}"/>
    <cellStyle name="¹eºÐA²_AIAIC°AuCoE² " xfId="111" xr:uid="{00000000-0005-0000-0000-000070000000}"/>
    <cellStyle name="2" xfId="112" xr:uid="{00000000-0005-0000-0000-000071000000}"/>
    <cellStyle name="²" xfId="113" xr:uid="{00000000-0005-0000-0000-000072000000}"/>
    <cellStyle name="2)" xfId="114" xr:uid="{00000000-0005-0000-0000-000073000000}"/>
    <cellStyle name="3" xfId="115" xr:uid="{00000000-0005-0000-0000-000074000000}"/>
    <cellStyle name="6" xfId="116" xr:uid="{00000000-0005-0000-0000-000075000000}"/>
    <cellStyle name="96" xfId="117" xr:uid="{00000000-0005-0000-0000-000076000000}"/>
    <cellStyle name="a" xfId="118" xr:uid="{00000000-0005-0000-0000-000077000000}"/>
    <cellStyle name="a [0]_mud plant bolted" xfId="119" xr:uid="{00000000-0005-0000-0000-000078000000}"/>
    <cellStyle name="a)" xfId="120" xr:uid="{00000000-0005-0000-0000-000079000000}"/>
    <cellStyle name="a_2_완충녹지203 " xfId="121" xr:uid="{00000000-0005-0000-0000-00007A000000}"/>
    <cellStyle name="a_Boo2" xfId="122" xr:uid="{00000000-0005-0000-0000-00007B000000}"/>
    <cellStyle name="a_Boo2_도로수량양식" xfId="123" xr:uid="{00000000-0005-0000-0000-00007C000000}"/>
    <cellStyle name="a_Boo2_도로수량양식_우아6취입보수량" xfId="124" xr:uid="{00000000-0005-0000-0000-00007D000000}"/>
    <cellStyle name="a_Boo2_도로수량양식_토량운반 " xfId="125" xr:uid="{00000000-0005-0000-0000-00007E000000}"/>
    <cellStyle name="a_Boo2_수량(수정)" xfId="126" xr:uid="{00000000-0005-0000-0000-00007F000000}"/>
    <cellStyle name="a_Boo2_수량(수정)_토량운반 " xfId="127" xr:uid="{00000000-0005-0000-0000-000080000000}"/>
    <cellStyle name="a_Boo2_수량산출" xfId="128" xr:uid="{00000000-0005-0000-0000-000081000000}"/>
    <cellStyle name="a_Boo2_수량산출_우아6취입보수량" xfId="129" xr:uid="{00000000-0005-0000-0000-000082000000}"/>
    <cellStyle name="a_Boo2_수량산출_토량운반 " xfId="130" xr:uid="{00000000-0005-0000-0000-000083000000}"/>
    <cellStyle name="a_Boo2_우아6취입보수량" xfId="131" xr:uid="{00000000-0005-0000-0000-000084000000}"/>
    <cellStyle name="a_Boo2_인월중군소하천" xfId="132" xr:uid="{00000000-0005-0000-0000-000085000000}"/>
    <cellStyle name="a_Boo2_인월중군소하천_우아6취입보수량" xfId="133" xr:uid="{00000000-0005-0000-0000-000086000000}"/>
    <cellStyle name="a_Boo2_인월중군소하천_토량운반 " xfId="134" xr:uid="{00000000-0005-0000-0000-000087000000}"/>
    <cellStyle name="a_Boo2_토량운반 " xfId="135" xr:uid="{00000000-0005-0000-0000-000088000000}"/>
    <cellStyle name="a_Book2" xfId="136" xr:uid="{00000000-0005-0000-0000-000089000000}"/>
    <cellStyle name="a_Book2_도로수량양식" xfId="137" xr:uid="{00000000-0005-0000-0000-00008A000000}"/>
    <cellStyle name="a_Book2_도로수량양식_우아6취입보수량" xfId="138" xr:uid="{00000000-0005-0000-0000-00008B000000}"/>
    <cellStyle name="a_Book2_도로수량양식_토량운반 " xfId="139" xr:uid="{00000000-0005-0000-0000-00008C000000}"/>
    <cellStyle name="a_Book2_수량(수정)" xfId="140" xr:uid="{00000000-0005-0000-0000-00008D000000}"/>
    <cellStyle name="a_Book2_수량(수정)_토량운반 " xfId="141" xr:uid="{00000000-0005-0000-0000-00008E000000}"/>
    <cellStyle name="a_Book2_수량산출" xfId="142" xr:uid="{00000000-0005-0000-0000-00008F000000}"/>
    <cellStyle name="a_Book2_수량산출_우아6취입보수량" xfId="143" xr:uid="{00000000-0005-0000-0000-000090000000}"/>
    <cellStyle name="a_Book2_수량산출_토량운반 " xfId="144" xr:uid="{00000000-0005-0000-0000-000091000000}"/>
    <cellStyle name="a_Book2_우아6취입보수량" xfId="145" xr:uid="{00000000-0005-0000-0000-000092000000}"/>
    <cellStyle name="a_Book2_인월중군소하천" xfId="146" xr:uid="{00000000-0005-0000-0000-000093000000}"/>
    <cellStyle name="a_Book2_인월중군소하천_우아6취입보수량" xfId="147" xr:uid="{00000000-0005-0000-0000-000094000000}"/>
    <cellStyle name="a_Book2_인월중군소하천_토량운반 " xfId="148" xr:uid="{00000000-0005-0000-0000-000095000000}"/>
    <cellStyle name="a_Book2_토량운반 " xfId="149" xr:uid="{00000000-0005-0000-0000-000096000000}"/>
    <cellStyle name="a_Book4" xfId="150" xr:uid="{00000000-0005-0000-0000-000097000000}"/>
    <cellStyle name="a_Book4_도로수량양식" xfId="151" xr:uid="{00000000-0005-0000-0000-000098000000}"/>
    <cellStyle name="a_Book4_도로수량양식_우아6취입보수량" xfId="152" xr:uid="{00000000-0005-0000-0000-000099000000}"/>
    <cellStyle name="a_Book4_도로수량양식_토량운반 " xfId="153" xr:uid="{00000000-0005-0000-0000-00009A000000}"/>
    <cellStyle name="a_Book4_수량(수정)" xfId="154" xr:uid="{00000000-0005-0000-0000-00009B000000}"/>
    <cellStyle name="a_Book4_수량(수정)_토량운반 " xfId="155" xr:uid="{00000000-0005-0000-0000-00009C000000}"/>
    <cellStyle name="a_Book4_수량산출" xfId="156" xr:uid="{00000000-0005-0000-0000-00009D000000}"/>
    <cellStyle name="a_Book4_수량산출_우아6취입보수량" xfId="157" xr:uid="{00000000-0005-0000-0000-00009E000000}"/>
    <cellStyle name="a_Book4_수량산출_토량운반 " xfId="158" xr:uid="{00000000-0005-0000-0000-00009F000000}"/>
    <cellStyle name="a_Book4_우아6취입보수량" xfId="159" xr:uid="{00000000-0005-0000-0000-0000A0000000}"/>
    <cellStyle name="a_Book4_인월중군소하천" xfId="160" xr:uid="{00000000-0005-0000-0000-0000A1000000}"/>
    <cellStyle name="a_Book4_인월중군소하천_우아6취입보수량" xfId="161" xr:uid="{00000000-0005-0000-0000-0000A2000000}"/>
    <cellStyle name="a_Book4_인월중군소하천_토량운반 " xfId="162" xr:uid="{00000000-0005-0000-0000-0000A3000000}"/>
    <cellStyle name="a_Book4_토량운반 " xfId="163" xr:uid="{00000000-0005-0000-0000-0000A4000000}"/>
    <cellStyle name="a_수량전체" xfId="164" xr:uid="{00000000-0005-0000-0000-0000A5000000}"/>
    <cellStyle name="a_수량전체_도로수량양식" xfId="165" xr:uid="{00000000-0005-0000-0000-0000A6000000}"/>
    <cellStyle name="a_수량전체_도로수량양식_우아6취입보수량" xfId="166" xr:uid="{00000000-0005-0000-0000-0000A7000000}"/>
    <cellStyle name="a_수량전체_도로수량양식_토량운반 " xfId="167" xr:uid="{00000000-0005-0000-0000-0000A8000000}"/>
    <cellStyle name="a_수량전체_수량(수정)" xfId="168" xr:uid="{00000000-0005-0000-0000-0000A9000000}"/>
    <cellStyle name="a_수량전체_수량(수정)_토량운반 " xfId="169" xr:uid="{00000000-0005-0000-0000-0000AA000000}"/>
    <cellStyle name="a_수량전체_수량산출" xfId="170" xr:uid="{00000000-0005-0000-0000-0000AB000000}"/>
    <cellStyle name="a_수량전체_수량산출_우아6취입보수량" xfId="171" xr:uid="{00000000-0005-0000-0000-0000AC000000}"/>
    <cellStyle name="a_수량전체_수량산출_토량운반 " xfId="172" xr:uid="{00000000-0005-0000-0000-0000AD000000}"/>
    <cellStyle name="a_수량전체_우아6취입보수량" xfId="173" xr:uid="{00000000-0005-0000-0000-0000AE000000}"/>
    <cellStyle name="a_수량전체_인월중군소하천" xfId="174" xr:uid="{00000000-0005-0000-0000-0000AF000000}"/>
    <cellStyle name="a_수량전체_인월중군소하천_우아6취입보수량" xfId="175" xr:uid="{00000000-0005-0000-0000-0000B0000000}"/>
    <cellStyle name="a_수량전체_인월중군소하천_토량운반 " xfId="176" xr:uid="{00000000-0005-0000-0000-0000B1000000}"/>
    <cellStyle name="a_수량전체_토량운반 " xfId="177" xr:uid="{00000000-0005-0000-0000-0000B2000000}"/>
    <cellStyle name="a_작업(수량)" xfId="178" xr:uid="{00000000-0005-0000-0000-0000B3000000}"/>
    <cellStyle name="a_중군소하천(최종)" xfId="179" xr:uid="{00000000-0005-0000-0000-0000B4000000}"/>
    <cellStyle name="A¨­￠￢￠O [0]_INQUIRY ￠?￥i¨u¡AAⓒ￢Aⓒª " xfId="180" xr:uid="{00000000-0005-0000-0000-0000B5000000}"/>
    <cellStyle name="A¨­￠￢￠O_INQUIRY ￠?￥i¨u¡AAⓒ￢Aⓒª " xfId="181" xr:uid="{00000000-0005-0000-0000-0000B6000000}"/>
    <cellStyle name="AA" xfId="182" xr:uid="{00000000-0005-0000-0000-0000B7000000}"/>
    <cellStyle name="Ae" xfId="183" xr:uid="{00000000-0005-0000-0000-0000B8000000}"/>
    <cellStyle name="Åë" xfId="184" xr:uid="{00000000-0005-0000-0000-0000B9000000}"/>
    <cellStyle name="Ae_마곡보완" xfId="185" xr:uid="{00000000-0005-0000-0000-0000BA000000}"/>
    <cellStyle name="Åë_마곡보완" xfId="186" xr:uid="{00000000-0005-0000-0000-0000BB000000}"/>
    <cellStyle name="Aee­ " xfId="187" xr:uid="{00000000-0005-0000-0000-0000BC000000}"/>
    <cellStyle name="Aee­ [" xfId="188" xr:uid="{00000000-0005-0000-0000-0000BD000000}"/>
    <cellStyle name="Åëè­ [" xfId="189" xr:uid="{00000000-0005-0000-0000-0000BE000000}"/>
    <cellStyle name="Aee­ [_마곡보완" xfId="190" xr:uid="{00000000-0005-0000-0000-0000BF000000}"/>
    <cellStyle name="Åëè­ [_마곡보완" xfId="191" xr:uid="{00000000-0005-0000-0000-0000C0000000}"/>
    <cellStyle name="AeE­ [0]_  A¾  CO  " xfId="192" xr:uid="{00000000-0005-0000-0000-0000C1000000}"/>
    <cellStyle name="ÅëÈ­ [0]_»óºÎ¼ö·®Áý°è " xfId="193" xr:uid="{00000000-0005-0000-0000-0000C2000000}"/>
    <cellStyle name="AeE­ [0]_¼oAI¼º " xfId="194" xr:uid="{00000000-0005-0000-0000-0000C3000000}"/>
    <cellStyle name="ÅëÈ­ [0]_º»¼± ±æ¾î±úºÎ ¼ö·® Áý°èÇ¥ " xfId="814" xr:uid="{00000000-0005-0000-0000-0000C4000000}"/>
    <cellStyle name="AeE­ [0]_º≫¼± ±æ¾i±uºI ¼o·R Ay°eC￥ " xfId="815" xr:uid="{00000000-0005-0000-0000-0000C5000000}"/>
    <cellStyle name="AeE­_  A¾  CO  " xfId="195" xr:uid="{00000000-0005-0000-0000-0000C6000000}"/>
    <cellStyle name="ÅëÈ­_»óºÎ¼ö·®Áý°è " xfId="196" xr:uid="{00000000-0005-0000-0000-0000C7000000}"/>
    <cellStyle name="AeE­_¼oAI¼º " xfId="197" xr:uid="{00000000-0005-0000-0000-0000C8000000}"/>
    <cellStyle name="ÅëÈ­_º»¼± ±æ¾î±úºÎ ¼ö·® Áý°èÇ¥ " xfId="816" xr:uid="{00000000-0005-0000-0000-0000C9000000}"/>
    <cellStyle name="AeE­_º≫¼± ±æ¾i±uºI ¼o·R Ay°eC￥ " xfId="817" xr:uid="{00000000-0005-0000-0000-0000CA000000}"/>
    <cellStyle name="Aee¡© " xfId="198" xr:uid="{00000000-0005-0000-0000-0000CB000000}"/>
    <cellStyle name="Aee¡ⓒ " xfId="199" xr:uid="{00000000-0005-0000-0000-0000CC000000}"/>
    <cellStyle name="AeE¡ⓒ [0]_INQUIRY ￠?￥i¨u¡AAⓒ￢Aⓒª " xfId="200" xr:uid="{00000000-0005-0000-0000-0000CD000000}"/>
    <cellStyle name="AeE¡ⓒ_INQUIRY ￠?￥i¨u¡AAⓒ￢Aⓒª " xfId="201" xr:uid="{00000000-0005-0000-0000-0000CE000000}"/>
    <cellStyle name="Æu¼ " xfId="202" xr:uid="{00000000-0005-0000-0000-0000CF000000}"/>
    <cellStyle name="ALIGNMENT" xfId="203" xr:uid="{00000000-0005-0000-0000-0000D0000000}"/>
    <cellStyle name="args.style" xfId="204" xr:uid="{00000000-0005-0000-0000-0000D1000000}"/>
    <cellStyle name="Aþ" xfId="205" xr:uid="{00000000-0005-0000-0000-0000D2000000}"/>
    <cellStyle name="Äþ" xfId="206" xr:uid="{00000000-0005-0000-0000-0000D3000000}"/>
    <cellStyle name="Aþ_마곡보완" xfId="207" xr:uid="{00000000-0005-0000-0000-0000D4000000}"/>
    <cellStyle name="Äþ_마곡보완" xfId="208" xr:uid="{00000000-0005-0000-0000-0000D5000000}"/>
    <cellStyle name="Aþ¸¶ [" xfId="209" xr:uid="{00000000-0005-0000-0000-0000D6000000}"/>
    <cellStyle name="Äþ¸¶ [" xfId="210" xr:uid="{00000000-0005-0000-0000-0000D7000000}"/>
    <cellStyle name="Aþ¸¶ [_마곡보완" xfId="211" xr:uid="{00000000-0005-0000-0000-0000D8000000}"/>
    <cellStyle name="Äþ¸¶ [_마곡보완" xfId="212" xr:uid="{00000000-0005-0000-0000-0000D9000000}"/>
    <cellStyle name="AÞ¸¶ [0]_  A¾  CO  " xfId="213" xr:uid="{00000000-0005-0000-0000-0000DA000000}"/>
    <cellStyle name="ÄÞ¸¶ [0]_»óºÎ¼ö·®Áý°è " xfId="214" xr:uid="{00000000-0005-0000-0000-0000DB000000}"/>
    <cellStyle name="AÞ¸¶ [0]_¼oAI¼º " xfId="215" xr:uid="{00000000-0005-0000-0000-0000DC000000}"/>
    <cellStyle name="ÄÞ¸¶ [0]_º»¼± ±æ¾î±úºÎ ¼ö·® Áý°èÇ¥ " xfId="818" xr:uid="{00000000-0005-0000-0000-0000DD000000}"/>
    <cellStyle name="AÞ¸¶ [0]_º≫¼± ±æ¾i±uºI ¼o·R Ay°eC￥ " xfId="819" xr:uid="{00000000-0005-0000-0000-0000DE000000}"/>
    <cellStyle name="AÞ¸¶_  A¾  CO  " xfId="216" xr:uid="{00000000-0005-0000-0000-0000DF000000}"/>
    <cellStyle name="ÄÞ¸¶_»óºÎ¼ö·®Áý°è " xfId="217" xr:uid="{00000000-0005-0000-0000-0000E0000000}"/>
    <cellStyle name="AÞ¸¶_¼oAI¼º " xfId="218" xr:uid="{00000000-0005-0000-0000-0000E1000000}"/>
    <cellStyle name="ÄÞ¸¶_º»¼± ±æ¾î±úºÎ ¼ö·® Áý°èÇ¥ " xfId="820" xr:uid="{00000000-0005-0000-0000-0000E2000000}"/>
    <cellStyle name="AÞ¸¶_º≫¼± ±æ¾i±uºI ¼o·R Ay°eC￥ " xfId="821" xr:uid="{00000000-0005-0000-0000-0000E3000000}"/>
    <cellStyle name="Au¸r " xfId="219" xr:uid="{00000000-0005-0000-0000-0000E4000000}"/>
    <cellStyle name="blank" xfId="220" xr:uid="{00000000-0005-0000-0000-0000E5000000}"/>
    <cellStyle name="blank - Style1" xfId="221" xr:uid="{00000000-0005-0000-0000-0000E6000000}"/>
    <cellStyle name="b椬ៜ_x000c_Comma_ODCOS " xfId="222" xr:uid="{00000000-0005-0000-0000-0000E7000000}"/>
    <cellStyle name="C¡IA¨ª_¡ic¨u¡A¨￢I¨￢¡Æ AN¡Æe " xfId="223" xr:uid="{00000000-0005-0000-0000-0000E8000000}"/>
    <cellStyle name="C￥" xfId="224" xr:uid="{00000000-0005-0000-0000-0000E9000000}"/>
    <cellStyle name="Ç¥" xfId="225" xr:uid="{00000000-0005-0000-0000-0000EA000000}"/>
    <cellStyle name="C￥_마곡보완" xfId="226" xr:uid="{00000000-0005-0000-0000-0000EB000000}"/>
    <cellStyle name="Ç¥_마곡보완" xfId="227" xr:uid="{00000000-0005-0000-0000-0000EC000000}"/>
    <cellStyle name="C￥AØ_  A¾  CO  " xfId="228" xr:uid="{00000000-0005-0000-0000-0000ED000000}"/>
    <cellStyle name="Ç¥ÁØ_´ëºñÇ¥ (2)_1_ºÎ´ëÅä°ø " xfId="229" xr:uid="{00000000-0005-0000-0000-0000EE000000}"/>
    <cellStyle name="C￥AØ_´eºnC￥ (2)_ºI´eAa°ø " xfId="230" xr:uid="{00000000-0005-0000-0000-0000EF000000}"/>
    <cellStyle name="Ç¥ÁØ_´ëºñÇ¥ (2)_ºÎ´ëÅä°ø " xfId="231" xr:uid="{00000000-0005-0000-0000-0000F0000000}"/>
    <cellStyle name="C￥AØ_´eºnC￥ (2)_ºI´eAa°ø  2" xfId="822" xr:uid="{00000000-0005-0000-0000-0000F1000000}"/>
    <cellStyle name="Ç¥ÁØ_´ëºñÇ¥ (2)_ºÎ´ëÅä°ø _발파공법변경chart" xfId="232" xr:uid="{00000000-0005-0000-0000-0000F2000000}"/>
    <cellStyle name="C￥AØ_´eºnC￥ (2)_ºI´eAa°ø _쐐기파괴(브레이카+운반수량추가)" xfId="233" xr:uid="{00000000-0005-0000-0000-0000F3000000}"/>
    <cellStyle name="Ç¥ÁØ_´ëºñÇ¥ (2)_ºÎ´ëÅä°ø _쐐기파괴(브레이카+운반수량추가)" xfId="234" xr:uid="{00000000-0005-0000-0000-0000F4000000}"/>
    <cellStyle name="C￥AØ_´eºnC￥ (2)_ºI´eAa°ø _크로스빔" xfId="235" xr:uid="{00000000-0005-0000-0000-0000F5000000}"/>
    <cellStyle name="Ç¥ÁØ_´ëºñÇ¥ (2)_ºÎ´ëÅä°ø _크로스빔" xfId="236" xr:uid="{00000000-0005-0000-0000-0000F6000000}"/>
    <cellStyle name="C￥AØ_´eºnC￥ (2)_ºI´eAa°ø _터널공동구" xfId="237" xr:uid="{00000000-0005-0000-0000-0000F7000000}"/>
    <cellStyle name="Ç¥ÁØ_´ëºñÇ¥ (2)_ºÎ´ëÅä°ø _터널공동구" xfId="238" xr:uid="{00000000-0005-0000-0000-0000F8000000}"/>
    <cellStyle name="C￥AØ_¿μ¾÷CoE² " xfId="239" xr:uid="{00000000-0005-0000-0000-0000F9000000}"/>
    <cellStyle name="Ç¥ÁØ_»óºÎ¼ö·®Áý°è " xfId="240" xr:uid="{00000000-0005-0000-0000-0000FA000000}"/>
    <cellStyle name="C￥AØ_≫c¾÷ºIº° AN°e " xfId="241" xr:uid="{00000000-0005-0000-0000-0000FB000000}"/>
    <cellStyle name="Ç¥ÁØ_½½·¡ºêÃ¶±ÙÁý°è " xfId="242" xr:uid="{00000000-0005-0000-0000-0000FC000000}"/>
    <cellStyle name="C￥AØ_PERSONAL" xfId="243" xr:uid="{00000000-0005-0000-0000-0000FD000000}"/>
    <cellStyle name="Calc Currency (0)" xfId="244" xr:uid="{00000000-0005-0000-0000-0000FE000000}"/>
    <cellStyle name="Calc Currency (2)" xfId="245" xr:uid="{00000000-0005-0000-0000-0000FF000000}"/>
    <cellStyle name="Calc Percent (0)" xfId="246" xr:uid="{00000000-0005-0000-0000-000000010000}"/>
    <cellStyle name="Calc Percent (1)" xfId="247" xr:uid="{00000000-0005-0000-0000-000001010000}"/>
    <cellStyle name="Calc Percent (2)" xfId="248" xr:uid="{00000000-0005-0000-0000-000002010000}"/>
    <cellStyle name="Calc Units (0)" xfId="249" xr:uid="{00000000-0005-0000-0000-000003010000}"/>
    <cellStyle name="Calc Units (1)" xfId="250" xr:uid="{00000000-0005-0000-0000-000004010000}"/>
    <cellStyle name="Calc Units (2)" xfId="251" xr:uid="{00000000-0005-0000-0000-000005010000}"/>
    <cellStyle name="category" xfId="252" xr:uid="{00000000-0005-0000-0000-000006010000}"/>
    <cellStyle name="Comma" xfId="253" xr:uid="{00000000-0005-0000-0000-000007010000}"/>
    <cellStyle name="Comma  - Style2" xfId="254" xr:uid="{00000000-0005-0000-0000-000008010000}"/>
    <cellStyle name="Comma  - Style3" xfId="255" xr:uid="{00000000-0005-0000-0000-000009010000}"/>
    <cellStyle name="Comma  - Style4" xfId="256" xr:uid="{00000000-0005-0000-0000-00000A010000}"/>
    <cellStyle name="Comma  - Style5" xfId="257" xr:uid="{00000000-0005-0000-0000-00000B010000}"/>
    <cellStyle name="Comma  - Style6" xfId="258" xr:uid="{00000000-0005-0000-0000-00000C010000}"/>
    <cellStyle name="Comma  - Style7" xfId="259" xr:uid="{00000000-0005-0000-0000-00000D010000}"/>
    <cellStyle name="Comma  - Style8" xfId="260" xr:uid="{00000000-0005-0000-0000-00000E010000}"/>
    <cellStyle name="Comma [0]" xfId="261" xr:uid="{00000000-0005-0000-0000-00000F010000}"/>
    <cellStyle name="Comma [0] 2" xfId="823" xr:uid="{00000000-0005-0000-0000-000010010000}"/>
    <cellStyle name="Comma [00]" xfId="262" xr:uid="{00000000-0005-0000-0000-000011010000}"/>
    <cellStyle name="Comma 2" xfId="824" xr:uid="{00000000-0005-0000-0000-000012010000}"/>
    <cellStyle name="Comma 3" xfId="825" xr:uid="{00000000-0005-0000-0000-000013010000}"/>
    <cellStyle name="comma zerodec" xfId="263" xr:uid="{00000000-0005-0000-0000-000014010000}"/>
    <cellStyle name="Comma_ SG&amp;A Bridge " xfId="264" xr:uid="{00000000-0005-0000-0000-000015010000}"/>
    <cellStyle name="Comma0" xfId="265" xr:uid="{00000000-0005-0000-0000-000016010000}"/>
    <cellStyle name="Copied" xfId="266" xr:uid="{00000000-0005-0000-0000-000017010000}"/>
    <cellStyle name="Currency" xfId="267" xr:uid="{00000000-0005-0000-0000-000018010000}"/>
    <cellStyle name="Currency [0]" xfId="268" xr:uid="{00000000-0005-0000-0000-000019010000}"/>
    <cellStyle name="Currency [00]" xfId="269" xr:uid="{00000000-0005-0000-0000-00001A010000}"/>
    <cellStyle name="Currency 2" xfId="826" xr:uid="{00000000-0005-0000-0000-00001B010000}"/>
    <cellStyle name="Currency 3" xfId="827" xr:uid="{00000000-0005-0000-0000-00001C010000}"/>
    <cellStyle name="currency-$_표지 " xfId="270" xr:uid="{00000000-0005-0000-0000-00001D010000}"/>
    <cellStyle name="Currency_ SG&amp;A Bridge " xfId="271" xr:uid="{00000000-0005-0000-0000-00001E010000}"/>
    <cellStyle name="Currency1" xfId="272" xr:uid="{00000000-0005-0000-0000-00001F010000}"/>
    <cellStyle name="Currency1 2" xfId="828" xr:uid="{00000000-0005-0000-0000-000020010000}"/>
    <cellStyle name="Date" xfId="273" xr:uid="{00000000-0005-0000-0000-000021010000}"/>
    <cellStyle name="Date Short" xfId="274" xr:uid="{00000000-0005-0000-0000-000022010000}"/>
    <cellStyle name="Date_2 토공(수정)" xfId="275" xr:uid="{00000000-0005-0000-0000-000023010000}"/>
    <cellStyle name="de" xfId="276" xr:uid="{00000000-0005-0000-0000-000024010000}"/>
    <cellStyle name="DELTA" xfId="277" xr:uid="{00000000-0005-0000-0000-000025010000}"/>
    <cellStyle name="Dezimal [0]_laroux" xfId="278" xr:uid="{00000000-0005-0000-0000-000026010000}"/>
    <cellStyle name="Dezimal_laroux" xfId="279" xr:uid="{00000000-0005-0000-0000-000027010000}"/>
    <cellStyle name="Dollar (zero dec)" xfId="280" xr:uid="{00000000-0005-0000-0000-000028010000}"/>
    <cellStyle name="DRAGON" xfId="281" xr:uid="{00000000-0005-0000-0000-000029010000}"/>
    <cellStyle name="EA" xfId="282" xr:uid="{00000000-0005-0000-0000-00002A010000}"/>
    <cellStyle name="Enter Currency (0)" xfId="283" xr:uid="{00000000-0005-0000-0000-00002B010000}"/>
    <cellStyle name="Enter Currency (2)" xfId="284" xr:uid="{00000000-0005-0000-0000-00002C010000}"/>
    <cellStyle name="Enter Units (0)" xfId="285" xr:uid="{00000000-0005-0000-0000-00002D010000}"/>
    <cellStyle name="Enter Units (1)" xfId="286" xr:uid="{00000000-0005-0000-0000-00002E010000}"/>
    <cellStyle name="Enter Units (2)" xfId="287" xr:uid="{00000000-0005-0000-0000-00002F010000}"/>
    <cellStyle name="Entered" xfId="288" xr:uid="{00000000-0005-0000-0000-000030010000}"/>
    <cellStyle name="Euro" xfId="289" xr:uid="{00000000-0005-0000-0000-000031010000}"/>
    <cellStyle name="F2" xfId="290" xr:uid="{00000000-0005-0000-0000-000032010000}"/>
    <cellStyle name="F3" xfId="291" xr:uid="{00000000-0005-0000-0000-000033010000}"/>
    <cellStyle name="F4" xfId="292" xr:uid="{00000000-0005-0000-0000-000034010000}"/>
    <cellStyle name="F5" xfId="293" xr:uid="{00000000-0005-0000-0000-000035010000}"/>
    <cellStyle name="F6" xfId="294" xr:uid="{00000000-0005-0000-0000-000036010000}"/>
    <cellStyle name="F7" xfId="295" xr:uid="{00000000-0005-0000-0000-000037010000}"/>
    <cellStyle name="F8" xfId="296" xr:uid="{00000000-0005-0000-0000-000038010000}"/>
    <cellStyle name="Fixed" xfId="297" xr:uid="{00000000-0005-0000-0000-000039010000}"/>
    <cellStyle name="Followed Hyperlink" xfId="298" xr:uid="{00000000-0005-0000-0000-00003A010000}"/>
    <cellStyle name="g" xfId="299" xr:uid="{00000000-0005-0000-0000-00003B010000}"/>
    <cellStyle name="G10" xfId="300" xr:uid="{00000000-0005-0000-0000-00003C010000}"/>
    <cellStyle name="Grey" xfId="301" xr:uid="{00000000-0005-0000-0000-00003D010000}"/>
    <cellStyle name="HEADER" xfId="302" xr:uid="{00000000-0005-0000-0000-00003E010000}"/>
    <cellStyle name="Header1" xfId="303" xr:uid="{00000000-0005-0000-0000-00003F010000}"/>
    <cellStyle name="Header2" xfId="304" xr:uid="{00000000-0005-0000-0000-000040010000}"/>
    <cellStyle name="Heading1" xfId="305" xr:uid="{00000000-0005-0000-0000-000041010000}"/>
    <cellStyle name="Heading2" xfId="306" xr:uid="{00000000-0005-0000-0000-000042010000}"/>
    <cellStyle name="HEADINGS" xfId="307" xr:uid="{00000000-0005-0000-0000-000043010000}"/>
    <cellStyle name="HEADINGSTOP" xfId="308" xr:uid="{00000000-0005-0000-0000-000044010000}"/>
    <cellStyle name="Hyperlink" xfId="309" xr:uid="{00000000-0005-0000-0000-000045010000}"/>
    <cellStyle name="Input [yellow]" xfId="310" xr:uid="{00000000-0005-0000-0000-000046010000}"/>
    <cellStyle name="kg" xfId="311" xr:uid="{00000000-0005-0000-0000-000047010000}"/>
    <cellStyle name="ℓ" xfId="312" xr:uid="{00000000-0005-0000-0000-000048010000}"/>
    <cellStyle name="ℓ_2_완충녹지203 " xfId="313" xr:uid="{00000000-0005-0000-0000-000049010000}"/>
    <cellStyle name="ℓ_Boo2" xfId="314" xr:uid="{00000000-0005-0000-0000-00004A010000}"/>
    <cellStyle name="ℓ_Boo2_도로수량양식" xfId="315" xr:uid="{00000000-0005-0000-0000-00004B010000}"/>
    <cellStyle name="ℓ_Boo2_도로수량양식_우아6취입보수량" xfId="316" xr:uid="{00000000-0005-0000-0000-00004C010000}"/>
    <cellStyle name="ℓ_Boo2_도로수량양식_토량운반 " xfId="317" xr:uid="{00000000-0005-0000-0000-00004D010000}"/>
    <cellStyle name="ℓ_Boo2_수량(수정)" xfId="318" xr:uid="{00000000-0005-0000-0000-00004E010000}"/>
    <cellStyle name="ℓ_Boo2_수량(수정)_토량운반 " xfId="319" xr:uid="{00000000-0005-0000-0000-00004F010000}"/>
    <cellStyle name="ℓ_Boo2_수량산출" xfId="320" xr:uid="{00000000-0005-0000-0000-000050010000}"/>
    <cellStyle name="ℓ_Boo2_수량산출_우아6취입보수량" xfId="321" xr:uid="{00000000-0005-0000-0000-000051010000}"/>
    <cellStyle name="ℓ_Boo2_수량산출_토량운반 " xfId="322" xr:uid="{00000000-0005-0000-0000-000052010000}"/>
    <cellStyle name="ℓ_Boo2_우아6취입보수량" xfId="323" xr:uid="{00000000-0005-0000-0000-000053010000}"/>
    <cellStyle name="ℓ_Boo2_인월중군소하천" xfId="324" xr:uid="{00000000-0005-0000-0000-000054010000}"/>
    <cellStyle name="ℓ_Boo2_인월중군소하천_우아6취입보수량" xfId="325" xr:uid="{00000000-0005-0000-0000-000055010000}"/>
    <cellStyle name="ℓ_Boo2_인월중군소하천_토량운반 " xfId="326" xr:uid="{00000000-0005-0000-0000-000056010000}"/>
    <cellStyle name="ℓ_Boo2_토량운반 " xfId="327" xr:uid="{00000000-0005-0000-0000-000057010000}"/>
    <cellStyle name="ℓ_Book2" xfId="328" xr:uid="{00000000-0005-0000-0000-000058010000}"/>
    <cellStyle name="ℓ_Book2_도로수량양식" xfId="329" xr:uid="{00000000-0005-0000-0000-000059010000}"/>
    <cellStyle name="ℓ_Book2_도로수량양식_우아6취입보수량" xfId="330" xr:uid="{00000000-0005-0000-0000-00005A010000}"/>
    <cellStyle name="ℓ_Book2_도로수량양식_토량운반 " xfId="331" xr:uid="{00000000-0005-0000-0000-00005B010000}"/>
    <cellStyle name="ℓ_Book2_수량(수정)" xfId="332" xr:uid="{00000000-0005-0000-0000-00005C010000}"/>
    <cellStyle name="ℓ_Book2_수량(수정)_토량운반 " xfId="333" xr:uid="{00000000-0005-0000-0000-00005D010000}"/>
    <cellStyle name="ℓ_Book2_수량산출" xfId="334" xr:uid="{00000000-0005-0000-0000-00005E010000}"/>
    <cellStyle name="ℓ_Book2_수량산출_우아6취입보수량" xfId="335" xr:uid="{00000000-0005-0000-0000-00005F010000}"/>
    <cellStyle name="ℓ_Book2_수량산출_토량운반 " xfId="336" xr:uid="{00000000-0005-0000-0000-000060010000}"/>
    <cellStyle name="ℓ_Book2_우아6취입보수량" xfId="337" xr:uid="{00000000-0005-0000-0000-000061010000}"/>
    <cellStyle name="ℓ_Book2_인월중군소하천" xfId="338" xr:uid="{00000000-0005-0000-0000-000062010000}"/>
    <cellStyle name="ℓ_Book2_인월중군소하천_우아6취입보수량" xfId="339" xr:uid="{00000000-0005-0000-0000-000063010000}"/>
    <cellStyle name="ℓ_Book2_인월중군소하천_토량운반 " xfId="340" xr:uid="{00000000-0005-0000-0000-000064010000}"/>
    <cellStyle name="ℓ_Book2_토량운반 " xfId="341" xr:uid="{00000000-0005-0000-0000-000065010000}"/>
    <cellStyle name="ℓ_Book4" xfId="342" xr:uid="{00000000-0005-0000-0000-000066010000}"/>
    <cellStyle name="ℓ_Book4_도로수량양식" xfId="343" xr:uid="{00000000-0005-0000-0000-000067010000}"/>
    <cellStyle name="ℓ_Book4_도로수량양식_우아6취입보수량" xfId="344" xr:uid="{00000000-0005-0000-0000-000068010000}"/>
    <cellStyle name="ℓ_Book4_도로수량양식_토량운반 " xfId="345" xr:uid="{00000000-0005-0000-0000-000069010000}"/>
    <cellStyle name="ℓ_Book4_수량(수정)" xfId="346" xr:uid="{00000000-0005-0000-0000-00006A010000}"/>
    <cellStyle name="ℓ_Book4_수량(수정)_토량운반 " xfId="347" xr:uid="{00000000-0005-0000-0000-00006B010000}"/>
    <cellStyle name="ℓ_Book4_수량산출" xfId="348" xr:uid="{00000000-0005-0000-0000-00006C010000}"/>
    <cellStyle name="ℓ_Book4_수량산출_우아6취입보수량" xfId="349" xr:uid="{00000000-0005-0000-0000-00006D010000}"/>
    <cellStyle name="ℓ_Book4_수량산출_토량운반 " xfId="350" xr:uid="{00000000-0005-0000-0000-00006E010000}"/>
    <cellStyle name="ℓ_Book4_우아6취입보수량" xfId="351" xr:uid="{00000000-0005-0000-0000-00006F010000}"/>
    <cellStyle name="ℓ_Book4_인월중군소하천" xfId="352" xr:uid="{00000000-0005-0000-0000-000070010000}"/>
    <cellStyle name="ℓ_Book4_인월중군소하천_우아6취입보수량" xfId="353" xr:uid="{00000000-0005-0000-0000-000071010000}"/>
    <cellStyle name="ℓ_Book4_인월중군소하천_토량운반 " xfId="354" xr:uid="{00000000-0005-0000-0000-000072010000}"/>
    <cellStyle name="ℓ_Book4_토량운반 " xfId="355" xr:uid="{00000000-0005-0000-0000-000073010000}"/>
    <cellStyle name="ℓ_수량전체" xfId="356" xr:uid="{00000000-0005-0000-0000-000074010000}"/>
    <cellStyle name="ℓ_수량전체_도로수량양식" xfId="357" xr:uid="{00000000-0005-0000-0000-000075010000}"/>
    <cellStyle name="ℓ_수량전체_도로수량양식_우아6취입보수량" xfId="358" xr:uid="{00000000-0005-0000-0000-000076010000}"/>
    <cellStyle name="ℓ_수량전체_도로수량양식_토량운반 " xfId="359" xr:uid="{00000000-0005-0000-0000-000077010000}"/>
    <cellStyle name="ℓ_수량전체_수량(수정)" xfId="360" xr:uid="{00000000-0005-0000-0000-000078010000}"/>
    <cellStyle name="ℓ_수량전체_수량(수정)_토량운반 " xfId="361" xr:uid="{00000000-0005-0000-0000-000079010000}"/>
    <cellStyle name="ℓ_수량전체_수량산출" xfId="362" xr:uid="{00000000-0005-0000-0000-00007A010000}"/>
    <cellStyle name="ℓ_수량전체_수량산출_우아6취입보수량" xfId="363" xr:uid="{00000000-0005-0000-0000-00007B010000}"/>
    <cellStyle name="ℓ_수량전체_수량산출_토량운반 " xfId="364" xr:uid="{00000000-0005-0000-0000-00007C010000}"/>
    <cellStyle name="ℓ_수량전체_우아6취입보수량" xfId="365" xr:uid="{00000000-0005-0000-0000-00007D010000}"/>
    <cellStyle name="ℓ_수량전체_인월중군소하천" xfId="366" xr:uid="{00000000-0005-0000-0000-00007E010000}"/>
    <cellStyle name="ℓ_수량전체_인월중군소하천_우아6취입보수량" xfId="367" xr:uid="{00000000-0005-0000-0000-00007F010000}"/>
    <cellStyle name="ℓ_수량전체_인월중군소하천_토량운반 " xfId="368" xr:uid="{00000000-0005-0000-0000-000080010000}"/>
    <cellStyle name="ℓ_수량전체_토량운반 " xfId="369" xr:uid="{00000000-0005-0000-0000-000081010000}"/>
    <cellStyle name="ℓ_작업(수량)" xfId="370" xr:uid="{00000000-0005-0000-0000-000082010000}"/>
    <cellStyle name="ℓ_중군소하천(최종)" xfId="371" xr:uid="{00000000-0005-0000-0000-000083010000}"/>
    <cellStyle name="Link Currency (0)" xfId="372" xr:uid="{00000000-0005-0000-0000-000084010000}"/>
    <cellStyle name="Link Currency (2)" xfId="373" xr:uid="{00000000-0005-0000-0000-000085010000}"/>
    <cellStyle name="Link Units (0)" xfId="374" xr:uid="{00000000-0005-0000-0000-000086010000}"/>
    <cellStyle name="Link Units (1)" xfId="375" xr:uid="{00000000-0005-0000-0000-000087010000}"/>
    <cellStyle name="Link Units (2)" xfId="376" xr:uid="{00000000-0005-0000-0000-000088010000}"/>
    <cellStyle name="M" xfId="377" xr:uid="{00000000-0005-0000-0000-000089010000}"/>
    <cellStyle name="M_2_완충녹지203 " xfId="378" xr:uid="{00000000-0005-0000-0000-00008A010000}"/>
    <cellStyle name="M_Boo2" xfId="379" xr:uid="{00000000-0005-0000-0000-00008B010000}"/>
    <cellStyle name="M_Boo2_도로수량양식" xfId="380" xr:uid="{00000000-0005-0000-0000-00008C010000}"/>
    <cellStyle name="M_Boo2_도로수량양식_우아6취입보수량" xfId="381" xr:uid="{00000000-0005-0000-0000-00008D010000}"/>
    <cellStyle name="M_Boo2_도로수량양식_토량운반 " xfId="382" xr:uid="{00000000-0005-0000-0000-00008E010000}"/>
    <cellStyle name="M_Boo2_수량(수정)" xfId="383" xr:uid="{00000000-0005-0000-0000-00008F010000}"/>
    <cellStyle name="M_Boo2_수량(수정)_토량운반 " xfId="384" xr:uid="{00000000-0005-0000-0000-000090010000}"/>
    <cellStyle name="M_Boo2_수량산출" xfId="385" xr:uid="{00000000-0005-0000-0000-000091010000}"/>
    <cellStyle name="M_Boo2_수량산출_우아6취입보수량" xfId="386" xr:uid="{00000000-0005-0000-0000-000092010000}"/>
    <cellStyle name="M_Boo2_수량산출_토량운반 " xfId="387" xr:uid="{00000000-0005-0000-0000-000093010000}"/>
    <cellStyle name="M_Boo2_우아6취입보수량" xfId="388" xr:uid="{00000000-0005-0000-0000-000094010000}"/>
    <cellStyle name="M_Boo2_인월중군소하천" xfId="389" xr:uid="{00000000-0005-0000-0000-000095010000}"/>
    <cellStyle name="M_Boo2_인월중군소하천_우아6취입보수량" xfId="390" xr:uid="{00000000-0005-0000-0000-000096010000}"/>
    <cellStyle name="M_Boo2_인월중군소하천_토량운반 " xfId="391" xr:uid="{00000000-0005-0000-0000-000097010000}"/>
    <cellStyle name="M_Boo2_토량운반 " xfId="392" xr:uid="{00000000-0005-0000-0000-000098010000}"/>
    <cellStyle name="M_Book2" xfId="393" xr:uid="{00000000-0005-0000-0000-000099010000}"/>
    <cellStyle name="M_Book2_도로수량양식" xfId="394" xr:uid="{00000000-0005-0000-0000-00009A010000}"/>
    <cellStyle name="M_Book2_도로수량양식_우아6취입보수량" xfId="395" xr:uid="{00000000-0005-0000-0000-00009B010000}"/>
    <cellStyle name="M_Book2_도로수량양식_토량운반 " xfId="396" xr:uid="{00000000-0005-0000-0000-00009C010000}"/>
    <cellStyle name="M_Book2_수량(수정)" xfId="397" xr:uid="{00000000-0005-0000-0000-00009D010000}"/>
    <cellStyle name="M_Book2_수량(수정)_토량운반 " xfId="398" xr:uid="{00000000-0005-0000-0000-00009E010000}"/>
    <cellStyle name="M_Book2_수량산출" xfId="399" xr:uid="{00000000-0005-0000-0000-00009F010000}"/>
    <cellStyle name="M_Book2_수량산출_우아6취입보수량" xfId="400" xr:uid="{00000000-0005-0000-0000-0000A0010000}"/>
    <cellStyle name="M_Book2_수량산출_토량운반 " xfId="401" xr:uid="{00000000-0005-0000-0000-0000A1010000}"/>
    <cellStyle name="M_Book2_우아6취입보수량" xfId="402" xr:uid="{00000000-0005-0000-0000-0000A2010000}"/>
    <cellStyle name="M_Book2_인월중군소하천" xfId="403" xr:uid="{00000000-0005-0000-0000-0000A3010000}"/>
    <cellStyle name="M_Book2_인월중군소하천_우아6취입보수량" xfId="404" xr:uid="{00000000-0005-0000-0000-0000A4010000}"/>
    <cellStyle name="M_Book2_인월중군소하천_토량운반 " xfId="405" xr:uid="{00000000-0005-0000-0000-0000A5010000}"/>
    <cellStyle name="M_Book2_토량운반 " xfId="406" xr:uid="{00000000-0005-0000-0000-0000A6010000}"/>
    <cellStyle name="M_Book4" xfId="407" xr:uid="{00000000-0005-0000-0000-0000A7010000}"/>
    <cellStyle name="M_Book4_도로수량양식" xfId="408" xr:uid="{00000000-0005-0000-0000-0000A8010000}"/>
    <cellStyle name="M_Book4_도로수량양식_우아6취입보수량" xfId="409" xr:uid="{00000000-0005-0000-0000-0000A9010000}"/>
    <cellStyle name="M_Book4_도로수량양식_토량운반 " xfId="410" xr:uid="{00000000-0005-0000-0000-0000AA010000}"/>
    <cellStyle name="M_Book4_수량(수정)" xfId="411" xr:uid="{00000000-0005-0000-0000-0000AB010000}"/>
    <cellStyle name="M_Book4_수량(수정)_토량운반 " xfId="412" xr:uid="{00000000-0005-0000-0000-0000AC010000}"/>
    <cellStyle name="M_Book4_수량산출" xfId="413" xr:uid="{00000000-0005-0000-0000-0000AD010000}"/>
    <cellStyle name="M_Book4_수량산출_우아6취입보수량" xfId="414" xr:uid="{00000000-0005-0000-0000-0000AE010000}"/>
    <cellStyle name="M_Book4_수량산출_토량운반 " xfId="415" xr:uid="{00000000-0005-0000-0000-0000AF010000}"/>
    <cellStyle name="M_Book4_우아6취입보수량" xfId="416" xr:uid="{00000000-0005-0000-0000-0000B0010000}"/>
    <cellStyle name="M_Book4_인월중군소하천" xfId="417" xr:uid="{00000000-0005-0000-0000-0000B1010000}"/>
    <cellStyle name="M_Book4_인월중군소하천_우아6취입보수량" xfId="418" xr:uid="{00000000-0005-0000-0000-0000B2010000}"/>
    <cellStyle name="M_Book4_인월중군소하천_토량운반 " xfId="419" xr:uid="{00000000-0005-0000-0000-0000B3010000}"/>
    <cellStyle name="M_Book4_토량운반 " xfId="420" xr:uid="{00000000-0005-0000-0000-0000B4010000}"/>
    <cellStyle name="M_수량전체" xfId="421" xr:uid="{00000000-0005-0000-0000-0000B5010000}"/>
    <cellStyle name="M_수량전체_도로수량양식" xfId="422" xr:uid="{00000000-0005-0000-0000-0000B6010000}"/>
    <cellStyle name="M_수량전체_도로수량양식_우아6취입보수량" xfId="423" xr:uid="{00000000-0005-0000-0000-0000B7010000}"/>
    <cellStyle name="M_수량전체_도로수량양식_토량운반 " xfId="424" xr:uid="{00000000-0005-0000-0000-0000B8010000}"/>
    <cellStyle name="M_수량전체_수량(수정)" xfId="425" xr:uid="{00000000-0005-0000-0000-0000B9010000}"/>
    <cellStyle name="M_수량전체_수량(수정)_토량운반 " xfId="426" xr:uid="{00000000-0005-0000-0000-0000BA010000}"/>
    <cellStyle name="M_수량전체_수량산출" xfId="427" xr:uid="{00000000-0005-0000-0000-0000BB010000}"/>
    <cellStyle name="M_수량전체_수량산출_우아6취입보수량" xfId="428" xr:uid="{00000000-0005-0000-0000-0000BC010000}"/>
    <cellStyle name="M_수량전체_수량산출_토량운반 " xfId="429" xr:uid="{00000000-0005-0000-0000-0000BD010000}"/>
    <cellStyle name="M_수량전체_우아6취입보수량" xfId="430" xr:uid="{00000000-0005-0000-0000-0000BE010000}"/>
    <cellStyle name="M_수량전체_인월중군소하천" xfId="431" xr:uid="{00000000-0005-0000-0000-0000BF010000}"/>
    <cellStyle name="M_수량전체_인월중군소하천_우아6취입보수량" xfId="432" xr:uid="{00000000-0005-0000-0000-0000C0010000}"/>
    <cellStyle name="M_수량전체_인월중군소하천_토량운반 " xfId="433" xr:uid="{00000000-0005-0000-0000-0000C1010000}"/>
    <cellStyle name="M_수량전체_토량운반 " xfId="434" xr:uid="{00000000-0005-0000-0000-0000C2010000}"/>
    <cellStyle name="M_작업(수량)" xfId="435" xr:uid="{00000000-0005-0000-0000-0000C3010000}"/>
    <cellStyle name="M_중군소하천(최종)" xfId="436" xr:uid="{00000000-0005-0000-0000-0000C4010000}"/>
    <cellStyle name="M2" xfId="437" xr:uid="{00000000-0005-0000-0000-0000C5010000}"/>
    <cellStyle name="M3" xfId="438" xr:uid="{00000000-0005-0000-0000-0000C6010000}"/>
    <cellStyle name="Midtitle" xfId="439" xr:uid="{00000000-0005-0000-0000-0000C7010000}"/>
    <cellStyle name="Milliers [0]_399GC10" xfId="440" xr:uid="{00000000-0005-0000-0000-0000C8010000}"/>
    <cellStyle name="Milliers_399GC10" xfId="441" xr:uid="{00000000-0005-0000-0000-0000C9010000}"/>
    <cellStyle name="Model" xfId="442" xr:uid="{00000000-0005-0000-0000-0000CA010000}"/>
    <cellStyle name="Mon?aire [0]_399GC10" xfId="443" xr:uid="{00000000-0005-0000-0000-0000CB010000}"/>
    <cellStyle name="Mon?aire_399GC10" xfId="444" xr:uid="{00000000-0005-0000-0000-0000CC010000}"/>
    <cellStyle name="n" xfId="445" xr:uid="{00000000-0005-0000-0000-0000CD010000}"/>
    <cellStyle name="no dec" xfId="446" xr:uid="{00000000-0005-0000-0000-0000CE010000}"/>
    <cellStyle name="normal" xfId="447" xr:uid="{00000000-0005-0000-0000-0000CF010000}"/>
    <cellStyle name="Normal - Style1" xfId="448" xr:uid="{00000000-0005-0000-0000-0000D0010000}"/>
    <cellStyle name="Normal - 유형1" xfId="449" xr:uid="{00000000-0005-0000-0000-0000D1010000}"/>
    <cellStyle name="Normal_ SG&amp;A Bridge " xfId="450" xr:uid="{00000000-0005-0000-0000-0000D2010000}"/>
    <cellStyle name="Normal1" xfId="451" xr:uid="{00000000-0005-0000-0000-0000D3010000}"/>
    <cellStyle name="Normal2" xfId="452" xr:uid="{00000000-0005-0000-0000-0000D4010000}"/>
    <cellStyle name="Normal3" xfId="453" xr:uid="{00000000-0005-0000-0000-0000D5010000}"/>
    <cellStyle name="Normal4" xfId="454" xr:uid="{00000000-0005-0000-0000-0000D6010000}"/>
    <cellStyle name="O" xfId="455" xr:uid="{00000000-0005-0000-0000-0000D7010000}"/>
    <cellStyle name="OD" xfId="456" xr:uid="{00000000-0005-0000-0000-0000D8010000}"/>
    <cellStyle name="Œ…?æ맖?e [0.00]_laroux" xfId="457" xr:uid="{00000000-0005-0000-0000-0000D9010000}"/>
    <cellStyle name="Œ…?æ맖?e_laroux" xfId="458" xr:uid="{00000000-0005-0000-0000-0000DA010000}"/>
    <cellStyle name="oh" xfId="459" xr:uid="{00000000-0005-0000-0000-0000DB010000}"/>
    <cellStyle name="Percent" xfId="460" xr:uid="{00000000-0005-0000-0000-0000DC010000}"/>
    <cellStyle name="Percent [2]" xfId="461" xr:uid="{00000000-0005-0000-0000-0000DD010000}"/>
    <cellStyle name="Percent 2" xfId="829" xr:uid="{00000000-0005-0000-0000-0000DE010000}"/>
    <cellStyle name="Percent 3" xfId="830" xr:uid="{00000000-0005-0000-0000-0000DF010000}"/>
    <cellStyle name="Percent_2 토공(수정)" xfId="462" xr:uid="{00000000-0005-0000-0000-0000E0010000}"/>
    <cellStyle name="Q1" xfId="463" xr:uid="{00000000-0005-0000-0000-0000E1010000}"/>
    <cellStyle name="Q4" xfId="464" xr:uid="{00000000-0005-0000-0000-0000E2010000}"/>
    <cellStyle name="RevList" xfId="465" xr:uid="{00000000-0005-0000-0000-0000E3010000}"/>
    <cellStyle name="s" xfId="466" xr:uid="{00000000-0005-0000-0000-0000E4010000}"/>
    <cellStyle name="S " xfId="467" xr:uid="{00000000-0005-0000-0000-0000E5010000}"/>
    <cellStyle name="Standard_laroux" xfId="468" xr:uid="{00000000-0005-0000-0000-0000E6010000}"/>
    <cellStyle name="subhead" xfId="469" xr:uid="{00000000-0005-0000-0000-0000E7010000}"/>
    <cellStyle name="Subtotal" xfId="470" xr:uid="{00000000-0005-0000-0000-0000E8010000}"/>
    <cellStyle name="t1" xfId="471" xr:uid="{00000000-0005-0000-0000-0000E9010000}"/>
    <cellStyle name="testtitle" xfId="472" xr:uid="{00000000-0005-0000-0000-0000EA010000}"/>
    <cellStyle name="TITLE" xfId="473" xr:uid="{00000000-0005-0000-0000-0000EB010000}"/>
    <cellStyle name="TON" xfId="474" xr:uid="{00000000-0005-0000-0000-0000EC010000}"/>
    <cellStyle name="Total" xfId="475" xr:uid="{00000000-0005-0000-0000-0000ED010000}"/>
    <cellStyle name="UM" xfId="476" xr:uid="{00000000-0005-0000-0000-0000EE010000}"/>
    <cellStyle name="W?rung [0]_laroux" xfId="477" xr:uid="{00000000-0005-0000-0000-0000EF010000}"/>
    <cellStyle name="W?rung_laroux" xfId="478" xr:uid="{00000000-0005-0000-0000-0000F0010000}"/>
    <cellStyle name="가운데" xfId="479" xr:uid="{00000000-0005-0000-0000-0000F1010000}"/>
    <cellStyle name="개" xfId="480" xr:uid="{00000000-0005-0000-0000-0000F2010000}"/>
    <cellStyle name="개_02-포장-1" xfId="481" xr:uid="{00000000-0005-0000-0000-0000F3010000}"/>
    <cellStyle name="개_02-포장-1_2_완충녹지203 " xfId="482" xr:uid="{00000000-0005-0000-0000-0000F4010000}"/>
    <cellStyle name="개_02-포장-1_Boo2" xfId="483" xr:uid="{00000000-0005-0000-0000-0000F5010000}"/>
    <cellStyle name="개_02-포장-1_Boo2_도로수량양식" xfId="484" xr:uid="{00000000-0005-0000-0000-0000F6010000}"/>
    <cellStyle name="개_02-포장-1_Boo2_도로수량양식_우아6취입보수량" xfId="485" xr:uid="{00000000-0005-0000-0000-0000F7010000}"/>
    <cellStyle name="개_02-포장-1_Boo2_도로수량양식_토량운반 " xfId="486" xr:uid="{00000000-0005-0000-0000-0000F8010000}"/>
    <cellStyle name="개_02-포장-1_Boo2_수량(수정)" xfId="487" xr:uid="{00000000-0005-0000-0000-0000F9010000}"/>
    <cellStyle name="개_02-포장-1_Boo2_수량(수정)_토량운반 " xfId="488" xr:uid="{00000000-0005-0000-0000-0000FA010000}"/>
    <cellStyle name="개_02-포장-1_Boo2_수량산출" xfId="489" xr:uid="{00000000-0005-0000-0000-0000FB010000}"/>
    <cellStyle name="개_02-포장-1_Boo2_수량산출_우아6취입보수량" xfId="490" xr:uid="{00000000-0005-0000-0000-0000FC010000}"/>
    <cellStyle name="개_02-포장-1_Boo2_수량산출_토량운반 " xfId="491" xr:uid="{00000000-0005-0000-0000-0000FD010000}"/>
    <cellStyle name="개_02-포장-1_Boo2_우아6취입보수량" xfId="492" xr:uid="{00000000-0005-0000-0000-0000FE010000}"/>
    <cellStyle name="개_02-포장-1_Boo2_인월중군소하천" xfId="493" xr:uid="{00000000-0005-0000-0000-0000FF010000}"/>
    <cellStyle name="개_02-포장-1_Boo2_인월중군소하천_우아6취입보수량" xfId="494" xr:uid="{00000000-0005-0000-0000-000000020000}"/>
    <cellStyle name="개_02-포장-1_Boo2_인월중군소하천_토량운반 " xfId="495" xr:uid="{00000000-0005-0000-0000-000001020000}"/>
    <cellStyle name="개_02-포장-1_Boo2_토량운반 " xfId="496" xr:uid="{00000000-0005-0000-0000-000002020000}"/>
    <cellStyle name="개_02-포장-1_Book2" xfId="497" xr:uid="{00000000-0005-0000-0000-000003020000}"/>
    <cellStyle name="개_02-포장-1_Book2_도로수량양식" xfId="498" xr:uid="{00000000-0005-0000-0000-000004020000}"/>
    <cellStyle name="개_02-포장-1_Book2_도로수량양식_우아6취입보수량" xfId="499" xr:uid="{00000000-0005-0000-0000-000005020000}"/>
    <cellStyle name="개_02-포장-1_Book2_도로수량양식_토량운반 " xfId="500" xr:uid="{00000000-0005-0000-0000-000006020000}"/>
    <cellStyle name="개_02-포장-1_Book2_수량(수정)" xfId="501" xr:uid="{00000000-0005-0000-0000-000007020000}"/>
    <cellStyle name="개_02-포장-1_Book2_수량(수정)_토량운반 " xfId="502" xr:uid="{00000000-0005-0000-0000-000008020000}"/>
    <cellStyle name="개_02-포장-1_Book2_수량산출" xfId="503" xr:uid="{00000000-0005-0000-0000-000009020000}"/>
    <cellStyle name="개_02-포장-1_Book2_수량산출_우아6취입보수량" xfId="504" xr:uid="{00000000-0005-0000-0000-00000A020000}"/>
    <cellStyle name="개_02-포장-1_Book2_수량산출_토량운반 " xfId="505" xr:uid="{00000000-0005-0000-0000-00000B020000}"/>
    <cellStyle name="개_02-포장-1_Book2_우아6취입보수량" xfId="506" xr:uid="{00000000-0005-0000-0000-00000C020000}"/>
    <cellStyle name="개_02-포장-1_Book2_인월중군소하천" xfId="507" xr:uid="{00000000-0005-0000-0000-00000D020000}"/>
    <cellStyle name="개_02-포장-1_Book2_인월중군소하천_우아6취입보수량" xfId="508" xr:uid="{00000000-0005-0000-0000-00000E020000}"/>
    <cellStyle name="개_02-포장-1_Book2_인월중군소하천_토량운반 " xfId="509" xr:uid="{00000000-0005-0000-0000-00000F020000}"/>
    <cellStyle name="개_02-포장-1_Book2_토량운반 " xfId="510" xr:uid="{00000000-0005-0000-0000-000010020000}"/>
    <cellStyle name="개_02-포장-1_Book4" xfId="511" xr:uid="{00000000-0005-0000-0000-000011020000}"/>
    <cellStyle name="개_02-포장-1_Book4_도로수량양식" xfId="512" xr:uid="{00000000-0005-0000-0000-000012020000}"/>
    <cellStyle name="개_02-포장-1_Book4_도로수량양식_우아6취입보수량" xfId="513" xr:uid="{00000000-0005-0000-0000-000013020000}"/>
    <cellStyle name="개_02-포장-1_Book4_도로수량양식_토량운반 " xfId="514" xr:uid="{00000000-0005-0000-0000-000014020000}"/>
    <cellStyle name="개_02-포장-1_Book4_수량(수정)" xfId="515" xr:uid="{00000000-0005-0000-0000-000015020000}"/>
    <cellStyle name="개_02-포장-1_Book4_수량(수정)_토량운반 " xfId="516" xr:uid="{00000000-0005-0000-0000-000016020000}"/>
    <cellStyle name="개_02-포장-1_Book4_수량산출" xfId="517" xr:uid="{00000000-0005-0000-0000-000017020000}"/>
    <cellStyle name="개_02-포장-1_Book4_수량산출_우아6취입보수량" xfId="518" xr:uid="{00000000-0005-0000-0000-000018020000}"/>
    <cellStyle name="개_02-포장-1_Book4_수량산출_토량운반 " xfId="519" xr:uid="{00000000-0005-0000-0000-000019020000}"/>
    <cellStyle name="개_02-포장-1_Book4_우아6취입보수량" xfId="520" xr:uid="{00000000-0005-0000-0000-00001A020000}"/>
    <cellStyle name="개_02-포장-1_Book4_인월중군소하천" xfId="521" xr:uid="{00000000-0005-0000-0000-00001B020000}"/>
    <cellStyle name="개_02-포장-1_Book4_인월중군소하천_우아6취입보수량" xfId="522" xr:uid="{00000000-0005-0000-0000-00001C020000}"/>
    <cellStyle name="개_02-포장-1_Book4_인월중군소하천_토량운반 " xfId="523" xr:uid="{00000000-0005-0000-0000-00001D020000}"/>
    <cellStyle name="개_02-포장-1_Book4_토량운반 " xfId="524" xr:uid="{00000000-0005-0000-0000-00001E020000}"/>
    <cellStyle name="개_02-포장-1_수량전체" xfId="525" xr:uid="{00000000-0005-0000-0000-00001F020000}"/>
    <cellStyle name="개_02-포장-1_수량전체_도로수량양식" xfId="526" xr:uid="{00000000-0005-0000-0000-000020020000}"/>
    <cellStyle name="개_02-포장-1_수량전체_도로수량양식_우아6취입보수량" xfId="527" xr:uid="{00000000-0005-0000-0000-000021020000}"/>
    <cellStyle name="개_02-포장-1_수량전체_도로수량양식_토량운반 " xfId="528" xr:uid="{00000000-0005-0000-0000-000022020000}"/>
    <cellStyle name="개_02-포장-1_수량전체_수량(수정)" xfId="529" xr:uid="{00000000-0005-0000-0000-000023020000}"/>
    <cellStyle name="개_02-포장-1_수량전체_수량(수정)_토량운반 " xfId="530" xr:uid="{00000000-0005-0000-0000-000024020000}"/>
    <cellStyle name="개_02-포장-1_수량전체_수량산출" xfId="531" xr:uid="{00000000-0005-0000-0000-000025020000}"/>
    <cellStyle name="개_02-포장-1_수량전체_수량산출_우아6취입보수량" xfId="532" xr:uid="{00000000-0005-0000-0000-000026020000}"/>
    <cellStyle name="개_02-포장-1_수량전체_수량산출_토량운반 " xfId="533" xr:uid="{00000000-0005-0000-0000-000027020000}"/>
    <cellStyle name="개_02-포장-1_수량전체_우아6취입보수량" xfId="534" xr:uid="{00000000-0005-0000-0000-000028020000}"/>
    <cellStyle name="개_02-포장-1_수량전체_인월중군소하천" xfId="535" xr:uid="{00000000-0005-0000-0000-000029020000}"/>
    <cellStyle name="개_02-포장-1_수량전체_인월중군소하천_우아6취입보수량" xfId="536" xr:uid="{00000000-0005-0000-0000-00002A020000}"/>
    <cellStyle name="개_02-포장-1_수량전체_인월중군소하천_토량운반 " xfId="537" xr:uid="{00000000-0005-0000-0000-00002B020000}"/>
    <cellStyle name="개_02-포장-1_수량전체_토량운반 " xfId="538" xr:uid="{00000000-0005-0000-0000-00002C020000}"/>
    <cellStyle name="개_02-포장-1_작업(수량)" xfId="539" xr:uid="{00000000-0005-0000-0000-00002D020000}"/>
    <cellStyle name="개_02-포장-1_중군소하천(최종)" xfId="540" xr:uid="{00000000-0005-0000-0000-00002E020000}"/>
    <cellStyle name="개_2_완충녹지203 " xfId="541" xr:uid="{00000000-0005-0000-0000-00002F020000}"/>
    <cellStyle name="개_Boo2" xfId="542" xr:uid="{00000000-0005-0000-0000-000030020000}"/>
    <cellStyle name="개_Boo2_도로수량양식" xfId="543" xr:uid="{00000000-0005-0000-0000-000031020000}"/>
    <cellStyle name="개_Boo2_도로수량양식_우아6취입보수량" xfId="544" xr:uid="{00000000-0005-0000-0000-000032020000}"/>
    <cellStyle name="개_Boo2_도로수량양식_토량운반 " xfId="545" xr:uid="{00000000-0005-0000-0000-000033020000}"/>
    <cellStyle name="개_Boo2_수량(수정)" xfId="546" xr:uid="{00000000-0005-0000-0000-000034020000}"/>
    <cellStyle name="개_Boo2_수량(수정)_토량운반 " xfId="547" xr:uid="{00000000-0005-0000-0000-000035020000}"/>
    <cellStyle name="개_Boo2_수량산출" xfId="548" xr:uid="{00000000-0005-0000-0000-000036020000}"/>
    <cellStyle name="개_Boo2_수량산출_우아6취입보수량" xfId="549" xr:uid="{00000000-0005-0000-0000-000037020000}"/>
    <cellStyle name="개_Boo2_수량산출_토량운반 " xfId="550" xr:uid="{00000000-0005-0000-0000-000038020000}"/>
    <cellStyle name="개_Boo2_우아6취입보수량" xfId="551" xr:uid="{00000000-0005-0000-0000-000039020000}"/>
    <cellStyle name="개_Boo2_인월중군소하천" xfId="552" xr:uid="{00000000-0005-0000-0000-00003A020000}"/>
    <cellStyle name="개_Boo2_인월중군소하천_우아6취입보수량" xfId="553" xr:uid="{00000000-0005-0000-0000-00003B020000}"/>
    <cellStyle name="개_Boo2_인월중군소하천_토량운반 " xfId="554" xr:uid="{00000000-0005-0000-0000-00003C020000}"/>
    <cellStyle name="개_Boo2_토량운반 " xfId="555" xr:uid="{00000000-0005-0000-0000-00003D020000}"/>
    <cellStyle name="개_Book2" xfId="556" xr:uid="{00000000-0005-0000-0000-00003E020000}"/>
    <cellStyle name="개_Book2_도로수량양식" xfId="557" xr:uid="{00000000-0005-0000-0000-00003F020000}"/>
    <cellStyle name="개_Book2_도로수량양식_우아6취입보수량" xfId="558" xr:uid="{00000000-0005-0000-0000-000040020000}"/>
    <cellStyle name="개_Book2_도로수량양식_토량운반 " xfId="559" xr:uid="{00000000-0005-0000-0000-000041020000}"/>
    <cellStyle name="개_Book2_수량(수정)" xfId="560" xr:uid="{00000000-0005-0000-0000-000042020000}"/>
    <cellStyle name="개_Book2_수량(수정)_토량운반 " xfId="561" xr:uid="{00000000-0005-0000-0000-000043020000}"/>
    <cellStyle name="개_Book2_수량산출" xfId="562" xr:uid="{00000000-0005-0000-0000-000044020000}"/>
    <cellStyle name="개_Book2_수량산출_우아6취입보수량" xfId="563" xr:uid="{00000000-0005-0000-0000-000045020000}"/>
    <cellStyle name="개_Book2_수량산출_토량운반 " xfId="564" xr:uid="{00000000-0005-0000-0000-000046020000}"/>
    <cellStyle name="개_Book2_우아6취입보수량" xfId="565" xr:uid="{00000000-0005-0000-0000-000047020000}"/>
    <cellStyle name="개_Book2_인월중군소하천" xfId="566" xr:uid="{00000000-0005-0000-0000-000048020000}"/>
    <cellStyle name="개_Book2_인월중군소하천_우아6취입보수량" xfId="567" xr:uid="{00000000-0005-0000-0000-000049020000}"/>
    <cellStyle name="개_Book2_인월중군소하천_토량운반 " xfId="568" xr:uid="{00000000-0005-0000-0000-00004A020000}"/>
    <cellStyle name="개_Book2_토량운반 " xfId="569" xr:uid="{00000000-0005-0000-0000-00004B020000}"/>
    <cellStyle name="개_Book4" xfId="570" xr:uid="{00000000-0005-0000-0000-00004C020000}"/>
    <cellStyle name="개_Book4_도로수량양식" xfId="571" xr:uid="{00000000-0005-0000-0000-00004D020000}"/>
    <cellStyle name="개_Book4_도로수량양식_우아6취입보수량" xfId="572" xr:uid="{00000000-0005-0000-0000-00004E020000}"/>
    <cellStyle name="개_Book4_도로수량양식_토량운반 " xfId="573" xr:uid="{00000000-0005-0000-0000-00004F020000}"/>
    <cellStyle name="개_Book4_수량(수정)" xfId="574" xr:uid="{00000000-0005-0000-0000-000050020000}"/>
    <cellStyle name="개_Book4_수량(수정)_토량운반 " xfId="575" xr:uid="{00000000-0005-0000-0000-000051020000}"/>
    <cellStyle name="개_Book4_수량산출" xfId="576" xr:uid="{00000000-0005-0000-0000-000052020000}"/>
    <cellStyle name="개_Book4_수량산출_우아6취입보수량" xfId="577" xr:uid="{00000000-0005-0000-0000-000053020000}"/>
    <cellStyle name="개_Book4_수량산출_토량운반 " xfId="578" xr:uid="{00000000-0005-0000-0000-000054020000}"/>
    <cellStyle name="개_Book4_우아6취입보수량" xfId="579" xr:uid="{00000000-0005-0000-0000-000055020000}"/>
    <cellStyle name="개_Book4_인월중군소하천" xfId="580" xr:uid="{00000000-0005-0000-0000-000056020000}"/>
    <cellStyle name="개_Book4_인월중군소하천_우아6취입보수량" xfId="581" xr:uid="{00000000-0005-0000-0000-000057020000}"/>
    <cellStyle name="개_Book4_인월중군소하천_토량운반 " xfId="582" xr:uid="{00000000-0005-0000-0000-000058020000}"/>
    <cellStyle name="개_Book4_토량운반 " xfId="583" xr:uid="{00000000-0005-0000-0000-000059020000}"/>
    <cellStyle name="개_수량전체" xfId="584" xr:uid="{00000000-0005-0000-0000-00005A020000}"/>
    <cellStyle name="개_수량전체_도로수량양식" xfId="585" xr:uid="{00000000-0005-0000-0000-00005B020000}"/>
    <cellStyle name="개_수량전체_도로수량양식_우아6취입보수량" xfId="586" xr:uid="{00000000-0005-0000-0000-00005C020000}"/>
    <cellStyle name="개_수량전체_도로수량양식_토량운반 " xfId="587" xr:uid="{00000000-0005-0000-0000-00005D020000}"/>
    <cellStyle name="개_수량전체_수량(수정)" xfId="588" xr:uid="{00000000-0005-0000-0000-00005E020000}"/>
    <cellStyle name="개_수량전체_수량(수정)_토량운반 " xfId="589" xr:uid="{00000000-0005-0000-0000-00005F020000}"/>
    <cellStyle name="개_수량전체_수량산출" xfId="590" xr:uid="{00000000-0005-0000-0000-000060020000}"/>
    <cellStyle name="개_수량전체_수량산출_우아6취입보수량" xfId="591" xr:uid="{00000000-0005-0000-0000-000061020000}"/>
    <cellStyle name="개_수량전체_수량산출_토량운반 " xfId="592" xr:uid="{00000000-0005-0000-0000-000062020000}"/>
    <cellStyle name="개_수량전체_우아6취입보수량" xfId="593" xr:uid="{00000000-0005-0000-0000-000063020000}"/>
    <cellStyle name="개_수량전체_인월중군소하천" xfId="594" xr:uid="{00000000-0005-0000-0000-000064020000}"/>
    <cellStyle name="개_수량전체_인월중군소하천_우아6취입보수량" xfId="595" xr:uid="{00000000-0005-0000-0000-000065020000}"/>
    <cellStyle name="개_수량전체_인월중군소하천_토량운반 " xfId="596" xr:uid="{00000000-0005-0000-0000-000066020000}"/>
    <cellStyle name="개_수량전체_토량운반 " xfId="597" xr:uid="{00000000-0005-0000-0000-000067020000}"/>
    <cellStyle name="개_작업(수량)" xfId="598" xr:uid="{00000000-0005-0000-0000-000068020000}"/>
    <cellStyle name="개_중군소하천(최종)" xfId="599" xr:uid="{00000000-0005-0000-0000-000069020000}"/>
    <cellStyle name="개소" xfId="600" xr:uid="{00000000-0005-0000-0000-00006A020000}"/>
    <cellStyle name="고정소숫점" xfId="601" xr:uid="{00000000-0005-0000-0000-00006B020000}"/>
    <cellStyle name="고정출력1" xfId="602" xr:uid="{00000000-0005-0000-0000-00006C020000}"/>
    <cellStyle name="고정출력2" xfId="603" xr:uid="{00000000-0005-0000-0000-00006D020000}"/>
    <cellStyle name="공사원가계산서(조경)" xfId="604" xr:uid="{00000000-0005-0000-0000-00006E020000}"/>
    <cellStyle name="咬訌裝?INCOM1" xfId="605" xr:uid="{00000000-0005-0000-0000-00006F020000}"/>
    <cellStyle name="咬訌裝?INCOM10" xfId="606" xr:uid="{00000000-0005-0000-0000-000070020000}"/>
    <cellStyle name="咬訌裝?INCOM2" xfId="607" xr:uid="{00000000-0005-0000-0000-000071020000}"/>
    <cellStyle name="咬訌裝?INCOM3" xfId="608" xr:uid="{00000000-0005-0000-0000-000072020000}"/>
    <cellStyle name="咬訌裝?INCOM4" xfId="609" xr:uid="{00000000-0005-0000-0000-000073020000}"/>
    <cellStyle name="咬訌裝?INCOM5" xfId="610" xr:uid="{00000000-0005-0000-0000-000074020000}"/>
    <cellStyle name="咬訌裝?INCOM6" xfId="611" xr:uid="{00000000-0005-0000-0000-000075020000}"/>
    <cellStyle name="咬訌裝?INCOM7" xfId="612" xr:uid="{00000000-0005-0000-0000-000076020000}"/>
    <cellStyle name="咬訌裝?INCOM8" xfId="613" xr:uid="{00000000-0005-0000-0000-000077020000}"/>
    <cellStyle name="咬訌裝?INCOM9" xfId="614" xr:uid="{00000000-0005-0000-0000-000078020000}"/>
    <cellStyle name="咬訌裝?PRIB11" xfId="615" xr:uid="{00000000-0005-0000-0000-000079020000}"/>
    <cellStyle name="금액" xfId="616" xr:uid="{00000000-0005-0000-0000-00007A020000}"/>
    <cellStyle name="날짜" xfId="617" xr:uid="{00000000-0005-0000-0000-00007B020000}"/>
    <cellStyle name="내역" xfId="618" xr:uid="{00000000-0005-0000-0000-00007C020000}"/>
    <cellStyle name="내역서" xfId="619" xr:uid="{00000000-0005-0000-0000-00007D020000}"/>
    <cellStyle name="단위" xfId="620" xr:uid="{00000000-0005-0000-0000-00007E020000}"/>
    <cellStyle name="달러" xfId="621" xr:uid="{00000000-0005-0000-0000-00007F020000}"/>
    <cellStyle name="뒤에 오는 하이퍼링크_(12-19)홍산배수장" xfId="622" xr:uid="{00000000-0005-0000-0000-000080020000}"/>
    <cellStyle name="똿떓죶Ø괻 [0.00]_PRODUCT DETAIL Q1" xfId="623" xr:uid="{00000000-0005-0000-0000-000081020000}"/>
    <cellStyle name="똿떓죶Ø괻_PRODUCT DETAIL Q1" xfId="624" xr:uid="{00000000-0005-0000-0000-000082020000}"/>
    <cellStyle name="똿뗦먛귟 [0.00]_NT Server " xfId="625" xr:uid="{00000000-0005-0000-0000-000083020000}"/>
    <cellStyle name="똿뗦먛귟_NT Server " xfId="626" xr:uid="{00000000-0005-0000-0000-000084020000}"/>
    <cellStyle name="마이너스키" xfId="627" xr:uid="{00000000-0005-0000-0000-000085020000}"/>
    <cellStyle name="매" xfId="628" xr:uid="{00000000-0005-0000-0000-000086020000}"/>
    <cellStyle name="매_02-포장-1" xfId="629" xr:uid="{00000000-0005-0000-0000-000087020000}"/>
    <cellStyle name="매_02-포장-1_2_완충녹지203 " xfId="630" xr:uid="{00000000-0005-0000-0000-000088020000}"/>
    <cellStyle name="매_02-포장-1_Boo2" xfId="631" xr:uid="{00000000-0005-0000-0000-000089020000}"/>
    <cellStyle name="매_02-포장-1_Boo2_도로수량양식" xfId="632" xr:uid="{00000000-0005-0000-0000-00008A020000}"/>
    <cellStyle name="매_02-포장-1_Boo2_도로수량양식_우아6취입보수량" xfId="633" xr:uid="{00000000-0005-0000-0000-00008B020000}"/>
    <cellStyle name="매_02-포장-1_Boo2_도로수량양식_토량운반 " xfId="634" xr:uid="{00000000-0005-0000-0000-00008C020000}"/>
    <cellStyle name="매_02-포장-1_Boo2_수량(수정)" xfId="635" xr:uid="{00000000-0005-0000-0000-00008D020000}"/>
    <cellStyle name="매_02-포장-1_Boo2_수량(수정)_토량운반 " xfId="636" xr:uid="{00000000-0005-0000-0000-00008E020000}"/>
    <cellStyle name="매_02-포장-1_Boo2_수량산출" xfId="637" xr:uid="{00000000-0005-0000-0000-00008F020000}"/>
    <cellStyle name="매_02-포장-1_Boo2_수량산출_우아6취입보수량" xfId="638" xr:uid="{00000000-0005-0000-0000-000090020000}"/>
    <cellStyle name="매_02-포장-1_Boo2_수량산출_토량운반 " xfId="639" xr:uid="{00000000-0005-0000-0000-000091020000}"/>
    <cellStyle name="매_02-포장-1_Boo2_우아6취입보수량" xfId="640" xr:uid="{00000000-0005-0000-0000-000092020000}"/>
    <cellStyle name="매_02-포장-1_Boo2_인월중군소하천" xfId="641" xr:uid="{00000000-0005-0000-0000-000093020000}"/>
    <cellStyle name="매_02-포장-1_Boo2_인월중군소하천_우아6취입보수량" xfId="642" xr:uid="{00000000-0005-0000-0000-000094020000}"/>
    <cellStyle name="매_02-포장-1_Boo2_인월중군소하천_토량운반 " xfId="643" xr:uid="{00000000-0005-0000-0000-000095020000}"/>
    <cellStyle name="매_02-포장-1_Boo2_토량운반 " xfId="644" xr:uid="{00000000-0005-0000-0000-000096020000}"/>
    <cellStyle name="매_02-포장-1_Book2" xfId="645" xr:uid="{00000000-0005-0000-0000-000097020000}"/>
    <cellStyle name="매_02-포장-1_Book2_도로수량양식" xfId="646" xr:uid="{00000000-0005-0000-0000-000098020000}"/>
    <cellStyle name="매_02-포장-1_Book2_도로수량양식_우아6취입보수량" xfId="647" xr:uid="{00000000-0005-0000-0000-000099020000}"/>
    <cellStyle name="매_02-포장-1_Book2_도로수량양식_토량운반 " xfId="648" xr:uid="{00000000-0005-0000-0000-00009A020000}"/>
    <cellStyle name="매_02-포장-1_Book2_수량(수정)" xfId="649" xr:uid="{00000000-0005-0000-0000-00009B020000}"/>
    <cellStyle name="매_02-포장-1_Book2_수량(수정)_토량운반 " xfId="650" xr:uid="{00000000-0005-0000-0000-00009C020000}"/>
    <cellStyle name="매_02-포장-1_Book2_수량산출" xfId="651" xr:uid="{00000000-0005-0000-0000-00009D020000}"/>
    <cellStyle name="매_02-포장-1_Book2_수량산출_우아6취입보수량" xfId="652" xr:uid="{00000000-0005-0000-0000-00009E020000}"/>
    <cellStyle name="매_02-포장-1_Book2_수량산출_토량운반 " xfId="653" xr:uid="{00000000-0005-0000-0000-00009F020000}"/>
    <cellStyle name="매_02-포장-1_Book2_우아6취입보수량" xfId="654" xr:uid="{00000000-0005-0000-0000-0000A0020000}"/>
    <cellStyle name="매_02-포장-1_Book2_인월중군소하천" xfId="655" xr:uid="{00000000-0005-0000-0000-0000A1020000}"/>
    <cellStyle name="매_02-포장-1_Book2_인월중군소하천_우아6취입보수량" xfId="656" xr:uid="{00000000-0005-0000-0000-0000A2020000}"/>
    <cellStyle name="매_02-포장-1_Book2_인월중군소하천_토량운반 " xfId="657" xr:uid="{00000000-0005-0000-0000-0000A3020000}"/>
    <cellStyle name="매_02-포장-1_Book2_토량운반 " xfId="658" xr:uid="{00000000-0005-0000-0000-0000A4020000}"/>
    <cellStyle name="매_02-포장-1_Book4" xfId="659" xr:uid="{00000000-0005-0000-0000-0000A5020000}"/>
    <cellStyle name="매_02-포장-1_Book4_도로수량양식" xfId="660" xr:uid="{00000000-0005-0000-0000-0000A6020000}"/>
    <cellStyle name="매_02-포장-1_Book4_도로수량양식_우아6취입보수량" xfId="661" xr:uid="{00000000-0005-0000-0000-0000A7020000}"/>
    <cellStyle name="매_02-포장-1_Book4_도로수량양식_토량운반 " xfId="662" xr:uid="{00000000-0005-0000-0000-0000A8020000}"/>
    <cellStyle name="매_02-포장-1_Book4_수량(수정)" xfId="663" xr:uid="{00000000-0005-0000-0000-0000A9020000}"/>
    <cellStyle name="매_02-포장-1_Book4_수량(수정)_토량운반 " xfId="664" xr:uid="{00000000-0005-0000-0000-0000AA020000}"/>
    <cellStyle name="매_02-포장-1_Book4_수량산출" xfId="665" xr:uid="{00000000-0005-0000-0000-0000AB020000}"/>
    <cellStyle name="매_02-포장-1_Book4_수량산출_우아6취입보수량" xfId="666" xr:uid="{00000000-0005-0000-0000-0000AC020000}"/>
    <cellStyle name="매_02-포장-1_Book4_수량산출_토량운반 " xfId="667" xr:uid="{00000000-0005-0000-0000-0000AD020000}"/>
    <cellStyle name="매_02-포장-1_Book4_우아6취입보수량" xfId="668" xr:uid="{00000000-0005-0000-0000-0000AE020000}"/>
    <cellStyle name="매_02-포장-1_Book4_인월중군소하천" xfId="669" xr:uid="{00000000-0005-0000-0000-0000AF020000}"/>
    <cellStyle name="매_02-포장-1_Book4_인월중군소하천_우아6취입보수량" xfId="670" xr:uid="{00000000-0005-0000-0000-0000B0020000}"/>
    <cellStyle name="매_02-포장-1_Book4_인월중군소하천_토량운반 " xfId="671" xr:uid="{00000000-0005-0000-0000-0000B1020000}"/>
    <cellStyle name="매_02-포장-1_Book4_토량운반 " xfId="672" xr:uid="{00000000-0005-0000-0000-0000B2020000}"/>
    <cellStyle name="매_02-포장-1_수량전체" xfId="673" xr:uid="{00000000-0005-0000-0000-0000B3020000}"/>
    <cellStyle name="매_02-포장-1_수량전체_도로수량양식" xfId="674" xr:uid="{00000000-0005-0000-0000-0000B4020000}"/>
    <cellStyle name="매_02-포장-1_수량전체_도로수량양식_우아6취입보수량" xfId="675" xr:uid="{00000000-0005-0000-0000-0000B5020000}"/>
    <cellStyle name="매_02-포장-1_수량전체_도로수량양식_토량운반 " xfId="676" xr:uid="{00000000-0005-0000-0000-0000B6020000}"/>
    <cellStyle name="매_02-포장-1_수량전체_수량(수정)" xfId="677" xr:uid="{00000000-0005-0000-0000-0000B7020000}"/>
    <cellStyle name="매_02-포장-1_수량전체_수량(수정)_토량운반 " xfId="678" xr:uid="{00000000-0005-0000-0000-0000B8020000}"/>
    <cellStyle name="매_02-포장-1_수량전체_수량산출" xfId="679" xr:uid="{00000000-0005-0000-0000-0000B9020000}"/>
    <cellStyle name="매_02-포장-1_수량전체_수량산출_우아6취입보수량" xfId="680" xr:uid="{00000000-0005-0000-0000-0000BA020000}"/>
    <cellStyle name="매_02-포장-1_수량전체_수량산출_토량운반 " xfId="681" xr:uid="{00000000-0005-0000-0000-0000BB020000}"/>
    <cellStyle name="매_02-포장-1_수량전체_우아6취입보수량" xfId="682" xr:uid="{00000000-0005-0000-0000-0000BC020000}"/>
    <cellStyle name="매_02-포장-1_수량전체_인월중군소하천" xfId="683" xr:uid="{00000000-0005-0000-0000-0000BD020000}"/>
    <cellStyle name="매_02-포장-1_수량전체_인월중군소하천_우아6취입보수량" xfId="684" xr:uid="{00000000-0005-0000-0000-0000BE020000}"/>
    <cellStyle name="매_02-포장-1_수량전체_인월중군소하천_토량운반 " xfId="685" xr:uid="{00000000-0005-0000-0000-0000BF020000}"/>
    <cellStyle name="매_02-포장-1_수량전체_토량운반 " xfId="686" xr:uid="{00000000-0005-0000-0000-0000C0020000}"/>
    <cellStyle name="매_02-포장-1_작업(수량)" xfId="687" xr:uid="{00000000-0005-0000-0000-0000C1020000}"/>
    <cellStyle name="매_02-포장-1_중군소하천(최종)" xfId="688" xr:uid="{00000000-0005-0000-0000-0000C2020000}"/>
    <cellStyle name="매_2_완충녹지203 " xfId="689" xr:uid="{00000000-0005-0000-0000-0000C3020000}"/>
    <cellStyle name="매_Boo2" xfId="690" xr:uid="{00000000-0005-0000-0000-0000C4020000}"/>
    <cellStyle name="매_Boo2_도로수량양식" xfId="691" xr:uid="{00000000-0005-0000-0000-0000C5020000}"/>
    <cellStyle name="매_Boo2_도로수량양식_우아6취입보수량" xfId="692" xr:uid="{00000000-0005-0000-0000-0000C6020000}"/>
    <cellStyle name="매_Boo2_도로수량양식_토량운반 " xfId="693" xr:uid="{00000000-0005-0000-0000-0000C7020000}"/>
    <cellStyle name="매_Boo2_수량(수정)" xfId="694" xr:uid="{00000000-0005-0000-0000-0000C8020000}"/>
    <cellStyle name="매_Boo2_수량(수정)_토량운반 " xfId="695" xr:uid="{00000000-0005-0000-0000-0000C9020000}"/>
    <cellStyle name="매_Boo2_수량산출" xfId="696" xr:uid="{00000000-0005-0000-0000-0000CA020000}"/>
    <cellStyle name="매_Boo2_수량산출_우아6취입보수량" xfId="697" xr:uid="{00000000-0005-0000-0000-0000CB020000}"/>
    <cellStyle name="매_Boo2_수량산출_토량운반 " xfId="698" xr:uid="{00000000-0005-0000-0000-0000CC020000}"/>
    <cellStyle name="매_Boo2_우아6취입보수량" xfId="699" xr:uid="{00000000-0005-0000-0000-0000CD020000}"/>
    <cellStyle name="매_Boo2_인월중군소하천" xfId="700" xr:uid="{00000000-0005-0000-0000-0000CE020000}"/>
    <cellStyle name="매_Boo2_인월중군소하천_우아6취입보수량" xfId="701" xr:uid="{00000000-0005-0000-0000-0000CF020000}"/>
    <cellStyle name="매_Boo2_인월중군소하천_토량운반 " xfId="702" xr:uid="{00000000-0005-0000-0000-0000D0020000}"/>
    <cellStyle name="매_Boo2_토량운반 " xfId="703" xr:uid="{00000000-0005-0000-0000-0000D1020000}"/>
    <cellStyle name="매_Book2" xfId="704" xr:uid="{00000000-0005-0000-0000-0000D2020000}"/>
    <cellStyle name="매_Book2_도로수량양식" xfId="705" xr:uid="{00000000-0005-0000-0000-0000D3020000}"/>
    <cellStyle name="매_Book2_도로수량양식_우아6취입보수량" xfId="706" xr:uid="{00000000-0005-0000-0000-0000D4020000}"/>
    <cellStyle name="매_Book2_도로수량양식_토량운반 " xfId="707" xr:uid="{00000000-0005-0000-0000-0000D5020000}"/>
    <cellStyle name="매_Book2_수량(수정)" xfId="708" xr:uid="{00000000-0005-0000-0000-0000D6020000}"/>
    <cellStyle name="매_Book2_수량(수정)_토량운반 " xfId="709" xr:uid="{00000000-0005-0000-0000-0000D7020000}"/>
    <cellStyle name="매_Book2_수량산출" xfId="710" xr:uid="{00000000-0005-0000-0000-0000D8020000}"/>
    <cellStyle name="매_Book2_수량산출_우아6취입보수량" xfId="711" xr:uid="{00000000-0005-0000-0000-0000D9020000}"/>
    <cellStyle name="매_Book2_수량산출_토량운반 " xfId="712" xr:uid="{00000000-0005-0000-0000-0000DA020000}"/>
    <cellStyle name="매_Book2_우아6취입보수량" xfId="713" xr:uid="{00000000-0005-0000-0000-0000DB020000}"/>
    <cellStyle name="매_Book2_인월중군소하천" xfId="714" xr:uid="{00000000-0005-0000-0000-0000DC020000}"/>
    <cellStyle name="매_Book2_인월중군소하천_우아6취입보수량" xfId="715" xr:uid="{00000000-0005-0000-0000-0000DD020000}"/>
    <cellStyle name="매_Book2_인월중군소하천_토량운반 " xfId="716" xr:uid="{00000000-0005-0000-0000-0000DE020000}"/>
    <cellStyle name="매_Book2_토량운반 " xfId="717" xr:uid="{00000000-0005-0000-0000-0000DF020000}"/>
    <cellStyle name="매_Book4" xfId="718" xr:uid="{00000000-0005-0000-0000-0000E0020000}"/>
    <cellStyle name="매_Book4_도로수량양식" xfId="719" xr:uid="{00000000-0005-0000-0000-0000E1020000}"/>
    <cellStyle name="매_Book4_도로수량양식_우아6취입보수량" xfId="720" xr:uid="{00000000-0005-0000-0000-0000E2020000}"/>
    <cellStyle name="매_Book4_도로수량양식_토량운반 " xfId="721" xr:uid="{00000000-0005-0000-0000-0000E3020000}"/>
    <cellStyle name="매_Book4_수량(수정)" xfId="722" xr:uid="{00000000-0005-0000-0000-0000E4020000}"/>
    <cellStyle name="매_Book4_수량(수정)_토량운반 " xfId="723" xr:uid="{00000000-0005-0000-0000-0000E5020000}"/>
    <cellStyle name="매_Book4_수량산출" xfId="724" xr:uid="{00000000-0005-0000-0000-0000E6020000}"/>
    <cellStyle name="매_Book4_수량산출_우아6취입보수량" xfId="725" xr:uid="{00000000-0005-0000-0000-0000E7020000}"/>
    <cellStyle name="매_Book4_수량산출_토량운반 " xfId="726" xr:uid="{00000000-0005-0000-0000-0000E8020000}"/>
    <cellStyle name="매_Book4_우아6취입보수량" xfId="727" xr:uid="{00000000-0005-0000-0000-0000E9020000}"/>
    <cellStyle name="매_Book4_인월중군소하천" xfId="728" xr:uid="{00000000-0005-0000-0000-0000EA020000}"/>
    <cellStyle name="매_Book4_인월중군소하천_우아6취입보수량" xfId="729" xr:uid="{00000000-0005-0000-0000-0000EB020000}"/>
    <cellStyle name="매_Book4_인월중군소하천_토량운반 " xfId="730" xr:uid="{00000000-0005-0000-0000-0000EC020000}"/>
    <cellStyle name="매_Book4_토량운반 " xfId="731" xr:uid="{00000000-0005-0000-0000-0000ED020000}"/>
    <cellStyle name="매_수량전체" xfId="732" xr:uid="{00000000-0005-0000-0000-0000EE020000}"/>
    <cellStyle name="매_수량전체_도로수량양식" xfId="733" xr:uid="{00000000-0005-0000-0000-0000EF020000}"/>
    <cellStyle name="매_수량전체_도로수량양식_우아6취입보수량" xfId="734" xr:uid="{00000000-0005-0000-0000-0000F0020000}"/>
    <cellStyle name="매_수량전체_도로수량양식_토량운반 " xfId="735" xr:uid="{00000000-0005-0000-0000-0000F1020000}"/>
    <cellStyle name="매_수량전체_수량(수정)" xfId="736" xr:uid="{00000000-0005-0000-0000-0000F2020000}"/>
    <cellStyle name="매_수량전체_수량(수정)_토량운반 " xfId="737" xr:uid="{00000000-0005-0000-0000-0000F3020000}"/>
    <cellStyle name="매_수량전체_수량산출" xfId="738" xr:uid="{00000000-0005-0000-0000-0000F4020000}"/>
    <cellStyle name="매_수량전체_수량산출_우아6취입보수량" xfId="739" xr:uid="{00000000-0005-0000-0000-0000F5020000}"/>
    <cellStyle name="매_수량전체_수량산출_토량운반 " xfId="740" xr:uid="{00000000-0005-0000-0000-0000F6020000}"/>
    <cellStyle name="매_수량전체_우아6취입보수량" xfId="741" xr:uid="{00000000-0005-0000-0000-0000F7020000}"/>
    <cellStyle name="매_수량전체_인월중군소하천" xfId="742" xr:uid="{00000000-0005-0000-0000-0000F8020000}"/>
    <cellStyle name="매_수량전체_인월중군소하천_우아6취입보수량" xfId="743" xr:uid="{00000000-0005-0000-0000-0000F9020000}"/>
    <cellStyle name="매_수량전체_인월중군소하천_토량운반 " xfId="744" xr:uid="{00000000-0005-0000-0000-0000FA020000}"/>
    <cellStyle name="매_수량전체_토량운반 " xfId="745" xr:uid="{00000000-0005-0000-0000-0000FB020000}"/>
    <cellStyle name="매_작업(수량)" xfId="746" xr:uid="{00000000-0005-0000-0000-0000FC020000}"/>
    <cellStyle name="매_중군소하천(최종)" xfId="747" xr:uid="{00000000-0005-0000-0000-0000FD020000}"/>
    <cellStyle name="묮뎋 [0.00]_PRODUCT DETAIL Q1" xfId="748" xr:uid="{00000000-0005-0000-0000-0000FE020000}"/>
    <cellStyle name="묮뎋_PRODUCT DETAIL Q1" xfId="749" xr:uid="{00000000-0005-0000-0000-0000FF020000}"/>
    <cellStyle name="믅됞 [0.00]_볷?붎 " xfId="750" xr:uid="{00000000-0005-0000-0000-000000030000}"/>
    <cellStyle name="믅됞_볷?붎 " xfId="751" xr:uid="{00000000-0005-0000-0000-000001030000}"/>
    <cellStyle name="백 " xfId="752" xr:uid="{00000000-0005-0000-0000-000002030000}"/>
    <cellStyle name="백분율" xfId="753" builtinId="5"/>
    <cellStyle name="백분율 2" xfId="754" xr:uid="{00000000-0005-0000-0000-000004030000}"/>
    <cellStyle name="뷭?_莫퐬? " xfId="755" xr:uid="{00000000-0005-0000-0000-000005030000}"/>
    <cellStyle name="수량" xfId="756" xr:uid="{00000000-0005-0000-0000-000006030000}"/>
    <cellStyle name="숫자(R)" xfId="757" xr:uid="{00000000-0005-0000-0000-000007030000}"/>
    <cellStyle name="쉼표 [0]" xfId="758" builtinId="6"/>
    <cellStyle name="쉼표 [0] 2" xfId="759" xr:uid="{00000000-0005-0000-0000-000009030000}"/>
    <cellStyle name="쉼표 [0] 3 2" xfId="760" xr:uid="{00000000-0005-0000-0000-00000A030000}"/>
    <cellStyle name="스타일 1" xfId="761" xr:uid="{00000000-0005-0000-0000-00000B030000}"/>
    <cellStyle name="안건회계법인" xfId="762" xr:uid="{00000000-0005-0000-0000-00000C030000}"/>
    <cellStyle name="왼" xfId="763" xr:uid="{00000000-0005-0000-0000-00000D030000}"/>
    <cellStyle name="왼쪽2" xfId="764" xr:uid="{00000000-0005-0000-0000-00000E030000}"/>
    <cellStyle name="왼쪽5" xfId="765" xr:uid="{00000000-0005-0000-0000-00000F030000}"/>
    <cellStyle name="원" xfId="766" xr:uid="{00000000-0005-0000-0000-000010030000}"/>
    <cellStyle name="원_2000시행(보완2)_2000시행(보2) " xfId="767" xr:uid="{00000000-0005-0000-0000-000011030000}"/>
    <cellStyle name="원_2000시행(보완2)_2000시행(보3) " xfId="768" xr:uid="{00000000-0005-0000-0000-000012030000}"/>
    <cellStyle name="원_2001상암,미동총괄표(사업개요)" xfId="769" xr:uid="{00000000-0005-0000-0000-000013030000}"/>
    <cellStyle name="원_NEGS" xfId="770" xr:uid="{00000000-0005-0000-0000-000014030000}"/>
    <cellStyle name="원_NEGS_연기현황" xfId="771" xr:uid="{00000000-0005-0000-0000-000015030000}"/>
    <cellStyle name="원_공사비총괄표(5.15)" xfId="772" xr:uid="{00000000-0005-0000-0000-000016030000}"/>
    <cellStyle name="원_매내천_측구공1_1지구포장수량산출 " xfId="773" xr:uid="{00000000-0005-0000-0000-000017030000}"/>
    <cellStyle name="원_상하2002단가인상제출서류" xfId="774" xr:uid="{00000000-0005-0000-0000-000018030000}"/>
    <cellStyle name="원_예전지구시행계획서" xfId="775" xr:uid="{00000000-0005-0000-0000-000019030000}"/>
    <cellStyle name="원_월별진도보고(지사)" xfId="776" xr:uid="{00000000-0005-0000-0000-00001A030000}"/>
    <cellStyle name="원_월평양수장담수시설" xfId="777" xr:uid="{00000000-0005-0000-0000-00001B030000}"/>
    <cellStyle name="원_율촌사업수지" xfId="778" xr:uid="{00000000-0005-0000-0000-00001C030000}"/>
    <cellStyle name="원_율촌사업현황" xfId="779" xr:uid="{00000000-0005-0000-0000-00001D030000}"/>
    <cellStyle name="원_진도보고(지사)" xfId="780" xr:uid="{00000000-0005-0000-0000-00001E030000}"/>
    <cellStyle name="을지" xfId="781" xr:uid="{00000000-0005-0000-0000-00001F030000}"/>
    <cellStyle name="자리수" xfId="782" xr:uid="{00000000-0005-0000-0000-000020030000}"/>
    <cellStyle name="자리수0" xfId="783" xr:uid="{00000000-0005-0000-0000-000021030000}"/>
    <cellStyle name="지정되지 않음" xfId="784" xr:uid="{00000000-0005-0000-0000-000022030000}"/>
    <cellStyle name="코드" xfId="785" xr:uid="{00000000-0005-0000-0000-000023030000}"/>
    <cellStyle name="콤마 [0]" xfId="786" xr:uid="{00000000-0005-0000-0000-000024030000}"/>
    <cellStyle name="콤마 &lt;0&gt;" xfId="787" xr:uid="{00000000-0005-0000-0000-000025030000}"/>
    <cellStyle name="콤마_  종  합  " xfId="788" xr:uid="{00000000-0005-0000-0000-000026030000}"/>
    <cellStyle name="통화 [0??" xfId="789" xr:uid="{00000000-0005-0000-0000-000027030000}"/>
    <cellStyle name="통화 [0㉝〸" xfId="790" xr:uid="{00000000-0005-0000-0000-000028030000}"/>
    <cellStyle name="퍼센트" xfId="791" xr:uid="{00000000-0005-0000-0000-000029030000}"/>
    <cellStyle name="표(가는선,가운데,중앙)" xfId="792" xr:uid="{00000000-0005-0000-0000-00002A030000}"/>
    <cellStyle name="표(가는선,왼쪽,중앙)" xfId="793" xr:uid="{00000000-0005-0000-0000-00002B030000}"/>
    <cellStyle name="표(세로쓰기)" xfId="794" xr:uid="{00000000-0005-0000-0000-00002C030000}"/>
    <cellStyle name="표제목" xfId="795" xr:uid="{00000000-0005-0000-0000-00002D030000}"/>
    <cellStyle name="표준" xfId="0" builtinId="0"/>
    <cellStyle name="표준 14" xfId="796" xr:uid="{00000000-0005-0000-0000-00002F030000}"/>
    <cellStyle name="표준 16" xfId="831" xr:uid="{00000000-0005-0000-0000-000030030000}"/>
    <cellStyle name="표준 17" xfId="832" xr:uid="{00000000-0005-0000-0000-000031030000}"/>
    <cellStyle name="표준 2" xfId="797" xr:uid="{00000000-0005-0000-0000-000032030000}"/>
    <cellStyle name="표준 2 2" xfId="798" xr:uid="{00000000-0005-0000-0000-000033030000}"/>
    <cellStyle name="표준 2_수회선수량" xfId="799" xr:uid="{00000000-0005-0000-0000-000034030000}"/>
    <cellStyle name="표준 3" xfId="800" xr:uid="{00000000-0005-0000-0000-000035030000}"/>
    <cellStyle name="표준 4" xfId="833" xr:uid="{FC6B35EC-DB74-412A-8470-C4894B067D3A}"/>
    <cellStyle name="표준 6" xfId="801" xr:uid="{00000000-0005-0000-0000-000036030000}"/>
    <cellStyle name="표준_00.목차" xfId="802" xr:uid="{00000000-0005-0000-0000-000037030000}"/>
    <cellStyle name="標準_Akia(F）-8" xfId="803" xr:uid="{00000000-0005-0000-0000-000038030000}"/>
    <cellStyle name="표준_Book2" xfId="804" xr:uid="{00000000-0005-0000-0000-000039030000}"/>
    <cellStyle name="표준_갑지" xfId="805" xr:uid="{00000000-0005-0000-0000-00003A030000}"/>
    <cellStyle name="표준_수량전체" xfId="806" xr:uid="{00000000-0005-0000-0000-00003B030000}"/>
    <cellStyle name="표준2" xfId="807" xr:uid="{00000000-0005-0000-0000-00003C030000}"/>
    <cellStyle name="합계" xfId="808" xr:uid="{00000000-0005-0000-0000-00003D030000}"/>
    <cellStyle name="합산" xfId="809" xr:uid="{00000000-0005-0000-0000-00003E030000}"/>
    <cellStyle name="화폐기호" xfId="810" xr:uid="{00000000-0005-0000-0000-00003F030000}"/>
    <cellStyle name="화폐기호0" xfId="811" xr:uid="{00000000-0005-0000-0000-000040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2123" name="Line 1">
          <a:extLst>
            <a:ext uri="{FF2B5EF4-FFF2-40B4-BE49-F238E27FC236}">
              <a16:creationId xmlns:a16="http://schemas.microsoft.com/office/drawing/2014/main" id="{00000000-0008-0000-0500-00004B080000}"/>
            </a:ext>
          </a:extLst>
        </xdr:cNvPr>
        <xdr:cNvSpPr>
          <a:spLocks noChangeShapeType="1"/>
        </xdr:cNvSpPr>
      </xdr:nvSpPr>
      <xdr:spPr bwMode="auto">
        <a:xfrm>
          <a:off x="0" y="885825"/>
          <a:ext cx="971550" cy="6286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2126" name="Line 4">
          <a:extLst>
            <a:ext uri="{FF2B5EF4-FFF2-40B4-BE49-F238E27FC236}">
              <a16:creationId xmlns:a16="http://schemas.microsoft.com/office/drawing/2014/main" id="{00000000-0008-0000-0500-00004E080000}"/>
            </a:ext>
          </a:extLst>
        </xdr:cNvPr>
        <xdr:cNvSpPr>
          <a:spLocks noChangeShapeType="1"/>
        </xdr:cNvSpPr>
      </xdr:nvSpPr>
      <xdr:spPr bwMode="auto">
        <a:xfrm>
          <a:off x="0" y="5857875"/>
          <a:ext cx="1619250" cy="7620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526677</xdr:colOff>
      <xdr:row>10</xdr:row>
      <xdr:rowOff>21155</xdr:rowOff>
    </xdr:from>
    <xdr:to>
      <xdr:col>11</xdr:col>
      <xdr:colOff>0</xdr:colOff>
      <xdr:row>10</xdr:row>
      <xdr:rowOff>21155</xdr:rowOff>
    </xdr:to>
    <xdr:sp macro="" textlink="">
      <xdr:nvSpPr>
        <xdr:cNvPr id="2128" name="Line 3">
          <a:extLst>
            <a:ext uri="{FF2B5EF4-FFF2-40B4-BE49-F238E27FC236}">
              <a16:creationId xmlns:a16="http://schemas.microsoft.com/office/drawing/2014/main" id="{00000000-0008-0000-0500-000050080000}"/>
            </a:ext>
          </a:extLst>
        </xdr:cNvPr>
        <xdr:cNvSpPr>
          <a:spLocks noChangeShapeType="1"/>
        </xdr:cNvSpPr>
      </xdr:nvSpPr>
      <xdr:spPr bwMode="auto">
        <a:xfrm flipH="1" flipV="1">
          <a:off x="3227295" y="3349302"/>
          <a:ext cx="2162734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526675</xdr:colOff>
      <xdr:row>8</xdr:row>
      <xdr:rowOff>27918</xdr:rowOff>
    </xdr:from>
    <xdr:to>
      <xdr:col>17</xdr:col>
      <xdr:colOff>0</xdr:colOff>
      <xdr:row>8</xdr:row>
      <xdr:rowOff>27918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3227293" y="2661300"/>
          <a:ext cx="5390031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</xdr:colOff>
      <xdr:row>6</xdr:row>
      <xdr:rowOff>34486</xdr:rowOff>
    </xdr:from>
    <xdr:to>
      <xdr:col>15</xdr:col>
      <xdr:colOff>0</xdr:colOff>
      <xdr:row>6</xdr:row>
      <xdr:rowOff>34486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 flipV="1">
          <a:off x="2162737" y="1973104"/>
          <a:ext cx="5378822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47625</xdr:rowOff>
    </xdr:from>
    <xdr:to>
      <xdr:col>16</xdr:col>
      <xdr:colOff>542924</xdr:colOff>
      <xdr:row>16</xdr:row>
      <xdr:rowOff>47625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344D25BB-67A7-4FC7-87D9-2030C4E3D601}"/>
            </a:ext>
          </a:extLst>
        </xdr:cNvPr>
        <xdr:cNvSpPr>
          <a:spLocks noChangeShapeType="1"/>
        </xdr:cNvSpPr>
      </xdr:nvSpPr>
      <xdr:spPr bwMode="auto">
        <a:xfrm>
          <a:off x="1876425" y="2962275"/>
          <a:ext cx="6515099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12</xdr:row>
      <xdr:rowOff>21155</xdr:rowOff>
    </xdr:from>
    <xdr:to>
      <xdr:col>17</xdr:col>
      <xdr:colOff>5039</xdr:colOff>
      <xdr:row>12</xdr:row>
      <xdr:rowOff>21155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63984E66-E6F7-4820-B503-D3C8647FAC29}"/>
            </a:ext>
          </a:extLst>
        </xdr:cNvPr>
        <xdr:cNvSpPr>
          <a:spLocks noChangeShapeType="1"/>
        </xdr:cNvSpPr>
      </xdr:nvSpPr>
      <xdr:spPr bwMode="auto">
        <a:xfrm flipH="1" flipV="1">
          <a:off x="4331804" y="3971959"/>
          <a:ext cx="4378257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19049</xdr:colOff>
      <xdr:row>14</xdr:row>
      <xdr:rowOff>21155</xdr:rowOff>
    </xdr:from>
    <xdr:to>
      <xdr:col>17</xdr:col>
      <xdr:colOff>28574</xdr:colOff>
      <xdr:row>14</xdr:row>
      <xdr:rowOff>21155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7BCBD431-20D4-493E-B426-5DAD0F3F4F9C}"/>
            </a:ext>
          </a:extLst>
        </xdr:cNvPr>
        <xdr:cNvSpPr>
          <a:spLocks noChangeShapeType="1"/>
        </xdr:cNvSpPr>
      </xdr:nvSpPr>
      <xdr:spPr bwMode="auto">
        <a:xfrm flipH="1" flipV="1">
          <a:off x="4343399" y="4259780"/>
          <a:ext cx="4352925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48;&#44553;&#51088;&#51116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49884;\Project\kim\&#49688;&#47049;\2001\994004\kim\&#49688;&#47049;\&#50577;&#51648;&#49688;&#47049;\994004\U-TYP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mpleman\&#51089;&#50629;(2004)\&#50500;&#49328;&#44256;&#52285;\&#46028;&#45812;&#44368;\&#49688;&#47049;\janghang\&#49688;&#47049;\&#48376;&#49440;&#50745;&#48317;\&#51648;&#52629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45909;\C\&#47784;&#54637;&#51648;&#44396;\&#49688;&#47049;\&#54252;&#5110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My%20Documents\gaduk\garak\ENG\SAMAN\DOHWA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/&#51089;&#50629;&#51652;&#54665;/&#45209;&#49437;&#48169;&#54840;&#49884;&#49444;%20&#48143;%20&#48277;&#47732;&#51221;&#48708;&#44277;&#49324;/1.&#44397;&#46020;17&#54840;&#49440;%20&#50857;&#50516;&#51648;&#44396;&#50808;%205&#44060;&#49548;/&#49688;&#47049;/1.&#49688;&#47049;&#49328;&#52636;&#49436;(&#50857;&#50516;1&#51648;&#4439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(육상)"/>
      <sheetName val="지급자재"/>
      <sheetName val="기구조직도"/>
      <sheetName val="준검 내역서"/>
      <sheetName val="실행철강하도"/>
      <sheetName val="공사비증감"/>
      <sheetName val="NNV"/>
      <sheetName val="보도경계블럭"/>
      <sheetName val="표지"/>
      <sheetName val="현장관리비 산출내역"/>
      <sheetName val="CTEMCOST"/>
      <sheetName val="SCHEDULE"/>
      <sheetName val="ELECTRIC"/>
      <sheetName val="고유코드_설계"/>
      <sheetName val="내역표지"/>
      <sheetName val="#REF"/>
      <sheetName val="UR2-Calculation"/>
      <sheetName val="96정변2"/>
      <sheetName val="금융비용"/>
      <sheetName val="변경내역대비표(2)"/>
      <sheetName val="실행"/>
      <sheetName val="수량산출서"/>
      <sheetName val="집계표_육상_"/>
      <sheetName val="Sheet1 (2)"/>
      <sheetName val="경성자금"/>
      <sheetName val="49수량(소화물)"/>
      <sheetName val="22수량(소화물)"/>
      <sheetName val="22수량"/>
      <sheetName val="기초코드"/>
      <sheetName val="공사비집계"/>
      <sheetName val="SAKUB"/>
      <sheetName val="BID"/>
      <sheetName val="단가 (2)"/>
      <sheetName val="전체_1설계"/>
      <sheetName val="여과지동"/>
      <sheetName val="기초자료"/>
      <sheetName val="BOX"/>
      <sheetName val="개요"/>
      <sheetName val="건설성적"/>
      <sheetName val="변경증감내역서"/>
      <sheetName val="설산1.나"/>
      <sheetName val="본사S"/>
      <sheetName val="노임단가"/>
      <sheetName val="단면가정"/>
      <sheetName val="공내역"/>
      <sheetName val="투자예산"/>
      <sheetName val="P.M 별"/>
      <sheetName val="일계표"/>
      <sheetName val="일위목록"/>
      <sheetName val="유림골조"/>
      <sheetName val="본실행경비"/>
      <sheetName val="소일위대가코드표"/>
      <sheetName val="수목데이타 "/>
      <sheetName val="실행예산(97.12.17)"/>
      <sheetName val="정보매체A동"/>
      <sheetName val="집계표"/>
      <sheetName val="부도어음"/>
      <sheetName val="일위대가"/>
      <sheetName val="2.대외공문"/>
      <sheetName val="JUCKEYK"/>
      <sheetName val="실행예산"/>
      <sheetName val="공통가설공사"/>
      <sheetName val="1.공장도장도료 (2)"/>
      <sheetName val="총괄표"/>
      <sheetName val="Sheet15"/>
      <sheetName val="호표"/>
      <sheetName val="조명시설"/>
      <sheetName val="data"/>
      <sheetName val="현장관리비"/>
      <sheetName val="노임이"/>
      <sheetName val="일위대가표"/>
      <sheetName val="울산자금"/>
      <sheetName val="97년 추정"/>
      <sheetName val="갑지"/>
      <sheetName val="공사내역"/>
      <sheetName val="DATA2000"/>
      <sheetName val="견적대비표"/>
      <sheetName val="내역서"/>
      <sheetName val="전기일위대가"/>
      <sheetName val="FB25JN"/>
      <sheetName val="EQT-ESTN"/>
      <sheetName val="산출근거"/>
      <sheetName val="본선 토공 분배표"/>
      <sheetName val="Macro(전동기)"/>
      <sheetName val="AS포장복구 "/>
      <sheetName val="토공"/>
      <sheetName val="가격조사서"/>
      <sheetName val="터파기및재료"/>
      <sheetName val="Sheet1"/>
      <sheetName val="포장공수량집계표"/>
      <sheetName val="결과조달"/>
      <sheetName val="변경갑지"/>
      <sheetName val="증감(갑지)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3련 BOX"/>
      <sheetName val="ABUT수량-A1"/>
      <sheetName val="단면 (2)"/>
      <sheetName val="3BL공동구 수량"/>
      <sheetName val="#REF"/>
      <sheetName val="횡배위치"/>
    </sheetNames>
    <sheetDataSet>
      <sheetData sheetId="0"/>
      <sheetData sheetId="1" refreshError="1">
        <row r="10">
          <cell r="F10">
            <v>5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Sheet1"/>
      <sheetName val="Sheet17"/>
      <sheetName val="U-TYPE(1)"/>
      <sheetName val="단면 (2)"/>
      <sheetName val="보차도경계석"/>
      <sheetName val="교각계산"/>
      <sheetName val="부하(성남)"/>
      <sheetName val="#REF"/>
      <sheetName val="지축총괄"/>
      <sheetName val="ABUT수량-A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종배수관"/>
      <sheetName val="INPUT"/>
      <sheetName val="ITEM"/>
      <sheetName val="000000"/>
      <sheetName val="설계조건"/>
      <sheetName val="날개벽(TYPE3)"/>
      <sheetName val="용산1(해보)"/>
      <sheetName val="ABUT수량-A1"/>
      <sheetName val="공사비예산서(토목분)"/>
      <sheetName val="수안보-MBR1"/>
      <sheetName val="터파기및재료"/>
      <sheetName val="Sheet1 _2_"/>
      <sheetName val="과천MAIN"/>
      <sheetName val="백호우계수"/>
      <sheetName val="부대내역"/>
      <sheetName val="현황"/>
      <sheetName val="일반공사"/>
      <sheetName val="시점교대"/>
      <sheetName val="대로근거"/>
      <sheetName val="U-TYPE(1)"/>
      <sheetName val="단면 (2)"/>
      <sheetName val="기둥"/>
      <sheetName val="차액보증"/>
      <sheetName val="Sheet17"/>
      <sheetName val="경영상태"/>
      <sheetName val="건축내역"/>
      <sheetName val="기둥(원형)"/>
      <sheetName val="기초공"/>
      <sheetName val="6PILE  (돌출)"/>
      <sheetName val="원형1호맨홀토공수량"/>
      <sheetName val="정부노임단가"/>
      <sheetName val="수질정화시설"/>
      <sheetName val="수량산출"/>
      <sheetName val="토목검측서"/>
      <sheetName val="바닥판"/>
      <sheetName val="내역서"/>
      <sheetName val="DATE"/>
      <sheetName val="2.단면가정"/>
      <sheetName val="4.말뚝설계"/>
      <sheetName val="1.설계조건"/>
      <sheetName val="사급자재"/>
      <sheetName val="XL4Poppy"/>
      <sheetName val="JUCK"/>
      <sheetName val="국공유지및사유지"/>
      <sheetName val="[_x0001__x000c__x000c__x0000__x0007__x0000__x0000__x0000_Ƞ࿙_x0000__x0000__x0001__x0000__x0003__x0002__x0014__x0003_"/>
      <sheetName val="조명시설"/>
      <sheetName val="노임단가"/>
      <sheetName val="4)유동표"/>
      <sheetName val="N賃率-職"/>
      <sheetName val="DOHWA03"/>
      <sheetName val="지급자재"/>
      <sheetName val="총집계표"/>
      <sheetName val="Sheet5"/>
      <sheetName val="I.설계조건"/>
      <sheetName val="입력란"/>
      <sheetName val="97노임단가"/>
      <sheetName val="말뚝지지력산정"/>
      <sheetName val="용수량(생활용수)"/>
      <sheetName val="데이타"/>
      <sheetName val="식재인부"/>
      <sheetName val="AS포장복구 "/>
      <sheetName val="INPUT(덕도방향-시점)"/>
      <sheetName val="1.설계기준"/>
      <sheetName val="단가"/>
      <sheetName val="교대(A1)"/>
      <sheetName val="배수공 내역서 적용수량"/>
      <sheetName val="자재단가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IC1집계"/>
      <sheetName val="IC1목포시방향"/>
      <sheetName val="IC1목포시방향OUT"/>
      <sheetName val="IC1압해도방향"/>
      <sheetName val="IC1압해도방향OUT"/>
      <sheetName val="토공 total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MYUN(MAC)"/>
      <sheetName val="#REF"/>
      <sheetName val="단위중량"/>
      <sheetName val="차로포장(설치조서)"/>
      <sheetName val="보도포장(설치조서)"/>
      <sheetName val="1-1"/>
      <sheetName val="예정(3)"/>
      <sheetName val="동원(3)"/>
      <sheetName val="사용성검토"/>
      <sheetName val="J형측구단위수량"/>
      <sheetName val="L형옹벽단위수량(35)"/>
      <sheetName val="총괄내역서"/>
      <sheetName val="당초"/>
      <sheetName val="데리네이타현황"/>
      <sheetName val="날개벽수량표"/>
      <sheetName val="터널조도"/>
      <sheetName val="MFAB"/>
      <sheetName val="MFRT"/>
      <sheetName val="MPKG"/>
      <sheetName val="MPRD"/>
      <sheetName val="공내역"/>
      <sheetName val="횡배수관수량집계"/>
      <sheetName val="횡배수관기초"/>
      <sheetName val="날개벽"/>
      <sheetName val="암거단위-1련"/>
      <sheetName val="설계내역서"/>
      <sheetName val="암거단위"/>
      <sheetName val="횡 연장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우각부보강"/>
      <sheetName val="덕전리"/>
      <sheetName val="L형옹벽(key)"/>
      <sheetName val="5Strand-장기처짐PCI"/>
      <sheetName val="정부노임"/>
      <sheetName val="자재목록"/>
      <sheetName val="입력"/>
      <sheetName val="몰탈단가"/>
      <sheetName val="CRUDE RE-bar"/>
      <sheetName val="토공(우물통,기타) "/>
      <sheetName val="09년실적"/>
      <sheetName val="경비_원본"/>
      <sheetName val="관급자재"/>
      <sheetName val="일위대가"/>
      <sheetName val="일위"/>
      <sheetName val="노임"/>
      <sheetName val="적용기준"/>
      <sheetName val="플랜트 설치"/>
      <sheetName val="노무비"/>
      <sheetName val="단위수량"/>
      <sheetName val="1호철근량"/>
      <sheetName val="5.정산서"/>
      <sheetName val="Macro1"/>
      <sheetName val="수량산출서(보강)"/>
      <sheetName val="용수지선토적"/>
      <sheetName val="LOPCALC"/>
      <sheetName val="내역"/>
      <sheetName val="단위가격"/>
      <sheetName val="제품단가명세표"/>
      <sheetName val="석축설면"/>
      <sheetName val="법면단"/>
      <sheetName val="내역(영일)"/>
      <sheetName val="요율"/>
      <sheetName val="마산방향"/>
      <sheetName val="진주방향"/>
      <sheetName val="대창(장성)"/>
      <sheetName val="VXXXXX"/>
      <sheetName val="실행철강하도"/>
      <sheetName val="교각토공"/>
      <sheetName val="수토공단위당"/>
      <sheetName val="수자재단위당"/>
      <sheetName val="내역(중앙)"/>
      <sheetName val="내역(창신)"/>
      <sheetName val="1.3.1절점좌표"/>
      <sheetName val="1.1설계기준"/>
      <sheetName val="설비단가표"/>
      <sheetName val="일반수량총괄집계"/>
      <sheetName val="맨홀수량산출"/>
      <sheetName val="견적"/>
      <sheetName val="BID"/>
      <sheetName val="산출내역서집계표"/>
      <sheetName val="수공기"/>
      <sheetName val="중기"/>
      <sheetName val="자재"/>
      <sheetName val="가감수량"/>
      <sheetName val="단가일람"/>
      <sheetName val="자재일람"/>
      <sheetName val="조경일람"/>
      <sheetName val="인건비"/>
      <sheetName val="직노"/>
      <sheetName val="배수관토공산출"/>
      <sheetName val="대창(함평)-창열"/>
      <sheetName val="철근총괄"/>
      <sheetName val="일위대가표"/>
      <sheetName val="전선관"/>
      <sheetName val="가공비"/>
      <sheetName val="2000년1차"/>
      <sheetName val="기계경비일람"/>
      <sheetName val="약품공급2"/>
      <sheetName val="COPING-1"/>
      <sheetName val="역T형교대-2수량"/>
      <sheetName val="수량산출서"/>
      <sheetName val="노임(1차)"/>
      <sheetName val="노임 (2차)"/>
      <sheetName val="밸브설치"/>
      <sheetName val="2연BOX"/>
      <sheetName val="자료"/>
      <sheetName val="1호맨홀토공"/>
      <sheetName val="교각계산"/>
      <sheetName val="역T형"/>
      <sheetName val="교대(A1-A2)"/>
      <sheetName val="SLAB&quot;1&quot;"/>
      <sheetName val="재료"/>
      <sheetName val="Baby일위대가"/>
      <sheetName val="물가시세"/>
      <sheetName val="배지거총재료집계표"/>
      <sheetName val="IW-LIST"/>
      <sheetName val="99 조정금액"/>
      <sheetName val="중기사용료"/>
      <sheetName val="70%"/>
      <sheetName val="TYPE-1"/>
      <sheetName val="교각1"/>
      <sheetName val="상촌2교-일반수량집계"/>
      <sheetName val="__MAIN"/>
      <sheetName val="수량집계"/>
      <sheetName val="배수공"/>
      <sheetName val="2경간"/>
      <sheetName val="설계조건 및 단면가정"/>
      <sheetName val="부재치수입력"/>
      <sheetName val="guard(mac)"/>
      <sheetName val="영업2"/>
      <sheetName val="이음개소"/>
      <sheetName val="횡배위치"/>
      <sheetName val="공문"/>
      <sheetName val="중기일위대가"/>
      <sheetName val="ilch"/>
      <sheetName val="금액내역서"/>
      <sheetName val="단면치수"/>
      <sheetName val="입력DATA"/>
      <sheetName val="예가표"/>
      <sheetName val="부하(성남)"/>
      <sheetName val="현황산출서"/>
      <sheetName val="코드표"/>
      <sheetName val="견적대비표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SLAB"/>
      <sheetName val="3BL공동구 수량"/>
      <sheetName val="원가계산서"/>
      <sheetName val="위치"/>
      <sheetName val="TYPE-A"/>
      <sheetName val="다이꾸"/>
      <sheetName val="투찰"/>
      <sheetName val="비탈면보호공수량산출"/>
      <sheetName val="룡전상부"/>
      <sheetName val="시설물일위"/>
      <sheetName val="전계가"/>
      <sheetName val="5지진시"/>
      <sheetName val="설비"/>
      <sheetName val="낙석방지망현황"/>
      <sheetName val="교통대책내역"/>
      <sheetName val="Sheet1_(2)"/>
      <sheetName val="Sheet1_(3)"/>
      <sheetName val="Sheet2_(3)"/>
      <sheetName val="Sheet3_(3)"/>
      <sheetName val="6PILE__(돌출)"/>
      <sheetName val="공통가설"/>
      <sheetName val="공사비집계"/>
      <sheetName val="재료비"/>
      <sheetName val="도장수량"/>
      <sheetName val="장비"/>
      <sheetName val="산근1"/>
      <sheetName val="노무"/>
      <sheetName val="총괄표 "/>
      <sheetName val="경비"/>
      <sheetName val="기초도면제작"/>
      <sheetName val="주출입구조사"/>
      <sheetName val="0자재집계표"/>
      <sheetName val="안정계산"/>
      <sheetName val="단면검토"/>
      <sheetName val="구조물공"/>
      <sheetName val="단가및재료비"/>
      <sheetName val="REACTION(USE평시)"/>
      <sheetName val="REACTION(USD지진시)"/>
      <sheetName val="DIAPHRAGM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우배수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공사비"/>
      <sheetName val="단가산출서"/>
      <sheetName val="백룡교차로"/>
      <sheetName val="산정교차로"/>
      <sheetName val="신영교차로"/>
      <sheetName val="총괄"/>
      <sheetName val="수원공"/>
      <sheetName val="토공총괄표"/>
      <sheetName val="2공구산출내역"/>
      <sheetName val="제출내역 (2)"/>
      <sheetName val="DATA 입력란"/>
      <sheetName val="SP"/>
      <sheetName val="준검 내역서"/>
      <sheetName val="다곡2교"/>
      <sheetName val="수량총"/>
      <sheetName val="토공총"/>
      <sheetName val="data"/>
      <sheetName val="놀이광장"/>
      <sheetName val="다목적광장"/>
      <sheetName val="1"/>
      <sheetName val="2"/>
      <sheetName val="3"/>
      <sheetName val="4"/>
      <sheetName val="5"/>
      <sheetName val="6"/>
      <sheetName val="7"/>
      <sheetName val="8"/>
      <sheetName val="설계총괄표"/>
      <sheetName val="설계변경내역서"/>
      <sheetName val="11.1 단면hw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진입단위"/>
      <sheetName val="차도공제집계"/>
      <sheetName val="공제단위"/>
      <sheetName val="투수단위"/>
      <sheetName val="보도집계"/>
      <sheetName val="투수조서"/>
      <sheetName val="내역서"/>
      <sheetName val="재료표"/>
      <sheetName val="총괄수량"/>
      <sheetName val="차도집계"/>
      <sheetName val="진입로"/>
      <sheetName val="차도조서"/>
      <sheetName val="차도단위"/>
      <sheetName val="노견집계"/>
      <sheetName val="노견조서"/>
      <sheetName val="노견단위"/>
      <sheetName val="진입집계"/>
      <sheetName val="진입로면적"/>
      <sheetName val="우수"/>
      <sheetName val="노임단가"/>
      <sheetName val="01"/>
      <sheetName val="Sheet1 (2)"/>
      <sheetName val="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ABUT수량-A1"/>
      <sheetName val="U-TYPE(1)"/>
      <sheetName val="단면 (2)"/>
      <sheetName val="설계조건"/>
      <sheetName val="당초"/>
      <sheetName val="DOHWA03"/>
      <sheetName val="Sheet1"/>
      <sheetName val="Sheet2"/>
      <sheetName val="Sheet3"/>
      <sheetName val="Sheet1 (3)"/>
      <sheetName val="Sheet2 (3)"/>
      <sheetName val="Sheet3 (3)"/>
      <sheetName val="데리네이타현황"/>
      <sheetName val="날개벽수량표"/>
      <sheetName val="과천MAIN"/>
      <sheetName val="종배수관"/>
      <sheetName val="용산1(해보)"/>
      <sheetName val="INPUT"/>
      <sheetName val="ITEM"/>
      <sheetName val="날개벽(TYPE3)"/>
      <sheetName val="백호우계수"/>
      <sheetName val="000000"/>
      <sheetName val="공사비예산서(토목분)"/>
      <sheetName val="수안보-MBR1"/>
      <sheetName val="터파기및재료"/>
      <sheetName val="Sheet1 _2_"/>
      <sheetName val="대로근거"/>
      <sheetName val="부대내역"/>
      <sheetName val="현황"/>
      <sheetName val="일반공사"/>
      <sheetName val="시점교대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총집계표"/>
      <sheetName val="6PILE  (돌출)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우각부보강"/>
      <sheetName val="L형옹벽(key)"/>
      <sheetName val="5Strand-장기처짐PCI"/>
      <sheetName val="정부노임"/>
      <sheetName val="자재목록"/>
      <sheetName val="단가"/>
      <sheetName val="입력"/>
      <sheetName val="몰탈단가"/>
      <sheetName val="내역서"/>
      <sheetName val="노임단가"/>
      <sheetName val="정부노임단가"/>
      <sheetName val="CRUDE RE-bar"/>
      <sheetName val="토공(우물통,기타) "/>
      <sheetName val="09년실적"/>
      <sheetName val="지급자재"/>
      <sheetName val="경비_원본"/>
      <sheetName val="관급자재"/>
      <sheetName val="일위대가"/>
      <sheetName val="일위"/>
      <sheetName val="노임"/>
      <sheetName val="DATE"/>
      <sheetName val="적용기준"/>
      <sheetName val="플랜트 설치"/>
      <sheetName val="노무비"/>
      <sheetName val="단위수량"/>
      <sheetName val="1호철근량"/>
      <sheetName val="5.정산서"/>
      <sheetName val="Macro1"/>
      <sheetName val="수량산출서(보강)"/>
      <sheetName val="용수지선토적"/>
      <sheetName val="IC1집계"/>
      <sheetName val="IC1목포시방향"/>
      <sheetName val="IC1목포시방향OUT"/>
      <sheetName val="IC1압해도방향"/>
      <sheetName val="IC1압해도방향OUT"/>
      <sheetName val="중기사용료"/>
      <sheetName val="70%"/>
      <sheetName val="평가데이터"/>
      <sheetName val="J형측구단위수량"/>
      <sheetName val="일반수량총괄집계"/>
      <sheetName val="맨홀수량산출"/>
      <sheetName val="마산방향"/>
      <sheetName val="진주방향"/>
      <sheetName val="견적"/>
      <sheetName val="제품단가명세표"/>
      <sheetName val="BID"/>
      <sheetName val="2.단면가정"/>
      <sheetName val="4.말뚝설계"/>
      <sheetName val="1.설계조건"/>
      <sheetName val="산출내역서집계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인건비"/>
      <sheetName val="수토공단위당"/>
      <sheetName val="교각토공"/>
      <sheetName val="단가산출"/>
      <sheetName val="호표(수)"/>
      <sheetName val="수자재단위당"/>
      <sheetName val="일위대가표"/>
      <sheetName val="대창(장성)"/>
      <sheetName val="수흄관단위당"/>
      <sheetName val="단위단가"/>
      <sheetName val="작업시작"/>
      <sheetName val="Sheet4"/>
      <sheetName val="LOPCALC"/>
      <sheetName val="내역"/>
      <sheetName val="단위가격"/>
      <sheetName val="석축설면"/>
      <sheetName val="법면단"/>
      <sheetName val="내역(영일)"/>
      <sheetName val="요율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터널조도"/>
      <sheetName val="제목"/>
      <sheetName val="총괄제목"/>
      <sheetName val="총계표"/>
      <sheetName val="골재및시멘트"/>
      <sheetName val="철근총괄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자재"/>
      <sheetName val="제경비(전체)"/>
      <sheetName val="장비경비"/>
      <sheetName val="자재단가"/>
      <sheetName val="부경대총괄내역서"/>
      <sheetName val="일위대가모듈"/>
      <sheetName val="기둥(원형)"/>
      <sheetName val="기둥"/>
      <sheetName val="사용성검토"/>
      <sheetName val="사급자재"/>
      <sheetName val="차액보증"/>
      <sheetName val="XL4Poppy"/>
      <sheetName val="JUCK"/>
      <sheetName val="경영상태"/>
      <sheetName val="국공유지및사유지"/>
      <sheetName val="[_x0001__x000c__x000c__x0000__x0007__x0000__x0000__x0000_Ƞ࿙_x0000__x0000__x0001__x0000__x0003__x0002__x0014__x0003_"/>
      <sheetName val="기초공"/>
      <sheetName val="토목검측서"/>
      <sheetName val="L형옹벽단위수량(35)"/>
      <sheetName val="총괄내역서"/>
      <sheetName val="단위중량"/>
      <sheetName val="원형1호맨홀토공수량"/>
      <sheetName val="VXXXXX"/>
      <sheetName val="조명시설"/>
      <sheetName val="횡배수관수량집계"/>
      <sheetName val="횡배수관기초"/>
      <sheetName val="날개벽"/>
      <sheetName val="암거단위-1련"/>
      <sheetName val="암거단위"/>
      <sheetName val="횡 연장"/>
      <sheetName val="가감수량"/>
      <sheetName val="단가일람"/>
      <sheetName val="자재일람"/>
      <sheetName val="조경일람"/>
      <sheetName val="COPING-1"/>
      <sheetName val="역T형교대-2수량"/>
      <sheetName val="장비"/>
      <sheetName val="산근1"/>
      <sheetName val="노무"/>
      <sheetName val="약품공급2"/>
      <sheetName val="설계내역서"/>
      <sheetName val="수량산출"/>
      <sheetName val="guard(mac)"/>
      <sheetName val="기둥강재집계"/>
      <sheetName val="Sheet17"/>
      <sheetName val="NOMUBI"/>
      <sheetName val="포장수량집계표 (2)"/>
      <sheetName val="N賃率-職"/>
      <sheetName val="공문"/>
      <sheetName val="위치조서"/>
      <sheetName val="총괄표"/>
      <sheetName val="부대공사"/>
      <sheetName val="설비단가표"/>
      <sheetName val="MFAB"/>
      <sheetName val="MFRT"/>
      <sheetName val="MPKG"/>
      <sheetName val="MPRD"/>
      <sheetName val="기계경비일람"/>
      <sheetName val="단면치수"/>
      <sheetName val="기초단가"/>
      <sheetName val="집계표"/>
      <sheetName val="골재산출"/>
      <sheetName val="산출근거"/>
      <sheetName val="총괄-1"/>
      <sheetName val="데이타"/>
      <sheetName val="식재인부"/>
      <sheetName val="도장수량"/>
      <sheetName val="3BL공동구 수량"/>
      <sheetName val="금액내역서"/>
      <sheetName val="BOX(1.5X1.5)"/>
      <sheetName val="교각계산"/>
      <sheetName val="부하(성남)"/>
      <sheetName val="바닥판"/>
      <sheetName val="이토변실(A3-LINE)"/>
      <sheetName val="일위집계표"/>
      <sheetName val="실행철강하도"/>
      <sheetName val="1,2,3,4,5단위수량"/>
      <sheetName val="공사비"/>
      <sheetName val="비탈면보호공수량산출"/>
      <sheetName val="__MAIN"/>
      <sheetName val="2연BOX"/>
      <sheetName val="1호맨홀토공"/>
      <sheetName val="코드표"/>
      <sheetName val="2경간"/>
      <sheetName val="투찰"/>
      <sheetName val="주요자재단가"/>
      <sheetName val="기계경비"/>
      <sheetName val="단가 및 재료비"/>
      <sheetName val="L_RPTA05_목록"/>
      <sheetName val="중기사용료산출근거"/>
      <sheetName val="안전시설"/>
      <sheetName val="1.3.1절점좌표"/>
      <sheetName val="1.1설계기준"/>
      <sheetName val="Y-WORK"/>
      <sheetName val="통합"/>
      <sheetName val="품셈TABLE"/>
      <sheetName val="목포방향"/>
      <sheetName val="단면설계"/>
      <sheetName val="안정검토"/>
      <sheetName val="교대(A1)"/>
      <sheetName val="상행-교대(A1-A2)"/>
      <sheetName val="을지"/>
      <sheetName val="일위_파일"/>
      <sheetName val="규격"/>
      <sheetName val="수종"/>
      <sheetName val="현장관리비"/>
      <sheetName val="준검 내역서"/>
      <sheetName val="교각수량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1차3회-개소별명세서-빨간색-인쇄용(21873)"/>
      <sheetName val="입찰안"/>
      <sheetName val="경비"/>
      <sheetName val="2공구산출내역"/>
      <sheetName val="직노"/>
      <sheetName val="단가비교표"/>
      <sheetName val="울산자동제어"/>
      <sheetName val="광주운남을"/>
      <sheetName val="덕전리"/>
      <sheetName val="11"/>
      <sheetName val="차선도색현황"/>
      <sheetName val="주식"/>
      <sheetName val="관경별내역서"/>
      <sheetName val="(A)내역서"/>
      <sheetName val="마장"/>
      <sheetName val="을-ATYPE"/>
      <sheetName val="노임단가(08.01)"/>
      <sheetName val="샌딩 에폭시 도장"/>
      <sheetName val="일반문틀 설치"/>
      <sheetName val="물가시세"/>
      <sheetName val="가시설수량"/>
      <sheetName val="SLAB"/>
      <sheetName val="하중 및 작용위치"/>
      <sheetName val="왕십리방향"/>
      <sheetName val="배지거총재료집계표"/>
      <sheetName val="단가표"/>
      <sheetName val="단가(1)"/>
      <sheetName val="신천3호용수로"/>
      <sheetName val="날개벽(시점좌측)"/>
      <sheetName val="집계"/>
      <sheetName val="내역서2안"/>
      <sheetName val="교대집계"/>
      <sheetName val="(A1)"/>
      <sheetName val="(A1)M"/>
      <sheetName val="WING1(우)"/>
      <sheetName val="(A2)M"/>
      <sheetName val="대비"/>
      <sheetName val="토목"/>
      <sheetName val="사  업  비  수  지  예  산  서"/>
      <sheetName val="내역(중앙)"/>
      <sheetName val="수량산출서"/>
      <sheetName val="노무비단가"/>
      <sheetName val="시설물일위"/>
      <sheetName val="1-1"/>
      <sheetName val="2.단면가정 (양곡1교)"/>
      <sheetName val="PSC-SLAB"/>
      <sheetName val="명세서(을)"/>
      <sheetName val=""/>
      <sheetName val="안정검토(말뚝)"/>
      <sheetName val="금액"/>
      <sheetName val="공사개요"/>
      <sheetName val="가격조사서"/>
      <sheetName val="C.배수관공"/>
      <sheetName val="DATA 입력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공통가설"/>
      <sheetName val="02자재"/>
      <sheetName val="공양식"/>
      <sheetName val="토공"/>
      <sheetName val="0.단가"/>
      <sheetName val="차도부연장현황"/>
      <sheetName val="부대tu"/>
      <sheetName val="연결임시"/>
      <sheetName val="파일의이용"/>
      <sheetName val="산출금액내역"/>
      <sheetName val="장비집계"/>
      <sheetName val="내역서1999.8최종"/>
      <sheetName val="단가산출2"/>
      <sheetName val="."/>
      <sheetName val="단가산출1"/>
      <sheetName val="관공일위대가"/>
      <sheetName val="이토변실"/>
      <sheetName val="역T형교대(말뚝기초)"/>
      <sheetName val="4.2.1 마루높이 검토"/>
      <sheetName val="다곡2교"/>
      <sheetName val="DATA"/>
      <sheetName val="예정(3)"/>
      <sheetName val="동원(3)"/>
      <sheetName val="설계변경내역서"/>
      <sheetName val="예가표"/>
      <sheetName val="총괄"/>
      <sheetName val="수량집계"/>
      <sheetName val="내역1"/>
      <sheetName val="인수공"/>
      <sheetName val="초기화면"/>
      <sheetName val="xxxxxx"/>
      <sheetName val="적현로"/>
      <sheetName val="Total"/>
      <sheetName val="(포장)BOQ-실적공사"/>
      <sheetName val="2000년1차"/>
      <sheetName val="가공비"/>
      <sheetName val="내역(창신)"/>
      <sheetName val="INPUT(덕도방향-시점)"/>
      <sheetName val="노임(1차)"/>
      <sheetName val="건축내역"/>
      <sheetName val="수질정화시설"/>
      <sheetName val="4)유동표"/>
      <sheetName val="Sheet5"/>
      <sheetName val="I.설계조건"/>
      <sheetName val="입력란"/>
      <sheetName val="97노임단가"/>
      <sheetName val="말뚝지지력산정"/>
      <sheetName val="용수량(생활용수)"/>
      <sheetName val="AS포장복구 "/>
      <sheetName val="1.설계기준"/>
      <sheetName val="배수공 내역서 적용수량"/>
      <sheetName val="토공 total"/>
      <sheetName val="MYUN(MAC)"/>
      <sheetName val="차로포장(설치조서)"/>
      <sheetName val="보도포장(설치조서)"/>
      <sheetName val="전선관"/>
      <sheetName val="1차증가원가계산"/>
      <sheetName val="내역서(기성청구)"/>
      <sheetName val="99 조정금액"/>
      <sheetName val="공사정산(을)"/>
      <sheetName val="공제구간조서"/>
      <sheetName val="계화총괄"/>
      <sheetName val="EQ-R1"/>
      <sheetName val="배수관토공산출"/>
      <sheetName val="대창(함평)-창열"/>
      <sheetName val="수량총"/>
      <sheetName val="놀이광장"/>
      <sheetName val="다목적광장"/>
      <sheetName val="1"/>
      <sheetName val="2"/>
      <sheetName val="3"/>
      <sheetName val="4"/>
      <sheetName val="5"/>
      <sheetName val="6"/>
      <sheetName val="7"/>
      <sheetName val="8"/>
      <sheetName val="COL"/>
      <sheetName val="영업2"/>
      <sheetName val="이음개소"/>
      <sheetName val="횡배위치"/>
      <sheetName val="[_x0001__x000c__x000c_"/>
      <sheetName val="역T형"/>
      <sheetName val="교대(A1-A2)"/>
      <sheetName val="SLAB&quot;1&quot;"/>
      <sheetName val="재료"/>
      <sheetName val="Baby일위대가"/>
      <sheetName val="IW-LIST"/>
      <sheetName val="공사비집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 refreshError="1"/>
      <sheetData sheetId="485" refreshError="1"/>
      <sheetData sheetId="48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자재집계"/>
      <sheetName val="토공집계"/>
      <sheetName val="폐기물처리"/>
      <sheetName val="철거수량집계"/>
      <sheetName val="폐기물단위"/>
      <sheetName val="부대공"/>
      <sheetName val="부대공집계"/>
      <sheetName val="낙석방지울타리"/>
      <sheetName val="교통시설공"/>
      <sheetName val="Sheet1 (2)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일위대가(가설)"/>
      <sheetName val="설계개요"/>
      <sheetName val="약품설비"/>
      <sheetName val="제경비요율"/>
      <sheetName val="단가"/>
      <sheetName val="ABUT수량-A1"/>
      <sheetName val="사유서(출)"/>
      <sheetName val="국공유지및사유지"/>
      <sheetName val="한전납입금"/>
      <sheetName val="VXXXXX"/>
      <sheetName val="내역"/>
      <sheetName val="도로구조공사비"/>
      <sheetName val="도로토공공사비"/>
      <sheetName val="여수토공사비"/>
      <sheetName val="unit"/>
      <sheetName val="사리부설"/>
      <sheetName val="예가표"/>
      <sheetName val="자재견적 (대왕) (2)"/>
      <sheetName val="부안일위"/>
      <sheetName val="#REF"/>
      <sheetName val="BID"/>
      <sheetName val="노무비"/>
      <sheetName val="집계표"/>
      <sheetName val="실행철강하도"/>
      <sheetName val="내역표지"/>
      <sheetName val="계약일반사항"/>
      <sheetName val="공문"/>
      <sheetName val="금액내역서"/>
      <sheetName val="전기혼잡제경비(45)"/>
      <sheetName val="총괄표"/>
      <sheetName val="일위대가표"/>
      <sheetName val="설계(원가)"/>
      <sheetName val="내역서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철집"/>
      <sheetName val="전기"/>
      <sheetName val="CCTV내역서"/>
      <sheetName val="전차선로 물량표"/>
      <sheetName val="설명"/>
      <sheetName val="시공여유율"/>
      <sheetName val="공사비"/>
      <sheetName val="산출근거"/>
      <sheetName val="Sheet1 (2)"/>
      <sheetName val="천방교접속"/>
      <sheetName val="현장관리비 산출내역"/>
      <sheetName val="수량이동"/>
      <sheetName val="재료값"/>
      <sheetName val="재료비"/>
      <sheetName val="수토공단위당"/>
      <sheetName val="요율"/>
      <sheetName val="일위"/>
      <sheetName val="품셈(기초)"/>
      <sheetName val="1.동력공사"/>
      <sheetName val="결과조달"/>
      <sheetName val="구조물철거타공정이월"/>
      <sheetName val="산수배수"/>
      <sheetName val="1,2공구원가계산서"/>
      <sheetName val="2공구산출내역"/>
      <sheetName val="1공구산출내역서"/>
      <sheetName val="투찰내역"/>
      <sheetName val="8.PILE  (돌출)"/>
      <sheetName val="공사비집계"/>
      <sheetName val="조경일람"/>
      <sheetName val="PAD TR보호대기초"/>
      <sheetName val="가로등기초"/>
      <sheetName val="HANDHOLE(2)"/>
      <sheetName val="일위대가(계측기설치)"/>
      <sheetName val="단위가격 "/>
      <sheetName val="교각계산"/>
      <sheetName val="일위대가"/>
      <sheetName val="고창방향"/>
      <sheetName val="일위대가(목록)"/>
      <sheetName val="자원리스트"/>
      <sheetName val="제출내역 (2)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밸브설치"/>
      <sheetName val="총괄내역서"/>
      <sheetName val="1.토공"/>
      <sheetName val="전선 및 전선관"/>
      <sheetName val="찍기"/>
      <sheetName val="P-산#1-1(WOWA1)"/>
      <sheetName val="매립"/>
      <sheetName val="98수문일위"/>
      <sheetName val="조건표"/>
      <sheetName val="공내역"/>
      <sheetName val="일위_파일"/>
      <sheetName val="양수장내역"/>
      <sheetName val="양수장"/>
      <sheetName val="견적대비"/>
      <sheetName val="지급자재"/>
      <sheetName val="변경집계표"/>
      <sheetName val="조명시설"/>
      <sheetName val="건              축"/>
      <sheetName val="년도별"/>
      <sheetName val="단면 (2)"/>
      <sheetName val="중기비"/>
      <sheetName val="남양내역"/>
      <sheetName val="NYS"/>
      <sheetName val="횡배수관집현황(2공구)"/>
      <sheetName val="98NS-N"/>
      <sheetName val="대치판정"/>
      <sheetName val="MACRO(MCC)"/>
      <sheetName val="Sheet1"/>
      <sheetName val="참조"/>
      <sheetName val="날개벽(시점좌측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일위집계표"/>
      <sheetName val="1호맨홀토공"/>
      <sheetName val="공사비총괄표"/>
      <sheetName val="현산지구200420"/>
      <sheetName val="가공비"/>
      <sheetName val="COPING"/>
      <sheetName val="날개벽"/>
      <sheetName val="PIPE내역_FCN_"/>
      <sheetName val="지장물C"/>
      <sheetName val="원형1호맨홀토공수량"/>
      <sheetName val="1NYS(당)"/>
      <sheetName val="DATA"/>
      <sheetName val="입찰안"/>
      <sheetName val="A-4"/>
      <sheetName val="6PILE  (돌출)"/>
      <sheetName val="단가산출내역(노임부분수정)"/>
      <sheetName val="수량산출"/>
      <sheetName val="원가계산서"/>
      <sheetName val="토적"/>
      <sheetName val="Sheet2"/>
      <sheetName val="자재단가비교표"/>
      <sheetName val="DATE"/>
      <sheetName val="교각1"/>
      <sheetName val="CODE"/>
      <sheetName val="기초공"/>
      <sheetName val="기둥(원형)"/>
      <sheetName val="원가계산서 "/>
      <sheetName val="고용보험료"/>
      <sheetName val="예산내역서"/>
      <sheetName val="9509"/>
      <sheetName val="배수내역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업무처리전"/>
      <sheetName val="원가계산서(집계)"/>
      <sheetName val="SG"/>
      <sheetName val="갑지"/>
      <sheetName val="설치중량_"/>
      <sheetName val="수문일위_"/>
      <sheetName val="자재견적_(대왕)_(2)"/>
      <sheetName val="문학간접"/>
      <sheetName val="참조자료"/>
      <sheetName val="설계내역서"/>
      <sheetName val="INPUT"/>
      <sheetName val="입상내역"/>
      <sheetName val="계산근거"/>
      <sheetName val="관급수량총"/>
      <sheetName val="설계조건"/>
      <sheetName val="안정계산"/>
      <sheetName val="단면검토"/>
      <sheetName val="장문교(대전)"/>
      <sheetName val="주재료비"/>
      <sheetName val="계화총괄"/>
      <sheetName val="계화배수(3대)"/>
      <sheetName val="공통"/>
      <sheetName val="약품공급2"/>
      <sheetName val="수지예산서(세부) (2)"/>
      <sheetName val="단가일람"/>
      <sheetName val="공통비총괄표"/>
      <sheetName val="재개발"/>
      <sheetName val="토총괄 (2)"/>
      <sheetName val="음봉방향"/>
      <sheetName val="내역서1"/>
      <sheetName val="차액보증"/>
      <sheetName val="D-623D"/>
      <sheetName val="공장유"/>
      <sheetName val="경비2내역"/>
      <sheetName val="1.설계조건"/>
      <sheetName val="국내"/>
      <sheetName val="상 부"/>
      <sheetName val="아파트 "/>
      <sheetName val="A(Rev.3)"/>
      <sheetName val="Macro"/>
      <sheetName val="Taux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안정검토"/>
      <sheetName val="MOTOR"/>
      <sheetName val="반중력식옹벽"/>
      <sheetName val="당초명세(평)"/>
      <sheetName val="건축"/>
      <sheetName val="건축-물가변동"/>
      <sheetName val="일반문틀 설치"/>
      <sheetName val="샌딩 에폭시 도장"/>
      <sheetName val="스텐문틀설치"/>
      <sheetName val="주beam"/>
      <sheetName val="기계경비일람"/>
      <sheetName val="청하배수"/>
      <sheetName val="단면설계"/>
      <sheetName val="일위대가목차"/>
      <sheetName val="석탄2.3물량"/>
      <sheetName val="수문일위(2012)"/>
      <sheetName val="Macro2"/>
      <sheetName val="CAT_5"/>
      <sheetName val="계화배수"/>
      <sheetName val="Y-WORK"/>
      <sheetName val="기기리스트"/>
      <sheetName val="새공통"/>
      <sheetName val="화해(함평)"/>
      <sheetName val="화해(장성)"/>
      <sheetName val="인부신상자료"/>
      <sheetName val="BLOCK(1)"/>
      <sheetName val="위치조서"/>
      <sheetName val="COPING-1"/>
      <sheetName val="역T형교대-2수량"/>
      <sheetName val="기자재비"/>
      <sheetName val="EP0618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Total"/>
      <sheetName val="M-EQPT-Z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도공"/>
      <sheetName val="분전함신설"/>
      <sheetName val="접지1종"/>
      <sheetName val="기존구조물철거집계계표"/>
      <sheetName val="INPUT(덕도방향-시점)"/>
      <sheetName val="000000"/>
      <sheetName val="3.공통공사대비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충돌 내용"/>
      <sheetName val="준검 내역서"/>
      <sheetName val="strut type"/>
      <sheetName val="DATA1"/>
      <sheetName val="부표총괄"/>
      <sheetName val="간접비"/>
      <sheetName val="설계명세서"/>
      <sheetName val="예산명세서"/>
      <sheetName val="자료입력"/>
      <sheetName val="200"/>
      <sheetName val="단위수량"/>
      <sheetName val="자재일위(경)"/>
      <sheetName val="소산진입"/>
      <sheetName val="견적"/>
      <sheetName val="이설도로유용토"/>
      <sheetName val="대로근거"/>
      <sheetName val="중로근거"/>
      <sheetName val="다곡2교"/>
      <sheetName val="MODELING"/>
      <sheetName val="투찰"/>
      <sheetName val="계수시트"/>
      <sheetName val="Sheet4"/>
      <sheetName val="공사비내역서"/>
      <sheetName val="산근터빈"/>
      <sheetName val="손익분석"/>
      <sheetName val="제진기"/>
      <sheetName val="총괄내역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공사비증감"/>
      <sheetName val="포장물량집계"/>
      <sheetName val="PIPE내역(FCN)"/>
      <sheetName val="착공내역서"/>
      <sheetName val="각형맨홀"/>
      <sheetName val="I一般比"/>
      <sheetName val="도근좌표"/>
      <sheetName val="직원유류수불현황"/>
      <sheetName val="수로단위수량"/>
      <sheetName val="호안블럭단가"/>
      <sheetName val="1.설계기준"/>
      <sheetName val="입력값"/>
      <sheetName val="설계기준 및 하중계산"/>
      <sheetName val="DHEQSUPT"/>
      <sheetName val=""/>
      <sheetName val="교대(A1)"/>
      <sheetName val="GI-LIST"/>
      <sheetName val="TOTAL3"/>
      <sheetName val="3도로"/>
      <sheetName val="NAI"/>
      <sheetName val="Eq. Mobilization"/>
      <sheetName val="공통부대비"/>
      <sheetName val="Macro1"/>
      <sheetName val="아울렛박스"/>
      <sheetName val="BSD (2)"/>
      <sheetName val="b_balju_cho"/>
      <sheetName val="노무비계"/>
      <sheetName val="제출내역_(2)"/>
      <sheetName val="전차선로_물량표"/>
      <sheetName val="9GNG운반"/>
      <sheetName val="최적단면"/>
      <sheetName val="진로도급"/>
      <sheetName val="백호우계수"/>
      <sheetName val="예산총괄표"/>
      <sheetName val="산근(PE,300)"/>
      <sheetName val="특2호부관하천산근"/>
      <sheetName val="실행예산(97.12.17)"/>
      <sheetName val="집계표(육상)"/>
      <sheetName val="TOWER 12TON"/>
      <sheetName val="TOWER 10TON"/>
      <sheetName val="I.설계조건"/>
      <sheetName val="견적대비표"/>
      <sheetName val="플랜트 설치"/>
      <sheetName val="교량하부공"/>
      <sheetName val="A1"/>
      <sheetName val="신표지1"/>
      <sheetName val="cal"/>
      <sheetName val="PI"/>
      <sheetName val="용수간선"/>
      <sheetName val="일반부표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수문보고"/>
      <sheetName val="CTEMCOST"/>
      <sheetName val="S0"/>
      <sheetName val="단위가격"/>
      <sheetName val="ESC(K치)"/>
      <sheetName val="대림경상68억"/>
      <sheetName val="N賃率-職"/>
      <sheetName val="S.중기사용료"/>
      <sheetName val="입력란"/>
      <sheetName val="97노임단가"/>
      <sheetName val="토사(PE)"/>
      <sheetName val="시행후면적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Macro(전선)"/>
      <sheetName val="갑지(추정)"/>
      <sheetName val="사업수지"/>
      <sheetName val="차집관로, 중계펌프장"/>
      <sheetName val="중계펌프장-건축"/>
      <sheetName val="중계펌프장-사급자재대"/>
      <sheetName val="JUCK"/>
      <sheetName val="연결관암거"/>
      <sheetName val="말뚝지지력산정"/>
      <sheetName val="간접비총계"/>
      <sheetName val="부안변전"/>
      <sheetName val="연면적(평)단가"/>
      <sheetName val="구의33고"/>
      <sheetName val="B.O.M"/>
      <sheetName val="토적계산서(전체)"/>
      <sheetName val="종단유용(전체)"/>
      <sheetName val="포장공위치조서"/>
      <sheetName val="data2"/>
      <sheetName val="Sheet3"/>
      <sheetName val="tggwan(mac)"/>
      <sheetName val="IW-LIST"/>
      <sheetName val="세골재  T2 변경 현황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수지예산"/>
      <sheetName val="케이슨Type-A(제원)"/>
      <sheetName val="96노임기준"/>
      <sheetName val="총집계표"/>
      <sheetName val="3.바닥판설계"/>
      <sheetName val="보온 회사분"/>
      <sheetName val="RING WALL"/>
      <sheetName val="LRT Style BOQ"/>
      <sheetName val="맨홀수량산출"/>
      <sheetName val="골조시행"/>
      <sheetName val="CC16-내역서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1062-X방향 "/>
      <sheetName val="DT"/>
      <sheetName val="롤러"/>
      <sheetName val="BH"/>
      <sheetName val="펌프차타설"/>
      <sheetName val="수량산출서 갑지"/>
      <sheetName val="데리네이타현황"/>
      <sheetName val="단가보완"/>
      <sheetName val="DATA-UPS"/>
      <sheetName val="옹벽수량집계"/>
      <sheetName val="입력단가"/>
      <sheetName val="대부예산서"/>
      <sheetName val="공종단가"/>
      <sheetName val="관로조서"/>
      <sheetName val="바닥판"/>
      <sheetName val="정_x0000__x0000__x0005_"/>
      <sheetName val="Electricity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U-TYPE(1)"/>
      <sheetName val="송라터널총괄"/>
      <sheetName val="48일위(기존)"/>
      <sheetName val="총괄집계표"/>
      <sheetName val="list"/>
      <sheetName val="청구서 (별지)(3차분)"/>
      <sheetName val="기성내역서(전체,3차)"/>
      <sheetName val="자재일람"/>
      <sheetName val="1차네트공정"/>
      <sheetName val="COVER"/>
      <sheetName val="P.M 별"/>
      <sheetName val="전력"/>
      <sheetName val="woo(mac)"/>
      <sheetName val="설계예시"/>
      <sheetName val="화설내"/>
      <sheetName val="정부노임단가"/>
      <sheetName val="DANGA"/>
      <sheetName val="빗물받이(910-510-410)"/>
      <sheetName val="날개벽(TYPE1)"/>
      <sheetName val="우수공"/>
      <sheetName val="인건비"/>
      <sheetName val="PKG"/>
      <sheetName val="본부소개"/>
      <sheetName val="배관배선 단가조사"/>
      <sheetName val="일위대가집계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평균H"/>
      <sheetName val="우수"/>
      <sheetName val="주행"/>
      <sheetName val="4.포장집계"/>
      <sheetName val="연결관산출조서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전체내역서"/>
      <sheetName val="6.7.8.우물통"/>
      <sheetName val="L형옹벽단위수량(35)"/>
      <sheetName val="L형옹벽_x0006__x0004__x0004__x001a__x001b__x0003__x0004__x000b_"/>
      <sheetName val="_x0000__x0006__x0000__x0000__x0000__x0000_"/>
      <sheetName val="설산1.나"/>
      <sheetName val="본사S"/>
      <sheetName val="FOOTING단면력"/>
      <sheetName val="저리조양"/>
      <sheetName val="적용단가"/>
      <sheetName val="신당동집계표"/>
      <sheetName val="다곡땭⾘"/>
      <sheetName val="제수변수량"/>
      <sheetName val="목표세부명세"/>
      <sheetName val="TARGET"/>
      <sheetName val="건축내역서"/>
      <sheetName val="설비내역서"/>
      <sheetName val="전기내역서"/>
      <sheetName val="Requirement(Work Crew)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YES-T"/>
      <sheetName val="관리비"/>
      <sheetName val="(A)내역서"/>
      <sheetName val="내역서01"/>
      <sheetName val="3BL공동구 수량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1공구원가계산서"/>
      <sheetName val="AHU집계"/>
      <sheetName val="공조기휀"/>
      <sheetName val="공조기"/>
      <sheetName val="2.단면가정"/>
      <sheetName val="시설물일위"/>
      <sheetName val="견"/>
      <sheetName val="순공사비"/>
      <sheetName val="일_방수"/>
      <sheetName val="대상1"/>
      <sheetName val="T13(P68~72,78)"/>
      <sheetName val="신규일위대가"/>
      <sheetName val="C3"/>
      <sheetName val="포장복구집계"/>
      <sheetName val="Baby일_x0000__x0000__x0005_"/>
      <sheetName val="Baby일鄀谏Û"/>
      <sheetName val="Baby일닑⾸_x0005_"/>
      <sheetName val="왕십리방향"/>
      <sheetName val="현금"/>
      <sheetName val="화산경계"/>
      <sheetName val="공사총원가계_x0000__x0000_"/>
      <sheetName val="공사총원가계芨-"/>
      <sheetName val="제직재"/>
      <sheetName val="설직재-1"/>
      <sheetName val="제-노임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자재 집계표"/>
      <sheetName val="1TL종점(1)"/>
      <sheetName val="철근단면적"/>
      <sheetName val="전기일위대가"/>
      <sheetName val="수량산출표"/>
      <sheetName val="설계서을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본체"/>
      <sheetName val="횡배수관"/>
      <sheetName val="2Ვ쭻"/>
      <sheetName val="정"/>
      <sheetName val="Baby일"/>
      <sheetName val="평가데이터"/>
      <sheetName val="b_balj"/>
      <sheetName val="와동수량"/>
      <sheetName val="입력정보"/>
      <sheetName val="집계표(OPTION)"/>
      <sheetName val="외주비"/>
      <sheetName val="요약서"/>
      <sheetName val="단"/>
      <sheetName val="SLAB"/>
      <sheetName val="공종"/>
      <sheetName val="견적조건"/>
      <sheetName val="곡관산근원본"/>
      <sheetName val="시운전연료"/>
      <sheetName val="비탈면보호공수량산출"/>
      <sheetName val="날개벽수량표"/>
      <sheetName val="횡배수관설치현황"/>
      <sheetName val="노임,재료비"/>
      <sheetName val="노견단위수량"/>
      <sheetName val="유천배수장"/>
      <sheetName val="EQT-ESTN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옵션"/>
      <sheetName val="합산자재"/>
      <sheetName val="노임근거"/>
      <sheetName val="옵션1"/>
      <sheetName val="합산자재1"/>
      <sheetName val="유동표"/>
      <sheetName val="b_balj_x0000__x0000__x0005__x0000_彀"/>
      <sheetName val="b_balj_x0000__x0000__x0005__x0000_㻀"/>
      <sheetName val="부표_x0014_䠀"/>
      <sheetName val="3. GROUNDING SYSTEM"/>
      <sheetName val="1.경관조명산출"/>
      <sheetName val="1.경관조명산출집계"/>
      <sheetName val="1.설_x0000__x0000__x0005_"/>
      <sheetName val="1.설_x0000__x0000_Ā"/>
      <sheetName val="1.설壆⿜_x0000_"/>
      <sheetName val="B"/>
      <sheetName val="토공,철콘"/>
      <sheetName val="범례"/>
      <sheetName val="산업_x0000__x0000__x0005_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マージン"/>
      <sheetName val="설명(1~8) "/>
      <sheetName val="산출내역서"/>
      <sheetName val="간접재료비산출표-27-30"/>
      <sheetName val="신고분기설정참고"/>
      <sheetName val="01"/>
      <sheetName val="type-F"/>
      <sheetName val="금액집계"/>
      <sheetName val="내역서(총)"/>
      <sheetName val="지선량"/>
      <sheetName val="견적의뢰"/>
      <sheetName val="이형관중량"/>
      <sheetName val="산근(목록)"/>
      <sheetName val="경비"/>
      <sheetName val="DATA2000"/>
      <sheetName val="건축집계"/>
      <sheetName val="기성내역"/>
      <sheetName val="1을"/>
      <sheetName val="소운반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L형옹벽(key)"/>
      <sheetName val="펌프장토공수량산출"/>
      <sheetName val="woo_mac_"/>
      <sheetName val="예정_3_"/>
      <sheetName val="동원_3_"/>
      <sheetName val="진주방향"/>
      <sheetName val="2"/>
      <sheetName val="세목전체"/>
      <sheetName val="대운산출"/>
      <sheetName val="산출내역_x0000__x0000_Ԁ_x0000_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전정1"/>
      <sheetName val="ENE-CAL 1"/>
      <sheetName val="경산"/>
      <sheetName val="실행"/>
      <sheetName val="간접"/>
      <sheetName val="일위대가(건축)"/>
      <sheetName val="변경내역대비표(2)"/>
      <sheetName val="조도계산"/>
      <sheetName val="수량"/>
      <sheetName val="건축(공종별내역서)"/>
      <sheetName val="인건-측정"/>
      <sheetName val="마-2.전화"/>
      <sheetName val="구천"/>
      <sheetName val="산출2-기기동력"/>
      <sheetName val="이토변실(A3-LINE)"/>
      <sheetName val="용산1(해보)"/>
      <sheetName val="공사비명세서"/>
      <sheetName val="내역(한신APT)"/>
      <sheetName val="대가수량"/>
      <sheetName val="복통공Á_x0000_"/>
      <sheetName val="1.설"/>
      <sheetName val="산업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감액총괄표"/>
      <sheetName val="금융비용"/>
      <sheetName val="품셈총괄표"/>
      <sheetName val="정산내역서"/>
      <sheetName val="총집계"/>
      <sheetName val="GAS"/>
      <sheetName val="수안보-MBR1"/>
      <sheetName val="bm(CIcable)"/>
      <sheetName val="토적계산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시행총괄"/>
      <sheetName val="기초자료"/>
      <sheetName val="3.하중산정枵⿯_x0000__x0000_肨"/>
      <sheetName val="석탄2ဴ_x0000_倀ﰨ"/>
      <sheetName val="석탄2쎕々/_x0000_"/>
      <sheetName val="표준건축비"/>
      <sheetName val="2000양배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해전배수"/>
      <sheetName val="토적1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원데이타"/>
      <sheetName val="옹벽"/>
      <sheetName val="여주,이천(명세)"/>
      <sheetName val="FB25JN"/>
      <sheetName val="1공구8.개쌃"/>
      <sheetName val="사유"/>
      <sheetName val="증감내역"/>
      <sheetName val="99노임"/>
      <sheetName val="산출서"/>
      <sheetName val="증설시공분"/>
      <sheetName val="교대(A1-A2)"/>
      <sheetName val="Rekap Addendum"/>
      <sheetName val="Har-mat"/>
      <sheetName val="재료_x0000__x0000_Ԁ_x0000_"/>
      <sheetName val="FACTOR"/>
      <sheetName val="금융"/>
      <sheetName val="화전내"/>
      <sheetName val="일위대가-1"/>
      <sheetName val="직재"/>
      <sheetName val="주현(해보)"/>
      <sheetName val="3.하중산정枵⿯"/>
      <sheetName val="석탄2ဴ"/>
      <sheetName val="05년"/>
      <sheetName val="교대"/>
      <sheetName val="단가표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주입재산출조서"/>
      <sheetName val="설계단Ä"/>
      <sheetName val="예정(3)"/>
      <sheetName val="동원(3)"/>
      <sheetName val="[내역.XLS]A__MSOffice_Excel_wo_25"/>
      <sheetName val="[내역.XLS]A__MSOffice_Excel_wo_23"/>
      <sheetName val="[내역.XLS]A__MSOffice_Excel_wo_24"/>
      <sheetName val="원가계산서(남측)"/>
      <sheetName val="유효성검사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SORCE1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7.PILE  (돌출)"/>
      <sheetName val="흄관헐기(원본)"/>
      <sheetName val="중기일위대가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옹벽식측구단위"/>
      <sheetName val="제잡비집계"/>
      <sheetName val="내역(총)"/>
      <sheetName val="Macro(차단기)"/>
      <sheetName val="[내역.XLS]A__MSOffice_Excel_wo_31"/>
      <sheetName val="[내역.XLS]A__MSOffice_Excel_wo_27"/>
      <sheetName val="[내역.XLS]A__MSOffice_Excel_wo_26"/>
      <sheetName val="[내역.XLS]A__MSOffice_Excel_wo_28"/>
      <sheetName val="[내역.XLS]A__MSOffice_Excel_wo_29"/>
      <sheetName val="[내역.XLS]A__MSOffice_Excel_wo_30"/>
      <sheetName val="가락화장을지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2_x0000__x0000__x0005_"/>
      <sheetName val="아파트"/>
      <sheetName val="새공·"/>
      <sheetName val="가도q"/>
      <sheetName val="견적서갑지연속"/>
      <sheetName val="MAT"/>
      <sheetName val="제진헾"/>
      <sheetName val="용소리교"/>
      <sheetName val="부표怀_x0010_"/>
      <sheetName val="수로교깨기"/>
      <sheetName val="깨기 총괄"/>
      <sheetName val="배선DATA"/>
      <sheetName val="개거산출내역"/>
      <sheetName val="화해(장︀跕"/>
      <sheetName val="중간부"/>
      <sheetName val="3.하중산정4_x0000__x0000__x0005__x0000_"/>
      <sheetName val="JUCKEY_x0000_"/>
      <sheetName val="하수처리장-토_x0002__x0004__x0004_"/>
      <sheetName val="ఀ᠀갇_x0001__x0000_"/>
      <sheetName val="?_x000c_?_x000c_??耀僵䅛????_x0001_???‎ӥ_x001b_?_x000c_?_x000c_??"/>
      <sheetName val="?_x000c_?_x000c_??렀హ䆍????_x0001_???2?????_x001c_?_x000c_?"/>
      <sheetName val="[내역.XLS]A__MSOffice_Excel_wo_32"/>
      <sheetName val="[내역.XLS]A__MSOffice_Excel_wo_33"/>
      <sheetName val="역T형(H=6.0) (2)"/>
      <sheetName val="총집계2"/>
      <sheetName val="1.CB"/>
      <sheetName val="토적계산서"/>
      <sheetName val="내역서(전체)(횡)"/>
      <sheetName val="아이콘"/>
      <sheetName val="1.(5억 미만)원가계산서(지급) "/>
      <sheetName val="내역갑지"/>
      <sheetName val="증감표"/>
      <sheetName val="원가계산서(증감)"/>
      <sheetName val="원가계산서 (변경)"/>
      <sheetName val="내역서(변경)"/>
      <sheetName val="로우프"/>
      <sheetName val="데이터입력"/>
      <sheetName val="집행예산"/>
      <sheetName val="슬래브"/>
      <sheetName val="총내"/>
      <sheetName val="49Ø_x0000_"/>
      <sheetName val="입력DATA"/>
      <sheetName val="106C0300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전체도_x0000_"/>
      <sheetName val="MAT_N048"/>
      <sheetName val="유입_x0000_"/>
      <sheetName val="자재(원원+원대)"/>
      <sheetName val="종배수관"/>
      <sheetName val="TOWER 12T_x0000__x0000_"/>
      <sheetName val="역T형"/>
      <sheetName val="Supplement2"/>
      <sheetName val="운반산_x0000_"/>
      <sheetName val="부대공Ⅱ"/>
      <sheetName val="이설도로유용_x0000_"/>
      <sheetName val="상하차비용(기계상차)"/>
      <sheetName val="수간보호"/>
      <sheetName val="운반비"/>
      <sheetName val="아수배전(1회)"/>
      <sheetName val="방지책개소별명세"/>
      <sheetName val="하수처리_x0000__x0000_Ԁ_x0000_"/>
      <sheetName val="J直材4"/>
      <sheetName val="[내역.XLS]A__MSOffice_Excel_wo_36"/>
      <sheetName val="[내역.XLS]A__MSOffice_Excel_wo_35"/>
      <sheetName val="[내역.XLS]A__MSOffice_Excel_wo_34"/>
      <sheetName val="설계단®"/>
      <sheetName val="하도급대비"/>
      <sheetName val="통합"/>
      <sheetName val="[내역.XLS]석탄2쎕々/_x0000_"/>
      <sheetName val="예산변경사항"/>
      <sheetName val="기계공사"/>
      <sheetName val="총투입계"/>
      <sheetName val="Hauptdaten"/>
      <sheetName val="DATA(내업)"/>
      <sheetName val="차선도색(1)"/>
      <sheetName val="INSTR"/>
      <sheetName val="1.설Ꙩօ됨"/>
      <sheetName val="COPk_x0000__x0000__x0001_Ԁ"/>
      <sheetName val="본사공가현황"/>
      <sheetName val="원가계산서(변경)"/>
      <sheetName val="설비원가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방음벽기초"/>
      <sheetName val="Macro(전기)"/>
      <sheetName val="재료"/>
      <sheetName val="구조물공수량집계표 (2)"/>
      <sheetName val="부속동"/>
      <sheetName val="돈암사업"/>
      <sheetName val="동력"/>
      <sheetName val="변압기"/>
      <sheetName val="식재일위"/>
      <sheetName val="기계설비"/>
      <sheetName val="저"/>
      <sheetName val="[내역.XLS]A__MSOffice_Excel_wo_52"/>
      <sheetName val="간접비총_x0000_"/>
      <sheetName val="BQMPALOC"/>
      <sheetName val="[내역.XLS]A__MSOffice_Excel_wo_37"/>
      <sheetName val="[내역.XLS]A__MSOffice_Excel_wo_41"/>
      <sheetName val="[내역.XLS]A__MSOffice_Excel_wo_38"/>
      <sheetName val="[내역.XLS]A__MSOffice_Excel_wo_39"/>
      <sheetName val="[내역.XLS]A__MSOffice_Excel_wo_40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BM"/>
      <sheetName val="[내역.XLS]A__MSOffice_Excel_wo_50"/>
      <sheetName val="[내역.XLS]A__MSOffice_Excel_wo_51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[내역.XLS]A__MSOffice_Excel_wo_57"/>
      <sheetName val="[내역.XLS]A__MSOffice_Excel_wo_58"/>
      <sheetName val="기초목"/>
      <sheetName val="운E"/>
      <sheetName val="[내역.XLS]A__MSOffice_Excel_wo_60"/>
      <sheetName val="L형옹벽측구"/>
      <sheetName val="TOTAL_BOQ"/>
      <sheetName val="화재 탐지 설비"/>
      <sheetName val="입찰결과보고"/>
      <sheetName val="조ﱍ"/>
      <sheetName val="[내역.XLS]A__MSOffice_Excel_wo_61"/>
      <sheetName val="[내역.XLS]A__MSOffice_Excel_wo_62"/>
      <sheetName val="[내역.XLS]A__MSOffice_Excel_wo_65"/>
      <sheetName val="[내역.XLS]A__MSOffice_Excel_wo_63"/>
      <sheetName val="[내역.XLS]A__MSOffice_Excel_wo_64"/>
      <sheetName val="[내역.XLS]A__MSOffice_Excel_wo_82"/>
      <sheetName val="[내역.XLS]A__MSOffice_Excel_wo_68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5"/>
      <sheetName val="[내역.XLS]A__MSOffice_Excel_w_114"/>
      <sheetName val="[내역.XLS]A__MSOffice_Excel_w_119"/>
      <sheetName val="[내역.XLS]A__MSOffice_Excel_w_117"/>
      <sheetName val="[내역.XLS]A__MSOffice_Excel_w_116"/>
      <sheetName val="[내역.XLS]A__MSOffice_Excel_w_118"/>
      <sheetName val="[내역.XLS]A__MSOffice_Excel_w_124"/>
      <sheetName val="[내역.XLS]A__MSOffice_Excel_w_123"/>
      <sheetName val="[내역.XLS]A__MSOffice_Excel_w_122"/>
      <sheetName val="[내역.XLS]A__MSOffice_Excel_w_120"/>
      <sheetName val="[내역.XLS]A__MSOffice_Excel_w_121"/>
      <sheetName val="치수표"/>
      <sheetName val="[내역.XLS]A__MSOffice_Excel_w_125"/>
      <sheetName val="[내역.XLS]A__MSOffice_Excel_w_126"/>
      <sheetName val="냉연집ç"/>
      <sheetName val="변경내역서 (1단)산정회관"/>
      <sheetName val="[내역.XLS]A__MSOffice_Excel_w_141"/>
      <sheetName val="[내역.XLS]A__MSOffice_Excel_w_130"/>
      <sheetName val="[내역.XLS]A__MSOffice_Excel_w_129"/>
      <sheetName val="[내역.XLS]A__MSOffice_Excel_w_127"/>
      <sheetName val="[내역.XLS]A__MSOffice_Excel_w_128"/>
      <sheetName val="[내역.XLS]A__MSOffice_Excel_w_132"/>
      <sheetName val="[내역.XLS]A__MSOffice_Excel_w_131"/>
      <sheetName val="[내역.XLS]A__MSOffice_Excel_w_133"/>
      <sheetName val="[내역.XLS]A__MSOffice_Excel_w_135"/>
      <sheetName val="[내역.XLS]A__MSOffice_Excel_w_134"/>
      <sheetName val="[내역.XLS]A__MSOffice_Excel_w_136"/>
      <sheetName val="[내역.XLS]A__MSOffice_Excel_w_139"/>
      <sheetName val="[내역.XLS]A__MSOffice_Excel_w_137"/>
      <sheetName val="[내역.XLS]A__MSOffice_Excel_w_138"/>
      <sheetName val="[내역.XLS]A__MSOffice_Excel_w_140"/>
      <sheetName val="[내역.XLS]A__MSOffice_Excel_w_143"/>
      <sheetName val="[내역.XLS]A__MSOffice_Excel_w_142"/>
      <sheetName val="[내역.XLS]A__MSOffice_Excel_w_144"/>
      <sheetName val="[내역.XLS]A__MSOffice_Excel_w_155"/>
      <sheetName val="[내역.XLS]A__MSOffice_Excel_w_151"/>
      <sheetName val="[내역.XLS]A__MSOffice_Excel_w_145"/>
      <sheetName val="[내역.XLS]A__MSOffice_Excel_w_146"/>
      <sheetName val="[내역.XLS]A__MSOffice_Excel_w_147"/>
      <sheetName val="[내역.XLS]A__MSOffice_Excel_w_148"/>
      <sheetName val="[내역.XLS]A__MSOffice_Excel_w_150"/>
      <sheetName val="[내역.XLS]A__MSOffice_Excel_w_149"/>
      <sheetName val="[내역.XLS]A__MSOffice_Excel_w_152"/>
      <sheetName val="[내역.XLS]A__MSOffice_Excel_w_153"/>
      <sheetName val="[내역.XLS]A__MSOffice_Excel_w_154"/>
      <sheetName val="[내역.XLS]A__MSOffice_Excel_w_156"/>
      <sheetName val="[내역.XLS]A__MSOffice_Excel_w_157"/>
      <sheetName val="[내역.XLS]A__MSOffice_Excel_w_158"/>
      <sheetName val="[내역.XLS]A__MSOffice_Excel_w_159"/>
      <sheetName val="[내역.XLS]A__MSOffice_Excel_w_160"/>
      <sheetName val="[내역.XLS]A__MSOffice_Excel_w_161"/>
      <sheetName val="아스팔트 포장총괄집계표"/>
      <sheetName val="마감사양"/>
      <sheetName val="안산기계장치"/>
      <sheetName val="Medagama"/>
      <sheetName val="Sheet17"/>
      <sheetName val="부서별(배부후)_계획"/>
      <sheetName val="당진1,2호기전선관설치및접지4차공사내역서-을지"/>
      <sheetName val="잔여세부내역"/>
      <sheetName val="제비율"/>
      <sheetName val="일위대가목록"/>
      <sheetName val="관보호공조서"/>
      <sheetName val="cable-data"/>
      <sheetName val="정리내역"/>
      <sheetName val="아파트 기성내역서"/>
      <sheetName val="공사비 내역 (가)"/>
      <sheetName val="공통가설"/>
      <sheetName val="신_x0000__x0000_Ԁ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산근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4)유동표"/>
      <sheetName val="연장조서"/>
      <sheetName val="DESIGN CRITERIA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방배동내역(리라)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도"/>
      <sheetName val="1차변경내역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제경_x0000_"/>
      <sheetName val="1SGATE97"/>
      <sheetName val="가⣐鳋"/>
      <sheetName val="가颌亸"/>
      <sheetName val="[내역.XLS]A__MSOffice_Excel_w_162"/>
      <sheetName val="[내역.XLS]A__MSOffice_Excel_w_163"/>
      <sheetName val="[내역.XLS]A__MSOffice_Excel_w_167"/>
      <sheetName val="[내역.XLS]A__MSOffice_Excel_w_164"/>
      <sheetName val="[내역.XLS]A__MSOffice_Excel_w_165"/>
      <sheetName val="[내역.XLS]A__MSOffice_Excel_w_166"/>
      <sheetName val="[내역.XLS]A__MSOffice_Excel_w_168"/>
      <sheetName val="[내역.XLS]A__MSOffice_Excel_w_208"/>
      <sheetName val="[내역.XLS]A__MSOffice_Excel_w_193"/>
      <sheetName val="[내역.XLS]A__MSOffice_Excel_w_169"/>
      <sheetName val="[내역.XLS]A__MSOffice_Excel_w_170"/>
      <sheetName val="[내역.XLS]A__MSOffice_Excel_w_171"/>
      <sheetName val="[내역.XLS]A__MSOffice_Excel_w_172"/>
      <sheetName val="[내역.XLS]A__MSOffice_Excel_w_173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78"/>
      <sheetName val="[내역.XLS]A__MSOffice_Excel_w_179"/>
      <sheetName val="[내역.XLS]A__MSOffice_Excel_w_180"/>
      <sheetName val="[내역.XLS]A__MSOffice_Excel_w_181"/>
      <sheetName val="[내역.XLS]A__MSOffice_Excel_w_182"/>
      <sheetName val="[내역.XLS]A__MSOffice_Excel_w_183"/>
      <sheetName val="[내역.XLS]A__MSOffice_Excel_w_184"/>
      <sheetName val="[내역.XLS]A__MSOffice_Excel_w_185"/>
      <sheetName val="[내역.XLS]A__MSOffice_Excel_w_186"/>
      <sheetName val="[내역.XLS]A__MSOffice_Excel_w_187"/>
      <sheetName val="[내역.XLS]A__MSOffice_Excel_w_188"/>
      <sheetName val="[내역.XLS]A__MSOffice_Excel_w_189"/>
      <sheetName val="[내역.XLS]A__MSOffice_Excel_w_190"/>
      <sheetName val="[내역.XLS]A__MSOffice_Excel_w_191"/>
      <sheetName val="[내역.XLS]A__MSOffice_Excel_w_192"/>
      <sheetName val="[내역.XLS]A__MSOffice_Excel_w_195"/>
      <sheetName val="[내역.XLS]A__MSOffice_Excel_w_194"/>
      <sheetName val="[내역.XLS]A__MSOffice_Excel_w_199"/>
      <sheetName val="[내역.XLS]A__MSOffice_Excel_w_196"/>
      <sheetName val="[내역.XLS]A__MSOffice_Excel_w_197"/>
      <sheetName val="[내역.XLS]A__MSOffice_Excel_w_198"/>
      <sheetName val="[내역.XLS]A__MSOffice_Excel_w_200"/>
      <sheetName val="[내역.XLS]A__MSOffice_Excel_w_201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17"/>
      <sheetName val="[내역.XLS]A__MSOffice_Excel_w_209"/>
      <sheetName val="[내역.XLS]A__MSOffice_Excel_w_210"/>
      <sheetName val="[내역.XLS]A__MSOffice_Excel_w_211"/>
      <sheetName val="[내역.XLS]A__MSOffice_Excel_w_212"/>
      <sheetName val="[내역.XLS]A__MSOffice_Excel_w_213"/>
      <sheetName val="[내역.XLS]A__MSOffice_Excel_w_214"/>
      <sheetName val="[내역.XLS]A__MSOffice_Excel_w_215"/>
      <sheetName val="[내역.XLS]A__MSOffice_Excel_w_216"/>
      <sheetName val="[내역.XLS]A__MSOffice_Excel_w_222"/>
      <sheetName val="[내역.XLS]A__MSOffice_Excel_w_218"/>
      <sheetName val="[내역.XLS]A__MSOffice_Excel_w_219"/>
      <sheetName val="[내역.XLS]A__MSOffice_Excel_w_220"/>
      <sheetName val="[내역.XLS]A__MSOffice_Excel_w_221"/>
      <sheetName val="[내역.XLS]A__MSOffice_Excel_w_223"/>
      <sheetName val="[내역.XLS]A__MSOffice_Excel_w_226"/>
      <sheetName val="[내역.XLS]A__MSOffice_Excel_w_224"/>
      <sheetName val="[내역.XLS]A__MSOffice_Excel_w_225"/>
      <sheetName val="[내역.XLS]A__MSOffice_Excel_w_281"/>
      <sheetName val="[내역.XLS]A__MSOffice_Excel_w_268"/>
      <sheetName val="[내역.XLS]A__MSOffice_Excel_w_239"/>
      <sheetName val="[내역.XLS]A__MSOffice_Excel_w_227"/>
      <sheetName val="[내역.XLS]A__MSOffice_Excel_w_228"/>
      <sheetName val="[내역.XLS]A__MSOffice_Excel_w_229"/>
      <sheetName val="[내역.XLS]A__MSOffice_Excel_w_230"/>
      <sheetName val="[내역.XLS]A__MSOffice_Excel_w_231"/>
      <sheetName val="[내역.XLS]A__MSOffice_Excel_w_232"/>
      <sheetName val="[내역.XLS]A__MSOffice_Excel_w_233"/>
      <sheetName val="[내역.XLS]A__MSOffice_Excel_w_234"/>
      <sheetName val="[내역.XLS]A__MSOffice_Excel_w_235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41"/>
      <sheetName val="[내역.XLS]A__MSOffice_Excel_w_245"/>
      <sheetName val="[내역.XLS]A__MSOffice_Excel_w_242"/>
      <sheetName val="[내역.XLS]A__MSOffice_Excel_w_243"/>
      <sheetName val="[내역.XLS]A__MSOffice_Excel_w_244"/>
      <sheetName val="[내역.XLS]A__MSOffice_Excel_w_248"/>
      <sheetName val="[내역.XLS]A__MSOffice_Excel_w_246"/>
      <sheetName val="[내역.XLS]A__MSOffice_Excel_w_247"/>
      <sheetName val="[내역.XLS]A__MSOffice_Excel_w_249"/>
      <sheetName val="[내역.XLS]A__MSOffice_Excel_w_250"/>
      <sheetName val="[내역.XLS]A__MSOffice_Excel_w_251"/>
      <sheetName val="[내역.XLS]A__MSOffice_Excel_w_252"/>
      <sheetName val="[내역.XLS]A__MSOffice_Excel_w_253"/>
      <sheetName val="[내역.XLS]A__MSOffice_Excel_w_254"/>
      <sheetName val="[내역.XLS]A__MSOffice_Excel_w_255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1"/>
      <sheetName val="[내역.XLS]A__MSOffice_Excel_w_262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75"/>
      <sheetName val="[내역.XLS]A__MSOffice_Excel_w_269"/>
      <sheetName val="[내역.XLS]A__MSOffice_Excel_w_270"/>
      <sheetName val="[내역.XLS]A__MSOffice_Excel_w_271"/>
      <sheetName val="[내역.XLS]A__MSOffice_Excel_w_272"/>
      <sheetName val="[내역.XLS]A__MSOffice_Excel_w_273"/>
      <sheetName val="[내역.XLS]A__MSOffice_Excel_w_274"/>
      <sheetName val="[내역.XLS]A__MSOffice_Excel_w_276"/>
      <sheetName val="[내역.XLS]A__MSOffice_Excel_w_277"/>
      <sheetName val="[내역.XLS]A__MSOffice_Excel_w_278"/>
      <sheetName val="[내역.XLS]A__MSOffice_Excel_w_279"/>
      <sheetName val="[내역.XLS]A__MSOffice_Excel_w_280"/>
      <sheetName val="[내역.XLS]A__MSOffice_Excel_w_344"/>
      <sheetName val="건축집계표이수"/>
      <sheetName val="건축집계합계"/>
      <sheetName val="당정동경상이수"/>
      <sheetName val="당정동공통이수"/>
      <sheetName val="단면"/>
      <sheetName val="1. 설계조건 2.단면가정 3. 하중계산"/>
      <sheetName val="DATA 입력란"/>
      <sheetName val="부대공사총괄"/>
      <sheetName val="건축공사집계표"/>
      <sheetName val="현장경비"/>
      <sheetName val="방배동내역 (총괄)"/>
      <sheetName val="각형_x0000__x0000_"/>
      <sheetName val="1ST"/>
      <sheetName val="thao-go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J형측구단위수량"/>
      <sheetName val="토공수량집계"/>
      <sheetName val="심사계산"/>
      <sheetName val="심사물량"/>
      <sheetName val="[내역.XLS][내역.XLS][내역.XLS]석탄2쎕々/_x0000_"/>
      <sheetName val=" 상부공통집계(총괄)"/>
      <sheetName val="유림콘도"/>
      <sheetName val="변경현황"/>
      <sheetName val="VT,NC,M"/>
      <sheetName val="경영혁신본부"/>
      <sheetName val="strutႼ_x0000_쀀⫿쌄"/>
      <sheetName val="석탄2_x0000__x0000_Ԁ_x0000_"/>
      <sheetName val="일위대가(1_x0000_"/>
      <sheetName val="신청서"/>
      <sheetName val="비고"/>
      <sheetName val="내역서을지"/>
      <sheetName val="[내역.XLS]A__MSOffice_Excel_w_301"/>
      <sheetName val="시설물기초"/>
      <sheetName val="굴화내_x0000_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기준정보"/>
      <sheetName val="초기화_x0000_"/>
      <sheetName val="지수"/>
      <sheetName val="예총"/>
      <sheetName val="도로"/>
      <sheetName val="한일양산"/>
      <sheetName val="[내역.XLS]A__MSOffice_Excel_w_298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미익SUB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[내역.XLS]A__MSOffice_Excel_w_300"/>
      <sheetName val="[내역.XLS]A__MSOffice_Excel_w_299"/>
      <sheetName val="[내역.XLS]A__MSOffice_Excel_w_302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GAEYO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TTL"/>
      <sheetName val="index"/>
      <sheetName val="[내역.XLS]A__MSOffice_Excel_w_311"/>
      <sheetName val="[내역.XLS]A__MSOffice_Excel_w_308"/>
      <sheetName val="[내역.XLS]A__MSOffice_Excel_w_306"/>
      <sheetName val="[내역.XLS]A__MSOffice_Excel_w_303"/>
      <sheetName val="[내역.XLS]A__MSOffice_Excel_w_304"/>
      <sheetName val="[내역.XLS]A__MSOffice_Excel_w_305"/>
      <sheetName val="[내역.XLS]A__MSOffice_Excel_w_307"/>
      <sheetName val="[내역.XLS]A__MSOffice_Excel_w_309"/>
      <sheetName val="[내역.XLS]A__MSOffice_Excel_w_310"/>
      <sheetName val="[내역.XLS]A__MSOffice_Excel_w_312"/>
      <sheetName val="[내역.XLS]A__MSOffice_Excel_w_313"/>
      <sheetName val="[내역.XLS]A__MSOffice_Excel_w_314"/>
      <sheetName val="[내역.XLS]A__MSOffice_Excel_w_315"/>
      <sheetName val="[내역.XLS]A__MSOffice_Excel_w_316"/>
      <sheetName val="소유자명부(전체,비고란포함)"/>
      <sheetName val="CABLE SIZE-1"/>
      <sheetName val="[내역.XLS]A__MSOffice_Excel_w_343"/>
      <sheetName val="[내역.XLS]A__MSOffice_Excel_w_342"/>
      <sheetName val="[내역.XLS]A__MSOffice_Excel_w_341"/>
      <sheetName val="단위세대물량"/>
      <sheetName val="6동"/>
      <sheetName val="[내역.XLS]A__MSOffice_Excel_w_317"/>
      <sheetName val="[내역.XLS]A__MSOffice_Excel_w_318"/>
      <sheetName val="[내역.XLS]A__MSOffice_Excel_w_319"/>
      <sheetName val="[내역.XLS]A__MSOffice_Excel_w_320"/>
      <sheetName val="토취장복È"/>
      <sheetName val="토취장복ၶ"/>
      <sheetName val="공예을"/>
      <sheetName val="[내역.XLS]A__MSOffice_Excel_w_321"/>
      <sheetName val="[내역.XLS]A__MSOffice_Excel_w_323"/>
      <sheetName val="[내역.XLS]A__MSOffice_Excel_w_322"/>
      <sheetName val="[내역.XLS]A__MSOffice_Excel_w_324"/>
      <sheetName val="[내역.XLS]A__MSOffice_Excel_w_325"/>
      <sheetName val="[내역.XLS]A__MSOffice_Excel_w_338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7"/>
      <sheetName val="[내역.XLS]A__MSOffice_Excel_w_339"/>
      <sheetName val="[내역.XLS]A__MSOffice_Excel_w_340"/>
      <sheetName val="단가조_x0000_"/>
      <sheetName val="입력0_x0000_"/>
      <sheetName val="SCHEDULE"/>
      <sheetName val="Sumber Daya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기본단가표"/>
      <sheetName val="대장"/>
      <sheetName val="맨홀펌프장 수량집계표(Φ1500)"/>
      <sheetName val="[내역.XLS][내역.XLS]석탄2쎕々/_x0000_"/>
      <sheetName val="단가결정"/>
      <sheetName val="지장물_x0000__x0000_堀"/>
      <sheetName val="관급턠ʦ"/>
      <sheetName val="관급턠˧"/>
      <sheetName val="중기(목록)"/>
      <sheetName val="모니터링"/>
      <sheetName val="[내역.XLS]A__MSOffice_Excel_w_346"/>
      <sheetName val="[내역.XLS]A__MSOffice_Excel_w_345"/>
      <sheetName val="간선"/>
      <sheetName val="[내역.XLS]A__MSOffice_Excel_w_350"/>
      <sheetName val="[내역.XLS]A__MSOffice_Excel_w_349"/>
      <sheetName val="[내역.XLS]A__MSOffice_Excel_w_347"/>
      <sheetName val="[내역.XLS]A__MSOffice_Excel_w_348"/>
      <sheetName val="[내역.XLS]A__MSOffice_Excel_w_371"/>
      <sheetName val="[내역.XLS]A__MSOffice_Excel_w_365"/>
      <sheetName val="[내역.XLS]A__MSOffice_Excel_w_364"/>
      <sheetName val="[내역.XLS]A__MSOffice_Excel_w_353"/>
      <sheetName val="[내역.XLS]A__MSOffice_Excel_w_351"/>
      <sheetName val="[내역.XLS]A__MSOffice_Excel_w_352"/>
      <sheetName val="[내역.XLS]A__MSOffice_Excel_w_354"/>
      <sheetName val="[내역.XLS]A__MSOffice_Excel_w_357"/>
      <sheetName val="[내역.XLS]A__MSOffice_Excel_w_355"/>
      <sheetName val="[내역.XLS]A__MSOffice_Excel_w_356"/>
      <sheetName val="[내역.XLS]A__MSOffice_Excel_w_358"/>
      <sheetName val="[내역.XLS]A__MSOffice_Excel_w_359"/>
      <sheetName val="[내역.XLS]A__MSOffice_Excel_w_360"/>
      <sheetName val="[내역.XLS]A__MSOffice_Excel_w_361"/>
      <sheetName val="[내역.XLS]A__MSOffice_Excel_w_362"/>
      <sheetName val="[내역.XLS]A__MSOffice_Excel_w_363"/>
      <sheetName val="경영상태"/>
      <sheetName val="집수정"/>
      <sheetName val="[내역.XLS]A__MSOffice_Excel_w_366"/>
      <sheetName val="[내역.XLS]A__MSOffice_Excel_w_367"/>
      <sheetName val="[내역.XLS]A__MSOffice_Excel_w_368"/>
      <sheetName val="[내역.XLS]A__MSOffice_Excel_w_369"/>
      <sheetName val="[내역.XLS]A__MSOffice_Excel_w_370"/>
      <sheetName val="[내역.XLS]A__MSOffice_Excel_w_373"/>
      <sheetName val="[내역.XLS]A__MSOffice_Excel_w_372"/>
      <sheetName val="[내역.XLS]A__MSOffice_Excel_w_379"/>
      <sheetName val="[내역.XLS]A__MSOffice_Excel_w_374"/>
      <sheetName val="[내역.XLS]A__MSOffice_Excel_w_375"/>
      <sheetName val="[내역.XLS]A__MSOffice_Excel_w_376"/>
      <sheetName val="[내역.XLS]A__MSOffice_Excel_w_377"/>
      <sheetName val="[내역.XLS]A__MSOffice_Excel_w_378"/>
      <sheetName val="[내역.XLS]A__MSOffice_Excel_w_383"/>
      <sheetName val="[내역.XLS]A__MSOffice_Excel_w_380"/>
      <sheetName val="[내역.XLS]A__MSOffice_Excel_w_381"/>
      <sheetName val="[내역.XLS]A__MSOffice_Excel_w_382"/>
      <sheetName val="[내역.XLS]A__MSOffice_Excel_w_385"/>
      <sheetName val="[내역.XLS]A__MSOffice_Excel_w_384"/>
      <sheetName val="[내역.XLS]A__MSOffice_Excel_w_388"/>
      <sheetName val="[내역.XLS]A__MSOffice_Excel_w_386"/>
      <sheetName val="[내역.XLS]A__MSOffice_Excel_w_387"/>
      <sheetName val="b_balj_x0000__x0000__x0005__x00"/>
      <sheetName val="_x005f_x0000__x005f_x000c__x005"/>
      <sheetName val="L형옹벽_x0006__x0004__x0004__x001a"/>
      <sheetName val="_x0000__x0006__x0000__x0000__x0"/>
      <sheetName val="3.하중산정4_x0000__x0000__x0005__x0"/>
      <sheetName val="?_x000c_?_x000c_??耀僵䅛????_x0001"/>
      <sheetName val="?_x000c_?_x000c_??렀హ䆍????_x0001"/>
      <sheetName val="_x0000__x0000__x0000__x0004__x0"/>
      <sheetName val="운刎"/>
      <sheetName val="운"/>
      <sheetName val="아파_xd8ff_좭쀁"/>
      <sheetName val="중분대수량산출"/>
      <sheetName val="공정집계_국별"/>
      <sheetName val="포장물량집°"/>
      <sheetName val="설계단넼"/>
      <sheetName val="집계표(육_x0000__x0000_"/>
      <sheetName val="Anti"/>
      <sheetName val="sum1 (2)"/>
      <sheetName val="전정 수량표 (2)"/>
      <sheetName val="굴_x0000__x0000__x0005_"/>
      <sheetName val="전선관"/>
      <sheetName val="남평내역"/>
      <sheetName val="기계경비(시간_x0000__x0000_"/>
      <sheetName val="신_x0000_␀_x0013_"/>
      <sheetName val="신_x0000_㈀¨"/>
      <sheetName val="신_x0000_耀_x0006_"/>
      <sheetName val="신_x0000_猀"/>
      <sheetName val="신_x0000__xda00_#"/>
      <sheetName val="신우"/>
      <sheetName val="경비단가"/>
      <sheetName val="[내역.XLS]A__MSOffice_Excel_w_389"/>
      <sheetName val="각형맨_x0000_"/>
      <sheetName val="각형맨쀀"/>
      <sheetName val="99노임기준"/>
      <sheetName val="토목"/>
      <sheetName val="물가대비표"/>
      <sheetName val="일위목차"/>
      <sheetName val="노무비단가"/>
      <sheetName val="효명0010"/>
      <sheetName val="아파ÿ_x0000__x0000_"/>
      <sheetName val="자재집게표 "/>
      <sheetName val="인천제철"/>
      <sheetName val="표건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BOJUNGGM"/>
      <sheetName val="수정계획3"/>
      <sheetName val="의뢰서"/>
      <sheetName val="기본설계기준"/>
      <sheetName val="Finansal tamamlanma Eğrisi"/>
      <sheetName val="견적서"/>
      <sheetName val="유방야장기초"/>
      <sheetName val="토목검측서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[내역.XLS]A__MSOffice_Excel_w_398"/>
      <sheetName val="전차선로_물량刀"/>
      <sheetName val="전력변경내역"/>
      <sheetName val="인구"/>
      <sheetName val="환경평가"/>
      <sheetName val="업체별기성내역"/>
      <sheetName val="설계단_x0000_"/>
      <sheetName val="설계단"/>
      <sheetName val="집 계 표"/>
      <sheetName val="[내역.XLS]A__MSOffice_Excel_w_390"/>
      <sheetName val="[내역.XLS]A__MSOffice_Excel_w_391"/>
      <sheetName val="단면치수"/>
      <sheetName val="보호통단위수량"/>
      <sheetName val="3.하중계산"/>
      <sheetName val="건축집계표이수:건축집계합계"/>
      <sheetName val="도기류"/>
      <sheetName val="[내역.XLS]A__MSOffice_Excel_w_392"/>
      <sheetName val="[내역.XLS]A__MSOffice_Excel_w_393"/>
      <sheetName val="[내역.XLS]A__MSOffice_Excel_w_394"/>
      <sheetName val="설계단¬"/>
      <sheetName val="도면자료제출일정"/>
      <sheetName val="[내역.XLS]A__MSOffice_Excel_w_395"/>
      <sheetName val="[내역.XLS]A__MSOffice_Excel_w_396"/>
      <sheetName val="[내역.XLS]A__MSOffice_Excel_w_397"/>
      <sheetName val="총공사_x0000_凋Ɩ"/>
      <sheetName val="단-토공"/>
      <sheetName val="49수게"/>
      <sheetName val="49수즌"/>
      <sheetName val="49수Ⲍ"/>
      <sheetName val="흄관기초"/>
      <sheetName val="4월가격"/>
      <sheetName val="계약내역_x0000_"/>
      <sheetName val="마산방향"/>
      <sheetName val="마산방향철근집계"/>
      <sheetName val="운_xd80e_"/>
      <sheetName val="배수통관(좌)"/>
      <sheetName val="[내역.XLS]A__MSOffice_Excel_w_414"/>
      <sheetName val="49M_x0000_"/>
      <sheetName val="49_x0000_"/>
      <sheetName val="[내역.XLS]A__MSOffice_Excel_w_413"/>
      <sheetName val="[내역.XLS]A__MSOffice_Excel_w_409"/>
      <sheetName val="[내역.XLS]A__MSOffice_Excel_w_408"/>
      <sheetName val="[내역.XLS]A__MSOffice_Excel_w_406"/>
      <sheetName val="[내역.XLS]A__MSOffice_Excel_w_399"/>
      <sheetName val="[내역.XLS]A__MSOffice_Excel_w_400"/>
      <sheetName val="[내역.XLS]A__MSOffice_Excel_w_401"/>
      <sheetName val="[내역.XLS]A__MSOffice_Excel_w_402"/>
      <sheetName val="[내역.XLS]A__MSOffice_Excel_w_403"/>
      <sheetName val="[내역.XLS]A__MSOffice_Excel_w_404"/>
      <sheetName val="[내역.XLS]A__MSOffice_Excel_w_405"/>
      <sheetName val="[내역.XLS]A__MSOffice_Excel_w_407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RATE"/>
      <sheetName val="Pre."/>
      <sheetName val="Chiet tinh dz22"/>
      <sheetName val="Database"/>
      <sheetName val="schedule nos"/>
      <sheetName val="gcm06"/>
      <sheetName val="cpnc205"/>
      <sheetName val="GVLBT"/>
      <sheetName val="DTICH SORA 2"/>
      <sheetName val="현금경비중역"/>
      <sheetName val="●목차"/>
      <sheetName val="major"/>
      <sheetName val="●현황"/>
      <sheetName val="RD제품개발투자비(매가)"/>
      <sheetName val="SPS"/>
      <sheetName val="GI"/>
      <sheetName val="EE (3)"/>
      <sheetName val="PAVEMENT"/>
      <sheetName val="TRAFFIC"/>
      <sheetName val="BILL 02"/>
      <sheetName val="BILL 03"/>
      <sheetName val="BILL 08"/>
      <sheetName val="BILL 09"/>
      <sheetName val="HN"/>
      <sheetName val="설치중량_12"/>
      <sheetName val="수문일위_12"/>
      <sheetName val="PTVT_(MAU)12"/>
      <sheetName val="RAB_AR&amp;STR12"/>
      <sheetName val="4-Lane_bridge12"/>
      <sheetName val="BTT_(CAT_COC)12"/>
      <sheetName val="아파트_12"/>
      <sheetName val="dongia_(2)11"/>
      <sheetName val="Schedule_S-Curve_Revision#311"/>
      <sheetName val="M_6711"/>
      <sheetName val="KET_CAU_CT511"/>
      <sheetName val="Eq__Mobilization10"/>
      <sheetName val="설계기준_및_하중계산10"/>
      <sheetName val="전차선로_물량표10"/>
      <sheetName val="자재견적_(대왕)_(2)11"/>
      <sheetName val="제출내역_(2)10"/>
      <sheetName val="1_동력공사10"/>
      <sheetName val="현장관리비_산출내역10"/>
      <sheetName val="1_토공10"/>
      <sheetName val="전선_및_전선관10"/>
      <sheetName val="Sheet1_(2)10"/>
      <sheetName val="내역서_(변경)10"/>
      <sheetName val="_U형배수관10"/>
      <sheetName val="집수정_(우오수)10"/>
      <sheetName val="단위가격_10"/>
      <sheetName val="단면_(2)10"/>
      <sheetName val="6PILE__(돌출)10"/>
      <sheetName val="1_설계기준10"/>
      <sheetName val="CỘT+VÁCH_CHỜ_L1-NS210"/>
      <sheetName val="CỘT+VÁCH_CHỜ_L1-NS2_B1-B210"/>
      <sheetName val="CỘT+VÁCH_CHỜ_L1-NS2_B2-B410"/>
      <sheetName val="DivA1_-_He_thong_nuoc_cap10"/>
      <sheetName val="Nhan_cong10"/>
      <sheetName val="Thiet_bi10"/>
      <sheetName val="Vat_tu10"/>
      <sheetName val="DM_ChiPhi10"/>
      <sheetName val="May_TC10"/>
      <sheetName val="Phan_tich10"/>
      <sheetName val="Bang_KL10"/>
      <sheetName val="TH_Kinh_phi10"/>
      <sheetName val="Chiet_tinh_dz3510"/>
      <sheetName val="4_MECH10"/>
      <sheetName val="1995년_섹터별_매출10"/>
      <sheetName val="표지_(2)10"/>
      <sheetName val="CT_Thang_Mo10"/>
      <sheetName val="CT__PL10"/>
      <sheetName val="THÔNG_TIN10"/>
      <sheetName val="dtct_cong10"/>
      <sheetName val="KL_THÉP_MÓNG,DẦM,_SÀN,_CỘT_B210"/>
      <sheetName val="THKLTT_THÉP_B210"/>
      <sheetName val="ocean_voyage10"/>
      <sheetName val="NVN_Hotel10"/>
      <sheetName val="Cao_độ10"/>
      <sheetName val="CHITIET_VL-NC-TT_-1p10"/>
      <sheetName val="Bill_1_CPC9"/>
      <sheetName val="Bill_2_BoQ9"/>
      <sheetName val="Bill_3_PL9"/>
      <sheetName val="Bill_4_Do_boc_KL9"/>
      <sheetName val="Bill5__VT_CDT_cap9"/>
      <sheetName val="II_6_119"/>
      <sheetName val="BẢNG_TH_CỬA_CC9"/>
      <sheetName val="BẢNG_TH_PHU_KIEN9"/>
      <sheetName val="DG_duoi9"/>
      <sheetName val="CT_-THVLNC9"/>
      <sheetName val="Gia_vat_tu9"/>
      <sheetName val="PROD_9"/>
      <sheetName val="list_VL9"/>
      <sheetName val="Trình_mẫu_VL9"/>
      <sheetName val="Nhap_VL9"/>
      <sheetName val="LIST_VLĐV9"/>
      <sheetName val="BB_VLDV9"/>
      <sheetName val="BB_VLDV_(multi)9"/>
      <sheetName val="nghiệm_thu_hoàn_thành9"/>
      <sheetName val="Báo_cáo_hiện_trường9"/>
      <sheetName val="Kế_hoạch_nghiệm_thu9"/>
      <sheetName val="Quy_trình9"/>
      <sheetName val="List_vữa9"/>
      <sheetName val="List_NT9"/>
      <sheetName val="BBNT_thô9"/>
      <sheetName val="Analisa_Gabungan9"/>
      <sheetName val="TK_CỬA9"/>
      <sheetName val="Chi_tiết_KL9"/>
      <sheetName val="TONGKE3p_9"/>
      <sheetName val="Du_toan9"/>
      <sheetName val="Bill_01_-_CTN9"/>
      <sheetName val="built-up_rate9"/>
      <sheetName val="List_of_works9"/>
      <sheetName val="8_PILE__(돌출)9"/>
      <sheetName val="원가근거_9"/>
      <sheetName val="내역서(1__옥외전력_및_수변전설비)9"/>
      <sheetName val="내역서(2__접지_및_피뢰침_설비)9"/>
      <sheetName val="내역서(3__CABLE_TRAY)9"/>
      <sheetName val="내역서(4__가압장_동력)9"/>
      <sheetName val="내역서(5__약품투입동,응집침전지_동력)9"/>
      <sheetName val="내역서(6__여과지_동력)9"/>
      <sheetName val="내역서(7__농축조,농축분배조_동력)9"/>
      <sheetName val="내역서(8__조정농축조,조정농축분배조_동력)9"/>
      <sheetName val="내역서(9__탈리액농축조,탈리액농축분배조_동력)9"/>
      <sheetName val="내역서(10__탈수기동,회수펌프동_동력)9"/>
      <sheetName val="내역서(11__식당_및_창고_전력간선,전열)9"/>
      <sheetName val="내역서(12__식당_및_창고_전등)9"/>
      <sheetName val="내역서(13__가압장_전력간선,전열)9"/>
      <sheetName val="내역서(14__가압장_전등)9"/>
      <sheetName val="내역서(15__여과지_전력간선,전열)9"/>
      <sheetName val="내역서(16__여과지_전등)9"/>
      <sheetName val="내역서(17__각_농축분배조_전등_전열)9"/>
      <sheetName val="내역서(18__옥외_약전_및_방송)9"/>
      <sheetName val="내역서(19__각동_약전_및_방송)9"/>
      <sheetName val="분전반설치비_일위대가9"/>
      <sheetName val="공량(1__옥외전력_및_수변전,_외등설비)9"/>
      <sheetName val="공량(2__접지_및_피뢰침_설비)9"/>
      <sheetName val="공량(3__CABLE_TRAY)9"/>
      <sheetName val="공량(4__가압장_동력)9"/>
      <sheetName val="공량(5__약품투입동,응집침전지_동력)9"/>
      <sheetName val="공량(6__여과지_동력)9"/>
      <sheetName val="공량(7__농축조,농축분배조_동력)9"/>
      <sheetName val="공량(8__조정농축조,조정농축분배조_동력)9"/>
      <sheetName val="공량(9__탈리액농축조,탈리액농축분배조_동력)9"/>
      <sheetName val="공량(10__탈수기동,회수펌프동_동력)9"/>
      <sheetName val="공량(11__식당_및_창고_전력간선,전열)9"/>
      <sheetName val="공량(12__식당_및_창고_전등)9"/>
      <sheetName val="공량(13__가압장_전력간선,전열)9"/>
      <sheetName val="공량(14__가압장_전등)9"/>
      <sheetName val="공량(15__여과지_전력간선,전열)9"/>
      <sheetName val="공량(16__여과지_전등)9"/>
      <sheetName val="공량(17__각_농축분배조_전등_전열)9"/>
      <sheetName val="공량(18__옥외_약전_및_방송)9"/>
      <sheetName val="공량(19__각동_약전_및_방송9"/>
      <sheetName val="산출조서(1_옥외전력_및_수변전,_외등설비)9"/>
      <sheetName val="산출조서(2__접지_및_피뢰침_설비)9"/>
      <sheetName val="산출조서(3__CABLE_TRAY)9"/>
      <sheetName val="산출조서(4__가압장_동력)9"/>
      <sheetName val="산출조서(5__약품투입동,응집침전지_동력)9"/>
      <sheetName val="산출조서(6__여과지_동력)9"/>
      <sheetName val="산출조서(7__농축조,농축분배조_동력)9"/>
      <sheetName val="산출조서(8__조정농축조,조정농축분배조_동력)9"/>
      <sheetName val="산출조서(9__탈리액농축조,탈리액농축분배조_동력)9"/>
      <sheetName val="산출조서(10__탈수기동,회수펌프동_동력)9"/>
      <sheetName val="산출조서(11__식당_및_창고_전력간선,전열)9"/>
      <sheetName val="산출조서(12__식당_및_창고_전등)9"/>
      <sheetName val="산출조서(13__가압장_전력간선,전열)9"/>
      <sheetName val="산출조서(L1__관리동_전등)9"/>
      <sheetName val="산출조서(L2__침사지_전등,전열)9"/>
      <sheetName val="산출조서(15__여과지_전력간선,전열)9"/>
      <sheetName val="산출조서(16__여과지_전등)9"/>
      <sheetName val="산출조서(17__각_농축분배조_전등_전열)9"/>
      <sheetName val="산출조서(18__옥외_약전_및_방송)9"/>
      <sheetName val="산출조서(19__각동_약전_및_방송)9"/>
      <sheetName val="한전_수탁비_계산_내역9"/>
      <sheetName val="CUBICLE설치비_일위대가_9"/>
      <sheetName val="S_중기사용료9"/>
      <sheetName val="건______________축9"/>
      <sheetName val="PAD_TR보호대기초9"/>
      <sheetName val="원가계산서_9"/>
      <sheetName val="본선_토공_분배표9"/>
      <sheetName val="전화번호DATA_(2001)9"/>
      <sheetName val="공__종__별__집__계__표9"/>
      <sheetName val="일__위__대__가__목__록9"/>
      <sheetName val="일_위_대_가_표9"/>
      <sheetName val="단__가__대__비__표9"/>
      <sheetName val="96보완계획7_129"/>
      <sheetName val="1공구8_개소9"/>
      <sheetName val="조립식_가설건물9"/>
      <sheetName val="1공구_건정토건_철콘9"/>
      <sheetName val="일반문틀_설치9"/>
      <sheetName val="샌딩_에폭시_도장9"/>
      <sheetName val="1_설계조건9"/>
      <sheetName val="충돌_내용9"/>
      <sheetName val="상_부9"/>
      <sheetName val="토총괄_(2)9"/>
      <sheetName val="수지예산서(세부)_(2)9"/>
      <sheetName val="3_공통공사대비9"/>
      <sheetName val="석탄2_3물량9"/>
      <sheetName val="A(Rev_3)9"/>
      <sheetName val="3_하중산정4_지지력9"/>
      <sheetName val="준검_내역서9"/>
      <sheetName val="_냉각수펌프9"/>
      <sheetName val="BSD_(2)9"/>
      <sheetName val="플랜트_설치9"/>
      <sheetName val="입출재고현황_(2)9"/>
      <sheetName val="설_계9"/>
      <sheetName val="strut_type9"/>
      <sheetName val="차집관로,_중계펌프장원가9"/>
      <sheetName val="차집관로,_중계펌프장9"/>
      <sheetName val="B_O_M9"/>
      <sheetName val="세골재__T2_변경_현황9"/>
      <sheetName val="G_R300경비9"/>
      <sheetName val="1_취수장9"/>
      <sheetName val="중기조종사_단위단가9"/>
      <sheetName val="실행예산(97_12_17)9"/>
      <sheetName val="LRT_Style_BOQ9"/>
      <sheetName val="3_바닥판설계9"/>
      <sheetName val="TOWER_12TON9"/>
      <sheetName val="TOWER_10TON9"/>
      <sheetName val="수량산출서_갑지9"/>
      <sheetName val="보온_회사분9"/>
      <sheetName val="RING_WALL9"/>
      <sheetName val="환경기계공정표_(3)9"/>
      <sheetName val="1062-X방향_9"/>
      <sheetName val="배관배선_단가조사9"/>
      <sheetName val="청구서_(별지)(3차분)9"/>
      <sheetName val="1_레미콘집계9"/>
      <sheetName val="2_아스콘집계9"/>
      <sheetName val="3_보도집계9"/>
      <sheetName val="4_보차도경계석및_도로경계블럭9"/>
      <sheetName val="Ⅰ_골재집계_9"/>
      <sheetName val="사__업__비__수__지__예__산__서9"/>
      <sheetName val="Chenh_lech_vat_tu9"/>
      <sheetName val="CFA_Sumary3"/>
      <sheetName val="Don_gia2"/>
      <sheetName val="Annex_B9"/>
      <sheetName val="dtct_cau8"/>
      <sheetName val="KL_thanh_toan-Xuan_Dao2"/>
      <sheetName val="成本核算_4"/>
      <sheetName val="All_CCDC_lam_viec-dong_phuc8"/>
      <sheetName val="141119_Vinhomes_-_RC_Ky_thuat_8"/>
      <sheetName val="TH_N_Cong4"/>
      <sheetName val="Gia_cuoc_moi2"/>
      <sheetName val="Bang_gia_cuoc2"/>
      <sheetName val="Bu_nhien_lieu2"/>
      <sheetName val="3_공통공사??2"/>
      <sheetName val="P_M_별2"/>
      <sheetName val="4_포장집계2"/>
      <sheetName val="Requirement(Work_Crew)2"/>
      <sheetName val="6_7_8_우물통2"/>
      <sheetName val="CHITIET_VL-NC2"/>
      <sheetName val="3-PTDGR5_2"/>
      <sheetName val="Phan_tich_ca_may2"/>
      <sheetName val="Chenh_lech_ca_may2"/>
      <sheetName val="Chiet_tinh_don_gia_CM2"/>
      <sheetName val="TLg_CN&amp;Laixe2"/>
      <sheetName val="TLg_CN&amp;Laixe_(2)2"/>
      <sheetName val="TLg_Laitau2"/>
      <sheetName val="TLg_Laitau_(2)2"/>
      <sheetName val="Elemental_Breakdown+20%2"/>
      <sheetName val="He_so2"/>
      <sheetName val="Summary_-_Budget2"/>
      <sheetName val="1_설2"/>
      <sheetName val="1995_Cellular1"/>
      <sheetName val="3련_BOX2"/>
      <sheetName val="2_단면가정2"/>
      <sheetName val="3BL공동구_수량2"/>
      <sheetName val="3__GROUNDING_SYSTEM2"/>
      <sheetName val="1_경관조명산출2"/>
      <sheetName val="1_경관조명산출집계2"/>
      <sheetName val="제당_(13신규)원도급내역2"/>
      <sheetName val="제당_(14신규)원도급내역2"/>
      <sheetName val="제당_(13신규)하도급내역2"/>
      <sheetName val="제당_(14신규)하도급내역_2"/>
      <sheetName val="여수토방수로_(13신규)원도급내역2"/>
      <sheetName val="여수토방수로_(14신규)원도급내역2"/>
      <sheetName val="여수토방수로_(13신규)하도급내역_2"/>
      <sheetName val="여수토방수로_(14신규)하도급내역_2"/>
      <sheetName val="이설도로_(14신규)원도급내역_2"/>
      <sheetName val="이설도로_(14신규)하도급내역2"/>
      <sheetName val="2호이설도로_(14신규)원도급내역2"/>
      <sheetName val="2호이설도로(하도급내역)_2"/>
      <sheetName val="2호이설도로_(14신규)하도급내역2"/>
      <sheetName val="사통(하도급내역)_2"/>
      <sheetName val="제1호용수지선_(하도급)2"/>
      <sheetName val="설명(1~8)_2"/>
      <sheetName val="SUMMARY_2"/>
      <sheetName val="SUMMARY__(2)2"/>
      <sheetName val="EKOG10_(2)2"/>
      <sheetName val="노원열병합__건축공사기성내역서2"/>
      <sheetName val="자재_집계표2"/>
      <sheetName val="I_설계조건2"/>
      <sheetName val="5_모델링2"/>
      <sheetName val="Rekap_Addendum2"/>
      <sheetName val="On_Time2"/>
      <sheetName val="Cash_Flow_bulanan2"/>
      <sheetName val="Galian_12"/>
      <sheetName val="HARGA_MATERIAL2"/>
      <sheetName val="_PE-F-42_MR_9_Manpower2"/>
      <sheetName val="Benefit_Form2"/>
      <sheetName val="Piano_Montaggio_PO-02_bozza22"/>
      <sheetName val="BẢNG_ÁP_GIÁ_(in)2"/>
      <sheetName val="NT_(KL)_IN2"/>
      <sheetName val="DOM_D22"/>
      <sheetName val="nhà_ăn2"/>
      <sheetName val="Công_nhật2"/>
      <sheetName val="btkt_cột2"/>
      <sheetName val="Sat_tron1"/>
      <sheetName val="3_공통공사9"/>
      <sheetName val="1_설壆⿜2"/>
      <sheetName val="THPDMoi__(2)"/>
      <sheetName val="t-h_HA_THE"/>
      <sheetName val="00-Pipe_Schedule_for_QS_rev01"/>
      <sheetName val="4-Ban_giao_NCC"/>
      <sheetName val="VPP&amp;Tạp_phẩm"/>
      <sheetName val="Tien_Thuong"/>
      <sheetName val="NC_XL_6T_cuoi_01_CTy"/>
      <sheetName val="Data_-6T_dau"/>
      <sheetName val="Cong_6T"/>
      <sheetName val="Div26_-_Elect"/>
      <sheetName val="1__Dashboard"/>
      <sheetName val="Project_Info"/>
      <sheetName val="GDC_Data"/>
      <sheetName val="GDV_Data"/>
      <sheetName val="P&amp;L_(Opt_3)"/>
      <sheetName val="Dinh_muc_CP_KTCB_khac"/>
      <sheetName val="Exe_Sum"/>
      <sheetName val="MTO_REV_2(ARMOR)"/>
      <sheetName val="EIRR&gt;_2"/>
      <sheetName val="D1500_LOẠI_1"/>
      <sheetName val="D1500_LOẠI_2"/>
      <sheetName val="D1500_LOẠI_3"/>
      <sheetName val="TH_MTC"/>
      <sheetName val="TH_Vat_tu"/>
      <sheetName val="TONG_HOP_VL-NC_TT"/>
      <sheetName val="TH_XL"/>
      <sheetName val="CHITIET_VL-NC-TT-3p"/>
      <sheetName val="KPVC-BD_"/>
      <sheetName val="3_1_1"/>
      <sheetName val="3_1_4"/>
      <sheetName val="2_5_1"/>
      <sheetName val="4_1_1"/>
      <sheetName val="4_3_2"/>
      <sheetName val="5_3_1"/>
      <sheetName val="2_4_3"/>
      <sheetName val="KLDT_DIEN"/>
      <sheetName val="DESIGN_CRITERIA"/>
      <sheetName val="_x0"/>
      <sheetName val="HỆ_SỐ"/>
      <sheetName val="SLEEVE_THÉP"/>
      <sheetName val="Dữ_liệu"/>
      <sheetName val="Gia_KS"/>
      <sheetName val="TH_May_TC"/>
      <sheetName val="PTVT_DIEN"/>
      <sheetName val="Thong_ke_thiet_bi"/>
      <sheetName val="schedule_nos"/>
      <sheetName val="Báo_cáo1"/>
      <sheetName val="Boiler_Block"/>
      <sheetName val="NH3_Block"/>
      <sheetName val="Chiller_Block"/>
      <sheetName val="C02_Block"/>
      <sheetName val="Air_compressor"/>
      <sheetName val="Wokers_canteen"/>
      <sheetName val="Wokers_Kitchen"/>
      <sheetName val="Wokers_Toilet"/>
      <sheetName val="Spare_parts"/>
      <sheetName val="Maintenance_office"/>
      <sheetName val="Emty_RGB_Yard"/>
      <sheetName val="External_works"/>
      <sheetName val="Pipe_bridge"/>
      <sheetName val="Cool_warehouse"/>
      <sheetName val="Frozen_warehouse"/>
      <sheetName val="Pre_"/>
      <sheetName val="THDuToan"/>
      <sheetName val="HeSoDT"/>
      <sheetName val="Doi so"/>
      <sheetName val="DNTT"/>
      <sheetName val="Plumbing"/>
      <sheetName val="PL-F&amp;B"/>
      <sheetName val="DGchitiet "/>
      <sheetName val="MAST"/>
      <sheetName val="Menu"/>
      <sheetName val="tong du toan"/>
      <sheetName val="LKVL-CK-HT-GD1"/>
      <sheetName val="TONG HOP VL-NC"/>
      <sheetName val="Muc_tieu_chung"/>
      <sheetName val="Quan ly "/>
      <sheetName val="Quy trinh"/>
      <sheetName val="Dau tu thiet biNIV-PUR-PD-001-1"/>
      <sheetName val="NIV-PUR-PD-001"/>
      <sheetName val="NIV-PUR-PD-001-2"/>
      <sheetName val="NIV-PUR-PD-02"/>
      <sheetName val="NIV-PUR-PD-03"/>
      <sheetName val="NIV-PUR-PD-04"/>
      <sheetName val="NIV-PUR-PD-05"/>
      <sheetName val="NIV-PUR-PD-06"/>
      <sheetName val="NIV-PUR-PD-007"/>
      <sheetName val="NIV-PUR-PD-008-1"/>
      <sheetName val="NIV-PUR-PD-008-2"/>
      <sheetName val="TH VL, NC, DDHT Thanhphuoc"/>
      <sheetName val="TNHCHINH"/>
      <sheetName val="VCV-BE-TONG"/>
      <sheetName val="mw"/>
      <sheetName val="[내역.XLS]A__MSOffice_Excel_w_410"/>
      <sheetName val="[내역.XLS]A__MSOffice_Excel_w_411"/>
      <sheetName val="데이터"/>
      <sheetName val="자동제어"/>
      <sheetName val="잡철물"/>
      <sheetName val="[내역.XLS]A__MSOffice_Excel_w_412"/>
      <sheetName val="기본단가"/>
      <sheetName val="설계단惝"/>
      <sheetName val="[내역.XLS]A__MSOffice_Excel_w_457"/>
      <sheetName val="[내역.XLS]A__MSOffice_Excel_w_415"/>
      <sheetName val="[내역.XLS]A__MSOffice_Excel_w_418"/>
      <sheetName val="[내역.XLS]A__MSOffice_Excel_w_416"/>
      <sheetName val="[내역.XLS]A__MSOffice_Excel_w_417"/>
      <sheetName val="[내역.XLS]A__MSOffice_Excel_w_420"/>
      <sheetName val="[내역.XLS]A__MSOffice_Excel_w_419"/>
      <sheetName val="[내역.XLS]A__MSOffice_Excel_w_424"/>
      <sheetName val="[내역.XLS]A__MSOffice_Excel_w_421"/>
      <sheetName val="[내역.XLS]A__MSOffice_Excel_w_423"/>
      <sheetName val="[내역.XLS]A__MSOffice_Excel_w_422"/>
      <sheetName val="[내역.XLS]A__MSOffice_Excel_w_425"/>
      <sheetName val="[내역.XLS]A__MSOffice_Excel_w_426"/>
      <sheetName val="[내역.XLS]A__MSOffice_Excel_w_427"/>
      <sheetName val="[내역.XLS]A__MSOffice_Excel_w_428"/>
      <sheetName val="[내역.XLS]A__MSOffice_Excel_w_429"/>
      <sheetName val="[내역.XLS]A__MSOffice_Excel_w_430"/>
      <sheetName val="[내역.XLS]A__MSOffice_Excel_w_434"/>
      <sheetName val="[내역.XLS]A__MSOffice_Excel_w_431"/>
      <sheetName val="[내역.XLS]A__MSOffice_Excel_w_432"/>
      <sheetName val="[내역.XLS]A__MSOffice_Excel_w_433"/>
      <sheetName val="[내역.XLS]A__MSOffice_Excel_w_435"/>
      <sheetName val="[내역.XLS]A__MSOffice_Excel_w_436"/>
      <sheetName val="[내역.XLS]A__MSOffice_Excel_w_439"/>
      <sheetName val="[내역.XLS]A__MSOffice_Excel_w_438"/>
      <sheetName val="[내역.XLS]A__MSOffice_Excel_w_437"/>
      <sheetName val="[내역.XLS]A__MSOffice_Excel_w_440"/>
      <sheetName val="[내역.XLS]A__MSOffice_Excel_w_441"/>
      <sheetName val="[내역.XLS]A__MSOffice_Excel_w_450"/>
      <sheetName val="[내역.XLS]A__MSOffice_Excel_w_442"/>
      <sheetName val="[내역.XLS]A__MSOffice_Excel_w_444"/>
      <sheetName val="[내역.XLS]A__MSOffice_Excel_w_443"/>
      <sheetName val="[내역.XLS]A__MSOffice_Excel_w_445"/>
      <sheetName val="[내역.XLS]A__MSOffice_Excel_w_446"/>
      <sheetName val="[내역.XLS]A__MSOffice_Excel_w_448"/>
      <sheetName val="[내역.XLS]A__MSOffice_Excel_w_447"/>
      <sheetName val="[내역.XLS]A__MSOffice_Excel_w_449"/>
      <sheetName val="[내역.XLS]A__MSOffice_Excel_w_451"/>
      <sheetName val="[내역.XLS]A__MSOffice_Excel_w_452"/>
      <sheetName val="[내역.XLS]A__MSOffice_Excel_w_453"/>
      <sheetName val="[내역.XLS]A__MSOffice_Excel_w_454"/>
      <sheetName val="[내역.XLS]A__MSOffice_Excel_w_455"/>
      <sheetName val="5사남"/>
      <sheetName val="초순수 약품 Tank 혼재 설치공사(0306).xlsx"/>
      <sheetName val="ELECTRIC"/>
      <sheetName val="사업부배부A"/>
      <sheetName val="3안"/>
      <sheetName val="[내역.XLS]A__MSOffice_Excel_w_456"/>
      <sheetName val="[내역.XLS]A__MSOffice_Excel_w_458"/>
      <sheetName val="[내역.XLS]A__MSOffice_Excel_w_459"/>
      <sheetName val="[내역.XLS]A__MSOffice_Excel_w_460"/>
      <sheetName val="재_x0008_ꀀ"/>
      <sheetName val="주방"/>
      <sheetName val="22퀁퍱"/>
      <sheetName val="3.하중산정4"/>
      <sheetName val="석탄2"/>
      <sheetName val="[내역.XLS][내역.XLS][내역.XLS]석탄2쎕々/_"/>
      <sheetName val="__x000c___x000c___耀僵䅛_____x0001"/>
      <sheetName val="__x000c___x000c___렀హ䆍_____x0001"/>
      <sheetName val="strut_x0000__x0000__x0000__x0000__x0000_"/>
      <sheetName val="1.설偰ᒶ_x0000_"/>
      <sheetName val="1.설ၒ_x0000_"/>
      <sheetName val="1.설矰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>
        <row r="1">
          <cell r="C1" t="str">
            <v>F_CODE</v>
          </cell>
        </row>
      </sheetData>
      <sheetData sheetId="837">
        <row r="1">
          <cell r="C1" t="str">
            <v>F_CODE</v>
          </cell>
        </row>
      </sheetData>
      <sheetData sheetId="838">
        <row r="1">
          <cell r="C1" t="str">
            <v>F_CODE</v>
          </cell>
        </row>
      </sheetData>
      <sheetData sheetId="839">
        <row r="1">
          <cell r="C1" t="str">
            <v>F_CODE</v>
          </cell>
        </row>
      </sheetData>
      <sheetData sheetId="840">
        <row r="1">
          <cell r="C1" t="str">
            <v>F_CODE</v>
          </cell>
        </row>
      </sheetData>
      <sheetData sheetId="841">
        <row r="1">
          <cell r="C1" t="str">
            <v>F_CODE</v>
          </cell>
        </row>
      </sheetData>
      <sheetData sheetId="842">
        <row r="1">
          <cell r="C1" t="str">
            <v>F_CODE</v>
          </cell>
        </row>
      </sheetData>
      <sheetData sheetId="843">
        <row r="1">
          <cell r="C1" t="str">
            <v>F_CODE</v>
          </cell>
        </row>
      </sheetData>
      <sheetData sheetId="844">
        <row r="1">
          <cell r="C1" t="str">
            <v>F_CODE</v>
          </cell>
        </row>
      </sheetData>
      <sheetData sheetId="845">
        <row r="1">
          <cell r="C1" t="str">
            <v>F_CODE</v>
          </cell>
        </row>
      </sheetData>
      <sheetData sheetId="846">
        <row r="1">
          <cell r="C1" t="str">
            <v>F_CODE</v>
          </cell>
        </row>
      </sheetData>
      <sheetData sheetId="847">
        <row r="1">
          <cell r="C1" t="str">
            <v>F_CODE</v>
          </cell>
        </row>
      </sheetData>
      <sheetData sheetId="848">
        <row r="1">
          <cell r="C1" t="str">
            <v>F_CODE</v>
          </cell>
        </row>
      </sheetData>
      <sheetData sheetId="849">
        <row r="1">
          <cell r="C1" t="str">
            <v>F_CODE</v>
          </cell>
        </row>
      </sheetData>
      <sheetData sheetId="850">
        <row r="1">
          <cell r="C1" t="str">
            <v>F_CODE</v>
          </cell>
        </row>
      </sheetData>
      <sheetData sheetId="851">
        <row r="1">
          <cell r="C1" t="str">
            <v>F_CODE</v>
          </cell>
        </row>
      </sheetData>
      <sheetData sheetId="852">
        <row r="1">
          <cell r="C1" t="str">
            <v>F_CODE</v>
          </cell>
        </row>
      </sheetData>
      <sheetData sheetId="853">
        <row r="1">
          <cell r="C1" t="str">
            <v>F_CODE</v>
          </cell>
        </row>
      </sheetData>
      <sheetData sheetId="854">
        <row r="1">
          <cell r="C1" t="str">
            <v>F_CODE</v>
          </cell>
        </row>
      </sheetData>
      <sheetData sheetId="855">
        <row r="1">
          <cell r="C1" t="str">
            <v>F_CODE</v>
          </cell>
        </row>
      </sheetData>
      <sheetData sheetId="856">
        <row r="1">
          <cell r="C1" t="str">
            <v>F_CODE</v>
          </cell>
        </row>
      </sheetData>
      <sheetData sheetId="857">
        <row r="1">
          <cell r="C1" t="str">
            <v>F_CODE</v>
          </cell>
        </row>
      </sheetData>
      <sheetData sheetId="858">
        <row r="1">
          <cell r="C1" t="str">
            <v>F_CODE</v>
          </cell>
        </row>
      </sheetData>
      <sheetData sheetId="859">
        <row r="1">
          <cell r="C1" t="str">
            <v>F_CODE</v>
          </cell>
        </row>
      </sheetData>
      <sheetData sheetId="860">
        <row r="1">
          <cell r="C1" t="str">
            <v>F_CODE</v>
          </cell>
        </row>
      </sheetData>
      <sheetData sheetId="861">
        <row r="1">
          <cell r="C1" t="str">
            <v>F_CODE</v>
          </cell>
        </row>
      </sheetData>
      <sheetData sheetId="862">
        <row r="1">
          <cell r="C1" t="str">
            <v>F_CODE</v>
          </cell>
        </row>
      </sheetData>
      <sheetData sheetId="863">
        <row r="1">
          <cell r="C1" t="str">
            <v>F_CODE</v>
          </cell>
        </row>
      </sheetData>
      <sheetData sheetId="864">
        <row r="1">
          <cell r="C1" t="str">
            <v>F_CODE</v>
          </cell>
        </row>
      </sheetData>
      <sheetData sheetId="865">
        <row r="1">
          <cell r="C1" t="str">
            <v>F_CODE</v>
          </cell>
        </row>
      </sheetData>
      <sheetData sheetId="866">
        <row r="1">
          <cell r="C1" t="str">
            <v>F_CODE</v>
          </cell>
        </row>
      </sheetData>
      <sheetData sheetId="867">
        <row r="1">
          <cell r="C1" t="str">
            <v>F_CODE</v>
          </cell>
        </row>
      </sheetData>
      <sheetData sheetId="868">
        <row r="1">
          <cell r="C1" t="str">
            <v>F_CODE</v>
          </cell>
        </row>
      </sheetData>
      <sheetData sheetId="869">
        <row r="1">
          <cell r="C1" t="str">
            <v>F_CODE</v>
          </cell>
        </row>
      </sheetData>
      <sheetData sheetId="870">
        <row r="1">
          <cell r="C1" t="str">
            <v>F_CODE</v>
          </cell>
        </row>
      </sheetData>
      <sheetData sheetId="871">
        <row r="1">
          <cell r="C1" t="str">
            <v>F_CODE</v>
          </cell>
        </row>
      </sheetData>
      <sheetData sheetId="872">
        <row r="1">
          <cell r="C1" t="str">
            <v>F_CODE</v>
          </cell>
        </row>
      </sheetData>
      <sheetData sheetId="873">
        <row r="1">
          <cell r="C1" t="str">
            <v>F_CODE</v>
          </cell>
        </row>
      </sheetData>
      <sheetData sheetId="874">
        <row r="1">
          <cell r="C1" t="str">
            <v>F_CODE</v>
          </cell>
        </row>
      </sheetData>
      <sheetData sheetId="875">
        <row r="1">
          <cell r="C1" t="str">
            <v>F_CODE</v>
          </cell>
        </row>
      </sheetData>
      <sheetData sheetId="876">
        <row r="1">
          <cell r="C1" t="str">
            <v>F_CODE</v>
          </cell>
        </row>
      </sheetData>
      <sheetData sheetId="877">
        <row r="1">
          <cell r="C1" t="str">
            <v>F_CODE</v>
          </cell>
        </row>
      </sheetData>
      <sheetData sheetId="878">
        <row r="1">
          <cell r="C1" t="str">
            <v>F_CODE</v>
          </cell>
        </row>
      </sheetData>
      <sheetData sheetId="879">
        <row r="1">
          <cell r="C1" t="str">
            <v>F_CODE</v>
          </cell>
        </row>
      </sheetData>
      <sheetData sheetId="880">
        <row r="1">
          <cell r="C1" t="str">
            <v>F_CODE</v>
          </cell>
        </row>
      </sheetData>
      <sheetData sheetId="881">
        <row r="1">
          <cell r="C1" t="str">
            <v>F_CODE</v>
          </cell>
        </row>
      </sheetData>
      <sheetData sheetId="882">
        <row r="1">
          <cell r="C1" t="str">
            <v>F_CODE</v>
          </cell>
        </row>
      </sheetData>
      <sheetData sheetId="883">
        <row r="1">
          <cell r="C1" t="str">
            <v>F_CODE</v>
          </cell>
        </row>
      </sheetData>
      <sheetData sheetId="884">
        <row r="1">
          <cell r="C1" t="str">
            <v>F_CODE</v>
          </cell>
        </row>
      </sheetData>
      <sheetData sheetId="885">
        <row r="1">
          <cell r="C1" t="str">
            <v>F_CODE</v>
          </cell>
        </row>
      </sheetData>
      <sheetData sheetId="886">
        <row r="1">
          <cell r="C1" t="str">
            <v>F_CODE</v>
          </cell>
        </row>
      </sheetData>
      <sheetData sheetId="887">
        <row r="1">
          <cell r="C1" t="str">
            <v>F_CODE</v>
          </cell>
        </row>
      </sheetData>
      <sheetData sheetId="888">
        <row r="1">
          <cell r="C1" t="str">
            <v>F_CODE</v>
          </cell>
        </row>
      </sheetData>
      <sheetData sheetId="889">
        <row r="1">
          <cell r="C1" t="str">
            <v>F_CODE</v>
          </cell>
        </row>
      </sheetData>
      <sheetData sheetId="890">
        <row r="1">
          <cell r="C1" t="str">
            <v>F_CODE</v>
          </cell>
        </row>
      </sheetData>
      <sheetData sheetId="891">
        <row r="1">
          <cell r="C1" t="str">
            <v>F_CODE</v>
          </cell>
        </row>
      </sheetData>
      <sheetData sheetId="892">
        <row r="1">
          <cell r="C1" t="str">
            <v>F_CODE</v>
          </cell>
        </row>
      </sheetData>
      <sheetData sheetId="893">
        <row r="1">
          <cell r="C1" t="str">
            <v>F_CODE</v>
          </cell>
        </row>
      </sheetData>
      <sheetData sheetId="894">
        <row r="1">
          <cell r="C1" t="str">
            <v>F_CODE</v>
          </cell>
        </row>
      </sheetData>
      <sheetData sheetId="895">
        <row r="1">
          <cell r="C1" t="str">
            <v>F_CODE</v>
          </cell>
        </row>
      </sheetData>
      <sheetData sheetId="896">
        <row r="1">
          <cell r="C1" t="str">
            <v>F_CODE</v>
          </cell>
        </row>
      </sheetData>
      <sheetData sheetId="897">
        <row r="1">
          <cell r="C1" t="str">
            <v>F_CODE</v>
          </cell>
        </row>
      </sheetData>
      <sheetData sheetId="898">
        <row r="1">
          <cell r="C1" t="str">
            <v>F_CODE</v>
          </cell>
        </row>
      </sheetData>
      <sheetData sheetId="899">
        <row r="1">
          <cell r="C1" t="str">
            <v>F_CODE</v>
          </cell>
        </row>
      </sheetData>
      <sheetData sheetId="900">
        <row r="1">
          <cell r="C1" t="str">
            <v>F_CODE</v>
          </cell>
        </row>
      </sheetData>
      <sheetData sheetId="901">
        <row r="1">
          <cell r="C1" t="str">
            <v>F_CODE</v>
          </cell>
        </row>
      </sheetData>
      <sheetData sheetId="902">
        <row r="1">
          <cell r="C1" t="str">
            <v>F_CODE</v>
          </cell>
        </row>
      </sheetData>
      <sheetData sheetId="903">
        <row r="1">
          <cell r="C1" t="str">
            <v>F_CODE</v>
          </cell>
        </row>
      </sheetData>
      <sheetData sheetId="904">
        <row r="1">
          <cell r="C1" t="str">
            <v>F_CODE</v>
          </cell>
        </row>
      </sheetData>
      <sheetData sheetId="905">
        <row r="1">
          <cell r="C1" t="str">
            <v>F_CODE</v>
          </cell>
        </row>
      </sheetData>
      <sheetData sheetId="906">
        <row r="1">
          <cell r="C1" t="str">
            <v>F_CODE</v>
          </cell>
        </row>
      </sheetData>
      <sheetData sheetId="907">
        <row r="1">
          <cell r="C1" t="str">
            <v>F_CODE</v>
          </cell>
        </row>
      </sheetData>
      <sheetData sheetId="908">
        <row r="1">
          <cell r="C1" t="str">
            <v>F_CODE</v>
          </cell>
        </row>
      </sheetData>
      <sheetData sheetId="909">
        <row r="1">
          <cell r="C1" t="str">
            <v>F_CODE</v>
          </cell>
        </row>
      </sheetData>
      <sheetData sheetId="910">
        <row r="1">
          <cell r="C1" t="str">
            <v>F_CODE</v>
          </cell>
        </row>
      </sheetData>
      <sheetData sheetId="911">
        <row r="1">
          <cell r="C1" t="str">
            <v>F_CODE</v>
          </cell>
        </row>
      </sheetData>
      <sheetData sheetId="912">
        <row r="1">
          <cell r="C1" t="str">
            <v>F_CODE</v>
          </cell>
        </row>
      </sheetData>
      <sheetData sheetId="913">
        <row r="1">
          <cell r="C1" t="str">
            <v>F_CODE</v>
          </cell>
        </row>
      </sheetData>
      <sheetData sheetId="914">
        <row r="1">
          <cell r="C1" t="str">
            <v>F_CODE</v>
          </cell>
        </row>
      </sheetData>
      <sheetData sheetId="915">
        <row r="1">
          <cell r="C1" t="str">
            <v>F_CODE</v>
          </cell>
        </row>
      </sheetData>
      <sheetData sheetId="916">
        <row r="1">
          <cell r="C1" t="str">
            <v>F_CODE</v>
          </cell>
        </row>
      </sheetData>
      <sheetData sheetId="917">
        <row r="1">
          <cell r="C1" t="str">
            <v>F_CODE</v>
          </cell>
        </row>
      </sheetData>
      <sheetData sheetId="918">
        <row r="1">
          <cell r="C1" t="str">
            <v>F_CODE</v>
          </cell>
        </row>
      </sheetData>
      <sheetData sheetId="919">
        <row r="1">
          <cell r="C1" t="str">
            <v>F_CODE</v>
          </cell>
        </row>
      </sheetData>
      <sheetData sheetId="920">
        <row r="1">
          <cell r="C1" t="str">
            <v>F_CODE</v>
          </cell>
        </row>
      </sheetData>
      <sheetData sheetId="921">
        <row r="1">
          <cell r="C1" t="str">
            <v>F_CODE</v>
          </cell>
        </row>
      </sheetData>
      <sheetData sheetId="922">
        <row r="1">
          <cell r="C1" t="str">
            <v>F_CODE</v>
          </cell>
        </row>
      </sheetData>
      <sheetData sheetId="923">
        <row r="1">
          <cell r="C1" t="str">
            <v>F_CODE</v>
          </cell>
        </row>
      </sheetData>
      <sheetData sheetId="924">
        <row r="1">
          <cell r="C1" t="str">
            <v>F_CODE</v>
          </cell>
        </row>
      </sheetData>
      <sheetData sheetId="925">
        <row r="1">
          <cell r="C1" t="str">
            <v>F_CODE</v>
          </cell>
        </row>
      </sheetData>
      <sheetData sheetId="926">
        <row r="1">
          <cell r="C1" t="str">
            <v>F_CODE</v>
          </cell>
        </row>
      </sheetData>
      <sheetData sheetId="927">
        <row r="1">
          <cell r="C1" t="str">
            <v>F_CODE</v>
          </cell>
        </row>
      </sheetData>
      <sheetData sheetId="928">
        <row r="1">
          <cell r="C1" t="str">
            <v>F_CODE</v>
          </cell>
        </row>
      </sheetData>
      <sheetData sheetId="929">
        <row r="1">
          <cell r="C1" t="str">
            <v>F_CODE</v>
          </cell>
        </row>
      </sheetData>
      <sheetData sheetId="930">
        <row r="1">
          <cell r="C1" t="str">
            <v>F_CODE</v>
          </cell>
        </row>
      </sheetData>
      <sheetData sheetId="931">
        <row r="1">
          <cell r="C1" t="str">
            <v>F_CODE</v>
          </cell>
        </row>
      </sheetData>
      <sheetData sheetId="932">
        <row r="1">
          <cell r="C1" t="str">
            <v>F_CODE</v>
          </cell>
        </row>
      </sheetData>
      <sheetData sheetId="933">
        <row r="1">
          <cell r="C1" t="str">
            <v>F_CODE</v>
          </cell>
        </row>
      </sheetData>
      <sheetData sheetId="934">
        <row r="1">
          <cell r="C1" t="str">
            <v>F_CODE</v>
          </cell>
        </row>
      </sheetData>
      <sheetData sheetId="935">
        <row r="1">
          <cell r="C1" t="str">
            <v>F_CODE</v>
          </cell>
        </row>
      </sheetData>
      <sheetData sheetId="936">
        <row r="1">
          <cell r="C1" t="str">
            <v>F_CODE</v>
          </cell>
        </row>
      </sheetData>
      <sheetData sheetId="937">
        <row r="1">
          <cell r="C1" t="str">
            <v>F_CODE</v>
          </cell>
        </row>
      </sheetData>
      <sheetData sheetId="938">
        <row r="1">
          <cell r="C1" t="str">
            <v>F_CODE</v>
          </cell>
        </row>
      </sheetData>
      <sheetData sheetId="939">
        <row r="1">
          <cell r="C1" t="str">
            <v>F_CODE</v>
          </cell>
        </row>
      </sheetData>
      <sheetData sheetId="940">
        <row r="1">
          <cell r="C1" t="str">
            <v>F_CODE</v>
          </cell>
        </row>
      </sheetData>
      <sheetData sheetId="941">
        <row r="1">
          <cell r="C1" t="str">
            <v>F_CODE</v>
          </cell>
        </row>
      </sheetData>
      <sheetData sheetId="942">
        <row r="1">
          <cell r="C1" t="str">
            <v>F_CODE</v>
          </cell>
        </row>
      </sheetData>
      <sheetData sheetId="943">
        <row r="1">
          <cell r="C1" t="str">
            <v>F_CODE</v>
          </cell>
        </row>
      </sheetData>
      <sheetData sheetId="944">
        <row r="1">
          <cell r="C1" t="str">
            <v>F_CODE</v>
          </cell>
        </row>
      </sheetData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>
        <row r="1">
          <cell r="C1" t="str">
            <v>F_CODE</v>
          </cell>
        </row>
      </sheetData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>
        <row r="1">
          <cell r="C1" t="str">
            <v>F_CODE</v>
          </cell>
        </row>
      </sheetData>
      <sheetData sheetId="1303">
        <row r="1">
          <cell r="C1" t="str">
            <v>F_CODE</v>
          </cell>
        </row>
      </sheetData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 refreshError="1"/>
      <sheetData sheetId="1350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>
        <row r="1">
          <cell r="C1" t="str">
            <v>F_CODE</v>
          </cell>
        </row>
      </sheetData>
      <sheetData sheetId="1427">
        <row r="1">
          <cell r="C1" t="str">
            <v>F_CODE</v>
          </cell>
        </row>
      </sheetData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 refreshError="1"/>
      <sheetData sheetId="1466" refreshError="1"/>
      <sheetData sheetId="1467" refreshError="1"/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 refreshError="1"/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/>
      <sheetData sheetId="1548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>
        <row r="1">
          <cell r="C1" t="str">
            <v>F_CODE</v>
          </cell>
        </row>
      </sheetData>
      <sheetData sheetId="1561">
        <row r="1">
          <cell r="C1" t="str">
            <v>F_CODE</v>
          </cell>
        </row>
      </sheetData>
      <sheetData sheetId="1562">
        <row r="1">
          <cell r="C1" t="str">
            <v>F_CODE</v>
          </cell>
        </row>
      </sheetData>
      <sheetData sheetId="1563">
        <row r="1">
          <cell r="C1" t="str">
            <v>F_CODE</v>
          </cell>
        </row>
      </sheetData>
      <sheetData sheetId="1564">
        <row r="1">
          <cell r="C1" t="str">
            <v>F_CODE</v>
          </cell>
        </row>
      </sheetData>
      <sheetData sheetId="1565">
        <row r="1">
          <cell r="C1" t="str">
            <v>F_CODE</v>
          </cell>
        </row>
      </sheetData>
      <sheetData sheetId="1566">
        <row r="1">
          <cell r="C1" t="str">
            <v>F_CODE</v>
          </cell>
        </row>
      </sheetData>
      <sheetData sheetId="1567">
        <row r="1">
          <cell r="C1" t="str">
            <v>F_CODE</v>
          </cell>
        </row>
      </sheetData>
      <sheetData sheetId="1568">
        <row r="1">
          <cell r="C1" t="str">
            <v>F_CODE</v>
          </cell>
        </row>
      </sheetData>
      <sheetData sheetId="1569" refreshError="1"/>
      <sheetData sheetId="1570" refreshError="1"/>
      <sheetData sheetId="1571">
        <row r="1">
          <cell r="C1" t="str">
            <v>F_CODE</v>
          </cell>
        </row>
      </sheetData>
      <sheetData sheetId="1572" refreshError="1"/>
      <sheetData sheetId="1573">
        <row r="1">
          <cell r="C1" t="str">
            <v>F_CODE</v>
          </cell>
        </row>
      </sheetData>
      <sheetData sheetId="1574">
        <row r="1">
          <cell r="C1" t="str">
            <v>F_CODE</v>
          </cell>
        </row>
      </sheetData>
      <sheetData sheetId="1575">
        <row r="1">
          <cell r="C1" t="str">
            <v>F_CODE</v>
          </cell>
        </row>
      </sheetData>
      <sheetData sheetId="1576">
        <row r="1">
          <cell r="C1" t="str">
            <v>F_CODE</v>
          </cell>
        </row>
      </sheetData>
      <sheetData sheetId="1577">
        <row r="1">
          <cell r="C1" t="str">
            <v>F_CODE</v>
          </cell>
        </row>
      </sheetData>
      <sheetData sheetId="1578">
        <row r="1">
          <cell r="C1" t="str">
            <v>F_CODE</v>
          </cell>
        </row>
      </sheetData>
      <sheetData sheetId="1579">
        <row r="1">
          <cell r="C1" t="str">
            <v>F_CODE</v>
          </cell>
        </row>
      </sheetData>
      <sheetData sheetId="1580">
        <row r="1">
          <cell r="C1" t="str">
            <v>F_CODE</v>
          </cell>
        </row>
      </sheetData>
      <sheetData sheetId="1581">
        <row r="1">
          <cell r="C1" t="str">
            <v>F_CODE</v>
          </cell>
        </row>
      </sheetData>
      <sheetData sheetId="1582">
        <row r="1">
          <cell r="C1" t="str">
            <v>F_CODE</v>
          </cell>
        </row>
      </sheetData>
      <sheetData sheetId="1583">
        <row r="1">
          <cell r="C1" t="str">
            <v>F_CODE</v>
          </cell>
        </row>
      </sheetData>
      <sheetData sheetId="1584">
        <row r="1">
          <cell r="C1" t="str">
            <v>F_CODE</v>
          </cell>
        </row>
      </sheetData>
      <sheetData sheetId="1585">
        <row r="1">
          <cell r="C1" t="str">
            <v>F_CODE</v>
          </cell>
        </row>
      </sheetData>
      <sheetData sheetId="1586">
        <row r="1">
          <cell r="C1" t="str">
            <v>F_CODE</v>
          </cell>
        </row>
      </sheetData>
      <sheetData sheetId="1587">
        <row r="1">
          <cell r="C1" t="str">
            <v>F_CODE</v>
          </cell>
        </row>
      </sheetData>
      <sheetData sheetId="1588">
        <row r="1">
          <cell r="C1" t="str">
            <v>F_CODE</v>
          </cell>
        </row>
      </sheetData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 refreshError="1"/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>
        <row r="1">
          <cell r="C1" t="str">
            <v>F_CODE</v>
          </cell>
        </row>
      </sheetData>
      <sheetData sheetId="1660">
        <row r="1">
          <cell r="C1" t="str">
            <v>F_CODE</v>
          </cell>
        </row>
      </sheetData>
      <sheetData sheetId="1661">
        <row r="1">
          <cell r="C1" t="str">
            <v>F_CODE</v>
          </cell>
        </row>
      </sheetData>
      <sheetData sheetId="1662">
        <row r="1">
          <cell r="C1" t="str">
            <v>F_CODE</v>
          </cell>
        </row>
      </sheetData>
      <sheetData sheetId="1663">
        <row r="1">
          <cell r="C1" t="str">
            <v>F_CODE</v>
          </cell>
        </row>
      </sheetData>
      <sheetData sheetId="1664">
        <row r="1">
          <cell r="C1" t="str">
            <v>F_CODE</v>
          </cell>
        </row>
      </sheetData>
      <sheetData sheetId="1665">
        <row r="1">
          <cell r="C1" t="str">
            <v>F_CODE</v>
          </cell>
        </row>
      </sheetData>
      <sheetData sheetId="1666">
        <row r="1">
          <cell r="C1" t="str">
            <v>F_CODE</v>
          </cell>
        </row>
      </sheetData>
      <sheetData sheetId="1667">
        <row r="1">
          <cell r="C1" t="str">
            <v>F_CODE</v>
          </cell>
        </row>
      </sheetData>
      <sheetData sheetId="1668">
        <row r="1">
          <cell r="C1" t="str">
            <v>F_CODE</v>
          </cell>
        </row>
      </sheetData>
      <sheetData sheetId="1669">
        <row r="1">
          <cell r="C1" t="str">
            <v>F_CODE</v>
          </cell>
        </row>
      </sheetData>
      <sheetData sheetId="1670">
        <row r="1">
          <cell r="C1" t="str">
            <v>F_CODE</v>
          </cell>
        </row>
      </sheetData>
      <sheetData sheetId="1671">
        <row r="1">
          <cell r="C1" t="str">
            <v>F_CODE</v>
          </cell>
        </row>
      </sheetData>
      <sheetData sheetId="1672">
        <row r="1">
          <cell r="C1" t="str">
            <v>F_CODE</v>
          </cell>
        </row>
      </sheetData>
      <sheetData sheetId="1673">
        <row r="1">
          <cell r="C1" t="str">
            <v>F_CODE</v>
          </cell>
        </row>
      </sheetData>
      <sheetData sheetId="1674">
        <row r="1">
          <cell r="C1" t="str">
            <v>F_CODE</v>
          </cell>
        </row>
      </sheetData>
      <sheetData sheetId="1675">
        <row r="1">
          <cell r="C1" t="str">
            <v>F_CODE</v>
          </cell>
        </row>
      </sheetData>
      <sheetData sheetId="1676">
        <row r="1">
          <cell r="C1" t="str">
            <v>F_CODE</v>
          </cell>
        </row>
      </sheetData>
      <sheetData sheetId="1677">
        <row r="1">
          <cell r="C1" t="str">
            <v>F_CODE</v>
          </cell>
        </row>
      </sheetData>
      <sheetData sheetId="1678">
        <row r="1">
          <cell r="C1" t="str">
            <v>F_CODE</v>
          </cell>
        </row>
      </sheetData>
      <sheetData sheetId="1679">
        <row r="1">
          <cell r="C1" t="str">
            <v>F_CODE</v>
          </cell>
        </row>
      </sheetData>
      <sheetData sheetId="1680">
        <row r="1">
          <cell r="C1" t="str">
            <v>F_CODE</v>
          </cell>
        </row>
      </sheetData>
      <sheetData sheetId="1681">
        <row r="1">
          <cell r="C1" t="str">
            <v>F_CODE</v>
          </cell>
        </row>
      </sheetData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 refreshError="1"/>
      <sheetData sheetId="1764">
        <row r="1">
          <cell r="C1" t="str">
            <v>F_CODE</v>
          </cell>
        </row>
      </sheetData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>
        <row r="1">
          <cell r="C1" t="str">
            <v>F_CODE</v>
          </cell>
        </row>
      </sheetData>
      <sheetData sheetId="1968">
        <row r="1">
          <cell r="C1" t="str">
            <v>F_CODE</v>
          </cell>
        </row>
      </sheetData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>
        <row r="1">
          <cell r="C1" t="str">
            <v>F_CODE</v>
          </cell>
        </row>
      </sheetData>
      <sheetData sheetId="1972">
        <row r="1">
          <cell r="C1" t="str">
            <v>F_CODE</v>
          </cell>
        </row>
      </sheetData>
      <sheetData sheetId="1973">
        <row r="1">
          <cell r="C1" t="str">
            <v>F_CODE</v>
          </cell>
        </row>
      </sheetData>
      <sheetData sheetId="1974">
        <row r="1">
          <cell r="C1" t="str">
            <v>F_CODE</v>
          </cell>
        </row>
      </sheetData>
      <sheetData sheetId="1975">
        <row r="1">
          <cell r="C1" t="str">
            <v>F_CODE</v>
          </cell>
        </row>
      </sheetData>
      <sheetData sheetId="1976">
        <row r="1">
          <cell r="C1" t="str">
            <v>F_CODE</v>
          </cell>
        </row>
      </sheetData>
      <sheetData sheetId="1977">
        <row r="1">
          <cell r="C1" t="str">
            <v>F_CODE</v>
          </cell>
        </row>
      </sheetData>
      <sheetData sheetId="1978">
        <row r="1">
          <cell r="C1" t="str">
            <v>F_CODE</v>
          </cell>
        </row>
      </sheetData>
      <sheetData sheetId="1979">
        <row r="1">
          <cell r="C1" t="str">
            <v>F_CODE</v>
          </cell>
        </row>
      </sheetData>
      <sheetData sheetId="1980">
        <row r="1">
          <cell r="C1" t="str">
            <v>F_CODE</v>
          </cell>
        </row>
      </sheetData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>
        <row r="1">
          <cell r="C1" t="str">
            <v>F_CODE</v>
          </cell>
        </row>
      </sheetData>
      <sheetData sheetId="2026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/>
      <sheetData sheetId="2083"/>
      <sheetData sheetId="2084">
        <row r="1">
          <cell r="C1" t="str">
            <v>F_CODE</v>
          </cell>
        </row>
      </sheetData>
      <sheetData sheetId="2085">
        <row r="1">
          <cell r="C1" t="str">
            <v>F_CODE</v>
          </cell>
        </row>
      </sheetData>
      <sheetData sheetId="2086"/>
      <sheetData sheetId="2087"/>
      <sheetData sheetId="2088">
        <row r="1">
          <cell r="C1" t="str">
            <v>F_CODE</v>
          </cell>
        </row>
      </sheetData>
      <sheetData sheetId="2089">
        <row r="1">
          <cell r="C1" t="str">
            <v>F_CODE</v>
          </cell>
        </row>
      </sheetData>
      <sheetData sheetId="2090"/>
      <sheetData sheetId="2091"/>
      <sheetData sheetId="2092"/>
      <sheetData sheetId="2093"/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/>
      <sheetData sheetId="2100"/>
      <sheetData sheetId="2101"/>
      <sheetData sheetId="2102"/>
      <sheetData sheetId="2103">
        <row r="1">
          <cell r="C1" t="str">
            <v>F_CODE</v>
          </cell>
        </row>
      </sheetData>
      <sheetData sheetId="2104"/>
      <sheetData sheetId="2105">
        <row r="1">
          <cell r="C1" t="str">
            <v>F_CODE</v>
          </cell>
        </row>
      </sheetData>
      <sheetData sheetId="2106">
        <row r="1">
          <cell r="C1" t="str">
            <v>F_CODE</v>
          </cell>
        </row>
      </sheetData>
      <sheetData sheetId="2107"/>
      <sheetData sheetId="2108">
        <row r="1">
          <cell r="C1" t="str">
            <v>F_CODE</v>
          </cell>
        </row>
      </sheetData>
      <sheetData sheetId="2109"/>
      <sheetData sheetId="2110">
        <row r="1">
          <cell r="C1" t="str">
            <v>F_CODE</v>
          </cell>
        </row>
      </sheetData>
      <sheetData sheetId="2111"/>
      <sheetData sheetId="2112">
        <row r="1">
          <cell r="C1" t="str">
            <v>F_CODE</v>
          </cell>
        </row>
      </sheetData>
      <sheetData sheetId="2113"/>
      <sheetData sheetId="2114"/>
      <sheetData sheetId="2115"/>
      <sheetData sheetId="2116"/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/>
      <sheetData sheetId="2121"/>
      <sheetData sheetId="2122">
        <row r="1">
          <cell r="C1" t="str">
            <v>F_CODE</v>
          </cell>
        </row>
      </sheetData>
      <sheetData sheetId="2123">
        <row r="1">
          <cell r="C1" t="str">
            <v>F_CODE</v>
          </cell>
        </row>
      </sheetData>
      <sheetData sheetId="2124">
        <row r="1">
          <cell r="C1" t="str">
            <v>F_CODE</v>
          </cell>
        </row>
      </sheetData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/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/>
      <sheetData sheetId="2133"/>
      <sheetData sheetId="2134"/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/>
      <sheetData sheetId="2141"/>
      <sheetData sheetId="2142"/>
      <sheetData sheetId="2143">
        <row r="1">
          <cell r="C1" t="str">
            <v>F_CODE</v>
          </cell>
        </row>
      </sheetData>
      <sheetData sheetId="2144">
        <row r="1">
          <cell r="C1" t="str">
            <v>F_CODE</v>
          </cell>
        </row>
      </sheetData>
      <sheetData sheetId="2145">
        <row r="1">
          <cell r="C1" t="str">
            <v>F_CODE</v>
          </cell>
        </row>
      </sheetData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/>
      <sheetData sheetId="2526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/>
      <sheetData sheetId="2928">
        <row r="1">
          <cell r="C1" t="str">
            <v>F_CODE</v>
          </cell>
        </row>
      </sheetData>
      <sheetData sheetId="2929">
        <row r="1">
          <cell r="C1" t="str">
            <v>F_CODE</v>
          </cell>
        </row>
      </sheetData>
      <sheetData sheetId="2930"/>
      <sheetData sheetId="2931">
        <row r="1">
          <cell r="C1" t="str">
            <v>F_CODE</v>
          </cell>
        </row>
      </sheetData>
      <sheetData sheetId="2932"/>
      <sheetData sheetId="2933">
        <row r="1">
          <cell r="C1" t="str">
            <v>F_CODE</v>
          </cell>
        </row>
      </sheetData>
      <sheetData sheetId="2934">
        <row r="1">
          <cell r="C1" t="str">
            <v>F_CODE</v>
          </cell>
        </row>
      </sheetData>
      <sheetData sheetId="2935">
        <row r="1">
          <cell r="C1" t="str">
            <v>F_CODE</v>
          </cell>
        </row>
      </sheetData>
      <sheetData sheetId="2936">
        <row r="1">
          <cell r="C1" t="str">
            <v>F_CODE</v>
          </cell>
        </row>
      </sheetData>
      <sheetData sheetId="2937">
        <row r="1">
          <cell r="C1" t="str">
            <v>F_CODE</v>
          </cell>
        </row>
      </sheetData>
      <sheetData sheetId="2938">
        <row r="1">
          <cell r="C1" t="str">
            <v>F_CODE</v>
          </cell>
        </row>
      </sheetData>
      <sheetData sheetId="2939">
        <row r="1">
          <cell r="C1" t="str">
            <v>F_CODE</v>
          </cell>
        </row>
      </sheetData>
      <sheetData sheetId="2940">
        <row r="1">
          <cell r="C1" t="str">
            <v>F_CODE</v>
          </cell>
        </row>
      </sheetData>
      <sheetData sheetId="2941">
        <row r="1">
          <cell r="C1" t="str">
            <v>F_CODE</v>
          </cell>
        </row>
      </sheetData>
      <sheetData sheetId="2942">
        <row r="1">
          <cell r="C1" t="str">
            <v>F_CODE</v>
          </cell>
        </row>
      </sheetData>
      <sheetData sheetId="2943">
        <row r="1">
          <cell r="C1" t="str">
            <v>F_CODE</v>
          </cell>
        </row>
      </sheetData>
      <sheetData sheetId="2944">
        <row r="1">
          <cell r="C1" t="str">
            <v>F_CODE</v>
          </cell>
        </row>
      </sheetData>
      <sheetData sheetId="2945">
        <row r="1">
          <cell r="C1" t="str">
            <v>F_CODE</v>
          </cell>
        </row>
      </sheetData>
      <sheetData sheetId="2946">
        <row r="1">
          <cell r="C1" t="str">
            <v>F_CODE</v>
          </cell>
        </row>
      </sheetData>
      <sheetData sheetId="2947">
        <row r="1">
          <cell r="C1" t="str">
            <v>F_CODE</v>
          </cell>
        </row>
      </sheetData>
      <sheetData sheetId="2948">
        <row r="1">
          <cell r="C1" t="str">
            <v>F_CODE</v>
          </cell>
        </row>
      </sheetData>
      <sheetData sheetId="2949">
        <row r="1">
          <cell r="C1" t="str">
            <v>F_CODE</v>
          </cell>
        </row>
      </sheetData>
      <sheetData sheetId="2950">
        <row r="1">
          <cell r="C1" t="str">
            <v>F_CODE</v>
          </cell>
        </row>
      </sheetData>
      <sheetData sheetId="2951">
        <row r="1">
          <cell r="C1" t="str">
            <v>F_CODE</v>
          </cell>
        </row>
      </sheetData>
      <sheetData sheetId="2952">
        <row r="1">
          <cell r="C1" t="str">
            <v>F_CODE</v>
          </cell>
        </row>
      </sheetData>
      <sheetData sheetId="2953">
        <row r="1">
          <cell r="C1" t="str">
            <v>F_CODE</v>
          </cell>
        </row>
      </sheetData>
      <sheetData sheetId="2954">
        <row r="1">
          <cell r="C1" t="str">
            <v>F_CODE</v>
          </cell>
        </row>
      </sheetData>
      <sheetData sheetId="2955">
        <row r="1">
          <cell r="C1" t="str">
            <v>F_CODE</v>
          </cell>
        </row>
      </sheetData>
      <sheetData sheetId="2956">
        <row r="1">
          <cell r="C1" t="str">
            <v>F_CODE</v>
          </cell>
        </row>
      </sheetData>
      <sheetData sheetId="2957">
        <row r="1">
          <cell r="C1" t="str">
            <v>F_CODE</v>
          </cell>
        </row>
      </sheetData>
      <sheetData sheetId="2958">
        <row r="1">
          <cell r="C1" t="str">
            <v>F_CODE</v>
          </cell>
        </row>
      </sheetData>
      <sheetData sheetId="2959">
        <row r="1">
          <cell r="C1" t="str">
            <v>F_CODE</v>
          </cell>
        </row>
      </sheetData>
      <sheetData sheetId="2960">
        <row r="1">
          <cell r="C1" t="str">
            <v>F_CODE</v>
          </cell>
        </row>
      </sheetData>
      <sheetData sheetId="2961">
        <row r="1">
          <cell r="C1" t="str">
            <v>F_CODE</v>
          </cell>
        </row>
      </sheetData>
      <sheetData sheetId="2962">
        <row r="1">
          <cell r="C1" t="str">
            <v>F_CODE</v>
          </cell>
        </row>
      </sheetData>
      <sheetData sheetId="2963">
        <row r="1">
          <cell r="C1" t="str">
            <v>F_CODE</v>
          </cell>
        </row>
      </sheetData>
      <sheetData sheetId="2964">
        <row r="1">
          <cell r="C1" t="str">
            <v>F_CODE</v>
          </cell>
        </row>
      </sheetData>
      <sheetData sheetId="2965">
        <row r="1">
          <cell r="C1" t="str">
            <v>F_CODE</v>
          </cell>
        </row>
      </sheetData>
      <sheetData sheetId="2966">
        <row r="1">
          <cell r="C1" t="str">
            <v>F_CODE</v>
          </cell>
        </row>
      </sheetData>
      <sheetData sheetId="2967">
        <row r="1">
          <cell r="C1" t="str">
            <v>F_CODE</v>
          </cell>
        </row>
      </sheetData>
      <sheetData sheetId="2968">
        <row r="1">
          <cell r="C1" t="str">
            <v>F_CODE</v>
          </cell>
        </row>
      </sheetData>
      <sheetData sheetId="2969">
        <row r="1">
          <cell r="C1" t="str">
            <v>F_CODE</v>
          </cell>
        </row>
      </sheetData>
      <sheetData sheetId="2970">
        <row r="1">
          <cell r="C1" t="str">
            <v>F_CODE</v>
          </cell>
        </row>
      </sheetData>
      <sheetData sheetId="2971">
        <row r="1">
          <cell r="C1" t="str">
            <v>F_CODE</v>
          </cell>
        </row>
      </sheetData>
      <sheetData sheetId="2972">
        <row r="1">
          <cell r="C1" t="str">
            <v>F_CODE</v>
          </cell>
        </row>
      </sheetData>
      <sheetData sheetId="2973">
        <row r="1">
          <cell r="C1" t="str">
            <v>F_CODE</v>
          </cell>
        </row>
      </sheetData>
      <sheetData sheetId="2974">
        <row r="1">
          <cell r="C1" t="str">
            <v>F_CODE</v>
          </cell>
        </row>
      </sheetData>
      <sheetData sheetId="2975">
        <row r="1">
          <cell r="C1" t="str">
            <v>F_CODE</v>
          </cell>
        </row>
      </sheetData>
      <sheetData sheetId="2976">
        <row r="1">
          <cell r="C1" t="str">
            <v>F_CODE</v>
          </cell>
        </row>
      </sheetData>
      <sheetData sheetId="2977">
        <row r="1">
          <cell r="C1" t="str">
            <v>F_CODE</v>
          </cell>
        </row>
      </sheetData>
      <sheetData sheetId="2978">
        <row r="1">
          <cell r="C1" t="str">
            <v>F_CODE</v>
          </cell>
        </row>
      </sheetData>
      <sheetData sheetId="2979">
        <row r="1">
          <cell r="C1" t="str">
            <v>F_CODE</v>
          </cell>
        </row>
      </sheetData>
      <sheetData sheetId="2980">
        <row r="1">
          <cell r="C1" t="str">
            <v>F_CODE</v>
          </cell>
        </row>
      </sheetData>
      <sheetData sheetId="2981">
        <row r="1">
          <cell r="C1" t="str">
            <v>F_CODE</v>
          </cell>
        </row>
      </sheetData>
      <sheetData sheetId="2982">
        <row r="1">
          <cell r="C1" t="str">
            <v>F_CODE</v>
          </cell>
        </row>
      </sheetData>
      <sheetData sheetId="2983">
        <row r="1">
          <cell r="C1" t="str">
            <v>F_CODE</v>
          </cell>
        </row>
      </sheetData>
      <sheetData sheetId="2984">
        <row r="1">
          <cell r="C1" t="str">
            <v>F_CODE</v>
          </cell>
        </row>
      </sheetData>
      <sheetData sheetId="2985">
        <row r="1">
          <cell r="C1" t="str">
            <v>F_CODE</v>
          </cell>
        </row>
      </sheetData>
      <sheetData sheetId="2986">
        <row r="1">
          <cell r="C1" t="str">
            <v>F_CODE</v>
          </cell>
        </row>
      </sheetData>
      <sheetData sheetId="2987">
        <row r="1">
          <cell r="C1" t="str">
            <v>F_CODE</v>
          </cell>
        </row>
      </sheetData>
      <sheetData sheetId="2988">
        <row r="1">
          <cell r="C1" t="str">
            <v>F_CODE</v>
          </cell>
        </row>
      </sheetData>
      <sheetData sheetId="2989">
        <row r="1">
          <cell r="C1" t="str">
            <v>F_CODE</v>
          </cell>
        </row>
      </sheetData>
      <sheetData sheetId="2990">
        <row r="1">
          <cell r="C1" t="str">
            <v>F_CODE</v>
          </cell>
        </row>
      </sheetData>
      <sheetData sheetId="2991">
        <row r="1">
          <cell r="C1" t="str">
            <v>F_CODE</v>
          </cell>
        </row>
      </sheetData>
      <sheetData sheetId="2992">
        <row r="1">
          <cell r="C1" t="str">
            <v>F_CODE</v>
          </cell>
        </row>
      </sheetData>
      <sheetData sheetId="2993">
        <row r="1">
          <cell r="C1" t="str">
            <v>F_CODE</v>
          </cell>
        </row>
      </sheetData>
      <sheetData sheetId="2994">
        <row r="1">
          <cell r="C1" t="str">
            <v>F_CODE</v>
          </cell>
        </row>
      </sheetData>
      <sheetData sheetId="2995">
        <row r="1">
          <cell r="C1" t="str">
            <v>F_CODE</v>
          </cell>
        </row>
      </sheetData>
      <sheetData sheetId="2996">
        <row r="1">
          <cell r="C1" t="str">
            <v>F_CODE</v>
          </cell>
        </row>
      </sheetData>
      <sheetData sheetId="2997">
        <row r="1">
          <cell r="C1" t="str">
            <v>F_CODE</v>
          </cell>
        </row>
      </sheetData>
      <sheetData sheetId="2998">
        <row r="1">
          <cell r="C1" t="str">
            <v>F_CODE</v>
          </cell>
        </row>
      </sheetData>
      <sheetData sheetId="2999"/>
      <sheetData sheetId="3000">
        <row r="1">
          <cell r="C1" t="str">
            <v>F_CODE</v>
          </cell>
        </row>
      </sheetData>
      <sheetData sheetId="3001">
        <row r="1">
          <cell r="C1" t="str">
            <v>F_CODE</v>
          </cell>
        </row>
      </sheetData>
      <sheetData sheetId="3002">
        <row r="1">
          <cell r="C1" t="str">
            <v>F_CODE</v>
          </cell>
        </row>
      </sheetData>
      <sheetData sheetId="3003"/>
      <sheetData sheetId="3004"/>
      <sheetData sheetId="3005" refreshError="1"/>
      <sheetData sheetId="3006" refreshError="1"/>
      <sheetData sheetId="3007"/>
      <sheetData sheetId="3008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/>
      <sheetData sheetId="3016"/>
      <sheetData sheetId="3017"/>
      <sheetData sheetId="3018"/>
      <sheetData sheetId="3019"/>
      <sheetData sheetId="3020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>
        <row r="1">
          <cell r="C1" t="str">
            <v>F_CODE</v>
          </cell>
        </row>
      </sheetData>
      <sheetData sheetId="3066">
        <row r="1">
          <cell r="C1" t="str">
            <v>F_CODE</v>
          </cell>
        </row>
      </sheetData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>
        <row r="1">
          <cell r="C1" t="str">
            <v>F_CODE</v>
          </cell>
        </row>
      </sheetData>
      <sheetData sheetId="3119">
        <row r="1">
          <cell r="C1" t="str">
            <v>F_CODE</v>
          </cell>
        </row>
      </sheetData>
      <sheetData sheetId="3120">
        <row r="1">
          <cell r="C1" t="str">
            <v>F_CODE</v>
          </cell>
        </row>
      </sheetData>
      <sheetData sheetId="3121">
        <row r="1">
          <cell r="C1" t="str">
            <v>F_CODE</v>
          </cell>
        </row>
      </sheetData>
      <sheetData sheetId="3122">
        <row r="1">
          <cell r="C1" t="str">
            <v>F_CODE</v>
          </cell>
        </row>
      </sheetData>
      <sheetData sheetId="3123">
        <row r="1">
          <cell r="C1" t="str">
            <v>F_CODE</v>
          </cell>
        </row>
      </sheetData>
      <sheetData sheetId="3124"/>
      <sheetData sheetId="3125">
        <row r="1">
          <cell r="C1" t="str">
            <v>F_CODE</v>
          </cell>
        </row>
      </sheetData>
      <sheetData sheetId="3126">
        <row r="1">
          <cell r="C1" t="str">
            <v>F_CODE</v>
          </cell>
        </row>
      </sheetData>
      <sheetData sheetId="3127"/>
      <sheetData sheetId="3128">
        <row r="1">
          <cell r="C1" t="str">
            <v>F_CODE</v>
          </cell>
        </row>
      </sheetData>
      <sheetData sheetId="3129"/>
      <sheetData sheetId="3130">
        <row r="1">
          <cell r="C1" t="str">
            <v>F_CODE</v>
          </cell>
        </row>
      </sheetData>
      <sheetData sheetId="3131">
        <row r="1">
          <cell r="C1" t="str">
            <v>F_CODE</v>
          </cell>
        </row>
      </sheetData>
      <sheetData sheetId="3132">
        <row r="1">
          <cell r="C1" t="str">
            <v>F_CODE</v>
          </cell>
        </row>
      </sheetData>
      <sheetData sheetId="3133">
        <row r="1">
          <cell r="C1" t="str">
            <v>F_CODE</v>
          </cell>
        </row>
      </sheetData>
      <sheetData sheetId="3134">
        <row r="1">
          <cell r="C1" t="str">
            <v>F_CODE</v>
          </cell>
        </row>
      </sheetData>
      <sheetData sheetId="3135">
        <row r="1">
          <cell r="C1" t="str">
            <v>F_CODE</v>
          </cell>
        </row>
      </sheetData>
      <sheetData sheetId="3136">
        <row r="1">
          <cell r="C1" t="str">
            <v>F_CODE</v>
          </cell>
        </row>
      </sheetData>
      <sheetData sheetId="3137">
        <row r="1">
          <cell r="C1" t="str">
            <v>F_CODE</v>
          </cell>
        </row>
      </sheetData>
      <sheetData sheetId="3138">
        <row r="1">
          <cell r="C1" t="str">
            <v>F_CODE</v>
          </cell>
        </row>
      </sheetData>
      <sheetData sheetId="3139">
        <row r="1">
          <cell r="C1" t="str">
            <v>F_CODE</v>
          </cell>
        </row>
      </sheetData>
      <sheetData sheetId="3140">
        <row r="1">
          <cell r="C1" t="str">
            <v>F_CODE</v>
          </cell>
        </row>
      </sheetData>
      <sheetData sheetId="3141">
        <row r="1">
          <cell r="C1" t="str">
            <v>F_CODE</v>
          </cell>
        </row>
      </sheetData>
      <sheetData sheetId="3142">
        <row r="1">
          <cell r="C1" t="str">
            <v>F_CODE</v>
          </cell>
        </row>
      </sheetData>
      <sheetData sheetId="3143">
        <row r="1">
          <cell r="C1" t="str">
            <v>F_CODE</v>
          </cell>
        </row>
      </sheetData>
      <sheetData sheetId="3144">
        <row r="1">
          <cell r="C1" t="str">
            <v>F_CODE</v>
          </cell>
        </row>
      </sheetData>
      <sheetData sheetId="3145">
        <row r="1">
          <cell r="C1" t="str">
            <v>F_CODE</v>
          </cell>
        </row>
      </sheetData>
      <sheetData sheetId="3146">
        <row r="1">
          <cell r="C1" t="str">
            <v>F_CODE</v>
          </cell>
        </row>
      </sheetData>
      <sheetData sheetId="3147">
        <row r="1">
          <cell r="C1" t="str">
            <v>F_CODE</v>
          </cell>
        </row>
      </sheetData>
      <sheetData sheetId="3148">
        <row r="1">
          <cell r="C1" t="str">
            <v>F_CODE</v>
          </cell>
        </row>
      </sheetData>
      <sheetData sheetId="3149">
        <row r="1">
          <cell r="C1" t="str">
            <v>F_CODE</v>
          </cell>
        </row>
      </sheetData>
      <sheetData sheetId="3150">
        <row r="1">
          <cell r="C1" t="str">
            <v>F_CODE</v>
          </cell>
        </row>
      </sheetData>
      <sheetData sheetId="3151"/>
      <sheetData sheetId="3152"/>
      <sheetData sheetId="3153">
        <row r="1">
          <cell r="C1" t="str">
            <v>F_CODE</v>
          </cell>
        </row>
      </sheetData>
      <sheetData sheetId="3154">
        <row r="1">
          <cell r="C1" t="str">
            <v>F_CODE</v>
          </cell>
        </row>
      </sheetData>
      <sheetData sheetId="3155">
        <row r="1">
          <cell r="C1" t="str">
            <v>F_CODE</v>
          </cell>
        </row>
      </sheetData>
      <sheetData sheetId="3156">
        <row r="1">
          <cell r="C1" t="str">
            <v>F_CODE</v>
          </cell>
        </row>
      </sheetData>
      <sheetData sheetId="3157">
        <row r="1">
          <cell r="C1" t="str">
            <v>F_CODE</v>
          </cell>
        </row>
      </sheetData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>
        <row r="1">
          <cell r="C1" t="str">
            <v>F_CODE</v>
          </cell>
        </row>
      </sheetData>
      <sheetData sheetId="3164">
        <row r="1">
          <cell r="C1" t="str">
            <v>F_CODE</v>
          </cell>
        </row>
      </sheetData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/>
      <sheetData sheetId="3173"/>
      <sheetData sheetId="3174"/>
      <sheetData sheetId="3175">
        <row r="1">
          <cell r="C1" t="str">
            <v>F_CODE</v>
          </cell>
        </row>
      </sheetData>
      <sheetData sheetId="3176">
        <row r="1">
          <cell r="C1" t="str">
            <v>F_CODE</v>
          </cell>
        </row>
      </sheetData>
      <sheetData sheetId="3177">
        <row r="1">
          <cell r="C1" t="str">
            <v>F_CODE</v>
          </cell>
        </row>
      </sheetData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>
        <row r="1">
          <cell r="C1" t="str">
            <v>F_CODE</v>
          </cell>
        </row>
      </sheetData>
      <sheetData sheetId="3284">
        <row r="1">
          <cell r="C1" t="str">
            <v>F_CODE</v>
          </cell>
        </row>
      </sheetData>
      <sheetData sheetId="3285">
        <row r="1">
          <cell r="C1" t="str">
            <v>F_CODE</v>
          </cell>
        </row>
      </sheetData>
      <sheetData sheetId="3286">
        <row r="1">
          <cell r="C1" t="str">
            <v>F_CODE</v>
          </cell>
        </row>
      </sheetData>
      <sheetData sheetId="3287">
        <row r="1">
          <cell r="C1" t="str">
            <v>F_CODE</v>
          </cell>
        </row>
      </sheetData>
      <sheetData sheetId="3288">
        <row r="1">
          <cell r="C1" t="str">
            <v>F_CODE</v>
          </cell>
        </row>
      </sheetData>
      <sheetData sheetId="3289">
        <row r="1">
          <cell r="C1" t="str">
            <v>F_CODE</v>
          </cell>
        </row>
      </sheetData>
      <sheetData sheetId="3290">
        <row r="1">
          <cell r="C1" t="str">
            <v>F_CODE</v>
          </cell>
        </row>
      </sheetData>
      <sheetData sheetId="3291">
        <row r="1">
          <cell r="C1" t="str">
            <v>F_CODE</v>
          </cell>
        </row>
      </sheetData>
      <sheetData sheetId="3292">
        <row r="1">
          <cell r="C1" t="str">
            <v>F_CODE</v>
          </cell>
        </row>
      </sheetData>
      <sheetData sheetId="3293">
        <row r="1">
          <cell r="C1" t="str">
            <v>F_CODE</v>
          </cell>
        </row>
      </sheetData>
      <sheetData sheetId="3294">
        <row r="1">
          <cell r="C1" t="str">
            <v>F_CODE</v>
          </cell>
        </row>
      </sheetData>
      <sheetData sheetId="3295">
        <row r="1">
          <cell r="C1" t="str">
            <v>F_CODE</v>
          </cell>
        </row>
      </sheetData>
      <sheetData sheetId="3296">
        <row r="1">
          <cell r="C1" t="str">
            <v>F_CODE</v>
          </cell>
        </row>
      </sheetData>
      <sheetData sheetId="3297">
        <row r="1">
          <cell r="C1" t="str">
            <v>F_CODE</v>
          </cell>
        </row>
      </sheetData>
      <sheetData sheetId="3298">
        <row r="1">
          <cell r="C1" t="str">
            <v>F_CODE</v>
          </cell>
        </row>
      </sheetData>
      <sheetData sheetId="3299">
        <row r="1">
          <cell r="C1" t="str">
            <v>F_CODE</v>
          </cell>
        </row>
      </sheetData>
      <sheetData sheetId="3300">
        <row r="1">
          <cell r="C1" t="str">
            <v>F_CODE</v>
          </cell>
        </row>
      </sheetData>
      <sheetData sheetId="3301">
        <row r="1">
          <cell r="C1" t="str">
            <v>F_CODE</v>
          </cell>
        </row>
      </sheetData>
      <sheetData sheetId="3302">
        <row r="1">
          <cell r="C1" t="str">
            <v>F_CODE</v>
          </cell>
        </row>
      </sheetData>
      <sheetData sheetId="3303">
        <row r="1">
          <cell r="C1" t="str">
            <v>F_CODE</v>
          </cell>
        </row>
      </sheetData>
      <sheetData sheetId="3304">
        <row r="1">
          <cell r="C1" t="str">
            <v>F_CODE</v>
          </cell>
        </row>
      </sheetData>
      <sheetData sheetId="3305">
        <row r="1">
          <cell r="C1" t="str">
            <v>F_CODE</v>
          </cell>
        </row>
      </sheetData>
      <sheetData sheetId="3306">
        <row r="1">
          <cell r="C1" t="str">
            <v>F_CODE</v>
          </cell>
        </row>
      </sheetData>
      <sheetData sheetId="3307">
        <row r="1">
          <cell r="C1" t="str">
            <v>F_CODE</v>
          </cell>
        </row>
      </sheetData>
      <sheetData sheetId="3308">
        <row r="1">
          <cell r="C1" t="str">
            <v>F_CODE</v>
          </cell>
        </row>
      </sheetData>
      <sheetData sheetId="3309">
        <row r="1">
          <cell r="C1" t="str">
            <v>F_CODE</v>
          </cell>
        </row>
      </sheetData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>
        <row r="1">
          <cell r="C1" t="str">
            <v>F_CODE</v>
          </cell>
        </row>
      </sheetData>
      <sheetData sheetId="3322">
        <row r="1">
          <cell r="C1" t="str">
            <v>F_CODE</v>
          </cell>
        </row>
      </sheetData>
      <sheetData sheetId="3323">
        <row r="1">
          <cell r="C1" t="str">
            <v>F_CODE</v>
          </cell>
        </row>
      </sheetData>
      <sheetData sheetId="3324">
        <row r="1">
          <cell r="C1" t="str">
            <v>F_CODE</v>
          </cell>
        </row>
      </sheetData>
      <sheetData sheetId="3325">
        <row r="1">
          <cell r="C1" t="str">
            <v>F_CODE</v>
          </cell>
        </row>
      </sheetData>
      <sheetData sheetId="3326"/>
      <sheetData sheetId="3327"/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/>
      <sheetData sheetId="3333"/>
      <sheetData sheetId="3334"/>
      <sheetData sheetId="3335"/>
      <sheetData sheetId="3336">
        <row r="1">
          <cell r="C1" t="str">
            <v>F_CODE</v>
          </cell>
        </row>
      </sheetData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>
        <row r="1">
          <cell r="C1" t="str">
            <v>F_CODE</v>
          </cell>
        </row>
      </sheetData>
      <sheetData sheetId="3457">
        <row r="1">
          <cell r="C1" t="str">
            <v>F_CODE</v>
          </cell>
        </row>
      </sheetData>
      <sheetData sheetId="3458">
        <row r="1">
          <cell r="C1" t="str">
            <v>F_CODE</v>
          </cell>
        </row>
      </sheetData>
      <sheetData sheetId="3459">
        <row r="1">
          <cell r="C1" t="str">
            <v>F_CODE</v>
          </cell>
        </row>
      </sheetData>
      <sheetData sheetId="3460">
        <row r="1">
          <cell r="C1" t="str">
            <v>F_CODE</v>
          </cell>
        </row>
      </sheetData>
      <sheetData sheetId="3461">
        <row r="1">
          <cell r="C1" t="str">
            <v>F_CODE</v>
          </cell>
        </row>
      </sheetData>
      <sheetData sheetId="3462">
        <row r="1">
          <cell r="C1" t="str">
            <v>F_CODE</v>
          </cell>
        </row>
      </sheetData>
      <sheetData sheetId="3463">
        <row r="1">
          <cell r="C1" t="str">
            <v>F_CODE</v>
          </cell>
        </row>
      </sheetData>
      <sheetData sheetId="3464">
        <row r="1">
          <cell r="C1" t="str">
            <v>F_CODE</v>
          </cell>
        </row>
      </sheetData>
      <sheetData sheetId="3465">
        <row r="1">
          <cell r="C1" t="str">
            <v>F_CODE</v>
          </cell>
        </row>
      </sheetData>
      <sheetData sheetId="3466">
        <row r="1">
          <cell r="C1" t="str">
            <v>F_CODE</v>
          </cell>
        </row>
      </sheetData>
      <sheetData sheetId="3467">
        <row r="1">
          <cell r="C1" t="str">
            <v>F_CODE</v>
          </cell>
        </row>
      </sheetData>
      <sheetData sheetId="3468">
        <row r="1">
          <cell r="C1" t="str">
            <v>F_CODE</v>
          </cell>
        </row>
      </sheetData>
      <sheetData sheetId="3469">
        <row r="1">
          <cell r="C1" t="str">
            <v>F_CODE</v>
          </cell>
        </row>
      </sheetData>
      <sheetData sheetId="3470">
        <row r="1">
          <cell r="C1" t="str">
            <v>F_CODE</v>
          </cell>
        </row>
      </sheetData>
      <sheetData sheetId="3471">
        <row r="1">
          <cell r="C1" t="str">
            <v>F_CODE</v>
          </cell>
        </row>
      </sheetData>
      <sheetData sheetId="3472">
        <row r="1">
          <cell r="C1" t="str">
            <v>F_CODE</v>
          </cell>
        </row>
      </sheetData>
      <sheetData sheetId="3473">
        <row r="1">
          <cell r="C1" t="str">
            <v>F_CODE</v>
          </cell>
        </row>
      </sheetData>
      <sheetData sheetId="3474">
        <row r="1">
          <cell r="C1" t="str">
            <v>F_CODE</v>
          </cell>
        </row>
      </sheetData>
      <sheetData sheetId="3475">
        <row r="1">
          <cell r="C1" t="str">
            <v>F_CODE</v>
          </cell>
        </row>
      </sheetData>
      <sheetData sheetId="3476">
        <row r="1">
          <cell r="C1" t="str">
            <v>F_CODE</v>
          </cell>
        </row>
      </sheetData>
      <sheetData sheetId="3477">
        <row r="1">
          <cell r="C1" t="str">
            <v>F_CODE</v>
          </cell>
        </row>
      </sheetData>
      <sheetData sheetId="3478">
        <row r="1">
          <cell r="C1" t="str">
            <v>F_CODE</v>
          </cell>
        </row>
      </sheetData>
      <sheetData sheetId="3479">
        <row r="1">
          <cell r="C1" t="str">
            <v>F_CODE</v>
          </cell>
        </row>
      </sheetData>
      <sheetData sheetId="3480">
        <row r="1">
          <cell r="C1" t="str">
            <v>F_CODE</v>
          </cell>
        </row>
      </sheetData>
      <sheetData sheetId="3481">
        <row r="1">
          <cell r="C1" t="str">
            <v>F_CODE</v>
          </cell>
        </row>
      </sheetData>
      <sheetData sheetId="3482">
        <row r="1">
          <cell r="C1" t="str">
            <v>F_CODE</v>
          </cell>
        </row>
      </sheetData>
      <sheetData sheetId="3483">
        <row r="1">
          <cell r="C1" t="str">
            <v>F_CODE</v>
          </cell>
        </row>
      </sheetData>
      <sheetData sheetId="3484">
        <row r="1">
          <cell r="C1" t="str">
            <v>F_CODE</v>
          </cell>
        </row>
      </sheetData>
      <sheetData sheetId="3485">
        <row r="1">
          <cell r="C1" t="str">
            <v>F_CODE</v>
          </cell>
        </row>
      </sheetData>
      <sheetData sheetId="3486">
        <row r="1">
          <cell r="C1" t="str">
            <v>F_CODE</v>
          </cell>
        </row>
      </sheetData>
      <sheetData sheetId="3487">
        <row r="1">
          <cell r="C1" t="str">
            <v>F_CODE</v>
          </cell>
        </row>
      </sheetData>
      <sheetData sheetId="3488">
        <row r="1">
          <cell r="C1" t="str">
            <v>F_CODE</v>
          </cell>
        </row>
      </sheetData>
      <sheetData sheetId="3489">
        <row r="1">
          <cell r="C1" t="str">
            <v>F_CODE</v>
          </cell>
        </row>
      </sheetData>
      <sheetData sheetId="3490">
        <row r="1">
          <cell r="C1" t="str">
            <v>F_CODE</v>
          </cell>
        </row>
      </sheetData>
      <sheetData sheetId="3491">
        <row r="1">
          <cell r="C1" t="str">
            <v>F_CODE</v>
          </cell>
        </row>
      </sheetData>
      <sheetData sheetId="3492">
        <row r="1">
          <cell r="C1" t="str">
            <v>F_CODE</v>
          </cell>
        </row>
      </sheetData>
      <sheetData sheetId="3493">
        <row r="1">
          <cell r="C1" t="str">
            <v>F_CODE</v>
          </cell>
        </row>
      </sheetData>
      <sheetData sheetId="3494">
        <row r="1">
          <cell r="C1" t="str">
            <v>F_CODE</v>
          </cell>
        </row>
      </sheetData>
      <sheetData sheetId="3495">
        <row r="1">
          <cell r="C1" t="str">
            <v>F_CODE</v>
          </cell>
        </row>
      </sheetData>
      <sheetData sheetId="3496">
        <row r="1">
          <cell r="C1" t="str">
            <v>F_CODE</v>
          </cell>
        </row>
      </sheetData>
      <sheetData sheetId="3497">
        <row r="1">
          <cell r="C1" t="str">
            <v>F_CODE</v>
          </cell>
        </row>
      </sheetData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>
        <row r="1">
          <cell r="C1" t="str">
            <v>F_CODE</v>
          </cell>
        </row>
      </sheetData>
      <sheetData sheetId="3528">
        <row r="1">
          <cell r="C1" t="str">
            <v>F_CODE</v>
          </cell>
        </row>
      </sheetData>
      <sheetData sheetId="3529">
        <row r="1">
          <cell r="C1" t="str">
            <v>F_CODE</v>
          </cell>
        </row>
      </sheetData>
      <sheetData sheetId="3530">
        <row r="1">
          <cell r="C1" t="str">
            <v>F_CODE</v>
          </cell>
        </row>
      </sheetData>
      <sheetData sheetId="3531">
        <row r="1">
          <cell r="C1" t="str">
            <v>F_CODE</v>
          </cell>
        </row>
      </sheetData>
      <sheetData sheetId="3532">
        <row r="1">
          <cell r="C1" t="str">
            <v>F_CODE</v>
          </cell>
        </row>
      </sheetData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>
        <row r="1">
          <cell r="C1" t="str">
            <v>F_CODE</v>
          </cell>
        </row>
      </sheetData>
      <sheetData sheetId="3537">
        <row r="1">
          <cell r="C1" t="str">
            <v>F_CODE</v>
          </cell>
        </row>
      </sheetData>
      <sheetData sheetId="3538">
        <row r="1">
          <cell r="C1" t="str">
            <v>F_CODE</v>
          </cell>
        </row>
      </sheetData>
      <sheetData sheetId="3539">
        <row r="1">
          <cell r="C1" t="str">
            <v>F_CODE</v>
          </cell>
        </row>
      </sheetData>
      <sheetData sheetId="3540">
        <row r="1">
          <cell r="C1" t="str">
            <v>F_CODE</v>
          </cell>
        </row>
      </sheetData>
      <sheetData sheetId="3541">
        <row r="1">
          <cell r="C1" t="str">
            <v>F_CODE</v>
          </cell>
        </row>
      </sheetData>
      <sheetData sheetId="3542">
        <row r="1">
          <cell r="C1" t="str">
            <v>F_CODE</v>
          </cell>
        </row>
      </sheetData>
      <sheetData sheetId="3543">
        <row r="1">
          <cell r="C1" t="str">
            <v>F_CODE</v>
          </cell>
        </row>
      </sheetData>
      <sheetData sheetId="3544">
        <row r="1">
          <cell r="C1" t="str">
            <v>F_CODE</v>
          </cell>
        </row>
      </sheetData>
      <sheetData sheetId="3545">
        <row r="1">
          <cell r="C1" t="str">
            <v>F_CODE</v>
          </cell>
        </row>
      </sheetData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>
        <row r="1">
          <cell r="C1" t="str">
            <v>F_CODE</v>
          </cell>
        </row>
      </sheetData>
      <sheetData sheetId="3628">
        <row r="1">
          <cell r="C1" t="str">
            <v>F_CODE</v>
          </cell>
        </row>
      </sheetData>
      <sheetData sheetId="3629">
        <row r="1">
          <cell r="C1" t="str">
            <v>F_CODE</v>
          </cell>
        </row>
      </sheetData>
      <sheetData sheetId="3630">
        <row r="1">
          <cell r="C1" t="str">
            <v>F_CODE</v>
          </cell>
        </row>
      </sheetData>
      <sheetData sheetId="3631">
        <row r="1">
          <cell r="C1" t="str">
            <v>F_CODE</v>
          </cell>
        </row>
      </sheetData>
      <sheetData sheetId="3632">
        <row r="1">
          <cell r="C1" t="str">
            <v>F_CODE</v>
          </cell>
        </row>
      </sheetData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>
        <row r="1">
          <cell r="C1" t="str">
            <v>F_CODE</v>
          </cell>
        </row>
      </sheetData>
      <sheetData sheetId="3644">
        <row r="1">
          <cell r="C1" t="str">
            <v>F_CODE</v>
          </cell>
        </row>
      </sheetData>
      <sheetData sheetId="3645">
        <row r="1">
          <cell r="C1" t="str">
            <v>F_CODE</v>
          </cell>
        </row>
      </sheetData>
      <sheetData sheetId="3646">
        <row r="1">
          <cell r="C1" t="str">
            <v>F_CODE</v>
          </cell>
        </row>
      </sheetData>
      <sheetData sheetId="3647">
        <row r="1">
          <cell r="C1" t="str">
            <v>F_CODE</v>
          </cell>
        </row>
      </sheetData>
      <sheetData sheetId="3648">
        <row r="1">
          <cell r="C1" t="str">
            <v>F_CODE</v>
          </cell>
        </row>
      </sheetData>
      <sheetData sheetId="3649">
        <row r="1">
          <cell r="C1" t="str">
            <v>F_CODE</v>
          </cell>
        </row>
      </sheetData>
      <sheetData sheetId="3650">
        <row r="1">
          <cell r="C1" t="str">
            <v>F_CODE</v>
          </cell>
        </row>
      </sheetData>
      <sheetData sheetId="3651">
        <row r="1">
          <cell r="C1" t="str">
            <v>F_CODE</v>
          </cell>
        </row>
      </sheetData>
      <sheetData sheetId="3652">
        <row r="1">
          <cell r="C1" t="str">
            <v>F_CODE</v>
          </cell>
        </row>
      </sheetData>
      <sheetData sheetId="3653">
        <row r="1">
          <cell r="C1" t="str">
            <v>F_CODE</v>
          </cell>
        </row>
      </sheetData>
      <sheetData sheetId="3654">
        <row r="1">
          <cell r="C1" t="str">
            <v>F_CODE</v>
          </cell>
        </row>
      </sheetData>
      <sheetData sheetId="3655">
        <row r="1">
          <cell r="C1" t="str">
            <v>F_CODE</v>
          </cell>
        </row>
      </sheetData>
      <sheetData sheetId="3656">
        <row r="1">
          <cell r="C1" t="str">
            <v>F_CODE</v>
          </cell>
        </row>
      </sheetData>
      <sheetData sheetId="3657">
        <row r="1">
          <cell r="C1" t="str">
            <v>F_CODE</v>
          </cell>
        </row>
      </sheetData>
      <sheetData sheetId="3658">
        <row r="1">
          <cell r="C1" t="str">
            <v>F_CODE</v>
          </cell>
        </row>
      </sheetData>
      <sheetData sheetId="3659">
        <row r="1">
          <cell r="C1" t="str">
            <v>F_CODE</v>
          </cell>
        </row>
      </sheetData>
      <sheetData sheetId="3660"/>
      <sheetData sheetId="3661"/>
      <sheetData sheetId="3662">
        <row r="1">
          <cell r="C1" t="str">
            <v>F_CODE</v>
          </cell>
        </row>
      </sheetData>
      <sheetData sheetId="3663">
        <row r="1">
          <cell r="C1" t="str">
            <v>F_CODE</v>
          </cell>
        </row>
      </sheetData>
      <sheetData sheetId="3664">
        <row r="1">
          <cell r="C1" t="str">
            <v>F_CODE</v>
          </cell>
        </row>
      </sheetData>
      <sheetData sheetId="3665">
        <row r="1">
          <cell r="C1" t="str">
            <v>F_CODE</v>
          </cell>
        </row>
      </sheetData>
      <sheetData sheetId="3666">
        <row r="1">
          <cell r="C1" t="str">
            <v>F_CODE</v>
          </cell>
        </row>
      </sheetData>
      <sheetData sheetId="3667"/>
      <sheetData sheetId="3668"/>
      <sheetData sheetId="3669"/>
      <sheetData sheetId="3670"/>
      <sheetData sheetId="3671"/>
      <sheetData sheetId="3672">
        <row r="1">
          <cell r="C1" t="str">
            <v>F_CODE</v>
          </cell>
        </row>
      </sheetData>
      <sheetData sheetId="3673">
        <row r="1">
          <cell r="C1" t="str">
            <v>F_CODE</v>
          </cell>
        </row>
      </sheetData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>
        <row r="1">
          <cell r="C1" t="str">
            <v>F_CODE</v>
          </cell>
        </row>
      </sheetData>
      <sheetData sheetId="3685">
        <row r="1">
          <cell r="C1" t="str">
            <v>F_CODE</v>
          </cell>
        </row>
      </sheetData>
      <sheetData sheetId="3686">
        <row r="1">
          <cell r="C1" t="str">
            <v>F_CODE</v>
          </cell>
        </row>
      </sheetData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 refreshError="1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>
        <row r="1">
          <cell r="C1" t="str">
            <v>F_CODE</v>
          </cell>
        </row>
      </sheetData>
      <sheetData sheetId="3839">
        <row r="1">
          <cell r="C1" t="str">
            <v>F_CODE</v>
          </cell>
        </row>
      </sheetData>
      <sheetData sheetId="3840">
        <row r="1">
          <cell r="C1" t="str">
            <v>F_CODE</v>
          </cell>
        </row>
      </sheetData>
      <sheetData sheetId="3841">
        <row r="1">
          <cell r="C1" t="str">
            <v>F_CODE</v>
          </cell>
        </row>
      </sheetData>
      <sheetData sheetId="3842">
        <row r="1">
          <cell r="C1" t="str">
            <v>F_CODE</v>
          </cell>
        </row>
      </sheetData>
      <sheetData sheetId="3843">
        <row r="1">
          <cell r="C1" t="str">
            <v>F_CODE</v>
          </cell>
        </row>
      </sheetData>
      <sheetData sheetId="3844">
        <row r="1">
          <cell r="C1" t="str">
            <v>F_CODE</v>
          </cell>
        </row>
      </sheetData>
      <sheetData sheetId="3845">
        <row r="1">
          <cell r="C1" t="str">
            <v>F_CODE</v>
          </cell>
        </row>
      </sheetData>
      <sheetData sheetId="3846">
        <row r="1">
          <cell r="C1" t="str">
            <v>F_CODE</v>
          </cell>
        </row>
      </sheetData>
      <sheetData sheetId="3847">
        <row r="1">
          <cell r="C1" t="str">
            <v>F_CODE</v>
          </cell>
        </row>
      </sheetData>
      <sheetData sheetId="3848">
        <row r="1">
          <cell r="C1" t="str">
            <v>F_CODE</v>
          </cell>
        </row>
      </sheetData>
      <sheetData sheetId="3849">
        <row r="1">
          <cell r="C1" t="str">
            <v>F_CODE</v>
          </cell>
        </row>
      </sheetData>
      <sheetData sheetId="3850">
        <row r="1">
          <cell r="C1" t="str">
            <v>F_CODE</v>
          </cell>
        </row>
      </sheetData>
      <sheetData sheetId="3851">
        <row r="1">
          <cell r="C1" t="str">
            <v>F_CODE</v>
          </cell>
        </row>
      </sheetData>
      <sheetData sheetId="3852">
        <row r="1">
          <cell r="C1" t="str">
            <v>F_CODE</v>
          </cell>
        </row>
      </sheetData>
      <sheetData sheetId="3853">
        <row r="1">
          <cell r="C1" t="str">
            <v>F_CODE</v>
          </cell>
        </row>
      </sheetData>
      <sheetData sheetId="3854">
        <row r="1">
          <cell r="C1" t="str">
            <v>F_CODE</v>
          </cell>
        </row>
      </sheetData>
      <sheetData sheetId="3855">
        <row r="1">
          <cell r="C1" t="str">
            <v>F_CODE</v>
          </cell>
        </row>
      </sheetData>
      <sheetData sheetId="3856">
        <row r="1">
          <cell r="C1" t="str">
            <v>F_CODE</v>
          </cell>
        </row>
      </sheetData>
      <sheetData sheetId="3857">
        <row r="1">
          <cell r="C1" t="str">
            <v>F_CODE</v>
          </cell>
        </row>
      </sheetData>
      <sheetData sheetId="3858">
        <row r="1">
          <cell r="C1" t="str">
            <v>F_CODE</v>
          </cell>
        </row>
      </sheetData>
      <sheetData sheetId="3859">
        <row r="1">
          <cell r="C1" t="str">
            <v>F_CODE</v>
          </cell>
        </row>
      </sheetData>
      <sheetData sheetId="3860">
        <row r="1">
          <cell r="C1" t="str">
            <v>F_CODE</v>
          </cell>
        </row>
      </sheetData>
      <sheetData sheetId="3861">
        <row r="1">
          <cell r="C1" t="str">
            <v>F_CODE</v>
          </cell>
        </row>
      </sheetData>
      <sheetData sheetId="3862">
        <row r="1">
          <cell r="C1" t="str">
            <v>F_CODE</v>
          </cell>
        </row>
      </sheetData>
      <sheetData sheetId="3863">
        <row r="1">
          <cell r="C1" t="str">
            <v>F_CODE</v>
          </cell>
        </row>
      </sheetData>
      <sheetData sheetId="3864">
        <row r="1">
          <cell r="C1" t="str">
            <v>F_CODE</v>
          </cell>
        </row>
      </sheetData>
      <sheetData sheetId="3865">
        <row r="1">
          <cell r="C1" t="str">
            <v>F_CODE</v>
          </cell>
        </row>
      </sheetData>
      <sheetData sheetId="3866">
        <row r="1">
          <cell r="C1" t="str">
            <v>F_CODE</v>
          </cell>
        </row>
      </sheetData>
      <sheetData sheetId="3867">
        <row r="1">
          <cell r="C1" t="str">
            <v>F_CODE</v>
          </cell>
        </row>
      </sheetData>
      <sheetData sheetId="3868">
        <row r="1">
          <cell r="C1" t="str">
            <v>F_CODE</v>
          </cell>
        </row>
      </sheetData>
      <sheetData sheetId="3869">
        <row r="1">
          <cell r="C1" t="str">
            <v>F_CODE</v>
          </cell>
        </row>
      </sheetData>
      <sheetData sheetId="3870">
        <row r="1">
          <cell r="C1" t="str">
            <v>F_CODE</v>
          </cell>
        </row>
      </sheetData>
      <sheetData sheetId="3871">
        <row r="1">
          <cell r="C1" t="str">
            <v>F_CODE</v>
          </cell>
        </row>
      </sheetData>
      <sheetData sheetId="3872">
        <row r="1">
          <cell r="C1" t="str">
            <v>F_CODE</v>
          </cell>
        </row>
      </sheetData>
      <sheetData sheetId="3873">
        <row r="1">
          <cell r="C1" t="str">
            <v>F_CODE</v>
          </cell>
        </row>
      </sheetData>
      <sheetData sheetId="3874">
        <row r="1">
          <cell r="C1" t="str">
            <v>F_CODE</v>
          </cell>
        </row>
      </sheetData>
      <sheetData sheetId="3875">
        <row r="1">
          <cell r="C1" t="str">
            <v>F_CODE</v>
          </cell>
        </row>
      </sheetData>
      <sheetData sheetId="3876">
        <row r="1">
          <cell r="C1" t="str">
            <v>F_CODE</v>
          </cell>
        </row>
      </sheetData>
      <sheetData sheetId="3877">
        <row r="1">
          <cell r="C1" t="str">
            <v>F_CODE</v>
          </cell>
        </row>
      </sheetData>
      <sheetData sheetId="3878">
        <row r="1">
          <cell r="C1" t="str">
            <v>F_CODE</v>
          </cell>
        </row>
      </sheetData>
      <sheetData sheetId="3879">
        <row r="1">
          <cell r="C1" t="str">
            <v>F_CODE</v>
          </cell>
        </row>
      </sheetData>
      <sheetData sheetId="3880">
        <row r="1">
          <cell r="C1" t="str">
            <v>F_CODE</v>
          </cell>
        </row>
      </sheetData>
      <sheetData sheetId="3881"/>
      <sheetData sheetId="3882"/>
      <sheetData sheetId="3883">
        <row r="1">
          <cell r="C1" t="str">
            <v>F_CODE</v>
          </cell>
        </row>
      </sheetData>
      <sheetData sheetId="3884">
        <row r="1">
          <cell r="C1" t="str">
            <v>F_CODE</v>
          </cell>
        </row>
      </sheetData>
      <sheetData sheetId="3885">
        <row r="1">
          <cell r="C1" t="str">
            <v>F_CODE</v>
          </cell>
        </row>
      </sheetData>
      <sheetData sheetId="3886">
        <row r="1">
          <cell r="C1" t="str">
            <v>F_CODE</v>
          </cell>
        </row>
      </sheetData>
      <sheetData sheetId="3887"/>
      <sheetData sheetId="3888"/>
      <sheetData sheetId="3889"/>
      <sheetData sheetId="3890"/>
      <sheetData sheetId="3891">
        <row r="1">
          <cell r="C1" t="str">
            <v>F_CODE</v>
          </cell>
        </row>
      </sheetData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>
        <row r="1">
          <cell r="C1" t="str">
            <v>F_CODE</v>
          </cell>
        </row>
      </sheetData>
      <sheetData sheetId="4013">
        <row r="1">
          <cell r="C1" t="str">
            <v>F_CODE</v>
          </cell>
        </row>
      </sheetData>
      <sheetData sheetId="4014">
        <row r="1">
          <cell r="C1" t="str">
            <v>F_CODE</v>
          </cell>
        </row>
      </sheetData>
      <sheetData sheetId="4015">
        <row r="1">
          <cell r="C1" t="str">
            <v>F_CODE</v>
          </cell>
        </row>
      </sheetData>
      <sheetData sheetId="4016">
        <row r="1">
          <cell r="C1" t="str">
            <v>F_CODE</v>
          </cell>
        </row>
      </sheetData>
      <sheetData sheetId="4017">
        <row r="1">
          <cell r="C1" t="str">
            <v>F_CODE</v>
          </cell>
        </row>
      </sheetData>
      <sheetData sheetId="4018">
        <row r="1">
          <cell r="C1" t="str">
            <v>F_CODE</v>
          </cell>
        </row>
      </sheetData>
      <sheetData sheetId="4019">
        <row r="1">
          <cell r="C1" t="str">
            <v>F_CODE</v>
          </cell>
        </row>
      </sheetData>
      <sheetData sheetId="4020">
        <row r="1">
          <cell r="C1" t="str">
            <v>F_CODE</v>
          </cell>
        </row>
      </sheetData>
      <sheetData sheetId="4021">
        <row r="1">
          <cell r="C1" t="str">
            <v>F_CODE</v>
          </cell>
        </row>
      </sheetData>
      <sheetData sheetId="4022">
        <row r="1">
          <cell r="C1" t="str">
            <v>F_CODE</v>
          </cell>
        </row>
      </sheetData>
      <sheetData sheetId="4023">
        <row r="1">
          <cell r="C1" t="str">
            <v>F_CODE</v>
          </cell>
        </row>
      </sheetData>
      <sheetData sheetId="4024">
        <row r="1">
          <cell r="C1" t="str">
            <v>F_CODE</v>
          </cell>
        </row>
      </sheetData>
      <sheetData sheetId="4025">
        <row r="1">
          <cell r="C1" t="str">
            <v>F_CODE</v>
          </cell>
        </row>
      </sheetData>
      <sheetData sheetId="4026">
        <row r="1">
          <cell r="C1" t="str">
            <v>F_CODE</v>
          </cell>
        </row>
      </sheetData>
      <sheetData sheetId="4027">
        <row r="1">
          <cell r="C1" t="str">
            <v>F_CODE</v>
          </cell>
        </row>
      </sheetData>
      <sheetData sheetId="4028">
        <row r="1">
          <cell r="C1" t="str">
            <v>F_CODE</v>
          </cell>
        </row>
      </sheetData>
      <sheetData sheetId="4029">
        <row r="1">
          <cell r="C1" t="str">
            <v>F_CODE</v>
          </cell>
        </row>
      </sheetData>
      <sheetData sheetId="4030">
        <row r="1">
          <cell r="C1" t="str">
            <v>F_CODE</v>
          </cell>
        </row>
      </sheetData>
      <sheetData sheetId="4031">
        <row r="1">
          <cell r="C1" t="str">
            <v>F_CODE</v>
          </cell>
        </row>
      </sheetData>
      <sheetData sheetId="4032">
        <row r="1">
          <cell r="C1" t="str">
            <v>F_CODE</v>
          </cell>
        </row>
      </sheetData>
      <sheetData sheetId="4033">
        <row r="1">
          <cell r="C1" t="str">
            <v>F_CODE</v>
          </cell>
        </row>
      </sheetData>
      <sheetData sheetId="4034">
        <row r="1">
          <cell r="C1" t="str">
            <v>F_CODE</v>
          </cell>
        </row>
      </sheetData>
      <sheetData sheetId="4035">
        <row r="1">
          <cell r="C1" t="str">
            <v>F_CODE</v>
          </cell>
        </row>
      </sheetData>
      <sheetData sheetId="4036">
        <row r="1">
          <cell r="C1" t="str">
            <v>F_CODE</v>
          </cell>
        </row>
      </sheetData>
      <sheetData sheetId="4037">
        <row r="1">
          <cell r="C1" t="str">
            <v>F_CODE</v>
          </cell>
        </row>
      </sheetData>
      <sheetData sheetId="4038">
        <row r="1">
          <cell r="C1" t="str">
            <v>F_CODE</v>
          </cell>
        </row>
      </sheetData>
      <sheetData sheetId="4039">
        <row r="1">
          <cell r="C1" t="str">
            <v>F_CODE</v>
          </cell>
        </row>
      </sheetData>
      <sheetData sheetId="4040">
        <row r="1">
          <cell r="C1" t="str">
            <v>F_CODE</v>
          </cell>
        </row>
      </sheetData>
      <sheetData sheetId="4041">
        <row r="1">
          <cell r="C1" t="str">
            <v>F_CODE</v>
          </cell>
        </row>
      </sheetData>
      <sheetData sheetId="4042">
        <row r="1">
          <cell r="C1" t="str">
            <v>F_CODE</v>
          </cell>
        </row>
      </sheetData>
      <sheetData sheetId="4043">
        <row r="1">
          <cell r="C1" t="str">
            <v>F_CODE</v>
          </cell>
        </row>
      </sheetData>
      <sheetData sheetId="4044">
        <row r="1">
          <cell r="C1" t="str">
            <v>F_CODE</v>
          </cell>
        </row>
      </sheetData>
      <sheetData sheetId="4045">
        <row r="1">
          <cell r="C1" t="str">
            <v>F_CODE</v>
          </cell>
        </row>
      </sheetData>
      <sheetData sheetId="4046">
        <row r="1">
          <cell r="C1" t="str">
            <v>F_CODE</v>
          </cell>
        </row>
      </sheetData>
      <sheetData sheetId="4047">
        <row r="1">
          <cell r="C1" t="str">
            <v>F_CODE</v>
          </cell>
        </row>
      </sheetData>
      <sheetData sheetId="4048">
        <row r="1">
          <cell r="C1" t="str">
            <v>F_CODE</v>
          </cell>
        </row>
      </sheetData>
      <sheetData sheetId="4049">
        <row r="1">
          <cell r="C1" t="str">
            <v>F_CODE</v>
          </cell>
        </row>
      </sheetData>
      <sheetData sheetId="4050">
        <row r="1">
          <cell r="C1" t="str">
            <v>F_CODE</v>
          </cell>
        </row>
      </sheetData>
      <sheetData sheetId="4051">
        <row r="1">
          <cell r="C1" t="str">
            <v>F_CODE</v>
          </cell>
        </row>
      </sheetData>
      <sheetData sheetId="4052">
        <row r="1">
          <cell r="C1" t="str">
            <v>F_CODE</v>
          </cell>
        </row>
      </sheetData>
      <sheetData sheetId="4053">
        <row r="1">
          <cell r="C1" t="str">
            <v>F_CODE</v>
          </cell>
        </row>
      </sheetData>
      <sheetData sheetId="4054">
        <row r="1">
          <cell r="C1" t="str">
            <v>F_CODE</v>
          </cell>
        </row>
      </sheetData>
      <sheetData sheetId="4055">
        <row r="1">
          <cell r="C1" t="str">
            <v>F_CODE</v>
          </cell>
        </row>
      </sheetData>
      <sheetData sheetId="4056">
        <row r="1">
          <cell r="C1" t="str">
            <v>F_CODE</v>
          </cell>
        </row>
      </sheetData>
      <sheetData sheetId="4057">
        <row r="1">
          <cell r="C1" t="str">
            <v>F_CODE</v>
          </cell>
        </row>
      </sheetData>
      <sheetData sheetId="4058">
        <row r="1">
          <cell r="C1" t="str">
            <v>F_CODE</v>
          </cell>
        </row>
      </sheetData>
      <sheetData sheetId="4059">
        <row r="1">
          <cell r="C1" t="str">
            <v>F_CODE</v>
          </cell>
        </row>
      </sheetData>
      <sheetData sheetId="4060">
        <row r="1">
          <cell r="C1" t="str">
            <v>F_CODE</v>
          </cell>
        </row>
      </sheetData>
      <sheetData sheetId="4061">
        <row r="1">
          <cell r="C1" t="str">
            <v>F_CODE</v>
          </cell>
        </row>
      </sheetData>
      <sheetData sheetId="4062">
        <row r="1">
          <cell r="C1" t="str">
            <v>F_CODE</v>
          </cell>
        </row>
      </sheetData>
      <sheetData sheetId="4063">
        <row r="1">
          <cell r="C1" t="str">
            <v>F_CODE</v>
          </cell>
        </row>
      </sheetData>
      <sheetData sheetId="4064">
        <row r="1">
          <cell r="C1" t="str">
            <v>F_CODE</v>
          </cell>
        </row>
      </sheetData>
      <sheetData sheetId="4065">
        <row r="1">
          <cell r="C1" t="str">
            <v>F_CODE</v>
          </cell>
        </row>
      </sheetData>
      <sheetData sheetId="4066">
        <row r="1">
          <cell r="C1" t="str">
            <v>F_CODE</v>
          </cell>
        </row>
      </sheetData>
      <sheetData sheetId="4067">
        <row r="1">
          <cell r="C1" t="str">
            <v>F_CODE</v>
          </cell>
        </row>
      </sheetData>
      <sheetData sheetId="4068">
        <row r="1">
          <cell r="C1" t="str">
            <v>F_CODE</v>
          </cell>
        </row>
      </sheetData>
      <sheetData sheetId="4069">
        <row r="1">
          <cell r="C1" t="str">
            <v>F_CODE</v>
          </cell>
        </row>
      </sheetData>
      <sheetData sheetId="4070">
        <row r="1">
          <cell r="C1" t="str">
            <v>F_CODE</v>
          </cell>
        </row>
      </sheetData>
      <sheetData sheetId="4071">
        <row r="1">
          <cell r="C1" t="str">
            <v>F_CODE</v>
          </cell>
        </row>
      </sheetData>
      <sheetData sheetId="4072">
        <row r="1">
          <cell r="C1" t="str">
            <v>F_CODE</v>
          </cell>
        </row>
      </sheetData>
      <sheetData sheetId="4073">
        <row r="1">
          <cell r="C1" t="str">
            <v>F_CODE</v>
          </cell>
        </row>
      </sheetData>
      <sheetData sheetId="4074">
        <row r="1">
          <cell r="C1" t="str">
            <v>F_CODE</v>
          </cell>
        </row>
      </sheetData>
      <sheetData sheetId="4075">
        <row r="1">
          <cell r="C1" t="str">
            <v>F_CODE</v>
          </cell>
        </row>
      </sheetData>
      <sheetData sheetId="4076">
        <row r="1">
          <cell r="C1" t="str">
            <v>F_CODE</v>
          </cell>
        </row>
      </sheetData>
      <sheetData sheetId="4077">
        <row r="1">
          <cell r="C1" t="str">
            <v>F_CODE</v>
          </cell>
        </row>
      </sheetData>
      <sheetData sheetId="4078">
        <row r="1">
          <cell r="C1" t="str">
            <v>F_CODE</v>
          </cell>
        </row>
      </sheetData>
      <sheetData sheetId="4079">
        <row r="1">
          <cell r="C1" t="str">
            <v>F_CODE</v>
          </cell>
        </row>
      </sheetData>
      <sheetData sheetId="4080">
        <row r="1">
          <cell r="C1" t="str">
            <v>F_CODE</v>
          </cell>
        </row>
      </sheetData>
      <sheetData sheetId="4081">
        <row r="1">
          <cell r="C1" t="str">
            <v>F_CODE</v>
          </cell>
        </row>
      </sheetData>
      <sheetData sheetId="4082">
        <row r="1">
          <cell r="C1" t="str">
            <v>F_CODE</v>
          </cell>
        </row>
      </sheetData>
      <sheetData sheetId="4083">
        <row r="1">
          <cell r="C1" t="str">
            <v>F_CODE</v>
          </cell>
        </row>
      </sheetData>
      <sheetData sheetId="4084">
        <row r="1">
          <cell r="C1" t="str">
            <v>F_CODE</v>
          </cell>
        </row>
      </sheetData>
      <sheetData sheetId="4085">
        <row r="1">
          <cell r="C1" t="str">
            <v>F_CODE</v>
          </cell>
        </row>
      </sheetData>
      <sheetData sheetId="4086">
        <row r="1">
          <cell r="C1" t="str">
            <v>F_CODE</v>
          </cell>
        </row>
      </sheetData>
      <sheetData sheetId="4087">
        <row r="1">
          <cell r="C1" t="str">
            <v>F_CODE</v>
          </cell>
        </row>
      </sheetData>
      <sheetData sheetId="4088">
        <row r="1">
          <cell r="C1" t="str">
            <v>F_CODE</v>
          </cell>
        </row>
      </sheetData>
      <sheetData sheetId="4089">
        <row r="1">
          <cell r="C1" t="str">
            <v>F_CODE</v>
          </cell>
        </row>
      </sheetData>
      <sheetData sheetId="4090">
        <row r="1">
          <cell r="C1" t="str">
            <v>F_CODE</v>
          </cell>
        </row>
      </sheetData>
      <sheetData sheetId="4091">
        <row r="1">
          <cell r="C1" t="str">
            <v>F_CODE</v>
          </cell>
        </row>
      </sheetData>
      <sheetData sheetId="4092">
        <row r="1">
          <cell r="C1" t="str">
            <v>F_CODE</v>
          </cell>
        </row>
      </sheetData>
      <sheetData sheetId="4093">
        <row r="1">
          <cell r="C1" t="str">
            <v>F_CODE</v>
          </cell>
        </row>
      </sheetData>
      <sheetData sheetId="4094">
        <row r="1">
          <cell r="C1" t="str">
            <v>F_CODE</v>
          </cell>
        </row>
      </sheetData>
      <sheetData sheetId="4095">
        <row r="1">
          <cell r="C1" t="str">
            <v>F_CODE</v>
          </cell>
        </row>
      </sheetData>
      <sheetData sheetId="4096">
        <row r="1">
          <cell r="C1" t="str">
            <v>F_CODE</v>
          </cell>
        </row>
      </sheetData>
      <sheetData sheetId="4097">
        <row r="1">
          <cell r="C1" t="str">
            <v>F_CODE</v>
          </cell>
        </row>
      </sheetData>
      <sheetData sheetId="4098">
        <row r="1">
          <cell r="C1" t="str">
            <v>F_CODE</v>
          </cell>
        </row>
      </sheetData>
      <sheetData sheetId="4099">
        <row r="1">
          <cell r="C1" t="str">
            <v>F_CODE</v>
          </cell>
        </row>
      </sheetData>
      <sheetData sheetId="4100">
        <row r="1">
          <cell r="C1" t="str">
            <v>F_CODE</v>
          </cell>
        </row>
      </sheetData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 refreshError="1"/>
      <sheetData sheetId="4822" refreshError="1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/>
      <sheetData sheetId="4890" refreshError="1"/>
      <sheetData sheetId="4891" refreshError="1"/>
      <sheetData sheetId="4892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29"/>
  <sheetViews>
    <sheetView view="pageBreakPreview" zoomScaleSheetLayoutView="100" workbookViewId="0">
      <selection activeCell="B3" sqref="B3:K3"/>
    </sheetView>
  </sheetViews>
  <sheetFormatPr defaultColWidth="8.88671875" defaultRowHeight="20.100000000000001" customHeight="1"/>
  <cols>
    <col min="1" max="16" width="8.88671875" style="1"/>
    <col min="17" max="17" width="9.5546875" style="1" bestFit="1" customWidth="1"/>
    <col min="18" max="16384" width="8.88671875" style="1"/>
  </cols>
  <sheetData>
    <row r="2" spans="1:12" ht="24.95" customHeight="1">
      <c r="A2" s="2"/>
      <c r="B2" s="2"/>
      <c r="C2" s="287"/>
      <c r="D2" s="287"/>
      <c r="E2" s="287"/>
      <c r="F2" s="287"/>
      <c r="G2" s="287"/>
      <c r="H2" s="287"/>
      <c r="I2" s="287"/>
      <c r="J2" s="287"/>
      <c r="K2" s="2"/>
      <c r="L2" s="2"/>
    </row>
    <row r="3" spans="1:12" ht="31.5" customHeight="1">
      <c r="A3" s="2"/>
      <c r="B3" s="288" t="s">
        <v>238</v>
      </c>
      <c r="C3" s="288"/>
      <c r="D3" s="288"/>
      <c r="E3" s="288"/>
      <c r="F3" s="288"/>
      <c r="G3" s="288"/>
      <c r="H3" s="288"/>
      <c r="I3" s="288"/>
      <c r="J3" s="288"/>
      <c r="K3" s="288"/>
      <c r="L3" s="2"/>
    </row>
    <row r="4" spans="1:12" ht="20.100000000000001" customHeight="1">
      <c r="B4" s="289" t="s">
        <v>2</v>
      </c>
      <c r="C4" s="289"/>
      <c r="D4" s="289"/>
      <c r="E4" s="289"/>
      <c r="F4" s="289"/>
      <c r="G4" s="289"/>
      <c r="H4" s="289"/>
      <c r="I4" s="289"/>
      <c r="J4" s="289"/>
      <c r="K4" s="289"/>
      <c r="L4" s="3"/>
    </row>
    <row r="5" spans="1:12" ht="20.100000000000001" customHeight="1">
      <c r="A5" s="3"/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3"/>
    </row>
    <row r="6" spans="1:12" ht="20.100000000000001" customHeight="1">
      <c r="A6" s="3"/>
      <c r="B6" s="289"/>
      <c r="C6" s="289"/>
      <c r="D6" s="289"/>
      <c r="E6" s="289"/>
      <c r="F6" s="289"/>
      <c r="G6" s="289"/>
      <c r="H6" s="289"/>
      <c r="I6" s="289"/>
      <c r="J6" s="289"/>
      <c r="K6" s="289"/>
      <c r="L6" s="3"/>
    </row>
    <row r="7" spans="1:12" ht="20.100000000000001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10" spans="1:12" ht="20.10000000000000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20.100000000000001" customHeight="1">
      <c r="A11" s="286" t="s">
        <v>239</v>
      </c>
      <c r="B11" s="286"/>
      <c r="C11" s="286"/>
      <c r="D11" s="286"/>
      <c r="E11" s="286"/>
      <c r="F11" s="286"/>
      <c r="G11" s="286"/>
      <c r="H11" s="286"/>
      <c r="I11" s="286"/>
      <c r="J11" s="286"/>
      <c r="K11" s="286"/>
      <c r="L11" s="286"/>
    </row>
    <row r="12" spans="1:12" ht="20.100000000000001" customHeight="1">
      <c r="A12" s="286"/>
      <c r="B12" s="286"/>
      <c r="C12" s="286"/>
      <c r="D12" s="286"/>
      <c r="E12" s="286"/>
      <c r="F12" s="286"/>
      <c r="G12" s="286"/>
      <c r="H12" s="286"/>
      <c r="I12" s="286"/>
      <c r="J12" s="286"/>
      <c r="K12" s="286"/>
      <c r="L12" s="286"/>
    </row>
    <row r="13" spans="1:12" ht="20.100000000000001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0.100000000000001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9" spans="1:17" ht="20.100000000000001" customHeight="1">
      <c r="A19" s="6"/>
      <c r="B19" s="6"/>
      <c r="C19" s="6"/>
      <c r="D19" s="6"/>
      <c r="I19" s="6"/>
      <c r="J19" s="6"/>
      <c r="K19" s="6"/>
      <c r="L19" s="6"/>
    </row>
    <row r="20" spans="1:17" ht="20.100000000000001" customHeight="1">
      <c r="A20" s="6"/>
      <c r="B20" s="6"/>
      <c r="C20" s="6"/>
      <c r="E20" s="285" t="s">
        <v>18</v>
      </c>
      <c r="F20" s="285"/>
      <c r="G20" s="285"/>
      <c r="H20" s="285"/>
      <c r="I20" s="21"/>
      <c r="J20" s="6"/>
      <c r="K20" s="6"/>
      <c r="L20" s="6"/>
    </row>
    <row r="21" spans="1:17" ht="20.100000000000001" customHeight="1">
      <c r="B21" s="6"/>
      <c r="C21" s="6"/>
      <c r="E21" s="285"/>
      <c r="F21" s="285"/>
      <c r="G21" s="285"/>
      <c r="H21" s="285"/>
      <c r="I21" s="21"/>
      <c r="J21" s="6"/>
      <c r="K21" s="6"/>
      <c r="L21" s="6"/>
    </row>
    <row r="22" spans="1:17" ht="20.100000000000001" customHeight="1">
      <c r="A22" s="6"/>
      <c r="B22" s="6"/>
      <c r="C22" s="6"/>
      <c r="E22" s="285" t="s">
        <v>161</v>
      </c>
      <c r="F22" s="285"/>
      <c r="G22" s="285"/>
      <c r="H22" s="285"/>
      <c r="I22" s="21"/>
      <c r="J22" s="6"/>
      <c r="K22" s="6"/>
      <c r="L22" s="6"/>
    </row>
    <row r="23" spans="1:17" ht="20.100000000000001" customHeight="1">
      <c r="E23" s="285"/>
      <c r="F23" s="285"/>
      <c r="G23" s="285"/>
      <c r="H23" s="285"/>
      <c r="I23" s="21"/>
    </row>
    <row r="24" spans="1:17" ht="20.100000000000001" customHeight="1">
      <c r="D24" s="8"/>
      <c r="E24" s="8"/>
      <c r="F24" s="8"/>
      <c r="G24" s="8"/>
      <c r="H24" s="8"/>
      <c r="I24" s="8"/>
    </row>
    <row r="29" spans="1:17" ht="20.100000000000001" customHeight="1">
      <c r="Q29" s="1">
        <f>(79380000+81589410+82974780+78223320)/4</f>
        <v>80541877.5</v>
      </c>
    </row>
  </sheetData>
  <mergeCells count="6">
    <mergeCell ref="E22:H23"/>
    <mergeCell ref="A11:L12"/>
    <mergeCell ref="C2:J2"/>
    <mergeCell ref="B3:K3"/>
    <mergeCell ref="B4:K6"/>
    <mergeCell ref="E20:H21"/>
  </mergeCells>
  <phoneticPr fontId="2" type="noConversion"/>
  <printOptions horizontalCentered="1" verticalCentered="1"/>
  <pageMargins left="0.74803149606299213" right="0.6692913385826772" top="0.67" bottom="0.73" header="0.51181102362204722" footer="0.51181102362204722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26"/>
  <sheetViews>
    <sheetView view="pageBreakPreview" zoomScale="85" zoomScaleSheetLayoutView="85" workbookViewId="0">
      <selection activeCell="C25" sqref="C25:G26"/>
    </sheetView>
  </sheetViews>
  <sheetFormatPr defaultColWidth="8.88671875" defaultRowHeight="13.5"/>
  <cols>
    <col min="1" max="9" width="8" style="9" customWidth="1"/>
    <col min="10" max="16384" width="8.88671875" style="9"/>
  </cols>
  <sheetData>
    <row r="4" spans="1:9" ht="51" customHeight="1">
      <c r="A4" s="290" t="str">
        <f>'표지,목차'!B3</f>
        <v>국도19호선 무주 적상산교(상) 등 시설물 보수공사</v>
      </c>
      <c r="B4" s="290"/>
      <c r="C4" s="290"/>
      <c r="D4" s="290"/>
      <c r="E4" s="290"/>
      <c r="F4" s="290"/>
      <c r="G4" s="290"/>
      <c r="H4" s="290"/>
      <c r="I4" s="290"/>
    </row>
    <row r="5" spans="1:9" ht="50.1" customHeight="1">
      <c r="A5" s="291" t="s">
        <v>11</v>
      </c>
      <c r="B5" s="291"/>
      <c r="C5" s="291"/>
      <c r="D5" s="291"/>
      <c r="E5" s="291"/>
      <c r="F5" s="291"/>
      <c r="G5" s="291"/>
      <c r="H5" s="291"/>
      <c r="I5" s="291"/>
    </row>
    <row r="6" spans="1:9" ht="29.25" customHeight="1">
      <c r="A6" s="10"/>
      <c r="B6" s="10"/>
      <c r="C6" s="10"/>
      <c r="D6" s="10"/>
      <c r="E6" s="10"/>
      <c r="F6" s="10"/>
      <c r="G6" s="10"/>
      <c r="H6" s="10"/>
    </row>
    <row r="7" spans="1:9" ht="29.25" customHeight="1">
      <c r="D7" s="295"/>
      <c r="E7" s="295"/>
      <c r="F7" s="295"/>
    </row>
    <row r="8" spans="1:9" ht="29.25" customHeight="1"/>
    <row r="9" spans="1:9" ht="29.25" customHeight="1"/>
    <row r="10" spans="1:9" ht="29.25" customHeight="1"/>
    <row r="11" spans="1:9" ht="29.25" customHeight="1"/>
    <row r="12" spans="1:9" ht="47.25" customHeight="1"/>
    <row r="13" spans="1:9" ht="41.25" customHeight="1">
      <c r="A13" s="292" t="str">
        <f>'표지,목차'!A11</f>
        <v>2026. 10</v>
      </c>
      <c r="B13" s="292"/>
      <c r="C13" s="292"/>
      <c r="D13" s="292"/>
      <c r="E13" s="292"/>
      <c r="F13" s="292"/>
      <c r="G13" s="292"/>
      <c r="H13" s="292"/>
      <c r="I13" s="292"/>
    </row>
    <row r="14" spans="1:9" ht="29.25" customHeight="1"/>
    <row r="15" spans="1:9" ht="29.25" customHeight="1"/>
    <row r="16" spans="1:9" ht="29.25" customHeight="1"/>
    <row r="17" spans="1:9" ht="29.25" customHeight="1"/>
    <row r="18" spans="1:9" ht="29.25" customHeight="1"/>
    <row r="19" spans="1:9" ht="29.25" customHeight="1"/>
    <row r="20" spans="1:9" ht="29.25" customHeight="1"/>
    <row r="21" spans="1:9" ht="29.25" customHeight="1"/>
    <row r="22" spans="1:9" ht="21.75" customHeight="1"/>
    <row r="23" spans="1:9" ht="29.25" customHeight="1"/>
    <row r="24" spans="1:9" ht="29.25" customHeight="1"/>
    <row r="25" spans="1:9" ht="36" customHeight="1">
      <c r="A25" s="12"/>
      <c r="B25" s="12"/>
      <c r="C25" s="294" t="s">
        <v>25</v>
      </c>
      <c r="D25" s="294"/>
      <c r="E25" s="294"/>
      <c r="F25" s="294"/>
      <c r="G25" s="294"/>
      <c r="H25" s="12"/>
      <c r="I25" s="12"/>
    </row>
    <row r="26" spans="1:9" ht="36" customHeight="1">
      <c r="C26" s="293" t="s">
        <v>27</v>
      </c>
      <c r="D26" s="293"/>
      <c r="E26" s="293"/>
      <c r="F26" s="293"/>
      <c r="G26" s="293"/>
    </row>
  </sheetData>
  <mergeCells count="6">
    <mergeCell ref="A4:I4"/>
    <mergeCell ref="A5:I5"/>
    <mergeCell ref="A13:I13"/>
    <mergeCell ref="C26:G26"/>
    <mergeCell ref="C25:G25"/>
    <mergeCell ref="D7:F7"/>
  </mergeCells>
  <phoneticPr fontId="2" type="noConversion"/>
  <printOptions horizontalCentered="1"/>
  <pageMargins left="0.47244094488188981" right="0.47244094488188981" top="1" bottom="0.74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L27"/>
  <sheetViews>
    <sheetView view="pageBreakPreview" zoomScale="40" zoomScaleNormal="70" zoomScaleSheetLayoutView="40" workbookViewId="0">
      <selection activeCell="C25" sqref="C25:G26"/>
    </sheetView>
  </sheetViews>
  <sheetFormatPr defaultColWidth="7.109375" defaultRowHeight="12"/>
  <cols>
    <col min="1" max="16384" width="7.109375" style="18"/>
  </cols>
  <sheetData>
    <row r="1" spans="1:90" ht="51.75" customHeight="1"/>
    <row r="2" spans="1:90" ht="25.5" customHeight="1"/>
    <row r="4" spans="1:90" ht="39" thickBot="1">
      <c r="A4" s="298" t="s">
        <v>17</v>
      </c>
      <c r="B4" s="298"/>
      <c r="C4" s="298"/>
      <c r="D4" s="298"/>
      <c r="E4" s="298"/>
      <c r="F4" s="298"/>
      <c r="G4" s="298"/>
      <c r="H4" s="298"/>
      <c r="I4" s="298"/>
      <c r="J4" s="298"/>
    </row>
    <row r="5" spans="1:90" ht="12.75" thickTop="1">
      <c r="C5" s="19"/>
      <c r="D5" s="19"/>
      <c r="E5" s="19"/>
      <c r="F5" s="19"/>
      <c r="G5" s="19"/>
      <c r="H5" s="19"/>
    </row>
    <row r="6" spans="1:90" ht="12" customHeight="1"/>
    <row r="7" spans="1:90" ht="12" customHeight="1"/>
    <row r="8" spans="1:90" ht="12" customHeight="1"/>
    <row r="10" spans="1:90" ht="38.25">
      <c r="A10" s="296" t="s">
        <v>28</v>
      </c>
      <c r="B10" s="296"/>
      <c r="C10" s="296"/>
      <c r="D10" s="296"/>
      <c r="E10" s="296"/>
      <c r="F10" s="296"/>
      <c r="G10" s="296"/>
      <c r="H10" s="296"/>
      <c r="I10" s="296"/>
      <c r="J10" s="296"/>
      <c r="K10" s="297" t="str">
        <f>A10</f>
        <v xml:space="preserve"> 1 .  총  괄  집  계  표</v>
      </c>
      <c r="L10" s="297"/>
      <c r="M10" s="297"/>
      <c r="N10" s="297"/>
      <c r="O10" s="297"/>
      <c r="P10" s="297"/>
      <c r="Q10" s="297"/>
      <c r="R10" s="297"/>
      <c r="S10" s="297"/>
      <c r="T10" s="297"/>
      <c r="U10" s="297" t="str">
        <f>A12</f>
        <v>2 . 보수물량 수량산출</v>
      </c>
      <c r="V10" s="297"/>
      <c r="W10" s="297"/>
      <c r="X10" s="297"/>
      <c r="Y10" s="297"/>
      <c r="Z10" s="297"/>
      <c r="AA10" s="297"/>
      <c r="AB10" s="297"/>
      <c r="AC10" s="297"/>
      <c r="AD10" s="297"/>
      <c r="AE10" s="297">
        <f>A14</f>
        <v>0</v>
      </c>
      <c r="AF10" s="297"/>
      <c r="AG10" s="297"/>
      <c r="AH10" s="297"/>
      <c r="AI10" s="297"/>
      <c r="AJ10" s="297"/>
      <c r="AK10" s="297"/>
      <c r="AL10" s="297"/>
      <c r="AM10" s="297"/>
      <c r="AN10" s="297"/>
      <c r="AO10" s="297">
        <f>A16</f>
        <v>0</v>
      </c>
      <c r="AP10" s="297"/>
      <c r="AQ10" s="297"/>
      <c r="AR10" s="297"/>
      <c r="AS10" s="297"/>
      <c r="AT10" s="297"/>
      <c r="AU10" s="297"/>
      <c r="AV10" s="297"/>
      <c r="AW10" s="297"/>
      <c r="AX10" s="297"/>
      <c r="AY10" s="297"/>
      <c r="AZ10" s="297"/>
      <c r="BA10" s="297"/>
      <c r="BB10" s="297"/>
      <c r="BC10" s="297"/>
      <c r="BD10" s="297"/>
      <c r="BE10" s="297"/>
      <c r="BF10" s="297"/>
      <c r="BG10" s="297"/>
      <c r="BH10" s="297"/>
      <c r="BI10" s="297"/>
      <c r="BJ10" s="297"/>
      <c r="BK10" s="297"/>
      <c r="BL10" s="297"/>
      <c r="BM10" s="297"/>
      <c r="BN10" s="297"/>
      <c r="BO10" s="297"/>
      <c r="BP10" s="297"/>
      <c r="BQ10" s="297"/>
      <c r="BR10" s="297"/>
      <c r="BS10" s="297"/>
      <c r="BT10" s="297"/>
      <c r="BU10" s="297"/>
      <c r="BV10" s="297"/>
      <c r="BW10" s="297"/>
      <c r="BX10" s="297"/>
      <c r="BY10" s="297"/>
      <c r="BZ10" s="297"/>
      <c r="CA10" s="297"/>
      <c r="CB10" s="297"/>
      <c r="CC10" s="298"/>
      <c r="CD10" s="298"/>
      <c r="CE10" s="298"/>
      <c r="CF10" s="298"/>
      <c r="CG10" s="298"/>
      <c r="CH10" s="298"/>
      <c r="CI10" s="298"/>
      <c r="CJ10" s="298"/>
      <c r="CK10" s="298"/>
      <c r="CL10" s="298"/>
    </row>
    <row r="11" spans="1:90" ht="25.5">
      <c r="A11" s="296"/>
      <c r="B11" s="296"/>
      <c r="C11" s="296"/>
      <c r="D11" s="296"/>
      <c r="E11" s="296"/>
      <c r="F11" s="296"/>
      <c r="G11" s="296"/>
      <c r="H11" s="296"/>
      <c r="I11" s="296"/>
      <c r="J11" s="296"/>
    </row>
    <row r="12" spans="1:90" ht="27" customHeight="1">
      <c r="A12" s="296" t="s">
        <v>29</v>
      </c>
      <c r="B12" s="296"/>
      <c r="C12" s="296"/>
      <c r="D12" s="296"/>
      <c r="E12" s="296"/>
      <c r="F12" s="296"/>
      <c r="G12" s="296"/>
      <c r="H12" s="296"/>
      <c r="I12" s="296"/>
      <c r="J12" s="296"/>
    </row>
    <row r="13" spans="1:90" ht="25.5">
      <c r="A13" s="296"/>
      <c r="B13" s="296"/>
      <c r="C13" s="296"/>
      <c r="D13" s="296"/>
      <c r="E13" s="296"/>
      <c r="F13" s="296"/>
      <c r="G13" s="296"/>
      <c r="H13" s="296"/>
      <c r="I13" s="296"/>
      <c r="J13" s="296"/>
    </row>
    <row r="14" spans="1:90" ht="25.5">
      <c r="A14" s="296"/>
      <c r="B14" s="296"/>
      <c r="C14" s="296"/>
      <c r="D14" s="296"/>
      <c r="E14" s="296"/>
      <c r="F14" s="296"/>
      <c r="G14" s="296"/>
      <c r="H14" s="296"/>
      <c r="I14" s="296"/>
      <c r="J14" s="296"/>
    </row>
    <row r="15" spans="1:90" ht="25.5">
      <c r="A15" s="296"/>
      <c r="B15" s="296"/>
      <c r="C15" s="296"/>
      <c r="D15" s="296"/>
      <c r="E15" s="296"/>
      <c r="F15" s="296"/>
      <c r="G15" s="296"/>
      <c r="H15" s="296"/>
      <c r="I15" s="296"/>
      <c r="J15" s="296"/>
    </row>
    <row r="16" spans="1:90" ht="25.5">
      <c r="A16" s="296"/>
      <c r="B16" s="296"/>
      <c r="C16" s="296"/>
      <c r="D16" s="296"/>
      <c r="E16" s="296"/>
      <c r="F16" s="296"/>
      <c r="G16" s="296"/>
      <c r="H16" s="296"/>
      <c r="I16" s="296"/>
      <c r="J16" s="296"/>
    </row>
    <row r="17" spans="1:10" ht="25.5">
      <c r="A17" s="296"/>
      <c r="B17" s="296"/>
      <c r="C17" s="296"/>
      <c r="D17" s="296"/>
      <c r="E17" s="296"/>
      <c r="F17" s="296"/>
      <c r="G17" s="296"/>
      <c r="H17" s="296"/>
      <c r="I17" s="296"/>
      <c r="J17" s="296"/>
    </row>
    <row r="18" spans="1:10" ht="25.5">
      <c r="A18" s="296"/>
      <c r="B18" s="296"/>
      <c r="C18" s="296"/>
      <c r="D18" s="296"/>
      <c r="E18" s="296"/>
      <c r="F18" s="296"/>
      <c r="G18" s="296"/>
      <c r="H18" s="296"/>
      <c r="I18" s="296"/>
      <c r="J18" s="296"/>
    </row>
    <row r="19" spans="1:10" ht="25.5">
      <c r="A19" s="296"/>
      <c r="B19" s="296"/>
      <c r="C19" s="296"/>
      <c r="D19" s="296"/>
      <c r="E19" s="296"/>
      <c r="F19" s="296"/>
      <c r="G19" s="296"/>
      <c r="H19" s="296"/>
      <c r="I19" s="296"/>
      <c r="J19" s="296"/>
    </row>
    <row r="20" spans="1:10" ht="25.5" customHeight="1">
      <c r="A20" s="296"/>
      <c r="B20" s="296"/>
      <c r="C20" s="296"/>
      <c r="D20" s="296"/>
      <c r="E20" s="296"/>
      <c r="F20" s="296"/>
      <c r="G20" s="296"/>
      <c r="H20" s="296"/>
      <c r="I20" s="296"/>
      <c r="J20" s="296"/>
    </row>
    <row r="21" spans="1:10" ht="25.5" customHeight="1">
      <c r="A21" s="296"/>
      <c r="B21" s="296"/>
      <c r="C21" s="296"/>
      <c r="D21" s="296"/>
      <c r="E21" s="296"/>
      <c r="F21" s="296"/>
      <c r="G21" s="296"/>
      <c r="H21" s="296"/>
      <c r="I21" s="296"/>
      <c r="J21" s="296"/>
    </row>
    <row r="22" spans="1:10" ht="25.5">
      <c r="A22" s="296"/>
      <c r="B22" s="296"/>
      <c r="C22" s="296"/>
      <c r="D22" s="296"/>
      <c r="E22" s="296"/>
      <c r="F22" s="296"/>
      <c r="G22" s="296"/>
      <c r="H22" s="296"/>
      <c r="I22" s="296"/>
      <c r="J22" s="296"/>
    </row>
    <row r="23" spans="1:10" ht="25.5">
      <c r="A23" s="296"/>
      <c r="B23" s="296"/>
      <c r="C23" s="296"/>
      <c r="D23" s="296"/>
      <c r="E23" s="296"/>
      <c r="F23" s="296"/>
      <c r="G23" s="296"/>
      <c r="H23" s="296"/>
      <c r="I23" s="296"/>
      <c r="J23" s="296"/>
    </row>
    <row r="24" spans="1:10" ht="25.5">
      <c r="A24" s="296"/>
      <c r="B24" s="296"/>
      <c r="C24" s="296"/>
      <c r="D24" s="296"/>
      <c r="E24" s="296"/>
      <c r="F24" s="296"/>
      <c r="G24" s="296"/>
      <c r="H24" s="296"/>
      <c r="I24" s="296"/>
      <c r="J24" s="296"/>
    </row>
    <row r="25" spans="1:10" ht="25.5">
      <c r="A25" s="296"/>
      <c r="B25" s="296"/>
      <c r="C25" s="296"/>
      <c r="D25" s="296"/>
      <c r="E25" s="296"/>
      <c r="F25" s="296"/>
      <c r="G25" s="296"/>
      <c r="H25" s="296"/>
      <c r="I25" s="296"/>
      <c r="J25" s="296"/>
    </row>
    <row r="26" spans="1:10" ht="27.7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</row>
    <row r="27" spans="1:10" ht="27.75" customHeight="1">
      <c r="A27" s="20"/>
      <c r="B27" s="20"/>
      <c r="C27" s="20"/>
      <c r="D27" s="20"/>
      <c r="E27" s="20"/>
      <c r="F27" s="20"/>
      <c r="G27" s="20"/>
      <c r="H27" s="20"/>
      <c r="I27" s="20"/>
      <c r="J27" s="20"/>
    </row>
  </sheetData>
  <mergeCells count="25">
    <mergeCell ref="CC10:CL10"/>
    <mergeCell ref="A11:J11"/>
    <mergeCell ref="BI10:BR10"/>
    <mergeCell ref="A13:J13"/>
    <mergeCell ref="A4:J4"/>
    <mergeCell ref="A10:J10"/>
    <mergeCell ref="K10:T10"/>
    <mergeCell ref="U10:AD10"/>
    <mergeCell ref="BS10:CB10"/>
    <mergeCell ref="A18:J18"/>
    <mergeCell ref="A12:J12"/>
    <mergeCell ref="AE10:AN10"/>
    <mergeCell ref="AO10:AX10"/>
    <mergeCell ref="AY10:BH10"/>
    <mergeCell ref="A14:J14"/>
    <mergeCell ref="A15:J15"/>
    <mergeCell ref="A16:J16"/>
    <mergeCell ref="A17:J17"/>
    <mergeCell ref="A25:J25"/>
    <mergeCell ref="A19:J19"/>
    <mergeCell ref="A20:J20"/>
    <mergeCell ref="A21:J21"/>
    <mergeCell ref="A22:J22"/>
    <mergeCell ref="A23:J23"/>
    <mergeCell ref="A24:J24"/>
  </mergeCells>
  <phoneticPr fontId="2" type="noConversion"/>
  <pageMargins left="0.75" right="0.75" top="1" bottom="1" header="0.5" footer="0.5"/>
  <pageSetup paperSize="9" orientation="portrait" r:id="rId1"/>
  <headerFooter alignWithMargins="0"/>
  <colBreaks count="5" manualBreakCount="5">
    <brk id="10" max="26" man="1"/>
    <brk id="20" max="26" man="1"/>
    <brk id="30" max="53" man="1"/>
    <brk id="40" max="53" man="1"/>
    <brk id="50" max="5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I46"/>
  <sheetViews>
    <sheetView view="pageBreakPreview" topLeftCell="A19" workbookViewId="0">
      <selection activeCell="C25" sqref="C25:G26"/>
    </sheetView>
  </sheetViews>
  <sheetFormatPr defaultColWidth="8.88671875" defaultRowHeight="13.5"/>
  <cols>
    <col min="1" max="9" width="8" style="9" customWidth="1"/>
    <col min="10" max="16384" width="8.88671875" style="9"/>
  </cols>
  <sheetData>
    <row r="4" spans="1:9" ht="51" customHeight="1">
      <c r="A4" s="290" t="str">
        <f>'표지,목차'!B3</f>
        <v>국도19호선 무주 적상산교(상) 등 시설물 보수공사</v>
      </c>
      <c r="B4" s="290"/>
      <c r="C4" s="290"/>
      <c r="D4" s="290"/>
      <c r="E4" s="290"/>
      <c r="F4" s="290"/>
      <c r="G4" s="290"/>
      <c r="H4" s="290"/>
      <c r="I4" s="290"/>
    </row>
    <row r="5" spans="1:9" ht="50.1" customHeight="1">
      <c r="A5" s="299" t="s">
        <v>3</v>
      </c>
      <c r="B5" s="299"/>
      <c r="C5" s="299"/>
      <c r="D5" s="299"/>
      <c r="E5" s="299"/>
      <c r="F5" s="299"/>
      <c r="G5" s="299"/>
      <c r="H5" s="299"/>
      <c r="I5" s="299"/>
    </row>
    <row r="6" spans="1:9" ht="29.25" customHeight="1">
      <c r="A6" s="10"/>
      <c r="B6" s="10"/>
      <c r="C6" s="10"/>
      <c r="D6" s="10"/>
      <c r="E6" s="10"/>
      <c r="F6" s="10"/>
      <c r="G6" s="10"/>
      <c r="H6" s="10"/>
    </row>
    <row r="7" spans="1:9" ht="29.25" customHeight="1"/>
    <row r="8" spans="1:9" ht="29.25" customHeight="1"/>
    <row r="9" spans="1:9" ht="29.25" customHeight="1"/>
    <row r="10" spans="1:9" ht="29.25" customHeight="1"/>
    <row r="11" spans="1:9" ht="29.25" customHeight="1"/>
    <row r="12" spans="1:9" ht="47.25" customHeight="1"/>
    <row r="13" spans="1:9" ht="41.25" customHeight="1">
      <c r="A13" s="292" t="str">
        <f>'표지,목차'!A11</f>
        <v>2026. 10</v>
      </c>
      <c r="B13" s="292"/>
      <c r="C13" s="292"/>
      <c r="D13" s="292"/>
      <c r="E13" s="292"/>
      <c r="F13" s="292"/>
      <c r="G13" s="292"/>
      <c r="H13" s="292"/>
      <c r="I13" s="292"/>
    </row>
    <row r="14" spans="1:9" ht="29.25" customHeight="1"/>
    <row r="15" spans="1:9" ht="29.25" customHeight="1"/>
    <row r="16" spans="1:9" ht="29.25" customHeight="1"/>
    <row r="17" spans="1:9" ht="29.25" customHeight="1"/>
    <row r="18" spans="1:9" ht="29.25" customHeight="1"/>
    <row r="19" spans="1:9" ht="29.25" customHeight="1"/>
    <row r="20" spans="1:9" ht="29.25" customHeight="1"/>
    <row r="21" spans="1:9" ht="29.25" customHeight="1"/>
    <row r="22" spans="1:9" ht="21.75" customHeight="1"/>
    <row r="23" spans="1:9" ht="29.25" customHeight="1"/>
    <row r="24" spans="1:9" ht="29.25" customHeight="1"/>
    <row r="25" spans="1:9" ht="36" customHeight="1">
      <c r="A25" s="12"/>
      <c r="B25" s="12"/>
      <c r="C25" s="294" t="s">
        <v>26</v>
      </c>
      <c r="D25" s="294"/>
      <c r="E25" s="294"/>
      <c r="F25" s="294"/>
      <c r="G25" s="294"/>
      <c r="H25" s="12"/>
      <c r="I25" s="12"/>
    </row>
    <row r="26" spans="1:9" ht="36" customHeight="1">
      <c r="C26" s="293" t="s">
        <v>12</v>
      </c>
      <c r="D26" s="293"/>
      <c r="E26" s="293"/>
      <c r="F26" s="293"/>
      <c r="G26" s="293"/>
    </row>
    <row r="27" spans="1:9" ht="29.25" customHeight="1"/>
    <row r="28" spans="1:9" ht="29.25" customHeight="1"/>
    <row r="29" spans="1:9" ht="29.25" customHeight="1"/>
    <row r="30" spans="1:9" ht="29.25" customHeight="1"/>
    <row r="31" spans="1:9" ht="32.1" customHeight="1">
      <c r="A31" s="292" t="s">
        <v>4</v>
      </c>
      <c r="B31" s="292"/>
      <c r="C31" s="292"/>
      <c r="D31" s="292"/>
      <c r="E31" s="292"/>
      <c r="F31" s="292"/>
      <c r="G31" s="292"/>
      <c r="H31" s="292"/>
      <c r="I31" s="292"/>
    </row>
    <row r="32" spans="1:9" ht="21" customHeight="1">
      <c r="A32" s="11"/>
      <c r="B32" s="11"/>
      <c r="C32" s="11"/>
      <c r="D32" s="11"/>
      <c r="E32" s="11"/>
      <c r="F32" s="11"/>
      <c r="G32" s="11"/>
      <c r="H32" s="11"/>
      <c r="I32" s="11"/>
    </row>
    <row r="33" spans="1:9" ht="24.95" customHeight="1">
      <c r="A33" s="13"/>
      <c r="B33" s="13"/>
      <c r="C33" s="13"/>
      <c r="D33" s="13"/>
      <c r="E33" s="13"/>
      <c r="F33" s="13"/>
      <c r="G33" s="13"/>
      <c r="H33" s="13"/>
      <c r="I33" s="13"/>
    </row>
    <row r="34" spans="1:9" ht="29.25" customHeight="1">
      <c r="A34" s="14"/>
      <c r="B34" s="14"/>
      <c r="C34" s="15" t="s">
        <v>35</v>
      </c>
      <c r="D34" s="14"/>
      <c r="E34" s="14"/>
      <c r="F34" s="14"/>
      <c r="G34" s="14"/>
      <c r="H34" s="14"/>
    </row>
    <row r="35" spans="1:9" ht="17.25" customHeight="1">
      <c r="A35" s="14"/>
      <c r="B35" s="14"/>
      <c r="C35" s="15"/>
      <c r="D35" s="14"/>
      <c r="E35" s="14"/>
      <c r="F35" s="14"/>
      <c r="G35" s="14"/>
      <c r="H35" s="14"/>
    </row>
    <row r="36" spans="1:9" ht="29.25" customHeight="1">
      <c r="A36" s="14"/>
      <c r="B36" s="14"/>
      <c r="C36" s="15" t="s">
        <v>34</v>
      </c>
      <c r="D36" s="14"/>
      <c r="E36" s="14"/>
      <c r="F36" s="14"/>
      <c r="G36" s="14"/>
      <c r="H36" s="14"/>
    </row>
    <row r="37" spans="1:9" ht="14.25" customHeight="1">
      <c r="A37" s="14"/>
      <c r="B37" s="14"/>
      <c r="C37" s="15"/>
      <c r="D37" s="14"/>
      <c r="E37" s="14"/>
      <c r="F37" s="14"/>
      <c r="G37" s="14"/>
      <c r="H37" s="14"/>
    </row>
    <row r="38" spans="1:9" ht="29.25" customHeight="1">
      <c r="A38" s="14"/>
      <c r="B38" s="14"/>
      <c r="C38" s="15" t="s">
        <v>33</v>
      </c>
      <c r="D38" s="14"/>
      <c r="E38" s="14"/>
      <c r="F38" s="14"/>
      <c r="G38" s="14"/>
      <c r="H38" s="14"/>
    </row>
    <row r="39" spans="1:9" ht="15" customHeight="1">
      <c r="A39" s="14"/>
      <c r="B39" s="14"/>
      <c r="C39" s="15"/>
      <c r="D39" s="14"/>
      <c r="E39" s="14"/>
      <c r="F39" s="14"/>
      <c r="G39" s="14"/>
      <c r="H39" s="14"/>
    </row>
    <row r="40" spans="1:9" ht="29.25" customHeight="1">
      <c r="A40" s="14"/>
      <c r="B40" s="14"/>
      <c r="C40" s="15" t="s">
        <v>32</v>
      </c>
      <c r="D40" s="14"/>
      <c r="E40" s="14"/>
      <c r="F40" s="14"/>
      <c r="G40" s="14"/>
      <c r="H40" s="14"/>
    </row>
    <row r="41" spans="1:9" ht="15" customHeight="1">
      <c r="A41" s="14"/>
      <c r="B41" s="14"/>
      <c r="C41" s="15"/>
      <c r="D41" s="14"/>
      <c r="E41" s="14"/>
      <c r="F41" s="14"/>
      <c r="G41" s="14"/>
      <c r="H41" s="14"/>
    </row>
    <row r="42" spans="1:9" ht="29.25" customHeight="1">
      <c r="A42" s="14"/>
      <c r="B42" s="14"/>
      <c r="C42" s="15" t="s">
        <v>31</v>
      </c>
      <c r="D42" s="14"/>
      <c r="E42" s="14"/>
      <c r="F42" s="14"/>
      <c r="G42" s="14"/>
      <c r="H42" s="14"/>
    </row>
    <row r="43" spans="1:9" ht="15" customHeight="1">
      <c r="A43" s="14"/>
      <c r="B43" s="14"/>
      <c r="C43" s="15"/>
      <c r="D43" s="14"/>
      <c r="E43" s="14"/>
      <c r="F43" s="14"/>
      <c r="G43" s="14"/>
      <c r="H43" s="14"/>
    </row>
    <row r="44" spans="1:9" ht="29.25" customHeight="1">
      <c r="A44" s="14"/>
      <c r="B44" s="14"/>
      <c r="C44" s="15" t="s">
        <v>30</v>
      </c>
      <c r="D44" s="14"/>
      <c r="E44" s="14"/>
      <c r="F44" s="14"/>
      <c r="G44" s="14"/>
      <c r="H44" s="14"/>
    </row>
    <row r="45" spans="1:9" ht="24.95" customHeight="1">
      <c r="A45" s="16"/>
      <c r="B45" s="16"/>
      <c r="C45" s="13"/>
      <c r="D45" s="13"/>
      <c r="E45" s="13"/>
      <c r="F45" s="13"/>
      <c r="G45" s="16"/>
      <c r="H45" s="16"/>
      <c r="I45" s="13"/>
    </row>
    <row r="46" spans="1:9" ht="33" customHeight="1">
      <c r="A46" s="16"/>
      <c r="B46" s="16"/>
      <c r="C46" s="13"/>
      <c r="D46" s="13"/>
      <c r="E46" s="13"/>
      <c r="F46" s="13"/>
      <c r="G46" s="16"/>
      <c r="H46" s="16"/>
      <c r="I46" s="13"/>
    </row>
  </sheetData>
  <mergeCells count="6">
    <mergeCell ref="A4:I4"/>
    <mergeCell ref="A31:I31"/>
    <mergeCell ref="A13:I13"/>
    <mergeCell ref="A5:I5"/>
    <mergeCell ref="C25:G25"/>
    <mergeCell ref="C26:G26"/>
  </mergeCells>
  <phoneticPr fontId="2" type="noConversion"/>
  <printOptions horizontalCentered="1"/>
  <pageMargins left="0.47244094488188981" right="0.47244094488188981" top="1" bottom="0.74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6"/>
  <sheetViews>
    <sheetView view="pageBreakPreview" workbookViewId="0">
      <selection activeCell="C25" sqref="C25:G26"/>
    </sheetView>
  </sheetViews>
  <sheetFormatPr defaultColWidth="39.88671875" defaultRowHeight="49.5" customHeight="1"/>
  <cols>
    <col min="1" max="16384" width="39.88671875" style="17"/>
  </cols>
  <sheetData>
    <row r="1" spans="1:1" ht="49.5" customHeight="1">
      <c r="A1" s="22" t="str">
        <f>단가표지!C34</f>
        <v xml:space="preserve">    ◈  노  무  단  가 </v>
      </c>
    </row>
    <row r="2" spans="1:1" ht="49.5" customHeight="1">
      <c r="A2" s="22" t="str">
        <f>단가표지!C36</f>
        <v xml:space="preserve">    ◈  자  재  단  가</v>
      </c>
    </row>
    <row r="3" spans="1:1" ht="49.5" customHeight="1">
      <c r="A3" s="22" t="str">
        <f>단가표지!C38</f>
        <v xml:space="preserve">    ◈  견  적  단  가</v>
      </c>
    </row>
    <row r="4" spans="1:1" ht="49.5" customHeight="1">
      <c r="A4" s="22" t="str">
        <f>단가표지!C40</f>
        <v xml:space="preserve">    ◈  일  위  대  가</v>
      </c>
    </row>
    <row r="5" spans="1:1" ht="49.5" customHeight="1">
      <c r="A5" s="22" t="str">
        <f>단가표지!C42</f>
        <v xml:space="preserve">    ◈  단  가  산  출</v>
      </c>
    </row>
    <row r="6" spans="1:1" ht="49.5" customHeight="1">
      <c r="A6" s="22" t="str">
        <f>단가표지!C44</f>
        <v xml:space="preserve">    ◈  중  기  산  출</v>
      </c>
    </row>
  </sheetData>
  <phoneticPr fontId="2" type="noConversion"/>
  <printOptions horizontalCentered="1" verticalCentered="1"/>
  <pageMargins left="2.02" right="1.67" top="3.53" bottom="7.3499999999999988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35"/>
  <sheetViews>
    <sheetView view="pageBreakPreview" zoomScale="115" zoomScaleSheetLayoutView="115" workbookViewId="0">
      <selection activeCell="F20" sqref="F20:G21"/>
    </sheetView>
  </sheetViews>
  <sheetFormatPr defaultColWidth="3.88671875" defaultRowHeight="23.1" customHeight="1"/>
  <cols>
    <col min="1" max="2" width="4.77734375" style="57" customWidth="1"/>
    <col min="3" max="3" width="8" style="57" customWidth="1"/>
    <col min="4" max="5" width="3.77734375" style="57" customWidth="1"/>
    <col min="6" max="19" width="6.33203125" style="57" customWidth="1"/>
    <col min="20" max="20" width="3.88671875" style="57"/>
    <col min="21" max="31" width="8.88671875" style="57" customWidth="1"/>
    <col min="32" max="16384" width="3.88671875" style="57"/>
  </cols>
  <sheetData>
    <row r="1" spans="1:24" ht="23.1" customHeight="1">
      <c r="A1" s="365" t="s">
        <v>41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56"/>
      <c r="U1" s="56"/>
      <c r="V1" s="56"/>
      <c r="W1" s="56"/>
    </row>
    <row r="2" spans="1:24" ht="23.1" customHeight="1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56"/>
      <c r="U2" s="56"/>
      <c r="V2" s="56"/>
      <c r="W2" s="56"/>
    </row>
    <row r="3" spans="1:24" ht="24.95" customHeight="1" thickBo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4" ht="27" customHeight="1">
      <c r="A4" s="377" t="s">
        <v>42</v>
      </c>
      <c r="B4" s="378"/>
      <c r="C4" s="379"/>
      <c r="D4" s="380" t="s">
        <v>43</v>
      </c>
      <c r="E4" s="381"/>
      <c r="F4" s="332">
        <v>30</v>
      </c>
      <c r="G4" s="333"/>
      <c r="H4" s="332">
        <v>60</v>
      </c>
      <c r="I4" s="333"/>
      <c r="J4" s="332">
        <v>90</v>
      </c>
      <c r="K4" s="333"/>
      <c r="L4" s="332">
        <v>120</v>
      </c>
      <c r="M4" s="333"/>
      <c r="N4" s="332">
        <v>150</v>
      </c>
      <c r="O4" s="333"/>
      <c r="P4" s="332">
        <v>180</v>
      </c>
      <c r="Q4" s="333"/>
      <c r="R4" s="384" t="s">
        <v>44</v>
      </c>
      <c r="S4" s="385"/>
    </row>
    <row r="5" spans="1:24" ht="27" customHeight="1">
      <c r="A5" s="388" t="s">
        <v>45</v>
      </c>
      <c r="B5" s="389"/>
      <c r="C5" s="390"/>
      <c r="D5" s="382"/>
      <c r="E5" s="383"/>
      <c r="F5" s="334"/>
      <c r="G5" s="335"/>
      <c r="H5" s="334"/>
      <c r="I5" s="335"/>
      <c r="J5" s="334"/>
      <c r="K5" s="335"/>
      <c r="L5" s="334"/>
      <c r="M5" s="335"/>
      <c r="N5" s="334"/>
      <c r="O5" s="335"/>
      <c r="P5" s="334"/>
      <c r="Q5" s="335"/>
      <c r="R5" s="386"/>
      <c r="S5" s="387"/>
    </row>
    <row r="6" spans="1:24" ht="27" customHeight="1">
      <c r="A6" s="318" t="s">
        <v>236</v>
      </c>
      <c r="B6" s="319"/>
      <c r="C6" s="319"/>
      <c r="D6" s="306">
        <v>0.2</v>
      </c>
      <c r="E6" s="307"/>
      <c r="F6" s="310">
        <v>0.04</v>
      </c>
      <c r="G6" s="311"/>
      <c r="H6" s="310">
        <v>0.04</v>
      </c>
      <c r="I6" s="311"/>
      <c r="J6" s="310">
        <v>0.04</v>
      </c>
      <c r="K6" s="311"/>
      <c r="L6" s="310">
        <v>0.04</v>
      </c>
      <c r="M6" s="311"/>
      <c r="N6" s="310">
        <v>0.04</v>
      </c>
      <c r="O6" s="311"/>
      <c r="P6" s="310"/>
      <c r="Q6" s="311"/>
      <c r="R6" s="320">
        <f>내역서!F4</f>
        <v>244275186</v>
      </c>
      <c r="S6" s="321"/>
      <c r="U6" s="174">
        <f>R6/R18</f>
        <v>0.20117628017052028</v>
      </c>
      <c r="V6" s="174">
        <f>D6/5</f>
        <v>0.04</v>
      </c>
      <c r="W6" s="174"/>
      <c r="X6" s="67">
        <f>SUM(F6:Q6)</f>
        <v>0.2</v>
      </c>
    </row>
    <row r="7" spans="1:24" ht="27" customHeight="1">
      <c r="A7" s="318"/>
      <c r="B7" s="319"/>
      <c r="C7" s="319"/>
      <c r="D7" s="308"/>
      <c r="E7" s="309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3"/>
      <c r="S7" s="324"/>
    </row>
    <row r="8" spans="1:24" ht="27" customHeight="1">
      <c r="A8" s="318" t="s">
        <v>242</v>
      </c>
      <c r="B8" s="319"/>
      <c r="C8" s="319"/>
      <c r="D8" s="306">
        <v>0.42</v>
      </c>
      <c r="E8" s="307"/>
      <c r="F8" s="310"/>
      <c r="G8" s="311"/>
      <c r="H8" s="310">
        <v>0.08</v>
      </c>
      <c r="I8" s="311"/>
      <c r="J8" s="310">
        <v>0.08</v>
      </c>
      <c r="K8" s="311"/>
      <c r="L8" s="310">
        <v>0.08</v>
      </c>
      <c r="M8" s="311"/>
      <c r="N8" s="310">
        <v>0.09</v>
      </c>
      <c r="O8" s="311"/>
      <c r="P8" s="310">
        <v>0.09</v>
      </c>
      <c r="Q8" s="311"/>
      <c r="R8" s="320">
        <f>내역서!F22</f>
        <v>516279784</v>
      </c>
      <c r="S8" s="321"/>
      <c r="U8" s="174">
        <f>R8/R18</f>
        <v>0.42518950931168131</v>
      </c>
      <c r="V8" s="174">
        <f>D8/5</f>
        <v>8.3999999999999991E-2</v>
      </c>
      <c r="X8" s="67">
        <f>SUM(F8:Q8)</f>
        <v>0.41999999999999993</v>
      </c>
    </row>
    <row r="9" spans="1:24" ht="27" customHeight="1">
      <c r="A9" s="318"/>
      <c r="B9" s="319"/>
      <c r="C9" s="319"/>
      <c r="D9" s="308"/>
      <c r="E9" s="309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3"/>
      <c r="S9" s="324"/>
    </row>
    <row r="10" spans="1:24" ht="27" customHeight="1">
      <c r="A10" s="300" t="s">
        <v>244</v>
      </c>
      <c r="B10" s="301"/>
      <c r="C10" s="302"/>
      <c r="D10" s="306">
        <v>0.11</v>
      </c>
      <c r="E10" s="307"/>
      <c r="F10" s="310"/>
      <c r="G10" s="311"/>
      <c r="H10" s="310">
        <v>0.06</v>
      </c>
      <c r="I10" s="311"/>
      <c r="J10" s="310">
        <v>0.05</v>
      </c>
      <c r="K10" s="311"/>
      <c r="L10" s="310"/>
      <c r="M10" s="311"/>
      <c r="N10" s="310"/>
      <c r="O10" s="311"/>
      <c r="P10" s="310"/>
      <c r="Q10" s="311"/>
      <c r="R10" s="312">
        <f>내역서!F32</f>
        <v>130146150</v>
      </c>
      <c r="S10" s="313"/>
      <c r="U10" s="174">
        <f>R10/R18</f>
        <v>0.107183700335058</v>
      </c>
      <c r="V10" s="174">
        <f>D10/4</f>
        <v>2.75E-2</v>
      </c>
      <c r="W10" s="174"/>
      <c r="X10" s="67">
        <f>SUM(F10:Q10)</f>
        <v>0.11</v>
      </c>
    </row>
    <row r="11" spans="1:24" ht="27" customHeight="1">
      <c r="A11" s="303"/>
      <c r="B11" s="304"/>
      <c r="C11" s="305"/>
      <c r="D11" s="308"/>
      <c r="E11" s="309"/>
      <c r="F11" s="314"/>
      <c r="G11" s="315"/>
      <c r="H11" s="314"/>
      <c r="I11" s="315"/>
      <c r="J11" s="314"/>
      <c r="K11" s="315"/>
      <c r="L11" s="314"/>
      <c r="M11" s="315"/>
      <c r="N11" s="314"/>
      <c r="O11" s="315"/>
      <c r="P11" s="314"/>
      <c r="Q11" s="315"/>
      <c r="R11" s="316"/>
      <c r="S11" s="317"/>
    </row>
    <row r="12" spans="1:24" ht="27" customHeight="1">
      <c r="A12" s="300" t="s">
        <v>246</v>
      </c>
      <c r="B12" s="301"/>
      <c r="C12" s="302"/>
      <c r="D12" s="306">
        <v>0.14000000000000001</v>
      </c>
      <c r="E12" s="307"/>
      <c r="F12" s="310"/>
      <c r="G12" s="311"/>
      <c r="H12" s="310"/>
      <c r="I12" s="311"/>
      <c r="J12" s="310">
        <v>0.03</v>
      </c>
      <c r="K12" s="311"/>
      <c r="L12" s="310">
        <v>0.03</v>
      </c>
      <c r="M12" s="311"/>
      <c r="N12" s="310">
        <v>0.04</v>
      </c>
      <c r="O12" s="311"/>
      <c r="P12" s="310">
        <v>0.04</v>
      </c>
      <c r="Q12" s="311"/>
      <c r="R12" s="312">
        <f>내역서!F39</f>
        <v>171042971</v>
      </c>
      <c r="S12" s="313"/>
      <c r="U12" s="174">
        <f>R12/R18</f>
        <v>0.14086485499634077</v>
      </c>
      <c r="V12" s="174">
        <f>D12/4</f>
        <v>3.5000000000000003E-2</v>
      </c>
      <c r="W12" s="174"/>
      <c r="X12" s="67">
        <f>SUM(F12:Q12)</f>
        <v>0.14000000000000001</v>
      </c>
    </row>
    <row r="13" spans="1:24" ht="27" customHeight="1">
      <c r="A13" s="303"/>
      <c r="B13" s="304"/>
      <c r="C13" s="305"/>
      <c r="D13" s="308"/>
      <c r="E13" s="309"/>
      <c r="F13" s="314"/>
      <c r="G13" s="315"/>
      <c r="H13" s="314"/>
      <c r="I13" s="315"/>
      <c r="J13" s="314"/>
      <c r="K13" s="315"/>
      <c r="L13" s="314"/>
      <c r="M13" s="315"/>
      <c r="N13" s="314"/>
      <c r="O13" s="315"/>
      <c r="P13" s="314"/>
      <c r="Q13" s="315"/>
      <c r="R13" s="316"/>
      <c r="S13" s="317"/>
    </row>
    <row r="14" spans="1:24" ht="24" hidden="1" customHeight="1">
      <c r="A14" s="300" t="s">
        <v>237</v>
      </c>
      <c r="B14" s="301"/>
      <c r="C14" s="302"/>
      <c r="D14" s="306"/>
      <c r="E14" s="307"/>
      <c r="F14" s="310"/>
      <c r="G14" s="311"/>
      <c r="H14" s="310"/>
      <c r="I14" s="311"/>
      <c r="J14" s="310"/>
      <c r="K14" s="311"/>
      <c r="L14" s="310"/>
      <c r="M14" s="311"/>
      <c r="N14" s="310"/>
      <c r="O14" s="311"/>
      <c r="P14" s="310"/>
      <c r="Q14" s="311"/>
      <c r="R14" s="312"/>
      <c r="S14" s="313"/>
      <c r="U14" s="174">
        <f>R14/R18</f>
        <v>0</v>
      </c>
      <c r="V14" s="174">
        <f>D14/4</f>
        <v>0</v>
      </c>
      <c r="W14" s="174"/>
      <c r="X14" s="67">
        <f>SUM(F14:Q14)</f>
        <v>0</v>
      </c>
    </row>
    <row r="15" spans="1:24" ht="24" hidden="1" customHeight="1">
      <c r="A15" s="303"/>
      <c r="B15" s="304"/>
      <c r="C15" s="305"/>
      <c r="D15" s="308"/>
      <c r="E15" s="309"/>
      <c r="F15" s="314"/>
      <c r="G15" s="315"/>
      <c r="H15" s="314"/>
      <c r="I15" s="315"/>
      <c r="J15" s="314"/>
      <c r="K15" s="315"/>
      <c r="L15" s="314"/>
      <c r="M15" s="315"/>
      <c r="N15" s="314"/>
      <c r="O15" s="315"/>
      <c r="P15" s="314"/>
      <c r="Q15" s="315"/>
      <c r="R15" s="316"/>
      <c r="S15" s="317"/>
    </row>
    <row r="16" spans="1:24" ht="27" customHeight="1">
      <c r="A16" s="300" t="s">
        <v>360</v>
      </c>
      <c r="B16" s="301"/>
      <c r="C16" s="302"/>
      <c r="D16" s="306">
        <v>0.13</v>
      </c>
      <c r="E16" s="307"/>
      <c r="F16" s="310">
        <v>0.03</v>
      </c>
      <c r="G16" s="311"/>
      <c r="H16" s="310">
        <v>0.02</v>
      </c>
      <c r="I16" s="311"/>
      <c r="J16" s="310">
        <v>0.02</v>
      </c>
      <c r="K16" s="311"/>
      <c r="L16" s="310">
        <v>0.02</v>
      </c>
      <c r="M16" s="311"/>
      <c r="N16" s="310">
        <v>0.02</v>
      </c>
      <c r="O16" s="311"/>
      <c r="P16" s="310">
        <v>0.02</v>
      </c>
      <c r="Q16" s="311"/>
      <c r="R16" s="320">
        <f>내역서!F102</f>
        <v>152490439</v>
      </c>
      <c r="S16" s="321"/>
      <c r="U16" s="174">
        <f>R16/R18</f>
        <v>0.12558565518639961</v>
      </c>
      <c r="V16" s="174">
        <f>D16/6</f>
        <v>2.1666666666666667E-2</v>
      </c>
      <c r="X16" s="67">
        <f>SUM(F16:Q16)</f>
        <v>0.13</v>
      </c>
    </row>
    <row r="17" spans="1:24" ht="27" customHeight="1">
      <c r="A17" s="303"/>
      <c r="B17" s="304"/>
      <c r="C17" s="305"/>
      <c r="D17" s="308"/>
      <c r="E17" s="309"/>
      <c r="F17" s="391"/>
      <c r="G17" s="391"/>
      <c r="H17" s="391"/>
      <c r="I17" s="391"/>
      <c r="J17" s="391"/>
      <c r="K17" s="391"/>
      <c r="L17" s="391"/>
      <c r="M17" s="391"/>
      <c r="N17" s="391"/>
      <c r="O17" s="391"/>
      <c r="P17" s="391"/>
      <c r="Q17" s="391"/>
      <c r="R17" s="323"/>
      <c r="S17" s="324"/>
    </row>
    <row r="18" spans="1:24" ht="27" customHeight="1">
      <c r="A18" s="338" t="s">
        <v>52</v>
      </c>
      <c r="B18" s="339"/>
      <c r="C18" s="340"/>
      <c r="D18" s="306">
        <f>D6+D16+D8+D10+D12+D14</f>
        <v>1</v>
      </c>
      <c r="E18" s="307"/>
      <c r="F18" s="306">
        <f>F6+F8+F10+F16+F12+F14</f>
        <v>7.0000000000000007E-2</v>
      </c>
      <c r="G18" s="307"/>
      <c r="H18" s="306">
        <f t="shared" ref="H18" si="0">H6+H8+H10+H16+H12+H14</f>
        <v>0.19999999999999998</v>
      </c>
      <c r="I18" s="307"/>
      <c r="J18" s="306">
        <f t="shared" ref="J18" si="1">J6+J8+J10+J16+J12+J14</f>
        <v>0.21999999999999997</v>
      </c>
      <c r="K18" s="307"/>
      <c r="L18" s="306">
        <f t="shared" ref="L18" si="2">L6+L8+L10+L16+L12+L14</f>
        <v>0.16999999999999998</v>
      </c>
      <c r="M18" s="307"/>
      <c r="N18" s="306">
        <f t="shared" ref="N18" si="3">N6+N8+N10+N16+N12+N14</f>
        <v>0.19</v>
      </c>
      <c r="O18" s="307"/>
      <c r="P18" s="306">
        <f t="shared" ref="P18" si="4">P6+P8+P10+P16+P12+P14</f>
        <v>0.15</v>
      </c>
      <c r="Q18" s="307"/>
      <c r="R18" s="312">
        <f>R6+R10+R8+R16+R12+R14</f>
        <v>1214234530</v>
      </c>
      <c r="S18" s="313"/>
      <c r="U18" s="227">
        <f>SUM(U6:U16)</f>
        <v>1</v>
      </c>
      <c r="X18" s="67">
        <f>SUM(F18:Q18)</f>
        <v>0.99999999999999989</v>
      </c>
    </row>
    <row r="19" spans="1:24" ht="27" customHeight="1">
      <c r="A19" s="341"/>
      <c r="B19" s="342"/>
      <c r="C19" s="343"/>
      <c r="D19" s="308"/>
      <c r="E19" s="309"/>
      <c r="F19" s="308"/>
      <c r="G19" s="309"/>
      <c r="H19" s="308"/>
      <c r="I19" s="309"/>
      <c r="J19" s="308"/>
      <c r="K19" s="309"/>
      <c r="L19" s="308"/>
      <c r="M19" s="309"/>
      <c r="N19" s="308"/>
      <c r="O19" s="309"/>
      <c r="P19" s="308"/>
      <c r="Q19" s="309"/>
      <c r="R19" s="375"/>
      <c r="S19" s="376"/>
    </row>
    <row r="20" spans="1:24" ht="27" customHeight="1">
      <c r="A20" s="371" t="s">
        <v>53</v>
      </c>
      <c r="B20" s="372"/>
      <c r="C20" s="372"/>
      <c r="D20" s="349">
        <f>D18</f>
        <v>1</v>
      </c>
      <c r="E20" s="349"/>
      <c r="F20" s="349">
        <f>F18</f>
        <v>7.0000000000000007E-2</v>
      </c>
      <c r="G20" s="349"/>
      <c r="H20" s="349">
        <f>F20+H18</f>
        <v>0.27</v>
      </c>
      <c r="I20" s="349"/>
      <c r="J20" s="349">
        <f>H20+J18</f>
        <v>0.49</v>
      </c>
      <c r="K20" s="349"/>
      <c r="L20" s="349">
        <f>J20+L18</f>
        <v>0.65999999999999992</v>
      </c>
      <c r="M20" s="349"/>
      <c r="N20" s="349">
        <f>L20+N18</f>
        <v>0.84999999999999987</v>
      </c>
      <c r="O20" s="349"/>
      <c r="P20" s="349">
        <f>N20+P18</f>
        <v>0.99999999999999989</v>
      </c>
      <c r="Q20" s="349"/>
      <c r="R20" s="360"/>
      <c r="S20" s="361"/>
    </row>
    <row r="21" spans="1:24" ht="27" customHeight="1" thickBot="1">
      <c r="A21" s="373"/>
      <c r="B21" s="374"/>
      <c r="C21" s="374"/>
      <c r="D21" s="350"/>
      <c r="E21" s="350"/>
      <c r="F21" s="350"/>
      <c r="G21" s="350"/>
      <c r="H21" s="350"/>
      <c r="I21" s="350"/>
      <c r="J21" s="350"/>
      <c r="K21" s="350"/>
      <c r="L21" s="350"/>
      <c r="M21" s="350"/>
      <c r="N21" s="350"/>
      <c r="O21" s="350"/>
      <c r="P21" s="350"/>
      <c r="Q21" s="350"/>
      <c r="R21" s="362"/>
      <c r="S21" s="363"/>
    </row>
    <row r="22" spans="1:24" ht="23.1" customHeight="1">
      <c r="R22" s="58"/>
      <c r="S22" s="58"/>
    </row>
    <row r="23" spans="1:24" ht="23.1" customHeight="1">
      <c r="A23" s="365" t="s">
        <v>40</v>
      </c>
      <c r="B23" s="365"/>
      <c r="C23" s="365"/>
      <c r="D23" s="365"/>
      <c r="E23" s="365"/>
      <c r="F23" s="365"/>
      <c r="G23" s="365"/>
      <c r="H23" s="365"/>
      <c r="I23" s="365"/>
      <c r="J23" s="365"/>
      <c r="K23" s="365"/>
      <c r="L23" s="365"/>
      <c r="M23" s="365"/>
      <c r="N23" s="365"/>
      <c r="O23" s="365"/>
      <c r="P23" s="365"/>
      <c r="Q23" s="365"/>
      <c r="R23" s="365"/>
      <c r="S23" s="365"/>
      <c r="T23" s="56"/>
      <c r="U23" s="56"/>
      <c r="V23" s="56"/>
      <c r="W23" s="56"/>
    </row>
    <row r="24" spans="1:24" ht="23.1" customHeight="1">
      <c r="A24" s="365"/>
      <c r="B24" s="365"/>
      <c r="C24" s="365"/>
      <c r="D24" s="365"/>
      <c r="E24" s="365"/>
      <c r="F24" s="365"/>
      <c r="G24" s="365"/>
      <c r="H24" s="365"/>
      <c r="I24" s="365"/>
      <c r="J24" s="365"/>
      <c r="K24" s="365"/>
      <c r="L24" s="365"/>
      <c r="M24" s="365"/>
      <c r="N24" s="365"/>
      <c r="O24" s="365"/>
      <c r="P24" s="365"/>
      <c r="Q24" s="365"/>
      <c r="R24" s="365"/>
      <c r="S24" s="365"/>
      <c r="T24" s="56"/>
      <c r="U24" s="56"/>
      <c r="V24" s="56"/>
      <c r="W24" s="56"/>
    </row>
    <row r="25" spans="1:24" ht="9.75" customHeight="1" thickBot="1"/>
    <row r="26" spans="1:24" ht="39.950000000000003" customHeight="1">
      <c r="A26" s="330" t="s">
        <v>362</v>
      </c>
      <c r="B26" s="331"/>
      <c r="C26" s="331"/>
      <c r="D26" s="331"/>
      <c r="E26" s="331"/>
      <c r="F26" s="332">
        <f>F4</f>
        <v>30</v>
      </c>
      <c r="G26" s="333"/>
      <c r="H26" s="344">
        <f>H4</f>
        <v>60</v>
      </c>
      <c r="I26" s="345"/>
      <c r="J26" s="344">
        <f>J4</f>
        <v>90</v>
      </c>
      <c r="K26" s="345"/>
      <c r="L26" s="344">
        <f>L4</f>
        <v>120</v>
      </c>
      <c r="M26" s="345"/>
      <c r="N26" s="344">
        <f>N4</f>
        <v>150</v>
      </c>
      <c r="O26" s="345"/>
      <c r="P26" s="344">
        <f>P4</f>
        <v>180</v>
      </c>
      <c r="Q26" s="345"/>
      <c r="R26" s="353" t="s">
        <v>74</v>
      </c>
      <c r="S26" s="354"/>
    </row>
    <row r="27" spans="1:24" ht="39.950000000000003" customHeight="1">
      <c r="A27" s="336" t="s">
        <v>361</v>
      </c>
      <c r="B27" s="337"/>
      <c r="C27" s="337"/>
      <c r="D27" s="337"/>
      <c r="E27" s="337"/>
      <c r="F27" s="334"/>
      <c r="G27" s="335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55"/>
      <c r="S27" s="356"/>
    </row>
    <row r="28" spans="1:24" ht="39.950000000000003" customHeight="1">
      <c r="A28" s="347" t="s">
        <v>75</v>
      </c>
      <c r="B28" s="348"/>
      <c r="C28" s="348"/>
      <c r="D28" s="325">
        <v>502</v>
      </c>
      <c r="E28" s="326"/>
      <c r="F28" s="329">
        <f>ROUND($D28*F18,0)</f>
        <v>35</v>
      </c>
      <c r="G28" s="329"/>
      <c r="H28" s="329">
        <f>ROUND($D28*H18,0)</f>
        <v>100</v>
      </c>
      <c r="I28" s="329"/>
      <c r="J28" s="329">
        <f>ROUND($D28*J18,0)</f>
        <v>110</v>
      </c>
      <c r="K28" s="329"/>
      <c r="L28" s="329">
        <f>ROUND($D28*L18,0)</f>
        <v>85</v>
      </c>
      <c r="M28" s="329"/>
      <c r="N28" s="329">
        <f>ROUND($D28*N18,0)</f>
        <v>95</v>
      </c>
      <c r="O28" s="329"/>
      <c r="P28" s="329">
        <f>ROUND($D28*P18,0)+2</f>
        <v>77</v>
      </c>
      <c r="Q28" s="329"/>
      <c r="R28" s="351">
        <f>SUM(F28:Q29)</f>
        <v>502</v>
      </c>
      <c r="S28" s="352"/>
      <c r="X28" s="84"/>
    </row>
    <row r="29" spans="1:24" ht="39.950000000000003" customHeight="1">
      <c r="A29" s="347"/>
      <c r="B29" s="348"/>
      <c r="C29" s="348"/>
      <c r="D29" s="327"/>
      <c r="E29" s="328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51"/>
      <c r="S29" s="352"/>
    </row>
    <row r="30" spans="1:24" ht="39.950000000000003" customHeight="1">
      <c r="A30" s="347" t="s">
        <v>76</v>
      </c>
      <c r="B30" s="348"/>
      <c r="C30" s="348"/>
      <c r="D30" s="370">
        <f>163+84+8+24+37+1+1+11+69+105+61+3</f>
        <v>567</v>
      </c>
      <c r="E30" s="370"/>
      <c r="F30" s="329">
        <f>ROUND($D30*F18,0)</f>
        <v>40</v>
      </c>
      <c r="G30" s="329"/>
      <c r="H30" s="329">
        <f>ROUND($D30*H18,0)</f>
        <v>113</v>
      </c>
      <c r="I30" s="329"/>
      <c r="J30" s="329">
        <f>ROUND($D30*J18,0)</f>
        <v>125</v>
      </c>
      <c r="K30" s="329"/>
      <c r="L30" s="329">
        <f>ROUND($D30*L18,0)</f>
        <v>96</v>
      </c>
      <c r="M30" s="329"/>
      <c r="N30" s="329">
        <f>ROUND($D30*N18,0)</f>
        <v>108</v>
      </c>
      <c r="O30" s="329"/>
      <c r="P30" s="329">
        <f>ROUND($D30*P18,0)</f>
        <v>85</v>
      </c>
      <c r="Q30" s="329"/>
      <c r="R30" s="351">
        <f>SUM(F30:Q31)</f>
        <v>567</v>
      </c>
      <c r="S30" s="352"/>
    </row>
    <row r="31" spans="1:24" ht="39.950000000000003" customHeight="1">
      <c r="A31" s="347"/>
      <c r="B31" s="348"/>
      <c r="C31" s="348"/>
      <c r="D31" s="370"/>
      <c r="E31" s="370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51"/>
      <c r="S31" s="352"/>
    </row>
    <row r="32" spans="1:24" ht="39.950000000000003" customHeight="1">
      <c r="A32" s="347" t="s">
        <v>77</v>
      </c>
      <c r="B32" s="348"/>
      <c r="C32" s="348"/>
      <c r="D32" s="364">
        <f>SUM(D28:E31)</f>
        <v>1069</v>
      </c>
      <c r="E32" s="364"/>
      <c r="F32" s="329">
        <f>SUM(F28:G31)</f>
        <v>75</v>
      </c>
      <c r="G32" s="329"/>
      <c r="H32" s="329">
        <f>SUM(H28:I31)</f>
        <v>213</v>
      </c>
      <c r="I32" s="329"/>
      <c r="J32" s="329">
        <f>SUM(J28:K31)</f>
        <v>235</v>
      </c>
      <c r="K32" s="329"/>
      <c r="L32" s="329">
        <f>SUM(L28:M31)</f>
        <v>181</v>
      </c>
      <c r="M32" s="329"/>
      <c r="N32" s="329">
        <f>SUM(N28:O31)</f>
        <v>203</v>
      </c>
      <c r="O32" s="329"/>
      <c r="P32" s="329">
        <f>SUM(P28:Q31)</f>
        <v>162</v>
      </c>
      <c r="Q32" s="329"/>
      <c r="R32" s="351">
        <f>R28+R30</f>
        <v>1069</v>
      </c>
      <c r="S32" s="352"/>
    </row>
    <row r="33" spans="1:19" ht="39.950000000000003" customHeight="1">
      <c r="A33" s="347"/>
      <c r="B33" s="348"/>
      <c r="C33" s="348"/>
      <c r="D33" s="364"/>
      <c r="E33" s="364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51"/>
      <c r="S33" s="352"/>
    </row>
    <row r="34" spans="1:19" ht="39.950000000000003" customHeight="1">
      <c r="A34" s="347" t="s">
        <v>78</v>
      </c>
      <c r="B34" s="348"/>
      <c r="C34" s="348"/>
      <c r="D34" s="368"/>
      <c r="E34" s="368"/>
      <c r="F34" s="329">
        <f>F32</f>
        <v>75</v>
      </c>
      <c r="G34" s="329"/>
      <c r="H34" s="329">
        <f>F34+H32</f>
        <v>288</v>
      </c>
      <c r="I34" s="329"/>
      <c r="J34" s="329">
        <f>H34+J32</f>
        <v>523</v>
      </c>
      <c r="K34" s="329"/>
      <c r="L34" s="329">
        <f>J34+L32</f>
        <v>704</v>
      </c>
      <c r="M34" s="329"/>
      <c r="N34" s="329">
        <f>L34+N32</f>
        <v>907</v>
      </c>
      <c r="O34" s="329"/>
      <c r="P34" s="329">
        <f>N34+P32</f>
        <v>1069</v>
      </c>
      <c r="Q34" s="329"/>
      <c r="R34" s="351"/>
      <c r="S34" s="352"/>
    </row>
    <row r="35" spans="1:19" ht="39.950000000000003" customHeight="1" thickBot="1">
      <c r="A35" s="366"/>
      <c r="B35" s="367"/>
      <c r="C35" s="367"/>
      <c r="D35" s="369"/>
      <c r="E35" s="369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8"/>
      <c r="S35" s="359"/>
    </row>
  </sheetData>
  <mergeCells count="173">
    <mergeCell ref="A16:C17"/>
    <mergeCell ref="D16:E17"/>
    <mergeCell ref="F16:G16"/>
    <mergeCell ref="H16:I16"/>
    <mergeCell ref="J16:K16"/>
    <mergeCell ref="L16:M16"/>
    <mergeCell ref="N16:O16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:S2"/>
    <mergeCell ref="A4:C4"/>
    <mergeCell ref="D4:E5"/>
    <mergeCell ref="F4:G5"/>
    <mergeCell ref="H4:I5"/>
    <mergeCell ref="J4:K5"/>
    <mergeCell ref="L4:M5"/>
    <mergeCell ref="N4:O5"/>
    <mergeCell ref="P4:Q5"/>
    <mergeCell ref="R4:S5"/>
    <mergeCell ref="A5:C5"/>
    <mergeCell ref="A6:C7"/>
    <mergeCell ref="D6:E7"/>
    <mergeCell ref="F6:G6"/>
    <mergeCell ref="H6:I6"/>
    <mergeCell ref="J6:K6"/>
    <mergeCell ref="R7:S7"/>
    <mergeCell ref="N7:O7"/>
    <mergeCell ref="P7:Q7"/>
    <mergeCell ref="A10:C11"/>
    <mergeCell ref="D10:E11"/>
    <mergeCell ref="F10:G10"/>
    <mergeCell ref="H10:I10"/>
    <mergeCell ref="J10:K10"/>
    <mergeCell ref="R11:S11"/>
    <mergeCell ref="F11:G11"/>
    <mergeCell ref="N11:O11"/>
    <mergeCell ref="L6:M6"/>
    <mergeCell ref="N6:O6"/>
    <mergeCell ref="P11:Q11"/>
    <mergeCell ref="R10:S10"/>
    <mergeCell ref="N10:O10"/>
    <mergeCell ref="P6:Q6"/>
    <mergeCell ref="F7:G7"/>
    <mergeCell ref="R6:S6"/>
    <mergeCell ref="R18:S18"/>
    <mergeCell ref="J18:K19"/>
    <mergeCell ref="H7:I7"/>
    <mergeCell ref="J7:K7"/>
    <mergeCell ref="L7:M7"/>
    <mergeCell ref="L10:M10"/>
    <mergeCell ref="H11:I11"/>
    <mergeCell ref="J11:K11"/>
    <mergeCell ref="L11:M11"/>
    <mergeCell ref="P10:Q10"/>
    <mergeCell ref="P18:Q19"/>
    <mergeCell ref="N18:O19"/>
    <mergeCell ref="R19:S19"/>
    <mergeCell ref="R20:S20"/>
    <mergeCell ref="R21:S21"/>
    <mergeCell ref="P20:Q21"/>
    <mergeCell ref="A32:C33"/>
    <mergeCell ref="D32:E33"/>
    <mergeCell ref="F32:G33"/>
    <mergeCell ref="H32:I33"/>
    <mergeCell ref="L34:M35"/>
    <mergeCell ref="L32:M33"/>
    <mergeCell ref="L20:M21"/>
    <mergeCell ref="N20:O21"/>
    <mergeCell ref="A23:S24"/>
    <mergeCell ref="A34:C35"/>
    <mergeCell ref="D34:E35"/>
    <mergeCell ref="F34:G35"/>
    <mergeCell ref="H34:I35"/>
    <mergeCell ref="J34:K35"/>
    <mergeCell ref="J32:K33"/>
    <mergeCell ref="R28:S29"/>
    <mergeCell ref="A30:C31"/>
    <mergeCell ref="D30:E31"/>
    <mergeCell ref="A20:C21"/>
    <mergeCell ref="D20:E21"/>
    <mergeCell ref="F20:G21"/>
    <mergeCell ref="R30:S31"/>
    <mergeCell ref="P28:Q29"/>
    <mergeCell ref="R26:S27"/>
    <mergeCell ref="N34:O35"/>
    <mergeCell ref="P34:Q35"/>
    <mergeCell ref="H26:I27"/>
    <mergeCell ref="P32:Q33"/>
    <mergeCell ref="N30:O31"/>
    <mergeCell ref="N28:O29"/>
    <mergeCell ref="N26:O27"/>
    <mergeCell ref="L26:M27"/>
    <mergeCell ref="P26:Q27"/>
    <mergeCell ref="L28:M29"/>
    <mergeCell ref="N32:O33"/>
    <mergeCell ref="R34:S35"/>
    <mergeCell ref="R32:S33"/>
    <mergeCell ref="P30:Q31"/>
    <mergeCell ref="D28:E29"/>
    <mergeCell ref="F28:G29"/>
    <mergeCell ref="H28:I29"/>
    <mergeCell ref="A26:E26"/>
    <mergeCell ref="F26:G27"/>
    <mergeCell ref="A27:E27"/>
    <mergeCell ref="L18:M19"/>
    <mergeCell ref="A18:C19"/>
    <mergeCell ref="F30:G31"/>
    <mergeCell ref="H30:I31"/>
    <mergeCell ref="J30:K31"/>
    <mergeCell ref="J28:K29"/>
    <mergeCell ref="J26:K27"/>
    <mergeCell ref="A28:C29"/>
    <mergeCell ref="L30:M31"/>
    <mergeCell ref="H20:I21"/>
    <mergeCell ref="J20:K21"/>
    <mergeCell ref="D18:E19"/>
    <mergeCell ref="F18:G19"/>
    <mergeCell ref="H18:I19"/>
    <mergeCell ref="A8:C9"/>
    <mergeCell ref="D8:E9"/>
    <mergeCell ref="F8:G8"/>
    <mergeCell ref="H8:I8"/>
    <mergeCell ref="J8:K8"/>
    <mergeCell ref="L8:M8"/>
    <mergeCell ref="N8:O8"/>
    <mergeCell ref="P8:Q8"/>
    <mergeCell ref="R8:S8"/>
    <mergeCell ref="F9:G9"/>
    <mergeCell ref="H9:I9"/>
    <mergeCell ref="J9:K9"/>
    <mergeCell ref="L9:M9"/>
    <mergeCell ref="N9:O9"/>
    <mergeCell ref="P9:Q9"/>
    <mergeCell ref="R9:S9"/>
    <mergeCell ref="A12:C13"/>
    <mergeCell ref="D12:E13"/>
    <mergeCell ref="F12:G12"/>
    <mergeCell ref="H12:I12"/>
    <mergeCell ref="J12:K12"/>
    <mergeCell ref="L12:M12"/>
    <mergeCell ref="N12:O12"/>
    <mergeCell ref="P12:Q12"/>
    <mergeCell ref="R12:S12"/>
    <mergeCell ref="F13:G13"/>
    <mergeCell ref="H13:I13"/>
    <mergeCell ref="J13:K13"/>
    <mergeCell ref="L13:M13"/>
    <mergeCell ref="N13:O13"/>
    <mergeCell ref="P13:Q13"/>
    <mergeCell ref="R13:S13"/>
    <mergeCell ref="A14:C15"/>
    <mergeCell ref="D14:E15"/>
    <mergeCell ref="F14:G14"/>
    <mergeCell ref="H14:I14"/>
    <mergeCell ref="J14:K14"/>
    <mergeCell ref="L14:M14"/>
    <mergeCell ref="N14:O14"/>
    <mergeCell ref="P14:Q14"/>
    <mergeCell ref="R14:S14"/>
    <mergeCell ref="F15:G15"/>
    <mergeCell ref="H15:I15"/>
    <mergeCell ref="J15:K15"/>
    <mergeCell ref="L15:M15"/>
    <mergeCell ref="N15:O15"/>
    <mergeCell ref="P15:Q15"/>
    <mergeCell ref="R15:S15"/>
  </mergeCells>
  <phoneticPr fontId="2" type="noConversion"/>
  <printOptions horizontalCentered="1"/>
  <pageMargins left="0.78740157480314965" right="0.78740157480314965" top="0.59055118110236227" bottom="0.59055118110236227" header="0.39370078740157483" footer="0.39370078740157483"/>
  <pageSetup paperSize="9" scale="95" orientation="landscape" r:id="rId1"/>
  <headerFooter alignWithMargins="0"/>
  <rowBreaks count="1" manualBreakCount="1">
    <brk id="22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34"/>
  </sheetPr>
  <dimension ref="A1:AP28"/>
  <sheetViews>
    <sheetView view="pageBreakPreview" zoomScaleSheetLayoutView="100" workbookViewId="0">
      <selection activeCell="AQ8" sqref="AQ8"/>
    </sheetView>
  </sheetViews>
  <sheetFormatPr defaultColWidth="8.88671875" defaultRowHeight="21.95" customHeight="1"/>
  <cols>
    <col min="1" max="3" width="3.77734375" style="23" customWidth="1"/>
    <col min="4" max="4" width="4.109375" style="23" customWidth="1"/>
    <col min="5" max="11" width="3.77734375" style="23" customWidth="1"/>
    <col min="12" max="36" width="2.77734375" style="23" customWidth="1"/>
    <col min="37" max="37" width="8.88671875" style="23"/>
    <col min="38" max="38" width="15.21875" style="23" customWidth="1"/>
    <col min="39" max="16384" width="8.88671875" style="23"/>
  </cols>
  <sheetData>
    <row r="1" spans="1:42" ht="23.25" customHeight="1">
      <c r="A1" s="412" t="s">
        <v>241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4"/>
      <c r="M1" s="404" t="s">
        <v>49</v>
      </c>
      <c r="N1" s="405"/>
      <c r="O1" s="405"/>
      <c r="P1" s="405"/>
      <c r="Q1" s="405"/>
      <c r="R1" s="406"/>
      <c r="S1" s="404" t="s">
        <v>50</v>
      </c>
      <c r="T1" s="405"/>
      <c r="U1" s="405"/>
      <c r="V1" s="405"/>
      <c r="W1" s="405"/>
      <c r="X1" s="406"/>
      <c r="Y1" s="404" t="s">
        <v>240</v>
      </c>
      <c r="Z1" s="405"/>
      <c r="AA1" s="405"/>
      <c r="AB1" s="405"/>
      <c r="AC1" s="405"/>
      <c r="AD1" s="406"/>
      <c r="AE1" s="404" t="s">
        <v>51</v>
      </c>
      <c r="AF1" s="405"/>
      <c r="AG1" s="405"/>
      <c r="AH1" s="405"/>
      <c r="AI1" s="405"/>
      <c r="AJ1" s="418"/>
    </row>
    <row r="2" spans="1:42" ht="70.5" customHeight="1">
      <c r="A2" s="415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7"/>
      <c r="M2" s="73"/>
      <c r="N2" s="73"/>
      <c r="O2" s="73"/>
      <c r="P2" s="73"/>
      <c r="Q2" s="74"/>
      <c r="R2" s="75"/>
      <c r="S2" s="76"/>
      <c r="T2" s="74"/>
      <c r="U2" s="74"/>
      <c r="V2" s="74"/>
      <c r="W2" s="74"/>
      <c r="X2" s="75"/>
      <c r="Y2" s="76"/>
      <c r="Z2" s="74"/>
      <c r="AA2" s="74"/>
      <c r="AB2" s="74"/>
      <c r="AC2" s="74"/>
      <c r="AD2" s="75"/>
      <c r="AE2" s="74"/>
      <c r="AF2" s="73"/>
      <c r="AG2" s="73"/>
      <c r="AH2" s="73"/>
      <c r="AI2" s="73"/>
      <c r="AJ2" s="77"/>
    </row>
    <row r="3" spans="1:42" ht="9" customHeight="1">
      <c r="A3" s="24"/>
      <c r="AJ3" s="25"/>
    </row>
    <row r="4" spans="1:42" ht="27" customHeight="1">
      <c r="A4" s="24"/>
      <c r="B4" s="392" t="s">
        <v>121</v>
      </c>
      <c r="C4" s="392"/>
      <c r="D4" s="392"/>
      <c r="E4" s="392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7"/>
    </row>
    <row r="5" spans="1:42" ht="9" customHeight="1">
      <c r="A5" s="24"/>
      <c r="C5" s="28"/>
      <c r="D5" s="28"/>
      <c r="E5" s="28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7"/>
    </row>
    <row r="6" spans="1:42" ht="33.75" customHeight="1">
      <c r="A6" s="408" t="str">
        <f>'표지,목차'!B3   &amp;   " 설계예산서"</f>
        <v>국도19호선 무주 적상산교(상) 등 시설물 보수공사 설계예산서</v>
      </c>
      <c r="B6" s="409"/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  <c r="R6" s="409"/>
      <c r="S6" s="409"/>
      <c r="T6" s="409"/>
      <c r="U6" s="409"/>
      <c r="V6" s="409"/>
      <c r="W6" s="409"/>
      <c r="X6" s="409"/>
      <c r="Y6" s="409"/>
      <c r="Z6" s="409"/>
      <c r="AA6" s="409"/>
      <c r="AB6" s="409"/>
      <c r="AC6" s="409"/>
      <c r="AD6" s="409"/>
      <c r="AE6" s="409"/>
      <c r="AF6" s="409"/>
      <c r="AG6" s="409"/>
      <c r="AH6" s="409"/>
      <c r="AI6" s="409"/>
      <c r="AJ6" s="410"/>
    </row>
    <row r="7" spans="1:42" ht="12.75" customHeight="1">
      <c r="A7" s="24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5"/>
    </row>
    <row r="8" spans="1:42" ht="12.75" customHeight="1">
      <c r="A8" s="24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5"/>
    </row>
    <row r="9" spans="1:42" ht="21" customHeight="1">
      <c r="A9" s="24"/>
      <c r="K9" s="30"/>
      <c r="L9" s="30"/>
      <c r="M9" s="31"/>
      <c r="N9" s="31"/>
      <c r="O9" s="31"/>
      <c r="P9" s="31"/>
      <c r="R9" s="30"/>
      <c r="S9" s="30"/>
      <c r="T9" s="30"/>
      <c r="U9" s="30"/>
      <c r="V9" s="30"/>
      <c r="X9" s="32"/>
      <c r="Y9" s="32"/>
      <c r="Z9" s="32"/>
      <c r="AA9" s="32"/>
      <c r="AB9" s="32"/>
      <c r="AC9" s="33"/>
      <c r="AD9" s="31"/>
      <c r="AJ9" s="25"/>
    </row>
    <row r="10" spans="1:42" ht="20.100000000000001" customHeight="1">
      <c r="A10" s="24"/>
      <c r="B10" s="55" t="s">
        <v>36</v>
      </c>
      <c r="K10" s="30"/>
      <c r="L10" s="30"/>
      <c r="M10" s="31"/>
      <c r="N10" s="31"/>
      <c r="O10" s="31"/>
      <c r="P10" s="31"/>
      <c r="Q10" s="55" t="s">
        <v>37</v>
      </c>
      <c r="R10" s="34"/>
      <c r="S10" s="34"/>
      <c r="T10" s="34"/>
      <c r="U10" s="34"/>
      <c r="V10" s="34"/>
      <c r="W10" s="32"/>
      <c r="X10" s="32"/>
      <c r="Y10" s="32"/>
      <c r="Z10" s="32"/>
      <c r="AA10" s="32"/>
      <c r="AB10" s="32"/>
      <c r="AC10" s="35"/>
      <c r="AD10" s="35"/>
      <c r="AE10" s="35"/>
      <c r="AF10" s="35"/>
      <c r="AG10" s="35"/>
      <c r="AH10" s="35"/>
      <c r="AJ10" s="25"/>
    </row>
    <row r="11" spans="1:42" ht="18" customHeight="1">
      <c r="A11" s="24"/>
      <c r="Q11" s="36"/>
      <c r="R11" s="402"/>
      <c r="S11" s="402"/>
      <c r="T11" s="402"/>
      <c r="U11" s="402"/>
      <c r="V11" s="402"/>
      <c r="W11" s="402"/>
      <c r="X11" s="37"/>
      <c r="Y11" s="32"/>
      <c r="AA11" s="393"/>
      <c r="AB11" s="393"/>
      <c r="AC11" s="393"/>
      <c r="AD11" s="393"/>
      <c r="AE11" s="393"/>
      <c r="AF11" s="31"/>
      <c r="AG11" s="31"/>
      <c r="AJ11" s="25"/>
    </row>
    <row r="12" spans="1:42" ht="18.600000000000001" customHeight="1">
      <c r="A12" s="24"/>
      <c r="B12" s="37" t="s">
        <v>48</v>
      </c>
      <c r="C12" s="411" t="s">
        <v>163</v>
      </c>
      <c r="D12" s="411"/>
      <c r="E12" s="411"/>
      <c r="F12" s="37" t="s">
        <v>47</v>
      </c>
      <c r="G12" s="395">
        <v>1</v>
      </c>
      <c r="H12" s="395"/>
      <c r="I12" s="399" t="s">
        <v>55</v>
      </c>
      <c r="J12" s="399"/>
      <c r="K12" s="156"/>
      <c r="L12" s="157"/>
      <c r="M12" s="153"/>
      <c r="N12" s="37"/>
      <c r="O12" s="37"/>
      <c r="P12" s="37"/>
      <c r="R12" s="407" t="s">
        <v>38</v>
      </c>
      <c r="S12" s="407"/>
      <c r="T12" s="407"/>
      <c r="U12" s="407"/>
      <c r="V12" s="407"/>
      <c r="W12" s="407"/>
      <c r="X12" s="37" t="s">
        <v>13</v>
      </c>
      <c r="Y12" s="36" t="s">
        <v>14</v>
      </c>
      <c r="Z12" s="37"/>
      <c r="AA12" s="401">
        <f>AA14+AA20+AA22</f>
        <v>2006000000.2727273</v>
      </c>
      <c r="AB12" s="401"/>
      <c r="AC12" s="401"/>
      <c r="AD12" s="401"/>
      <c r="AE12" s="401"/>
      <c r="AF12" s="41" t="s">
        <v>15</v>
      </c>
      <c r="AG12" s="41"/>
      <c r="AH12" s="31"/>
      <c r="AJ12" s="25"/>
      <c r="AL12" s="94"/>
      <c r="AM12" s="94"/>
      <c r="AN12" s="94"/>
      <c r="AO12" s="94"/>
      <c r="AP12" s="94"/>
    </row>
    <row r="13" spans="1:42" ht="5.25" customHeight="1">
      <c r="A13" s="24"/>
      <c r="C13" s="65"/>
      <c r="D13" s="65"/>
      <c r="E13" s="65"/>
      <c r="G13" s="66"/>
      <c r="H13" s="66"/>
      <c r="J13" s="39"/>
      <c r="K13" s="40"/>
      <c r="L13" s="40"/>
      <c r="M13" s="32"/>
      <c r="Q13" s="32"/>
      <c r="R13" s="32"/>
      <c r="S13" s="32"/>
      <c r="AA13" s="234"/>
      <c r="AB13" s="235"/>
      <c r="AC13" s="235"/>
      <c r="AD13" s="235"/>
      <c r="AE13" s="234"/>
      <c r="AF13" s="31"/>
      <c r="AG13" s="31"/>
      <c r="AH13" s="31"/>
      <c r="AJ13" s="25"/>
    </row>
    <row r="14" spans="1:42" ht="18.600000000000001" customHeight="1">
      <c r="A14" s="24"/>
      <c r="C14" s="394"/>
      <c r="D14" s="394"/>
      <c r="E14" s="394"/>
      <c r="G14" s="400"/>
      <c r="H14" s="400"/>
      <c r="J14" s="40"/>
      <c r="K14" s="39"/>
      <c r="L14" s="40"/>
      <c r="M14" s="36"/>
      <c r="Q14" s="36"/>
      <c r="S14" s="37"/>
      <c r="T14" s="37"/>
      <c r="U14" s="37"/>
      <c r="V14" s="37"/>
      <c r="W14" s="43" t="s">
        <v>24</v>
      </c>
      <c r="X14" s="37" t="s">
        <v>13</v>
      </c>
      <c r="Y14" s="36" t="s">
        <v>14</v>
      </c>
      <c r="Z14" s="37"/>
      <c r="AA14" s="401">
        <f>AA16+AA18</f>
        <v>1965590000.2727273</v>
      </c>
      <c r="AB14" s="401"/>
      <c r="AC14" s="401"/>
      <c r="AD14" s="401"/>
      <c r="AE14" s="401"/>
      <c r="AF14" s="41" t="s">
        <v>15</v>
      </c>
      <c r="AG14" s="41"/>
      <c r="AH14" s="31"/>
      <c r="AJ14" s="25"/>
      <c r="AL14" s="48"/>
      <c r="AM14" s="48"/>
    </row>
    <row r="15" spans="1:42" ht="4.5" customHeight="1">
      <c r="A15" s="24"/>
      <c r="C15" s="65"/>
      <c r="D15" s="65"/>
      <c r="E15" s="65"/>
      <c r="G15" s="66"/>
      <c r="H15" s="66"/>
      <c r="J15" s="39"/>
      <c r="K15" s="39"/>
      <c r="L15" s="40"/>
      <c r="M15" s="36"/>
      <c r="Q15" s="36"/>
      <c r="W15" s="44"/>
      <c r="Y15" s="32"/>
      <c r="AA15" s="235"/>
      <c r="AB15" s="235"/>
      <c r="AC15" s="235"/>
      <c r="AD15" s="235"/>
      <c r="AE15" s="235"/>
      <c r="AF15" s="31"/>
      <c r="AG15" s="31"/>
      <c r="AH15" s="31"/>
      <c r="AJ15" s="25"/>
      <c r="AL15" s="48"/>
      <c r="AM15" s="48"/>
    </row>
    <row r="16" spans="1:42" ht="18.600000000000001" customHeight="1">
      <c r="A16" s="24"/>
      <c r="C16" s="394"/>
      <c r="D16" s="394"/>
      <c r="E16" s="394"/>
      <c r="G16" s="400"/>
      <c r="H16" s="400"/>
      <c r="J16" s="46"/>
      <c r="K16" s="39"/>
      <c r="L16" s="40"/>
      <c r="M16" s="32"/>
      <c r="Q16" s="32"/>
      <c r="T16" s="31" t="s">
        <v>1</v>
      </c>
      <c r="W16" s="44"/>
      <c r="X16" s="23" t="s">
        <v>13</v>
      </c>
      <c r="Y16" s="32" t="s">
        <v>14</v>
      </c>
      <c r="AA16" s="403">
        <f>내역서!F139</f>
        <v>1786900000.2727273</v>
      </c>
      <c r="AB16" s="403"/>
      <c r="AC16" s="403"/>
      <c r="AD16" s="403"/>
      <c r="AE16" s="403"/>
      <c r="AF16" s="31" t="s">
        <v>15</v>
      </c>
      <c r="AG16" s="31"/>
      <c r="AH16" s="31"/>
      <c r="AJ16" s="25"/>
      <c r="AL16" s="48"/>
      <c r="AM16" s="48"/>
    </row>
    <row r="17" spans="1:39" ht="3.75" customHeight="1">
      <c r="A17" s="24"/>
      <c r="B17" s="39"/>
      <c r="C17" s="38"/>
      <c r="D17" s="38"/>
      <c r="E17" s="38"/>
      <c r="F17" s="39"/>
      <c r="G17" s="39"/>
      <c r="H17" s="39"/>
      <c r="I17" s="39"/>
      <c r="J17" s="39"/>
      <c r="K17" s="39"/>
      <c r="L17" s="40"/>
      <c r="M17" s="32"/>
      <c r="Q17" s="32"/>
      <c r="T17" s="31"/>
      <c r="W17" s="44"/>
      <c r="AA17" s="235"/>
      <c r="AB17" s="235"/>
      <c r="AC17" s="235"/>
      <c r="AD17" s="235"/>
      <c r="AE17" s="235"/>
      <c r="AF17" s="31"/>
      <c r="AG17" s="31"/>
      <c r="AH17" s="31"/>
      <c r="AJ17" s="25"/>
      <c r="AL17" s="48"/>
      <c r="AM17" s="48"/>
    </row>
    <row r="18" spans="1:39" ht="18.600000000000001" customHeight="1">
      <c r="A18" s="24"/>
      <c r="C18" s="394"/>
      <c r="D18" s="394"/>
      <c r="E18" s="394"/>
      <c r="G18" s="400"/>
      <c r="H18" s="400"/>
      <c r="J18" s="47"/>
      <c r="K18" s="39"/>
      <c r="L18" s="40"/>
      <c r="M18" s="32"/>
      <c r="Q18" s="32"/>
      <c r="T18" s="31" t="s">
        <v>0</v>
      </c>
      <c r="W18" s="44"/>
      <c r="X18" s="23" t="s">
        <v>13</v>
      </c>
      <c r="Y18" s="32" t="s">
        <v>14</v>
      </c>
      <c r="AA18" s="403">
        <f>내역서!F140</f>
        <v>178690000</v>
      </c>
      <c r="AB18" s="403"/>
      <c r="AC18" s="403"/>
      <c r="AD18" s="403"/>
      <c r="AE18" s="403"/>
      <c r="AF18" s="31" t="s">
        <v>15</v>
      </c>
      <c r="AG18" s="31"/>
      <c r="AH18" s="31"/>
      <c r="AJ18" s="25"/>
      <c r="AL18" s="48"/>
      <c r="AM18" s="48"/>
    </row>
    <row r="19" spans="1:39" ht="3.75" customHeight="1">
      <c r="A19" s="24"/>
      <c r="B19" s="42"/>
      <c r="C19" s="39"/>
      <c r="D19" s="39"/>
      <c r="E19" s="39"/>
      <c r="F19" s="40"/>
      <c r="G19" s="39"/>
      <c r="H19" s="39"/>
      <c r="I19" s="39"/>
      <c r="J19" s="39"/>
      <c r="K19" s="39"/>
      <c r="L19" s="40"/>
      <c r="M19" s="32"/>
      <c r="Q19" s="32"/>
      <c r="W19" s="44"/>
      <c r="AA19" s="235"/>
      <c r="AB19" s="235"/>
      <c r="AC19" s="235"/>
      <c r="AD19" s="235"/>
      <c r="AE19" s="235"/>
      <c r="AF19" s="31"/>
      <c r="AG19" s="31"/>
      <c r="AH19" s="31"/>
      <c r="AJ19" s="25"/>
      <c r="AL19" s="48"/>
      <c r="AM19" s="48"/>
    </row>
    <row r="20" spans="1:39" ht="18.600000000000001" customHeight="1">
      <c r="A20" s="24"/>
      <c r="B20" s="40"/>
      <c r="C20" s="40"/>
      <c r="D20" s="40"/>
      <c r="E20" s="40"/>
      <c r="F20" s="38"/>
      <c r="G20" s="38"/>
      <c r="H20" s="39"/>
      <c r="I20" s="39"/>
      <c r="J20" s="39"/>
      <c r="K20" s="39"/>
      <c r="S20" s="37"/>
      <c r="T20" s="37"/>
      <c r="U20" s="37"/>
      <c r="V20" s="37"/>
      <c r="W20" s="154" t="s">
        <v>119</v>
      </c>
      <c r="X20" s="37" t="s">
        <v>13</v>
      </c>
      <c r="Y20" s="153" t="s">
        <v>14</v>
      </c>
      <c r="Z20" s="37"/>
      <c r="AA20" s="401">
        <f>제경비산출서!B28</f>
        <v>40410000</v>
      </c>
      <c r="AB20" s="401"/>
      <c r="AC20" s="401"/>
      <c r="AD20" s="401"/>
      <c r="AE20" s="401"/>
      <c r="AF20" s="41" t="s">
        <v>15</v>
      </c>
      <c r="AG20" s="41"/>
      <c r="AH20" s="41"/>
      <c r="AJ20" s="25"/>
      <c r="AL20" s="48"/>
      <c r="AM20" s="48"/>
    </row>
    <row r="21" spans="1:39" ht="5.25" customHeight="1">
      <c r="A21" s="24"/>
      <c r="B21" s="39"/>
      <c r="C21" s="39"/>
      <c r="D21" s="39"/>
      <c r="E21" s="39"/>
      <c r="F21" s="39"/>
      <c r="G21" s="38"/>
      <c r="H21" s="39"/>
      <c r="I21" s="39"/>
      <c r="J21" s="39"/>
      <c r="K21" s="39"/>
      <c r="L21" s="40"/>
      <c r="M21" s="32"/>
      <c r="Q21" s="32"/>
      <c r="W21" s="44"/>
      <c r="Y21" s="32"/>
      <c r="AA21" s="403"/>
      <c r="AB21" s="403"/>
      <c r="AC21" s="403"/>
      <c r="AD21" s="403"/>
      <c r="AE21" s="403"/>
      <c r="AF21" s="31"/>
      <c r="AG21" s="31"/>
      <c r="AH21" s="31"/>
      <c r="AJ21" s="25"/>
      <c r="AL21" s="48"/>
      <c r="AM21" s="48"/>
    </row>
    <row r="22" spans="1:39" ht="18.600000000000001" customHeight="1">
      <c r="A22" s="24"/>
      <c r="B22" s="40"/>
      <c r="C22" s="40"/>
      <c r="D22" s="40"/>
      <c r="E22" s="40"/>
      <c r="F22" s="39"/>
      <c r="G22" s="38"/>
      <c r="H22" s="39"/>
      <c r="I22" s="39"/>
      <c r="J22" s="39"/>
      <c r="K22" s="39"/>
      <c r="S22" s="177"/>
      <c r="T22" s="177"/>
      <c r="U22" s="177"/>
      <c r="V22" s="177"/>
      <c r="W22" s="175" t="s">
        <v>137</v>
      </c>
      <c r="X22" s="177" t="s">
        <v>13</v>
      </c>
      <c r="Y22" s="176" t="s">
        <v>14</v>
      </c>
      <c r="Z22" s="177"/>
      <c r="AA22" s="401">
        <f>제경비산출서!B29</f>
        <v>0</v>
      </c>
      <c r="AB22" s="401"/>
      <c r="AC22" s="401"/>
      <c r="AD22" s="401"/>
      <c r="AE22" s="401"/>
      <c r="AF22" s="41" t="s">
        <v>15</v>
      </c>
      <c r="AG22" s="41"/>
      <c r="AH22" s="31"/>
      <c r="AJ22" s="25"/>
      <c r="AL22" s="48"/>
      <c r="AM22" s="95"/>
    </row>
    <row r="23" spans="1:39" ht="5.25" customHeight="1">
      <c r="A23" s="24"/>
      <c r="K23" s="39"/>
      <c r="L23" s="32"/>
      <c r="M23" s="32"/>
      <c r="Q23" s="32"/>
      <c r="W23" s="44"/>
      <c r="Y23" s="32"/>
      <c r="AA23" s="45"/>
      <c r="AB23" s="45"/>
      <c r="AC23" s="45"/>
      <c r="AD23" s="45"/>
      <c r="AE23" s="45"/>
      <c r="AF23" s="31"/>
      <c r="AG23" s="31"/>
      <c r="AH23" s="31"/>
      <c r="AJ23" s="25"/>
      <c r="AL23" s="48"/>
      <c r="AM23" s="48"/>
    </row>
    <row r="24" spans="1:39" ht="18.600000000000001" customHeight="1">
      <c r="A24" s="24"/>
      <c r="J24" s="49"/>
      <c r="K24" s="39"/>
      <c r="L24" s="32"/>
      <c r="M24" s="36"/>
      <c r="Q24" s="36"/>
      <c r="AH24" s="50"/>
      <c r="AJ24" s="25"/>
      <c r="AL24" s="48"/>
      <c r="AM24" s="48"/>
    </row>
    <row r="25" spans="1:39" ht="5.25" customHeight="1">
      <c r="A25" s="24"/>
      <c r="L25" s="36"/>
      <c r="M25" s="36"/>
      <c r="Q25" s="36"/>
      <c r="R25" s="402"/>
      <c r="S25" s="402"/>
      <c r="T25" s="402"/>
      <c r="U25" s="402"/>
      <c r="V25" s="402"/>
      <c r="W25" s="402"/>
      <c r="Y25" s="32"/>
      <c r="AA25" s="393"/>
      <c r="AB25" s="393"/>
      <c r="AC25" s="393"/>
      <c r="AD25" s="393"/>
      <c r="AE25" s="393"/>
      <c r="AF25" s="31"/>
      <c r="AG25" s="31"/>
      <c r="AH25" s="31"/>
      <c r="AJ25" s="25"/>
    </row>
    <row r="26" spans="1:39" ht="24.75" customHeight="1">
      <c r="A26" s="396" t="s">
        <v>39</v>
      </c>
      <c r="B26" s="397"/>
      <c r="C26" s="397"/>
      <c r="D26" s="397"/>
      <c r="E26" s="397"/>
      <c r="F26" s="397"/>
      <c r="G26" s="397"/>
      <c r="H26" s="397"/>
      <c r="I26" s="397"/>
      <c r="J26" s="397"/>
      <c r="K26" s="397"/>
      <c r="L26" s="397"/>
      <c r="M26" s="397"/>
      <c r="N26" s="397"/>
      <c r="O26" s="397"/>
      <c r="P26" s="397"/>
      <c r="Q26" s="397"/>
      <c r="R26" s="397"/>
      <c r="S26" s="397"/>
      <c r="T26" s="397"/>
      <c r="U26" s="397"/>
      <c r="V26" s="397"/>
      <c r="W26" s="397"/>
      <c r="X26" s="397"/>
      <c r="Y26" s="397"/>
      <c r="Z26" s="397"/>
      <c r="AA26" s="397"/>
      <c r="AB26" s="397"/>
      <c r="AC26" s="397"/>
      <c r="AD26" s="397"/>
      <c r="AE26" s="397"/>
      <c r="AF26" s="397"/>
      <c r="AG26" s="397"/>
      <c r="AH26" s="397"/>
      <c r="AI26" s="397"/>
      <c r="AJ26" s="398"/>
    </row>
    <row r="27" spans="1:39" ht="24.75" customHeight="1">
      <c r="A27" s="396" t="s">
        <v>162</v>
      </c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7"/>
      <c r="T27" s="397"/>
      <c r="U27" s="397"/>
      <c r="V27" s="397"/>
      <c r="W27" s="397"/>
      <c r="X27" s="397"/>
      <c r="Y27" s="397"/>
      <c r="Z27" s="397"/>
      <c r="AA27" s="397"/>
      <c r="AB27" s="397"/>
      <c r="AC27" s="397"/>
      <c r="AD27" s="397"/>
      <c r="AE27" s="397"/>
      <c r="AF27" s="397"/>
      <c r="AG27" s="397"/>
      <c r="AH27" s="397"/>
      <c r="AI27" s="397"/>
      <c r="AJ27" s="398"/>
    </row>
    <row r="28" spans="1:39" ht="16.5" customHeight="1" thickBot="1">
      <c r="A28" s="51"/>
      <c r="B28" s="52"/>
      <c r="C28" s="52"/>
      <c r="D28" s="52"/>
      <c r="E28" s="52"/>
      <c r="F28" s="52"/>
      <c r="G28" s="52"/>
      <c r="H28" s="52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4"/>
    </row>
  </sheetData>
  <mergeCells count="30">
    <mergeCell ref="S1:X1"/>
    <mergeCell ref="AA18:AE18"/>
    <mergeCell ref="AA16:AE16"/>
    <mergeCell ref="R12:W12"/>
    <mergeCell ref="R25:W25"/>
    <mergeCell ref="AA22:AE22"/>
    <mergeCell ref="A6:AJ6"/>
    <mergeCell ref="C12:E12"/>
    <mergeCell ref="C14:E14"/>
    <mergeCell ref="G16:H16"/>
    <mergeCell ref="A1:L2"/>
    <mergeCell ref="Y1:AD1"/>
    <mergeCell ref="AE1:AJ1"/>
    <mergeCell ref="C18:E18"/>
    <mergeCell ref="G18:H18"/>
    <mergeCell ref="M1:R1"/>
    <mergeCell ref="A27:AJ27"/>
    <mergeCell ref="G14:H14"/>
    <mergeCell ref="AA20:AE20"/>
    <mergeCell ref="AA11:AE11"/>
    <mergeCell ref="R11:W11"/>
    <mergeCell ref="AA12:AE12"/>
    <mergeCell ref="AA21:AE21"/>
    <mergeCell ref="AA14:AE14"/>
    <mergeCell ref="B4:E4"/>
    <mergeCell ref="AA25:AE25"/>
    <mergeCell ref="C16:E16"/>
    <mergeCell ref="G12:H12"/>
    <mergeCell ref="A26:AJ26"/>
    <mergeCell ref="I12:J12"/>
  </mergeCells>
  <phoneticPr fontId="2" type="noConversion"/>
  <printOptions horizontalCentered="1"/>
  <pageMargins left="0.98425196850393704" right="0.59055118110236227" top="0.94488188976377963" bottom="0.47244094488188981" header="0.39370078740157483" footer="0.2755905511811023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W232"/>
  <sheetViews>
    <sheetView showGridLines="0" showZeros="0" view="pageBreakPreview" topLeftCell="A4" zoomScaleSheetLayoutView="100" workbookViewId="0">
      <selection activeCell="O16" sqref="O16"/>
    </sheetView>
  </sheetViews>
  <sheetFormatPr defaultColWidth="7.109375" defaultRowHeight="30" customHeight="1"/>
  <cols>
    <col min="1" max="1" width="20.77734375" style="78" customWidth="1"/>
    <col min="2" max="2" width="14.5546875" style="78" customWidth="1"/>
    <col min="3" max="3" width="7.33203125" style="78" customWidth="1"/>
    <col min="4" max="4" width="4.77734375" style="78" customWidth="1"/>
    <col min="5" max="5" width="10.77734375" style="78" customWidth="1"/>
    <col min="6" max="6" width="13.33203125" style="78" customWidth="1"/>
    <col min="7" max="7" width="10.77734375" style="78" customWidth="1"/>
    <col min="8" max="8" width="13.33203125" style="78" customWidth="1"/>
    <col min="9" max="9" width="10.77734375" style="78" customWidth="1"/>
    <col min="10" max="10" width="13.33203125" style="78" customWidth="1"/>
    <col min="11" max="11" width="10.77734375" style="78" customWidth="1"/>
    <col min="12" max="12" width="13.33203125" style="78" customWidth="1"/>
    <col min="13" max="13" width="9.77734375" style="81" customWidth="1"/>
    <col min="14" max="15" width="11.6640625" style="78" customWidth="1"/>
    <col min="16" max="16" width="23.88671875" style="78" customWidth="1"/>
    <col min="17" max="114" width="7.109375" style="78" customWidth="1"/>
    <col min="115" max="116" width="0" style="78" hidden="1" customWidth="1"/>
    <col min="117" max="254" width="7.109375" style="78" customWidth="1"/>
    <col min="255" max="16384" width="7.109375" style="78"/>
  </cols>
  <sheetData>
    <row r="1" spans="1:127" s="79" customFormat="1" ht="30" customHeight="1">
      <c r="A1" s="425" t="s">
        <v>19</v>
      </c>
      <c r="B1" s="422" t="s">
        <v>20</v>
      </c>
      <c r="C1" s="422" t="s">
        <v>21</v>
      </c>
      <c r="D1" s="422" t="s">
        <v>5</v>
      </c>
      <c r="E1" s="422" t="s">
        <v>6</v>
      </c>
      <c r="F1" s="422"/>
      <c r="G1" s="422" t="s">
        <v>7</v>
      </c>
      <c r="H1" s="422"/>
      <c r="I1" s="422" t="s">
        <v>8</v>
      </c>
      <c r="J1" s="422"/>
      <c r="K1" s="422" t="s">
        <v>9</v>
      </c>
      <c r="L1" s="422"/>
      <c r="M1" s="423" t="s">
        <v>46</v>
      </c>
    </row>
    <row r="2" spans="1:127" s="79" customFormat="1" ht="30" customHeight="1">
      <c r="A2" s="426"/>
      <c r="B2" s="427"/>
      <c r="C2" s="427"/>
      <c r="D2" s="427"/>
      <c r="E2" s="173" t="s">
        <v>22</v>
      </c>
      <c r="F2" s="173" t="s">
        <v>23</v>
      </c>
      <c r="G2" s="173" t="s">
        <v>22</v>
      </c>
      <c r="H2" s="173" t="s">
        <v>23</v>
      </c>
      <c r="I2" s="173" t="s">
        <v>22</v>
      </c>
      <c r="J2" s="173" t="s">
        <v>23</v>
      </c>
      <c r="K2" s="173" t="s">
        <v>22</v>
      </c>
      <c r="L2" s="173" t="s">
        <v>23</v>
      </c>
      <c r="M2" s="424"/>
    </row>
    <row r="3" spans="1:127" s="80" customFormat="1" ht="30" customHeight="1">
      <c r="A3" s="419" t="s">
        <v>247</v>
      </c>
      <c r="B3" s="420"/>
      <c r="C3" s="420"/>
      <c r="D3" s="420"/>
      <c r="E3" s="420"/>
      <c r="F3" s="421"/>
      <c r="G3" s="108"/>
      <c r="H3" s="108"/>
      <c r="I3" s="108">
        <v>0</v>
      </c>
      <c r="J3" s="108"/>
      <c r="K3" s="108"/>
      <c r="L3" s="108"/>
      <c r="M3" s="109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 t="s">
        <v>10</v>
      </c>
      <c r="DL3" s="68" t="s">
        <v>10</v>
      </c>
      <c r="DM3" s="68"/>
      <c r="DN3" s="68"/>
      <c r="DO3" s="68"/>
      <c r="DP3" s="68"/>
      <c r="DQ3" s="68"/>
      <c r="DR3" s="68"/>
      <c r="DS3" s="68"/>
      <c r="DT3" s="68"/>
      <c r="DU3" s="68"/>
      <c r="DV3" s="68"/>
    </row>
    <row r="4" spans="1:127" s="121" customFormat="1" ht="30" customHeight="1">
      <c r="A4" s="270" t="s">
        <v>248</v>
      </c>
      <c r="B4" s="254" t="s">
        <v>10</v>
      </c>
      <c r="C4" s="255">
        <v>0</v>
      </c>
      <c r="D4" s="254" t="s">
        <v>10</v>
      </c>
      <c r="E4" s="256">
        <f t="shared" ref="E4:F34" si="0">G4+I4+K4</f>
        <v>0</v>
      </c>
      <c r="F4" s="256">
        <f t="shared" si="0"/>
        <v>244275186</v>
      </c>
      <c r="G4" s="256">
        <v>0</v>
      </c>
      <c r="H4" s="256">
        <f>H5+H17+H20</f>
        <v>101900259</v>
      </c>
      <c r="I4" s="256">
        <v>0</v>
      </c>
      <c r="J4" s="256">
        <f>J5+J17+J20</f>
        <v>125915549</v>
      </c>
      <c r="K4" s="256">
        <v>0</v>
      </c>
      <c r="L4" s="256">
        <f>L5+L17+L20</f>
        <v>16459378</v>
      </c>
      <c r="M4" s="271" t="s">
        <v>10</v>
      </c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B4" s="120"/>
      <c r="BC4" s="120"/>
      <c r="BD4" s="120"/>
      <c r="BE4" s="120"/>
      <c r="BF4" s="120"/>
      <c r="BG4" s="120"/>
      <c r="BH4" s="120"/>
      <c r="BI4" s="120"/>
      <c r="BJ4" s="120"/>
      <c r="BK4" s="120"/>
      <c r="BL4" s="120"/>
      <c r="BM4" s="120"/>
      <c r="BN4" s="120"/>
      <c r="BO4" s="120"/>
      <c r="BP4" s="120"/>
      <c r="BQ4" s="120"/>
      <c r="BR4" s="120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0"/>
      <c r="CI4" s="120"/>
      <c r="CJ4" s="120"/>
      <c r="CK4" s="120"/>
      <c r="CL4" s="120"/>
      <c r="CM4" s="120"/>
      <c r="CN4" s="120"/>
      <c r="CO4" s="120"/>
      <c r="CP4" s="120"/>
      <c r="CQ4" s="120"/>
      <c r="CR4" s="120"/>
      <c r="CS4" s="120"/>
      <c r="CT4" s="120"/>
      <c r="CU4" s="120"/>
      <c r="CV4" s="120"/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0"/>
      <c r="DJ4" s="120"/>
      <c r="DK4" s="120"/>
      <c r="DL4" s="120"/>
      <c r="DM4" s="120"/>
      <c r="DN4" s="120"/>
      <c r="DO4" s="120"/>
      <c r="DP4" s="120"/>
      <c r="DQ4" s="120"/>
      <c r="DR4" s="120"/>
      <c r="DS4" s="120"/>
      <c r="DT4" s="120"/>
      <c r="DU4" s="120"/>
      <c r="DV4" s="120"/>
      <c r="DW4" s="120"/>
    </row>
    <row r="5" spans="1:127" s="123" customFormat="1" ht="30" customHeight="1">
      <c r="A5" s="207" t="s">
        <v>249</v>
      </c>
      <c r="B5" s="147" t="s">
        <v>10</v>
      </c>
      <c r="C5" s="257">
        <v>0</v>
      </c>
      <c r="D5" s="147" t="s">
        <v>10</v>
      </c>
      <c r="E5" s="199">
        <f t="shared" si="0"/>
        <v>0</v>
      </c>
      <c r="F5" s="199">
        <f t="shared" si="0"/>
        <v>142416317</v>
      </c>
      <c r="G5" s="199">
        <v>0</v>
      </c>
      <c r="H5" s="199">
        <f>H6+H11</f>
        <v>71371749</v>
      </c>
      <c r="I5" s="199">
        <v>0</v>
      </c>
      <c r="J5" s="199">
        <f>J6+J11</f>
        <v>65101765</v>
      </c>
      <c r="K5" s="199">
        <v>0</v>
      </c>
      <c r="L5" s="199">
        <f>L6+L11</f>
        <v>5942803</v>
      </c>
      <c r="M5" s="208" t="s">
        <v>10</v>
      </c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/>
      <c r="CP5" s="122"/>
      <c r="CQ5" s="122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  <c r="DE5" s="122"/>
      <c r="DF5" s="122"/>
      <c r="DG5" s="122"/>
      <c r="DH5" s="122"/>
      <c r="DI5" s="122"/>
      <c r="DJ5" s="122"/>
      <c r="DK5" s="122"/>
      <c r="DL5" s="122"/>
      <c r="DM5" s="122"/>
      <c r="DN5" s="122"/>
      <c r="DO5" s="122"/>
      <c r="DP5" s="122"/>
      <c r="DQ5" s="122"/>
      <c r="DR5" s="122"/>
      <c r="DS5" s="122"/>
      <c r="DT5" s="122"/>
      <c r="DU5" s="122"/>
      <c r="DV5" s="122"/>
      <c r="DW5" s="122"/>
    </row>
    <row r="6" spans="1:127" s="123" customFormat="1" ht="30" customHeight="1">
      <c r="A6" s="207" t="s">
        <v>250</v>
      </c>
      <c r="B6" s="147" t="s">
        <v>10</v>
      </c>
      <c r="C6" s="257">
        <v>0</v>
      </c>
      <c r="D6" s="147" t="s">
        <v>10</v>
      </c>
      <c r="E6" s="199">
        <f t="shared" si="0"/>
        <v>0</v>
      </c>
      <c r="F6" s="199">
        <f t="shared" si="0"/>
        <v>2928676</v>
      </c>
      <c r="G6" s="199">
        <v>0</v>
      </c>
      <c r="H6" s="199">
        <f>SUM(H7:H10)</f>
        <v>810009</v>
      </c>
      <c r="I6" s="199">
        <v>0</v>
      </c>
      <c r="J6" s="199">
        <f>SUM(J7:J10)</f>
        <v>1466998</v>
      </c>
      <c r="K6" s="199">
        <v>0</v>
      </c>
      <c r="L6" s="199">
        <f>SUM(L7:L10)</f>
        <v>651669</v>
      </c>
      <c r="M6" s="208" t="s">
        <v>10</v>
      </c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</row>
    <row r="7" spans="1:127" s="123" customFormat="1" ht="30" customHeight="1">
      <c r="A7" s="207" t="s">
        <v>180</v>
      </c>
      <c r="B7" s="147" t="s">
        <v>10</v>
      </c>
      <c r="C7" s="148">
        <v>142</v>
      </c>
      <c r="D7" s="147" t="s">
        <v>181</v>
      </c>
      <c r="E7" s="199">
        <f t="shared" si="0"/>
        <v>2734</v>
      </c>
      <c r="F7" s="199">
        <f t="shared" si="0"/>
        <v>388228</v>
      </c>
      <c r="G7" s="199">
        <v>548</v>
      </c>
      <c r="H7" s="199">
        <f>TRUNC(C7*G7,0)</f>
        <v>77816</v>
      </c>
      <c r="I7" s="199">
        <v>1686</v>
      </c>
      <c r="J7" s="199">
        <f>TRUNC(C7*I7,0)</f>
        <v>239412</v>
      </c>
      <c r="K7" s="199">
        <v>500</v>
      </c>
      <c r="L7" s="199">
        <f>TRUNC(C7*K7,0)</f>
        <v>71000</v>
      </c>
      <c r="M7" s="208" t="s">
        <v>80</v>
      </c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2"/>
      <c r="BO7" s="122"/>
      <c r="BP7" s="122"/>
      <c r="BQ7" s="122"/>
      <c r="BR7" s="122"/>
      <c r="BS7" s="122"/>
      <c r="BT7" s="122"/>
      <c r="BU7" s="122"/>
      <c r="BV7" s="122"/>
      <c r="BW7" s="122"/>
      <c r="BX7" s="122"/>
      <c r="BY7" s="122"/>
      <c r="BZ7" s="122"/>
      <c r="CA7" s="122"/>
      <c r="CB7" s="122"/>
      <c r="CC7" s="122"/>
      <c r="CD7" s="122"/>
      <c r="CE7" s="122"/>
      <c r="CF7" s="122"/>
      <c r="CG7" s="122"/>
      <c r="CH7" s="122"/>
      <c r="CI7" s="122"/>
      <c r="CJ7" s="122"/>
      <c r="CK7" s="122"/>
      <c r="CL7" s="122"/>
      <c r="CM7" s="122"/>
      <c r="CN7" s="122"/>
      <c r="CO7" s="122"/>
      <c r="CP7" s="122"/>
      <c r="CQ7" s="122"/>
      <c r="CR7" s="122"/>
      <c r="CS7" s="122"/>
      <c r="CT7" s="122"/>
      <c r="CU7" s="122"/>
      <c r="CV7" s="122"/>
      <c r="CW7" s="122"/>
      <c r="CX7" s="122"/>
      <c r="CY7" s="122"/>
      <c r="CZ7" s="122"/>
      <c r="DA7" s="122"/>
      <c r="DB7" s="122"/>
      <c r="DC7" s="122"/>
      <c r="DD7" s="122"/>
      <c r="DE7" s="122"/>
      <c r="DF7" s="122"/>
      <c r="DG7" s="122"/>
      <c r="DH7" s="122"/>
      <c r="DI7" s="122"/>
      <c r="DJ7" s="122"/>
      <c r="DK7" s="122"/>
      <c r="DL7" s="122"/>
      <c r="DM7" s="122"/>
      <c r="DN7" s="122"/>
      <c r="DO7" s="122"/>
      <c r="DP7" s="122"/>
      <c r="DQ7" s="122"/>
      <c r="DR7" s="122"/>
      <c r="DS7" s="122"/>
      <c r="DT7" s="122"/>
      <c r="DU7" s="122"/>
      <c r="DV7" s="122"/>
      <c r="DW7" s="122"/>
    </row>
    <row r="8" spans="1:127" s="123" customFormat="1" ht="30" customHeight="1">
      <c r="A8" s="207" t="s">
        <v>251</v>
      </c>
      <c r="B8" s="147" t="s">
        <v>10</v>
      </c>
      <c r="C8" s="148">
        <v>32</v>
      </c>
      <c r="D8" s="147" t="s">
        <v>181</v>
      </c>
      <c r="E8" s="199">
        <f t="shared" si="0"/>
        <v>1966</v>
      </c>
      <c r="F8" s="199">
        <f t="shared" si="0"/>
        <v>62912</v>
      </c>
      <c r="G8" s="199">
        <v>394</v>
      </c>
      <c r="H8" s="199">
        <f>TRUNC(C8*G8,0)</f>
        <v>12608</v>
      </c>
      <c r="I8" s="199">
        <v>1213</v>
      </c>
      <c r="J8" s="199">
        <f>TRUNC(C8*I8,0)</f>
        <v>38816</v>
      </c>
      <c r="K8" s="199">
        <v>359</v>
      </c>
      <c r="L8" s="199">
        <f>TRUNC(C8*K8,0)</f>
        <v>11488</v>
      </c>
      <c r="M8" s="208" t="s">
        <v>152</v>
      </c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  <c r="BN8" s="122"/>
      <c r="BO8" s="122"/>
      <c r="BP8" s="122"/>
      <c r="BQ8" s="122"/>
      <c r="BR8" s="122"/>
      <c r="BS8" s="122"/>
      <c r="BT8" s="122"/>
      <c r="BU8" s="122"/>
      <c r="BV8" s="122"/>
      <c r="BW8" s="122"/>
      <c r="BX8" s="122"/>
      <c r="BY8" s="122"/>
      <c r="BZ8" s="122"/>
      <c r="CA8" s="122"/>
      <c r="CB8" s="122"/>
      <c r="CC8" s="122"/>
      <c r="CD8" s="122"/>
      <c r="CE8" s="122"/>
      <c r="CF8" s="122"/>
      <c r="CG8" s="122"/>
      <c r="CH8" s="122"/>
      <c r="CI8" s="122"/>
      <c r="CJ8" s="122"/>
      <c r="CK8" s="122"/>
      <c r="CL8" s="122"/>
      <c r="CM8" s="122"/>
      <c r="CN8" s="122"/>
      <c r="CO8" s="122"/>
      <c r="CP8" s="122"/>
      <c r="CQ8" s="122"/>
      <c r="CR8" s="122"/>
      <c r="CS8" s="122"/>
      <c r="CT8" s="122"/>
      <c r="CU8" s="122"/>
      <c r="CV8" s="122"/>
      <c r="CW8" s="122"/>
      <c r="CX8" s="122"/>
      <c r="CY8" s="122"/>
      <c r="CZ8" s="122"/>
      <c r="DA8" s="122"/>
      <c r="DB8" s="122"/>
      <c r="DC8" s="122"/>
      <c r="DD8" s="122"/>
      <c r="DE8" s="122"/>
      <c r="DF8" s="122"/>
      <c r="DG8" s="122"/>
      <c r="DH8" s="122"/>
      <c r="DI8" s="122"/>
      <c r="DJ8" s="122"/>
      <c r="DK8" s="122"/>
      <c r="DL8" s="122"/>
      <c r="DM8" s="122"/>
      <c r="DN8" s="122"/>
      <c r="DO8" s="122"/>
      <c r="DP8" s="122"/>
      <c r="DQ8" s="122"/>
      <c r="DR8" s="122"/>
      <c r="DS8" s="122"/>
      <c r="DT8" s="122"/>
      <c r="DU8" s="122"/>
      <c r="DV8" s="122"/>
      <c r="DW8" s="122"/>
    </row>
    <row r="9" spans="1:127" s="123" customFormat="1" ht="30" customHeight="1">
      <c r="A9" s="207" t="s">
        <v>183</v>
      </c>
      <c r="B9" s="147" t="s">
        <v>10</v>
      </c>
      <c r="C9" s="148">
        <v>110</v>
      </c>
      <c r="D9" s="147" t="s">
        <v>181</v>
      </c>
      <c r="E9" s="199">
        <f t="shared" si="0"/>
        <v>1952</v>
      </c>
      <c r="F9" s="199">
        <f t="shared" si="0"/>
        <v>214720</v>
      </c>
      <c r="G9" s="199">
        <v>391</v>
      </c>
      <c r="H9" s="199">
        <f>TRUNC(C9*G9,0)</f>
        <v>43010</v>
      </c>
      <c r="I9" s="199">
        <v>1204</v>
      </c>
      <c r="J9" s="199">
        <f>TRUNC(C9*I9,0)</f>
        <v>132440</v>
      </c>
      <c r="K9" s="199">
        <v>357</v>
      </c>
      <c r="L9" s="199">
        <f>TRUNC(C9*K9,0)</f>
        <v>39270</v>
      </c>
      <c r="M9" s="208" t="s">
        <v>126</v>
      </c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122"/>
      <c r="BQ9" s="122"/>
      <c r="BR9" s="122"/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/>
      <c r="CD9" s="122"/>
      <c r="CE9" s="122"/>
      <c r="CF9" s="122"/>
      <c r="CG9" s="122"/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2"/>
      <c r="CS9" s="122"/>
      <c r="CT9" s="122"/>
      <c r="CU9" s="122"/>
      <c r="CV9" s="122"/>
      <c r="CW9" s="122"/>
      <c r="CX9" s="122"/>
      <c r="CY9" s="122"/>
      <c r="CZ9" s="122"/>
      <c r="DA9" s="122"/>
      <c r="DB9" s="122"/>
      <c r="DC9" s="122"/>
      <c r="DD9" s="122"/>
      <c r="DE9" s="122"/>
      <c r="DF9" s="122"/>
      <c r="DG9" s="122"/>
      <c r="DH9" s="122"/>
      <c r="DI9" s="122"/>
      <c r="DJ9" s="122"/>
      <c r="DK9" s="122"/>
      <c r="DL9" s="122"/>
      <c r="DM9" s="122"/>
      <c r="DN9" s="122"/>
      <c r="DO9" s="122"/>
      <c r="DP9" s="122"/>
      <c r="DQ9" s="122"/>
      <c r="DR9" s="122"/>
      <c r="DS9" s="122"/>
      <c r="DT9" s="122"/>
      <c r="DU9" s="122"/>
      <c r="DV9" s="122"/>
      <c r="DW9" s="122"/>
    </row>
    <row r="10" spans="1:127" s="123" customFormat="1" ht="30" customHeight="1">
      <c r="A10" s="207" t="s">
        <v>363</v>
      </c>
      <c r="B10" s="147" t="s">
        <v>10</v>
      </c>
      <c r="C10" s="148">
        <v>873</v>
      </c>
      <c r="D10" s="147" t="s">
        <v>16</v>
      </c>
      <c r="E10" s="199">
        <f t="shared" si="0"/>
        <v>2592</v>
      </c>
      <c r="F10" s="199">
        <f t="shared" si="0"/>
        <v>2262816</v>
      </c>
      <c r="G10" s="199">
        <v>775</v>
      </c>
      <c r="H10" s="199">
        <f>TRUNC(C10*G10,0)</f>
        <v>676575</v>
      </c>
      <c r="I10" s="199">
        <v>1210</v>
      </c>
      <c r="J10" s="199">
        <f>TRUNC(C10*I10,0)</f>
        <v>1056330</v>
      </c>
      <c r="K10" s="199">
        <v>607</v>
      </c>
      <c r="L10" s="199">
        <f>TRUNC(C10*K10,0)</f>
        <v>529911</v>
      </c>
      <c r="M10" s="208" t="s">
        <v>116</v>
      </c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122"/>
      <c r="BG10" s="122"/>
      <c r="BH10" s="122"/>
      <c r="BI10" s="122"/>
      <c r="BJ10" s="122"/>
      <c r="BK10" s="122"/>
      <c r="BL10" s="122"/>
      <c r="BM10" s="122"/>
      <c r="BN10" s="122"/>
      <c r="BO10" s="122"/>
      <c r="BP10" s="122"/>
      <c r="BQ10" s="122"/>
      <c r="BR10" s="122"/>
      <c r="BS10" s="122"/>
      <c r="BT10" s="122"/>
      <c r="BU10" s="122"/>
      <c r="BV10" s="122"/>
      <c r="BW10" s="122"/>
      <c r="BX10" s="122"/>
      <c r="BY10" s="122"/>
      <c r="BZ10" s="122"/>
      <c r="CA10" s="122"/>
      <c r="CB10" s="122"/>
      <c r="CC10" s="122"/>
      <c r="CD10" s="122"/>
      <c r="CE10" s="122"/>
      <c r="CF10" s="122"/>
      <c r="CG10" s="122"/>
      <c r="CH10" s="122"/>
      <c r="CI10" s="122"/>
      <c r="CJ10" s="122"/>
      <c r="CK10" s="122"/>
      <c r="CL10" s="122"/>
      <c r="CM10" s="122"/>
      <c r="CN10" s="122"/>
      <c r="CO10" s="122"/>
      <c r="CP10" s="122"/>
      <c r="CQ10" s="122"/>
      <c r="CR10" s="122"/>
      <c r="CS10" s="122"/>
      <c r="CT10" s="122"/>
      <c r="CU10" s="122"/>
      <c r="CV10" s="122"/>
      <c r="CW10" s="122"/>
      <c r="CX10" s="122"/>
      <c r="CY10" s="122"/>
      <c r="CZ10" s="122"/>
      <c r="DA10" s="122"/>
      <c r="DB10" s="122"/>
      <c r="DC10" s="122"/>
      <c r="DD10" s="122"/>
      <c r="DE10" s="122"/>
      <c r="DF10" s="122"/>
      <c r="DG10" s="122"/>
      <c r="DH10" s="122"/>
      <c r="DI10" s="122"/>
      <c r="DJ10" s="122"/>
      <c r="DK10" s="122"/>
      <c r="DL10" s="122"/>
      <c r="DM10" s="122"/>
      <c r="DN10" s="122"/>
      <c r="DO10" s="122"/>
      <c r="DP10" s="122"/>
      <c r="DQ10" s="122"/>
      <c r="DR10" s="122"/>
      <c r="DS10" s="122"/>
      <c r="DT10" s="122"/>
      <c r="DU10" s="122"/>
      <c r="DV10" s="122"/>
      <c r="DW10" s="122"/>
    </row>
    <row r="11" spans="1:127" s="123" customFormat="1" ht="30" customHeight="1">
      <c r="A11" s="207" t="s">
        <v>185</v>
      </c>
      <c r="B11" s="147" t="s">
        <v>10</v>
      </c>
      <c r="C11" s="257">
        <v>0</v>
      </c>
      <c r="D11" s="147" t="s">
        <v>10</v>
      </c>
      <c r="E11" s="199">
        <f t="shared" si="0"/>
        <v>0</v>
      </c>
      <c r="F11" s="199">
        <f t="shared" si="0"/>
        <v>139487641</v>
      </c>
      <c r="G11" s="199">
        <v>0</v>
      </c>
      <c r="H11" s="199">
        <f>SUM(H12:H16)</f>
        <v>70561740</v>
      </c>
      <c r="I11" s="199">
        <v>0</v>
      </c>
      <c r="J11" s="199">
        <f>SUM(J12:J16)</f>
        <v>63634767</v>
      </c>
      <c r="K11" s="199">
        <v>0</v>
      </c>
      <c r="L11" s="199">
        <f>SUM(L12:L16)</f>
        <v>5291134</v>
      </c>
      <c r="M11" s="208" t="s">
        <v>10</v>
      </c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2"/>
      <c r="CY11" s="122"/>
      <c r="CZ11" s="122"/>
      <c r="DA11" s="122"/>
      <c r="DB11" s="122"/>
      <c r="DC11" s="122"/>
      <c r="DD11" s="122"/>
      <c r="DE11" s="122"/>
      <c r="DF11" s="122"/>
      <c r="DG11" s="122"/>
      <c r="DH11" s="122"/>
      <c r="DI11" s="122"/>
      <c r="DJ11" s="122"/>
      <c r="DK11" s="122"/>
      <c r="DL11" s="122"/>
      <c r="DM11" s="122"/>
      <c r="DN11" s="122"/>
      <c r="DO11" s="122"/>
      <c r="DP11" s="122"/>
      <c r="DQ11" s="122"/>
      <c r="DR11" s="122"/>
      <c r="DS11" s="122"/>
      <c r="DT11" s="122"/>
      <c r="DU11" s="122"/>
      <c r="DV11" s="122"/>
      <c r="DW11" s="122"/>
    </row>
    <row r="12" spans="1:127" s="123" customFormat="1" ht="30" customHeight="1">
      <c r="A12" s="207" t="s">
        <v>186</v>
      </c>
      <c r="B12" s="147" t="s">
        <v>10</v>
      </c>
      <c r="C12" s="148">
        <v>715</v>
      </c>
      <c r="D12" s="147" t="s">
        <v>16</v>
      </c>
      <c r="E12" s="199">
        <f t="shared" si="0"/>
        <v>120678</v>
      </c>
      <c r="F12" s="199">
        <f t="shared" si="0"/>
        <v>86284770</v>
      </c>
      <c r="G12" s="199">
        <v>54250</v>
      </c>
      <c r="H12" s="199">
        <f>TRUNC(C12*G12,0)</f>
        <v>38788750</v>
      </c>
      <c r="I12" s="199">
        <v>59062</v>
      </c>
      <c r="J12" s="199">
        <f>TRUNC(C12*I12,0)</f>
        <v>42229330</v>
      </c>
      <c r="K12" s="199">
        <v>7366</v>
      </c>
      <c r="L12" s="199">
        <f>TRUNC(C12*K12,0)</f>
        <v>5266690</v>
      </c>
      <c r="M12" s="208" t="s">
        <v>122</v>
      </c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2"/>
      <c r="CI12" s="122"/>
      <c r="CJ12" s="122"/>
      <c r="CK12" s="122"/>
      <c r="CL12" s="122"/>
      <c r="CM12" s="122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22"/>
      <c r="DB12" s="122"/>
      <c r="DC12" s="122"/>
      <c r="DD12" s="122"/>
      <c r="DE12" s="122"/>
      <c r="DF12" s="122"/>
      <c r="DG12" s="122"/>
      <c r="DH12" s="122"/>
      <c r="DI12" s="122"/>
      <c r="DJ12" s="122"/>
      <c r="DK12" s="122"/>
      <c r="DL12" s="122"/>
      <c r="DM12" s="122"/>
      <c r="DN12" s="122"/>
      <c r="DO12" s="122"/>
      <c r="DP12" s="122"/>
      <c r="DQ12" s="122"/>
      <c r="DR12" s="122"/>
      <c r="DS12" s="122"/>
      <c r="DT12" s="122"/>
      <c r="DU12" s="122"/>
      <c r="DV12" s="122"/>
      <c r="DW12" s="122"/>
    </row>
    <row r="13" spans="1:127" s="123" customFormat="1" ht="30" customHeight="1">
      <c r="A13" s="207" t="s">
        <v>188</v>
      </c>
      <c r="B13" s="147" t="s">
        <v>10</v>
      </c>
      <c r="C13" s="148">
        <v>873</v>
      </c>
      <c r="D13" s="147" t="s">
        <v>16</v>
      </c>
      <c r="E13" s="199">
        <f t="shared" si="0"/>
        <v>23486</v>
      </c>
      <c r="F13" s="199">
        <f t="shared" si="0"/>
        <v>20503278</v>
      </c>
      <c r="G13" s="199">
        <v>23119</v>
      </c>
      <c r="H13" s="199">
        <f>TRUNC(C13*G13,0)</f>
        <v>20182887</v>
      </c>
      <c r="I13" s="199">
        <v>339</v>
      </c>
      <c r="J13" s="199">
        <f>TRUNC(C13*I13,0)</f>
        <v>295947</v>
      </c>
      <c r="K13" s="199">
        <v>28</v>
      </c>
      <c r="L13" s="199">
        <f>TRUNC(C13*K13,0)</f>
        <v>24444</v>
      </c>
      <c r="M13" s="208" t="s">
        <v>120</v>
      </c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  <c r="CE13" s="122"/>
      <c r="CF13" s="122"/>
      <c r="CG13" s="122"/>
      <c r="CH13" s="122"/>
      <c r="CI13" s="122"/>
      <c r="CJ13" s="122"/>
      <c r="CK13" s="122"/>
      <c r="CL13" s="122"/>
      <c r="CM13" s="122"/>
      <c r="CN13" s="122"/>
      <c r="CO13" s="122"/>
      <c r="CP13" s="122"/>
      <c r="CQ13" s="122"/>
      <c r="CR13" s="122"/>
      <c r="CS13" s="122"/>
      <c r="CT13" s="122"/>
      <c r="CU13" s="122"/>
      <c r="CV13" s="122"/>
      <c r="CW13" s="122"/>
      <c r="CX13" s="122"/>
      <c r="CY13" s="122"/>
      <c r="CZ13" s="122"/>
      <c r="DA13" s="122"/>
      <c r="DB13" s="122"/>
      <c r="DC13" s="122"/>
      <c r="DD13" s="122"/>
      <c r="DE13" s="122"/>
      <c r="DF13" s="122"/>
      <c r="DG13" s="122"/>
      <c r="DH13" s="122"/>
      <c r="DI13" s="122"/>
      <c r="DJ13" s="122"/>
      <c r="DK13" s="122"/>
      <c r="DL13" s="122"/>
      <c r="DM13" s="122"/>
      <c r="DN13" s="122"/>
      <c r="DO13" s="122"/>
      <c r="DP13" s="122"/>
      <c r="DQ13" s="122"/>
      <c r="DR13" s="122"/>
      <c r="DS13" s="122"/>
      <c r="DT13" s="122"/>
      <c r="DU13" s="122"/>
      <c r="DV13" s="122"/>
      <c r="DW13" s="122"/>
    </row>
    <row r="14" spans="1:127" s="123" customFormat="1" ht="30" customHeight="1">
      <c r="A14" s="207" t="s">
        <v>364</v>
      </c>
      <c r="B14" s="147" t="s">
        <v>252</v>
      </c>
      <c r="C14" s="148">
        <v>108</v>
      </c>
      <c r="D14" s="147" t="s">
        <v>181</v>
      </c>
      <c r="E14" s="199">
        <f t="shared" si="0"/>
        <v>212342</v>
      </c>
      <c r="F14" s="199">
        <f t="shared" si="0"/>
        <v>22932936</v>
      </c>
      <c r="G14" s="199">
        <v>95217</v>
      </c>
      <c r="H14" s="199">
        <f>TRUNC(C14*G14,0)</f>
        <v>10283436</v>
      </c>
      <c r="I14" s="199">
        <v>117125</v>
      </c>
      <c r="J14" s="199">
        <f>TRUNC(C14*I14,0)</f>
        <v>12649500</v>
      </c>
      <c r="K14" s="199">
        <v>0</v>
      </c>
      <c r="L14" s="199">
        <f>TRUNC(C14*K14,0)</f>
        <v>0</v>
      </c>
      <c r="M14" s="208" t="s">
        <v>123</v>
      </c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122"/>
      <c r="BB14" s="122"/>
      <c r="BC14" s="122"/>
      <c r="BD14" s="122"/>
      <c r="BE14" s="122"/>
      <c r="BF14" s="122"/>
      <c r="BG14" s="122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122"/>
      <c r="BY14" s="122"/>
      <c r="BZ14" s="122"/>
      <c r="CA14" s="122"/>
      <c r="CB14" s="122"/>
      <c r="CC14" s="122"/>
      <c r="CD14" s="122"/>
      <c r="CE14" s="122"/>
      <c r="CF14" s="122"/>
      <c r="CG14" s="122"/>
      <c r="CH14" s="122"/>
      <c r="CI14" s="122"/>
      <c r="CJ14" s="122"/>
      <c r="CK14" s="122"/>
      <c r="CL14" s="122"/>
      <c r="CM14" s="122"/>
      <c r="CN14" s="122"/>
      <c r="CO14" s="122"/>
      <c r="CP14" s="122"/>
      <c r="CQ14" s="122"/>
      <c r="CR14" s="122"/>
      <c r="CS14" s="122"/>
      <c r="CT14" s="122"/>
      <c r="CU14" s="122"/>
      <c r="CV14" s="122"/>
      <c r="CW14" s="122"/>
      <c r="CX14" s="122"/>
      <c r="CY14" s="122"/>
      <c r="CZ14" s="122"/>
      <c r="DA14" s="122"/>
      <c r="DB14" s="122"/>
      <c r="DC14" s="122"/>
      <c r="DD14" s="122"/>
      <c r="DE14" s="122"/>
      <c r="DF14" s="122"/>
      <c r="DG14" s="122"/>
      <c r="DH14" s="122"/>
      <c r="DI14" s="122"/>
      <c r="DJ14" s="122"/>
      <c r="DK14" s="122"/>
      <c r="DL14" s="122"/>
      <c r="DM14" s="122"/>
      <c r="DN14" s="122"/>
      <c r="DO14" s="122"/>
      <c r="DP14" s="122"/>
      <c r="DQ14" s="122"/>
      <c r="DR14" s="122"/>
      <c r="DS14" s="122"/>
      <c r="DT14" s="122"/>
      <c r="DU14" s="122"/>
      <c r="DV14" s="122"/>
      <c r="DW14" s="122"/>
    </row>
    <row r="15" spans="1:127" s="123" customFormat="1" ht="30" customHeight="1">
      <c r="A15" s="207" t="s">
        <v>253</v>
      </c>
      <c r="B15" s="147" t="s">
        <v>254</v>
      </c>
      <c r="C15" s="148">
        <v>1</v>
      </c>
      <c r="D15" s="147" t="s">
        <v>181</v>
      </c>
      <c r="E15" s="199">
        <f t="shared" si="0"/>
        <v>239289</v>
      </c>
      <c r="F15" s="199">
        <f t="shared" si="0"/>
        <v>239289</v>
      </c>
      <c r="G15" s="199">
        <v>125309</v>
      </c>
      <c r="H15" s="199">
        <f>TRUNC(C15*G15,0)</f>
        <v>125309</v>
      </c>
      <c r="I15" s="199">
        <v>113980</v>
      </c>
      <c r="J15" s="199">
        <f>TRUNC(C15*I15,0)</f>
        <v>113980</v>
      </c>
      <c r="K15" s="199">
        <v>0</v>
      </c>
      <c r="L15" s="199">
        <f>TRUNC(C15*K15,0)</f>
        <v>0</v>
      </c>
      <c r="M15" s="208" t="s">
        <v>127</v>
      </c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2"/>
      <c r="BB15" s="122"/>
      <c r="BC15" s="122"/>
      <c r="BD15" s="122"/>
      <c r="BE15" s="122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</row>
    <row r="16" spans="1:127" s="121" customFormat="1" ht="30" customHeight="1">
      <c r="A16" s="207" t="s">
        <v>191</v>
      </c>
      <c r="B16" s="147" t="s">
        <v>255</v>
      </c>
      <c r="C16" s="148">
        <v>262</v>
      </c>
      <c r="D16" s="147" t="s">
        <v>16</v>
      </c>
      <c r="E16" s="199">
        <f t="shared" si="0"/>
        <v>36364</v>
      </c>
      <c r="F16" s="199">
        <f t="shared" si="0"/>
        <v>9527368</v>
      </c>
      <c r="G16" s="199">
        <v>4509</v>
      </c>
      <c r="H16" s="199">
        <f>TRUNC(C16*G16,0)</f>
        <v>1181358</v>
      </c>
      <c r="I16" s="199">
        <v>31855</v>
      </c>
      <c r="J16" s="199">
        <f>TRUNC(C16*I16,0)</f>
        <v>8346010</v>
      </c>
      <c r="K16" s="199">
        <v>0</v>
      </c>
      <c r="L16" s="199">
        <f>TRUNC(C16*K16,0)</f>
        <v>0</v>
      </c>
      <c r="M16" s="208" t="s">
        <v>129</v>
      </c>
      <c r="N16" s="120"/>
      <c r="O16" s="122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0"/>
      <c r="DB16" s="120"/>
      <c r="DC16" s="120"/>
      <c r="DD16" s="120"/>
      <c r="DE16" s="120"/>
      <c r="DF16" s="120"/>
      <c r="DG16" s="120"/>
      <c r="DH16" s="120"/>
      <c r="DI16" s="120"/>
      <c r="DJ16" s="120"/>
      <c r="DK16" s="120"/>
      <c r="DL16" s="120"/>
      <c r="DM16" s="120"/>
      <c r="DN16" s="120"/>
      <c r="DO16" s="120"/>
      <c r="DP16" s="120"/>
      <c r="DQ16" s="120"/>
      <c r="DR16" s="120"/>
      <c r="DS16" s="120"/>
      <c r="DT16" s="120"/>
      <c r="DU16" s="120"/>
      <c r="DV16" s="120"/>
      <c r="DW16" s="120"/>
    </row>
    <row r="17" spans="1:127" s="123" customFormat="1" ht="30" customHeight="1">
      <c r="A17" s="207" t="s">
        <v>256</v>
      </c>
      <c r="B17" s="147" t="s">
        <v>10</v>
      </c>
      <c r="C17" s="257">
        <v>0</v>
      </c>
      <c r="D17" s="147" t="s">
        <v>10</v>
      </c>
      <c r="E17" s="199">
        <f t="shared" si="0"/>
        <v>0</v>
      </c>
      <c r="F17" s="199">
        <f t="shared" si="0"/>
        <v>52371144</v>
      </c>
      <c r="G17" s="199">
        <v>0</v>
      </c>
      <c r="H17" s="199">
        <f>SUM(H18:H19)</f>
        <v>8907960</v>
      </c>
      <c r="I17" s="199">
        <v>0</v>
      </c>
      <c r="J17" s="199">
        <f>SUM(J18:J19)</f>
        <v>34443734</v>
      </c>
      <c r="K17" s="199">
        <v>0</v>
      </c>
      <c r="L17" s="199">
        <f>SUM(L18:L19)</f>
        <v>9019450</v>
      </c>
      <c r="M17" s="208" t="s">
        <v>10</v>
      </c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  <c r="CE17" s="122"/>
      <c r="CF17" s="122"/>
      <c r="CG17" s="122"/>
      <c r="CH17" s="122"/>
      <c r="CI17" s="122"/>
      <c r="CJ17" s="122"/>
      <c r="CK17" s="122"/>
      <c r="CL17" s="122"/>
      <c r="CM17" s="122"/>
      <c r="CN17" s="122"/>
      <c r="CO17" s="122"/>
      <c r="CP17" s="122"/>
      <c r="CQ17" s="122"/>
      <c r="CR17" s="122"/>
      <c r="CS17" s="122"/>
      <c r="CT17" s="122"/>
      <c r="CU17" s="122"/>
      <c r="CV17" s="122"/>
      <c r="CW17" s="122"/>
      <c r="CX17" s="122"/>
      <c r="CY17" s="122"/>
      <c r="CZ17" s="122"/>
      <c r="DA17" s="122"/>
      <c r="DB17" s="122"/>
      <c r="DC17" s="122"/>
      <c r="DD17" s="122"/>
      <c r="DE17" s="122"/>
      <c r="DF17" s="122"/>
      <c r="DG17" s="122"/>
      <c r="DH17" s="122"/>
      <c r="DI17" s="122"/>
      <c r="DJ17" s="122"/>
      <c r="DK17" s="122"/>
      <c r="DL17" s="122"/>
      <c r="DM17" s="122"/>
      <c r="DN17" s="122"/>
      <c r="DO17" s="122"/>
      <c r="DP17" s="122"/>
      <c r="DQ17" s="122"/>
      <c r="DR17" s="122"/>
      <c r="DS17" s="122"/>
      <c r="DT17" s="122"/>
      <c r="DU17" s="122"/>
      <c r="DV17" s="122"/>
      <c r="DW17" s="122"/>
    </row>
    <row r="18" spans="1:127" s="123" customFormat="1" ht="30" customHeight="1">
      <c r="A18" s="207" t="s">
        <v>365</v>
      </c>
      <c r="B18" s="147" t="s">
        <v>10</v>
      </c>
      <c r="C18" s="148">
        <v>5316</v>
      </c>
      <c r="D18" s="147" t="s">
        <v>202</v>
      </c>
      <c r="E18" s="199">
        <f t="shared" si="0"/>
        <v>5061</v>
      </c>
      <c r="F18" s="199">
        <f t="shared" si="0"/>
        <v>26904276</v>
      </c>
      <c r="G18" s="199">
        <v>627</v>
      </c>
      <c r="H18" s="199">
        <f>TRUNC(C18*G18,0)</f>
        <v>3333132</v>
      </c>
      <c r="I18" s="199">
        <v>3984</v>
      </c>
      <c r="J18" s="199">
        <f>TRUNC(C18*I18,0)</f>
        <v>21178944</v>
      </c>
      <c r="K18" s="199">
        <v>450</v>
      </c>
      <c r="L18" s="199">
        <f>TRUNC(C18*K18,0)</f>
        <v>2392200</v>
      </c>
      <c r="M18" s="208" t="s">
        <v>130</v>
      </c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122"/>
      <c r="AU18" s="122"/>
      <c r="AV18" s="122"/>
      <c r="AW18" s="122"/>
      <c r="AX18" s="122"/>
      <c r="AY18" s="122"/>
      <c r="AZ18" s="122"/>
      <c r="BA18" s="122"/>
      <c r="BB18" s="122"/>
      <c r="BC18" s="122"/>
      <c r="BD18" s="122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  <c r="CE18" s="122"/>
      <c r="CF18" s="122"/>
      <c r="CG18" s="122"/>
      <c r="CH18" s="122"/>
      <c r="CI18" s="122"/>
      <c r="CJ18" s="122"/>
      <c r="CK18" s="122"/>
      <c r="CL18" s="122"/>
      <c r="CM18" s="122"/>
      <c r="CN18" s="122"/>
      <c r="CO18" s="122"/>
      <c r="CP18" s="122"/>
      <c r="CQ18" s="122"/>
      <c r="CR18" s="122"/>
      <c r="CS18" s="122"/>
      <c r="CT18" s="122"/>
      <c r="CU18" s="122"/>
      <c r="CV18" s="122"/>
      <c r="CW18" s="122"/>
      <c r="CX18" s="122"/>
      <c r="CY18" s="122"/>
      <c r="CZ18" s="122"/>
      <c r="DA18" s="122"/>
      <c r="DB18" s="122"/>
      <c r="DC18" s="122"/>
      <c r="DD18" s="122"/>
      <c r="DE18" s="122"/>
      <c r="DF18" s="122"/>
      <c r="DG18" s="122"/>
      <c r="DH18" s="122"/>
      <c r="DI18" s="122"/>
      <c r="DJ18" s="122"/>
      <c r="DK18" s="122"/>
      <c r="DL18" s="122"/>
      <c r="DM18" s="122"/>
      <c r="DN18" s="122"/>
      <c r="DO18" s="122"/>
      <c r="DP18" s="122"/>
      <c r="DQ18" s="122"/>
      <c r="DR18" s="122"/>
      <c r="DS18" s="122"/>
      <c r="DT18" s="122"/>
      <c r="DU18" s="122"/>
      <c r="DV18" s="122"/>
      <c r="DW18" s="122"/>
    </row>
    <row r="19" spans="1:127" s="123" customFormat="1" ht="30" customHeight="1">
      <c r="A19" s="207" t="s">
        <v>366</v>
      </c>
      <c r="B19" s="147" t="s">
        <v>204</v>
      </c>
      <c r="C19" s="148">
        <v>98</v>
      </c>
      <c r="D19" s="147" t="s">
        <v>181</v>
      </c>
      <c r="E19" s="199">
        <f t="shared" si="0"/>
        <v>259866</v>
      </c>
      <c r="F19" s="199">
        <f t="shared" si="0"/>
        <v>25466868</v>
      </c>
      <c r="G19" s="199">
        <v>56886</v>
      </c>
      <c r="H19" s="199">
        <f>TRUNC(C19*G19,0)</f>
        <v>5574828</v>
      </c>
      <c r="I19" s="199">
        <v>135355</v>
      </c>
      <c r="J19" s="199">
        <f>TRUNC(C19*I19,0)</f>
        <v>13264790</v>
      </c>
      <c r="K19" s="199">
        <v>67625</v>
      </c>
      <c r="L19" s="199">
        <f>TRUNC(C19*K19,0)</f>
        <v>6627250</v>
      </c>
      <c r="M19" s="208" t="s">
        <v>131</v>
      </c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  <c r="AL19" s="122"/>
      <c r="AM19" s="122"/>
      <c r="AN19" s="122"/>
      <c r="AO19" s="122"/>
      <c r="AP19" s="122"/>
      <c r="AQ19" s="122"/>
      <c r="AR19" s="122"/>
      <c r="AS19" s="122"/>
      <c r="AT19" s="122"/>
      <c r="AU19" s="122"/>
      <c r="AV19" s="122"/>
      <c r="AW19" s="122"/>
      <c r="AX19" s="122"/>
      <c r="AY19" s="122"/>
      <c r="AZ19" s="122"/>
      <c r="BA19" s="122"/>
      <c r="BB19" s="122"/>
      <c r="BC19" s="122"/>
      <c r="BD19" s="122"/>
      <c r="BE19" s="122"/>
      <c r="BF19" s="122"/>
      <c r="BG19" s="122"/>
      <c r="BH19" s="122"/>
      <c r="BI19" s="122"/>
      <c r="BJ19" s="122"/>
      <c r="BK19" s="122"/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  <c r="CE19" s="122"/>
      <c r="CF19" s="122"/>
      <c r="CG19" s="122"/>
      <c r="CH19" s="122"/>
      <c r="CI19" s="122"/>
      <c r="CJ19" s="122"/>
      <c r="CK19" s="122"/>
      <c r="CL19" s="122"/>
      <c r="CM19" s="122"/>
      <c r="CN19" s="122"/>
      <c r="CO19" s="122"/>
      <c r="CP19" s="122"/>
      <c r="CQ19" s="122"/>
      <c r="CR19" s="122"/>
      <c r="CS19" s="122"/>
      <c r="CT19" s="122"/>
      <c r="CU19" s="122"/>
      <c r="CV19" s="122"/>
      <c r="CW19" s="122"/>
      <c r="CX19" s="122"/>
      <c r="CY19" s="122"/>
      <c r="CZ19" s="122"/>
      <c r="DA19" s="122"/>
      <c r="DB19" s="122"/>
      <c r="DC19" s="122"/>
      <c r="DD19" s="122"/>
      <c r="DE19" s="122"/>
      <c r="DF19" s="122"/>
      <c r="DG19" s="122"/>
      <c r="DH19" s="122"/>
      <c r="DI19" s="122"/>
      <c r="DJ19" s="122"/>
      <c r="DK19" s="122"/>
      <c r="DL19" s="122"/>
      <c r="DM19" s="122"/>
      <c r="DN19" s="122"/>
      <c r="DO19" s="122"/>
      <c r="DP19" s="122"/>
      <c r="DQ19" s="122"/>
      <c r="DR19" s="122"/>
      <c r="DS19" s="122"/>
      <c r="DT19" s="122"/>
      <c r="DU19" s="122"/>
      <c r="DV19" s="122"/>
      <c r="DW19" s="122"/>
    </row>
    <row r="20" spans="1:127" s="123" customFormat="1" ht="30" customHeight="1">
      <c r="A20" s="207" t="s">
        <v>367</v>
      </c>
      <c r="B20" s="147" t="s">
        <v>10</v>
      </c>
      <c r="C20" s="257">
        <v>0</v>
      </c>
      <c r="D20" s="147" t="s">
        <v>10</v>
      </c>
      <c r="E20" s="199">
        <f t="shared" si="0"/>
        <v>0</v>
      </c>
      <c r="F20" s="199">
        <f t="shared" si="0"/>
        <v>49487725</v>
      </c>
      <c r="G20" s="199">
        <v>0</v>
      </c>
      <c r="H20" s="199">
        <f>H21</f>
        <v>21620550</v>
      </c>
      <c r="I20" s="199">
        <v>0</v>
      </c>
      <c r="J20" s="199">
        <f>J21</f>
        <v>26370050</v>
      </c>
      <c r="K20" s="199">
        <v>0</v>
      </c>
      <c r="L20" s="199">
        <f>L21</f>
        <v>1497125</v>
      </c>
      <c r="M20" s="208" t="s">
        <v>10</v>
      </c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122"/>
      <c r="AU20" s="122"/>
      <c r="AV20" s="122"/>
      <c r="AW20" s="122"/>
      <c r="AX20" s="122"/>
      <c r="AY20" s="122"/>
      <c r="AZ20" s="122"/>
      <c r="BA20" s="122"/>
      <c r="BB20" s="122"/>
      <c r="BC20" s="122"/>
      <c r="BD20" s="122"/>
      <c r="BE20" s="122"/>
      <c r="BF20" s="122"/>
      <c r="BG20" s="122"/>
      <c r="BH20" s="122"/>
      <c r="BI20" s="122"/>
      <c r="BJ20" s="122"/>
      <c r="BK20" s="122"/>
      <c r="BL20" s="122"/>
      <c r="BM20" s="122"/>
      <c r="BN20" s="122"/>
      <c r="BO20" s="122"/>
      <c r="BP20" s="122"/>
      <c r="BQ20" s="122"/>
      <c r="BR20" s="122"/>
      <c r="BS20" s="122"/>
      <c r="BT20" s="122"/>
      <c r="BU20" s="122"/>
      <c r="BV20" s="122"/>
      <c r="BW20" s="122"/>
      <c r="BX20" s="122"/>
      <c r="BY20" s="122"/>
      <c r="BZ20" s="122"/>
      <c r="CA20" s="122"/>
      <c r="CB20" s="122"/>
      <c r="CC20" s="122"/>
      <c r="CD20" s="122"/>
      <c r="CE20" s="122"/>
      <c r="CF20" s="122"/>
      <c r="CG20" s="122"/>
      <c r="CH20" s="122"/>
      <c r="CI20" s="122"/>
      <c r="CJ20" s="122"/>
      <c r="CK20" s="122"/>
      <c r="CL20" s="122"/>
      <c r="CM20" s="122"/>
      <c r="CN20" s="122"/>
      <c r="CO20" s="122"/>
      <c r="CP20" s="122"/>
      <c r="CQ20" s="122"/>
      <c r="CR20" s="122"/>
      <c r="CS20" s="122"/>
      <c r="CT20" s="122"/>
      <c r="CU20" s="122"/>
      <c r="CV20" s="122"/>
      <c r="CW20" s="122"/>
      <c r="CX20" s="122"/>
      <c r="CY20" s="122"/>
      <c r="CZ20" s="122"/>
      <c r="DA20" s="122"/>
      <c r="DB20" s="122"/>
      <c r="DC20" s="122"/>
      <c r="DD20" s="122"/>
      <c r="DE20" s="122"/>
      <c r="DF20" s="122"/>
      <c r="DG20" s="122"/>
      <c r="DH20" s="122"/>
      <c r="DI20" s="122"/>
      <c r="DJ20" s="122"/>
      <c r="DK20" s="122"/>
      <c r="DL20" s="122"/>
      <c r="DM20" s="122"/>
      <c r="DN20" s="122"/>
      <c r="DO20" s="122"/>
      <c r="DP20" s="122"/>
      <c r="DQ20" s="122"/>
      <c r="DR20" s="122"/>
      <c r="DS20" s="122"/>
      <c r="DT20" s="122"/>
      <c r="DU20" s="122"/>
      <c r="DV20" s="122"/>
      <c r="DW20" s="122"/>
    </row>
    <row r="21" spans="1:127" s="123" customFormat="1" ht="30" customHeight="1">
      <c r="A21" s="278" t="s">
        <v>368</v>
      </c>
      <c r="B21" s="279" t="s">
        <v>369</v>
      </c>
      <c r="C21" s="284">
        <v>10325</v>
      </c>
      <c r="D21" s="279" t="s">
        <v>16</v>
      </c>
      <c r="E21" s="281">
        <f t="shared" si="0"/>
        <v>4793</v>
      </c>
      <c r="F21" s="281">
        <f t="shared" si="0"/>
        <v>49487725</v>
      </c>
      <c r="G21" s="281">
        <v>2094</v>
      </c>
      <c r="H21" s="281">
        <f>TRUNC(C21*G21,0)</f>
        <v>21620550</v>
      </c>
      <c r="I21" s="281">
        <v>2554</v>
      </c>
      <c r="J21" s="281">
        <f>TRUNC(C21*I21,0)</f>
        <v>26370050</v>
      </c>
      <c r="K21" s="281">
        <v>145</v>
      </c>
      <c r="L21" s="281">
        <f>TRUNC(C21*K21,0)</f>
        <v>1497125</v>
      </c>
      <c r="M21" s="282" t="s">
        <v>182</v>
      </c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122"/>
      <c r="AU21" s="122"/>
      <c r="AV21" s="122"/>
      <c r="AW21" s="122"/>
      <c r="AX21" s="122"/>
      <c r="AY21" s="122"/>
      <c r="AZ21" s="122"/>
      <c r="BA21" s="122"/>
      <c r="BB21" s="122"/>
      <c r="BC21" s="122"/>
      <c r="BD21" s="122"/>
      <c r="BE21" s="122"/>
      <c r="BF21" s="122"/>
      <c r="BG21" s="122"/>
      <c r="BH21" s="122"/>
      <c r="BI21" s="122"/>
      <c r="BJ21" s="122"/>
      <c r="BK21" s="122"/>
      <c r="BL21" s="122"/>
      <c r="BM21" s="122"/>
      <c r="BN21" s="122"/>
      <c r="BO21" s="122"/>
      <c r="BP21" s="122"/>
      <c r="BQ21" s="122"/>
      <c r="BR21" s="122"/>
      <c r="BS21" s="122"/>
      <c r="BT21" s="122"/>
      <c r="BU21" s="122"/>
      <c r="BV21" s="122"/>
      <c r="BW21" s="122"/>
      <c r="BX21" s="122"/>
      <c r="BY21" s="122"/>
      <c r="BZ21" s="122"/>
      <c r="CA21" s="122"/>
      <c r="CB21" s="122"/>
      <c r="CC21" s="122"/>
      <c r="CD21" s="122"/>
      <c r="CE21" s="122"/>
      <c r="CF21" s="122"/>
      <c r="CG21" s="122"/>
      <c r="CH21" s="122"/>
      <c r="CI21" s="122"/>
      <c r="CJ21" s="122"/>
      <c r="CK21" s="122"/>
      <c r="CL21" s="122"/>
      <c r="CM21" s="122"/>
      <c r="CN21" s="122"/>
      <c r="CO21" s="122"/>
      <c r="CP21" s="122"/>
      <c r="CQ21" s="122"/>
      <c r="CR21" s="122"/>
      <c r="CS21" s="122"/>
      <c r="CT21" s="122"/>
      <c r="CU21" s="122"/>
      <c r="CV21" s="122"/>
      <c r="CW21" s="122"/>
      <c r="CX21" s="122"/>
      <c r="CY21" s="122"/>
      <c r="CZ21" s="122"/>
      <c r="DA21" s="122"/>
      <c r="DB21" s="122"/>
      <c r="DC21" s="122"/>
      <c r="DD21" s="122"/>
      <c r="DE21" s="122"/>
      <c r="DF21" s="122"/>
      <c r="DG21" s="122"/>
      <c r="DH21" s="122"/>
      <c r="DI21" s="122"/>
      <c r="DJ21" s="122"/>
      <c r="DK21" s="122"/>
      <c r="DL21" s="122"/>
      <c r="DM21" s="122"/>
      <c r="DN21" s="122"/>
      <c r="DO21" s="122"/>
      <c r="DP21" s="122"/>
      <c r="DQ21" s="122"/>
      <c r="DR21" s="122"/>
      <c r="DS21" s="122"/>
      <c r="DT21" s="122"/>
      <c r="DU21" s="122"/>
      <c r="DV21" s="122"/>
      <c r="DW21" s="122"/>
    </row>
    <row r="22" spans="1:127" s="123" customFormat="1" ht="30" customHeight="1">
      <c r="A22" s="206" t="s">
        <v>257</v>
      </c>
      <c r="B22" s="150" t="s">
        <v>10</v>
      </c>
      <c r="C22" s="149">
        <v>0</v>
      </c>
      <c r="D22" s="150" t="s">
        <v>10</v>
      </c>
      <c r="E22" s="151">
        <f t="shared" si="0"/>
        <v>0</v>
      </c>
      <c r="F22" s="151">
        <f t="shared" si="0"/>
        <v>516279784</v>
      </c>
      <c r="G22" s="151">
        <v>0</v>
      </c>
      <c r="H22" s="151">
        <f>H23+H28+H30</f>
        <v>270125412</v>
      </c>
      <c r="I22" s="151">
        <v>0</v>
      </c>
      <c r="J22" s="151">
        <f>J23+J28+J30</f>
        <v>217532170</v>
      </c>
      <c r="K22" s="151">
        <v>0</v>
      </c>
      <c r="L22" s="151">
        <f>L23+L28+L30</f>
        <v>28622202</v>
      </c>
      <c r="M22" s="152" t="s">
        <v>10</v>
      </c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122"/>
      <c r="AU22" s="122"/>
      <c r="AV22" s="122"/>
      <c r="AW22" s="122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2"/>
      <c r="BI22" s="122"/>
      <c r="BJ22" s="122"/>
      <c r="BK22" s="122"/>
      <c r="BL22" s="122"/>
      <c r="BM22" s="122"/>
      <c r="BN22" s="122"/>
      <c r="BO22" s="122"/>
      <c r="BP22" s="122"/>
      <c r="BQ22" s="122"/>
      <c r="BR22" s="122"/>
      <c r="BS22" s="122"/>
      <c r="BT22" s="122"/>
      <c r="BU22" s="122"/>
      <c r="BV22" s="122"/>
      <c r="BW22" s="122"/>
      <c r="BX22" s="122"/>
      <c r="BY22" s="122"/>
      <c r="BZ22" s="122"/>
      <c r="CA22" s="122"/>
      <c r="CB22" s="122"/>
      <c r="CC22" s="122"/>
      <c r="CD22" s="122"/>
      <c r="CE22" s="122"/>
      <c r="CF22" s="122"/>
      <c r="CG22" s="122"/>
      <c r="CH22" s="122"/>
      <c r="CI22" s="122"/>
      <c r="CJ22" s="122"/>
      <c r="CK22" s="122"/>
      <c r="CL22" s="122"/>
      <c r="CM22" s="122"/>
      <c r="CN22" s="122"/>
      <c r="CO22" s="122"/>
      <c r="CP22" s="122"/>
      <c r="CQ22" s="122"/>
      <c r="CR22" s="122"/>
      <c r="CS22" s="122"/>
      <c r="CT22" s="122"/>
      <c r="CU22" s="122"/>
      <c r="CV22" s="122"/>
      <c r="CW22" s="122"/>
      <c r="CX22" s="122"/>
      <c r="CY22" s="122"/>
      <c r="CZ22" s="122"/>
      <c r="DA22" s="122"/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</row>
    <row r="23" spans="1:127" s="123" customFormat="1" ht="30" customHeight="1">
      <c r="A23" s="207" t="s">
        <v>212</v>
      </c>
      <c r="B23" s="147" t="s">
        <v>10</v>
      </c>
      <c r="C23" s="257">
        <v>0</v>
      </c>
      <c r="D23" s="147" t="s">
        <v>10</v>
      </c>
      <c r="E23" s="199">
        <f t="shared" si="0"/>
        <v>0</v>
      </c>
      <c r="F23" s="199">
        <f t="shared" si="0"/>
        <v>478617552</v>
      </c>
      <c r="G23" s="199">
        <v>0</v>
      </c>
      <c r="H23" s="199">
        <f>SUM(H24:H27)</f>
        <v>256256212</v>
      </c>
      <c r="I23" s="199">
        <v>0</v>
      </c>
      <c r="J23" s="199">
        <f>SUM(J24:J27)</f>
        <v>193739138</v>
      </c>
      <c r="K23" s="199">
        <v>0</v>
      </c>
      <c r="L23" s="199">
        <f>SUM(L24:L27)</f>
        <v>28622202</v>
      </c>
      <c r="M23" s="208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22"/>
      <c r="CN23" s="122"/>
      <c r="CO23" s="122"/>
      <c r="CP23" s="122"/>
      <c r="CQ23" s="122"/>
      <c r="CR23" s="122"/>
      <c r="CS23" s="122"/>
      <c r="CT23" s="122"/>
      <c r="CU23" s="122"/>
      <c r="CV23" s="122"/>
      <c r="CW23" s="122"/>
      <c r="CX23" s="122"/>
      <c r="CY23" s="122"/>
      <c r="CZ23" s="122"/>
      <c r="DA23" s="122"/>
      <c r="DB23" s="122"/>
      <c r="DC23" s="122"/>
      <c r="DD23" s="122"/>
      <c r="DE23" s="122"/>
      <c r="DF23" s="122"/>
      <c r="DG23" s="122"/>
      <c r="DH23" s="122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</row>
    <row r="24" spans="1:127" s="123" customFormat="1" ht="30" customHeight="1">
      <c r="A24" s="207" t="s">
        <v>258</v>
      </c>
      <c r="B24" s="147" t="s">
        <v>213</v>
      </c>
      <c r="C24" s="258">
        <v>243.2</v>
      </c>
      <c r="D24" s="147" t="s">
        <v>202</v>
      </c>
      <c r="E24" s="199">
        <f t="shared" si="0"/>
        <v>1271327</v>
      </c>
      <c r="F24" s="199">
        <f t="shared" si="0"/>
        <v>309186726</v>
      </c>
      <c r="G24" s="199">
        <v>684897</v>
      </c>
      <c r="H24" s="199">
        <f>TRUNC(C24*G24,0)</f>
        <v>166566950</v>
      </c>
      <c r="I24" s="199">
        <v>513390</v>
      </c>
      <c r="J24" s="199">
        <f>TRUNC(C24*I24,0)</f>
        <v>124856448</v>
      </c>
      <c r="K24" s="199">
        <v>73040</v>
      </c>
      <c r="L24" s="199">
        <f>TRUNC(C24*K24,0)</f>
        <v>17763328</v>
      </c>
      <c r="M24" s="208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122"/>
      <c r="AU24" s="122"/>
      <c r="AV24" s="122"/>
      <c r="AW24" s="122"/>
      <c r="AX24" s="122"/>
      <c r="AY24" s="122"/>
      <c r="AZ24" s="122"/>
      <c r="BA24" s="122"/>
      <c r="BB24" s="122"/>
      <c r="BC24" s="122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2"/>
      <c r="CN24" s="122"/>
      <c r="CO24" s="122"/>
      <c r="CP24" s="122"/>
      <c r="CQ24" s="122"/>
      <c r="CR24" s="122"/>
      <c r="CS24" s="122"/>
      <c r="CT24" s="122"/>
      <c r="CU24" s="122"/>
      <c r="CV24" s="122"/>
      <c r="CW24" s="122"/>
      <c r="CX24" s="122"/>
      <c r="CY24" s="122"/>
      <c r="CZ24" s="122"/>
      <c r="DA24" s="122"/>
      <c r="DB24" s="122"/>
      <c r="DC24" s="122"/>
      <c r="DD24" s="122"/>
      <c r="DE24" s="122"/>
      <c r="DF24" s="122"/>
      <c r="DG24" s="122"/>
      <c r="DH24" s="122"/>
      <c r="DI24" s="122"/>
      <c r="DJ24" s="122"/>
      <c r="DK24" s="122"/>
      <c r="DL24" s="122"/>
      <c r="DM24" s="122"/>
      <c r="DN24" s="122"/>
      <c r="DO24" s="122"/>
      <c r="DP24" s="122"/>
      <c r="DQ24" s="122"/>
      <c r="DR24" s="122"/>
      <c r="DS24" s="122"/>
      <c r="DT24" s="122"/>
      <c r="DU24" s="122"/>
      <c r="DV24" s="122"/>
      <c r="DW24" s="122"/>
    </row>
    <row r="25" spans="1:127" s="123" customFormat="1" ht="30" customHeight="1">
      <c r="A25" s="207" t="s">
        <v>259</v>
      </c>
      <c r="B25" s="147" t="s">
        <v>213</v>
      </c>
      <c r="C25" s="258">
        <v>66.8</v>
      </c>
      <c r="D25" s="147" t="s">
        <v>202</v>
      </c>
      <c r="E25" s="199">
        <f t="shared" si="0"/>
        <v>2277707</v>
      </c>
      <c r="F25" s="199">
        <f t="shared" si="0"/>
        <v>152150826</v>
      </c>
      <c r="G25" s="199">
        <v>1083971</v>
      </c>
      <c r="H25" s="199">
        <f>TRUNC(C25*G25,0)</f>
        <v>72409262</v>
      </c>
      <c r="I25" s="199">
        <v>1031178</v>
      </c>
      <c r="J25" s="199">
        <f>TRUNC(C25*I25,0)</f>
        <v>68882690</v>
      </c>
      <c r="K25" s="199">
        <v>162558</v>
      </c>
      <c r="L25" s="199">
        <f>TRUNC(C25*K25,0)</f>
        <v>10858874</v>
      </c>
      <c r="M25" s="208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122"/>
      <c r="AU25" s="122"/>
      <c r="AV25" s="122"/>
      <c r="AW25" s="122"/>
      <c r="AX25" s="122"/>
      <c r="AY25" s="122"/>
      <c r="AZ25" s="122"/>
      <c r="BA25" s="122"/>
      <c r="BB25" s="122"/>
      <c r="BC25" s="122"/>
      <c r="BD25" s="122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2"/>
      <c r="CG25" s="122"/>
      <c r="CH25" s="122"/>
      <c r="CI25" s="122"/>
      <c r="CJ25" s="122"/>
      <c r="CK25" s="122"/>
      <c r="CL25" s="122"/>
      <c r="CM25" s="122"/>
      <c r="CN25" s="122"/>
      <c r="CO25" s="122"/>
      <c r="CP25" s="122"/>
      <c r="CQ25" s="122"/>
      <c r="CR25" s="122"/>
      <c r="CS25" s="122"/>
      <c r="CT25" s="122"/>
      <c r="CU25" s="122"/>
      <c r="CV25" s="122"/>
      <c r="CW25" s="122"/>
      <c r="CX25" s="122"/>
      <c r="CY25" s="122"/>
      <c r="CZ25" s="122"/>
      <c r="DA25" s="122"/>
      <c r="DB25" s="122"/>
      <c r="DC25" s="122"/>
      <c r="DD25" s="122"/>
      <c r="DE25" s="122"/>
      <c r="DF25" s="122"/>
      <c r="DG25" s="122"/>
      <c r="DH25" s="122"/>
      <c r="DI25" s="122"/>
      <c r="DJ25" s="122"/>
      <c r="DK25" s="122"/>
      <c r="DL25" s="122"/>
      <c r="DM25" s="122"/>
      <c r="DN25" s="122"/>
      <c r="DO25" s="122"/>
      <c r="DP25" s="122"/>
      <c r="DQ25" s="122"/>
      <c r="DR25" s="122"/>
      <c r="DS25" s="122"/>
      <c r="DT25" s="122"/>
      <c r="DU25" s="122"/>
      <c r="DV25" s="122"/>
      <c r="DW25" s="122"/>
    </row>
    <row r="26" spans="1:127" s="123" customFormat="1" ht="30" customHeight="1">
      <c r="A26" s="207" t="s">
        <v>215</v>
      </c>
      <c r="B26" s="147" t="s">
        <v>10</v>
      </c>
      <c r="C26" s="148">
        <v>8</v>
      </c>
      <c r="D26" s="147" t="s">
        <v>260</v>
      </c>
      <c r="E26" s="199">
        <f t="shared" si="0"/>
        <v>1800000</v>
      </c>
      <c r="F26" s="199">
        <f t="shared" si="0"/>
        <v>14400000</v>
      </c>
      <c r="G26" s="199">
        <v>1800000</v>
      </c>
      <c r="H26" s="199">
        <f>TRUNC(C26*G26,0)</f>
        <v>14400000</v>
      </c>
      <c r="I26" s="199">
        <v>0</v>
      </c>
      <c r="J26" s="199">
        <f>TRUNC(C26*I26,0)</f>
        <v>0</v>
      </c>
      <c r="K26" s="199">
        <v>0</v>
      </c>
      <c r="L26" s="199">
        <f>TRUNC(C26*K26,0)</f>
        <v>0</v>
      </c>
      <c r="M26" s="208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  <c r="AL26" s="122"/>
      <c r="AM26" s="122"/>
      <c r="AN26" s="122"/>
      <c r="AO26" s="122"/>
      <c r="AP26" s="122"/>
      <c r="AQ26" s="122"/>
      <c r="AR26" s="122"/>
      <c r="AS26" s="122"/>
      <c r="AT26" s="122"/>
      <c r="AU26" s="122"/>
      <c r="AV26" s="122"/>
      <c r="AW26" s="122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  <c r="BO26" s="122"/>
      <c r="BP26" s="122"/>
      <c r="BQ26" s="122"/>
      <c r="BR26" s="122"/>
      <c r="BS26" s="122"/>
      <c r="BT26" s="122"/>
      <c r="BU26" s="122"/>
      <c r="BV26" s="122"/>
      <c r="BW26" s="122"/>
      <c r="BX26" s="122"/>
      <c r="BY26" s="122"/>
      <c r="BZ26" s="122"/>
      <c r="CA26" s="122"/>
      <c r="CB26" s="122"/>
      <c r="CC26" s="122"/>
      <c r="CD26" s="122"/>
      <c r="CE26" s="122"/>
      <c r="CF26" s="122"/>
      <c r="CG26" s="122"/>
      <c r="CH26" s="122"/>
      <c r="CI26" s="122"/>
      <c r="CJ26" s="122"/>
      <c r="CK26" s="122"/>
      <c r="CL26" s="122"/>
      <c r="CM26" s="122"/>
      <c r="CN26" s="122"/>
      <c r="CO26" s="122"/>
      <c r="CP26" s="122"/>
      <c r="CQ26" s="122"/>
      <c r="CR26" s="122"/>
      <c r="CS26" s="122"/>
      <c r="CT26" s="122"/>
      <c r="CU26" s="122"/>
      <c r="CV26" s="122"/>
      <c r="CW26" s="122"/>
      <c r="CX26" s="122"/>
      <c r="CY26" s="122"/>
      <c r="CZ26" s="122"/>
      <c r="DA26" s="122"/>
      <c r="DB26" s="122"/>
      <c r="DC26" s="122"/>
      <c r="DD26" s="122"/>
      <c r="DE26" s="122"/>
      <c r="DF26" s="122"/>
      <c r="DG26" s="122"/>
      <c r="DH26" s="122"/>
      <c r="DI26" s="122"/>
      <c r="DJ26" s="122"/>
      <c r="DK26" s="122"/>
      <c r="DL26" s="122"/>
      <c r="DM26" s="122"/>
      <c r="DN26" s="122"/>
      <c r="DO26" s="122"/>
      <c r="DP26" s="122"/>
      <c r="DQ26" s="122"/>
      <c r="DR26" s="122"/>
      <c r="DS26" s="122"/>
      <c r="DT26" s="122"/>
      <c r="DU26" s="122"/>
      <c r="DV26" s="122"/>
      <c r="DW26" s="122"/>
    </row>
    <row r="27" spans="1:127" s="123" customFormat="1" ht="30" customHeight="1">
      <c r="A27" s="207" t="s">
        <v>261</v>
      </c>
      <c r="B27" s="147" t="s">
        <v>262</v>
      </c>
      <c r="C27" s="148">
        <v>8</v>
      </c>
      <c r="D27" s="147" t="s">
        <v>216</v>
      </c>
      <c r="E27" s="199">
        <f t="shared" si="0"/>
        <v>360000</v>
      </c>
      <c r="F27" s="199">
        <f t="shared" si="0"/>
        <v>2880000</v>
      </c>
      <c r="G27" s="199">
        <v>360000</v>
      </c>
      <c r="H27" s="199">
        <f>TRUNC(C27*G27,0)</f>
        <v>2880000</v>
      </c>
      <c r="I27" s="199">
        <v>0</v>
      </c>
      <c r="J27" s="199">
        <f>TRUNC(C27*I27,0)</f>
        <v>0</v>
      </c>
      <c r="K27" s="199">
        <v>0</v>
      </c>
      <c r="L27" s="199">
        <f>TRUNC(C27*K27,0)</f>
        <v>0</v>
      </c>
      <c r="M27" s="208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122"/>
      <c r="AU27" s="122"/>
      <c r="AV27" s="122"/>
      <c r="AW27" s="122"/>
      <c r="AX27" s="122"/>
      <c r="AY27" s="122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  <c r="BO27" s="122"/>
      <c r="BP27" s="122"/>
      <c r="BQ27" s="122"/>
      <c r="BR27" s="122"/>
      <c r="BS27" s="122"/>
      <c r="BT27" s="122"/>
      <c r="BU27" s="122"/>
      <c r="BV27" s="122"/>
      <c r="BW27" s="122"/>
      <c r="BX27" s="122"/>
      <c r="BY27" s="122"/>
      <c r="BZ27" s="122"/>
      <c r="CA27" s="122"/>
      <c r="CB27" s="122"/>
      <c r="CC27" s="122"/>
      <c r="CD27" s="122"/>
      <c r="CE27" s="122"/>
      <c r="CF27" s="122"/>
      <c r="CG27" s="122"/>
      <c r="CH27" s="122"/>
      <c r="CI27" s="122"/>
      <c r="CJ27" s="122"/>
      <c r="CK27" s="122"/>
      <c r="CL27" s="122"/>
      <c r="CM27" s="122"/>
      <c r="CN27" s="122"/>
      <c r="CO27" s="122"/>
      <c r="CP27" s="122"/>
      <c r="CQ27" s="122"/>
      <c r="CR27" s="122"/>
      <c r="CS27" s="122"/>
      <c r="CT27" s="122"/>
      <c r="CU27" s="122"/>
      <c r="CV27" s="122"/>
      <c r="CW27" s="122"/>
      <c r="CX27" s="122"/>
      <c r="CY27" s="122"/>
      <c r="CZ27" s="122"/>
      <c r="DA27" s="122"/>
      <c r="DB27" s="122"/>
      <c r="DC27" s="122"/>
      <c r="DD27" s="122"/>
      <c r="DE27" s="122"/>
      <c r="DF27" s="122"/>
      <c r="DG27" s="122"/>
      <c r="DH27" s="122"/>
      <c r="DI27" s="122"/>
      <c r="DJ27" s="122"/>
      <c r="DK27" s="122"/>
      <c r="DL27" s="122"/>
      <c r="DM27" s="122"/>
      <c r="DN27" s="122"/>
      <c r="DO27" s="122"/>
      <c r="DP27" s="122"/>
      <c r="DQ27" s="122"/>
      <c r="DR27" s="122"/>
      <c r="DS27" s="122"/>
      <c r="DT27" s="122"/>
      <c r="DU27" s="122"/>
      <c r="DV27" s="122"/>
      <c r="DW27" s="122"/>
    </row>
    <row r="28" spans="1:127" s="123" customFormat="1" ht="30" customHeight="1">
      <c r="A28" s="207" t="s">
        <v>263</v>
      </c>
      <c r="B28" s="147" t="s">
        <v>10</v>
      </c>
      <c r="C28" s="257">
        <v>0</v>
      </c>
      <c r="D28" s="147" t="s">
        <v>10</v>
      </c>
      <c r="E28" s="199">
        <f t="shared" si="0"/>
        <v>0</v>
      </c>
      <c r="F28" s="199">
        <f t="shared" si="0"/>
        <v>1620000</v>
      </c>
      <c r="G28" s="199">
        <v>0</v>
      </c>
      <c r="H28" s="199">
        <f>H29</f>
        <v>540000</v>
      </c>
      <c r="I28" s="199">
        <v>0</v>
      </c>
      <c r="J28" s="199">
        <f>J29</f>
        <v>1080000</v>
      </c>
      <c r="K28" s="199">
        <v>0</v>
      </c>
      <c r="L28" s="199">
        <f>L29</f>
        <v>0</v>
      </c>
      <c r="M28" s="208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  <c r="BO28" s="122"/>
      <c r="BP28" s="122"/>
      <c r="BQ28" s="122"/>
      <c r="BR28" s="122"/>
      <c r="BS28" s="122"/>
      <c r="BT28" s="122"/>
      <c r="BU28" s="122"/>
      <c r="BV28" s="122"/>
      <c r="BW28" s="122"/>
      <c r="BX28" s="122"/>
      <c r="BY28" s="122"/>
      <c r="BZ28" s="122"/>
      <c r="CA28" s="122"/>
      <c r="CB28" s="122"/>
      <c r="CC28" s="122"/>
      <c r="CD28" s="122"/>
      <c r="CE28" s="122"/>
      <c r="CF28" s="122"/>
      <c r="CG28" s="122"/>
      <c r="CH28" s="122"/>
      <c r="CI28" s="122"/>
      <c r="CJ28" s="122"/>
      <c r="CK28" s="122"/>
      <c r="CL28" s="122"/>
      <c r="CM28" s="122"/>
      <c r="CN28" s="122"/>
      <c r="CO28" s="122"/>
      <c r="CP28" s="122"/>
      <c r="CQ28" s="122"/>
      <c r="CR28" s="122"/>
      <c r="CS28" s="122"/>
      <c r="CT28" s="122"/>
      <c r="CU28" s="122"/>
      <c r="CV28" s="122"/>
      <c r="CW28" s="122"/>
      <c r="CX28" s="122"/>
      <c r="CY28" s="122"/>
      <c r="CZ28" s="122"/>
      <c r="DA28" s="122"/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</row>
    <row r="29" spans="1:127" s="123" customFormat="1" ht="30" customHeight="1">
      <c r="A29" s="207" t="s">
        <v>220</v>
      </c>
      <c r="B29" s="147" t="s">
        <v>221</v>
      </c>
      <c r="C29" s="148">
        <v>6</v>
      </c>
      <c r="D29" s="147" t="s">
        <v>216</v>
      </c>
      <c r="E29" s="199">
        <f t="shared" si="0"/>
        <v>270000</v>
      </c>
      <c r="F29" s="199">
        <f t="shared" si="0"/>
        <v>1620000</v>
      </c>
      <c r="G29" s="199">
        <v>90000</v>
      </c>
      <c r="H29" s="199">
        <f>TRUNC(C29*G29,0)</f>
        <v>540000</v>
      </c>
      <c r="I29" s="199">
        <v>180000</v>
      </c>
      <c r="J29" s="199">
        <f>TRUNC(C29*I29,0)</f>
        <v>1080000</v>
      </c>
      <c r="K29" s="199">
        <v>0</v>
      </c>
      <c r="L29" s="199">
        <f>TRUNC(C29*K29,0)</f>
        <v>0</v>
      </c>
      <c r="M29" s="208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122"/>
      <c r="BA29" s="122"/>
      <c r="BB29" s="122"/>
      <c r="BC29" s="122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</row>
    <row r="30" spans="1:127" s="123" customFormat="1" ht="30" customHeight="1">
      <c r="A30" s="207" t="s">
        <v>264</v>
      </c>
      <c r="B30" s="147" t="s">
        <v>10</v>
      </c>
      <c r="C30" s="257">
        <v>0</v>
      </c>
      <c r="D30" s="147" t="s">
        <v>10</v>
      </c>
      <c r="E30" s="199">
        <f t="shared" si="0"/>
        <v>0</v>
      </c>
      <c r="F30" s="199">
        <f t="shared" si="0"/>
        <v>36042232</v>
      </c>
      <c r="G30" s="199">
        <v>0</v>
      </c>
      <c r="H30" s="199">
        <f>H31</f>
        <v>13329200</v>
      </c>
      <c r="I30" s="199">
        <v>0</v>
      </c>
      <c r="J30" s="199">
        <f>J31</f>
        <v>22713032</v>
      </c>
      <c r="K30" s="199">
        <v>0</v>
      </c>
      <c r="L30" s="199">
        <f>L31</f>
        <v>0</v>
      </c>
      <c r="M30" s="208" t="s">
        <v>10</v>
      </c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  <c r="CE30" s="122"/>
      <c r="CF30" s="122"/>
      <c r="CG30" s="122"/>
      <c r="CH30" s="122"/>
      <c r="CI30" s="122"/>
      <c r="CJ30" s="122"/>
      <c r="CK30" s="122"/>
      <c r="CL30" s="122"/>
      <c r="CM30" s="122"/>
      <c r="CN30" s="122"/>
      <c r="CO30" s="122"/>
      <c r="CP30" s="122"/>
      <c r="CQ30" s="122"/>
      <c r="CR30" s="122"/>
      <c r="CS30" s="122"/>
      <c r="CT30" s="122"/>
      <c r="CU30" s="122"/>
      <c r="CV30" s="122"/>
      <c r="CW30" s="122"/>
      <c r="CX30" s="122"/>
      <c r="CY30" s="122"/>
      <c r="CZ30" s="122"/>
      <c r="DA30" s="122"/>
      <c r="DB30" s="122"/>
      <c r="DC30" s="122"/>
      <c r="DD30" s="122"/>
      <c r="DE30" s="122"/>
      <c r="DF30" s="122"/>
      <c r="DG30" s="122"/>
      <c r="DH30" s="122"/>
      <c r="DI30" s="122"/>
      <c r="DJ30" s="122"/>
      <c r="DK30" s="122"/>
      <c r="DL30" s="122"/>
      <c r="DM30" s="122"/>
      <c r="DN30" s="122"/>
      <c r="DO30" s="122"/>
      <c r="DP30" s="122"/>
      <c r="DQ30" s="122"/>
      <c r="DR30" s="122"/>
      <c r="DS30" s="122"/>
      <c r="DT30" s="122"/>
      <c r="DU30" s="122"/>
      <c r="DV30" s="122"/>
      <c r="DW30" s="122"/>
    </row>
    <row r="31" spans="1:127" s="123" customFormat="1" ht="30" customHeight="1">
      <c r="A31" s="207" t="s">
        <v>265</v>
      </c>
      <c r="B31" s="147" t="s">
        <v>266</v>
      </c>
      <c r="C31" s="148">
        <v>94</v>
      </c>
      <c r="D31" s="147" t="s">
        <v>267</v>
      </c>
      <c r="E31" s="199">
        <f t="shared" si="0"/>
        <v>383428</v>
      </c>
      <c r="F31" s="199">
        <f t="shared" si="0"/>
        <v>36042232</v>
      </c>
      <c r="G31" s="199">
        <v>141800</v>
      </c>
      <c r="H31" s="199">
        <f>TRUNC(C31*G31,0)</f>
        <v>13329200</v>
      </c>
      <c r="I31" s="199">
        <v>241628</v>
      </c>
      <c r="J31" s="199">
        <f>TRUNC(C31*I31,0)</f>
        <v>22713032</v>
      </c>
      <c r="K31" s="199">
        <v>0</v>
      </c>
      <c r="L31" s="199">
        <f>TRUNC(C31*K31,0)</f>
        <v>0</v>
      </c>
      <c r="M31" s="208" t="s">
        <v>96</v>
      </c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2"/>
      <c r="DO31" s="122"/>
      <c r="DP31" s="122"/>
      <c r="DQ31" s="122"/>
      <c r="DR31" s="122"/>
      <c r="DS31" s="122"/>
      <c r="DT31" s="122"/>
      <c r="DU31" s="122"/>
      <c r="DV31" s="122"/>
      <c r="DW31" s="122"/>
    </row>
    <row r="32" spans="1:127" s="123" customFormat="1" ht="30" customHeight="1">
      <c r="A32" s="270" t="s">
        <v>268</v>
      </c>
      <c r="B32" s="254" t="s">
        <v>10</v>
      </c>
      <c r="C32" s="255">
        <v>0</v>
      </c>
      <c r="D32" s="254" t="s">
        <v>10</v>
      </c>
      <c r="E32" s="256">
        <f t="shared" si="0"/>
        <v>0</v>
      </c>
      <c r="F32" s="256">
        <f t="shared" si="0"/>
        <v>130146150</v>
      </c>
      <c r="G32" s="256">
        <v>0</v>
      </c>
      <c r="H32" s="256">
        <f>H33+H35+H37</f>
        <v>103165004</v>
      </c>
      <c r="I32" s="256">
        <v>0</v>
      </c>
      <c r="J32" s="256">
        <f>J33+J35+J37</f>
        <v>26281448</v>
      </c>
      <c r="K32" s="256">
        <v>0</v>
      </c>
      <c r="L32" s="256">
        <f>L33+L35+L37</f>
        <v>699698</v>
      </c>
      <c r="M32" s="271" t="s">
        <v>10</v>
      </c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2"/>
      <c r="AL32" s="122"/>
      <c r="AM32" s="122"/>
      <c r="AN32" s="122"/>
      <c r="AO32" s="122"/>
      <c r="AP32" s="122"/>
      <c r="AQ32" s="122"/>
      <c r="AR32" s="122"/>
      <c r="AS32" s="122"/>
      <c r="AT32" s="122"/>
      <c r="AU32" s="122"/>
      <c r="AV32" s="122"/>
      <c r="AW32" s="122"/>
      <c r="AX32" s="122"/>
      <c r="AY32" s="122"/>
      <c r="AZ32" s="122"/>
      <c r="BA32" s="122"/>
      <c r="BB32" s="122"/>
      <c r="BC32" s="122"/>
      <c r="BD32" s="122"/>
      <c r="BE32" s="122"/>
      <c r="BF32" s="122"/>
      <c r="BG32" s="122"/>
      <c r="BH32" s="122"/>
      <c r="BI32" s="122"/>
      <c r="BJ32" s="122"/>
      <c r="BK32" s="122"/>
      <c r="BL32" s="122"/>
      <c r="BM32" s="122"/>
      <c r="BN32" s="122"/>
      <c r="BO32" s="122"/>
      <c r="BP32" s="122"/>
      <c r="BQ32" s="122"/>
      <c r="BR32" s="122"/>
      <c r="BS32" s="122"/>
      <c r="BT32" s="122"/>
      <c r="BU32" s="122"/>
      <c r="BV32" s="122"/>
      <c r="BW32" s="122"/>
      <c r="BX32" s="122"/>
      <c r="BY32" s="122"/>
      <c r="BZ32" s="122"/>
      <c r="CA32" s="122"/>
      <c r="CB32" s="122"/>
      <c r="CC32" s="122"/>
      <c r="CD32" s="122"/>
      <c r="CE32" s="122"/>
      <c r="CF32" s="122"/>
      <c r="CG32" s="122"/>
      <c r="CH32" s="122"/>
      <c r="CI32" s="122"/>
      <c r="CJ32" s="122"/>
      <c r="CK32" s="122"/>
      <c r="CL32" s="122"/>
      <c r="CM32" s="122"/>
      <c r="CN32" s="122"/>
      <c r="CO32" s="122"/>
      <c r="CP32" s="122"/>
      <c r="CQ32" s="122"/>
      <c r="CR32" s="122"/>
      <c r="CS32" s="122"/>
      <c r="CT32" s="122"/>
      <c r="CU32" s="122"/>
      <c r="CV32" s="122"/>
      <c r="CW32" s="122"/>
      <c r="CX32" s="122"/>
      <c r="CY32" s="122"/>
      <c r="CZ32" s="122"/>
      <c r="DA32" s="122"/>
      <c r="DB32" s="122"/>
      <c r="DC32" s="122"/>
      <c r="DD32" s="122"/>
      <c r="DE32" s="122"/>
      <c r="DF32" s="122"/>
      <c r="DG32" s="122"/>
      <c r="DH32" s="122"/>
      <c r="DI32" s="122"/>
      <c r="DJ32" s="122"/>
      <c r="DK32" s="122"/>
      <c r="DL32" s="122"/>
      <c r="DM32" s="122"/>
      <c r="DN32" s="122"/>
      <c r="DO32" s="122"/>
      <c r="DP32" s="122"/>
      <c r="DQ32" s="122"/>
      <c r="DR32" s="122"/>
      <c r="DS32" s="122"/>
      <c r="DT32" s="122"/>
      <c r="DU32" s="122"/>
      <c r="DV32" s="122"/>
      <c r="DW32" s="122"/>
    </row>
    <row r="33" spans="1:127" s="123" customFormat="1" ht="30" customHeight="1">
      <c r="A33" s="207" t="s">
        <v>269</v>
      </c>
      <c r="B33" s="147" t="s">
        <v>10</v>
      </c>
      <c r="C33" s="257">
        <v>0</v>
      </c>
      <c r="D33" s="147" t="s">
        <v>10</v>
      </c>
      <c r="E33" s="199">
        <f t="shared" si="0"/>
        <v>0</v>
      </c>
      <c r="F33" s="199">
        <f t="shared" si="0"/>
        <v>31667550</v>
      </c>
      <c r="G33" s="199">
        <v>0</v>
      </c>
      <c r="H33" s="199">
        <f>H34</f>
        <v>13055004</v>
      </c>
      <c r="I33" s="199">
        <v>0</v>
      </c>
      <c r="J33" s="199">
        <f>J34</f>
        <v>18070848</v>
      </c>
      <c r="K33" s="199">
        <v>0</v>
      </c>
      <c r="L33" s="199">
        <f>L34</f>
        <v>541698</v>
      </c>
      <c r="M33" s="208" t="s">
        <v>10</v>
      </c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  <c r="AY33" s="122"/>
      <c r="AZ33" s="122"/>
      <c r="BA33" s="122"/>
      <c r="BB33" s="122"/>
      <c r="BC33" s="122"/>
      <c r="BD33" s="122"/>
      <c r="BE33" s="122"/>
      <c r="BF33" s="122"/>
      <c r="BG33" s="122"/>
      <c r="BH33" s="122"/>
      <c r="BI33" s="122"/>
      <c r="BJ33" s="122"/>
      <c r="BK33" s="122"/>
      <c r="BL33" s="122"/>
      <c r="BM33" s="122"/>
      <c r="BN33" s="122"/>
      <c r="BO33" s="122"/>
      <c r="BP33" s="122"/>
      <c r="BQ33" s="122"/>
      <c r="BR33" s="122"/>
      <c r="BS33" s="122"/>
      <c r="BT33" s="122"/>
      <c r="BU33" s="122"/>
      <c r="BV33" s="122"/>
      <c r="BW33" s="122"/>
      <c r="BX33" s="122"/>
      <c r="BY33" s="122"/>
      <c r="BZ33" s="122"/>
      <c r="CA33" s="122"/>
      <c r="CB33" s="122"/>
      <c r="CC33" s="122"/>
      <c r="CD33" s="122"/>
      <c r="CE33" s="122"/>
      <c r="CF33" s="122"/>
      <c r="CG33" s="122"/>
      <c r="CH33" s="122"/>
      <c r="CI33" s="122"/>
      <c r="CJ33" s="122"/>
      <c r="CK33" s="122"/>
      <c r="CL33" s="122"/>
      <c r="CM33" s="122"/>
      <c r="CN33" s="122"/>
      <c r="CO33" s="122"/>
      <c r="CP33" s="122"/>
      <c r="CQ33" s="122"/>
      <c r="CR33" s="122"/>
      <c r="CS33" s="122"/>
      <c r="CT33" s="122"/>
      <c r="CU33" s="122"/>
      <c r="CV33" s="122"/>
      <c r="CW33" s="122"/>
      <c r="CX33" s="122"/>
      <c r="CY33" s="122"/>
      <c r="CZ33" s="122"/>
      <c r="DA33" s="122"/>
      <c r="DB33" s="122"/>
      <c r="DC33" s="122"/>
      <c r="DD33" s="122"/>
      <c r="DE33" s="122"/>
      <c r="DF33" s="122"/>
      <c r="DG33" s="122"/>
      <c r="DH33" s="122"/>
      <c r="DI33" s="122"/>
      <c r="DJ33" s="122"/>
      <c r="DK33" s="122"/>
      <c r="DL33" s="122"/>
      <c r="DM33" s="122"/>
      <c r="DN33" s="122"/>
      <c r="DO33" s="122"/>
      <c r="DP33" s="122"/>
      <c r="DQ33" s="122"/>
      <c r="DR33" s="122"/>
      <c r="DS33" s="122"/>
      <c r="DT33" s="122"/>
      <c r="DU33" s="122"/>
      <c r="DV33" s="122"/>
      <c r="DW33" s="122"/>
    </row>
    <row r="34" spans="1:127" s="123" customFormat="1" ht="30" customHeight="1">
      <c r="A34" s="207" t="s">
        <v>270</v>
      </c>
      <c r="B34" s="147" t="s">
        <v>271</v>
      </c>
      <c r="C34" s="148">
        <v>822</v>
      </c>
      <c r="D34" s="147" t="s">
        <v>216</v>
      </c>
      <c r="E34" s="199">
        <f t="shared" si="0"/>
        <v>38525</v>
      </c>
      <c r="F34" s="199">
        <f t="shared" si="0"/>
        <v>31667550</v>
      </c>
      <c r="G34" s="199">
        <v>15882</v>
      </c>
      <c r="H34" s="199">
        <f>TRUNC(C34*G34,0)</f>
        <v>13055004</v>
      </c>
      <c r="I34" s="199">
        <v>21984</v>
      </c>
      <c r="J34" s="199">
        <f>TRUNC(C34*I34,0)</f>
        <v>18070848</v>
      </c>
      <c r="K34" s="199">
        <v>659</v>
      </c>
      <c r="L34" s="199">
        <f>TRUNC(C34*K34,0)</f>
        <v>541698</v>
      </c>
      <c r="M34" s="208" t="s">
        <v>124</v>
      </c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2"/>
      <c r="BC34" s="122"/>
      <c r="BD34" s="122"/>
      <c r="BE34" s="122"/>
      <c r="BF34" s="122"/>
      <c r="BG34" s="122"/>
      <c r="BH34" s="122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  <c r="CE34" s="122"/>
      <c r="CF34" s="122"/>
      <c r="CG34" s="122"/>
      <c r="CH34" s="122"/>
      <c r="CI34" s="122"/>
      <c r="CJ34" s="122"/>
      <c r="CK34" s="122"/>
      <c r="CL34" s="122"/>
      <c r="CM34" s="122"/>
      <c r="CN34" s="122"/>
      <c r="CO34" s="122"/>
      <c r="CP34" s="122"/>
      <c r="CQ34" s="122"/>
      <c r="CR34" s="122"/>
      <c r="CS34" s="122"/>
      <c r="CT34" s="122"/>
      <c r="CU34" s="122"/>
      <c r="CV34" s="122"/>
      <c r="CW34" s="122"/>
      <c r="CX34" s="122"/>
      <c r="CY34" s="122"/>
      <c r="CZ34" s="122"/>
      <c r="DA34" s="122"/>
      <c r="DB34" s="122"/>
      <c r="DC34" s="122"/>
      <c r="DD34" s="122"/>
      <c r="DE34" s="122"/>
      <c r="DF34" s="122"/>
      <c r="DG34" s="122"/>
      <c r="DH34" s="122"/>
      <c r="DI34" s="122"/>
      <c r="DJ34" s="122"/>
      <c r="DK34" s="122"/>
      <c r="DL34" s="122"/>
      <c r="DM34" s="122"/>
      <c r="DN34" s="122"/>
      <c r="DO34" s="122"/>
      <c r="DP34" s="122"/>
      <c r="DQ34" s="122"/>
      <c r="DR34" s="122"/>
      <c r="DS34" s="122"/>
      <c r="DT34" s="122"/>
      <c r="DU34" s="122"/>
      <c r="DV34" s="122"/>
      <c r="DW34" s="122"/>
    </row>
    <row r="35" spans="1:127" s="123" customFormat="1" ht="30" customHeight="1">
      <c r="A35" s="207" t="s">
        <v>272</v>
      </c>
      <c r="B35" s="147" t="s">
        <v>10</v>
      </c>
      <c r="C35" s="257">
        <v>0</v>
      </c>
      <c r="D35" s="147" t="s">
        <v>10</v>
      </c>
      <c r="E35" s="199">
        <f t="shared" ref="E35:F66" si="1">G35+I35+K35</f>
        <v>0</v>
      </c>
      <c r="F35" s="199">
        <f t="shared" si="1"/>
        <v>37043100</v>
      </c>
      <c r="G35" s="199">
        <v>0</v>
      </c>
      <c r="H35" s="199">
        <f>H36</f>
        <v>31600000</v>
      </c>
      <c r="I35" s="199">
        <v>0</v>
      </c>
      <c r="J35" s="199">
        <f>J36</f>
        <v>5285100</v>
      </c>
      <c r="K35" s="199">
        <v>0</v>
      </c>
      <c r="L35" s="199">
        <f>L36</f>
        <v>158000</v>
      </c>
      <c r="M35" s="208" t="s">
        <v>10</v>
      </c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2"/>
      <c r="AX35" s="122"/>
      <c r="AY35" s="122"/>
      <c r="AZ35" s="122"/>
      <c r="BA35" s="122"/>
      <c r="BB35" s="122"/>
      <c r="BC35" s="122"/>
      <c r="BD35" s="122"/>
      <c r="BE35" s="122"/>
      <c r="BF35" s="122"/>
      <c r="BG35" s="122"/>
      <c r="BH35" s="122"/>
      <c r="BI35" s="122"/>
      <c r="BJ35" s="122"/>
      <c r="BK35" s="122"/>
      <c r="BL35" s="122"/>
      <c r="BM35" s="122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2"/>
      <c r="BY35" s="122"/>
      <c r="BZ35" s="122"/>
      <c r="CA35" s="122"/>
      <c r="CB35" s="122"/>
      <c r="CC35" s="122"/>
      <c r="CD35" s="122"/>
      <c r="CE35" s="122"/>
      <c r="CF35" s="122"/>
      <c r="CG35" s="122"/>
      <c r="CH35" s="122"/>
      <c r="CI35" s="122"/>
      <c r="CJ35" s="122"/>
      <c r="CK35" s="122"/>
      <c r="CL35" s="122"/>
      <c r="CM35" s="122"/>
      <c r="CN35" s="122"/>
      <c r="CO35" s="122"/>
      <c r="CP35" s="122"/>
      <c r="CQ35" s="122"/>
      <c r="CR35" s="122"/>
      <c r="CS35" s="122"/>
      <c r="CT35" s="122"/>
      <c r="CU35" s="122"/>
      <c r="CV35" s="122"/>
      <c r="CW35" s="122"/>
      <c r="CX35" s="122"/>
      <c r="CY35" s="122"/>
      <c r="CZ35" s="122"/>
      <c r="DA35" s="122"/>
      <c r="DB35" s="122"/>
      <c r="DC35" s="122"/>
      <c r="DD35" s="122"/>
      <c r="DE35" s="122"/>
      <c r="DF35" s="122"/>
      <c r="DG35" s="122"/>
      <c r="DH35" s="122"/>
      <c r="DI35" s="122"/>
      <c r="DJ35" s="122"/>
      <c r="DK35" s="122"/>
      <c r="DL35" s="122"/>
      <c r="DM35" s="122"/>
      <c r="DN35" s="122"/>
      <c r="DO35" s="122"/>
      <c r="DP35" s="122"/>
      <c r="DQ35" s="122"/>
      <c r="DR35" s="122"/>
      <c r="DS35" s="122"/>
      <c r="DT35" s="122"/>
      <c r="DU35" s="122"/>
      <c r="DV35" s="122"/>
      <c r="DW35" s="122"/>
    </row>
    <row r="36" spans="1:127" s="123" customFormat="1" ht="30" customHeight="1">
      <c r="A36" s="207" t="s">
        <v>273</v>
      </c>
      <c r="B36" s="147" t="s">
        <v>10</v>
      </c>
      <c r="C36" s="148">
        <v>1975</v>
      </c>
      <c r="D36" s="147" t="s">
        <v>216</v>
      </c>
      <c r="E36" s="199">
        <f t="shared" si="1"/>
        <v>18756</v>
      </c>
      <c r="F36" s="199">
        <f t="shared" si="1"/>
        <v>37043100</v>
      </c>
      <c r="G36" s="199">
        <v>16000</v>
      </c>
      <c r="H36" s="199">
        <f>TRUNC(C36*G36,0)</f>
        <v>31600000</v>
      </c>
      <c r="I36" s="199">
        <v>2676</v>
      </c>
      <c r="J36" s="199">
        <f>TRUNC(C36*I36,0)</f>
        <v>5285100</v>
      </c>
      <c r="K36" s="199">
        <v>80</v>
      </c>
      <c r="L36" s="199">
        <f>TRUNC(C36*K36,0)</f>
        <v>158000</v>
      </c>
      <c r="M36" s="208" t="s">
        <v>184</v>
      </c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122"/>
      <c r="AU36" s="122"/>
      <c r="AV36" s="122"/>
      <c r="AW36" s="122"/>
      <c r="AX36" s="122"/>
      <c r="AY36" s="122"/>
      <c r="AZ36" s="122"/>
      <c r="BA36" s="122"/>
      <c r="BB36" s="122"/>
      <c r="BC36" s="122"/>
      <c r="BD36" s="122"/>
      <c r="BE36" s="122"/>
      <c r="BF36" s="122"/>
      <c r="BG36" s="122"/>
      <c r="BH36" s="122"/>
      <c r="BI36" s="122"/>
      <c r="BJ36" s="122"/>
      <c r="BK36" s="122"/>
      <c r="BL36" s="122"/>
      <c r="BM36" s="122"/>
      <c r="BN36" s="122"/>
      <c r="BO36" s="122"/>
      <c r="BP36" s="122"/>
      <c r="BQ36" s="122"/>
      <c r="BR36" s="122"/>
      <c r="BS36" s="122"/>
      <c r="BT36" s="122"/>
      <c r="BU36" s="122"/>
      <c r="BV36" s="122"/>
      <c r="BW36" s="122"/>
      <c r="BX36" s="122"/>
      <c r="BY36" s="122"/>
      <c r="BZ36" s="122"/>
      <c r="CA36" s="122"/>
      <c r="CB36" s="122"/>
      <c r="CC36" s="122"/>
      <c r="CD36" s="122"/>
      <c r="CE36" s="122"/>
      <c r="CF36" s="122"/>
      <c r="CG36" s="122"/>
      <c r="CH36" s="122"/>
      <c r="CI36" s="122"/>
      <c r="CJ36" s="122"/>
      <c r="CK36" s="122"/>
      <c r="CL36" s="122"/>
      <c r="CM36" s="122"/>
      <c r="CN36" s="122"/>
      <c r="CO36" s="122"/>
      <c r="CP36" s="122"/>
      <c r="CQ36" s="122"/>
      <c r="CR36" s="122"/>
      <c r="CS36" s="122"/>
      <c r="CT36" s="122"/>
      <c r="CU36" s="122"/>
      <c r="CV36" s="122"/>
      <c r="CW36" s="122"/>
      <c r="CX36" s="122"/>
      <c r="CY36" s="122"/>
      <c r="CZ36" s="122"/>
      <c r="DA36" s="122"/>
      <c r="DB36" s="122"/>
      <c r="DC36" s="122"/>
      <c r="DD36" s="122"/>
      <c r="DE36" s="122"/>
      <c r="DF36" s="122"/>
      <c r="DG36" s="122"/>
      <c r="DH36" s="122"/>
      <c r="DI36" s="122"/>
      <c r="DJ36" s="122"/>
      <c r="DK36" s="122"/>
      <c r="DL36" s="122"/>
      <c r="DM36" s="122"/>
      <c r="DN36" s="122"/>
      <c r="DO36" s="122"/>
      <c r="DP36" s="122"/>
      <c r="DQ36" s="122"/>
      <c r="DR36" s="122"/>
      <c r="DS36" s="122"/>
      <c r="DT36" s="122"/>
      <c r="DU36" s="122"/>
      <c r="DV36" s="122"/>
      <c r="DW36" s="122"/>
    </row>
    <row r="37" spans="1:127" s="123" customFormat="1" ht="30" customHeight="1">
      <c r="A37" s="207" t="s">
        <v>274</v>
      </c>
      <c r="B37" s="147" t="s">
        <v>10</v>
      </c>
      <c r="C37" s="257">
        <v>0</v>
      </c>
      <c r="D37" s="147" t="s">
        <v>10</v>
      </c>
      <c r="E37" s="199">
        <f t="shared" si="1"/>
        <v>0</v>
      </c>
      <c r="F37" s="199">
        <f t="shared" si="1"/>
        <v>61435500</v>
      </c>
      <c r="G37" s="199">
        <v>0</v>
      </c>
      <c r="H37" s="199">
        <f>H38</f>
        <v>58510000</v>
      </c>
      <c r="I37" s="199">
        <v>0</v>
      </c>
      <c r="J37" s="199">
        <f>J38</f>
        <v>2925500</v>
      </c>
      <c r="K37" s="199">
        <v>0</v>
      </c>
      <c r="L37" s="199">
        <f>L38</f>
        <v>0</v>
      </c>
      <c r="M37" s="208" t="s">
        <v>10</v>
      </c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  <c r="CE37" s="122"/>
      <c r="CF37" s="122"/>
      <c r="CG37" s="122"/>
      <c r="CH37" s="122"/>
      <c r="CI37" s="122"/>
      <c r="CJ37" s="122"/>
      <c r="CK37" s="122"/>
      <c r="CL37" s="122"/>
      <c r="CM37" s="122"/>
      <c r="CN37" s="122"/>
      <c r="CO37" s="122"/>
      <c r="CP37" s="122"/>
      <c r="CQ37" s="122"/>
      <c r="CR37" s="122"/>
      <c r="CS37" s="122"/>
      <c r="CT37" s="122"/>
      <c r="CU37" s="122"/>
      <c r="CV37" s="122"/>
      <c r="CW37" s="122"/>
      <c r="CX37" s="122"/>
      <c r="CY37" s="122"/>
      <c r="CZ37" s="122"/>
      <c r="DA37" s="122"/>
      <c r="DB37" s="122"/>
      <c r="DC37" s="122"/>
      <c r="DD37" s="122"/>
      <c r="DE37" s="122"/>
      <c r="DF37" s="122"/>
      <c r="DG37" s="122"/>
      <c r="DH37" s="122"/>
      <c r="DI37" s="122"/>
      <c r="DJ37" s="122"/>
      <c r="DK37" s="122"/>
      <c r="DL37" s="122"/>
      <c r="DM37" s="122"/>
      <c r="DN37" s="122"/>
      <c r="DO37" s="122"/>
      <c r="DP37" s="122"/>
      <c r="DQ37" s="122"/>
      <c r="DR37" s="122"/>
      <c r="DS37" s="122"/>
      <c r="DT37" s="122"/>
      <c r="DU37" s="122"/>
      <c r="DV37" s="122"/>
      <c r="DW37" s="122"/>
    </row>
    <row r="38" spans="1:127" s="123" customFormat="1" ht="30" customHeight="1">
      <c r="A38" s="207" t="s">
        <v>275</v>
      </c>
      <c r="B38" s="147" t="s">
        <v>10</v>
      </c>
      <c r="C38" s="148">
        <v>2</v>
      </c>
      <c r="D38" s="147" t="s">
        <v>214</v>
      </c>
      <c r="E38" s="199">
        <f t="shared" si="1"/>
        <v>30717750</v>
      </c>
      <c r="F38" s="199">
        <f t="shared" si="1"/>
        <v>61435500</v>
      </c>
      <c r="G38" s="199">
        <v>29255000</v>
      </c>
      <c r="H38" s="199">
        <f>TRUNC(C38*G38,0)</f>
        <v>58510000</v>
      </c>
      <c r="I38" s="199">
        <v>1462750</v>
      </c>
      <c r="J38" s="199">
        <f>TRUNC(C38*I38,0)</f>
        <v>2925500</v>
      </c>
      <c r="K38" s="199">
        <v>0</v>
      </c>
      <c r="L38" s="199">
        <f>TRUNC(C38*K38,0)</f>
        <v>0</v>
      </c>
      <c r="M38" s="208" t="s">
        <v>125</v>
      </c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122"/>
      <c r="AU38" s="122"/>
      <c r="AV38" s="122"/>
      <c r="AW38" s="122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2"/>
      <c r="BI38" s="122"/>
      <c r="BJ38" s="122"/>
      <c r="BK38" s="122"/>
      <c r="BL38" s="122"/>
      <c r="BM38" s="122"/>
      <c r="BN38" s="122"/>
      <c r="BO38" s="122"/>
      <c r="BP38" s="122"/>
      <c r="BQ38" s="122"/>
      <c r="BR38" s="122"/>
      <c r="BS38" s="122"/>
      <c r="BT38" s="122"/>
      <c r="BU38" s="122"/>
      <c r="BV38" s="122"/>
      <c r="BW38" s="122"/>
      <c r="BX38" s="122"/>
      <c r="BY38" s="122"/>
      <c r="BZ38" s="122"/>
      <c r="CA38" s="122"/>
      <c r="CB38" s="122"/>
      <c r="CC38" s="122"/>
      <c r="CD38" s="122"/>
      <c r="CE38" s="122"/>
      <c r="CF38" s="122"/>
      <c r="CG38" s="122"/>
      <c r="CH38" s="122"/>
      <c r="CI38" s="122"/>
      <c r="CJ38" s="122"/>
      <c r="CK38" s="122"/>
      <c r="CL38" s="122"/>
      <c r="CM38" s="122"/>
      <c r="CN38" s="122"/>
      <c r="CO38" s="122"/>
      <c r="CP38" s="122"/>
      <c r="CQ38" s="122"/>
      <c r="CR38" s="122"/>
      <c r="CS38" s="122"/>
      <c r="CT38" s="122"/>
      <c r="CU38" s="122"/>
      <c r="CV38" s="122"/>
      <c r="CW38" s="122"/>
      <c r="CX38" s="122"/>
      <c r="CY38" s="122"/>
      <c r="CZ38" s="122"/>
      <c r="DA38" s="122"/>
      <c r="DB38" s="122"/>
      <c r="DC38" s="122"/>
      <c r="DD38" s="122"/>
      <c r="DE38" s="122"/>
      <c r="DF38" s="122"/>
      <c r="DG38" s="122"/>
      <c r="DH38" s="122"/>
      <c r="DI38" s="122"/>
      <c r="DJ38" s="122"/>
      <c r="DK38" s="122"/>
      <c r="DL38" s="122"/>
      <c r="DM38" s="122"/>
      <c r="DN38" s="122"/>
      <c r="DO38" s="122"/>
      <c r="DP38" s="122"/>
      <c r="DQ38" s="122"/>
      <c r="DR38" s="122"/>
      <c r="DS38" s="122"/>
      <c r="DT38" s="122"/>
      <c r="DU38" s="122"/>
      <c r="DV38" s="122"/>
      <c r="DW38" s="122"/>
    </row>
    <row r="39" spans="1:127" s="123" customFormat="1" ht="30" customHeight="1">
      <c r="A39" s="270" t="s">
        <v>276</v>
      </c>
      <c r="B39" s="254" t="s">
        <v>10</v>
      </c>
      <c r="C39" s="255">
        <v>0</v>
      </c>
      <c r="D39" s="254" t="s">
        <v>10</v>
      </c>
      <c r="E39" s="256">
        <f t="shared" si="1"/>
        <v>0</v>
      </c>
      <c r="F39" s="256">
        <f t="shared" si="1"/>
        <v>171042971</v>
      </c>
      <c r="G39" s="256">
        <v>0</v>
      </c>
      <c r="H39" s="256">
        <f>H40+H97+H99</f>
        <v>113325156</v>
      </c>
      <c r="I39" s="256">
        <v>0</v>
      </c>
      <c r="J39" s="256">
        <f>J40+J97+J99</f>
        <v>55435913</v>
      </c>
      <c r="K39" s="256">
        <v>0</v>
      </c>
      <c r="L39" s="256">
        <f>L40+L97+L99</f>
        <v>2281902</v>
      </c>
      <c r="M39" s="271" t="s">
        <v>10</v>
      </c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122"/>
      <c r="AU39" s="122"/>
      <c r="AV39" s="122"/>
      <c r="AW39" s="122"/>
      <c r="AX39" s="122"/>
      <c r="AY39" s="122"/>
      <c r="AZ39" s="122"/>
      <c r="BA39" s="122"/>
      <c r="BB39" s="122"/>
      <c r="BC39" s="122"/>
      <c r="BD39" s="122"/>
      <c r="BE39" s="122"/>
      <c r="BF39" s="122"/>
      <c r="BG39" s="122"/>
      <c r="BH39" s="122"/>
      <c r="BI39" s="122"/>
      <c r="BJ39" s="122"/>
      <c r="BK39" s="122"/>
      <c r="BL39" s="122"/>
      <c r="BM39" s="122"/>
      <c r="BN39" s="122"/>
      <c r="BO39" s="122"/>
      <c r="BP39" s="122"/>
      <c r="BQ39" s="122"/>
      <c r="BR39" s="122"/>
      <c r="BS39" s="122"/>
      <c r="BT39" s="122"/>
      <c r="BU39" s="122"/>
      <c r="BV39" s="122"/>
      <c r="BW39" s="122"/>
      <c r="BX39" s="122"/>
      <c r="BY39" s="122"/>
      <c r="BZ39" s="122"/>
      <c r="CA39" s="122"/>
      <c r="CB39" s="122"/>
      <c r="CC39" s="122"/>
      <c r="CD39" s="122"/>
      <c r="CE39" s="122"/>
      <c r="CF39" s="122"/>
      <c r="CG39" s="122"/>
      <c r="CH39" s="122"/>
      <c r="CI39" s="122"/>
      <c r="CJ39" s="122"/>
      <c r="CK39" s="122"/>
      <c r="CL39" s="122"/>
      <c r="CM39" s="122"/>
      <c r="CN39" s="122"/>
      <c r="CO39" s="122"/>
      <c r="CP39" s="122"/>
      <c r="CQ39" s="122"/>
      <c r="CR39" s="122"/>
      <c r="CS39" s="122"/>
      <c r="CT39" s="122"/>
      <c r="CU39" s="122"/>
      <c r="CV39" s="122"/>
      <c r="CW39" s="122"/>
      <c r="CX39" s="122"/>
      <c r="CY39" s="122"/>
      <c r="CZ39" s="122"/>
      <c r="DA39" s="122"/>
      <c r="DB39" s="122"/>
      <c r="DC39" s="122"/>
      <c r="DD39" s="122"/>
      <c r="DE39" s="122"/>
      <c r="DF39" s="122"/>
      <c r="DG39" s="122"/>
      <c r="DH39" s="122"/>
      <c r="DI39" s="122"/>
      <c r="DJ39" s="122"/>
      <c r="DK39" s="122"/>
      <c r="DL39" s="122"/>
      <c r="DM39" s="122"/>
      <c r="DN39" s="122"/>
      <c r="DO39" s="122"/>
      <c r="DP39" s="122"/>
      <c r="DQ39" s="122"/>
      <c r="DR39" s="122"/>
      <c r="DS39" s="122"/>
      <c r="DT39" s="122"/>
      <c r="DU39" s="122"/>
      <c r="DV39" s="122"/>
      <c r="DW39" s="122"/>
    </row>
    <row r="40" spans="1:127" s="123" customFormat="1" ht="30" customHeight="1">
      <c r="A40" s="278" t="s">
        <v>277</v>
      </c>
      <c r="B40" s="279" t="s">
        <v>10</v>
      </c>
      <c r="C40" s="280">
        <v>0</v>
      </c>
      <c r="D40" s="279" t="s">
        <v>10</v>
      </c>
      <c r="E40" s="281">
        <f t="shared" si="1"/>
        <v>0</v>
      </c>
      <c r="F40" s="281">
        <f t="shared" si="1"/>
        <v>109065385</v>
      </c>
      <c r="G40" s="281">
        <v>0</v>
      </c>
      <c r="H40" s="281">
        <f>H41+H51+H77+H83+H89</f>
        <v>59006796</v>
      </c>
      <c r="I40" s="281">
        <v>0</v>
      </c>
      <c r="J40" s="281">
        <f>J41+J51+J77+J83+J89</f>
        <v>47949911</v>
      </c>
      <c r="K40" s="281">
        <v>0</v>
      </c>
      <c r="L40" s="281">
        <f>L41+L51+L77+L83+L89</f>
        <v>2108678</v>
      </c>
      <c r="M40" s="282" t="s">
        <v>10</v>
      </c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I40" s="122"/>
      <c r="BJ40" s="122"/>
      <c r="BK40" s="122"/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W40" s="122"/>
      <c r="BX40" s="122"/>
      <c r="BY40" s="122"/>
      <c r="BZ40" s="122"/>
      <c r="CA40" s="122"/>
      <c r="CB40" s="122"/>
      <c r="CC40" s="122"/>
      <c r="CD40" s="122"/>
      <c r="CE40" s="122"/>
      <c r="CF40" s="122"/>
      <c r="CG40" s="122"/>
      <c r="CH40" s="122"/>
      <c r="CI40" s="122"/>
      <c r="CJ40" s="122"/>
      <c r="CK40" s="122"/>
      <c r="CL40" s="122"/>
      <c r="CM40" s="122"/>
      <c r="CN40" s="122"/>
      <c r="CO40" s="122"/>
      <c r="CP40" s="122"/>
      <c r="CQ40" s="122"/>
      <c r="CR40" s="122"/>
      <c r="CS40" s="122"/>
      <c r="CT40" s="122"/>
      <c r="CU40" s="122"/>
      <c r="CV40" s="122"/>
      <c r="CW40" s="122"/>
      <c r="CX40" s="122"/>
      <c r="CY40" s="122"/>
      <c r="CZ40" s="122"/>
      <c r="DA40" s="122"/>
      <c r="DB40" s="122"/>
      <c r="DC40" s="122"/>
      <c r="DD40" s="122"/>
      <c r="DE40" s="122"/>
      <c r="DF40" s="122"/>
      <c r="DG40" s="122"/>
      <c r="DH40" s="122"/>
      <c r="DI40" s="122"/>
      <c r="DJ40" s="122"/>
      <c r="DK40" s="122"/>
      <c r="DL40" s="122"/>
      <c r="DM40" s="122"/>
      <c r="DN40" s="122"/>
      <c r="DO40" s="122"/>
      <c r="DP40" s="122"/>
      <c r="DQ40" s="122"/>
      <c r="DR40" s="122"/>
      <c r="DS40" s="122"/>
      <c r="DT40" s="122"/>
      <c r="DU40" s="122"/>
      <c r="DV40" s="122"/>
      <c r="DW40" s="122"/>
    </row>
    <row r="41" spans="1:127" s="123" customFormat="1" ht="30" customHeight="1">
      <c r="A41" s="272" t="s">
        <v>278</v>
      </c>
      <c r="B41" s="273" t="s">
        <v>10</v>
      </c>
      <c r="C41" s="283">
        <v>0</v>
      </c>
      <c r="D41" s="273" t="s">
        <v>10</v>
      </c>
      <c r="E41" s="275">
        <f t="shared" si="1"/>
        <v>0</v>
      </c>
      <c r="F41" s="275">
        <f t="shared" si="1"/>
        <v>4661873</v>
      </c>
      <c r="G41" s="275">
        <v>0</v>
      </c>
      <c r="H41" s="275">
        <f>H42+H47</f>
        <v>1163381</v>
      </c>
      <c r="I41" s="275">
        <v>0</v>
      </c>
      <c r="J41" s="275">
        <f>J42+J47</f>
        <v>2709237</v>
      </c>
      <c r="K41" s="275">
        <v>0</v>
      </c>
      <c r="L41" s="275">
        <f>L42+L47</f>
        <v>789255</v>
      </c>
      <c r="M41" s="276" t="s">
        <v>10</v>
      </c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122"/>
      <c r="AU41" s="122"/>
      <c r="AV41" s="122"/>
      <c r="AW41" s="122"/>
      <c r="AX41" s="122"/>
      <c r="AY41" s="122"/>
      <c r="AZ41" s="122"/>
      <c r="BA41" s="122"/>
      <c r="BB41" s="122"/>
      <c r="BC41" s="122"/>
      <c r="BD41" s="122"/>
      <c r="BE41" s="122"/>
      <c r="BF41" s="122"/>
      <c r="BG41" s="122"/>
      <c r="BH41" s="122"/>
      <c r="BI41" s="122"/>
      <c r="BJ41" s="122"/>
      <c r="BK41" s="122"/>
      <c r="BL41" s="122"/>
      <c r="BM41" s="122"/>
      <c r="BN41" s="122"/>
      <c r="BO41" s="122"/>
      <c r="BP41" s="122"/>
      <c r="BQ41" s="122"/>
      <c r="BR41" s="122"/>
      <c r="BS41" s="122"/>
      <c r="BT41" s="122"/>
      <c r="BU41" s="122"/>
      <c r="BV41" s="122"/>
      <c r="BW41" s="122"/>
      <c r="BX41" s="122"/>
      <c r="BY41" s="122"/>
      <c r="BZ41" s="122"/>
      <c r="CA41" s="122"/>
      <c r="CB41" s="122"/>
      <c r="CC41" s="122"/>
      <c r="CD41" s="122"/>
      <c r="CE41" s="122"/>
      <c r="CF41" s="122"/>
      <c r="CG41" s="122"/>
      <c r="CH41" s="122"/>
      <c r="CI41" s="122"/>
      <c r="CJ41" s="122"/>
      <c r="CK41" s="122"/>
      <c r="CL41" s="122"/>
      <c r="CM41" s="122"/>
      <c r="CN41" s="122"/>
      <c r="CO41" s="122"/>
      <c r="CP41" s="122"/>
      <c r="CQ41" s="122"/>
      <c r="CR41" s="122"/>
      <c r="CS41" s="122"/>
      <c r="CT41" s="122"/>
      <c r="CU41" s="122"/>
      <c r="CV41" s="122"/>
      <c r="CW41" s="122"/>
      <c r="CX41" s="122"/>
      <c r="CY41" s="122"/>
      <c r="CZ41" s="122"/>
      <c r="DA41" s="122"/>
      <c r="DB41" s="122"/>
      <c r="DC41" s="122"/>
      <c r="DD41" s="122"/>
      <c r="DE41" s="122"/>
      <c r="DF41" s="122"/>
      <c r="DG41" s="122"/>
      <c r="DH41" s="122"/>
      <c r="DI41" s="122"/>
      <c r="DJ41" s="122"/>
      <c r="DK41" s="122"/>
      <c r="DL41" s="122"/>
      <c r="DM41" s="122"/>
      <c r="DN41" s="122"/>
      <c r="DO41" s="122"/>
      <c r="DP41" s="122"/>
      <c r="DQ41" s="122"/>
      <c r="DR41" s="122"/>
      <c r="DS41" s="122"/>
      <c r="DT41" s="122"/>
      <c r="DU41" s="122"/>
      <c r="DV41" s="122"/>
      <c r="DW41" s="122"/>
    </row>
    <row r="42" spans="1:127" s="123" customFormat="1" ht="30" customHeight="1">
      <c r="A42" s="207" t="s">
        <v>279</v>
      </c>
      <c r="B42" s="147" t="s">
        <v>10</v>
      </c>
      <c r="C42" s="257">
        <v>0</v>
      </c>
      <c r="D42" s="147" t="s">
        <v>10</v>
      </c>
      <c r="E42" s="199">
        <f t="shared" si="1"/>
        <v>0</v>
      </c>
      <c r="F42" s="199">
        <f t="shared" si="1"/>
        <v>2211786</v>
      </c>
      <c r="G42" s="199">
        <v>0</v>
      </c>
      <c r="H42" s="199">
        <f>SUM(H43:H46)</f>
        <v>546227</v>
      </c>
      <c r="I42" s="199">
        <v>0</v>
      </c>
      <c r="J42" s="199">
        <f>SUM(J43:J46)</f>
        <v>1383933</v>
      </c>
      <c r="K42" s="199">
        <v>0</v>
      </c>
      <c r="L42" s="199">
        <f>SUM(L43:L46)</f>
        <v>281626</v>
      </c>
      <c r="M42" s="208" t="s">
        <v>10</v>
      </c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  <c r="CE42" s="122"/>
      <c r="CF42" s="122"/>
      <c r="CG42" s="122"/>
      <c r="CH42" s="122"/>
      <c r="CI42" s="122"/>
      <c r="CJ42" s="122"/>
      <c r="CK42" s="122"/>
      <c r="CL42" s="122"/>
      <c r="CM42" s="122"/>
      <c r="CN42" s="122"/>
      <c r="CO42" s="122"/>
      <c r="CP42" s="122"/>
      <c r="CQ42" s="122"/>
      <c r="CR42" s="122"/>
      <c r="CS42" s="122"/>
      <c r="CT42" s="122"/>
      <c r="CU42" s="122"/>
      <c r="CV42" s="122"/>
      <c r="CW42" s="122"/>
      <c r="CX42" s="122"/>
      <c r="CY42" s="122"/>
      <c r="CZ42" s="122"/>
      <c r="DA42" s="122"/>
      <c r="DB42" s="122"/>
      <c r="DC42" s="122"/>
      <c r="DD42" s="122"/>
      <c r="DE42" s="122"/>
      <c r="DF42" s="122"/>
      <c r="DG42" s="122"/>
      <c r="DH42" s="122"/>
      <c r="DI42" s="122"/>
      <c r="DJ42" s="122"/>
      <c r="DK42" s="122"/>
      <c r="DL42" s="122"/>
      <c r="DM42" s="122"/>
      <c r="DN42" s="122"/>
      <c r="DO42" s="122"/>
      <c r="DP42" s="122"/>
      <c r="DQ42" s="122"/>
      <c r="DR42" s="122"/>
      <c r="DS42" s="122"/>
      <c r="DT42" s="122"/>
      <c r="DU42" s="122"/>
      <c r="DV42" s="122"/>
      <c r="DW42" s="122"/>
    </row>
    <row r="43" spans="1:127" s="123" customFormat="1" ht="30" customHeight="1">
      <c r="A43" s="207" t="s">
        <v>280</v>
      </c>
      <c r="B43" s="147" t="s">
        <v>370</v>
      </c>
      <c r="C43" s="148">
        <v>8</v>
      </c>
      <c r="D43" s="147" t="s">
        <v>181</v>
      </c>
      <c r="E43" s="199">
        <f t="shared" si="1"/>
        <v>35142</v>
      </c>
      <c r="F43" s="199">
        <f t="shared" si="1"/>
        <v>281136</v>
      </c>
      <c r="G43" s="199">
        <v>5890</v>
      </c>
      <c r="H43" s="199">
        <f>TRUNC(C43*G43,0)</f>
        <v>47120</v>
      </c>
      <c r="I43" s="199">
        <v>20819</v>
      </c>
      <c r="J43" s="199">
        <f>TRUNC(C43*I43,0)</f>
        <v>166552</v>
      </c>
      <c r="K43" s="199">
        <v>8433</v>
      </c>
      <c r="L43" s="199">
        <f>TRUNC(C43*K43,0)</f>
        <v>67464</v>
      </c>
      <c r="M43" s="208" t="s">
        <v>187</v>
      </c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2"/>
      <c r="CR43" s="122"/>
      <c r="CS43" s="122"/>
      <c r="CT43" s="122"/>
      <c r="CU43" s="122"/>
      <c r="CV43" s="122"/>
      <c r="CW43" s="122"/>
      <c r="CX43" s="122"/>
      <c r="CY43" s="122"/>
      <c r="CZ43" s="122"/>
      <c r="DA43" s="122"/>
      <c r="DB43" s="122"/>
      <c r="DC43" s="122"/>
      <c r="DD43" s="122"/>
      <c r="DE43" s="122"/>
      <c r="DF43" s="122"/>
      <c r="DG43" s="122"/>
      <c r="DH43" s="122"/>
      <c r="DI43" s="122"/>
      <c r="DJ43" s="122"/>
      <c r="DK43" s="122"/>
      <c r="DL43" s="122"/>
      <c r="DM43" s="122"/>
      <c r="DN43" s="122"/>
      <c r="DO43" s="122"/>
      <c r="DP43" s="122"/>
      <c r="DQ43" s="122"/>
      <c r="DR43" s="122"/>
      <c r="DS43" s="122"/>
      <c r="DT43" s="122"/>
      <c r="DU43" s="122"/>
      <c r="DV43" s="122"/>
      <c r="DW43" s="122"/>
    </row>
    <row r="44" spans="1:127" s="123" customFormat="1" ht="30" customHeight="1">
      <c r="A44" s="207" t="s">
        <v>281</v>
      </c>
      <c r="B44" s="147" t="s">
        <v>10</v>
      </c>
      <c r="C44" s="148">
        <v>497</v>
      </c>
      <c r="D44" s="147" t="s">
        <v>202</v>
      </c>
      <c r="E44" s="199">
        <f t="shared" si="1"/>
        <v>2325</v>
      </c>
      <c r="F44" s="199">
        <f t="shared" si="1"/>
        <v>1155525</v>
      </c>
      <c r="G44" s="199">
        <v>723</v>
      </c>
      <c r="H44" s="199">
        <f>TRUNC(C44*G44,0)</f>
        <v>359331</v>
      </c>
      <c r="I44" s="199">
        <v>1537</v>
      </c>
      <c r="J44" s="199">
        <f>TRUNC(C44*I44,0)</f>
        <v>763889</v>
      </c>
      <c r="K44" s="199">
        <v>65</v>
      </c>
      <c r="L44" s="199">
        <f>TRUNC(C44*K44,0)</f>
        <v>32305</v>
      </c>
      <c r="M44" s="208" t="s">
        <v>189</v>
      </c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122"/>
      <c r="AU44" s="122"/>
      <c r="AV44" s="122"/>
      <c r="AW44" s="122"/>
      <c r="AX44" s="122"/>
      <c r="AY44" s="122"/>
      <c r="AZ44" s="122"/>
      <c r="BA44" s="122"/>
      <c r="BB44" s="122"/>
      <c r="BC44" s="122"/>
      <c r="BD44" s="122"/>
      <c r="BE44" s="122"/>
      <c r="BF44" s="122"/>
      <c r="BG44" s="122"/>
      <c r="BH44" s="122"/>
      <c r="BI44" s="122"/>
      <c r="BJ44" s="122"/>
      <c r="BK44" s="122"/>
      <c r="BL44" s="122"/>
      <c r="BM44" s="122"/>
      <c r="BN44" s="122"/>
      <c r="BO44" s="122"/>
      <c r="BP44" s="122"/>
      <c r="BQ44" s="122"/>
      <c r="BR44" s="122"/>
      <c r="BS44" s="122"/>
      <c r="BT44" s="122"/>
      <c r="BU44" s="122"/>
      <c r="BV44" s="122"/>
      <c r="BW44" s="122"/>
      <c r="BX44" s="122"/>
      <c r="BY44" s="122"/>
      <c r="BZ44" s="122"/>
      <c r="CA44" s="122"/>
      <c r="CB44" s="122"/>
      <c r="CC44" s="122"/>
      <c r="CD44" s="122"/>
      <c r="CE44" s="122"/>
      <c r="CF44" s="122"/>
      <c r="CG44" s="122"/>
      <c r="CH44" s="122"/>
      <c r="CI44" s="122"/>
      <c r="CJ44" s="122"/>
      <c r="CK44" s="122"/>
      <c r="CL44" s="122"/>
      <c r="CM44" s="122"/>
      <c r="CN44" s="122"/>
      <c r="CO44" s="122"/>
      <c r="CP44" s="122"/>
      <c r="CQ44" s="122"/>
      <c r="CR44" s="122"/>
      <c r="CS44" s="122"/>
      <c r="CT44" s="122"/>
      <c r="CU44" s="122"/>
      <c r="CV44" s="122"/>
      <c r="CW44" s="122"/>
      <c r="CX44" s="122"/>
      <c r="CY44" s="122"/>
      <c r="CZ44" s="122"/>
      <c r="DA44" s="122"/>
      <c r="DB44" s="122"/>
      <c r="DC44" s="122"/>
      <c r="DD44" s="122"/>
      <c r="DE44" s="122"/>
      <c r="DF44" s="122"/>
      <c r="DG44" s="122"/>
      <c r="DH44" s="122"/>
      <c r="DI44" s="122"/>
      <c r="DJ44" s="122"/>
      <c r="DK44" s="122"/>
      <c r="DL44" s="122"/>
      <c r="DM44" s="122"/>
      <c r="DN44" s="122"/>
      <c r="DO44" s="122"/>
      <c r="DP44" s="122"/>
      <c r="DQ44" s="122"/>
      <c r="DR44" s="122"/>
      <c r="DS44" s="122"/>
      <c r="DT44" s="122"/>
      <c r="DU44" s="122"/>
      <c r="DV44" s="122"/>
      <c r="DW44" s="122"/>
    </row>
    <row r="45" spans="1:127" s="123" customFormat="1" ht="30" customHeight="1">
      <c r="A45" s="207" t="s">
        <v>282</v>
      </c>
      <c r="B45" s="147" t="s">
        <v>10</v>
      </c>
      <c r="C45" s="148">
        <v>39</v>
      </c>
      <c r="D45" s="147" t="s">
        <v>181</v>
      </c>
      <c r="E45" s="199">
        <f t="shared" si="1"/>
        <v>14169</v>
      </c>
      <c r="F45" s="199">
        <f t="shared" si="1"/>
        <v>552591</v>
      </c>
      <c r="G45" s="199">
        <v>2480</v>
      </c>
      <c r="H45" s="199">
        <f>TRUNC(C45*G45,0)</f>
        <v>96720</v>
      </c>
      <c r="I45" s="199">
        <v>8333</v>
      </c>
      <c r="J45" s="199">
        <f>TRUNC(C45*I45,0)</f>
        <v>324987</v>
      </c>
      <c r="K45" s="199">
        <v>3356</v>
      </c>
      <c r="L45" s="199">
        <f>TRUNC(C45*K45,0)</f>
        <v>130884</v>
      </c>
      <c r="M45" s="208" t="s">
        <v>190</v>
      </c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122"/>
      <c r="BB45" s="122"/>
      <c r="BC45" s="122"/>
      <c r="BD45" s="122"/>
      <c r="BE45" s="122"/>
      <c r="BF45" s="122"/>
      <c r="BG45" s="122"/>
      <c r="BH45" s="122"/>
      <c r="BI45" s="122"/>
      <c r="BJ45" s="122"/>
      <c r="BK45" s="122"/>
      <c r="BL45" s="122"/>
      <c r="BM45" s="122"/>
      <c r="BN45" s="122"/>
      <c r="BO45" s="122"/>
      <c r="BP45" s="122"/>
      <c r="BQ45" s="122"/>
      <c r="BR45" s="122"/>
      <c r="BS45" s="122"/>
      <c r="BT45" s="122"/>
      <c r="BU45" s="122"/>
      <c r="BV45" s="122"/>
      <c r="BW45" s="122"/>
      <c r="BX45" s="122"/>
      <c r="BY45" s="122"/>
      <c r="BZ45" s="122"/>
      <c r="CA45" s="122"/>
      <c r="CB45" s="122"/>
      <c r="CC45" s="122"/>
      <c r="CD45" s="122"/>
      <c r="CE45" s="122"/>
      <c r="CF45" s="122"/>
      <c r="CG45" s="122"/>
      <c r="CH45" s="122"/>
      <c r="CI45" s="122"/>
      <c r="CJ45" s="122"/>
      <c r="CK45" s="122"/>
      <c r="CL45" s="122"/>
      <c r="CM45" s="122"/>
      <c r="CN45" s="122"/>
      <c r="CO45" s="122"/>
      <c r="CP45" s="122"/>
      <c r="CQ45" s="122"/>
      <c r="CR45" s="122"/>
      <c r="CS45" s="122"/>
      <c r="CT45" s="122"/>
      <c r="CU45" s="122"/>
      <c r="CV45" s="122"/>
      <c r="CW45" s="122"/>
      <c r="CX45" s="122"/>
      <c r="CY45" s="122"/>
      <c r="CZ45" s="122"/>
      <c r="DA45" s="122"/>
      <c r="DB45" s="122"/>
      <c r="DC45" s="122"/>
      <c r="DD45" s="122"/>
      <c r="DE45" s="122"/>
      <c r="DF45" s="122"/>
      <c r="DG45" s="122"/>
      <c r="DH45" s="122"/>
      <c r="DI45" s="122"/>
      <c r="DJ45" s="122"/>
      <c r="DK45" s="122"/>
      <c r="DL45" s="122"/>
      <c r="DM45" s="122"/>
      <c r="DN45" s="122"/>
      <c r="DO45" s="122"/>
      <c r="DP45" s="122"/>
      <c r="DQ45" s="122"/>
      <c r="DR45" s="122"/>
      <c r="DS45" s="122"/>
      <c r="DT45" s="122"/>
      <c r="DU45" s="122"/>
      <c r="DV45" s="122"/>
      <c r="DW45" s="122"/>
    </row>
    <row r="46" spans="1:127" s="123" customFormat="1" ht="30" customHeight="1">
      <c r="A46" s="207" t="s">
        <v>283</v>
      </c>
      <c r="B46" s="147" t="s">
        <v>10</v>
      </c>
      <c r="C46" s="148">
        <v>39</v>
      </c>
      <c r="D46" s="147" t="s">
        <v>181</v>
      </c>
      <c r="E46" s="199">
        <f t="shared" si="1"/>
        <v>5706</v>
      </c>
      <c r="F46" s="199">
        <f t="shared" si="1"/>
        <v>222534</v>
      </c>
      <c r="G46" s="199">
        <v>1104</v>
      </c>
      <c r="H46" s="199">
        <f>TRUNC(C46*G46,0)</f>
        <v>43056</v>
      </c>
      <c r="I46" s="199">
        <v>3295</v>
      </c>
      <c r="J46" s="199">
        <f>TRUNC(C46*I46,0)</f>
        <v>128505</v>
      </c>
      <c r="K46" s="199">
        <v>1307</v>
      </c>
      <c r="L46" s="199">
        <f>TRUNC(C46*K46,0)</f>
        <v>50973</v>
      </c>
      <c r="M46" s="208" t="s">
        <v>192</v>
      </c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122"/>
      <c r="AU46" s="122"/>
      <c r="AV46" s="122"/>
      <c r="AW46" s="122"/>
      <c r="AX46" s="122"/>
      <c r="AY46" s="122"/>
      <c r="AZ46" s="122"/>
      <c r="BA46" s="122"/>
      <c r="BB46" s="122"/>
      <c r="BC46" s="122"/>
      <c r="BD46" s="122"/>
      <c r="BE46" s="122"/>
      <c r="BF46" s="122"/>
      <c r="BG46" s="122"/>
      <c r="BH46" s="122"/>
      <c r="BI46" s="122"/>
      <c r="BJ46" s="122"/>
      <c r="BK46" s="122"/>
      <c r="BL46" s="122"/>
      <c r="BM46" s="122"/>
      <c r="BN46" s="122"/>
      <c r="BO46" s="122"/>
      <c r="BP46" s="122"/>
      <c r="BQ46" s="122"/>
      <c r="BR46" s="122"/>
      <c r="BS46" s="122"/>
      <c r="BT46" s="122"/>
      <c r="BU46" s="122"/>
      <c r="BV46" s="122"/>
      <c r="BW46" s="122"/>
      <c r="BX46" s="122"/>
      <c r="BY46" s="122"/>
      <c r="BZ46" s="122"/>
      <c r="CA46" s="122"/>
      <c r="CB46" s="122"/>
      <c r="CC46" s="122"/>
      <c r="CD46" s="122"/>
      <c r="CE46" s="122"/>
      <c r="CF46" s="122"/>
      <c r="CG46" s="122"/>
      <c r="CH46" s="122"/>
      <c r="CI46" s="122"/>
      <c r="CJ46" s="122"/>
      <c r="CK46" s="122"/>
      <c r="CL46" s="122"/>
      <c r="CM46" s="122"/>
      <c r="CN46" s="122"/>
      <c r="CO46" s="122"/>
      <c r="CP46" s="122"/>
      <c r="CQ46" s="122"/>
      <c r="CR46" s="122"/>
      <c r="CS46" s="122"/>
      <c r="CT46" s="122"/>
      <c r="CU46" s="122"/>
      <c r="CV46" s="122"/>
      <c r="CW46" s="122"/>
      <c r="CX46" s="122"/>
      <c r="CY46" s="122"/>
      <c r="CZ46" s="122"/>
      <c r="DA46" s="122"/>
      <c r="DB46" s="122"/>
      <c r="DC46" s="122"/>
      <c r="DD46" s="122"/>
      <c r="DE46" s="122"/>
      <c r="DF46" s="122"/>
      <c r="DG46" s="122"/>
      <c r="DH46" s="122"/>
      <c r="DI46" s="122"/>
      <c r="DJ46" s="122"/>
      <c r="DK46" s="122"/>
      <c r="DL46" s="122"/>
      <c r="DM46" s="122"/>
      <c r="DN46" s="122"/>
      <c r="DO46" s="122"/>
      <c r="DP46" s="122"/>
      <c r="DQ46" s="122"/>
      <c r="DR46" s="122"/>
      <c r="DS46" s="122"/>
      <c r="DT46" s="122"/>
      <c r="DU46" s="122"/>
      <c r="DV46" s="122"/>
      <c r="DW46" s="122"/>
    </row>
    <row r="47" spans="1:127" s="123" customFormat="1" ht="30" customHeight="1">
      <c r="A47" s="207" t="s">
        <v>284</v>
      </c>
      <c r="B47" s="147" t="s">
        <v>10</v>
      </c>
      <c r="C47" s="257">
        <v>0</v>
      </c>
      <c r="D47" s="147" t="s">
        <v>10</v>
      </c>
      <c r="E47" s="199">
        <f t="shared" si="1"/>
        <v>0</v>
      </c>
      <c r="F47" s="199">
        <f t="shared" si="1"/>
        <v>2450087</v>
      </c>
      <c r="G47" s="199">
        <v>0</v>
      </c>
      <c r="H47" s="199">
        <f>SUM(H48:H50)</f>
        <v>617154</v>
      </c>
      <c r="I47" s="199">
        <v>0</v>
      </c>
      <c r="J47" s="199">
        <f>SUM(J48:J50)</f>
        <v>1325304</v>
      </c>
      <c r="K47" s="199">
        <v>0</v>
      </c>
      <c r="L47" s="199">
        <f>SUM(L48:L50)</f>
        <v>507629</v>
      </c>
      <c r="M47" s="208" t="s">
        <v>10</v>
      </c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  <c r="AL47" s="122"/>
      <c r="AM47" s="122"/>
      <c r="AN47" s="122"/>
      <c r="AO47" s="122"/>
      <c r="AP47" s="122"/>
      <c r="AQ47" s="122"/>
      <c r="AR47" s="122"/>
      <c r="AS47" s="122"/>
      <c r="AT47" s="122"/>
      <c r="AU47" s="122"/>
      <c r="AV47" s="122"/>
      <c r="AW47" s="122"/>
      <c r="AX47" s="122"/>
      <c r="AY47" s="122"/>
      <c r="AZ47" s="122"/>
      <c r="BA47" s="122"/>
      <c r="BB47" s="122"/>
      <c r="BC47" s="122"/>
      <c r="BD47" s="122"/>
      <c r="BE47" s="122"/>
      <c r="BF47" s="122"/>
      <c r="BG47" s="122"/>
      <c r="BH47" s="122"/>
      <c r="BI47" s="122"/>
      <c r="BJ47" s="122"/>
      <c r="BK47" s="122"/>
      <c r="BL47" s="122"/>
      <c r="BM47" s="122"/>
      <c r="BN47" s="122"/>
      <c r="BO47" s="122"/>
      <c r="BP47" s="122"/>
      <c r="BQ47" s="122"/>
      <c r="BR47" s="122"/>
      <c r="BS47" s="122"/>
      <c r="BT47" s="122"/>
      <c r="BU47" s="122"/>
      <c r="BV47" s="122"/>
      <c r="BW47" s="122"/>
      <c r="BX47" s="122"/>
      <c r="BY47" s="122"/>
      <c r="BZ47" s="122"/>
      <c r="CA47" s="122"/>
      <c r="CB47" s="122"/>
      <c r="CC47" s="122"/>
      <c r="CD47" s="122"/>
      <c r="CE47" s="122"/>
      <c r="CF47" s="122"/>
      <c r="CG47" s="122"/>
      <c r="CH47" s="122"/>
      <c r="CI47" s="122"/>
      <c r="CJ47" s="122"/>
      <c r="CK47" s="122"/>
      <c r="CL47" s="122"/>
      <c r="CM47" s="122"/>
      <c r="CN47" s="122"/>
      <c r="CO47" s="122"/>
      <c r="CP47" s="122"/>
      <c r="CQ47" s="122"/>
      <c r="CR47" s="122"/>
      <c r="CS47" s="122"/>
      <c r="CT47" s="122"/>
      <c r="CU47" s="122"/>
      <c r="CV47" s="122"/>
      <c r="CW47" s="122"/>
      <c r="CX47" s="122"/>
      <c r="CY47" s="122"/>
      <c r="CZ47" s="122"/>
      <c r="DA47" s="122"/>
      <c r="DB47" s="122"/>
      <c r="DC47" s="122"/>
      <c r="DD47" s="122"/>
      <c r="DE47" s="122"/>
      <c r="DF47" s="122"/>
      <c r="DG47" s="122"/>
      <c r="DH47" s="122"/>
      <c r="DI47" s="122"/>
      <c r="DJ47" s="122"/>
      <c r="DK47" s="122"/>
      <c r="DL47" s="122"/>
      <c r="DM47" s="122"/>
      <c r="DN47" s="122"/>
      <c r="DO47" s="122"/>
      <c r="DP47" s="122"/>
      <c r="DQ47" s="122"/>
      <c r="DR47" s="122"/>
      <c r="DS47" s="122"/>
      <c r="DT47" s="122"/>
      <c r="DU47" s="122"/>
      <c r="DV47" s="122"/>
      <c r="DW47" s="122"/>
    </row>
    <row r="48" spans="1:127" s="123" customFormat="1" ht="30" customHeight="1">
      <c r="A48" s="207" t="s">
        <v>285</v>
      </c>
      <c r="B48" s="147" t="s">
        <v>10</v>
      </c>
      <c r="C48" s="148">
        <v>347</v>
      </c>
      <c r="D48" s="147" t="s">
        <v>181</v>
      </c>
      <c r="E48" s="199">
        <f t="shared" si="1"/>
        <v>2162</v>
      </c>
      <c r="F48" s="199">
        <f t="shared" si="1"/>
        <v>750214</v>
      </c>
      <c r="G48" s="199">
        <v>418</v>
      </c>
      <c r="H48" s="199">
        <f>TRUNC(C48*G48,0)</f>
        <v>145046</v>
      </c>
      <c r="I48" s="199">
        <v>1249</v>
      </c>
      <c r="J48" s="199">
        <f>TRUNC(C48*I48,0)</f>
        <v>433403</v>
      </c>
      <c r="K48" s="199">
        <v>495</v>
      </c>
      <c r="L48" s="199">
        <f>TRUNC(C48*K48,0)</f>
        <v>171765</v>
      </c>
      <c r="M48" s="208" t="s">
        <v>194</v>
      </c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/>
      <c r="AT48" s="122"/>
      <c r="AU48" s="122"/>
      <c r="AV48" s="122"/>
      <c r="AW48" s="122"/>
      <c r="AX48" s="122"/>
      <c r="AY48" s="122"/>
      <c r="AZ48" s="122"/>
      <c r="BA48" s="122"/>
      <c r="BB48" s="122"/>
      <c r="BC48" s="122"/>
      <c r="BD48" s="122"/>
      <c r="BE48" s="122"/>
      <c r="BF48" s="122"/>
      <c r="BG48" s="122"/>
      <c r="BH48" s="122"/>
      <c r="BI48" s="122"/>
      <c r="BJ48" s="122"/>
      <c r="BK48" s="122"/>
      <c r="BL48" s="122"/>
      <c r="BM48" s="122"/>
      <c r="BN48" s="122"/>
      <c r="BO48" s="122"/>
      <c r="BP48" s="122"/>
      <c r="BQ48" s="122"/>
      <c r="BR48" s="122"/>
      <c r="BS48" s="122"/>
      <c r="BT48" s="122"/>
      <c r="BU48" s="122"/>
      <c r="BV48" s="122"/>
      <c r="BW48" s="122"/>
      <c r="BX48" s="122"/>
      <c r="BY48" s="122"/>
      <c r="BZ48" s="122"/>
      <c r="CA48" s="122"/>
      <c r="CB48" s="122"/>
      <c r="CC48" s="122"/>
      <c r="CD48" s="122"/>
      <c r="CE48" s="122"/>
      <c r="CF48" s="122"/>
      <c r="CG48" s="122"/>
      <c r="CH48" s="122"/>
      <c r="CI48" s="122"/>
      <c r="CJ48" s="122"/>
      <c r="CK48" s="122"/>
      <c r="CL48" s="122"/>
      <c r="CM48" s="122"/>
      <c r="CN48" s="122"/>
      <c r="CO48" s="122"/>
      <c r="CP48" s="122"/>
      <c r="CQ48" s="122"/>
      <c r="CR48" s="122"/>
      <c r="CS48" s="122"/>
      <c r="CT48" s="122"/>
      <c r="CU48" s="122"/>
      <c r="CV48" s="122"/>
      <c r="CW48" s="122"/>
      <c r="CX48" s="122"/>
      <c r="CY48" s="122"/>
      <c r="CZ48" s="122"/>
      <c r="DA48" s="122"/>
      <c r="DB48" s="122"/>
      <c r="DC48" s="122"/>
      <c r="DD48" s="122"/>
      <c r="DE48" s="122"/>
      <c r="DF48" s="122"/>
      <c r="DG48" s="122"/>
      <c r="DH48" s="122"/>
      <c r="DI48" s="122"/>
      <c r="DJ48" s="122"/>
      <c r="DK48" s="122"/>
      <c r="DL48" s="122"/>
      <c r="DM48" s="122"/>
      <c r="DN48" s="122"/>
      <c r="DO48" s="122"/>
      <c r="DP48" s="122"/>
      <c r="DQ48" s="122"/>
      <c r="DR48" s="122"/>
      <c r="DS48" s="122"/>
      <c r="DT48" s="122"/>
      <c r="DU48" s="122"/>
      <c r="DV48" s="122"/>
      <c r="DW48" s="122"/>
    </row>
    <row r="49" spans="1:127" s="123" customFormat="1" ht="30" customHeight="1">
      <c r="A49" s="207" t="s">
        <v>286</v>
      </c>
      <c r="B49" s="147" t="s">
        <v>10</v>
      </c>
      <c r="C49" s="148">
        <v>136</v>
      </c>
      <c r="D49" s="147" t="s">
        <v>181</v>
      </c>
      <c r="E49" s="199">
        <f t="shared" si="1"/>
        <v>1555</v>
      </c>
      <c r="F49" s="199">
        <f t="shared" si="1"/>
        <v>211480</v>
      </c>
      <c r="G49" s="199">
        <v>301</v>
      </c>
      <c r="H49" s="199">
        <f>TRUNC(C49*G49,0)</f>
        <v>40936</v>
      </c>
      <c r="I49" s="199">
        <v>898</v>
      </c>
      <c r="J49" s="199">
        <f>TRUNC(C49*I49,0)</f>
        <v>122128</v>
      </c>
      <c r="K49" s="199">
        <v>356</v>
      </c>
      <c r="L49" s="199">
        <f>TRUNC(C49*K49,0)</f>
        <v>48416</v>
      </c>
      <c r="M49" s="208" t="s">
        <v>195</v>
      </c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  <c r="BM49" s="122"/>
      <c r="BN49" s="122"/>
      <c r="BO49" s="122"/>
      <c r="BP49" s="122"/>
      <c r="BQ49" s="122"/>
      <c r="BR49" s="122"/>
      <c r="BS49" s="122"/>
      <c r="BT49" s="122"/>
      <c r="BU49" s="122"/>
      <c r="BV49" s="122"/>
      <c r="BW49" s="122"/>
      <c r="BX49" s="122"/>
      <c r="BY49" s="122"/>
      <c r="BZ49" s="122"/>
      <c r="CA49" s="122"/>
      <c r="CB49" s="122"/>
      <c r="CC49" s="122"/>
      <c r="CD49" s="122"/>
      <c r="CE49" s="122"/>
      <c r="CF49" s="122"/>
      <c r="CG49" s="122"/>
      <c r="CH49" s="122"/>
      <c r="CI49" s="122"/>
      <c r="CJ49" s="122"/>
      <c r="CK49" s="122"/>
      <c r="CL49" s="122"/>
      <c r="CM49" s="122"/>
      <c r="CN49" s="122"/>
      <c r="CO49" s="122"/>
      <c r="CP49" s="122"/>
      <c r="CQ49" s="122"/>
      <c r="CR49" s="122"/>
      <c r="CS49" s="122"/>
      <c r="CT49" s="122"/>
      <c r="CU49" s="122"/>
      <c r="CV49" s="122"/>
      <c r="CW49" s="122"/>
      <c r="CX49" s="122"/>
      <c r="CY49" s="122"/>
      <c r="CZ49" s="122"/>
      <c r="DA49" s="122"/>
      <c r="DB49" s="122"/>
      <c r="DC49" s="122"/>
      <c r="DD49" s="122"/>
      <c r="DE49" s="122"/>
      <c r="DF49" s="122"/>
      <c r="DG49" s="122"/>
      <c r="DH49" s="122"/>
      <c r="DI49" s="122"/>
      <c r="DJ49" s="122"/>
      <c r="DK49" s="122"/>
      <c r="DL49" s="122"/>
      <c r="DM49" s="122"/>
      <c r="DN49" s="122"/>
      <c r="DO49" s="122"/>
      <c r="DP49" s="122"/>
      <c r="DQ49" s="122"/>
      <c r="DR49" s="122"/>
      <c r="DS49" s="122"/>
      <c r="DT49" s="122"/>
      <c r="DU49" s="122"/>
      <c r="DV49" s="122"/>
      <c r="DW49" s="122"/>
    </row>
    <row r="50" spans="1:127" s="123" customFormat="1" ht="30" customHeight="1">
      <c r="A50" s="207" t="s">
        <v>287</v>
      </c>
      <c r="B50" s="147"/>
      <c r="C50" s="148">
        <v>177</v>
      </c>
      <c r="D50" s="147" t="s">
        <v>181</v>
      </c>
      <c r="E50" s="199">
        <f t="shared" si="1"/>
        <v>8409</v>
      </c>
      <c r="F50" s="199">
        <f t="shared" si="1"/>
        <v>1488393</v>
      </c>
      <c r="G50" s="199">
        <v>2436</v>
      </c>
      <c r="H50" s="199">
        <f>TRUNC(C50*G50,0)</f>
        <v>431172</v>
      </c>
      <c r="I50" s="199">
        <v>4349</v>
      </c>
      <c r="J50" s="199">
        <f>TRUNC(C50*I50,0)</f>
        <v>769773</v>
      </c>
      <c r="K50" s="199">
        <v>1624</v>
      </c>
      <c r="L50" s="199">
        <f>TRUNC(C50*K50,0)</f>
        <v>287448</v>
      </c>
      <c r="M50" s="208" t="s">
        <v>196</v>
      </c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122"/>
      <c r="AU50" s="122"/>
      <c r="AV50" s="122"/>
      <c r="AW50" s="122"/>
      <c r="AX50" s="122"/>
      <c r="AY50" s="122"/>
      <c r="AZ50" s="122"/>
      <c r="BA50" s="122"/>
      <c r="BB50" s="122"/>
      <c r="BC50" s="122"/>
      <c r="BD50" s="122"/>
      <c r="BE50" s="122"/>
      <c r="BF50" s="122"/>
      <c r="BG50" s="122"/>
      <c r="BH50" s="122"/>
      <c r="BI50" s="122"/>
      <c r="BJ50" s="122"/>
      <c r="BK50" s="122"/>
      <c r="BL50" s="122"/>
      <c r="BM50" s="122"/>
      <c r="BN50" s="122"/>
      <c r="BO50" s="122"/>
      <c r="BP50" s="122"/>
      <c r="BQ50" s="122"/>
      <c r="BR50" s="122"/>
      <c r="BS50" s="122"/>
      <c r="BT50" s="122"/>
      <c r="BU50" s="122"/>
      <c r="BV50" s="122"/>
      <c r="BW50" s="122"/>
      <c r="BX50" s="122"/>
      <c r="BY50" s="122"/>
      <c r="BZ50" s="122"/>
      <c r="CA50" s="122"/>
      <c r="CB50" s="122"/>
      <c r="CC50" s="122"/>
      <c r="CD50" s="122"/>
      <c r="CE50" s="122"/>
      <c r="CF50" s="122"/>
      <c r="CG50" s="122"/>
      <c r="CH50" s="122"/>
      <c r="CI50" s="122"/>
      <c r="CJ50" s="122"/>
      <c r="CK50" s="122"/>
      <c r="CL50" s="122"/>
      <c r="CM50" s="122"/>
      <c r="CN50" s="122"/>
      <c r="CO50" s="122"/>
      <c r="CP50" s="122"/>
      <c r="CQ50" s="122"/>
      <c r="CR50" s="122"/>
      <c r="CS50" s="122"/>
      <c r="CT50" s="122"/>
      <c r="CU50" s="122"/>
      <c r="CV50" s="122"/>
      <c r="CW50" s="122"/>
      <c r="CX50" s="122"/>
      <c r="CY50" s="122"/>
      <c r="CZ50" s="122"/>
      <c r="DA50" s="122"/>
      <c r="DB50" s="122"/>
      <c r="DC50" s="122"/>
      <c r="DD50" s="122"/>
      <c r="DE50" s="122"/>
      <c r="DF50" s="122"/>
      <c r="DG50" s="122"/>
      <c r="DH50" s="122"/>
      <c r="DI50" s="122"/>
      <c r="DJ50" s="122"/>
      <c r="DK50" s="122"/>
      <c r="DL50" s="122"/>
      <c r="DM50" s="122"/>
      <c r="DN50" s="122"/>
      <c r="DO50" s="122"/>
      <c r="DP50" s="122"/>
      <c r="DQ50" s="122"/>
      <c r="DR50" s="122"/>
      <c r="DS50" s="122"/>
      <c r="DT50" s="122"/>
      <c r="DU50" s="122"/>
      <c r="DV50" s="122"/>
      <c r="DW50" s="122"/>
    </row>
    <row r="51" spans="1:127" s="123" customFormat="1" ht="30" customHeight="1">
      <c r="A51" s="207" t="s">
        <v>288</v>
      </c>
      <c r="B51" s="147" t="s">
        <v>10</v>
      </c>
      <c r="C51" s="257">
        <v>0</v>
      </c>
      <c r="D51" s="147" t="s">
        <v>10</v>
      </c>
      <c r="E51" s="199">
        <f t="shared" si="1"/>
        <v>0</v>
      </c>
      <c r="F51" s="199">
        <f t="shared" si="1"/>
        <v>46490487</v>
      </c>
      <c r="G51" s="199">
        <v>0</v>
      </c>
      <c r="H51" s="199">
        <f>H52+H59+H66+H72+H74</f>
        <v>7747440</v>
      </c>
      <c r="I51" s="199">
        <v>0</v>
      </c>
      <c r="J51" s="199">
        <f>J52+J59+J66+J72+J74</f>
        <v>38024740</v>
      </c>
      <c r="K51" s="199">
        <v>0</v>
      </c>
      <c r="L51" s="199">
        <f>L52+L59+L66+L72+L74</f>
        <v>718307</v>
      </c>
      <c r="M51" s="208" t="s">
        <v>10</v>
      </c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/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  <c r="BM51" s="122"/>
      <c r="BN51" s="122"/>
      <c r="BO51" s="122"/>
      <c r="BP51" s="122"/>
      <c r="BQ51" s="122"/>
      <c r="BR51" s="122"/>
      <c r="BS51" s="122"/>
      <c r="BT51" s="122"/>
      <c r="BU51" s="122"/>
      <c r="BV51" s="122"/>
      <c r="BW51" s="122"/>
      <c r="BX51" s="122"/>
      <c r="BY51" s="122"/>
      <c r="BZ51" s="122"/>
      <c r="CA51" s="122"/>
      <c r="CB51" s="122"/>
      <c r="CC51" s="122"/>
      <c r="CD51" s="122"/>
      <c r="CE51" s="122"/>
      <c r="CF51" s="122"/>
      <c r="CG51" s="122"/>
      <c r="CH51" s="122"/>
      <c r="CI51" s="122"/>
      <c r="CJ51" s="122"/>
      <c r="CK51" s="122"/>
      <c r="CL51" s="122"/>
      <c r="CM51" s="122"/>
      <c r="CN51" s="122"/>
      <c r="CO51" s="122"/>
      <c r="CP51" s="122"/>
      <c r="CQ51" s="122"/>
      <c r="CR51" s="122"/>
      <c r="CS51" s="122"/>
      <c r="CT51" s="122"/>
      <c r="CU51" s="122"/>
      <c r="CV51" s="122"/>
      <c r="CW51" s="122"/>
      <c r="CX51" s="122"/>
      <c r="CY51" s="122"/>
      <c r="CZ51" s="122"/>
      <c r="DA51" s="122"/>
      <c r="DB51" s="122"/>
      <c r="DC51" s="122"/>
      <c r="DD51" s="122"/>
      <c r="DE51" s="122"/>
      <c r="DF51" s="122"/>
      <c r="DG51" s="122"/>
      <c r="DH51" s="122"/>
      <c r="DI51" s="122"/>
      <c r="DJ51" s="122"/>
      <c r="DK51" s="122"/>
      <c r="DL51" s="122"/>
      <c r="DM51" s="122"/>
      <c r="DN51" s="122"/>
      <c r="DO51" s="122"/>
      <c r="DP51" s="122"/>
      <c r="DQ51" s="122"/>
      <c r="DR51" s="122"/>
      <c r="DS51" s="122"/>
      <c r="DT51" s="122"/>
      <c r="DU51" s="122"/>
      <c r="DV51" s="122"/>
      <c r="DW51" s="122"/>
    </row>
    <row r="52" spans="1:127" s="123" customFormat="1" ht="30" customHeight="1">
      <c r="A52" s="207" t="s">
        <v>371</v>
      </c>
      <c r="B52" s="147" t="s">
        <v>10</v>
      </c>
      <c r="C52" s="257">
        <v>0</v>
      </c>
      <c r="D52" s="147" t="s">
        <v>10</v>
      </c>
      <c r="E52" s="199">
        <f t="shared" si="1"/>
        <v>0</v>
      </c>
      <c r="F52" s="199">
        <f t="shared" si="1"/>
        <v>22737453</v>
      </c>
      <c r="G52" s="199">
        <v>0</v>
      </c>
      <c r="H52" s="199">
        <f>SUM(H53:H58)</f>
        <v>2795738</v>
      </c>
      <c r="I52" s="199">
        <v>0</v>
      </c>
      <c r="J52" s="199">
        <f>SUM(J53:J58)</f>
        <v>19663902</v>
      </c>
      <c r="K52" s="199">
        <v>0</v>
      </c>
      <c r="L52" s="199">
        <f>SUM(L53:L58)</f>
        <v>277813</v>
      </c>
      <c r="M52" s="208" t="s">
        <v>10</v>
      </c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/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  <c r="BM52" s="122"/>
      <c r="BN52" s="122"/>
      <c r="BO52" s="122"/>
      <c r="BP52" s="122"/>
      <c r="BQ52" s="122"/>
      <c r="BR52" s="122"/>
      <c r="BS52" s="122"/>
      <c r="BT52" s="122"/>
      <c r="BU52" s="122"/>
      <c r="BV52" s="122"/>
      <c r="BW52" s="122"/>
      <c r="BX52" s="122"/>
      <c r="BY52" s="122"/>
      <c r="BZ52" s="122"/>
      <c r="CA52" s="122"/>
      <c r="CB52" s="122"/>
      <c r="CC52" s="122"/>
      <c r="CD52" s="122"/>
      <c r="CE52" s="122"/>
      <c r="CF52" s="122"/>
      <c r="CG52" s="122"/>
      <c r="CH52" s="122"/>
      <c r="CI52" s="122"/>
      <c r="CJ52" s="122"/>
      <c r="CK52" s="122"/>
      <c r="CL52" s="122"/>
      <c r="CM52" s="122"/>
      <c r="CN52" s="122"/>
      <c r="CO52" s="122"/>
      <c r="CP52" s="122"/>
      <c r="CQ52" s="122"/>
      <c r="CR52" s="122"/>
      <c r="CS52" s="122"/>
      <c r="CT52" s="122"/>
      <c r="CU52" s="122"/>
      <c r="CV52" s="122"/>
      <c r="CW52" s="122"/>
      <c r="CX52" s="122"/>
      <c r="CY52" s="122"/>
      <c r="CZ52" s="122"/>
      <c r="DA52" s="122"/>
      <c r="DB52" s="122"/>
      <c r="DC52" s="122"/>
      <c r="DD52" s="122"/>
      <c r="DE52" s="122"/>
      <c r="DF52" s="122"/>
      <c r="DG52" s="122"/>
      <c r="DH52" s="122"/>
      <c r="DI52" s="122"/>
      <c r="DJ52" s="122"/>
      <c r="DK52" s="122"/>
      <c r="DL52" s="122"/>
      <c r="DM52" s="122"/>
      <c r="DN52" s="122"/>
      <c r="DO52" s="122"/>
      <c r="DP52" s="122"/>
      <c r="DQ52" s="122"/>
      <c r="DR52" s="122"/>
      <c r="DS52" s="122"/>
      <c r="DT52" s="122"/>
      <c r="DU52" s="122"/>
      <c r="DV52" s="122"/>
      <c r="DW52" s="122"/>
    </row>
    <row r="53" spans="1:127" s="123" customFormat="1" ht="30" customHeight="1">
      <c r="A53" s="207" t="s">
        <v>289</v>
      </c>
      <c r="B53" s="147" t="s">
        <v>193</v>
      </c>
      <c r="C53" s="148">
        <v>13</v>
      </c>
      <c r="D53" s="147" t="s">
        <v>181</v>
      </c>
      <c r="E53" s="199">
        <f t="shared" si="1"/>
        <v>30386</v>
      </c>
      <c r="F53" s="199">
        <f t="shared" si="1"/>
        <v>395018</v>
      </c>
      <c r="G53" s="199">
        <v>3291</v>
      </c>
      <c r="H53" s="199">
        <f t="shared" ref="H53:H58" si="2">TRUNC(C53*G53,0)</f>
        <v>42783</v>
      </c>
      <c r="I53" s="199">
        <v>23570</v>
      </c>
      <c r="J53" s="199">
        <f t="shared" ref="J53:J58" si="3">TRUNC(C53*I53,0)</f>
        <v>306410</v>
      </c>
      <c r="K53" s="199">
        <v>3525</v>
      </c>
      <c r="L53" s="199">
        <f t="shared" ref="L53:L58" si="4">TRUNC(C53*K53,0)</f>
        <v>45825</v>
      </c>
      <c r="M53" s="208" t="s">
        <v>198</v>
      </c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/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  <c r="BM53" s="122"/>
      <c r="BN53" s="122"/>
      <c r="BO53" s="122"/>
      <c r="BP53" s="122"/>
      <c r="BQ53" s="122"/>
      <c r="BR53" s="122"/>
      <c r="BS53" s="122"/>
      <c r="BT53" s="122"/>
      <c r="BU53" s="122"/>
      <c r="BV53" s="122"/>
      <c r="BW53" s="122"/>
      <c r="BX53" s="122"/>
      <c r="BY53" s="122"/>
      <c r="BZ53" s="122"/>
      <c r="CA53" s="122"/>
      <c r="CB53" s="122"/>
      <c r="CC53" s="122"/>
      <c r="CD53" s="122"/>
      <c r="CE53" s="122"/>
      <c r="CF53" s="122"/>
      <c r="CG53" s="122"/>
      <c r="CH53" s="122"/>
      <c r="CI53" s="122"/>
      <c r="CJ53" s="122"/>
      <c r="CK53" s="122"/>
      <c r="CL53" s="122"/>
      <c r="CM53" s="122"/>
      <c r="CN53" s="122"/>
      <c r="CO53" s="122"/>
      <c r="CP53" s="122"/>
      <c r="CQ53" s="122"/>
      <c r="CR53" s="122"/>
      <c r="CS53" s="122"/>
      <c r="CT53" s="122"/>
      <c r="CU53" s="122"/>
      <c r="CV53" s="122"/>
      <c r="CW53" s="122"/>
      <c r="CX53" s="122"/>
      <c r="CY53" s="122"/>
      <c r="CZ53" s="122"/>
      <c r="DA53" s="122"/>
      <c r="DB53" s="122"/>
      <c r="DC53" s="122"/>
      <c r="DD53" s="122"/>
      <c r="DE53" s="122"/>
      <c r="DF53" s="122"/>
      <c r="DG53" s="122"/>
      <c r="DH53" s="122"/>
      <c r="DI53" s="122"/>
      <c r="DJ53" s="122"/>
      <c r="DK53" s="122"/>
      <c r="DL53" s="122"/>
      <c r="DM53" s="122"/>
      <c r="DN53" s="122"/>
      <c r="DO53" s="122"/>
      <c r="DP53" s="122"/>
      <c r="DQ53" s="122"/>
      <c r="DR53" s="122"/>
      <c r="DS53" s="122"/>
      <c r="DT53" s="122"/>
      <c r="DU53" s="122"/>
      <c r="DV53" s="122"/>
      <c r="DW53" s="122"/>
    </row>
    <row r="54" spans="1:127" s="123" customFormat="1" ht="30" customHeight="1">
      <c r="A54" s="207" t="s">
        <v>289</v>
      </c>
      <c r="B54" s="147" t="s">
        <v>291</v>
      </c>
      <c r="C54" s="148">
        <v>59</v>
      </c>
      <c r="D54" s="147" t="s">
        <v>181</v>
      </c>
      <c r="E54" s="199">
        <f t="shared" si="1"/>
        <v>34380</v>
      </c>
      <c r="F54" s="199">
        <f t="shared" si="1"/>
        <v>2028420</v>
      </c>
      <c r="G54" s="199">
        <v>3680</v>
      </c>
      <c r="H54" s="199">
        <f t="shared" si="2"/>
        <v>217120</v>
      </c>
      <c r="I54" s="199">
        <v>26768</v>
      </c>
      <c r="J54" s="199">
        <f t="shared" si="3"/>
        <v>1579312</v>
      </c>
      <c r="K54" s="199">
        <v>3932</v>
      </c>
      <c r="L54" s="199">
        <f t="shared" si="4"/>
        <v>231988</v>
      </c>
      <c r="M54" s="208" t="s">
        <v>199</v>
      </c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/>
      <c r="BC54" s="122"/>
      <c r="BD54" s="122"/>
      <c r="BE54" s="122"/>
      <c r="BF54" s="122"/>
      <c r="BG54" s="122"/>
      <c r="BH54" s="122"/>
      <c r="BI54" s="122"/>
      <c r="BJ54" s="122"/>
      <c r="BK54" s="122"/>
      <c r="BL54" s="122"/>
      <c r="BM54" s="122"/>
      <c r="BN54" s="122"/>
      <c r="BO54" s="122"/>
      <c r="BP54" s="122"/>
      <c r="BQ54" s="122"/>
      <c r="BR54" s="122"/>
      <c r="BS54" s="122"/>
      <c r="BT54" s="122"/>
      <c r="BU54" s="122"/>
      <c r="BV54" s="122"/>
      <c r="BW54" s="122"/>
      <c r="BX54" s="122"/>
      <c r="BY54" s="122"/>
      <c r="BZ54" s="122"/>
      <c r="CA54" s="122"/>
      <c r="CB54" s="122"/>
      <c r="CC54" s="122"/>
      <c r="CD54" s="122"/>
      <c r="CE54" s="122"/>
      <c r="CF54" s="122"/>
      <c r="CG54" s="122"/>
      <c r="CH54" s="122"/>
      <c r="CI54" s="122"/>
      <c r="CJ54" s="122"/>
      <c r="CK54" s="122"/>
      <c r="CL54" s="122"/>
      <c r="CM54" s="122"/>
      <c r="CN54" s="122"/>
      <c r="CO54" s="122"/>
      <c r="CP54" s="122"/>
      <c r="CQ54" s="122"/>
      <c r="CR54" s="122"/>
      <c r="CS54" s="122"/>
      <c r="CT54" s="122"/>
      <c r="CU54" s="122"/>
      <c r="CV54" s="122"/>
      <c r="CW54" s="122"/>
      <c r="CX54" s="122"/>
      <c r="CY54" s="122"/>
      <c r="CZ54" s="122"/>
      <c r="DA54" s="122"/>
      <c r="DB54" s="122"/>
      <c r="DC54" s="122"/>
      <c r="DD54" s="122"/>
      <c r="DE54" s="122"/>
      <c r="DF54" s="122"/>
      <c r="DG54" s="122"/>
      <c r="DH54" s="122"/>
      <c r="DI54" s="122"/>
      <c r="DJ54" s="122"/>
      <c r="DK54" s="122"/>
      <c r="DL54" s="122"/>
      <c r="DM54" s="122"/>
      <c r="DN54" s="122"/>
      <c r="DO54" s="122"/>
      <c r="DP54" s="122"/>
      <c r="DQ54" s="122"/>
      <c r="DR54" s="122"/>
      <c r="DS54" s="122"/>
      <c r="DT54" s="122"/>
      <c r="DU54" s="122"/>
      <c r="DV54" s="122"/>
      <c r="DW54" s="122"/>
    </row>
    <row r="55" spans="1:127" s="123" customFormat="1" ht="30" customHeight="1">
      <c r="A55" s="207" t="s">
        <v>292</v>
      </c>
      <c r="B55" s="147" t="s">
        <v>255</v>
      </c>
      <c r="C55" s="148">
        <v>435</v>
      </c>
      <c r="D55" s="147" t="s">
        <v>16</v>
      </c>
      <c r="E55" s="199">
        <f t="shared" si="1"/>
        <v>37089</v>
      </c>
      <c r="F55" s="199">
        <f t="shared" si="1"/>
        <v>16133715</v>
      </c>
      <c r="G55" s="199">
        <v>5234</v>
      </c>
      <c r="H55" s="199">
        <f t="shared" si="2"/>
        <v>2276790</v>
      </c>
      <c r="I55" s="199">
        <v>31855</v>
      </c>
      <c r="J55" s="199">
        <f t="shared" si="3"/>
        <v>13856925</v>
      </c>
      <c r="K55" s="199">
        <v>0</v>
      </c>
      <c r="L55" s="199">
        <f t="shared" si="4"/>
        <v>0</v>
      </c>
      <c r="M55" s="208" t="s">
        <v>200</v>
      </c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/>
      <c r="BC55" s="122"/>
      <c r="BD55" s="122"/>
      <c r="BE55" s="122"/>
      <c r="BF55" s="122"/>
      <c r="BG55" s="122"/>
      <c r="BH55" s="122"/>
      <c r="BI55" s="122"/>
      <c r="BJ55" s="122"/>
      <c r="BK55" s="122"/>
      <c r="BL55" s="122"/>
      <c r="BM55" s="122"/>
      <c r="BN55" s="122"/>
      <c r="BO55" s="122"/>
      <c r="BP55" s="122"/>
      <c r="BQ55" s="122"/>
      <c r="BR55" s="122"/>
      <c r="BS55" s="122"/>
      <c r="BT55" s="122"/>
      <c r="BU55" s="122"/>
      <c r="BV55" s="122"/>
      <c r="BW55" s="122"/>
      <c r="BX55" s="122"/>
      <c r="BY55" s="122"/>
      <c r="BZ55" s="122"/>
      <c r="CA55" s="122"/>
      <c r="CB55" s="122"/>
      <c r="CC55" s="122"/>
      <c r="CD55" s="122"/>
      <c r="CE55" s="122"/>
      <c r="CF55" s="122"/>
      <c r="CG55" s="122"/>
      <c r="CH55" s="122"/>
      <c r="CI55" s="122"/>
      <c r="CJ55" s="122"/>
      <c r="CK55" s="122"/>
      <c r="CL55" s="122"/>
      <c r="CM55" s="122"/>
      <c r="CN55" s="122"/>
      <c r="CO55" s="122"/>
      <c r="CP55" s="122"/>
      <c r="CQ55" s="122"/>
      <c r="CR55" s="122"/>
      <c r="CS55" s="122"/>
      <c r="CT55" s="122"/>
      <c r="CU55" s="122"/>
      <c r="CV55" s="122"/>
      <c r="CW55" s="122"/>
      <c r="CX55" s="122"/>
      <c r="CY55" s="122"/>
      <c r="CZ55" s="122"/>
      <c r="DA55" s="122"/>
      <c r="DB55" s="122"/>
      <c r="DC55" s="122"/>
      <c r="DD55" s="122"/>
      <c r="DE55" s="122"/>
      <c r="DF55" s="122"/>
      <c r="DG55" s="122"/>
      <c r="DH55" s="122"/>
      <c r="DI55" s="122"/>
      <c r="DJ55" s="122"/>
      <c r="DK55" s="122"/>
      <c r="DL55" s="122"/>
      <c r="DM55" s="122"/>
      <c r="DN55" s="122"/>
      <c r="DO55" s="122"/>
      <c r="DP55" s="122"/>
      <c r="DQ55" s="122"/>
      <c r="DR55" s="122"/>
      <c r="DS55" s="122"/>
      <c r="DT55" s="122"/>
      <c r="DU55" s="122"/>
      <c r="DV55" s="122"/>
      <c r="DW55" s="122"/>
    </row>
    <row r="56" spans="1:127" s="123" customFormat="1" ht="30" customHeight="1">
      <c r="A56" s="207" t="s">
        <v>293</v>
      </c>
      <c r="B56" s="147" t="s">
        <v>294</v>
      </c>
      <c r="C56" s="258">
        <v>3.1619999999999999</v>
      </c>
      <c r="D56" s="147" t="s">
        <v>135</v>
      </c>
      <c r="E56" s="199">
        <f t="shared" si="1"/>
        <v>1011524</v>
      </c>
      <c r="F56" s="199">
        <f t="shared" si="1"/>
        <v>3198438</v>
      </c>
      <c r="G56" s="199">
        <v>56089</v>
      </c>
      <c r="H56" s="199">
        <f t="shared" si="2"/>
        <v>177353</v>
      </c>
      <c r="I56" s="199">
        <v>955435</v>
      </c>
      <c r="J56" s="199">
        <f t="shared" si="3"/>
        <v>3021085</v>
      </c>
      <c r="K56" s="199">
        <v>0</v>
      </c>
      <c r="L56" s="199">
        <f t="shared" si="4"/>
        <v>0</v>
      </c>
      <c r="M56" s="208" t="s">
        <v>201</v>
      </c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/>
      <c r="BC56" s="122"/>
      <c r="BD56" s="122"/>
      <c r="BE56" s="122"/>
      <c r="BF56" s="122"/>
      <c r="BG56" s="122"/>
      <c r="BH56" s="122"/>
      <c r="BI56" s="122"/>
      <c r="BJ56" s="122"/>
      <c r="BK56" s="122"/>
      <c r="BL56" s="122"/>
      <c r="BM56" s="122"/>
      <c r="BN56" s="122"/>
      <c r="BO56" s="122"/>
      <c r="BP56" s="122"/>
      <c r="BQ56" s="122"/>
      <c r="BR56" s="122"/>
      <c r="BS56" s="122"/>
      <c r="BT56" s="122"/>
      <c r="BU56" s="122"/>
      <c r="BV56" s="122"/>
      <c r="BW56" s="122"/>
      <c r="BX56" s="122"/>
      <c r="BY56" s="122"/>
      <c r="BZ56" s="122"/>
      <c r="CA56" s="122"/>
      <c r="CB56" s="122"/>
      <c r="CC56" s="122"/>
      <c r="CD56" s="122"/>
      <c r="CE56" s="122"/>
      <c r="CF56" s="122"/>
      <c r="CG56" s="122"/>
      <c r="CH56" s="122"/>
      <c r="CI56" s="122"/>
      <c r="CJ56" s="122"/>
      <c r="CK56" s="122"/>
      <c r="CL56" s="122"/>
      <c r="CM56" s="122"/>
      <c r="CN56" s="122"/>
      <c r="CO56" s="122"/>
      <c r="CP56" s="122"/>
      <c r="CQ56" s="122"/>
      <c r="CR56" s="122"/>
      <c r="CS56" s="122"/>
      <c r="CT56" s="122"/>
      <c r="CU56" s="122"/>
      <c r="CV56" s="122"/>
      <c r="CW56" s="122"/>
      <c r="CX56" s="122"/>
      <c r="CY56" s="122"/>
      <c r="CZ56" s="122"/>
      <c r="DA56" s="122"/>
      <c r="DB56" s="122"/>
      <c r="DC56" s="122"/>
      <c r="DD56" s="122"/>
      <c r="DE56" s="122"/>
      <c r="DF56" s="122"/>
      <c r="DG56" s="122"/>
      <c r="DH56" s="122"/>
      <c r="DI56" s="122"/>
      <c r="DJ56" s="122"/>
      <c r="DK56" s="122"/>
      <c r="DL56" s="122"/>
      <c r="DM56" s="122"/>
      <c r="DN56" s="122"/>
      <c r="DO56" s="122"/>
      <c r="DP56" s="122"/>
      <c r="DQ56" s="122"/>
      <c r="DR56" s="122"/>
      <c r="DS56" s="122"/>
      <c r="DT56" s="122"/>
      <c r="DU56" s="122"/>
      <c r="DV56" s="122"/>
      <c r="DW56" s="122"/>
    </row>
    <row r="57" spans="1:127" s="123" customFormat="1" ht="30" customHeight="1">
      <c r="A57" s="207" t="s">
        <v>295</v>
      </c>
      <c r="B57" s="147" t="s">
        <v>296</v>
      </c>
      <c r="C57" s="148">
        <v>3</v>
      </c>
      <c r="D57" s="147" t="s">
        <v>16</v>
      </c>
      <c r="E57" s="199">
        <f t="shared" si="1"/>
        <v>10338</v>
      </c>
      <c r="F57" s="199">
        <f t="shared" si="1"/>
        <v>31014</v>
      </c>
      <c r="G57" s="199">
        <v>1316</v>
      </c>
      <c r="H57" s="199">
        <f t="shared" si="2"/>
        <v>3948</v>
      </c>
      <c r="I57" s="199">
        <v>9022</v>
      </c>
      <c r="J57" s="199">
        <f t="shared" si="3"/>
        <v>27066</v>
      </c>
      <c r="K57" s="199">
        <v>0</v>
      </c>
      <c r="L57" s="199">
        <f t="shared" si="4"/>
        <v>0</v>
      </c>
      <c r="M57" s="208" t="s">
        <v>290</v>
      </c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/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  <c r="BM57" s="122"/>
      <c r="BN57" s="122"/>
      <c r="BO57" s="122"/>
      <c r="BP57" s="122"/>
      <c r="BQ57" s="122"/>
      <c r="BR57" s="122"/>
      <c r="BS57" s="122"/>
      <c r="BT57" s="122"/>
      <c r="BU57" s="122"/>
      <c r="BV57" s="122"/>
      <c r="BW57" s="122"/>
      <c r="BX57" s="122"/>
      <c r="BY57" s="122"/>
      <c r="BZ57" s="122"/>
      <c r="CA57" s="122"/>
      <c r="CB57" s="122"/>
      <c r="CC57" s="122"/>
      <c r="CD57" s="122"/>
      <c r="CE57" s="122"/>
      <c r="CF57" s="122"/>
      <c r="CG57" s="122"/>
      <c r="CH57" s="122"/>
      <c r="CI57" s="122"/>
      <c r="CJ57" s="122"/>
      <c r="CK57" s="122"/>
      <c r="CL57" s="122"/>
      <c r="CM57" s="122"/>
      <c r="CN57" s="122"/>
      <c r="CO57" s="122"/>
      <c r="CP57" s="122"/>
      <c r="CQ57" s="122"/>
      <c r="CR57" s="122"/>
      <c r="CS57" s="122"/>
      <c r="CT57" s="122"/>
      <c r="CU57" s="122"/>
      <c r="CV57" s="122"/>
      <c r="CW57" s="122"/>
      <c r="CX57" s="122"/>
      <c r="CY57" s="122"/>
      <c r="CZ57" s="122"/>
      <c r="DA57" s="122"/>
      <c r="DB57" s="122"/>
      <c r="DC57" s="122"/>
      <c r="DD57" s="122"/>
      <c r="DE57" s="122"/>
      <c r="DF57" s="122"/>
      <c r="DG57" s="122"/>
      <c r="DH57" s="122"/>
      <c r="DI57" s="122"/>
      <c r="DJ57" s="122"/>
      <c r="DK57" s="122"/>
      <c r="DL57" s="122"/>
      <c r="DM57" s="122"/>
      <c r="DN57" s="122"/>
      <c r="DO57" s="122"/>
      <c r="DP57" s="122"/>
      <c r="DQ57" s="122"/>
      <c r="DR57" s="122"/>
      <c r="DS57" s="122"/>
      <c r="DT57" s="122"/>
      <c r="DU57" s="122"/>
      <c r="DV57" s="122"/>
      <c r="DW57" s="122"/>
    </row>
    <row r="58" spans="1:127" s="123" customFormat="1" ht="30" customHeight="1">
      <c r="A58" s="207" t="s">
        <v>297</v>
      </c>
      <c r="B58" s="147" t="s">
        <v>298</v>
      </c>
      <c r="C58" s="148">
        <v>16</v>
      </c>
      <c r="D58" s="147" t="s">
        <v>202</v>
      </c>
      <c r="E58" s="199">
        <f t="shared" si="1"/>
        <v>59428</v>
      </c>
      <c r="F58" s="199">
        <f t="shared" si="1"/>
        <v>950848</v>
      </c>
      <c r="G58" s="199">
        <v>4859</v>
      </c>
      <c r="H58" s="199">
        <f t="shared" si="2"/>
        <v>77744</v>
      </c>
      <c r="I58" s="199">
        <v>54569</v>
      </c>
      <c r="J58" s="199">
        <f t="shared" si="3"/>
        <v>873104</v>
      </c>
      <c r="K58" s="199">
        <v>0</v>
      </c>
      <c r="L58" s="199">
        <f t="shared" si="4"/>
        <v>0</v>
      </c>
      <c r="M58" s="208" t="s">
        <v>203</v>
      </c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122"/>
      <c r="BN58" s="122"/>
      <c r="BO58" s="122"/>
      <c r="BP58" s="122"/>
      <c r="BQ58" s="122"/>
      <c r="BR58" s="122"/>
      <c r="BS58" s="122"/>
      <c r="BT58" s="122"/>
      <c r="BU58" s="122"/>
      <c r="BV58" s="122"/>
      <c r="BW58" s="122"/>
      <c r="BX58" s="122"/>
      <c r="BY58" s="122"/>
      <c r="BZ58" s="122"/>
      <c r="CA58" s="122"/>
      <c r="CB58" s="122"/>
      <c r="CC58" s="122"/>
      <c r="CD58" s="122"/>
      <c r="CE58" s="122"/>
      <c r="CF58" s="122"/>
      <c r="CG58" s="122"/>
      <c r="CH58" s="122"/>
      <c r="CI58" s="122"/>
      <c r="CJ58" s="122"/>
      <c r="CK58" s="122"/>
      <c r="CL58" s="122"/>
      <c r="CM58" s="122"/>
      <c r="CN58" s="122"/>
      <c r="CO58" s="122"/>
      <c r="CP58" s="122"/>
      <c r="CQ58" s="122"/>
      <c r="CR58" s="122"/>
      <c r="CS58" s="122"/>
      <c r="CT58" s="122"/>
      <c r="CU58" s="122"/>
      <c r="CV58" s="122"/>
      <c r="CW58" s="122"/>
      <c r="CX58" s="122"/>
      <c r="CY58" s="122"/>
      <c r="CZ58" s="122"/>
      <c r="DA58" s="122"/>
      <c r="DB58" s="122"/>
      <c r="DC58" s="122"/>
      <c r="DD58" s="122"/>
      <c r="DE58" s="122"/>
      <c r="DF58" s="122"/>
      <c r="DG58" s="122"/>
      <c r="DH58" s="122"/>
      <c r="DI58" s="122"/>
      <c r="DJ58" s="122"/>
      <c r="DK58" s="122"/>
      <c r="DL58" s="122"/>
      <c r="DM58" s="122"/>
      <c r="DN58" s="122"/>
      <c r="DO58" s="122"/>
      <c r="DP58" s="122"/>
      <c r="DQ58" s="122"/>
      <c r="DR58" s="122"/>
      <c r="DS58" s="122"/>
      <c r="DT58" s="122"/>
      <c r="DU58" s="122"/>
      <c r="DV58" s="122"/>
      <c r="DW58" s="122"/>
    </row>
    <row r="59" spans="1:127" s="123" customFormat="1" ht="30" customHeight="1">
      <c r="A59" s="278" t="s">
        <v>299</v>
      </c>
      <c r="B59" s="279" t="s">
        <v>10</v>
      </c>
      <c r="C59" s="280">
        <v>0</v>
      </c>
      <c r="D59" s="279" t="s">
        <v>10</v>
      </c>
      <c r="E59" s="281">
        <f t="shared" si="1"/>
        <v>0</v>
      </c>
      <c r="F59" s="281">
        <f t="shared" si="1"/>
        <v>20682027</v>
      </c>
      <c r="G59" s="281">
        <v>0</v>
      </c>
      <c r="H59" s="281">
        <f>SUM(H60:H65)</f>
        <v>3246221</v>
      </c>
      <c r="I59" s="281">
        <v>0</v>
      </c>
      <c r="J59" s="281">
        <f>SUM(J60:J65)</f>
        <v>17054956</v>
      </c>
      <c r="K59" s="281">
        <v>0</v>
      </c>
      <c r="L59" s="281">
        <f>SUM(L60:L65)</f>
        <v>380850</v>
      </c>
      <c r="M59" s="282" t="s">
        <v>10</v>
      </c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122"/>
      <c r="BN59" s="122"/>
      <c r="BO59" s="122"/>
      <c r="BP59" s="122"/>
      <c r="BQ59" s="122"/>
      <c r="BR59" s="122"/>
      <c r="BS59" s="122"/>
      <c r="BT59" s="122"/>
      <c r="BU59" s="122"/>
      <c r="BV59" s="122"/>
      <c r="BW59" s="122"/>
      <c r="BX59" s="122"/>
      <c r="BY59" s="122"/>
      <c r="BZ59" s="122"/>
      <c r="CA59" s="122"/>
      <c r="CB59" s="122"/>
      <c r="CC59" s="122"/>
      <c r="CD59" s="122"/>
      <c r="CE59" s="122"/>
      <c r="CF59" s="122"/>
      <c r="CG59" s="122"/>
      <c r="CH59" s="122"/>
      <c r="CI59" s="122"/>
      <c r="CJ59" s="122"/>
      <c r="CK59" s="122"/>
      <c r="CL59" s="122"/>
      <c r="CM59" s="122"/>
      <c r="CN59" s="122"/>
      <c r="CO59" s="122"/>
      <c r="CP59" s="122"/>
      <c r="CQ59" s="122"/>
      <c r="CR59" s="122"/>
      <c r="CS59" s="122"/>
      <c r="CT59" s="122"/>
      <c r="CU59" s="122"/>
      <c r="CV59" s="122"/>
      <c r="CW59" s="122"/>
      <c r="CX59" s="122"/>
      <c r="CY59" s="122"/>
      <c r="CZ59" s="122"/>
      <c r="DA59" s="122"/>
      <c r="DB59" s="122"/>
      <c r="DC59" s="122"/>
      <c r="DD59" s="122"/>
      <c r="DE59" s="122"/>
      <c r="DF59" s="122"/>
      <c r="DG59" s="122"/>
      <c r="DH59" s="122"/>
      <c r="DI59" s="122"/>
      <c r="DJ59" s="122"/>
      <c r="DK59" s="122"/>
      <c r="DL59" s="122"/>
      <c r="DM59" s="122"/>
      <c r="DN59" s="122"/>
      <c r="DO59" s="122"/>
      <c r="DP59" s="122"/>
      <c r="DQ59" s="122"/>
      <c r="DR59" s="122"/>
      <c r="DS59" s="122"/>
      <c r="DT59" s="122"/>
      <c r="DU59" s="122"/>
      <c r="DV59" s="122"/>
      <c r="DW59" s="122"/>
    </row>
    <row r="60" spans="1:127" s="123" customFormat="1" ht="30" customHeight="1">
      <c r="A60" s="272" t="s">
        <v>289</v>
      </c>
      <c r="B60" s="273" t="s">
        <v>193</v>
      </c>
      <c r="C60" s="274">
        <v>106</v>
      </c>
      <c r="D60" s="273" t="s">
        <v>181</v>
      </c>
      <c r="E60" s="275">
        <f t="shared" si="1"/>
        <v>30386</v>
      </c>
      <c r="F60" s="275">
        <f t="shared" si="1"/>
        <v>3220916</v>
      </c>
      <c r="G60" s="275">
        <v>3291</v>
      </c>
      <c r="H60" s="275">
        <f t="shared" ref="H60:H65" si="5">TRUNC(C60*G60,0)</f>
        <v>348846</v>
      </c>
      <c r="I60" s="275">
        <v>23570</v>
      </c>
      <c r="J60" s="275">
        <f t="shared" ref="J60:J65" si="6">TRUNC(C60*I60,0)</f>
        <v>2498420</v>
      </c>
      <c r="K60" s="275">
        <v>3525</v>
      </c>
      <c r="L60" s="275">
        <f t="shared" ref="L60:L65" si="7">TRUNC(C60*K60,0)</f>
        <v>373650</v>
      </c>
      <c r="M60" s="276" t="s">
        <v>198</v>
      </c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122"/>
      <c r="BC60" s="122"/>
      <c r="BD60" s="122"/>
      <c r="BE60" s="122"/>
      <c r="BF60" s="122"/>
      <c r="BG60" s="122"/>
      <c r="BH60" s="122"/>
      <c r="BI60" s="122"/>
      <c r="BJ60" s="122"/>
      <c r="BK60" s="122"/>
      <c r="BL60" s="122"/>
      <c r="BM60" s="122"/>
      <c r="BN60" s="122"/>
      <c r="BO60" s="122"/>
      <c r="BP60" s="122"/>
      <c r="BQ60" s="122"/>
      <c r="BR60" s="122"/>
      <c r="BS60" s="122"/>
      <c r="BT60" s="122"/>
      <c r="BU60" s="122"/>
      <c r="BV60" s="122"/>
      <c r="BW60" s="122"/>
      <c r="BX60" s="122"/>
      <c r="BY60" s="122"/>
      <c r="BZ60" s="122"/>
      <c r="CA60" s="122"/>
      <c r="CB60" s="122"/>
      <c r="CC60" s="122"/>
      <c r="CD60" s="122"/>
      <c r="CE60" s="122"/>
      <c r="CF60" s="122"/>
      <c r="CG60" s="122"/>
      <c r="CH60" s="122"/>
      <c r="CI60" s="122"/>
      <c r="CJ60" s="122"/>
      <c r="CK60" s="122"/>
      <c r="CL60" s="122"/>
      <c r="CM60" s="122"/>
      <c r="CN60" s="122"/>
      <c r="CO60" s="122"/>
      <c r="CP60" s="122"/>
      <c r="CQ60" s="122"/>
      <c r="CR60" s="122"/>
      <c r="CS60" s="122"/>
      <c r="CT60" s="122"/>
      <c r="CU60" s="122"/>
      <c r="CV60" s="122"/>
      <c r="CW60" s="122"/>
      <c r="CX60" s="122"/>
      <c r="CY60" s="122"/>
      <c r="CZ60" s="122"/>
      <c r="DA60" s="122"/>
      <c r="DB60" s="122"/>
      <c r="DC60" s="122"/>
      <c r="DD60" s="122"/>
      <c r="DE60" s="122"/>
      <c r="DF60" s="122"/>
      <c r="DG60" s="122"/>
      <c r="DH60" s="122"/>
      <c r="DI60" s="122"/>
      <c r="DJ60" s="122"/>
      <c r="DK60" s="122"/>
      <c r="DL60" s="122"/>
      <c r="DM60" s="122"/>
      <c r="DN60" s="122"/>
      <c r="DO60" s="122"/>
      <c r="DP60" s="122"/>
      <c r="DQ60" s="122"/>
      <c r="DR60" s="122"/>
      <c r="DS60" s="122"/>
      <c r="DT60" s="122"/>
      <c r="DU60" s="122"/>
      <c r="DV60" s="122"/>
      <c r="DW60" s="122"/>
    </row>
    <row r="61" spans="1:127" s="123" customFormat="1" ht="30" customHeight="1">
      <c r="A61" s="207" t="s">
        <v>292</v>
      </c>
      <c r="B61" s="147" t="s">
        <v>255</v>
      </c>
      <c r="C61" s="148">
        <v>436</v>
      </c>
      <c r="D61" s="147" t="s">
        <v>16</v>
      </c>
      <c r="E61" s="199">
        <f t="shared" si="1"/>
        <v>37089</v>
      </c>
      <c r="F61" s="199">
        <f t="shared" si="1"/>
        <v>16170804</v>
      </c>
      <c r="G61" s="199">
        <v>5234</v>
      </c>
      <c r="H61" s="199">
        <f t="shared" si="5"/>
        <v>2282024</v>
      </c>
      <c r="I61" s="199">
        <v>31855</v>
      </c>
      <c r="J61" s="199">
        <f t="shared" si="6"/>
        <v>13888780</v>
      </c>
      <c r="K61" s="199">
        <v>0</v>
      </c>
      <c r="L61" s="199">
        <f t="shared" si="7"/>
        <v>0</v>
      </c>
      <c r="M61" s="208" t="s">
        <v>200</v>
      </c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  <c r="AY61" s="122"/>
      <c r="AZ61" s="122"/>
      <c r="BA61" s="122"/>
      <c r="BB61" s="122"/>
      <c r="BC61" s="122"/>
      <c r="BD61" s="122"/>
      <c r="BE61" s="122"/>
      <c r="BF61" s="122"/>
      <c r="BG61" s="122"/>
      <c r="BH61" s="122"/>
      <c r="BI61" s="122"/>
      <c r="BJ61" s="122"/>
      <c r="BK61" s="122"/>
      <c r="BL61" s="122"/>
      <c r="BM61" s="122"/>
      <c r="BN61" s="122"/>
      <c r="BO61" s="122"/>
      <c r="BP61" s="122"/>
      <c r="BQ61" s="122"/>
      <c r="BR61" s="122"/>
      <c r="BS61" s="122"/>
      <c r="BT61" s="122"/>
      <c r="BU61" s="122"/>
      <c r="BV61" s="122"/>
      <c r="BW61" s="122"/>
      <c r="BX61" s="122"/>
      <c r="BY61" s="122"/>
      <c r="BZ61" s="122"/>
      <c r="CA61" s="122"/>
      <c r="CB61" s="122"/>
      <c r="CC61" s="122"/>
      <c r="CD61" s="122"/>
      <c r="CE61" s="122"/>
      <c r="CF61" s="122"/>
      <c r="CG61" s="122"/>
      <c r="CH61" s="122"/>
      <c r="CI61" s="122"/>
      <c r="CJ61" s="122"/>
      <c r="CK61" s="122"/>
      <c r="CL61" s="122"/>
      <c r="CM61" s="122"/>
      <c r="CN61" s="122"/>
      <c r="CO61" s="122"/>
      <c r="CP61" s="122"/>
      <c r="CQ61" s="122"/>
      <c r="CR61" s="122"/>
      <c r="CS61" s="122"/>
      <c r="CT61" s="122"/>
      <c r="CU61" s="122"/>
      <c r="CV61" s="122"/>
      <c r="CW61" s="122"/>
      <c r="CX61" s="122"/>
      <c r="CY61" s="122"/>
      <c r="CZ61" s="122"/>
      <c r="DA61" s="122"/>
      <c r="DB61" s="122"/>
      <c r="DC61" s="122"/>
      <c r="DD61" s="122"/>
      <c r="DE61" s="122"/>
      <c r="DF61" s="122"/>
      <c r="DG61" s="122"/>
      <c r="DH61" s="122"/>
      <c r="DI61" s="122"/>
      <c r="DJ61" s="122"/>
      <c r="DK61" s="122"/>
      <c r="DL61" s="122"/>
      <c r="DM61" s="122"/>
      <c r="DN61" s="122"/>
      <c r="DO61" s="122"/>
      <c r="DP61" s="122"/>
      <c r="DQ61" s="122"/>
      <c r="DR61" s="122"/>
      <c r="DS61" s="122"/>
      <c r="DT61" s="122"/>
      <c r="DU61" s="122"/>
      <c r="DV61" s="122"/>
      <c r="DW61" s="122"/>
    </row>
    <row r="62" spans="1:127" s="123" customFormat="1" ht="30" customHeight="1">
      <c r="A62" s="207" t="s">
        <v>293</v>
      </c>
      <c r="B62" s="147" t="s">
        <v>294</v>
      </c>
      <c r="C62" s="258">
        <v>0.39500000000000002</v>
      </c>
      <c r="D62" s="147" t="s">
        <v>135</v>
      </c>
      <c r="E62" s="199">
        <f t="shared" si="1"/>
        <v>1011524</v>
      </c>
      <c r="F62" s="199">
        <f t="shared" si="1"/>
        <v>399551</v>
      </c>
      <c r="G62" s="199">
        <v>56089</v>
      </c>
      <c r="H62" s="199">
        <f t="shared" si="5"/>
        <v>22155</v>
      </c>
      <c r="I62" s="199">
        <v>955435</v>
      </c>
      <c r="J62" s="199">
        <f t="shared" si="6"/>
        <v>377396</v>
      </c>
      <c r="K62" s="199">
        <v>0</v>
      </c>
      <c r="L62" s="199">
        <f t="shared" si="7"/>
        <v>0</v>
      </c>
      <c r="M62" s="208" t="s">
        <v>201</v>
      </c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/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  <c r="BM62" s="122"/>
      <c r="BN62" s="122"/>
      <c r="BO62" s="122"/>
      <c r="BP62" s="122"/>
      <c r="BQ62" s="122"/>
      <c r="BR62" s="122"/>
      <c r="BS62" s="122"/>
      <c r="BT62" s="122"/>
      <c r="BU62" s="122"/>
      <c r="BV62" s="122"/>
      <c r="BW62" s="122"/>
      <c r="BX62" s="122"/>
      <c r="BY62" s="122"/>
      <c r="BZ62" s="122"/>
      <c r="CA62" s="122"/>
      <c r="CB62" s="122"/>
      <c r="CC62" s="122"/>
      <c r="CD62" s="122"/>
      <c r="CE62" s="122"/>
      <c r="CF62" s="122"/>
      <c r="CG62" s="122"/>
      <c r="CH62" s="122"/>
      <c r="CI62" s="122"/>
      <c r="CJ62" s="122"/>
      <c r="CK62" s="122"/>
      <c r="CL62" s="122"/>
      <c r="CM62" s="122"/>
      <c r="CN62" s="122"/>
      <c r="CO62" s="122"/>
      <c r="CP62" s="122"/>
      <c r="CQ62" s="122"/>
      <c r="CR62" s="122"/>
      <c r="CS62" s="122"/>
      <c r="CT62" s="122"/>
      <c r="CU62" s="122"/>
      <c r="CV62" s="122"/>
      <c r="CW62" s="122"/>
      <c r="CX62" s="122"/>
      <c r="CY62" s="122"/>
      <c r="CZ62" s="122"/>
      <c r="DA62" s="122"/>
      <c r="DB62" s="122"/>
      <c r="DC62" s="122"/>
      <c r="DD62" s="122"/>
      <c r="DE62" s="122"/>
      <c r="DF62" s="122"/>
      <c r="DG62" s="122"/>
      <c r="DH62" s="122"/>
      <c r="DI62" s="122"/>
      <c r="DJ62" s="122"/>
      <c r="DK62" s="122"/>
      <c r="DL62" s="122"/>
      <c r="DM62" s="122"/>
      <c r="DN62" s="122"/>
      <c r="DO62" s="122"/>
      <c r="DP62" s="122"/>
      <c r="DQ62" s="122"/>
      <c r="DR62" s="122"/>
      <c r="DS62" s="122"/>
      <c r="DT62" s="122"/>
      <c r="DU62" s="122"/>
      <c r="DV62" s="122"/>
      <c r="DW62" s="122"/>
    </row>
    <row r="63" spans="1:127" s="123" customFormat="1" ht="30" customHeight="1">
      <c r="A63" s="207" t="s">
        <v>300</v>
      </c>
      <c r="B63" s="147" t="s">
        <v>301</v>
      </c>
      <c r="C63" s="148">
        <v>96</v>
      </c>
      <c r="D63" s="147" t="s">
        <v>202</v>
      </c>
      <c r="E63" s="199">
        <f t="shared" si="1"/>
        <v>6330</v>
      </c>
      <c r="F63" s="199">
        <f t="shared" si="1"/>
        <v>607680</v>
      </c>
      <c r="G63" s="199">
        <v>3725</v>
      </c>
      <c r="H63" s="199">
        <f t="shared" si="5"/>
        <v>357600</v>
      </c>
      <c r="I63" s="199">
        <v>2530</v>
      </c>
      <c r="J63" s="199">
        <f t="shared" si="6"/>
        <v>242880</v>
      </c>
      <c r="K63" s="199">
        <v>75</v>
      </c>
      <c r="L63" s="199">
        <f t="shared" si="7"/>
        <v>7200</v>
      </c>
      <c r="M63" s="208" t="s">
        <v>205</v>
      </c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/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  <c r="BM63" s="122"/>
      <c r="BN63" s="122"/>
      <c r="BO63" s="122"/>
      <c r="BP63" s="122"/>
      <c r="BQ63" s="122"/>
      <c r="BR63" s="122"/>
      <c r="BS63" s="122"/>
      <c r="BT63" s="122"/>
      <c r="BU63" s="122"/>
      <c r="BV63" s="122"/>
      <c r="BW63" s="122"/>
      <c r="BX63" s="122"/>
      <c r="BY63" s="122"/>
      <c r="BZ63" s="122"/>
      <c r="CA63" s="122"/>
      <c r="CB63" s="122"/>
      <c r="CC63" s="122"/>
      <c r="CD63" s="122"/>
      <c r="CE63" s="122"/>
      <c r="CF63" s="122"/>
      <c r="CG63" s="122"/>
      <c r="CH63" s="122"/>
      <c r="CI63" s="122"/>
      <c r="CJ63" s="122"/>
      <c r="CK63" s="122"/>
      <c r="CL63" s="122"/>
      <c r="CM63" s="122"/>
      <c r="CN63" s="122"/>
      <c r="CO63" s="122"/>
      <c r="CP63" s="122"/>
      <c r="CQ63" s="122"/>
      <c r="CR63" s="122"/>
      <c r="CS63" s="122"/>
      <c r="CT63" s="122"/>
      <c r="CU63" s="122"/>
      <c r="CV63" s="122"/>
      <c r="CW63" s="122"/>
      <c r="CX63" s="122"/>
      <c r="CY63" s="122"/>
      <c r="CZ63" s="122"/>
      <c r="DA63" s="122"/>
      <c r="DB63" s="122"/>
      <c r="DC63" s="122"/>
      <c r="DD63" s="122"/>
      <c r="DE63" s="122"/>
      <c r="DF63" s="122"/>
      <c r="DG63" s="122"/>
      <c r="DH63" s="122"/>
      <c r="DI63" s="122"/>
      <c r="DJ63" s="122"/>
      <c r="DK63" s="122"/>
      <c r="DL63" s="122"/>
      <c r="DM63" s="122"/>
      <c r="DN63" s="122"/>
      <c r="DO63" s="122"/>
      <c r="DP63" s="122"/>
      <c r="DQ63" s="122"/>
      <c r="DR63" s="122"/>
      <c r="DS63" s="122"/>
      <c r="DT63" s="122"/>
      <c r="DU63" s="122"/>
      <c r="DV63" s="122"/>
      <c r="DW63" s="122"/>
    </row>
    <row r="64" spans="1:127" s="123" customFormat="1" ht="30" customHeight="1">
      <c r="A64" s="207" t="s">
        <v>302</v>
      </c>
      <c r="B64" s="147" t="s">
        <v>10</v>
      </c>
      <c r="C64" s="148">
        <v>356</v>
      </c>
      <c r="D64" s="147" t="s">
        <v>16</v>
      </c>
      <c r="E64" s="199">
        <f t="shared" si="1"/>
        <v>679</v>
      </c>
      <c r="F64" s="199">
        <f t="shared" si="1"/>
        <v>241724</v>
      </c>
      <c r="G64" s="199">
        <v>647</v>
      </c>
      <c r="H64" s="199">
        <f t="shared" si="5"/>
        <v>230332</v>
      </c>
      <c r="I64" s="199">
        <v>32</v>
      </c>
      <c r="J64" s="199">
        <f t="shared" si="6"/>
        <v>11392</v>
      </c>
      <c r="K64" s="199">
        <v>0</v>
      </c>
      <c r="L64" s="199">
        <f t="shared" si="7"/>
        <v>0</v>
      </c>
      <c r="M64" s="208" t="s">
        <v>206</v>
      </c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/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  <c r="BM64" s="122"/>
      <c r="BN64" s="122"/>
      <c r="BO64" s="122"/>
      <c r="BP64" s="122"/>
      <c r="BQ64" s="122"/>
      <c r="BR64" s="122"/>
      <c r="BS64" s="122"/>
      <c r="BT64" s="122"/>
      <c r="BU64" s="122"/>
      <c r="BV64" s="122"/>
      <c r="BW64" s="122"/>
      <c r="BX64" s="122"/>
      <c r="BY64" s="122"/>
      <c r="BZ64" s="122"/>
      <c r="CA64" s="122"/>
      <c r="CB64" s="122"/>
      <c r="CC64" s="122"/>
      <c r="CD64" s="122"/>
      <c r="CE64" s="122"/>
      <c r="CF64" s="122"/>
      <c r="CG64" s="122"/>
      <c r="CH64" s="122"/>
      <c r="CI64" s="122"/>
      <c r="CJ64" s="122"/>
      <c r="CK64" s="122"/>
      <c r="CL64" s="122"/>
      <c r="CM64" s="122"/>
      <c r="CN64" s="122"/>
      <c r="CO64" s="122"/>
      <c r="CP64" s="122"/>
      <c r="CQ64" s="122"/>
      <c r="CR64" s="122"/>
      <c r="CS64" s="122"/>
      <c r="CT64" s="122"/>
      <c r="CU64" s="122"/>
      <c r="CV64" s="122"/>
      <c r="CW64" s="122"/>
      <c r="CX64" s="122"/>
      <c r="CY64" s="122"/>
      <c r="CZ64" s="122"/>
      <c r="DA64" s="122"/>
      <c r="DB64" s="122"/>
      <c r="DC64" s="122"/>
      <c r="DD64" s="122"/>
      <c r="DE64" s="122"/>
      <c r="DF64" s="122"/>
      <c r="DG64" s="122"/>
      <c r="DH64" s="122"/>
      <c r="DI64" s="122"/>
      <c r="DJ64" s="122"/>
      <c r="DK64" s="122"/>
      <c r="DL64" s="122"/>
      <c r="DM64" s="122"/>
      <c r="DN64" s="122"/>
      <c r="DO64" s="122"/>
      <c r="DP64" s="122"/>
      <c r="DQ64" s="122"/>
      <c r="DR64" s="122"/>
      <c r="DS64" s="122"/>
      <c r="DT64" s="122"/>
      <c r="DU64" s="122"/>
      <c r="DV64" s="122"/>
      <c r="DW64" s="122"/>
    </row>
    <row r="65" spans="1:127" s="123" customFormat="1" ht="30" customHeight="1">
      <c r="A65" s="207" t="s">
        <v>295</v>
      </c>
      <c r="B65" s="147" t="s">
        <v>296</v>
      </c>
      <c r="C65" s="148">
        <v>4</v>
      </c>
      <c r="D65" s="147" t="s">
        <v>16</v>
      </c>
      <c r="E65" s="199">
        <f t="shared" si="1"/>
        <v>10338</v>
      </c>
      <c r="F65" s="199">
        <f t="shared" si="1"/>
        <v>41352</v>
      </c>
      <c r="G65" s="199">
        <v>1316</v>
      </c>
      <c r="H65" s="199">
        <f t="shared" si="5"/>
        <v>5264</v>
      </c>
      <c r="I65" s="199">
        <v>9022</v>
      </c>
      <c r="J65" s="199">
        <f t="shared" si="6"/>
        <v>36088</v>
      </c>
      <c r="K65" s="199">
        <v>0</v>
      </c>
      <c r="L65" s="199">
        <f t="shared" si="7"/>
        <v>0</v>
      </c>
      <c r="M65" s="208" t="s">
        <v>290</v>
      </c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/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  <c r="BM65" s="122"/>
      <c r="BN65" s="122"/>
      <c r="BO65" s="122"/>
      <c r="BP65" s="122"/>
      <c r="BQ65" s="122"/>
      <c r="BR65" s="122"/>
      <c r="BS65" s="122"/>
      <c r="BT65" s="122"/>
      <c r="BU65" s="122"/>
      <c r="BV65" s="122"/>
      <c r="BW65" s="122"/>
      <c r="BX65" s="122"/>
      <c r="BY65" s="122"/>
      <c r="BZ65" s="122"/>
      <c r="CA65" s="122"/>
      <c r="CB65" s="122"/>
      <c r="CC65" s="122"/>
      <c r="CD65" s="122"/>
      <c r="CE65" s="122"/>
      <c r="CF65" s="122"/>
      <c r="CG65" s="122"/>
      <c r="CH65" s="122"/>
      <c r="CI65" s="122"/>
      <c r="CJ65" s="122"/>
      <c r="CK65" s="122"/>
      <c r="CL65" s="122"/>
      <c r="CM65" s="122"/>
      <c r="CN65" s="122"/>
      <c r="CO65" s="122"/>
      <c r="CP65" s="122"/>
      <c r="CQ65" s="122"/>
      <c r="CR65" s="122"/>
      <c r="CS65" s="122"/>
      <c r="CT65" s="122"/>
      <c r="CU65" s="122"/>
      <c r="CV65" s="122"/>
      <c r="CW65" s="122"/>
      <c r="CX65" s="122"/>
      <c r="CY65" s="122"/>
      <c r="CZ65" s="122"/>
      <c r="DA65" s="122"/>
      <c r="DB65" s="122"/>
      <c r="DC65" s="122"/>
      <c r="DD65" s="122"/>
      <c r="DE65" s="122"/>
      <c r="DF65" s="122"/>
      <c r="DG65" s="122"/>
      <c r="DH65" s="122"/>
      <c r="DI65" s="122"/>
      <c r="DJ65" s="122"/>
      <c r="DK65" s="122"/>
      <c r="DL65" s="122"/>
      <c r="DM65" s="122"/>
      <c r="DN65" s="122"/>
      <c r="DO65" s="122"/>
      <c r="DP65" s="122"/>
      <c r="DQ65" s="122"/>
      <c r="DR65" s="122"/>
      <c r="DS65" s="122"/>
      <c r="DT65" s="122"/>
      <c r="DU65" s="122"/>
      <c r="DV65" s="122"/>
      <c r="DW65" s="122"/>
    </row>
    <row r="66" spans="1:127" s="123" customFormat="1" ht="30" customHeight="1">
      <c r="A66" s="207" t="s">
        <v>372</v>
      </c>
      <c r="B66" s="147" t="s">
        <v>10</v>
      </c>
      <c r="C66" s="257">
        <v>0</v>
      </c>
      <c r="D66" s="147" t="s">
        <v>10</v>
      </c>
      <c r="E66" s="199">
        <f t="shared" si="1"/>
        <v>0</v>
      </c>
      <c r="F66" s="199">
        <f t="shared" si="1"/>
        <v>1718196</v>
      </c>
      <c r="G66" s="199">
        <v>0</v>
      </c>
      <c r="H66" s="199">
        <f>SUM(H67:H71)</f>
        <v>1167190</v>
      </c>
      <c r="I66" s="199">
        <v>0</v>
      </c>
      <c r="J66" s="199">
        <f>SUM(J67:J71)</f>
        <v>539617</v>
      </c>
      <c r="K66" s="199">
        <v>0</v>
      </c>
      <c r="L66" s="199">
        <f>SUM(L67:L71)</f>
        <v>11389</v>
      </c>
      <c r="M66" s="208" t="s">
        <v>10</v>
      </c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122"/>
      <c r="BB66" s="122"/>
      <c r="BC66" s="122"/>
      <c r="BD66" s="122"/>
      <c r="BE66" s="122"/>
      <c r="BF66" s="122"/>
      <c r="BG66" s="122"/>
      <c r="BH66" s="122"/>
      <c r="BI66" s="122"/>
      <c r="BJ66" s="122"/>
      <c r="BK66" s="122"/>
      <c r="BL66" s="122"/>
      <c r="BM66" s="122"/>
      <c r="BN66" s="122"/>
      <c r="BO66" s="122"/>
      <c r="BP66" s="122"/>
      <c r="BQ66" s="122"/>
      <c r="BR66" s="122"/>
      <c r="BS66" s="122"/>
      <c r="BT66" s="122"/>
      <c r="BU66" s="122"/>
      <c r="BV66" s="122"/>
      <c r="BW66" s="122"/>
      <c r="BX66" s="122"/>
      <c r="BY66" s="122"/>
      <c r="BZ66" s="122"/>
      <c r="CA66" s="122"/>
      <c r="CB66" s="122"/>
      <c r="CC66" s="122"/>
      <c r="CD66" s="122"/>
      <c r="CE66" s="122"/>
      <c r="CF66" s="122"/>
      <c r="CG66" s="122"/>
      <c r="CH66" s="122"/>
      <c r="CI66" s="122"/>
      <c r="CJ66" s="122"/>
      <c r="CK66" s="122"/>
      <c r="CL66" s="122"/>
      <c r="CM66" s="122"/>
      <c r="CN66" s="122"/>
      <c r="CO66" s="122"/>
      <c r="CP66" s="122"/>
      <c r="CQ66" s="122"/>
      <c r="CR66" s="122"/>
      <c r="CS66" s="122"/>
      <c r="CT66" s="122"/>
      <c r="CU66" s="122"/>
      <c r="CV66" s="122"/>
      <c r="CW66" s="122"/>
      <c r="CX66" s="122"/>
      <c r="CY66" s="122"/>
      <c r="CZ66" s="122"/>
      <c r="DA66" s="122"/>
      <c r="DB66" s="122"/>
      <c r="DC66" s="122"/>
      <c r="DD66" s="122"/>
      <c r="DE66" s="122"/>
      <c r="DF66" s="122"/>
      <c r="DG66" s="122"/>
      <c r="DH66" s="122"/>
      <c r="DI66" s="122"/>
      <c r="DJ66" s="122"/>
      <c r="DK66" s="122"/>
      <c r="DL66" s="122"/>
      <c r="DM66" s="122"/>
      <c r="DN66" s="122"/>
      <c r="DO66" s="122"/>
      <c r="DP66" s="122"/>
      <c r="DQ66" s="122"/>
      <c r="DR66" s="122"/>
      <c r="DS66" s="122"/>
      <c r="DT66" s="122"/>
      <c r="DU66" s="122"/>
      <c r="DV66" s="122"/>
      <c r="DW66" s="122"/>
    </row>
    <row r="67" spans="1:127" s="123" customFormat="1" ht="30" customHeight="1">
      <c r="A67" s="207" t="s">
        <v>289</v>
      </c>
      <c r="B67" s="147" t="s">
        <v>291</v>
      </c>
      <c r="C67" s="148">
        <v>2</v>
      </c>
      <c r="D67" s="147" t="s">
        <v>181</v>
      </c>
      <c r="E67" s="199">
        <f t="shared" ref="E67:F98" si="8">G67+I67+K67</f>
        <v>34380</v>
      </c>
      <c r="F67" s="199">
        <f t="shared" si="8"/>
        <v>68760</v>
      </c>
      <c r="G67" s="199">
        <v>3680</v>
      </c>
      <c r="H67" s="199">
        <f>TRUNC(C67*G67,0)</f>
        <v>7360</v>
      </c>
      <c r="I67" s="199">
        <v>26768</v>
      </c>
      <c r="J67" s="199">
        <f>TRUNC(C67*I67,0)</f>
        <v>53536</v>
      </c>
      <c r="K67" s="199">
        <v>3932</v>
      </c>
      <c r="L67" s="199">
        <f>TRUNC(C67*K67,0)</f>
        <v>7864</v>
      </c>
      <c r="M67" s="208" t="s">
        <v>199</v>
      </c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/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  <c r="BM67" s="122"/>
      <c r="BN67" s="122"/>
      <c r="BO67" s="122"/>
      <c r="BP67" s="122"/>
      <c r="BQ67" s="122"/>
      <c r="BR67" s="122"/>
      <c r="BS67" s="122"/>
      <c r="BT67" s="122"/>
      <c r="BU67" s="122"/>
      <c r="BV67" s="122"/>
      <c r="BW67" s="122"/>
      <c r="BX67" s="122"/>
      <c r="BY67" s="122"/>
      <c r="BZ67" s="122"/>
      <c r="CA67" s="122"/>
      <c r="CB67" s="122"/>
      <c r="CC67" s="122"/>
      <c r="CD67" s="122"/>
      <c r="CE67" s="122"/>
      <c r="CF67" s="122"/>
      <c r="CG67" s="122"/>
      <c r="CH67" s="122"/>
      <c r="CI67" s="122"/>
      <c r="CJ67" s="122"/>
      <c r="CK67" s="122"/>
      <c r="CL67" s="122"/>
      <c r="CM67" s="122"/>
      <c r="CN67" s="122"/>
      <c r="CO67" s="122"/>
      <c r="CP67" s="122"/>
      <c r="CQ67" s="122"/>
      <c r="CR67" s="122"/>
      <c r="CS67" s="122"/>
      <c r="CT67" s="122"/>
      <c r="CU67" s="122"/>
      <c r="CV67" s="122"/>
      <c r="CW67" s="122"/>
      <c r="CX67" s="122"/>
      <c r="CY67" s="122"/>
      <c r="CZ67" s="122"/>
      <c r="DA67" s="122"/>
      <c r="DB67" s="122"/>
      <c r="DC67" s="122"/>
      <c r="DD67" s="122"/>
      <c r="DE67" s="122"/>
      <c r="DF67" s="122"/>
      <c r="DG67" s="122"/>
      <c r="DH67" s="122"/>
      <c r="DI67" s="122"/>
      <c r="DJ67" s="122"/>
      <c r="DK67" s="122"/>
      <c r="DL67" s="122"/>
      <c r="DM67" s="122"/>
      <c r="DN67" s="122"/>
      <c r="DO67" s="122"/>
      <c r="DP67" s="122"/>
      <c r="DQ67" s="122"/>
      <c r="DR67" s="122"/>
      <c r="DS67" s="122"/>
      <c r="DT67" s="122"/>
      <c r="DU67" s="122"/>
      <c r="DV67" s="122"/>
      <c r="DW67" s="122"/>
    </row>
    <row r="68" spans="1:127" s="123" customFormat="1" ht="30" customHeight="1">
      <c r="A68" s="207" t="s">
        <v>289</v>
      </c>
      <c r="B68" s="147" t="s">
        <v>193</v>
      </c>
      <c r="C68" s="148">
        <v>1</v>
      </c>
      <c r="D68" s="147" t="s">
        <v>181</v>
      </c>
      <c r="E68" s="199">
        <f t="shared" si="8"/>
        <v>30386</v>
      </c>
      <c r="F68" s="199">
        <f t="shared" si="8"/>
        <v>30386</v>
      </c>
      <c r="G68" s="199">
        <v>3291</v>
      </c>
      <c r="H68" s="199">
        <f>TRUNC(C68*G68,0)</f>
        <v>3291</v>
      </c>
      <c r="I68" s="199">
        <v>23570</v>
      </c>
      <c r="J68" s="199">
        <f>TRUNC(C68*I68,0)</f>
        <v>23570</v>
      </c>
      <c r="K68" s="199">
        <v>3525</v>
      </c>
      <c r="L68" s="199">
        <f>TRUNC(C68*K68,0)</f>
        <v>3525</v>
      </c>
      <c r="M68" s="208" t="s">
        <v>198</v>
      </c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/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  <c r="BM68" s="122"/>
      <c r="BN68" s="122"/>
      <c r="BO68" s="122"/>
      <c r="BP68" s="122"/>
      <c r="BQ68" s="122"/>
      <c r="BR68" s="122"/>
      <c r="BS68" s="122"/>
      <c r="BT68" s="122"/>
      <c r="BU68" s="122"/>
      <c r="BV68" s="122"/>
      <c r="BW68" s="122"/>
      <c r="BX68" s="122"/>
      <c r="BY68" s="122"/>
      <c r="BZ68" s="122"/>
      <c r="CA68" s="122"/>
      <c r="CB68" s="122"/>
      <c r="CC68" s="122"/>
      <c r="CD68" s="122"/>
      <c r="CE68" s="122"/>
      <c r="CF68" s="122"/>
      <c r="CG68" s="122"/>
      <c r="CH68" s="122"/>
      <c r="CI68" s="122"/>
      <c r="CJ68" s="122"/>
      <c r="CK68" s="122"/>
      <c r="CL68" s="122"/>
      <c r="CM68" s="122"/>
      <c r="CN68" s="122"/>
      <c r="CO68" s="122"/>
      <c r="CP68" s="122"/>
      <c r="CQ68" s="122"/>
      <c r="CR68" s="122"/>
      <c r="CS68" s="122"/>
      <c r="CT68" s="122"/>
      <c r="CU68" s="122"/>
      <c r="CV68" s="122"/>
      <c r="CW68" s="122"/>
      <c r="CX68" s="122"/>
      <c r="CY68" s="122"/>
      <c r="CZ68" s="122"/>
      <c r="DA68" s="122"/>
      <c r="DB68" s="122"/>
      <c r="DC68" s="122"/>
      <c r="DD68" s="122"/>
      <c r="DE68" s="122"/>
      <c r="DF68" s="122"/>
      <c r="DG68" s="122"/>
      <c r="DH68" s="122"/>
      <c r="DI68" s="122"/>
      <c r="DJ68" s="122"/>
      <c r="DK68" s="122"/>
      <c r="DL68" s="122"/>
      <c r="DM68" s="122"/>
      <c r="DN68" s="122"/>
      <c r="DO68" s="122"/>
      <c r="DP68" s="122"/>
      <c r="DQ68" s="122"/>
      <c r="DR68" s="122"/>
      <c r="DS68" s="122"/>
      <c r="DT68" s="122"/>
      <c r="DU68" s="122"/>
      <c r="DV68" s="122"/>
      <c r="DW68" s="122"/>
    </row>
    <row r="69" spans="1:127" s="123" customFormat="1" ht="30" customHeight="1">
      <c r="A69" s="207" t="s">
        <v>292</v>
      </c>
      <c r="B69" s="147" t="s">
        <v>255</v>
      </c>
      <c r="C69" s="148">
        <v>11</v>
      </c>
      <c r="D69" s="147" t="s">
        <v>16</v>
      </c>
      <c r="E69" s="199">
        <f t="shared" si="8"/>
        <v>37089</v>
      </c>
      <c r="F69" s="199">
        <f t="shared" si="8"/>
        <v>407979</v>
      </c>
      <c r="G69" s="199">
        <v>5234</v>
      </c>
      <c r="H69" s="199">
        <f>TRUNC(C69*G69,0)</f>
        <v>57574</v>
      </c>
      <c r="I69" s="199">
        <v>31855</v>
      </c>
      <c r="J69" s="199">
        <f>TRUNC(C69*I69,0)</f>
        <v>350405</v>
      </c>
      <c r="K69" s="199">
        <v>0</v>
      </c>
      <c r="L69" s="199">
        <f>TRUNC(C69*K69,0)</f>
        <v>0</v>
      </c>
      <c r="M69" s="208" t="s">
        <v>200</v>
      </c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122"/>
      <c r="AU69" s="122"/>
      <c r="AV69" s="122"/>
      <c r="AW69" s="122"/>
      <c r="AX69" s="122"/>
      <c r="AY69" s="122"/>
      <c r="AZ69" s="122"/>
      <c r="BA69" s="122"/>
      <c r="BB69" s="122"/>
      <c r="BC69" s="122"/>
      <c r="BD69" s="122"/>
      <c r="BE69" s="122"/>
      <c r="BF69" s="122"/>
      <c r="BG69" s="122"/>
      <c r="BH69" s="122"/>
      <c r="BI69" s="122"/>
      <c r="BJ69" s="122"/>
      <c r="BK69" s="122"/>
      <c r="BL69" s="122"/>
      <c r="BM69" s="122"/>
      <c r="BN69" s="122"/>
      <c r="BO69" s="122"/>
      <c r="BP69" s="122"/>
      <c r="BQ69" s="122"/>
      <c r="BR69" s="122"/>
      <c r="BS69" s="122"/>
      <c r="BT69" s="122"/>
      <c r="BU69" s="122"/>
      <c r="BV69" s="122"/>
      <c r="BW69" s="122"/>
      <c r="BX69" s="122"/>
      <c r="BY69" s="122"/>
      <c r="BZ69" s="122"/>
      <c r="CA69" s="122"/>
      <c r="CB69" s="122"/>
      <c r="CC69" s="122"/>
      <c r="CD69" s="122"/>
      <c r="CE69" s="122"/>
      <c r="CF69" s="122"/>
      <c r="CG69" s="122"/>
      <c r="CH69" s="122"/>
      <c r="CI69" s="122"/>
      <c r="CJ69" s="122"/>
      <c r="CK69" s="122"/>
      <c r="CL69" s="122"/>
      <c r="CM69" s="122"/>
      <c r="CN69" s="122"/>
      <c r="CO69" s="122"/>
      <c r="CP69" s="122"/>
      <c r="CQ69" s="122"/>
      <c r="CR69" s="122"/>
      <c r="CS69" s="122"/>
      <c r="CT69" s="122"/>
      <c r="CU69" s="122"/>
      <c r="CV69" s="122"/>
      <c r="CW69" s="122"/>
      <c r="CX69" s="122"/>
      <c r="CY69" s="122"/>
      <c r="CZ69" s="122"/>
      <c r="DA69" s="122"/>
      <c r="DB69" s="122"/>
      <c r="DC69" s="122"/>
      <c r="DD69" s="122"/>
      <c r="DE69" s="122"/>
      <c r="DF69" s="122"/>
      <c r="DG69" s="122"/>
      <c r="DH69" s="122"/>
      <c r="DI69" s="122"/>
      <c r="DJ69" s="122"/>
      <c r="DK69" s="122"/>
      <c r="DL69" s="122"/>
      <c r="DM69" s="122"/>
      <c r="DN69" s="122"/>
      <c r="DO69" s="122"/>
      <c r="DP69" s="122"/>
      <c r="DQ69" s="122"/>
      <c r="DR69" s="122"/>
      <c r="DS69" s="122"/>
      <c r="DT69" s="122"/>
      <c r="DU69" s="122"/>
      <c r="DV69" s="122"/>
      <c r="DW69" s="122"/>
    </row>
    <row r="70" spans="1:127" s="123" customFormat="1" ht="30" customHeight="1">
      <c r="A70" s="207" t="s">
        <v>293</v>
      </c>
      <c r="B70" s="147" t="s">
        <v>294</v>
      </c>
      <c r="C70" s="258">
        <v>0.06</v>
      </c>
      <c r="D70" s="147" t="s">
        <v>135</v>
      </c>
      <c r="E70" s="199">
        <f t="shared" si="8"/>
        <v>1011524</v>
      </c>
      <c r="F70" s="199">
        <f t="shared" si="8"/>
        <v>60691</v>
      </c>
      <c r="G70" s="199">
        <v>56089</v>
      </c>
      <c r="H70" s="199">
        <f>TRUNC(C70*G70,0)</f>
        <v>3365</v>
      </c>
      <c r="I70" s="199">
        <v>955435</v>
      </c>
      <c r="J70" s="199">
        <f>TRUNC(C70*I70,0)</f>
        <v>57326</v>
      </c>
      <c r="K70" s="199">
        <v>0</v>
      </c>
      <c r="L70" s="199">
        <f>TRUNC(C70*K70,0)</f>
        <v>0</v>
      </c>
      <c r="M70" s="208" t="s">
        <v>201</v>
      </c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  <c r="AO70" s="122"/>
      <c r="AP70" s="122"/>
      <c r="AQ70" s="122"/>
      <c r="AR70" s="122"/>
      <c r="AS70" s="122"/>
      <c r="AT70" s="122"/>
      <c r="AU70" s="122"/>
      <c r="AV70" s="122"/>
      <c r="AW70" s="122"/>
      <c r="AX70" s="122"/>
      <c r="AY70" s="122"/>
      <c r="AZ70" s="122"/>
      <c r="BA70" s="122"/>
      <c r="BB70" s="122"/>
      <c r="BC70" s="122"/>
      <c r="BD70" s="122"/>
      <c r="BE70" s="122"/>
      <c r="BF70" s="122"/>
      <c r="BG70" s="122"/>
      <c r="BH70" s="122"/>
      <c r="BI70" s="122"/>
      <c r="BJ70" s="122"/>
      <c r="BK70" s="122"/>
      <c r="BL70" s="122"/>
      <c r="BM70" s="122"/>
      <c r="BN70" s="122"/>
      <c r="BO70" s="122"/>
      <c r="BP70" s="122"/>
      <c r="BQ70" s="122"/>
      <c r="BR70" s="122"/>
      <c r="BS70" s="122"/>
      <c r="BT70" s="122"/>
      <c r="BU70" s="122"/>
      <c r="BV70" s="122"/>
      <c r="BW70" s="122"/>
      <c r="BX70" s="122"/>
      <c r="BY70" s="122"/>
      <c r="BZ70" s="122"/>
      <c r="CA70" s="122"/>
      <c r="CB70" s="122"/>
      <c r="CC70" s="122"/>
      <c r="CD70" s="122"/>
      <c r="CE70" s="122"/>
      <c r="CF70" s="122"/>
      <c r="CG70" s="122"/>
      <c r="CH70" s="122"/>
      <c r="CI70" s="122"/>
      <c r="CJ70" s="122"/>
      <c r="CK70" s="122"/>
      <c r="CL70" s="122"/>
      <c r="CM70" s="122"/>
      <c r="CN70" s="122"/>
      <c r="CO70" s="122"/>
      <c r="CP70" s="122"/>
      <c r="CQ70" s="122"/>
      <c r="CR70" s="122"/>
      <c r="CS70" s="122"/>
      <c r="CT70" s="122"/>
      <c r="CU70" s="122"/>
      <c r="CV70" s="122"/>
      <c r="CW70" s="122"/>
      <c r="CX70" s="122"/>
      <c r="CY70" s="122"/>
      <c r="CZ70" s="122"/>
      <c r="DA70" s="122"/>
      <c r="DB70" s="122"/>
      <c r="DC70" s="122"/>
      <c r="DD70" s="122"/>
      <c r="DE70" s="122"/>
      <c r="DF70" s="122"/>
      <c r="DG70" s="122"/>
      <c r="DH70" s="122"/>
      <c r="DI70" s="122"/>
      <c r="DJ70" s="122"/>
      <c r="DK70" s="122"/>
      <c r="DL70" s="122"/>
      <c r="DM70" s="122"/>
      <c r="DN70" s="122"/>
      <c r="DO70" s="122"/>
      <c r="DP70" s="122"/>
      <c r="DQ70" s="122"/>
      <c r="DR70" s="122"/>
      <c r="DS70" s="122"/>
      <c r="DT70" s="122"/>
      <c r="DU70" s="122"/>
      <c r="DV70" s="122"/>
      <c r="DW70" s="122"/>
    </row>
    <row r="71" spans="1:127" s="123" customFormat="1" ht="30" customHeight="1">
      <c r="A71" s="207" t="s">
        <v>373</v>
      </c>
      <c r="B71" s="147" t="s">
        <v>374</v>
      </c>
      <c r="C71" s="148">
        <v>2</v>
      </c>
      <c r="D71" s="147" t="s">
        <v>375</v>
      </c>
      <c r="E71" s="199">
        <f t="shared" si="8"/>
        <v>575190</v>
      </c>
      <c r="F71" s="199">
        <f t="shared" si="8"/>
        <v>1150380</v>
      </c>
      <c r="G71" s="199">
        <v>547800</v>
      </c>
      <c r="H71" s="199">
        <f>TRUNC(C71*G71,0)</f>
        <v>1095600</v>
      </c>
      <c r="I71" s="199">
        <v>27390</v>
      </c>
      <c r="J71" s="199">
        <f>TRUNC(C71*I71,0)</f>
        <v>54780</v>
      </c>
      <c r="K71" s="199">
        <v>0</v>
      </c>
      <c r="L71" s="199">
        <f>TRUNC(C71*K71,0)</f>
        <v>0</v>
      </c>
      <c r="M71" s="208" t="s">
        <v>164</v>
      </c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  <c r="AO71" s="122"/>
      <c r="AP71" s="122"/>
      <c r="AQ71" s="122"/>
      <c r="AR71" s="122"/>
      <c r="AS71" s="122"/>
      <c r="AT71" s="122"/>
      <c r="AU71" s="122"/>
      <c r="AV71" s="122"/>
      <c r="AW71" s="122"/>
      <c r="AX71" s="122"/>
      <c r="AY71" s="122"/>
      <c r="AZ71" s="122"/>
      <c r="BA71" s="122"/>
      <c r="BB71" s="122"/>
      <c r="BC71" s="122"/>
      <c r="BD71" s="122"/>
      <c r="BE71" s="122"/>
      <c r="BF71" s="122"/>
      <c r="BG71" s="122"/>
      <c r="BH71" s="122"/>
      <c r="BI71" s="122"/>
      <c r="BJ71" s="122"/>
      <c r="BK71" s="122"/>
      <c r="BL71" s="122"/>
      <c r="BM71" s="122"/>
      <c r="BN71" s="122"/>
      <c r="BO71" s="122"/>
      <c r="BP71" s="122"/>
      <c r="BQ71" s="122"/>
      <c r="BR71" s="122"/>
      <c r="BS71" s="122"/>
      <c r="BT71" s="122"/>
      <c r="BU71" s="122"/>
      <c r="BV71" s="122"/>
      <c r="BW71" s="122"/>
      <c r="BX71" s="122"/>
      <c r="BY71" s="122"/>
      <c r="BZ71" s="122"/>
      <c r="CA71" s="122"/>
      <c r="CB71" s="122"/>
      <c r="CC71" s="122"/>
      <c r="CD71" s="122"/>
      <c r="CE71" s="122"/>
      <c r="CF71" s="122"/>
      <c r="CG71" s="122"/>
      <c r="CH71" s="122"/>
      <c r="CI71" s="122"/>
      <c r="CJ71" s="122"/>
      <c r="CK71" s="122"/>
      <c r="CL71" s="122"/>
      <c r="CM71" s="122"/>
      <c r="CN71" s="122"/>
      <c r="CO71" s="122"/>
      <c r="CP71" s="122"/>
      <c r="CQ71" s="122"/>
      <c r="CR71" s="122"/>
      <c r="CS71" s="122"/>
      <c r="CT71" s="122"/>
      <c r="CU71" s="122"/>
      <c r="CV71" s="122"/>
      <c r="CW71" s="122"/>
      <c r="CX71" s="122"/>
      <c r="CY71" s="122"/>
      <c r="CZ71" s="122"/>
      <c r="DA71" s="122"/>
      <c r="DB71" s="122"/>
      <c r="DC71" s="122"/>
      <c r="DD71" s="122"/>
      <c r="DE71" s="122"/>
      <c r="DF71" s="122"/>
      <c r="DG71" s="122"/>
      <c r="DH71" s="122"/>
      <c r="DI71" s="122"/>
      <c r="DJ71" s="122"/>
      <c r="DK71" s="122"/>
      <c r="DL71" s="122"/>
      <c r="DM71" s="122"/>
      <c r="DN71" s="122"/>
      <c r="DO71" s="122"/>
      <c r="DP71" s="122"/>
      <c r="DQ71" s="122"/>
      <c r="DR71" s="122"/>
      <c r="DS71" s="122"/>
      <c r="DT71" s="122"/>
      <c r="DU71" s="122"/>
      <c r="DV71" s="122"/>
      <c r="DW71" s="122"/>
    </row>
    <row r="72" spans="1:127" s="123" customFormat="1" ht="30" customHeight="1">
      <c r="A72" s="207" t="s">
        <v>376</v>
      </c>
      <c r="B72" s="147" t="s">
        <v>10</v>
      </c>
      <c r="C72" s="257">
        <v>0</v>
      </c>
      <c r="D72" s="147" t="s">
        <v>10</v>
      </c>
      <c r="E72" s="199">
        <f t="shared" si="8"/>
        <v>0</v>
      </c>
      <c r="F72" s="199">
        <f t="shared" si="8"/>
        <v>1136980</v>
      </c>
      <c r="G72" s="199">
        <v>0</v>
      </c>
      <c r="H72" s="199">
        <f>H73</f>
        <v>508830</v>
      </c>
      <c r="I72" s="199">
        <v>0</v>
      </c>
      <c r="J72" s="199">
        <f>J73</f>
        <v>583420</v>
      </c>
      <c r="K72" s="199">
        <v>0</v>
      </c>
      <c r="L72" s="199">
        <f>L73</f>
        <v>44730</v>
      </c>
      <c r="M72" s="208" t="s">
        <v>10</v>
      </c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122"/>
      <c r="AU72" s="122"/>
      <c r="AV72" s="122"/>
      <c r="AW72" s="122"/>
      <c r="AX72" s="122"/>
      <c r="AY72" s="122"/>
      <c r="AZ72" s="122"/>
      <c r="BA72" s="122"/>
      <c r="BB72" s="122"/>
      <c r="BC72" s="122"/>
      <c r="BD72" s="122"/>
      <c r="BE72" s="122"/>
      <c r="BF72" s="122"/>
      <c r="BG72" s="122"/>
      <c r="BH72" s="122"/>
      <c r="BI72" s="122"/>
      <c r="BJ72" s="122"/>
      <c r="BK72" s="122"/>
      <c r="BL72" s="122"/>
      <c r="BM72" s="122"/>
      <c r="BN72" s="122"/>
      <c r="BO72" s="122"/>
      <c r="BP72" s="122"/>
      <c r="BQ72" s="122"/>
      <c r="BR72" s="122"/>
      <c r="BS72" s="122"/>
      <c r="BT72" s="122"/>
      <c r="BU72" s="122"/>
      <c r="BV72" s="122"/>
      <c r="BW72" s="122"/>
      <c r="BX72" s="122"/>
      <c r="BY72" s="122"/>
      <c r="BZ72" s="122"/>
      <c r="CA72" s="122"/>
      <c r="CB72" s="122"/>
      <c r="CC72" s="122"/>
      <c r="CD72" s="122"/>
      <c r="CE72" s="122"/>
      <c r="CF72" s="122"/>
      <c r="CG72" s="122"/>
      <c r="CH72" s="122"/>
      <c r="CI72" s="122"/>
      <c r="CJ72" s="122"/>
      <c r="CK72" s="122"/>
      <c r="CL72" s="122"/>
      <c r="CM72" s="122"/>
      <c r="CN72" s="122"/>
      <c r="CO72" s="122"/>
      <c r="CP72" s="122"/>
      <c r="CQ72" s="122"/>
      <c r="CR72" s="122"/>
      <c r="CS72" s="122"/>
      <c r="CT72" s="122"/>
      <c r="CU72" s="122"/>
      <c r="CV72" s="122"/>
      <c r="CW72" s="122"/>
      <c r="CX72" s="122"/>
      <c r="CY72" s="122"/>
      <c r="CZ72" s="122"/>
      <c r="DA72" s="122"/>
      <c r="DB72" s="122"/>
      <c r="DC72" s="122"/>
      <c r="DD72" s="122"/>
      <c r="DE72" s="122"/>
      <c r="DF72" s="122"/>
      <c r="DG72" s="122"/>
      <c r="DH72" s="122"/>
      <c r="DI72" s="122"/>
      <c r="DJ72" s="122"/>
      <c r="DK72" s="122"/>
      <c r="DL72" s="122"/>
      <c r="DM72" s="122"/>
      <c r="DN72" s="122"/>
      <c r="DO72" s="122"/>
      <c r="DP72" s="122"/>
      <c r="DQ72" s="122"/>
      <c r="DR72" s="122"/>
      <c r="DS72" s="122"/>
      <c r="DT72" s="122"/>
      <c r="DU72" s="122"/>
      <c r="DV72" s="122"/>
      <c r="DW72" s="122"/>
    </row>
    <row r="73" spans="1:127" s="123" customFormat="1" ht="30" customHeight="1">
      <c r="A73" s="207" t="s">
        <v>377</v>
      </c>
      <c r="B73" s="147" t="s">
        <v>389</v>
      </c>
      <c r="C73" s="148">
        <v>10</v>
      </c>
      <c r="D73" s="147" t="s">
        <v>202</v>
      </c>
      <c r="E73" s="199">
        <f t="shared" si="8"/>
        <v>113698</v>
      </c>
      <c r="F73" s="199">
        <f t="shared" si="8"/>
        <v>1136980</v>
      </c>
      <c r="G73" s="199">
        <v>50883</v>
      </c>
      <c r="H73" s="199">
        <f>TRUNC(C73*G73,0)</f>
        <v>508830</v>
      </c>
      <c r="I73" s="199">
        <v>58342</v>
      </c>
      <c r="J73" s="199">
        <f>TRUNC(C73*I73,0)</f>
        <v>583420</v>
      </c>
      <c r="K73" s="199">
        <v>4473</v>
      </c>
      <c r="L73" s="199">
        <f>TRUNC(C73*K73,0)</f>
        <v>44730</v>
      </c>
      <c r="M73" s="208" t="s">
        <v>207</v>
      </c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122"/>
      <c r="AU73" s="122"/>
      <c r="AV73" s="122"/>
      <c r="AW73" s="122"/>
      <c r="AX73" s="122"/>
      <c r="AY73" s="122"/>
      <c r="AZ73" s="122"/>
      <c r="BA73" s="122"/>
      <c r="BB73" s="122"/>
      <c r="BC73" s="122"/>
      <c r="BD73" s="122"/>
      <c r="BE73" s="122"/>
      <c r="BF73" s="122"/>
      <c r="BG73" s="122"/>
      <c r="BH73" s="122"/>
      <c r="BI73" s="122"/>
      <c r="BJ73" s="122"/>
      <c r="BK73" s="122"/>
      <c r="BL73" s="122"/>
      <c r="BM73" s="122"/>
      <c r="BN73" s="122"/>
      <c r="BO73" s="122"/>
      <c r="BP73" s="122"/>
      <c r="BQ73" s="122"/>
      <c r="BR73" s="122"/>
      <c r="BS73" s="122"/>
      <c r="BT73" s="122"/>
      <c r="BU73" s="122"/>
      <c r="BV73" s="122"/>
      <c r="BW73" s="122"/>
      <c r="BX73" s="122"/>
      <c r="BY73" s="122"/>
      <c r="BZ73" s="122"/>
      <c r="CA73" s="122"/>
      <c r="CB73" s="122"/>
      <c r="CC73" s="122"/>
      <c r="CD73" s="122"/>
      <c r="CE73" s="122"/>
      <c r="CF73" s="122"/>
      <c r="CG73" s="122"/>
      <c r="CH73" s="122"/>
      <c r="CI73" s="122"/>
      <c r="CJ73" s="122"/>
      <c r="CK73" s="122"/>
      <c r="CL73" s="122"/>
      <c r="CM73" s="122"/>
      <c r="CN73" s="122"/>
      <c r="CO73" s="122"/>
      <c r="CP73" s="122"/>
      <c r="CQ73" s="122"/>
      <c r="CR73" s="122"/>
      <c r="CS73" s="122"/>
      <c r="CT73" s="122"/>
      <c r="CU73" s="122"/>
      <c r="CV73" s="122"/>
      <c r="CW73" s="122"/>
      <c r="CX73" s="122"/>
      <c r="CY73" s="122"/>
      <c r="CZ73" s="122"/>
      <c r="DA73" s="122"/>
      <c r="DB73" s="122"/>
      <c r="DC73" s="122"/>
      <c r="DD73" s="122"/>
      <c r="DE73" s="122"/>
      <c r="DF73" s="122"/>
      <c r="DG73" s="122"/>
      <c r="DH73" s="122"/>
      <c r="DI73" s="122"/>
      <c r="DJ73" s="122"/>
      <c r="DK73" s="122"/>
      <c r="DL73" s="122"/>
      <c r="DM73" s="122"/>
      <c r="DN73" s="122"/>
      <c r="DO73" s="122"/>
      <c r="DP73" s="122"/>
      <c r="DQ73" s="122"/>
      <c r="DR73" s="122"/>
      <c r="DS73" s="122"/>
      <c r="DT73" s="122"/>
      <c r="DU73" s="122"/>
      <c r="DV73" s="122"/>
      <c r="DW73" s="122"/>
    </row>
    <row r="74" spans="1:127" s="123" customFormat="1" ht="30" customHeight="1">
      <c r="A74" s="207" t="s">
        <v>379</v>
      </c>
      <c r="B74" s="147" t="s">
        <v>10</v>
      </c>
      <c r="C74" s="257">
        <v>0</v>
      </c>
      <c r="D74" s="147" t="s">
        <v>10</v>
      </c>
      <c r="E74" s="199">
        <f t="shared" si="8"/>
        <v>0</v>
      </c>
      <c r="F74" s="199">
        <f t="shared" si="8"/>
        <v>215831</v>
      </c>
      <c r="G74" s="199">
        <v>0</v>
      </c>
      <c r="H74" s="199">
        <f>SUM(H75:H76)</f>
        <v>29461</v>
      </c>
      <c r="I74" s="199">
        <v>0</v>
      </c>
      <c r="J74" s="199">
        <f>SUM(J75:J76)</f>
        <v>182845</v>
      </c>
      <c r="K74" s="199">
        <v>0</v>
      </c>
      <c r="L74" s="199">
        <f>SUM(L75:L76)</f>
        <v>3525</v>
      </c>
      <c r="M74" s="208" t="s">
        <v>10</v>
      </c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122"/>
      <c r="AU74" s="122"/>
      <c r="AV74" s="122"/>
      <c r="AW74" s="122"/>
      <c r="AX74" s="122"/>
      <c r="AY74" s="122"/>
      <c r="AZ74" s="122"/>
      <c r="BA74" s="122"/>
      <c r="BB74" s="122"/>
      <c r="BC74" s="122"/>
      <c r="BD74" s="122"/>
      <c r="BE74" s="122"/>
      <c r="BF74" s="122"/>
      <c r="BG74" s="122"/>
      <c r="BH74" s="122"/>
      <c r="BI74" s="122"/>
      <c r="BJ74" s="122"/>
      <c r="BK74" s="122"/>
      <c r="BL74" s="122"/>
      <c r="BM74" s="122"/>
      <c r="BN74" s="122"/>
      <c r="BO74" s="122"/>
      <c r="BP74" s="122"/>
      <c r="BQ74" s="122"/>
      <c r="BR74" s="122"/>
      <c r="BS74" s="122"/>
      <c r="BT74" s="122"/>
      <c r="BU74" s="122"/>
      <c r="BV74" s="122"/>
      <c r="BW74" s="122"/>
      <c r="BX74" s="122"/>
      <c r="BY74" s="122"/>
      <c r="BZ74" s="122"/>
      <c r="CA74" s="122"/>
      <c r="CB74" s="122"/>
      <c r="CC74" s="122"/>
      <c r="CD74" s="122"/>
      <c r="CE74" s="122"/>
      <c r="CF74" s="122"/>
      <c r="CG74" s="122"/>
      <c r="CH74" s="122"/>
      <c r="CI74" s="122"/>
      <c r="CJ74" s="122"/>
      <c r="CK74" s="122"/>
      <c r="CL74" s="122"/>
      <c r="CM74" s="122"/>
      <c r="CN74" s="122"/>
      <c r="CO74" s="122"/>
      <c r="CP74" s="122"/>
      <c r="CQ74" s="122"/>
      <c r="CR74" s="122"/>
      <c r="CS74" s="122"/>
      <c r="CT74" s="122"/>
      <c r="CU74" s="122"/>
      <c r="CV74" s="122"/>
      <c r="CW74" s="122"/>
      <c r="CX74" s="122"/>
      <c r="CY74" s="122"/>
      <c r="CZ74" s="122"/>
      <c r="DA74" s="122"/>
      <c r="DB74" s="122"/>
      <c r="DC74" s="122"/>
      <c r="DD74" s="122"/>
      <c r="DE74" s="122"/>
      <c r="DF74" s="122"/>
      <c r="DG74" s="122"/>
      <c r="DH74" s="122"/>
      <c r="DI74" s="122"/>
      <c r="DJ74" s="122"/>
      <c r="DK74" s="122"/>
      <c r="DL74" s="122"/>
      <c r="DM74" s="122"/>
      <c r="DN74" s="122"/>
      <c r="DO74" s="122"/>
      <c r="DP74" s="122"/>
      <c r="DQ74" s="122"/>
      <c r="DR74" s="122"/>
      <c r="DS74" s="122"/>
      <c r="DT74" s="122"/>
      <c r="DU74" s="122"/>
      <c r="DV74" s="122"/>
      <c r="DW74" s="122"/>
    </row>
    <row r="75" spans="1:127" s="123" customFormat="1" ht="30" customHeight="1">
      <c r="A75" s="207" t="s">
        <v>289</v>
      </c>
      <c r="B75" s="147" t="s">
        <v>193</v>
      </c>
      <c r="C75" s="148">
        <v>1</v>
      </c>
      <c r="D75" s="147" t="s">
        <v>181</v>
      </c>
      <c r="E75" s="199">
        <f t="shared" si="8"/>
        <v>30386</v>
      </c>
      <c r="F75" s="199">
        <f t="shared" si="8"/>
        <v>30386</v>
      </c>
      <c r="G75" s="199">
        <v>3291</v>
      </c>
      <c r="H75" s="199">
        <f>TRUNC(C75*G75,0)</f>
        <v>3291</v>
      </c>
      <c r="I75" s="199">
        <v>23570</v>
      </c>
      <c r="J75" s="199">
        <f>TRUNC(C75*I75,0)</f>
        <v>23570</v>
      </c>
      <c r="K75" s="199">
        <v>3525</v>
      </c>
      <c r="L75" s="199">
        <f>TRUNC(C75*K75,0)</f>
        <v>3525</v>
      </c>
      <c r="M75" s="208" t="s">
        <v>198</v>
      </c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  <c r="AQ75" s="122"/>
      <c r="AR75" s="122"/>
      <c r="AS75" s="122"/>
      <c r="AT75" s="122"/>
      <c r="AU75" s="122"/>
      <c r="AV75" s="122"/>
      <c r="AW75" s="122"/>
      <c r="AX75" s="122"/>
      <c r="AY75" s="122"/>
      <c r="AZ75" s="122"/>
      <c r="BA75" s="122"/>
      <c r="BB75" s="122"/>
      <c r="BC75" s="122"/>
      <c r="BD75" s="122"/>
      <c r="BE75" s="122"/>
      <c r="BF75" s="122"/>
      <c r="BG75" s="122"/>
      <c r="BH75" s="122"/>
      <c r="BI75" s="122"/>
      <c r="BJ75" s="122"/>
      <c r="BK75" s="122"/>
      <c r="BL75" s="122"/>
      <c r="BM75" s="122"/>
      <c r="BN75" s="122"/>
      <c r="BO75" s="122"/>
      <c r="BP75" s="122"/>
      <c r="BQ75" s="122"/>
      <c r="BR75" s="122"/>
      <c r="BS75" s="122"/>
      <c r="BT75" s="122"/>
      <c r="BU75" s="122"/>
      <c r="BV75" s="122"/>
      <c r="BW75" s="122"/>
      <c r="BX75" s="122"/>
      <c r="BY75" s="122"/>
      <c r="BZ75" s="122"/>
      <c r="CA75" s="122"/>
      <c r="CB75" s="122"/>
      <c r="CC75" s="122"/>
      <c r="CD75" s="122"/>
      <c r="CE75" s="122"/>
      <c r="CF75" s="122"/>
      <c r="CG75" s="122"/>
      <c r="CH75" s="122"/>
      <c r="CI75" s="122"/>
      <c r="CJ75" s="122"/>
      <c r="CK75" s="122"/>
      <c r="CL75" s="122"/>
      <c r="CM75" s="122"/>
      <c r="CN75" s="122"/>
      <c r="CO75" s="122"/>
      <c r="CP75" s="122"/>
      <c r="CQ75" s="122"/>
      <c r="CR75" s="122"/>
      <c r="CS75" s="122"/>
      <c r="CT75" s="122"/>
      <c r="CU75" s="122"/>
      <c r="CV75" s="122"/>
      <c r="CW75" s="122"/>
      <c r="CX75" s="122"/>
      <c r="CY75" s="122"/>
      <c r="CZ75" s="122"/>
      <c r="DA75" s="122"/>
      <c r="DB75" s="122"/>
      <c r="DC75" s="122"/>
      <c r="DD75" s="122"/>
      <c r="DE75" s="122"/>
      <c r="DF75" s="122"/>
      <c r="DG75" s="122"/>
      <c r="DH75" s="122"/>
      <c r="DI75" s="122"/>
      <c r="DJ75" s="122"/>
      <c r="DK75" s="122"/>
      <c r="DL75" s="122"/>
      <c r="DM75" s="122"/>
      <c r="DN75" s="122"/>
      <c r="DO75" s="122"/>
      <c r="DP75" s="122"/>
      <c r="DQ75" s="122"/>
      <c r="DR75" s="122"/>
      <c r="DS75" s="122"/>
      <c r="DT75" s="122"/>
      <c r="DU75" s="122"/>
      <c r="DV75" s="122"/>
      <c r="DW75" s="122"/>
    </row>
    <row r="76" spans="1:127" s="123" customFormat="1" ht="30" customHeight="1">
      <c r="A76" s="207" t="s">
        <v>292</v>
      </c>
      <c r="B76" s="147" t="s">
        <v>255</v>
      </c>
      <c r="C76" s="148">
        <v>5</v>
      </c>
      <c r="D76" s="147" t="s">
        <v>16</v>
      </c>
      <c r="E76" s="199">
        <f t="shared" si="8"/>
        <v>37089</v>
      </c>
      <c r="F76" s="199">
        <f t="shared" si="8"/>
        <v>185445</v>
      </c>
      <c r="G76" s="199">
        <v>5234</v>
      </c>
      <c r="H76" s="199">
        <f>TRUNC(C76*G76,0)</f>
        <v>26170</v>
      </c>
      <c r="I76" s="199">
        <v>31855</v>
      </c>
      <c r="J76" s="199">
        <f>TRUNC(C76*I76,0)</f>
        <v>159275</v>
      </c>
      <c r="K76" s="199">
        <v>0</v>
      </c>
      <c r="L76" s="199">
        <f>TRUNC(C76*K76,0)</f>
        <v>0</v>
      </c>
      <c r="M76" s="208" t="s">
        <v>200</v>
      </c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122"/>
      <c r="BB76" s="122"/>
      <c r="BC76" s="122"/>
      <c r="BD76" s="122"/>
      <c r="BE76" s="122"/>
      <c r="BF76" s="122"/>
      <c r="BG76" s="122"/>
      <c r="BH76" s="122"/>
      <c r="BI76" s="122"/>
      <c r="BJ76" s="122"/>
      <c r="BK76" s="122"/>
      <c r="BL76" s="122"/>
      <c r="BM76" s="122"/>
      <c r="BN76" s="122"/>
      <c r="BO76" s="122"/>
      <c r="BP76" s="122"/>
      <c r="BQ76" s="122"/>
      <c r="BR76" s="122"/>
      <c r="BS76" s="122"/>
      <c r="BT76" s="122"/>
      <c r="BU76" s="122"/>
      <c r="BV76" s="122"/>
      <c r="BW76" s="122"/>
      <c r="BX76" s="122"/>
      <c r="BY76" s="122"/>
      <c r="BZ76" s="122"/>
      <c r="CA76" s="122"/>
      <c r="CB76" s="122"/>
      <c r="CC76" s="122"/>
      <c r="CD76" s="122"/>
      <c r="CE76" s="122"/>
      <c r="CF76" s="122"/>
      <c r="CG76" s="122"/>
      <c r="CH76" s="122"/>
      <c r="CI76" s="122"/>
      <c r="CJ76" s="122"/>
      <c r="CK76" s="122"/>
      <c r="CL76" s="122"/>
      <c r="CM76" s="122"/>
      <c r="CN76" s="122"/>
      <c r="CO76" s="122"/>
      <c r="CP76" s="122"/>
      <c r="CQ76" s="122"/>
      <c r="CR76" s="122"/>
      <c r="CS76" s="122"/>
      <c r="CT76" s="122"/>
      <c r="CU76" s="122"/>
      <c r="CV76" s="122"/>
      <c r="CW76" s="122"/>
      <c r="CX76" s="122"/>
      <c r="CY76" s="122"/>
      <c r="CZ76" s="122"/>
      <c r="DA76" s="122"/>
      <c r="DB76" s="122"/>
      <c r="DC76" s="122"/>
      <c r="DD76" s="122"/>
      <c r="DE76" s="122"/>
      <c r="DF76" s="122"/>
      <c r="DG76" s="122"/>
      <c r="DH76" s="122"/>
      <c r="DI76" s="122"/>
      <c r="DJ76" s="122"/>
      <c r="DK76" s="122"/>
      <c r="DL76" s="122"/>
      <c r="DM76" s="122"/>
      <c r="DN76" s="122"/>
      <c r="DO76" s="122"/>
      <c r="DP76" s="122"/>
      <c r="DQ76" s="122"/>
      <c r="DR76" s="122"/>
      <c r="DS76" s="122"/>
      <c r="DT76" s="122"/>
      <c r="DU76" s="122"/>
      <c r="DV76" s="122"/>
      <c r="DW76" s="122"/>
    </row>
    <row r="77" spans="1:127" s="123" customFormat="1" ht="30" customHeight="1">
      <c r="A77" s="207" t="s">
        <v>303</v>
      </c>
      <c r="B77" s="147" t="s">
        <v>10</v>
      </c>
      <c r="C77" s="257">
        <v>0</v>
      </c>
      <c r="D77" s="147" t="s">
        <v>10</v>
      </c>
      <c r="E77" s="199">
        <f t="shared" si="8"/>
        <v>0</v>
      </c>
      <c r="F77" s="199">
        <f t="shared" si="8"/>
        <v>10656226</v>
      </c>
      <c r="G77" s="199">
        <v>0</v>
      </c>
      <c r="H77" s="199">
        <f>SUM(H78:H82)</f>
        <v>4038498</v>
      </c>
      <c r="I77" s="199">
        <v>0</v>
      </c>
      <c r="J77" s="199">
        <f>SUM(J78:J82)</f>
        <v>6158336</v>
      </c>
      <c r="K77" s="199">
        <v>0</v>
      </c>
      <c r="L77" s="199">
        <f>SUM(L78:L82)</f>
        <v>459392</v>
      </c>
      <c r="M77" s="208" t="s">
        <v>10</v>
      </c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122"/>
      <c r="AP77" s="122"/>
      <c r="AQ77" s="122"/>
      <c r="AR77" s="122"/>
      <c r="AS77" s="122"/>
      <c r="AT77" s="122"/>
      <c r="AU77" s="122"/>
      <c r="AV77" s="122"/>
      <c r="AW77" s="122"/>
      <c r="AX77" s="122"/>
      <c r="AY77" s="122"/>
      <c r="AZ77" s="122"/>
      <c r="BA77" s="122"/>
      <c r="BB77" s="122"/>
      <c r="BC77" s="122"/>
      <c r="BD77" s="122"/>
      <c r="BE77" s="122"/>
      <c r="BF77" s="122"/>
      <c r="BG77" s="122"/>
      <c r="BH77" s="122"/>
      <c r="BI77" s="122"/>
      <c r="BJ77" s="122"/>
      <c r="BK77" s="122"/>
      <c r="BL77" s="122"/>
      <c r="BM77" s="122"/>
      <c r="BN77" s="122"/>
      <c r="BO77" s="122"/>
      <c r="BP77" s="122"/>
      <c r="BQ77" s="122"/>
      <c r="BR77" s="122"/>
      <c r="BS77" s="122"/>
      <c r="BT77" s="122"/>
      <c r="BU77" s="122"/>
      <c r="BV77" s="122"/>
      <c r="BW77" s="122"/>
      <c r="BX77" s="122"/>
      <c r="BY77" s="122"/>
      <c r="BZ77" s="122"/>
      <c r="CA77" s="122"/>
      <c r="CB77" s="122"/>
      <c r="CC77" s="122"/>
      <c r="CD77" s="122"/>
      <c r="CE77" s="122"/>
      <c r="CF77" s="122"/>
      <c r="CG77" s="122"/>
      <c r="CH77" s="122"/>
      <c r="CI77" s="122"/>
      <c r="CJ77" s="122"/>
      <c r="CK77" s="122"/>
      <c r="CL77" s="122"/>
      <c r="CM77" s="122"/>
      <c r="CN77" s="122"/>
      <c r="CO77" s="122"/>
      <c r="CP77" s="122"/>
      <c r="CQ77" s="122"/>
      <c r="CR77" s="122"/>
      <c r="CS77" s="122"/>
      <c r="CT77" s="122"/>
      <c r="CU77" s="122"/>
      <c r="CV77" s="122"/>
      <c r="CW77" s="122"/>
      <c r="CX77" s="122"/>
      <c r="CY77" s="122"/>
      <c r="CZ77" s="122"/>
      <c r="DA77" s="122"/>
      <c r="DB77" s="122"/>
      <c r="DC77" s="122"/>
      <c r="DD77" s="122"/>
      <c r="DE77" s="122"/>
      <c r="DF77" s="122"/>
      <c r="DG77" s="122"/>
      <c r="DH77" s="122"/>
      <c r="DI77" s="122"/>
      <c r="DJ77" s="122"/>
      <c r="DK77" s="122"/>
      <c r="DL77" s="122"/>
      <c r="DM77" s="122"/>
      <c r="DN77" s="122"/>
      <c r="DO77" s="122"/>
      <c r="DP77" s="122"/>
      <c r="DQ77" s="122"/>
      <c r="DR77" s="122"/>
      <c r="DS77" s="122"/>
      <c r="DT77" s="122"/>
      <c r="DU77" s="122"/>
      <c r="DV77" s="122"/>
      <c r="DW77" s="122"/>
    </row>
    <row r="78" spans="1:127" s="123" customFormat="1" ht="30" customHeight="1">
      <c r="A78" s="278" t="s">
        <v>390</v>
      </c>
      <c r="B78" s="279" t="s">
        <v>304</v>
      </c>
      <c r="C78" s="284">
        <v>388</v>
      </c>
      <c r="D78" s="279" t="s">
        <v>16</v>
      </c>
      <c r="E78" s="281">
        <f t="shared" si="8"/>
        <v>7609</v>
      </c>
      <c r="F78" s="281">
        <f t="shared" si="8"/>
        <v>2952292</v>
      </c>
      <c r="G78" s="281">
        <v>626</v>
      </c>
      <c r="H78" s="281">
        <f>TRUNC(C78*G78,0)</f>
        <v>242888</v>
      </c>
      <c r="I78" s="281">
        <v>6581</v>
      </c>
      <c r="J78" s="281">
        <f>TRUNC(C78*I78,0)</f>
        <v>2553428</v>
      </c>
      <c r="K78" s="281">
        <v>402</v>
      </c>
      <c r="L78" s="281">
        <f>TRUNC(C78*K78,0)</f>
        <v>155976</v>
      </c>
      <c r="M78" s="282" t="s">
        <v>378</v>
      </c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122"/>
      <c r="BB78" s="122"/>
      <c r="BC78" s="122"/>
      <c r="BD78" s="122"/>
      <c r="BE78" s="122"/>
      <c r="BF78" s="122"/>
      <c r="BG78" s="122"/>
      <c r="BH78" s="122"/>
      <c r="BI78" s="122"/>
      <c r="BJ78" s="122"/>
      <c r="BK78" s="122"/>
      <c r="BL78" s="122"/>
      <c r="BM78" s="122"/>
      <c r="BN78" s="122"/>
      <c r="BO78" s="122"/>
      <c r="BP78" s="122"/>
      <c r="BQ78" s="122"/>
      <c r="BR78" s="122"/>
      <c r="BS78" s="122"/>
      <c r="BT78" s="122"/>
      <c r="BU78" s="122"/>
      <c r="BV78" s="122"/>
      <c r="BW78" s="122"/>
      <c r="BX78" s="122"/>
      <c r="BY78" s="122"/>
      <c r="BZ78" s="122"/>
      <c r="CA78" s="122"/>
      <c r="CB78" s="122"/>
      <c r="CC78" s="122"/>
      <c r="CD78" s="122"/>
      <c r="CE78" s="122"/>
      <c r="CF78" s="122"/>
      <c r="CG78" s="122"/>
      <c r="CH78" s="122"/>
      <c r="CI78" s="122"/>
      <c r="CJ78" s="122"/>
      <c r="CK78" s="122"/>
      <c r="CL78" s="122"/>
      <c r="CM78" s="122"/>
      <c r="CN78" s="122"/>
      <c r="CO78" s="122"/>
      <c r="CP78" s="122"/>
      <c r="CQ78" s="122"/>
      <c r="CR78" s="122"/>
      <c r="CS78" s="122"/>
      <c r="CT78" s="122"/>
      <c r="CU78" s="122"/>
      <c r="CV78" s="122"/>
      <c r="CW78" s="122"/>
      <c r="CX78" s="122"/>
      <c r="CY78" s="122"/>
      <c r="CZ78" s="122"/>
      <c r="DA78" s="122"/>
      <c r="DB78" s="122"/>
      <c r="DC78" s="122"/>
      <c r="DD78" s="122"/>
      <c r="DE78" s="122"/>
      <c r="DF78" s="122"/>
      <c r="DG78" s="122"/>
      <c r="DH78" s="122"/>
      <c r="DI78" s="122"/>
      <c r="DJ78" s="122"/>
      <c r="DK78" s="122"/>
      <c r="DL78" s="122"/>
      <c r="DM78" s="122"/>
      <c r="DN78" s="122"/>
      <c r="DO78" s="122"/>
      <c r="DP78" s="122"/>
      <c r="DQ78" s="122"/>
      <c r="DR78" s="122"/>
      <c r="DS78" s="122"/>
      <c r="DT78" s="122"/>
      <c r="DU78" s="122"/>
      <c r="DV78" s="122"/>
      <c r="DW78" s="122"/>
    </row>
    <row r="79" spans="1:127" s="123" customFormat="1" ht="30" customHeight="1">
      <c r="A79" s="272" t="s">
        <v>391</v>
      </c>
      <c r="B79" s="273" t="s">
        <v>10</v>
      </c>
      <c r="C79" s="274">
        <v>388</v>
      </c>
      <c r="D79" s="273" t="s">
        <v>16</v>
      </c>
      <c r="E79" s="275">
        <f t="shared" si="8"/>
        <v>484</v>
      </c>
      <c r="F79" s="275">
        <f t="shared" si="8"/>
        <v>187792</v>
      </c>
      <c r="G79" s="275">
        <v>382</v>
      </c>
      <c r="H79" s="275">
        <f>TRUNC(C79*G79,0)</f>
        <v>148216</v>
      </c>
      <c r="I79" s="275">
        <v>102</v>
      </c>
      <c r="J79" s="275">
        <f>TRUNC(C79*I79,0)</f>
        <v>39576</v>
      </c>
      <c r="K79" s="275">
        <v>0</v>
      </c>
      <c r="L79" s="275">
        <f>TRUNC(C79*K79,0)</f>
        <v>0</v>
      </c>
      <c r="M79" s="276" t="s">
        <v>208</v>
      </c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122"/>
      <c r="AU79" s="122"/>
      <c r="AV79" s="122"/>
      <c r="AW79" s="122"/>
      <c r="AX79" s="122"/>
      <c r="AY79" s="122"/>
      <c r="AZ79" s="122"/>
      <c r="BA79" s="122"/>
      <c r="BB79" s="122"/>
      <c r="BC79" s="122"/>
      <c r="BD79" s="122"/>
      <c r="BE79" s="122"/>
      <c r="BF79" s="122"/>
      <c r="BG79" s="122"/>
      <c r="BH79" s="122"/>
      <c r="BI79" s="122"/>
      <c r="BJ79" s="122"/>
      <c r="BK79" s="122"/>
      <c r="BL79" s="122"/>
      <c r="BM79" s="122"/>
      <c r="BN79" s="122"/>
      <c r="BO79" s="122"/>
      <c r="BP79" s="122"/>
      <c r="BQ79" s="122"/>
      <c r="BR79" s="122"/>
      <c r="BS79" s="122"/>
      <c r="BT79" s="122"/>
      <c r="BU79" s="122"/>
      <c r="BV79" s="122"/>
      <c r="BW79" s="122"/>
      <c r="BX79" s="122"/>
      <c r="BY79" s="122"/>
      <c r="BZ79" s="122"/>
      <c r="CA79" s="122"/>
      <c r="CB79" s="122"/>
      <c r="CC79" s="122"/>
      <c r="CD79" s="122"/>
      <c r="CE79" s="122"/>
      <c r="CF79" s="122"/>
      <c r="CG79" s="122"/>
      <c r="CH79" s="122"/>
      <c r="CI79" s="122"/>
      <c r="CJ79" s="122"/>
      <c r="CK79" s="122"/>
      <c r="CL79" s="122"/>
      <c r="CM79" s="122"/>
      <c r="CN79" s="122"/>
      <c r="CO79" s="122"/>
      <c r="CP79" s="122"/>
      <c r="CQ79" s="122"/>
      <c r="CR79" s="122"/>
      <c r="CS79" s="122"/>
      <c r="CT79" s="122"/>
      <c r="CU79" s="122"/>
      <c r="CV79" s="122"/>
      <c r="CW79" s="122"/>
      <c r="CX79" s="122"/>
      <c r="CY79" s="122"/>
      <c r="CZ79" s="122"/>
      <c r="DA79" s="122"/>
      <c r="DB79" s="122"/>
      <c r="DC79" s="122"/>
      <c r="DD79" s="122"/>
      <c r="DE79" s="122"/>
      <c r="DF79" s="122"/>
      <c r="DG79" s="122"/>
      <c r="DH79" s="122"/>
      <c r="DI79" s="122"/>
      <c r="DJ79" s="122"/>
      <c r="DK79" s="122"/>
      <c r="DL79" s="122"/>
      <c r="DM79" s="122"/>
      <c r="DN79" s="122"/>
      <c r="DO79" s="122"/>
      <c r="DP79" s="122"/>
      <c r="DQ79" s="122"/>
      <c r="DR79" s="122"/>
      <c r="DS79" s="122"/>
      <c r="DT79" s="122"/>
      <c r="DU79" s="122"/>
      <c r="DV79" s="122"/>
      <c r="DW79" s="122"/>
    </row>
    <row r="80" spans="1:127" s="123" customFormat="1" ht="30" customHeight="1">
      <c r="A80" s="207" t="s">
        <v>392</v>
      </c>
      <c r="B80" s="147" t="s">
        <v>304</v>
      </c>
      <c r="C80" s="148">
        <v>388</v>
      </c>
      <c r="D80" s="147" t="s">
        <v>16</v>
      </c>
      <c r="E80" s="199">
        <f t="shared" si="8"/>
        <v>7134</v>
      </c>
      <c r="F80" s="199">
        <f t="shared" si="8"/>
        <v>2767992</v>
      </c>
      <c r="G80" s="199">
        <v>587</v>
      </c>
      <c r="H80" s="199">
        <f>TRUNC(C80*G80,0)</f>
        <v>227756</v>
      </c>
      <c r="I80" s="199">
        <v>6170</v>
      </c>
      <c r="J80" s="199">
        <f>TRUNC(C80*I80,0)</f>
        <v>2393960</v>
      </c>
      <c r="K80" s="199">
        <v>377</v>
      </c>
      <c r="L80" s="199">
        <f>TRUNC(C80*K80,0)</f>
        <v>146276</v>
      </c>
      <c r="M80" s="208" t="s">
        <v>209</v>
      </c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  <c r="AL80" s="122"/>
      <c r="AM80" s="122"/>
      <c r="AN80" s="122"/>
      <c r="AO80" s="122"/>
      <c r="AP80" s="122"/>
      <c r="AQ80" s="122"/>
      <c r="AR80" s="122"/>
      <c r="AS80" s="122"/>
      <c r="AT80" s="122"/>
      <c r="AU80" s="122"/>
      <c r="AV80" s="122"/>
      <c r="AW80" s="122"/>
      <c r="AX80" s="122"/>
      <c r="AY80" s="122"/>
      <c r="AZ80" s="122"/>
      <c r="BA80" s="122"/>
      <c r="BB80" s="122"/>
      <c r="BC80" s="122"/>
      <c r="BD80" s="122"/>
      <c r="BE80" s="122"/>
      <c r="BF80" s="122"/>
      <c r="BG80" s="122"/>
      <c r="BH80" s="122"/>
      <c r="BI80" s="122"/>
      <c r="BJ80" s="122"/>
      <c r="BK80" s="122"/>
      <c r="BL80" s="122"/>
      <c r="BM80" s="122"/>
      <c r="BN80" s="122"/>
      <c r="BO80" s="122"/>
      <c r="BP80" s="122"/>
      <c r="BQ80" s="122"/>
      <c r="BR80" s="122"/>
      <c r="BS80" s="122"/>
      <c r="BT80" s="122"/>
      <c r="BU80" s="122"/>
      <c r="BV80" s="122"/>
      <c r="BW80" s="122"/>
      <c r="BX80" s="122"/>
      <c r="BY80" s="122"/>
      <c r="BZ80" s="122"/>
      <c r="CA80" s="122"/>
      <c r="CB80" s="122"/>
      <c r="CC80" s="122"/>
      <c r="CD80" s="122"/>
      <c r="CE80" s="122"/>
      <c r="CF80" s="122"/>
      <c r="CG80" s="122"/>
      <c r="CH80" s="122"/>
      <c r="CI80" s="122"/>
      <c r="CJ80" s="122"/>
      <c r="CK80" s="122"/>
      <c r="CL80" s="122"/>
      <c r="CM80" s="122"/>
      <c r="CN80" s="122"/>
      <c r="CO80" s="122"/>
      <c r="CP80" s="122"/>
      <c r="CQ80" s="122"/>
      <c r="CR80" s="122"/>
      <c r="CS80" s="122"/>
      <c r="CT80" s="122"/>
      <c r="CU80" s="122"/>
      <c r="CV80" s="122"/>
      <c r="CW80" s="122"/>
      <c r="CX80" s="122"/>
      <c r="CY80" s="122"/>
      <c r="CZ80" s="122"/>
      <c r="DA80" s="122"/>
      <c r="DB80" s="122"/>
      <c r="DC80" s="122"/>
      <c r="DD80" s="122"/>
      <c r="DE80" s="122"/>
      <c r="DF80" s="122"/>
      <c r="DG80" s="122"/>
      <c r="DH80" s="122"/>
      <c r="DI80" s="122"/>
      <c r="DJ80" s="122"/>
      <c r="DK80" s="122"/>
      <c r="DL80" s="122"/>
      <c r="DM80" s="122"/>
      <c r="DN80" s="122"/>
      <c r="DO80" s="122"/>
      <c r="DP80" s="122"/>
      <c r="DQ80" s="122"/>
      <c r="DR80" s="122"/>
      <c r="DS80" s="122"/>
      <c r="DT80" s="122"/>
      <c r="DU80" s="122"/>
      <c r="DV80" s="122"/>
      <c r="DW80" s="122"/>
    </row>
    <row r="81" spans="1:127" s="123" customFormat="1" ht="30" customHeight="1">
      <c r="A81" s="207" t="s">
        <v>393</v>
      </c>
      <c r="B81" s="147"/>
      <c r="C81" s="148">
        <v>388</v>
      </c>
      <c r="D81" s="147" t="s">
        <v>16</v>
      </c>
      <c r="E81" s="199">
        <f t="shared" si="8"/>
        <v>1191</v>
      </c>
      <c r="F81" s="199">
        <f t="shared" si="8"/>
        <v>462108</v>
      </c>
      <c r="G81" s="199">
        <v>1089</v>
      </c>
      <c r="H81" s="199">
        <f>TRUNC(C81*G81,0)</f>
        <v>422532</v>
      </c>
      <c r="I81" s="199">
        <v>102</v>
      </c>
      <c r="J81" s="199">
        <f>TRUNC(C81*I81,0)</f>
        <v>39576</v>
      </c>
      <c r="K81" s="199">
        <v>0</v>
      </c>
      <c r="L81" s="199">
        <f>TRUNC(C81*K81,0)</f>
        <v>0</v>
      </c>
      <c r="M81" s="208" t="s">
        <v>210</v>
      </c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  <c r="AL81" s="122"/>
      <c r="AM81" s="122"/>
      <c r="AN81" s="122"/>
      <c r="AO81" s="122"/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122"/>
      <c r="BB81" s="122"/>
      <c r="BC81" s="122"/>
      <c r="BD81" s="122"/>
      <c r="BE81" s="122"/>
      <c r="BF81" s="122"/>
      <c r="BG81" s="122"/>
      <c r="BH81" s="122"/>
      <c r="BI81" s="122"/>
      <c r="BJ81" s="122"/>
      <c r="BK81" s="122"/>
      <c r="BL81" s="122"/>
      <c r="BM81" s="122"/>
      <c r="BN81" s="122"/>
      <c r="BO81" s="122"/>
      <c r="BP81" s="122"/>
      <c r="BQ81" s="122"/>
      <c r="BR81" s="122"/>
      <c r="BS81" s="122"/>
      <c r="BT81" s="122"/>
      <c r="BU81" s="122"/>
      <c r="BV81" s="122"/>
      <c r="BW81" s="122"/>
      <c r="BX81" s="122"/>
      <c r="BY81" s="122"/>
      <c r="BZ81" s="122"/>
      <c r="CA81" s="122"/>
      <c r="CB81" s="122"/>
      <c r="CC81" s="122"/>
      <c r="CD81" s="122"/>
      <c r="CE81" s="122"/>
      <c r="CF81" s="122"/>
      <c r="CG81" s="122"/>
      <c r="CH81" s="122"/>
      <c r="CI81" s="122"/>
      <c r="CJ81" s="122"/>
      <c r="CK81" s="122"/>
      <c r="CL81" s="122"/>
      <c r="CM81" s="122"/>
      <c r="CN81" s="122"/>
      <c r="CO81" s="122"/>
      <c r="CP81" s="122"/>
      <c r="CQ81" s="122"/>
      <c r="CR81" s="122"/>
      <c r="CS81" s="122"/>
      <c r="CT81" s="122"/>
      <c r="CU81" s="122"/>
      <c r="CV81" s="122"/>
      <c r="CW81" s="122"/>
      <c r="CX81" s="122"/>
      <c r="CY81" s="122"/>
      <c r="CZ81" s="122"/>
      <c r="DA81" s="122"/>
      <c r="DB81" s="122"/>
      <c r="DC81" s="122"/>
      <c r="DD81" s="122"/>
      <c r="DE81" s="122"/>
      <c r="DF81" s="122"/>
      <c r="DG81" s="122"/>
      <c r="DH81" s="122"/>
      <c r="DI81" s="122"/>
      <c r="DJ81" s="122"/>
      <c r="DK81" s="122"/>
      <c r="DL81" s="122"/>
      <c r="DM81" s="122"/>
      <c r="DN81" s="122"/>
      <c r="DO81" s="122"/>
      <c r="DP81" s="122"/>
      <c r="DQ81" s="122"/>
      <c r="DR81" s="122"/>
      <c r="DS81" s="122"/>
      <c r="DT81" s="122"/>
      <c r="DU81" s="122"/>
      <c r="DV81" s="122"/>
      <c r="DW81" s="122"/>
    </row>
    <row r="82" spans="1:127" s="123" customFormat="1" ht="30" customHeight="1">
      <c r="A82" s="207" t="s">
        <v>394</v>
      </c>
      <c r="B82" s="147"/>
      <c r="C82" s="148">
        <v>97</v>
      </c>
      <c r="D82" s="147" t="s">
        <v>181</v>
      </c>
      <c r="E82" s="199">
        <f t="shared" si="8"/>
        <v>44186</v>
      </c>
      <c r="F82" s="199">
        <f t="shared" si="8"/>
        <v>4286042</v>
      </c>
      <c r="G82" s="199">
        <v>30898</v>
      </c>
      <c r="H82" s="199">
        <f>TRUNC(C82*G82,0)</f>
        <v>2997106</v>
      </c>
      <c r="I82" s="199">
        <v>11668</v>
      </c>
      <c r="J82" s="199">
        <f>TRUNC(C82*I82,0)</f>
        <v>1131796</v>
      </c>
      <c r="K82" s="199">
        <v>1620</v>
      </c>
      <c r="L82" s="199">
        <f>TRUNC(C82*K82,0)</f>
        <v>157140</v>
      </c>
      <c r="M82" s="208" t="s">
        <v>305</v>
      </c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  <c r="AL82" s="122"/>
      <c r="AM82" s="122"/>
      <c r="AN82" s="122"/>
      <c r="AO82" s="122"/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122"/>
      <c r="BB82" s="122"/>
      <c r="BC82" s="122"/>
      <c r="BD82" s="122"/>
      <c r="BE82" s="122"/>
      <c r="BF82" s="122"/>
      <c r="BG82" s="122"/>
      <c r="BH82" s="122"/>
      <c r="BI82" s="122"/>
      <c r="BJ82" s="122"/>
      <c r="BK82" s="122"/>
      <c r="BL82" s="122"/>
      <c r="BM82" s="122"/>
      <c r="BN82" s="122"/>
      <c r="BO82" s="122"/>
      <c r="BP82" s="122"/>
      <c r="BQ82" s="122"/>
      <c r="BR82" s="122"/>
      <c r="BS82" s="122"/>
      <c r="BT82" s="122"/>
      <c r="BU82" s="122"/>
      <c r="BV82" s="122"/>
      <c r="BW82" s="122"/>
      <c r="BX82" s="122"/>
      <c r="BY82" s="122"/>
      <c r="BZ82" s="122"/>
      <c r="CA82" s="122"/>
      <c r="CB82" s="122"/>
      <c r="CC82" s="122"/>
      <c r="CD82" s="122"/>
      <c r="CE82" s="122"/>
      <c r="CF82" s="122"/>
      <c r="CG82" s="122"/>
      <c r="CH82" s="122"/>
      <c r="CI82" s="122"/>
      <c r="CJ82" s="122"/>
      <c r="CK82" s="122"/>
      <c r="CL82" s="122"/>
      <c r="CM82" s="122"/>
      <c r="CN82" s="122"/>
      <c r="CO82" s="122"/>
      <c r="CP82" s="122"/>
      <c r="CQ82" s="122"/>
      <c r="CR82" s="122"/>
      <c r="CS82" s="122"/>
      <c r="CT82" s="122"/>
      <c r="CU82" s="122"/>
      <c r="CV82" s="122"/>
      <c r="CW82" s="122"/>
      <c r="CX82" s="122"/>
      <c r="CY82" s="122"/>
      <c r="CZ82" s="122"/>
      <c r="DA82" s="122"/>
      <c r="DB82" s="122"/>
      <c r="DC82" s="122"/>
      <c r="DD82" s="122"/>
      <c r="DE82" s="122"/>
      <c r="DF82" s="122"/>
      <c r="DG82" s="122"/>
      <c r="DH82" s="122"/>
      <c r="DI82" s="122"/>
      <c r="DJ82" s="122"/>
      <c r="DK82" s="122"/>
      <c r="DL82" s="122"/>
      <c r="DM82" s="122"/>
      <c r="DN82" s="122"/>
      <c r="DO82" s="122"/>
      <c r="DP82" s="122"/>
      <c r="DQ82" s="122"/>
      <c r="DR82" s="122"/>
      <c r="DS82" s="122"/>
      <c r="DT82" s="122"/>
      <c r="DU82" s="122"/>
      <c r="DV82" s="122"/>
      <c r="DW82" s="122"/>
    </row>
    <row r="83" spans="1:127" s="123" customFormat="1" ht="30" customHeight="1">
      <c r="A83" s="207" t="s">
        <v>306</v>
      </c>
      <c r="B83" s="147" t="s">
        <v>10</v>
      </c>
      <c r="C83" s="257">
        <v>0</v>
      </c>
      <c r="D83" s="147" t="s">
        <v>10</v>
      </c>
      <c r="E83" s="199">
        <f t="shared" si="8"/>
        <v>0</v>
      </c>
      <c r="F83" s="199">
        <f t="shared" si="8"/>
        <v>9750497</v>
      </c>
      <c r="G83" s="199">
        <v>0</v>
      </c>
      <c r="H83" s="199">
        <f>SUM(H84:H88)</f>
        <v>8551175</v>
      </c>
      <c r="I83" s="199">
        <v>0</v>
      </c>
      <c r="J83" s="199">
        <f>SUM(J84:J88)</f>
        <v>1057598</v>
      </c>
      <c r="K83" s="199">
        <v>0</v>
      </c>
      <c r="L83" s="199">
        <f>SUM(L84:L88)</f>
        <v>141724</v>
      </c>
      <c r="M83" s="208" t="s">
        <v>10</v>
      </c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  <c r="AL83" s="122"/>
      <c r="AM83" s="122"/>
      <c r="AN83" s="122"/>
      <c r="AO83" s="122"/>
      <c r="AP83" s="122"/>
      <c r="AQ83" s="122"/>
      <c r="AR83" s="122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  <c r="BC83" s="122"/>
      <c r="BD83" s="122"/>
      <c r="BE83" s="122"/>
      <c r="BF83" s="122"/>
      <c r="BG83" s="122"/>
      <c r="BH83" s="122"/>
      <c r="BI83" s="122"/>
      <c r="BJ83" s="122"/>
      <c r="BK83" s="122"/>
      <c r="BL83" s="122"/>
      <c r="BM83" s="122"/>
      <c r="BN83" s="122"/>
      <c r="BO83" s="122"/>
      <c r="BP83" s="122"/>
      <c r="BQ83" s="122"/>
      <c r="BR83" s="122"/>
      <c r="BS83" s="122"/>
      <c r="BT83" s="122"/>
      <c r="BU83" s="122"/>
      <c r="BV83" s="122"/>
      <c r="BW83" s="122"/>
      <c r="BX83" s="122"/>
      <c r="BY83" s="122"/>
      <c r="BZ83" s="122"/>
      <c r="CA83" s="122"/>
      <c r="CB83" s="122"/>
      <c r="CC83" s="122"/>
      <c r="CD83" s="122"/>
      <c r="CE83" s="122"/>
      <c r="CF83" s="122"/>
      <c r="CG83" s="122"/>
      <c r="CH83" s="122"/>
      <c r="CI83" s="122"/>
      <c r="CJ83" s="122"/>
      <c r="CK83" s="122"/>
      <c r="CL83" s="122"/>
      <c r="CM83" s="122"/>
      <c r="CN83" s="122"/>
      <c r="CO83" s="122"/>
      <c r="CP83" s="122"/>
      <c r="CQ83" s="122"/>
      <c r="CR83" s="122"/>
      <c r="CS83" s="122"/>
      <c r="CT83" s="122"/>
      <c r="CU83" s="122"/>
      <c r="CV83" s="122"/>
      <c r="CW83" s="122"/>
      <c r="CX83" s="122"/>
      <c r="CY83" s="122"/>
      <c r="CZ83" s="122"/>
      <c r="DA83" s="122"/>
      <c r="DB83" s="122"/>
      <c r="DC83" s="122"/>
      <c r="DD83" s="122"/>
      <c r="DE83" s="122"/>
      <c r="DF83" s="122"/>
      <c r="DG83" s="122"/>
      <c r="DH83" s="122"/>
      <c r="DI83" s="122"/>
      <c r="DJ83" s="122"/>
      <c r="DK83" s="122"/>
      <c r="DL83" s="122"/>
      <c r="DM83" s="122"/>
      <c r="DN83" s="122"/>
      <c r="DO83" s="122"/>
      <c r="DP83" s="122"/>
      <c r="DQ83" s="122"/>
      <c r="DR83" s="122"/>
      <c r="DS83" s="122"/>
      <c r="DT83" s="122"/>
      <c r="DU83" s="122"/>
      <c r="DV83" s="122"/>
      <c r="DW83" s="122"/>
    </row>
    <row r="84" spans="1:127" s="123" customFormat="1" ht="30" customHeight="1">
      <c r="A84" s="207" t="s">
        <v>307</v>
      </c>
      <c r="B84" s="147" t="s">
        <v>395</v>
      </c>
      <c r="C84" s="258">
        <v>3.726</v>
      </c>
      <c r="D84" s="147" t="s">
        <v>135</v>
      </c>
      <c r="E84" s="199">
        <f t="shared" si="8"/>
        <v>75860</v>
      </c>
      <c r="F84" s="199">
        <f t="shared" si="8"/>
        <v>282653</v>
      </c>
      <c r="G84" s="199">
        <v>2056</v>
      </c>
      <c r="H84" s="199">
        <f>TRUNC(C84*G84,0)</f>
        <v>7660</v>
      </c>
      <c r="I84" s="199">
        <v>59551</v>
      </c>
      <c r="J84" s="199">
        <f>TRUNC(C84*I84,0)</f>
        <v>221887</v>
      </c>
      <c r="K84" s="199">
        <v>14253</v>
      </c>
      <c r="L84" s="199">
        <f>TRUNC(C84*K84,0)</f>
        <v>53106</v>
      </c>
      <c r="M84" s="208" t="s">
        <v>211</v>
      </c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  <c r="BC84" s="122"/>
      <c r="BD84" s="122"/>
      <c r="BE84" s="122"/>
      <c r="BF84" s="122"/>
      <c r="BG84" s="122"/>
      <c r="BH84" s="122"/>
      <c r="BI84" s="122"/>
      <c r="BJ84" s="122"/>
      <c r="BK84" s="122"/>
      <c r="BL84" s="122"/>
      <c r="BM84" s="122"/>
      <c r="BN84" s="122"/>
      <c r="BO84" s="122"/>
      <c r="BP84" s="122"/>
      <c r="BQ84" s="122"/>
      <c r="BR84" s="122"/>
      <c r="BS84" s="122"/>
      <c r="BT84" s="122"/>
      <c r="BU84" s="122"/>
      <c r="BV84" s="122"/>
      <c r="BW84" s="122"/>
      <c r="BX84" s="122"/>
      <c r="BY84" s="122"/>
      <c r="BZ84" s="122"/>
      <c r="CA84" s="122"/>
      <c r="CB84" s="122"/>
      <c r="CC84" s="122"/>
      <c r="CD84" s="122"/>
      <c r="CE84" s="122"/>
      <c r="CF84" s="122"/>
      <c r="CG84" s="122"/>
      <c r="CH84" s="122"/>
      <c r="CI84" s="122"/>
      <c r="CJ84" s="122"/>
      <c r="CK84" s="122"/>
      <c r="CL84" s="122"/>
      <c r="CM84" s="122"/>
      <c r="CN84" s="122"/>
      <c r="CO84" s="122"/>
      <c r="CP84" s="122"/>
      <c r="CQ84" s="122"/>
      <c r="CR84" s="122"/>
      <c r="CS84" s="122"/>
      <c r="CT84" s="122"/>
      <c r="CU84" s="122"/>
      <c r="CV84" s="122"/>
      <c r="CW84" s="122"/>
      <c r="CX84" s="122"/>
      <c r="CY84" s="122"/>
      <c r="CZ84" s="122"/>
      <c r="DA84" s="122"/>
      <c r="DB84" s="122"/>
      <c r="DC84" s="122"/>
      <c r="DD84" s="122"/>
      <c r="DE84" s="122"/>
      <c r="DF84" s="122"/>
      <c r="DG84" s="122"/>
      <c r="DH84" s="122"/>
      <c r="DI84" s="122"/>
      <c r="DJ84" s="122"/>
      <c r="DK84" s="122"/>
      <c r="DL84" s="122"/>
      <c r="DM84" s="122"/>
      <c r="DN84" s="122"/>
      <c r="DO84" s="122"/>
      <c r="DP84" s="122"/>
      <c r="DQ84" s="122"/>
      <c r="DR84" s="122"/>
      <c r="DS84" s="122"/>
      <c r="DT84" s="122"/>
      <c r="DU84" s="122"/>
      <c r="DV84" s="122"/>
      <c r="DW84" s="122"/>
    </row>
    <row r="85" spans="1:127" s="123" customFormat="1" ht="30" customHeight="1">
      <c r="A85" s="207" t="s">
        <v>179</v>
      </c>
      <c r="B85" s="147" t="s">
        <v>128</v>
      </c>
      <c r="C85" s="148">
        <v>70</v>
      </c>
      <c r="D85" s="147" t="s">
        <v>16</v>
      </c>
      <c r="E85" s="199">
        <f t="shared" si="8"/>
        <v>15522</v>
      </c>
      <c r="F85" s="199">
        <f t="shared" si="8"/>
        <v>1086540</v>
      </c>
      <c r="G85" s="199">
        <v>13417</v>
      </c>
      <c r="H85" s="199">
        <f>TRUNC(C85*G85,0)</f>
        <v>939190</v>
      </c>
      <c r="I85" s="199">
        <v>2004</v>
      </c>
      <c r="J85" s="199">
        <f>TRUNC(C85*I85,0)</f>
        <v>140280</v>
      </c>
      <c r="K85" s="199">
        <v>101</v>
      </c>
      <c r="L85" s="199">
        <f>TRUNC(C85*K85,0)</f>
        <v>7070</v>
      </c>
      <c r="M85" s="208" t="s">
        <v>217</v>
      </c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122"/>
      <c r="AU85" s="122"/>
      <c r="AV85" s="122"/>
      <c r="AW85" s="122"/>
      <c r="AX85" s="122"/>
      <c r="AY85" s="122"/>
      <c r="AZ85" s="122"/>
      <c r="BA85" s="122"/>
      <c r="BB85" s="122"/>
      <c r="BC85" s="122"/>
      <c r="BD85" s="122"/>
      <c r="BE85" s="122"/>
      <c r="BF85" s="122"/>
      <c r="BG85" s="122"/>
      <c r="BH85" s="122"/>
      <c r="BI85" s="122"/>
      <c r="BJ85" s="122"/>
      <c r="BK85" s="122"/>
      <c r="BL85" s="122"/>
      <c r="BM85" s="122"/>
      <c r="BN85" s="122"/>
      <c r="BO85" s="122"/>
      <c r="BP85" s="122"/>
      <c r="BQ85" s="122"/>
      <c r="BR85" s="122"/>
      <c r="BS85" s="122"/>
      <c r="BT85" s="122"/>
      <c r="BU85" s="122"/>
      <c r="BV85" s="122"/>
      <c r="BW85" s="122"/>
      <c r="BX85" s="122"/>
      <c r="BY85" s="122"/>
      <c r="BZ85" s="122"/>
      <c r="CA85" s="122"/>
      <c r="CB85" s="122"/>
      <c r="CC85" s="122"/>
      <c r="CD85" s="122"/>
      <c r="CE85" s="122"/>
      <c r="CF85" s="122"/>
      <c r="CG85" s="122"/>
      <c r="CH85" s="122"/>
      <c r="CI85" s="122"/>
      <c r="CJ85" s="122"/>
      <c r="CK85" s="122"/>
      <c r="CL85" s="122"/>
      <c r="CM85" s="122"/>
      <c r="CN85" s="122"/>
      <c r="CO85" s="122"/>
      <c r="CP85" s="122"/>
      <c r="CQ85" s="122"/>
      <c r="CR85" s="122"/>
      <c r="CS85" s="122"/>
      <c r="CT85" s="122"/>
      <c r="CU85" s="122"/>
      <c r="CV85" s="122"/>
      <c r="CW85" s="122"/>
      <c r="CX85" s="122"/>
      <c r="CY85" s="122"/>
      <c r="CZ85" s="122"/>
      <c r="DA85" s="122"/>
      <c r="DB85" s="122"/>
      <c r="DC85" s="122"/>
      <c r="DD85" s="122"/>
      <c r="DE85" s="122"/>
      <c r="DF85" s="122"/>
      <c r="DG85" s="122"/>
      <c r="DH85" s="122"/>
      <c r="DI85" s="122"/>
      <c r="DJ85" s="122"/>
      <c r="DK85" s="122"/>
      <c r="DL85" s="122"/>
      <c r="DM85" s="122"/>
      <c r="DN85" s="122"/>
      <c r="DO85" s="122"/>
      <c r="DP85" s="122"/>
      <c r="DQ85" s="122"/>
      <c r="DR85" s="122"/>
      <c r="DS85" s="122"/>
      <c r="DT85" s="122"/>
      <c r="DU85" s="122"/>
      <c r="DV85" s="122"/>
      <c r="DW85" s="122"/>
    </row>
    <row r="86" spans="1:127" s="123" customFormat="1" ht="30" customHeight="1">
      <c r="A86" s="207" t="s">
        <v>179</v>
      </c>
      <c r="B86" s="147" t="s">
        <v>380</v>
      </c>
      <c r="C86" s="148">
        <v>1</v>
      </c>
      <c r="D86" s="147" t="s">
        <v>16</v>
      </c>
      <c r="E86" s="199">
        <f t="shared" si="8"/>
        <v>17815</v>
      </c>
      <c r="F86" s="199">
        <f t="shared" si="8"/>
        <v>17815</v>
      </c>
      <c r="G86" s="199">
        <v>13603</v>
      </c>
      <c r="H86" s="199">
        <f>TRUNC(C86*G86,0)</f>
        <v>13603</v>
      </c>
      <c r="I86" s="199">
        <v>4009</v>
      </c>
      <c r="J86" s="199">
        <f>TRUNC(C86*I86,0)</f>
        <v>4009</v>
      </c>
      <c r="K86" s="199">
        <v>203</v>
      </c>
      <c r="L86" s="199">
        <f>TRUNC(C86*K86,0)</f>
        <v>203</v>
      </c>
      <c r="M86" s="208" t="s">
        <v>218</v>
      </c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  <c r="AL86" s="122"/>
      <c r="AM86" s="122"/>
      <c r="AN86" s="122"/>
      <c r="AO86" s="122"/>
      <c r="AP86" s="122"/>
      <c r="AQ86" s="122"/>
      <c r="AR86" s="122"/>
      <c r="AS86" s="122"/>
      <c r="AT86" s="122"/>
      <c r="AU86" s="122"/>
      <c r="AV86" s="122"/>
      <c r="AW86" s="122"/>
      <c r="AX86" s="122"/>
      <c r="AY86" s="122"/>
      <c r="AZ86" s="122"/>
      <c r="BA86" s="122"/>
      <c r="BB86" s="122"/>
      <c r="BC86" s="122"/>
      <c r="BD86" s="122"/>
      <c r="BE86" s="122"/>
      <c r="BF86" s="122"/>
      <c r="BG86" s="122"/>
      <c r="BH86" s="122"/>
      <c r="BI86" s="122"/>
      <c r="BJ86" s="122"/>
      <c r="BK86" s="122"/>
      <c r="BL86" s="122"/>
      <c r="BM86" s="122"/>
      <c r="BN86" s="122"/>
      <c r="BO86" s="122"/>
      <c r="BP86" s="122"/>
      <c r="BQ86" s="122"/>
      <c r="BR86" s="122"/>
      <c r="BS86" s="122"/>
      <c r="BT86" s="122"/>
      <c r="BU86" s="122"/>
      <c r="BV86" s="122"/>
      <c r="BW86" s="122"/>
      <c r="BX86" s="122"/>
      <c r="BY86" s="122"/>
      <c r="BZ86" s="122"/>
      <c r="CA86" s="122"/>
      <c r="CB86" s="122"/>
      <c r="CC86" s="122"/>
      <c r="CD86" s="122"/>
      <c r="CE86" s="122"/>
      <c r="CF86" s="122"/>
      <c r="CG86" s="122"/>
      <c r="CH86" s="122"/>
      <c r="CI86" s="122"/>
      <c r="CJ86" s="122"/>
      <c r="CK86" s="122"/>
      <c r="CL86" s="122"/>
      <c r="CM86" s="122"/>
      <c r="CN86" s="122"/>
      <c r="CO86" s="122"/>
      <c r="CP86" s="122"/>
      <c r="CQ86" s="122"/>
      <c r="CR86" s="122"/>
      <c r="CS86" s="122"/>
      <c r="CT86" s="122"/>
      <c r="CU86" s="122"/>
      <c r="CV86" s="122"/>
      <c r="CW86" s="122"/>
      <c r="CX86" s="122"/>
      <c r="CY86" s="122"/>
      <c r="CZ86" s="122"/>
      <c r="DA86" s="122"/>
      <c r="DB86" s="122"/>
      <c r="DC86" s="122"/>
      <c r="DD86" s="122"/>
      <c r="DE86" s="122"/>
      <c r="DF86" s="122"/>
      <c r="DG86" s="122"/>
      <c r="DH86" s="122"/>
      <c r="DI86" s="122"/>
      <c r="DJ86" s="122"/>
      <c r="DK86" s="122"/>
      <c r="DL86" s="122"/>
      <c r="DM86" s="122"/>
      <c r="DN86" s="122"/>
      <c r="DO86" s="122"/>
      <c r="DP86" s="122"/>
      <c r="DQ86" s="122"/>
      <c r="DR86" s="122"/>
      <c r="DS86" s="122"/>
      <c r="DT86" s="122"/>
      <c r="DU86" s="122"/>
      <c r="DV86" s="122"/>
      <c r="DW86" s="122"/>
    </row>
    <row r="87" spans="1:127" s="123" customFormat="1" ht="30" customHeight="1">
      <c r="A87" s="207" t="s">
        <v>309</v>
      </c>
      <c r="B87" s="147" t="s">
        <v>310</v>
      </c>
      <c r="C87" s="148">
        <v>93</v>
      </c>
      <c r="D87" s="147" t="s">
        <v>202</v>
      </c>
      <c r="E87" s="199">
        <f t="shared" si="8"/>
        <v>86973</v>
      </c>
      <c r="F87" s="199">
        <f t="shared" si="8"/>
        <v>8088489</v>
      </c>
      <c r="G87" s="199">
        <v>78756</v>
      </c>
      <c r="H87" s="199">
        <f>TRUNC(C87*G87,0)</f>
        <v>7324308</v>
      </c>
      <c r="I87" s="199">
        <v>7350</v>
      </c>
      <c r="J87" s="199">
        <f>TRUNC(C87*I87,0)</f>
        <v>683550</v>
      </c>
      <c r="K87" s="199">
        <v>867</v>
      </c>
      <c r="L87" s="199">
        <f>TRUNC(C87*K87,0)</f>
        <v>80631</v>
      </c>
      <c r="M87" s="208" t="s">
        <v>219</v>
      </c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  <c r="AT87" s="122"/>
      <c r="AU87" s="122"/>
      <c r="AV87" s="122"/>
      <c r="AW87" s="122"/>
      <c r="AX87" s="122"/>
      <c r="AY87" s="122"/>
      <c r="AZ87" s="122"/>
      <c r="BA87" s="122"/>
      <c r="BB87" s="122"/>
      <c r="BC87" s="122"/>
      <c r="BD87" s="122"/>
      <c r="BE87" s="122"/>
      <c r="BF87" s="122"/>
      <c r="BG87" s="122"/>
      <c r="BH87" s="122"/>
      <c r="BI87" s="122"/>
      <c r="BJ87" s="122"/>
      <c r="BK87" s="122"/>
      <c r="BL87" s="122"/>
      <c r="BM87" s="122"/>
      <c r="BN87" s="122"/>
      <c r="BO87" s="122"/>
      <c r="BP87" s="122"/>
      <c r="BQ87" s="122"/>
      <c r="BR87" s="122"/>
      <c r="BS87" s="122"/>
      <c r="BT87" s="122"/>
      <c r="BU87" s="122"/>
      <c r="BV87" s="122"/>
      <c r="BW87" s="122"/>
      <c r="BX87" s="122"/>
      <c r="BY87" s="122"/>
      <c r="BZ87" s="122"/>
      <c r="CA87" s="122"/>
      <c r="CB87" s="122"/>
      <c r="CC87" s="122"/>
      <c r="CD87" s="122"/>
      <c r="CE87" s="122"/>
      <c r="CF87" s="122"/>
      <c r="CG87" s="122"/>
      <c r="CH87" s="122"/>
      <c r="CI87" s="122"/>
      <c r="CJ87" s="122"/>
      <c r="CK87" s="122"/>
      <c r="CL87" s="122"/>
      <c r="CM87" s="122"/>
      <c r="CN87" s="122"/>
      <c r="CO87" s="122"/>
      <c r="CP87" s="122"/>
      <c r="CQ87" s="122"/>
      <c r="CR87" s="122"/>
      <c r="CS87" s="122"/>
      <c r="CT87" s="122"/>
      <c r="CU87" s="122"/>
      <c r="CV87" s="122"/>
      <c r="CW87" s="122"/>
      <c r="CX87" s="122"/>
      <c r="CY87" s="122"/>
      <c r="CZ87" s="122"/>
      <c r="DA87" s="122"/>
      <c r="DB87" s="122"/>
      <c r="DC87" s="122"/>
      <c r="DD87" s="122"/>
      <c r="DE87" s="122"/>
      <c r="DF87" s="122"/>
      <c r="DG87" s="122"/>
      <c r="DH87" s="122"/>
      <c r="DI87" s="122"/>
      <c r="DJ87" s="122"/>
      <c r="DK87" s="122"/>
      <c r="DL87" s="122"/>
      <c r="DM87" s="122"/>
      <c r="DN87" s="122"/>
      <c r="DO87" s="122"/>
      <c r="DP87" s="122"/>
      <c r="DQ87" s="122"/>
      <c r="DR87" s="122"/>
      <c r="DS87" s="122"/>
      <c r="DT87" s="122"/>
      <c r="DU87" s="122"/>
      <c r="DV87" s="122"/>
      <c r="DW87" s="122"/>
    </row>
    <row r="88" spans="1:127" s="123" customFormat="1" ht="30" customHeight="1">
      <c r="A88" s="207" t="s">
        <v>309</v>
      </c>
      <c r="B88" s="147" t="s">
        <v>311</v>
      </c>
      <c r="C88" s="148">
        <v>2</v>
      </c>
      <c r="D88" s="147" t="s">
        <v>216</v>
      </c>
      <c r="E88" s="199">
        <f t="shared" si="8"/>
        <v>137500</v>
      </c>
      <c r="F88" s="199">
        <f t="shared" si="8"/>
        <v>275000</v>
      </c>
      <c r="G88" s="199">
        <v>133207</v>
      </c>
      <c r="H88" s="199">
        <f>TRUNC(C88*G88,0)</f>
        <v>266414</v>
      </c>
      <c r="I88" s="199">
        <v>3936</v>
      </c>
      <c r="J88" s="199">
        <f>TRUNC(C88*I88,0)</f>
        <v>7872</v>
      </c>
      <c r="K88" s="199">
        <v>357</v>
      </c>
      <c r="L88" s="199">
        <f>TRUNC(C88*K88,0)</f>
        <v>714</v>
      </c>
      <c r="M88" s="208" t="s">
        <v>308</v>
      </c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  <c r="AF88" s="122"/>
      <c r="AG88" s="122"/>
      <c r="AH88" s="122"/>
      <c r="AI88" s="122"/>
      <c r="AJ88" s="122"/>
      <c r="AK88" s="122"/>
      <c r="AL88" s="122"/>
      <c r="AM88" s="122"/>
      <c r="AN88" s="122"/>
      <c r="AO88" s="122"/>
      <c r="AP88" s="122"/>
      <c r="AQ88" s="122"/>
      <c r="AR88" s="122"/>
      <c r="AS88" s="122"/>
      <c r="AT88" s="122"/>
      <c r="AU88" s="122"/>
      <c r="AV88" s="122"/>
      <c r="AW88" s="122"/>
      <c r="AX88" s="122"/>
      <c r="AY88" s="122"/>
      <c r="AZ88" s="122"/>
      <c r="BA88" s="122"/>
      <c r="BB88" s="122"/>
      <c r="BC88" s="122"/>
      <c r="BD88" s="122"/>
      <c r="BE88" s="122"/>
      <c r="BF88" s="122"/>
      <c r="BG88" s="122"/>
      <c r="BH88" s="122"/>
      <c r="BI88" s="122"/>
      <c r="BJ88" s="122"/>
      <c r="BK88" s="122"/>
      <c r="BL88" s="122"/>
      <c r="BM88" s="122"/>
      <c r="BN88" s="122"/>
      <c r="BO88" s="122"/>
      <c r="BP88" s="122"/>
      <c r="BQ88" s="122"/>
      <c r="BR88" s="122"/>
      <c r="BS88" s="122"/>
      <c r="BT88" s="122"/>
      <c r="BU88" s="122"/>
      <c r="BV88" s="122"/>
      <c r="BW88" s="122"/>
      <c r="BX88" s="122"/>
      <c r="BY88" s="122"/>
      <c r="BZ88" s="122"/>
      <c r="CA88" s="122"/>
      <c r="CB88" s="122"/>
      <c r="CC88" s="122"/>
      <c r="CD88" s="122"/>
      <c r="CE88" s="122"/>
      <c r="CF88" s="122"/>
      <c r="CG88" s="122"/>
      <c r="CH88" s="122"/>
      <c r="CI88" s="122"/>
      <c r="CJ88" s="122"/>
      <c r="CK88" s="122"/>
      <c r="CL88" s="122"/>
      <c r="CM88" s="122"/>
      <c r="CN88" s="122"/>
      <c r="CO88" s="122"/>
      <c r="CP88" s="122"/>
      <c r="CQ88" s="122"/>
      <c r="CR88" s="122"/>
      <c r="CS88" s="122"/>
      <c r="CT88" s="122"/>
      <c r="CU88" s="122"/>
      <c r="CV88" s="122"/>
      <c r="CW88" s="122"/>
      <c r="CX88" s="122"/>
      <c r="CY88" s="122"/>
      <c r="CZ88" s="122"/>
      <c r="DA88" s="122"/>
      <c r="DB88" s="122"/>
      <c r="DC88" s="122"/>
      <c r="DD88" s="122"/>
      <c r="DE88" s="122"/>
      <c r="DF88" s="122"/>
      <c r="DG88" s="122"/>
      <c r="DH88" s="122"/>
      <c r="DI88" s="122"/>
      <c r="DJ88" s="122"/>
      <c r="DK88" s="122"/>
      <c r="DL88" s="122"/>
      <c r="DM88" s="122"/>
      <c r="DN88" s="122"/>
      <c r="DO88" s="122"/>
      <c r="DP88" s="122"/>
      <c r="DQ88" s="122"/>
      <c r="DR88" s="122"/>
      <c r="DS88" s="122"/>
      <c r="DT88" s="122"/>
      <c r="DU88" s="122"/>
      <c r="DV88" s="122"/>
      <c r="DW88" s="122"/>
    </row>
    <row r="89" spans="1:127" s="123" customFormat="1" ht="30" customHeight="1">
      <c r="A89" s="207" t="s">
        <v>312</v>
      </c>
      <c r="B89" s="147" t="s">
        <v>10</v>
      </c>
      <c r="C89" s="257">
        <v>0</v>
      </c>
      <c r="D89" s="147" t="s">
        <v>10</v>
      </c>
      <c r="E89" s="199">
        <f t="shared" si="8"/>
        <v>0</v>
      </c>
      <c r="F89" s="199">
        <f t="shared" si="8"/>
        <v>37506302</v>
      </c>
      <c r="G89" s="199">
        <v>0</v>
      </c>
      <c r="H89" s="199">
        <f>SUM(H90:H96)</f>
        <v>37506302</v>
      </c>
      <c r="I89" s="199">
        <v>0</v>
      </c>
      <c r="J89" s="199">
        <f>SUM(J90:J96)</f>
        <v>0</v>
      </c>
      <c r="K89" s="199">
        <v>0</v>
      </c>
      <c r="L89" s="199">
        <f>SUM(L90:L96)</f>
        <v>0</v>
      </c>
      <c r="M89" s="208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122"/>
      <c r="AP89" s="122"/>
      <c r="AQ89" s="122"/>
      <c r="AR89" s="122"/>
      <c r="AS89" s="122"/>
      <c r="AT89" s="122"/>
      <c r="AU89" s="122"/>
      <c r="AV89" s="122"/>
      <c r="AW89" s="122"/>
      <c r="AX89" s="122"/>
      <c r="AY89" s="122"/>
      <c r="AZ89" s="122"/>
      <c r="BA89" s="122"/>
      <c r="BB89" s="122"/>
      <c r="BC89" s="122"/>
      <c r="BD89" s="122"/>
      <c r="BE89" s="122"/>
      <c r="BF89" s="122"/>
      <c r="BG89" s="122"/>
      <c r="BH89" s="122"/>
      <c r="BI89" s="122"/>
      <c r="BJ89" s="122"/>
      <c r="BK89" s="122"/>
      <c r="BL89" s="122"/>
      <c r="BM89" s="122"/>
      <c r="BN89" s="122"/>
      <c r="BO89" s="122"/>
      <c r="BP89" s="122"/>
      <c r="BQ89" s="122"/>
      <c r="BR89" s="122"/>
      <c r="BS89" s="122"/>
      <c r="BT89" s="122"/>
      <c r="BU89" s="122"/>
      <c r="BV89" s="122"/>
      <c r="BW89" s="122"/>
      <c r="BX89" s="122"/>
      <c r="BY89" s="122"/>
      <c r="BZ89" s="122"/>
      <c r="CA89" s="122"/>
      <c r="CB89" s="122"/>
      <c r="CC89" s="122"/>
      <c r="CD89" s="122"/>
      <c r="CE89" s="122"/>
      <c r="CF89" s="122"/>
      <c r="CG89" s="122"/>
      <c r="CH89" s="122"/>
      <c r="CI89" s="122"/>
      <c r="CJ89" s="122"/>
      <c r="CK89" s="122"/>
      <c r="CL89" s="122"/>
      <c r="CM89" s="122"/>
      <c r="CN89" s="122"/>
      <c r="CO89" s="122"/>
      <c r="CP89" s="122"/>
      <c r="CQ89" s="122"/>
      <c r="CR89" s="122"/>
      <c r="CS89" s="122"/>
      <c r="CT89" s="122"/>
      <c r="CU89" s="122"/>
      <c r="CV89" s="122"/>
      <c r="CW89" s="122"/>
      <c r="CX89" s="122"/>
      <c r="CY89" s="122"/>
      <c r="CZ89" s="122"/>
      <c r="DA89" s="122"/>
      <c r="DB89" s="122"/>
      <c r="DC89" s="122"/>
      <c r="DD89" s="122"/>
      <c r="DE89" s="122"/>
      <c r="DF89" s="122"/>
      <c r="DG89" s="122"/>
      <c r="DH89" s="122"/>
      <c r="DI89" s="122"/>
      <c r="DJ89" s="122"/>
      <c r="DK89" s="122"/>
      <c r="DL89" s="122"/>
      <c r="DM89" s="122"/>
      <c r="DN89" s="122"/>
      <c r="DO89" s="122"/>
      <c r="DP89" s="122"/>
      <c r="DQ89" s="122"/>
      <c r="DR89" s="122"/>
      <c r="DS89" s="122"/>
      <c r="DT89" s="122"/>
      <c r="DU89" s="122"/>
      <c r="DV89" s="122"/>
      <c r="DW89" s="122"/>
    </row>
    <row r="90" spans="1:127" s="123" customFormat="1" ht="30" customHeight="1">
      <c r="A90" s="207" t="s">
        <v>313</v>
      </c>
      <c r="B90" s="147" t="s">
        <v>314</v>
      </c>
      <c r="C90" s="148">
        <v>169</v>
      </c>
      <c r="D90" s="147" t="s">
        <v>181</v>
      </c>
      <c r="E90" s="199">
        <f t="shared" si="8"/>
        <v>95100</v>
      </c>
      <c r="F90" s="199">
        <f t="shared" si="8"/>
        <v>16071900</v>
      </c>
      <c r="G90" s="199">
        <v>95100</v>
      </c>
      <c r="H90" s="199">
        <f t="shared" ref="H90:H96" si="9">TRUNC(C90*G90,0)</f>
        <v>16071900</v>
      </c>
      <c r="I90" s="199">
        <v>0</v>
      </c>
      <c r="J90" s="199">
        <f t="shared" ref="J90:J96" si="10">TRUNC(C90*I90,0)</f>
        <v>0</v>
      </c>
      <c r="K90" s="199">
        <v>0</v>
      </c>
      <c r="L90" s="199">
        <f t="shared" ref="L90:L96" si="11">TRUNC(C90*K90,0)</f>
        <v>0</v>
      </c>
      <c r="M90" s="208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  <c r="AL90" s="122"/>
      <c r="AM90" s="122"/>
      <c r="AN90" s="122"/>
      <c r="AO90" s="122"/>
      <c r="AP90" s="122"/>
      <c r="AQ90" s="122"/>
      <c r="AR90" s="122"/>
      <c r="AS90" s="122"/>
      <c r="AT90" s="122"/>
      <c r="AU90" s="122"/>
      <c r="AV90" s="122"/>
      <c r="AW90" s="122"/>
      <c r="AX90" s="122"/>
      <c r="AY90" s="122"/>
      <c r="AZ90" s="122"/>
      <c r="BA90" s="122"/>
      <c r="BB90" s="122"/>
      <c r="BC90" s="122"/>
      <c r="BD90" s="122"/>
      <c r="BE90" s="122"/>
      <c r="BF90" s="122"/>
      <c r="BG90" s="122"/>
      <c r="BH90" s="122"/>
      <c r="BI90" s="122"/>
      <c r="BJ90" s="122"/>
      <c r="BK90" s="122"/>
      <c r="BL90" s="122"/>
      <c r="BM90" s="122"/>
      <c r="BN90" s="122"/>
      <c r="BO90" s="122"/>
      <c r="BP90" s="122"/>
      <c r="BQ90" s="122"/>
      <c r="BR90" s="122"/>
      <c r="BS90" s="122"/>
      <c r="BT90" s="122"/>
      <c r="BU90" s="122"/>
      <c r="BV90" s="122"/>
      <c r="BW90" s="122"/>
      <c r="BX90" s="122"/>
      <c r="BY90" s="122"/>
      <c r="BZ90" s="122"/>
      <c r="CA90" s="122"/>
      <c r="CB90" s="122"/>
      <c r="CC90" s="122"/>
      <c r="CD90" s="122"/>
      <c r="CE90" s="122"/>
      <c r="CF90" s="122"/>
      <c r="CG90" s="122"/>
      <c r="CH90" s="122"/>
      <c r="CI90" s="122"/>
      <c r="CJ90" s="122"/>
      <c r="CK90" s="122"/>
      <c r="CL90" s="122"/>
      <c r="CM90" s="122"/>
      <c r="CN90" s="122"/>
      <c r="CO90" s="122"/>
      <c r="CP90" s="122"/>
      <c r="CQ90" s="122"/>
      <c r="CR90" s="122"/>
      <c r="CS90" s="122"/>
      <c r="CT90" s="122"/>
      <c r="CU90" s="122"/>
      <c r="CV90" s="122"/>
      <c r="CW90" s="122"/>
      <c r="CX90" s="122"/>
      <c r="CY90" s="122"/>
      <c r="CZ90" s="122"/>
      <c r="DA90" s="122"/>
      <c r="DB90" s="122"/>
      <c r="DC90" s="122"/>
      <c r="DD90" s="122"/>
      <c r="DE90" s="122"/>
      <c r="DF90" s="122"/>
      <c r="DG90" s="122"/>
      <c r="DH90" s="122"/>
      <c r="DI90" s="122"/>
      <c r="DJ90" s="122"/>
      <c r="DK90" s="122"/>
      <c r="DL90" s="122"/>
      <c r="DM90" s="122"/>
      <c r="DN90" s="122"/>
      <c r="DO90" s="122"/>
      <c r="DP90" s="122"/>
      <c r="DQ90" s="122"/>
      <c r="DR90" s="122"/>
      <c r="DS90" s="122"/>
      <c r="DT90" s="122"/>
      <c r="DU90" s="122"/>
      <c r="DV90" s="122"/>
      <c r="DW90" s="122"/>
    </row>
    <row r="91" spans="1:127" s="123" customFormat="1" ht="30" customHeight="1">
      <c r="A91" s="207" t="s">
        <v>313</v>
      </c>
      <c r="B91" s="147" t="s">
        <v>381</v>
      </c>
      <c r="C91" s="148">
        <v>14</v>
      </c>
      <c r="D91" s="147" t="s">
        <v>181</v>
      </c>
      <c r="E91" s="199">
        <f t="shared" si="8"/>
        <v>90170</v>
      </c>
      <c r="F91" s="199">
        <f t="shared" si="8"/>
        <v>1262380</v>
      </c>
      <c r="G91" s="199">
        <v>90170</v>
      </c>
      <c r="H91" s="199">
        <f t="shared" si="9"/>
        <v>1262380</v>
      </c>
      <c r="I91" s="199">
        <v>0</v>
      </c>
      <c r="J91" s="199">
        <f t="shared" si="10"/>
        <v>0</v>
      </c>
      <c r="K91" s="199">
        <v>0</v>
      </c>
      <c r="L91" s="199">
        <f t="shared" si="11"/>
        <v>0</v>
      </c>
      <c r="M91" s="208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122"/>
      <c r="AU91" s="122"/>
      <c r="AV91" s="122"/>
      <c r="AW91" s="122"/>
      <c r="AX91" s="122"/>
      <c r="AY91" s="122"/>
      <c r="AZ91" s="122"/>
      <c r="BA91" s="122"/>
      <c r="BB91" s="122"/>
      <c r="BC91" s="122"/>
      <c r="BD91" s="122"/>
      <c r="BE91" s="122"/>
      <c r="BF91" s="122"/>
      <c r="BG91" s="122"/>
      <c r="BH91" s="122"/>
      <c r="BI91" s="122"/>
      <c r="BJ91" s="122"/>
      <c r="BK91" s="122"/>
      <c r="BL91" s="122"/>
      <c r="BM91" s="122"/>
      <c r="BN91" s="122"/>
      <c r="BO91" s="122"/>
      <c r="BP91" s="122"/>
      <c r="BQ91" s="122"/>
      <c r="BR91" s="122"/>
      <c r="BS91" s="122"/>
      <c r="BT91" s="122"/>
      <c r="BU91" s="122"/>
      <c r="BV91" s="122"/>
      <c r="BW91" s="122"/>
      <c r="BX91" s="122"/>
      <c r="BY91" s="122"/>
      <c r="BZ91" s="122"/>
      <c r="CA91" s="122"/>
      <c r="CB91" s="122"/>
      <c r="CC91" s="122"/>
      <c r="CD91" s="122"/>
      <c r="CE91" s="122"/>
      <c r="CF91" s="122"/>
      <c r="CG91" s="122"/>
      <c r="CH91" s="122"/>
      <c r="CI91" s="122"/>
      <c r="CJ91" s="122"/>
      <c r="CK91" s="122"/>
      <c r="CL91" s="122"/>
      <c r="CM91" s="122"/>
      <c r="CN91" s="122"/>
      <c r="CO91" s="122"/>
      <c r="CP91" s="122"/>
      <c r="CQ91" s="122"/>
      <c r="CR91" s="122"/>
      <c r="CS91" s="122"/>
      <c r="CT91" s="122"/>
      <c r="CU91" s="122"/>
      <c r="CV91" s="122"/>
      <c r="CW91" s="122"/>
      <c r="CX91" s="122"/>
      <c r="CY91" s="122"/>
      <c r="CZ91" s="122"/>
      <c r="DA91" s="122"/>
      <c r="DB91" s="122"/>
      <c r="DC91" s="122"/>
      <c r="DD91" s="122"/>
      <c r="DE91" s="122"/>
      <c r="DF91" s="122"/>
      <c r="DG91" s="122"/>
      <c r="DH91" s="122"/>
      <c r="DI91" s="122"/>
      <c r="DJ91" s="122"/>
      <c r="DK91" s="122"/>
      <c r="DL91" s="122"/>
      <c r="DM91" s="122"/>
      <c r="DN91" s="122"/>
      <c r="DO91" s="122"/>
      <c r="DP91" s="122"/>
      <c r="DQ91" s="122"/>
      <c r="DR91" s="122"/>
      <c r="DS91" s="122"/>
      <c r="DT91" s="122"/>
      <c r="DU91" s="122"/>
      <c r="DV91" s="122"/>
      <c r="DW91" s="122"/>
    </row>
    <row r="92" spans="1:127" s="123" customFormat="1" ht="30" customHeight="1">
      <c r="A92" s="207" t="s">
        <v>315</v>
      </c>
      <c r="B92" s="147" t="s">
        <v>396</v>
      </c>
      <c r="C92" s="258">
        <v>1.5429999999999999</v>
      </c>
      <c r="D92" s="147" t="s">
        <v>135</v>
      </c>
      <c r="E92" s="199">
        <f t="shared" si="8"/>
        <v>94000</v>
      </c>
      <c r="F92" s="199">
        <f t="shared" si="8"/>
        <v>145042</v>
      </c>
      <c r="G92" s="199">
        <v>94000</v>
      </c>
      <c r="H92" s="199">
        <f t="shared" si="9"/>
        <v>145042</v>
      </c>
      <c r="I92" s="199">
        <v>0</v>
      </c>
      <c r="J92" s="199">
        <f t="shared" si="10"/>
        <v>0</v>
      </c>
      <c r="K92" s="199">
        <v>0</v>
      </c>
      <c r="L92" s="199">
        <f t="shared" si="11"/>
        <v>0</v>
      </c>
      <c r="M92" s="208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  <c r="AL92" s="122"/>
      <c r="AM92" s="122"/>
      <c r="AN92" s="122"/>
      <c r="AO92" s="122"/>
      <c r="AP92" s="122"/>
      <c r="AQ92" s="122"/>
      <c r="AR92" s="122"/>
      <c r="AS92" s="122"/>
      <c r="AT92" s="122"/>
      <c r="AU92" s="122"/>
      <c r="AV92" s="122"/>
      <c r="AW92" s="122"/>
      <c r="AX92" s="122"/>
      <c r="AY92" s="122"/>
      <c r="AZ92" s="122"/>
      <c r="BA92" s="122"/>
      <c r="BB92" s="122"/>
      <c r="BC92" s="122"/>
      <c r="BD92" s="122"/>
      <c r="BE92" s="122"/>
      <c r="BF92" s="122"/>
      <c r="BG92" s="122"/>
      <c r="BH92" s="122"/>
      <c r="BI92" s="122"/>
      <c r="BJ92" s="122"/>
      <c r="BK92" s="122"/>
      <c r="BL92" s="122"/>
      <c r="BM92" s="122"/>
      <c r="BN92" s="122"/>
      <c r="BO92" s="122"/>
      <c r="BP92" s="122"/>
      <c r="BQ92" s="122"/>
      <c r="BR92" s="122"/>
      <c r="BS92" s="122"/>
      <c r="BT92" s="122"/>
      <c r="BU92" s="122"/>
      <c r="BV92" s="122"/>
      <c r="BW92" s="122"/>
      <c r="BX92" s="122"/>
      <c r="BY92" s="122"/>
      <c r="BZ92" s="122"/>
      <c r="CA92" s="122"/>
      <c r="CB92" s="122"/>
      <c r="CC92" s="122"/>
      <c r="CD92" s="122"/>
      <c r="CE92" s="122"/>
      <c r="CF92" s="122"/>
      <c r="CG92" s="122"/>
      <c r="CH92" s="122"/>
      <c r="CI92" s="122"/>
      <c r="CJ92" s="122"/>
      <c r="CK92" s="122"/>
      <c r="CL92" s="122"/>
      <c r="CM92" s="122"/>
      <c r="CN92" s="122"/>
      <c r="CO92" s="122"/>
      <c r="CP92" s="122"/>
      <c r="CQ92" s="122"/>
      <c r="CR92" s="122"/>
      <c r="CS92" s="122"/>
      <c r="CT92" s="122"/>
      <c r="CU92" s="122"/>
      <c r="CV92" s="122"/>
      <c r="CW92" s="122"/>
      <c r="CX92" s="122"/>
      <c r="CY92" s="122"/>
      <c r="CZ92" s="122"/>
      <c r="DA92" s="122"/>
      <c r="DB92" s="122"/>
      <c r="DC92" s="122"/>
      <c r="DD92" s="122"/>
      <c r="DE92" s="122"/>
      <c r="DF92" s="122"/>
      <c r="DG92" s="122"/>
      <c r="DH92" s="122"/>
      <c r="DI92" s="122"/>
      <c r="DJ92" s="122"/>
      <c r="DK92" s="122"/>
      <c r="DL92" s="122"/>
      <c r="DM92" s="122"/>
      <c r="DN92" s="122"/>
      <c r="DO92" s="122"/>
      <c r="DP92" s="122"/>
      <c r="DQ92" s="122"/>
      <c r="DR92" s="122"/>
      <c r="DS92" s="122"/>
      <c r="DT92" s="122"/>
      <c r="DU92" s="122"/>
      <c r="DV92" s="122"/>
      <c r="DW92" s="122"/>
    </row>
    <row r="93" spans="1:127" s="123" customFormat="1" ht="30" customHeight="1">
      <c r="A93" s="207" t="s">
        <v>315</v>
      </c>
      <c r="B93" s="147" t="s">
        <v>397</v>
      </c>
      <c r="C93" s="258">
        <v>1.776</v>
      </c>
      <c r="D93" s="147" t="s">
        <v>135</v>
      </c>
      <c r="E93" s="199">
        <f t="shared" si="8"/>
        <v>940000</v>
      </c>
      <c r="F93" s="199">
        <f t="shared" si="8"/>
        <v>1669440</v>
      </c>
      <c r="G93" s="199">
        <v>940000</v>
      </c>
      <c r="H93" s="199">
        <f t="shared" si="9"/>
        <v>1669440</v>
      </c>
      <c r="I93" s="199">
        <v>0</v>
      </c>
      <c r="J93" s="199">
        <f t="shared" si="10"/>
        <v>0</v>
      </c>
      <c r="K93" s="199">
        <v>0</v>
      </c>
      <c r="L93" s="199">
        <f t="shared" si="11"/>
        <v>0</v>
      </c>
      <c r="M93" s="208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  <c r="AL93" s="122"/>
      <c r="AM93" s="122"/>
      <c r="AN93" s="122"/>
      <c r="AO93" s="122"/>
      <c r="AP93" s="122"/>
      <c r="AQ93" s="122"/>
      <c r="AR93" s="122"/>
      <c r="AS93" s="122"/>
      <c r="AT93" s="122"/>
      <c r="AU93" s="122"/>
      <c r="AV93" s="122"/>
      <c r="AW93" s="122"/>
      <c r="AX93" s="122"/>
      <c r="AY93" s="122"/>
      <c r="AZ93" s="122"/>
      <c r="BA93" s="122"/>
      <c r="BB93" s="122"/>
      <c r="BC93" s="122"/>
      <c r="BD93" s="122"/>
      <c r="BE93" s="122"/>
      <c r="BF93" s="122"/>
      <c r="BG93" s="122"/>
      <c r="BH93" s="122"/>
      <c r="BI93" s="122"/>
      <c r="BJ93" s="122"/>
      <c r="BK93" s="122"/>
      <c r="BL93" s="122"/>
      <c r="BM93" s="122"/>
      <c r="BN93" s="122"/>
      <c r="BO93" s="122"/>
      <c r="BP93" s="122"/>
      <c r="BQ93" s="122"/>
      <c r="BR93" s="122"/>
      <c r="BS93" s="122"/>
      <c r="BT93" s="122"/>
      <c r="BU93" s="122"/>
      <c r="BV93" s="122"/>
      <c r="BW93" s="122"/>
      <c r="BX93" s="122"/>
      <c r="BY93" s="122"/>
      <c r="BZ93" s="122"/>
      <c r="CA93" s="122"/>
      <c r="CB93" s="122"/>
      <c r="CC93" s="122"/>
      <c r="CD93" s="122"/>
      <c r="CE93" s="122"/>
      <c r="CF93" s="122"/>
      <c r="CG93" s="122"/>
      <c r="CH93" s="122"/>
      <c r="CI93" s="122"/>
      <c r="CJ93" s="122"/>
      <c r="CK93" s="122"/>
      <c r="CL93" s="122"/>
      <c r="CM93" s="122"/>
      <c r="CN93" s="122"/>
      <c r="CO93" s="122"/>
      <c r="CP93" s="122"/>
      <c r="CQ93" s="122"/>
      <c r="CR93" s="122"/>
      <c r="CS93" s="122"/>
      <c r="CT93" s="122"/>
      <c r="CU93" s="122"/>
      <c r="CV93" s="122"/>
      <c r="CW93" s="122"/>
      <c r="CX93" s="122"/>
      <c r="CY93" s="122"/>
      <c r="CZ93" s="122"/>
      <c r="DA93" s="122"/>
      <c r="DB93" s="122"/>
      <c r="DC93" s="122"/>
      <c r="DD93" s="122"/>
      <c r="DE93" s="122"/>
      <c r="DF93" s="122"/>
      <c r="DG93" s="122"/>
      <c r="DH93" s="122"/>
      <c r="DI93" s="122"/>
      <c r="DJ93" s="122"/>
      <c r="DK93" s="122"/>
      <c r="DL93" s="122"/>
      <c r="DM93" s="122"/>
      <c r="DN93" s="122"/>
      <c r="DO93" s="122"/>
      <c r="DP93" s="122"/>
      <c r="DQ93" s="122"/>
      <c r="DR93" s="122"/>
      <c r="DS93" s="122"/>
      <c r="DT93" s="122"/>
      <c r="DU93" s="122"/>
      <c r="DV93" s="122"/>
      <c r="DW93" s="122"/>
    </row>
    <row r="94" spans="1:127" s="123" customFormat="1" ht="30" customHeight="1">
      <c r="A94" s="207" t="s">
        <v>315</v>
      </c>
      <c r="B94" s="147" t="s">
        <v>398</v>
      </c>
      <c r="C94" s="258">
        <v>0.40699999999999997</v>
      </c>
      <c r="D94" s="147" t="s">
        <v>135</v>
      </c>
      <c r="E94" s="199">
        <f t="shared" si="8"/>
        <v>940000</v>
      </c>
      <c r="F94" s="199">
        <f t="shared" si="8"/>
        <v>382580</v>
      </c>
      <c r="G94" s="199">
        <v>940000</v>
      </c>
      <c r="H94" s="199">
        <f t="shared" si="9"/>
        <v>382580</v>
      </c>
      <c r="I94" s="199">
        <v>0</v>
      </c>
      <c r="J94" s="199">
        <f t="shared" si="10"/>
        <v>0</v>
      </c>
      <c r="K94" s="199">
        <v>0</v>
      </c>
      <c r="L94" s="199">
        <f t="shared" si="11"/>
        <v>0</v>
      </c>
      <c r="M94" s="208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  <c r="AL94" s="122"/>
      <c r="AM94" s="122"/>
      <c r="AN94" s="122"/>
      <c r="AO94" s="122"/>
      <c r="AP94" s="122"/>
      <c r="AQ94" s="122"/>
      <c r="AR94" s="122"/>
      <c r="AS94" s="122"/>
      <c r="AT94" s="122"/>
      <c r="AU94" s="122"/>
      <c r="AV94" s="122"/>
      <c r="AW94" s="122"/>
      <c r="AX94" s="122"/>
      <c r="AY94" s="122"/>
      <c r="AZ94" s="122"/>
      <c r="BA94" s="122"/>
      <c r="BB94" s="122"/>
      <c r="BC94" s="122"/>
      <c r="BD94" s="122"/>
      <c r="BE94" s="122"/>
      <c r="BF94" s="122"/>
      <c r="BG94" s="122"/>
      <c r="BH94" s="122"/>
      <c r="BI94" s="122"/>
      <c r="BJ94" s="122"/>
      <c r="BK94" s="122"/>
      <c r="BL94" s="122"/>
      <c r="BM94" s="122"/>
      <c r="BN94" s="122"/>
      <c r="BO94" s="122"/>
      <c r="BP94" s="122"/>
      <c r="BQ94" s="122"/>
      <c r="BR94" s="122"/>
      <c r="BS94" s="122"/>
      <c r="BT94" s="122"/>
      <c r="BU94" s="122"/>
      <c r="BV94" s="122"/>
      <c r="BW94" s="122"/>
      <c r="BX94" s="122"/>
      <c r="BY94" s="122"/>
      <c r="BZ94" s="122"/>
      <c r="CA94" s="122"/>
      <c r="CB94" s="122"/>
      <c r="CC94" s="122"/>
      <c r="CD94" s="122"/>
      <c r="CE94" s="122"/>
      <c r="CF94" s="122"/>
      <c r="CG94" s="122"/>
      <c r="CH94" s="122"/>
      <c r="CI94" s="122"/>
      <c r="CJ94" s="122"/>
      <c r="CK94" s="122"/>
      <c r="CL94" s="122"/>
      <c r="CM94" s="122"/>
      <c r="CN94" s="122"/>
      <c r="CO94" s="122"/>
      <c r="CP94" s="122"/>
      <c r="CQ94" s="122"/>
      <c r="CR94" s="122"/>
      <c r="CS94" s="122"/>
      <c r="CT94" s="122"/>
      <c r="CU94" s="122"/>
      <c r="CV94" s="122"/>
      <c r="CW94" s="122"/>
      <c r="CX94" s="122"/>
      <c r="CY94" s="122"/>
      <c r="CZ94" s="122"/>
      <c r="DA94" s="122"/>
      <c r="DB94" s="122"/>
      <c r="DC94" s="122"/>
      <c r="DD94" s="122"/>
      <c r="DE94" s="122"/>
      <c r="DF94" s="122"/>
      <c r="DG94" s="122"/>
      <c r="DH94" s="122"/>
      <c r="DI94" s="122"/>
      <c r="DJ94" s="122"/>
      <c r="DK94" s="122"/>
      <c r="DL94" s="122"/>
      <c r="DM94" s="122"/>
      <c r="DN94" s="122"/>
      <c r="DO94" s="122"/>
      <c r="DP94" s="122"/>
      <c r="DQ94" s="122"/>
      <c r="DR94" s="122"/>
      <c r="DS94" s="122"/>
      <c r="DT94" s="122"/>
      <c r="DU94" s="122"/>
      <c r="DV94" s="122"/>
      <c r="DW94" s="122"/>
    </row>
    <row r="95" spans="1:127" s="123" customFormat="1" ht="30" customHeight="1">
      <c r="A95" s="207" t="s">
        <v>316</v>
      </c>
      <c r="B95" s="147" t="s">
        <v>317</v>
      </c>
      <c r="C95" s="148">
        <v>46</v>
      </c>
      <c r="D95" s="147" t="s">
        <v>135</v>
      </c>
      <c r="E95" s="199">
        <f t="shared" si="8"/>
        <v>150420</v>
      </c>
      <c r="F95" s="199">
        <f t="shared" si="8"/>
        <v>6919320</v>
      </c>
      <c r="G95" s="199">
        <v>150420</v>
      </c>
      <c r="H95" s="199">
        <f t="shared" si="9"/>
        <v>6919320</v>
      </c>
      <c r="I95" s="199">
        <v>0</v>
      </c>
      <c r="J95" s="199">
        <f t="shared" si="10"/>
        <v>0</v>
      </c>
      <c r="K95" s="199">
        <v>0</v>
      </c>
      <c r="L95" s="199">
        <f t="shared" si="11"/>
        <v>0</v>
      </c>
      <c r="M95" s="208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  <c r="AL95" s="122"/>
      <c r="AM95" s="122"/>
      <c r="AN95" s="122"/>
      <c r="AO95" s="122"/>
      <c r="AP95" s="122"/>
      <c r="AQ95" s="122"/>
      <c r="AR95" s="122"/>
      <c r="AS95" s="122"/>
      <c r="AT95" s="122"/>
      <c r="AU95" s="122"/>
      <c r="AV95" s="122"/>
      <c r="AW95" s="122"/>
      <c r="AX95" s="122"/>
      <c r="AY95" s="122"/>
      <c r="AZ95" s="122"/>
      <c r="BA95" s="122"/>
      <c r="BB95" s="122"/>
      <c r="BC95" s="122"/>
      <c r="BD95" s="122"/>
      <c r="BE95" s="122"/>
      <c r="BF95" s="122"/>
      <c r="BG95" s="122"/>
      <c r="BH95" s="122"/>
      <c r="BI95" s="122"/>
      <c r="BJ95" s="122"/>
      <c r="BK95" s="122"/>
      <c r="BL95" s="122"/>
      <c r="BM95" s="122"/>
      <c r="BN95" s="122"/>
      <c r="BO95" s="122"/>
      <c r="BP95" s="122"/>
      <c r="BQ95" s="122"/>
      <c r="BR95" s="122"/>
      <c r="BS95" s="122"/>
      <c r="BT95" s="122"/>
      <c r="BU95" s="122"/>
      <c r="BV95" s="122"/>
      <c r="BW95" s="122"/>
      <c r="BX95" s="122"/>
      <c r="BY95" s="122"/>
      <c r="BZ95" s="122"/>
      <c r="CA95" s="122"/>
      <c r="CB95" s="122"/>
      <c r="CC95" s="122"/>
      <c r="CD95" s="122"/>
      <c r="CE95" s="122"/>
      <c r="CF95" s="122"/>
      <c r="CG95" s="122"/>
      <c r="CH95" s="122"/>
      <c r="CI95" s="122"/>
      <c r="CJ95" s="122"/>
      <c r="CK95" s="122"/>
      <c r="CL95" s="122"/>
      <c r="CM95" s="122"/>
      <c r="CN95" s="122"/>
      <c r="CO95" s="122"/>
      <c r="CP95" s="122"/>
      <c r="CQ95" s="122"/>
      <c r="CR95" s="122"/>
      <c r="CS95" s="122"/>
      <c r="CT95" s="122"/>
      <c r="CU95" s="122"/>
      <c r="CV95" s="122"/>
      <c r="CW95" s="122"/>
      <c r="CX95" s="122"/>
      <c r="CY95" s="122"/>
      <c r="CZ95" s="122"/>
      <c r="DA95" s="122"/>
      <c r="DB95" s="122"/>
      <c r="DC95" s="122"/>
      <c r="DD95" s="122"/>
      <c r="DE95" s="122"/>
      <c r="DF95" s="122"/>
      <c r="DG95" s="122"/>
      <c r="DH95" s="122"/>
      <c r="DI95" s="122"/>
      <c r="DJ95" s="122"/>
      <c r="DK95" s="122"/>
      <c r="DL95" s="122"/>
      <c r="DM95" s="122"/>
      <c r="DN95" s="122"/>
      <c r="DO95" s="122"/>
      <c r="DP95" s="122"/>
      <c r="DQ95" s="122"/>
      <c r="DR95" s="122"/>
      <c r="DS95" s="122"/>
      <c r="DT95" s="122"/>
      <c r="DU95" s="122"/>
      <c r="DV95" s="122"/>
      <c r="DW95" s="122"/>
    </row>
    <row r="96" spans="1:127" s="123" customFormat="1" ht="30" customHeight="1">
      <c r="A96" s="207" t="s">
        <v>316</v>
      </c>
      <c r="B96" s="147" t="s">
        <v>318</v>
      </c>
      <c r="C96" s="148">
        <v>92</v>
      </c>
      <c r="D96" s="147" t="s">
        <v>135</v>
      </c>
      <c r="E96" s="199">
        <f t="shared" si="8"/>
        <v>120170</v>
      </c>
      <c r="F96" s="199">
        <f t="shared" si="8"/>
        <v>11055640</v>
      </c>
      <c r="G96" s="199">
        <v>120170</v>
      </c>
      <c r="H96" s="199">
        <f t="shared" si="9"/>
        <v>11055640</v>
      </c>
      <c r="I96" s="199">
        <v>0</v>
      </c>
      <c r="J96" s="199">
        <f t="shared" si="10"/>
        <v>0</v>
      </c>
      <c r="K96" s="199">
        <v>0</v>
      </c>
      <c r="L96" s="199">
        <f t="shared" si="11"/>
        <v>0</v>
      </c>
      <c r="M96" s="208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  <c r="AL96" s="122"/>
      <c r="AM96" s="122"/>
      <c r="AN96" s="122"/>
      <c r="AO96" s="122"/>
      <c r="AP96" s="122"/>
      <c r="AQ96" s="122"/>
      <c r="AR96" s="122"/>
      <c r="AS96" s="122"/>
      <c r="AT96" s="122"/>
      <c r="AU96" s="122"/>
      <c r="AV96" s="122"/>
      <c r="AW96" s="122"/>
      <c r="AX96" s="122"/>
      <c r="AY96" s="122"/>
      <c r="AZ96" s="122"/>
      <c r="BA96" s="122"/>
      <c r="BB96" s="122"/>
      <c r="BC96" s="122"/>
      <c r="BD96" s="122"/>
      <c r="BE96" s="122"/>
      <c r="BF96" s="122"/>
      <c r="BG96" s="122"/>
      <c r="BH96" s="122"/>
      <c r="BI96" s="122"/>
      <c r="BJ96" s="122"/>
      <c r="BK96" s="122"/>
      <c r="BL96" s="122"/>
      <c r="BM96" s="122"/>
      <c r="BN96" s="122"/>
      <c r="BO96" s="122"/>
      <c r="BP96" s="122"/>
      <c r="BQ96" s="122"/>
      <c r="BR96" s="122"/>
      <c r="BS96" s="122"/>
      <c r="BT96" s="122"/>
      <c r="BU96" s="122"/>
      <c r="BV96" s="122"/>
      <c r="BW96" s="122"/>
      <c r="BX96" s="122"/>
      <c r="BY96" s="122"/>
      <c r="BZ96" s="122"/>
      <c r="CA96" s="122"/>
      <c r="CB96" s="122"/>
      <c r="CC96" s="122"/>
      <c r="CD96" s="122"/>
      <c r="CE96" s="122"/>
      <c r="CF96" s="122"/>
      <c r="CG96" s="122"/>
      <c r="CH96" s="122"/>
      <c r="CI96" s="122"/>
      <c r="CJ96" s="122"/>
      <c r="CK96" s="122"/>
      <c r="CL96" s="122"/>
      <c r="CM96" s="122"/>
      <c r="CN96" s="122"/>
      <c r="CO96" s="122"/>
      <c r="CP96" s="122"/>
      <c r="CQ96" s="122"/>
      <c r="CR96" s="122"/>
      <c r="CS96" s="122"/>
      <c r="CT96" s="122"/>
      <c r="CU96" s="122"/>
      <c r="CV96" s="122"/>
      <c r="CW96" s="122"/>
      <c r="CX96" s="122"/>
      <c r="CY96" s="122"/>
      <c r="CZ96" s="122"/>
      <c r="DA96" s="122"/>
      <c r="DB96" s="122"/>
      <c r="DC96" s="122"/>
      <c r="DD96" s="122"/>
      <c r="DE96" s="122"/>
      <c r="DF96" s="122"/>
      <c r="DG96" s="122"/>
      <c r="DH96" s="122"/>
      <c r="DI96" s="122"/>
      <c r="DJ96" s="122"/>
      <c r="DK96" s="122"/>
      <c r="DL96" s="122"/>
      <c r="DM96" s="122"/>
      <c r="DN96" s="122"/>
      <c r="DO96" s="122"/>
      <c r="DP96" s="122"/>
      <c r="DQ96" s="122"/>
      <c r="DR96" s="122"/>
      <c r="DS96" s="122"/>
      <c r="DT96" s="122"/>
      <c r="DU96" s="122"/>
      <c r="DV96" s="122"/>
      <c r="DW96" s="122"/>
    </row>
    <row r="97" spans="1:127" s="123" customFormat="1" ht="30" customHeight="1">
      <c r="A97" s="278" t="s">
        <v>319</v>
      </c>
      <c r="B97" s="279" t="s">
        <v>10</v>
      </c>
      <c r="C97" s="280">
        <v>0</v>
      </c>
      <c r="D97" s="279" t="s">
        <v>10</v>
      </c>
      <c r="E97" s="281">
        <f t="shared" si="8"/>
        <v>0</v>
      </c>
      <c r="F97" s="281">
        <f t="shared" si="8"/>
        <v>2125036</v>
      </c>
      <c r="G97" s="281">
        <v>0</v>
      </c>
      <c r="H97" s="281">
        <f>H98</f>
        <v>1216000</v>
      </c>
      <c r="I97" s="281">
        <v>0</v>
      </c>
      <c r="J97" s="281">
        <f>J98</f>
        <v>909036</v>
      </c>
      <c r="K97" s="281">
        <v>0</v>
      </c>
      <c r="L97" s="281">
        <f>L98</f>
        <v>0</v>
      </c>
      <c r="M97" s="282" t="s">
        <v>10</v>
      </c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  <c r="AL97" s="122"/>
      <c r="AM97" s="122"/>
      <c r="AN97" s="122"/>
      <c r="AO97" s="122"/>
      <c r="AP97" s="122"/>
      <c r="AQ97" s="122"/>
      <c r="AR97" s="122"/>
      <c r="AS97" s="122"/>
      <c r="AT97" s="122"/>
      <c r="AU97" s="122"/>
      <c r="AV97" s="122"/>
      <c r="AW97" s="122"/>
      <c r="AX97" s="122"/>
      <c r="AY97" s="122"/>
      <c r="AZ97" s="122"/>
      <c r="BA97" s="122"/>
      <c r="BB97" s="122"/>
      <c r="BC97" s="122"/>
      <c r="BD97" s="122"/>
      <c r="BE97" s="122"/>
      <c r="BF97" s="122"/>
      <c r="BG97" s="122"/>
      <c r="BH97" s="122"/>
      <c r="BI97" s="122"/>
      <c r="BJ97" s="122"/>
      <c r="BK97" s="122"/>
      <c r="BL97" s="122"/>
      <c r="BM97" s="122"/>
      <c r="BN97" s="122"/>
      <c r="BO97" s="122"/>
      <c r="BP97" s="122"/>
      <c r="BQ97" s="122"/>
      <c r="BR97" s="122"/>
      <c r="BS97" s="122"/>
      <c r="BT97" s="122"/>
      <c r="BU97" s="122"/>
      <c r="BV97" s="122"/>
      <c r="BW97" s="122"/>
      <c r="BX97" s="122"/>
      <c r="BY97" s="122"/>
      <c r="BZ97" s="122"/>
      <c r="CA97" s="122"/>
      <c r="CB97" s="122"/>
      <c r="CC97" s="122"/>
      <c r="CD97" s="122"/>
      <c r="CE97" s="122"/>
      <c r="CF97" s="122"/>
      <c r="CG97" s="122"/>
      <c r="CH97" s="122"/>
      <c r="CI97" s="122"/>
      <c r="CJ97" s="122"/>
      <c r="CK97" s="122"/>
      <c r="CL97" s="122"/>
      <c r="CM97" s="122"/>
      <c r="CN97" s="122"/>
      <c r="CO97" s="122"/>
      <c r="CP97" s="122"/>
      <c r="CQ97" s="122"/>
      <c r="CR97" s="122"/>
      <c r="CS97" s="122"/>
      <c r="CT97" s="122"/>
      <c r="CU97" s="122"/>
      <c r="CV97" s="122"/>
      <c r="CW97" s="122"/>
      <c r="CX97" s="122"/>
      <c r="CY97" s="122"/>
      <c r="CZ97" s="122"/>
      <c r="DA97" s="122"/>
      <c r="DB97" s="122"/>
      <c r="DC97" s="122"/>
      <c r="DD97" s="122"/>
      <c r="DE97" s="122"/>
      <c r="DF97" s="122"/>
      <c r="DG97" s="122"/>
      <c r="DH97" s="122"/>
      <c r="DI97" s="122"/>
      <c r="DJ97" s="122"/>
      <c r="DK97" s="122"/>
      <c r="DL97" s="122"/>
      <c r="DM97" s="122"/>
      <c r="DN97" s="122"/>
      <c r="DO97" s="122"/>
      <c r="DP97" s="122"/>
      <c r="DQ97" s="122"/>
      <c r="DR97" s="122"/>
      <c r="DS97" s="122"/>
      <c r="DT97" s="122"/>
      <c r="DU97" s="122"/>
      <c r="DV97" s="122"/>
      <c r="DW97" s="122"/>
    </row>
    <row r="98" spans="1:127" s="123" customFormat="1" ht="30" customHeight="1">
      <c r="A98" s="272" t="s">
        <v>320</v>
      </c>
      <c r="B98" s="273" t="s">
        <v>10</v>
      </c>
      <c r="C98" s="274">
        <v>76</v>
      </c>
      <c r="D98" s="273" t="s">
        <v>216</v>
      </c>
      <c r="E98" s="275">
        <f t="shared" si="8"/>
        <v>27961</v>
      </c>
      <c r="F98" s="275">
        <f t="shared" si="8"/>
        <v>2125036</v>
      </c>
      <c r="G98" s="275">
        <v>16000</v>
      </c>
      <c r="H98" s="275">
        <f>TRUNC(C98*G98,0)</f>
        <v>1216000</v>
      </c>
      <c r="I98" s="275">
        <v>11961</v>
      </c>
      <c r="J98" s="275">
        <f>TRUNC(C98*I98,0)</f>
        <v>909036</v>
      </c>
      <c r="K98" s="275">
        <v>0</v>
      </c>
      <c r="L98" s="275">
        <f>TRUNC(C98*K98,0)</f>
        <v>0</v>
      </c>
      <c r="M98" s="276" t="s">
        <v>173</v>
      </c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22"/>
      <c r="AH98" s="122"/>
      <c r="AI98" s="122"/>
      <c r="AJ98" s="122"/>
      <c r="AK98" s="122"/>
      <c r="AL98" s="122"/>
      <c r="AM98" s="122"/>
      <c r="AN98" s="122"/>
      <c r="AO98" s="122"/>
      <c r="AP98" s="122"/>
      <c r="AQ98" s="122"/>
      <c r="AR98" s="122"/>
      <c r="AS98" s="122"/>
      <c r="AT98" s="122"/>
      <c r="AU98" s="122"/>
      <c r="AV98" s="122"/>
      <c r="AW98" s="122"/>
      <c r="AX98" s="122"/>
      <c r="AY98" s="122"/>
      <c r="AZ98" s="122"/>
      <c r="BA98" s="122"/>
      <c r="BB98" s="122"/>
      <c r="BC98" s="122"/>
      <c r="BD98" s="122"/>
      <c r="BE98" s="122"/>
      <c r="BF98" s="122"/>
      <c r="BG98" s="122"/>
      <c r="BH98" s="122"/>
      <c r="BI98" s="122"/>
      <c r="BJ98" s="122"/>
      <c r="BK98" s="122"/>
      <c r="BL98" s="122"/>
      <c r="BM98" s="122"/>
      <c r="BN98" s="122"/>
      <c r="BO98" s="122"/>
      <c r="BP98" s="122"/>
      <c r="BQ98" s="122"/>
      <c r="BR98" s="122"/>
      <c r="BS98" s="122"/>
      <c r="BT98" s="122"/>
      <c r="BU98" s="122"/>
      <c r="BV98" s="122"/>
      <c r="BW98" s="122"/>
      <c r="BX98" s="122"/>
      <c r="BY98" s="122"/>
      <c r="BZ98" s="122"/>
      <c r="CA98" s="122"/>
      <c r="CB98" s="122"/>
      <c r="CC98" s="122"/>
      <c r="CD98" s="122"/>
      <c r="CE98" s="122"/>
      <c r="CF98" s="122"/>
      <c r="CG98" s="122"/>
      <c r="CH98" s="122"/>
      <c r="CI98" s="122"/>
      <c r="CJ98" s="122"/>
      <c r="CK98" s="122"/>
      <c r="CL98" s="122"/>
      <c r="CM98" s="122"/>
      <c r="CN98" s="122"/>
      <c r="CO98" s="122"/>
      <c r="CP98" s="122"/>
      <c r="CQ98" s="122"/>
      <c r="CR98" s="122"/>
      <c r="CS98" s="122"/>
      <c r="CT98" s="122"/>
      <c r="CU98" s="122"/>
      <c r="CV98" s="122"/>
      <c r="CW98" s="122"/>
      <c r="CX98" s="122"/>
      <c r="CY98" s="122"/>
      <c r="CZ98" s="122"/>
      <c r="DA98" s="122"/>
      <c r="DB98" s="122"/>
      <c r="DC98" s="122"/>
      <c r="DD98" s="122"/>
      <c r="DE98" s="122"/>
      <c r="DF98" s="122"/>
      <c r="DG98" s="122"/>
      <c r="DH98" s="122"/>
      <c r="DI98" s="122"/>
      <c r="DJ98" s="122"/>
      <c r="DK98" s="122"/>
      <c r="DL98" s="122"/>
      <c r="DM98" s="122"/>
      <c r="DN98" s="122"/>
      <c r="DO98" s="122"/>
      <c r="DP98" s="122"/>
      <c r="DQ98" s="122"/>
      <c r="DR98" s="122"/>
      <c r="DS98" s="122"/>
      <c r="DT98" s="122"/>
      <c r="DU98" s="122"/>
      <c r="DV98" s="122"/>
      <c r="DW98" s="122"/>
    </row>
    <row r="99" spans="1:127" s="123" customFormat="1" ht="30" customHeight="1">
      <c r="A99" s="207" t="s">
        <v>321</v>
      </c>
      <c r="B99" s="147" t="s">
        <v>10</v>
      </c>
      <c r="C99" s="257">
        <v>0</v>
      </c>
      <c r="D99" s="147" t="s">
        <v>10</v>
      </c>
      <c r="E99" s="199">
        <f t="shared" ref="E99:F119" si="12">G99+I99+K99</f>
        <v>0</v>
      </c>
      <c r="F99" s="199">
        <f t="shared" si="12"/>
        <v>59852550</v>
      </c>
      <c r="G99" s="199">
        <v>0</v>
      </c>
      <c r="H99" s="199">
        <f>SUM(H100:H101)</f>
        <v>53102360</v>
      </c>
      <c r="I99" s="199">
        <v>0</v>
      </c>
      <c r="J99" s="199">
        <f>SUM(J100:J101)</f>
        <v>6576966</v>
      </c>
      <c r="K99" s="199">
        <v>0</v>
      </c>
      <c r="L99" s="199">
        <f>SUM(L100:L101)</f>
        <v>173224</v>
      </c>
      <c r="M99" s="208" t="s">
        <v>10</v>
      </c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  <c r="AF99" s="122"/>
      <c r="AG99" s="122"/>
      <c r="AH99" s="122"/>
      <c r="AI99" s="122"/>
      <c r="AJ99" s="122"/>
      <c r="AK99" s="122"/>
      <c r="AL99" s="122"/>
      <c r="AM99" s="122"/>
      <c r="AN99" s="122"/>
      <c r="AO99" s="122"/>
      <c r="AP99" s="122"/>
      <c r="AQ99" s="122"/>
      <c r="AR99" s="122"/>
      <c r="AS99" s="122"/>
      <c r="AT99" s="122"/>
      <c r="AU99" s="122"/>
      <c r="AV99" s="122"/>
      <c r="AW99" s="122"/>
      <c r="AX99" s="122"/>
      <c r="AY99" s="122"/>
      <c r="AZ99" s="122"/>
      <c r="BA99" s="122"/>
      <c r="BB99" s="122"/>
      <c r="BC99" s="122"/>
      <c r="BD99" s="122"/>
      <c r="BE99" s="122"/>
      <c r="BF99" s="122"/>
      <c r="BG99" s="122"/>
      <c r="BH99" s="122"/>
      <c r="BI99" s="122"/>
      <c r="BJ99" s="122"/>
      <c r="BK99" s="122"/>
      <c r="BL99" s="122"/>
      <c r="BM99" s="122"/>
      <c r="BN99" s="122"/>
      <c r="BO99" s="122"/>
      <c r="BP99" s="122"/>
      <c r="BQ99" s="122"/>
      <c r="BR99" s="122"/>
      <c r="BS99" s="122"/>
      <c r="BT99" s="122"/>
      <c r="BU99" s="122"/>
      <c r="BV99" s="122"/>
      <c r="BW99" s="122"/>
      <c r="BX99" s="122"/>
      <c r="BY99" s="122"/>
      <c r="BZ99" s="122"/>
      <c r="CA99" s="122"/>
      <c r="CB99" s="122"/>
      <c r="CC99" s="122"/>
      <c r="CD99" s="122"/>
      <c r="CE99" s="122"/>
      <c r="CF99" s="122"/>
      <c r="CG99" s="122"/>
      <c r="CH99" s="122"/>
      <c r="CI99" s="122"/>
      <c r="CJ99" s="122"/>
      <c r="CK99" s="122"/>
      <c r="CL99" s="122"/>
      <c r="CM99" s="122"/>
      <c r="CN99" s="122"/>
      <c r="CO99" s="122"/>
      <c r="CP99" s="122"/>
      <c r="CQ99" s="122"/>
      <c r="CR99" s="122"/>
      <c r="CS99" s="122"/>
      <c r="CT99" s="122"/>
      <c r="CU99" s="122"/>
      <c r="CV99" s="122"/>
      <c r="CW99" s="122"/>
      <c r="CX99" s="122"/>
      <c r="CY99" s="122"/>
      <c r="CZ99" s="122"/>
      <c r="DA99" s="122"/>
      <c r="DB99" s="122"/>
      <c r="DC99" s="122"/>
      <c r="DD99" s="122"/>
      <c r="DE99" s="122"/>
      <c r="DF99" s="122"/>
      <c r="DG99" s="122"/>
      <c r="DH99" s="122"/>
      <c r="DI99" s="122"/>
      <c r="DJ99" s="122"/>
      <c r="DK99" s="122"/>
      <c r="DL99" s="122"/>
      <c r="DM99" s="122"/>
      <c r="DN99" s="122"/>
      <c r="DO99" s="122"/>
      <c r="DP99" s="122"/>
      <c r="DQ99" s="122"/>
      <c r="DR99" s="122"/>
      <c r="DS99" s="122"/>
      <c r="DT99" s="122"/>
      <c r="DU99" s="122"/>
      <c r="DV99" s="122"/>
      <c r="DW99" s="122"/>
    </row>
    <row r="100" spans="1:127" s="123" customFormat="1" ht="30" customHeight="1">
      <c r="A100" s="207" t="s">
        <v>322</v>
      </c>
      <c r="B100" s="147" t="s">
        <v>197</v>
      </c>
      <c r="C100" s="148">
        <v>118</v>
      </c>
      <c r="D100" s="147" t="s">
        <v>216</v>
      </c>
      <c r="E100" s="199">
        <f t="shared" si="12"/>
        <v>6986</v>
      </c>
      <c r="F100" s="199">
        <f t="shared" si="12"/>
        <v>824348</v>
      </c>
      <c r="G100" s="199">
        <v>20</v>
      </c>
      <c r="H100" s="199">
        <f>TRUNC(C100*G100,0)</f>
        <v>2360</v>
      </c>
      <c r="I100" s="199">
        <v>6961</v>
      </c>
      <c r="J100" s="199">
        <f>TRUNC(C100*I100,0)</f>
        <v>821398</v>
      </c>
      <c r="K100" s="199">
        <v>5</v>
      </c>
      <c r="L100" s="199">
        <f>TRUNC(C100*K100,0)</f>
        <v>590</v>
      </c>
      <c r="M100" s="208" t="s">
        <v>223</v>
      </c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  <c r="AL100" s="122"/>
      <c r="AM100" s="122"/>
      <c r="AN100" s="122"/>
      <c r="AO100" s="122"/>
      <c r="AP100" s="122"/>
      <c r="AQ100" s="122"/>
      <c r="AR100" s="122"/>
      <c r="AS100" s="122"/>
      <c r="AT100" s="122"/>
      <c r="AU100" s="122"/>
      <c r="AV100" s="122"/>
      <c r="AW100" s="122"/>
      <c r="AX100" s="122"/>
      <c r="AY100" s="122"/>
      <c r="AZ100" s="122"/>
      <c r="BA100" s="122"/>
      <c r="BB100" s="122"/>
      <c r="BC100" s="122"/>
      <c r="BD100" s="122"/>
      <c r="BE100" s="122"/>
      <c r="BF100" s="122"/>
      <c r="BG100" s="122"/>
      <c r="BH100" s="122"/>
      <c r="BI100" s="122"/>
      <c r="BJ100" s="122"/>
      <c r="BK100" s="122"/>
      <c r="BL100" s="122"/>
      <c r="BM100" s="122"/>
      <c r="BN100" s="122"/>
      <c r="BO100" s="122"/>
      <c r="BP100" s="122"/>
      <c r="BQ100" s="122"/>
      <c r="BR100" s="122"/>
      <c r="BS100" s="122"/>
      <c r="BT100" s="122"/>
      <c r="BU100" s="122"/>
      <c r="BV100" s="122"/>
      <c r="BW100" s="122"/>
      <c r="BX100" s="122"/>
      <c r="BY100" s="122"/>
      <c r="BZ100" s="122"/>
      <c r="CA100" s="122"/>
      <c r="CB100" s="122"/>
      <c r="CC100" s="122"/>
      <c r="CD100" s="122"/>
      <c r="CE100" s="122"/>
      <c r="CF100" s="122"/>
      <c r="CG100" s="122"/>
      <c r="CH100" s="122"/>
      <c r="CI100" s="122"/>
      <c r="CJ100" s="122"/>
      <c r="CK100" s="122"/>
      <c r="CL100" s="122"/>
      <c r="CM100" s="122"/>
      <c r="CN100" s="122"/>
      <c r="CO100" s="122"/>
      <c r="CP100" s="122"/>
      <c r="CQ100" s="122"/>
      <c r="CR100" s="122"/>
      <c r="CS100" s="122"/>
      <c r="CT100" s="122"/>
      <c r="CU100" s="122"/>
      <c r="CV100" s="122"/>
      <c r="CW100" s="122"/>
      <c r="CX100" s="122"/>
      <c r="CY100" s="122"/>
      <c r="CZ100" s="122"/>
      <c r="DA100" s="122"/>
      <c r="DB100" s="122"/>
      <c r="DC100" s="122"/>
      <c r="DD100" s="122"/>
      <c r="DE100" s="122"/>
      <c r="DF100" s="122"/>
      <c r="DG100" s="122"/>
      <c r="DH100" s="122"/>
      <c r="DI100" s="122"/>
      <c r="DJ100" s="122"/>
      <c r="DK100" s="122"/>
      <c r="DL100" s="122"/>
      <c r="DM100" s="122"/>
      <c r="DN100" s="122"/>
      <c r="DO100" s="122"/>
      <c r="DP100" s="122"/>
      <c r="DQ100" s="122"/>
      <c r="DR100" s="122"/>
      <c r="DS100" s="122"/>
      <c r="DT100" s="122"/>
      <c r="DU100" s="122"/>
      <c r="DV100" s="122"/>
      <c r="DW100" s="122"/>
    </row>
    <row r="101" spans="1:127" s="123" customFormat="1" ht="30" customHeight="1">
      <c r="A101" s="207" t="s">
        <v>323</v>
      </c>
      <c r="B101" s="147" t="s">
        <v>324</v>
      </c>
      <c r="C101" s="148">
        <v>118</v>
      </c>
      <c r="D101" s="147" t="s">
        <v>216</v>
      </c>
      <c r="E101" s="199">
        <f t="shared" si="12"/>
        <v>500239</v>
      </c>
      <c r="F101" s="199">
        <f t="shared" si="12"/>
        <v>59028202</v>
      </c>
      <c r="G101" s="199">
        <v>450000</v>
      </c>
      <c r="H101" s="199">
        <f>TRUNC(C101*G101,0)</f>
        <v>53100000</v>
      </c>
      <c r="I101" s="199">
        <v>48776</v>
      </c>
      <c r="J101" s="199">
        <f>TRUNC(C101*I101,0)</f>
        <v>5755568</v>
      </c>
      <c r="K101" s="199">
        <v>1463</v>
      </c>
      <c r="L101" s="199">
        <f>TRUNC(C101*K101,0)</f>
        <v>172634</v>
      </c>
      <c r="M101" s="208" t="s">
        <v>399</v>
      </c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122"/>
      <c r="AU101" s="122"/>
      <c r="AV101" s="122"/>
      <c r="AW101" s="122"/>
      <c r="AX101" s="122"/>
      <c r="AY101" s="122"/>
      <c r="AZ101" s="122"/>
      <c r="BA101" s="122"/>
      <c r="BB101" s="122"/>
      <c r="BC101" s="122"/>
      <c r="BD101" s="122"/>
      <c r="BE101" s="122"/>
      <c r="BF101" s="122"/>
      <c r="BG101" s="122"/>
      <c r="BH101" s="122"/>
      <c r="BI101" s="122"/>
      <c r="BJ101" s="122"/>
      <c r="BK101" s="122"/>
      <c r="BL101" s="122"/>
      <c r="BM101" s="122"/>
      <c r="BN101" s="122"/>
      <c r="BO101" s="122"/>
      <c r="BP101" s="122"/>
      <c r="BQ101" s="122"/>
      <c r="BR101" s="122"/>
      <c r="BS101" s="122"/>
      <c r="BT101" s="122"/>
      <c r="BU101" s="122"/>
      <c r="BV101" s="122"/>
      <c r="BW101" s="122"/>
      <c r="BX101" s="122"/>
      <c r="BY101" s="122"/>
      <c r="BZ101" s="122"/>
      <c r="CA101" s="122"/>
      <c r="CB101" s="122"/>
      <c r="CC101" s="122"/>
      <c r="CD101" s="122"/>
      <c r="CE101" s="122"/>
      <c r="CF101" s="122"/>
      <c r="CG101" s="122"/>
      <c r="CH101" s="122"/>
      <c r="CI101" s="122"/>
      <c r="CJ101" s="122"/>
      <c r="CK101" s="122"/>
      <c r="CL101" s="122"/>
      <c r="CM101" s="122"/>
      <c r="CN101" s="122"/>
      <c r="CO101" s="122"/>
      <c r="CP101" s="122"/>
      <c r="CQ101" s="122"/>
      <c r="CR101" s="122"/>
      <c r="CS101" s="122"/>
      <c r="CT101" s="122"/>
      <c r="CU101" s="122"/>
      <c r="CV101" s="122"/>
      <c r="CW101" s="122"/>
      <c r="CX101" s="122"/>
      <c r="CY101" s="122"/>
      <c r="CZ101" s="122"/>
      <c r="DA101" s="122"/>
      <c r="DB101" s="122"/>
      <c r="DC101" s="122"/>
      <c r="DD101" s="122"/>
      <c r="DE101" s="122"/>
      <c r="DF101" s="122"/>
      <c r="DG101" s="122"/>
      <c r="DH101" s="122"/>
      <c r="DI101" s="122"/>
      <c r="DJ101" s="122"/>
      <c r="DK101" s="122"/>
      <c r="DL101" s="122"/>
      <c r="DM101" s="122"/>
      <c r="DN101" s="122"/>
      <c r="DO101" s="122"/>
      <c r="DP101" s="122"/>
      <c r="DQ101" s="122"/>
      <c r="DR101" s="122"/>
      <c r="DS101" s="122"/>
      <c r="DT101" s="122"/>
      <c r="DU101" s="122"/>
      <c r="DV101" s="122"/>
      <c r="DW101" s="122"/>
    </row>
    <row r="102" spans="1:127" s="123" customFormat="1" ht="30" customHeight="1">
      <c r="A102" s="270" t="s">
        <v>325</v>
      </c>
      <c r="B102" s="254" t="s">
        <v>10</v>
      </c>
      <c r="C102" s="255">
        <v>0</v>
      </c>
      <c r="D102" s="254" t="s">
        <v>10</v>
      </c>
      <c r="E102" s="256">
        <f t="shared" si="12"/>
        <v>0</v>
      </c>
      <c r="F102" s="256">
        <f t="shared" si="12"/>
        <v>152490439</v>
      </c>
      <c r="G102" s="256">
        <v>0</v>
      </c>
      <c r="H102" s="256">
        <f>H103+H108+H110+H112</f>
        <v>18474516</v>
      </c>
      <c r="I102" s="256">
        <v>0</v>
      </c>
      <c r="J102" s="256">
        <f>J103+J108+J110+J112</f>
        <v>76013900</v>
      </c>
      <c r="K102" s="256">
        <v>0</v>
      </c>
      <c r="L102" s="256">
        <f>L103+L108+L110+L112</f>
        <v>58002023</v>
      </c>
      <c r="M102" s="271" t="s">
        <v>10</v>
      </c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  <c r="AC102" s="122"/>
      <c r="AD102" s="122"/>
      <c r="AE102" s="122"/>
      <c r="AF102" s="122"/>
      <c r="AG102" s="122"/>
      <c r="AH102" s="122"/>
      <c r="AI102" s="122"/>
      <c r="AJ102" s="122"/>
      <c r="AK102" s="122"/>
      <c r="AL102" s="122"/>
      <c r="AM102" s="122"/>
      <c r="AN102" s="122"/>
      <c r="AO102" s="122"/>
      <c r="AP102" s="122"/>
      <c r="AQ102" s="122"/>
      <c r="AR102" s="122"/>
      <c r="AS102" s="122"/>
      <c r="AT102" s="122"/>
      <c r="AU102" s="122"/>
      <c r="AV102" s="122"/>
      <c r="AW102" s="122"/>
      <c r="AX102" s="122"/>
      <c r="AY102" s="122"/>
      <c r="AZ102" s="122"/>
      <c r="BA102" s="122"/>
      <c r="BB102" s="122"/>
      <c r="BC102" s="122"/>
      <c r="BD102" s="122"/>
      <c r="BE102" s="122"/>
      <c r="BF102" s="122"/>
      <c r="BG102" s="122"/>
      <c r="BH102" s="122"/>
      <c r="BI102" s="122"/>
      <c r="BJ102" s="122"/>
      <c r="BK102" s="122"/>
      <c r="BL102" s="122"/>
      <c r="BM102" s="122"/>
      <c r="BN102" s="122"/>
      <c r="BO102" s="122"/>
      <c r="BP102" s="122"/>
      <c r="BQ102" s="122"/>
      <c r="BR102" s="122"/>
      <c r="BS102" s="122"/>
      <c r="BT102" s="122"/>
      <c r="BU102" s="122"/>
      <c r="BV102" s="122"/>
      <c r="BW102" s="122"/>
      <c r="BX102" s="122"/>
      <c r="BY102" s="122"/>
      <c r="BZ102" s="122"/>
      <c r="CA102" s="122"/>
      <c r="CB102" s="122"/>
      <c r="CC102" s="122"/>
      <c r="CD102" s="122"/>
      <c r="CE102" s="122"/>
      <c r="CF102" s="122"/>
      <c r="CG102" s="122"/>
      <c r="CH102" s="122"/>
      <c r="CI102" s="122"/>
      <c r="CJ102" s="122"/>
      <c r="CK102" s="122"/>
      <c r="CL102" s="122"/>
      <c r="CM102" s="122"/>
      <c r="CN102" s="122"/>
      <c r="CO102" s="122"/>
      <c r="CP102" s="122"/>
      <c r="CQ102" s="122"/>
      <c r="CR102" s="122"/>
      <c r="CS102" s="122"/>
      <c r="CT102" s="122"/>
      <c r="CU102" s="122"/>
      <c r="CV102" s="122"/>
      <c r="CW102" s="122"/>
      <c r="CX102" s="122"/>
      <c r="CY102" s="122"/>
      <c r="CZ102" s="122"/>
      <c r="DA102" s="122"/>
      <c r="DB102" s="122"/>
      <c r="DC102" s="122"/>
      <c r="DD102" s="122"/>
      <c r="DE102" s="122"/>
      <c r="DF102" s="122"/>
      <c r="DG102" s="122"/>
      <c r="DH102" s="122"/>
      <c r="DI102" s="122"/>
      <c r="DJ102" s="122"/>
      <c r="DK102" s="122"/>
      <c r="DL102" s="122"/>
      <c r="DM102" s="122"/>
      <c r="DN102" s="122"/>
      <c r="DO102" s="122"/>
      <c r="DP102" s="122"/>
      <c r="DQ102" s="122"/>
      <c r="DR102" s="122"/>
      <c r="DS102" s="122"/>
      <c r="DT102" s="122"/>
      <c r="DU102" s="122"/>
      <c r="DV102" s="122"/>
      <c r="DW102" s="122"/>
    </row>
    <row r="103" spans="1:127" s="123" customFormat="1" ht="30" customHeight="1">
      <c r="A103" s="207" t="s">
        <v>222</v>
      </c>
      <c r="B103" s="147" t="s">
        <v>10</v>
      </c>
      <c r="C103" s="257">
        <v>0</v>
      </c>
      <c r="D103" s="147" t="s">
        <v>10</v>
      </c>
      <c r="E103" s="199">
        <f t="shared" si="12"/>
        <v>0</v>
      </c>
      <c r="F103" s="199">
        <f t="shared" si="12"/>
        <v>100705348</v>
      </c>
      <c r="G103" s="199">
        <v>0</v>
      </c>
      <c r="H103" s="199">
        <f>SUM(H104:H107)</f>
        <v>17099496</v>
      </c>
      <c r="I103" s="199">
        <v>0</v>
      </c>
      <c r="J103" s="199">
        <f>SUM(J104:J107)</f>
        <v>72309620</v>
      </c>
      <c r="K103" s="199">
        <v>0</v>
      </c>
      <c r="L103" s="199">
        <f>SUM(L104:L107)</f>
        <v>11296232</v>
      </c>
      <c r="M103" s="208" t="s">
        <v>10</v>
      </c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  <c r="AC103" s="122"/>
      <c r="AD103" s="122"/>
      <c r="AE103" s="122"/>
      <c r="AF103" s="122"/>
      <c r="AG103" s="122"/>
      <c r="AH103" s="122"/>
      <c r="AI103" s="122"/>
      <c r="AJ103" s="122"/>
      <c r="AK103" s="122"/>
      <c r="AL103" s="122"/>
      <c r="AM103" s="122"/>
      <c r="AN103" s="122"/>
      <c r="AO103" s="122"/>
      <c r="AP103" s="122"/>
      <c r="AQ103" s="122"/>
      <c r="AR103" s="122"/>
      <c r="AS103" s="122"/>
      <c r="AT103" s="122"/>
      <c r="AU103" s="122"/>
      <c r="AV103" s="122"/>
      <c r="AW103" s="122"/>
      <c r="AX103" s="122"/>
      <c r="AY103" s="122"/>
      <c r="AZ103" s="122"/>
      <c r="BA103" s="122"/>
      <c r="BB103" s="122"/>
      <c r="BC103" s="122"/>
      <c r="BD103" s="122"/>
      <c r="BE103" s="122"/>
      <c r="BF103" s="122"/>
      <c r="BG103" s="122"/>
      <c r="BH103" s="122"/>
      <c r="BI103" s="122"/>
      <c r="BJ103" s="122"/>
      <c r="BK103" s="122"/>
      <c r="BL103" s="122"/>
      <c r="BM103" s="122"/>
      <c r="BN103" s="122"/>
      <c r="BO103" s="122"/>
      <c r="BP103" s="122"/>
      <c r="BQ103" s="122"/>
      <c r="BR103" s="122"/>
      <c r="BS103" s="122"/>
      <c r="BT103" s="122"/>
      <c r="BU103" s="122"/>
      <c r="BV103" s="122"/>
      <c r="BW103" s="122"/>
      <c r="BX103" s="122"/>
      <c r="BY103" s="122"/>
      <c r="BZ103" s="122"/>
      <c r="CA103" s="122"/>
      <c r="CB103" s="122"/>
      <c r="CC103" s="122"/>
      <c r="CD103" s="122"/>
      <c r="CE103" s="122"/>
      <c r="CF103" s="122"/>
      <c r="CG103" s="122"/>
      <c r="CH103" s="122"/>
      <c r="CI103" s="122"/>
      <c r="CJ103" s="122"/>
      <c r="CK103" s="122"/>
      <c r="CL103" s="122"/>
      <c r="CM103" s="122"/>
      <c r="CN103" s="122"/>
      <c r="CO103" s="122"/>
      <c r="CP103" s="122"/>
      <c r="CQ103" s="122"/>
      <c r="CR103" s="122"/>
      <c r="CS103" s="122"/>
      <c r="CT103" s="122"/>
      <c r="CU103" s="122"/>
      <c r="CV103" s="122"/>
      <c r="CW103" s="122"/>
      <c r="CX103" s="122"/>
      <c r="CY103" s="122"/>
      <c r="CZ103" s="122"/>
      <c r="DA103" s="122"/>
      <c r="DB103" s="122"/>
      <c r="DC103" s="122"/>
      <c r="DD103" s="122"/>
      <c r="DE103" s="122"/>
      <c r="DF103" s="122"/>
      <c r="DG103" s="122"/>
      <c r="DH103" s="122"/>
      <c r="DI103" s="122"/>
      <c r="DJ103" s="122"/>
      <c r="DK103" s="122"/>
      <c r="DL103" s="122"/>
      <c r="DM103" s="122"/>
      <c r="DN103" s="122"/>
      <c r="DO103" s="122"/>
      <c r="DP103" s="122"/>
      <c r="DQ103" s="122"/>
      <c r="DR103" s="122"/>
      <c r="DS103" s="122"/>
      <c r="DT103" s="122"/>
      <c r="DU103" s="122"/>
      <c r="DV103" s="122"/>
      <c r="DW103" s="122"/>
    </row>
    <row r="104" spans="1:127" s="123" customFormat="1" ht="30" customHeight="1">
      <c r="A104" s="207" t="s">
        <v>117</v>
      </c>
      <c r="B104" s="147" t="s">
        <v>224</v>
      </c>
      <c r="C104" s="148">
        <v>1</v>
      </c>
      <c r="D104" s="147" t="s">
        <v>54</v>
      </c>
      <c r="E104" s="199">
        <f t="shared" si="12"/>
        <v>56044304</v>
      </c>
      <c r="F104" s="199">
        <f t="shared" si="12"/>
        <v>56044304</v>
      </c>
      <c r="G104" s="199">
        <v>7777008</v>
      </c>
      <c r="H104" s="199">
        <f>TRUNC(C104*G104,0)</f>
        <v>7777008</v>
      </c>
      <c r="I104" s="199">
        <v>41745760</v>
      </c>
      <c r="J104" s="199">
        <f>TRUNC(C104*I104,0)</f>
        <v>41745760</v>
      </c>
      <c r="K104" s="199">
        <v>6521536</v>
      </c>
      <c r="L104" s="199">
        <f>TRUNC(C104*K104,0)</f>
        <v>6521536</v>
      </c>
      <c r="M104" s="208" t="s">
        <v>226</v>
      </c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  <c r="AC104" s="122"/>
      <c r="AD104" s="122"/>
      <c r="AE104" s="122"/>
      <c r="AF104" s="122"/>
      <c r="AG104" s="122"/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/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  <c r="BZ104" s="122"/>
      <c r="CA104" s="122"/>
      <c r="CB104" s="122"/>
      <c r="CC104" s="122"/>
      <c r="CD104" s="122"/>
      <c r="CE104" s="122"/>
      <c r="CF104" s="122"/>
      <c r="CG104" s="122"/>
      <c r="CH104" s="122"/>
      <c r="CI104" s="122"/>
      <c r="CJ104" s="122"/>
      <c r="CK104" s="122"/>
      <c r="CL104" s="122"/>
      <c r="CM104" s="122"/>
      <c r="CN104" s="122"/>
      <c r="CO104" s="122"/>
      <c r="CP104" s="122"/>
      <c r="CQ104" s="122"/>
      <c r="CR104" s="122"/>
      <c r="CS104" s="122"/>
      <c r="CT104" s="122"/>
      <c r="CU104" s="122"/>
      <c r="CV104" s="122"/>
      <c r="CW104" s="122"/>
      <c r="CX104" s="122"/>
      <c r="CY104" s="122"/>
      <c r="CZ104" s="122"/>
      <c r="DA104" s="122"/>
      <c r="DB104" s="122"/>
      <c r="DC104" s="122"/>
      <c r="DD104" s="122"/>
      <c r="DE104" s="122"/>
      <c r="DF104" s="122"/>
      <c r="DG104" s="122"/>
      <c r="DH104" s="122"/>
      <c r="DI104" s="122"/>
      <c r="DJ104" s="122"/>
      <c r="DK104" s="122"/>
      <c r="DL104" s="122"/>
      <c r="DM104" s="122"/>
      <c r="DN104" s="122"/>
      <c r="DO104" s="122"/>
      <c r="DP104" s="122"/>
      <c r="DQ104" s="122"/>
      <c r="DR104" s="122"/>
      <c r="DS104" s="122"/>
      <c r="DT104" s="122"/>
      <c r="DU104" s="122"/>
      <c r="DV104" s="122"/>
      <c r="DW104" s="122"/>
    </row>
    <row r="105" spans="1:127" s="123" customFormat="1" ht="30" customHeight="1">
      <c r="A105" s="207" t="s">
        <v>117</v>
      </c>
      <c r="B105" s="147" t="s">
        <v>225</v>
      </c>
      <c r="C105" s="148">
        <v>1</v>
      </c>
      <c r="D105" s="147" t="s">
        <v>54</v>
      </c>
      <c r="E105" s="199">
        <f t="shared" si="12"/>
        <v>19479312</v>
      </c>
      <c r="F105" s="199">
        <f t="shared" si="12"/>
        <v>19479312</v>
      </c>
      <c r="G105" s="199">
        <v>3964824</v>
      </c>
      <c r="H105" s="199">
        <f>TRUNC(C105*G105,0)</f>
        <v>3964824</v>
      </c>
      <c r="I105" s="199">
        <v>13418280</v>
      </c>
      <c r="J105" s="199">
        <f>TRUNC(C105*I105,0)</f>
        <v>13418280</v>
      </c>
      <c r="K105" s="199">
        <v>2096208</v>
      </c>
      <c r="L105" s="199">
        <f>TRUNC(C105*K105,0)</f>
        <v>2096208</v>
      </c>
      <c r="M105" s="208" t="s">
        <v>400</v>
      </c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2"/>
      <c r="AH105" s="122"/>
      <c r="AI105" s="122"/>
      <c r="AJ105" s="122"/>
      <c r="AK105" s="122"/>
      <c r="AL105" s="122"/>
      <c r="AM105" s="122"/>
      <c r="AN105" s="122"/>
      <c r="AO105" s="122"/>
      <c r="AP105" s="122"/>
      <c r="AQ105" s="122"/>
      <c r="AR105" s="122"/>
      <c r="AS105" s="122"/>
      <c r="AT105" s="122"/>
      <c r="AU105" s="122"/>
      <c r="AV105" s="122"/>
      <c r="AW105" s="122"/>
      <c r="AX105" s="122"/>
      <c r="AY105" s="122"/>
      <c r="AZ105" s="122"/>
      <c r="BA105" s="122"/>
      <c r="BB105" s="122"/>
      <c r="BC105" s="122"/>
      <c r="BD105" s="122"/>
      <c r="BE105" s="122"/>
      <c r="BF105" s="122"/>
      <c r="BG105" s="122"/>
      <c r="BH105" s="122"/>
      <c r="BI105" s="122"/>
      <c r="BJ105" s="122"/>
      <c r="BK105" s="122"/>
      <c r="BL105" s="122"/>
      <c r="BM105" s="122"/>
      <c r="BN105" s="122"/>
      <c r="BO105" s="122"/>
      <c r="BP105" s="122"/>
      <c r="BQ105" s="122"/>
      <c r="BR105" s="122"/>
      <c r="BS105" s="122"/>
      <c r="BT105" s="122"/>
      <c r="BU105" s="122"/>
      <c r="BV105" s="122"/>
      <c r="BW105" s="122"/>
      <c r="BX105" s="122"/>
      <c r="BY105" s="122"/>
      <c r="BZ105" s="122"/>
      <c r="CA105" s="122"/>
      <c r="CB105" s="122"/>
      <c r="CC105" s="122"/>
      <c r="CD105" s="122"/>
      <c r="CE105" s="122"/>
      <c r="CF105" s="122"/>
      <c r="CG105" s="122"/>
      <c r="CH105" s="122"/>
      <c r="CI105" s="122"/>
      <c r="CJ105" s="122"/>
      <c r="CK105" s="122"/>
      <c r="CL105" s="122"/>
      <c r="CM105" s="122"/>
      <c r="CN105" s="122"/>
      <c r="CO105" s="122"/>
      <c r="CP105" s="122"/>
      <c r="CQ105" s="122"/>
      <c r="CR105" s="122"/>
      <c r="CS105" s="122"/>
      <c r="CT105" s="122"/>
      <c r="CU105" s="122"/>
      <c r="CV105" s="122"/>
      <c r="CW105" s="122"/>
      <c r="CX105" s="122"/>
      <c r="CY105" s="122"/>
      <c r="CZ105" s="122"/>
      <c r="DA105" s="122"/>
      <c r="DB105" s="122"/>
      <c r="DC105" s="122"/>
      <c r="DD105" s="122"/>
      <c r="DE105" s="122"/>
      <c r="DF105" s="122"/>
      <c r="DG105" s="122"/>
      <c r="DH105" s="122"/>
      <c r="DI105" s="122"/>
      <c r="DJ105" s="122"/>
      <c r="DK105" s="122"/>
      <c r="DL105" s="122"/>
      <c r="DM105" s="122"/>
      <c r="DN105" s="122"/>
      <c r="DO105" s="122"/>
      <c r="DP105" s="122"/>
      <c r="DQ105" s="122"/>
      <c r="DR105" s="122"/>
      <c r="DS105" s="122"/>
      <c r="DT105" s="122"/>
      <c r="DU105" s="122"/>
      <c r="DV105" s="122"/>
      <c r="DW105" s="122"/>
    </row>
    <row r="106" spans="1:127" s="123" customFormat="1" ht="30" customHeight="1">
      <c r="A106" s="207" t="s">
        <v>117</v>
      </c>
      <c r="B106" s="147" t="s">
        <v>243</v>
      </c>
      <c r="C106" s="148">
        <v>1</v>
      </c>
      <c r="D106" s="147" t="s">
        <v>54</v>
      </c>
      <c r="E106" s="199">
        <f t="shared" si="12"/>
        <v>9501156</v>
      </c>
      <c r="F106" s="199">
        <f t="shared" si="12"/>
        <v>9501156</v>
      </c>
      <c r="G106" s="199">
        <v>1743912</v>
      </c>
      <c r="H106" s="199">
        <f>TRUNC(C106*G106,0)</f>
        <v>1743912</v>
      </c>
      <c r="I106" s="199">
        <v>6709140</v>
      </c>
      <c r="J106" s="199">
        <f>TRUNC(C106*I106,0)</f>
        <v>6709140</v>
      </c>
      <c r="K106" s="199">
        <v>1048104</v>
      </c>
      <c r="L106" s="199">
        <f>TRUNC(C106*K106,0)</f>
        <v>1048104</v>
      </c>
      <c r="M106" s="208" t="s">
        <v>229</v>
      </c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2"/>
      <c r="AG106" s="122"/>
      <c r="AH106" s="122"/>
      <c r="AI106" s="122"/>
      <c r="AJ106" s="122"/>
      <c r="AK106" s="122"/>
      <c r="AL106" s="122"/>
      <c r="AM106" s="122"/>
      <c r="AN106" s="122"/>
      <c r="AO106" s="122"/>
      <c r="AP106" s="122"/>
      <c r="AQ106" s="122"/>
      <c r="AR106" s="122"/>
      <c r="AS106" s="122"/>
      <c r="AT106" s="122"/>
      <c r="AU106" s="122"/>
      <c r="AV106" s="122"/>
      <c r="AW106" s="122"/>
      <c r="AX106" s="122"/>
      <c r="AY106" s="122"/>
      <c r="AZ106" s="122"/>
      <c r="BA106" s="122"/>
      <c r="BB106" s="122"/>
      <c r="BC106" s="122"/>
      <c r="BD106" s="122"/>
      <c r="BE106" s="122"/>
      <c r="BF106" s="122"/>
      <c r="BG106" s="122"/>
      <c r="BH106" s="122"/>
      <c r="BI106" s="122"/>
      <c r="BJ106" s="122"/>
      <c r="BK106" s="122"/>
      <c r="BL106" s="122"/>
      <c r="BM106" s="122"/>
      <c r="BN106" s="122"/>
      <c r="BO106" s="122"/>
      <c r="BP106" s="122"/>
      <c r="BQ106" s="122"/>
      <c r="BR106" s="122"/>
      <c r="BS106" s="122"/>
      <c r="BT106" s="122"/>
      <c r="BU106" s="122"/>
      <c r="BV106" s="122"/>
      <c r="BW106" s="122"/>
      <c r="BX106" s="122"/>
      <c r="BY106" s="122"/>
      <c r="BZ106" s="122"/>
      <c r="CA106" s="122"/>
      <c r="CB106" s="122"/>
      <c r="CC106" s="122"/>
      <c r="CD106" s="122"/>
      <c r="CE106" s="122"/>
      <c r="CF106" s="122"/>
      <c r="CG106" s="122"/>
      <c r="CH106" s="122"/>
      <c r="CI106" s="122"/>
      <c r="CJ106" s="122"/>
      <c r="CK106" s="122"/>
      <c r="CL106" s="122"/>
      <c r="CM106" s="122"/>
      <c r="CN106" s="122"/>
      <c r="CO106" s="122"/>
      <c r="CP106" s="122"/>
      <c r="CQ106" s="122"/>
      <c r="CR106" s="122"/>
      <c r="CS106" s="122"/>
      <c r="CT106" s="122"/>
      <c r="CU106" s="122"/>
      <c r="CV106" s="122"/>
      <c r="CW106" s="122"/>
      <c r="CX106" s="122"/>
      <c r="CY106" s="122"/>
      <c r="CZ106" s="122"/>
      <c r="DA106" s="122"/>
      <c r="DB106" s="122"/>
      <c r="DC106" s="122"/>
      <c r="DD106" s="122"/>
      <c r="DE106" s="122"/>
      <c r="DF106" s="122"/>
      <c r="DG106" s="122"/>
      <c r="DH106" s="122"/>
      <c r="DI106" s="122"/>
      <c r="DJ106" s="122"/>
      <c r="DK106" s="122"/>
      <c r="DL106" s="122"/>
      <c r="DM106" s="122"/>
      <c r="DN106" s="122"/>
      <c r="DO106" s="122"/>
      <c r="DP106" s="122"/>
      <c r="DQ106" s="122"/>
      <c r="DR106" s="122"/>
      <c r="DS106" s="122"/>
      <c r="DT106" s="122"/>
      <c r="DU106" s="122"/>
      <c r="DV106" s="122"/>
      <c r="DW106" s="122"/>
    </row>
    <row r="107" spans="1:127" s="123" customFormat="1" ht="30" customHeight="1">
      <c r="A107" s="207" t="s">
        <v>117</v>
      </c>
      <c r="B107" s="147" t="s">
        <v>245</v>
      </c>
      <c r="C107" s="148">
        <v>1</v>
      </c>
      <c r="D107" s="147" t="s">
        <v>54</v>
      </c>
      <c r="E107" s="199">
        <f t="shared" si="12"/>
        <v>15680576</v>
      </c>
      <c r="F107" s="199">
        <f t="shared" si="12"/>
        <v>15680576</v>
      </c>
      <c r="G107" s="199">
        <v>3613752</v>
      </c>
      <c r="H107" s="199">
        <f>TRUNC(C107*G107,0)</f>
        <v>3613752</v>
      </c>
      <c r="I107" s="199">
        <v>10436440</v>
      </c>
      <c r="J107" s="199">
        <f>TRUNC(C107*I107,0)</f>
        <v>10436440</v>
      </c>
      <c r="K107" s="199">
        <v>1630384</v>
      </c>
      <c r="L107" s="199">
        <f>TRUNC(C107*K107,0)</f>
        <v>1630384</v>
      </c>
      <c r="M107" s="208" t="s">
        <v>230</v>
      </c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2"/>
      <c r="AG107" s="122"/>
      <c r="AH107" s="122"/>
      <c r="AI107" s="122"/>
      <c r="AJ107" s="122"/>
      <c r="AK107" s="122"/>
      <c r="AL107" s="122"/>
      <c r="AM107" s="122"/>
      <c r="AN107" s="122"/>
      <c r="AO107" s="122"/>
      <c r="AP107" s="122"/>
      <c r="AQ107" s="122"/>
      <c r="AR107" s="122"/>
      <c r="AS107" s="122"/>
      <c r="AT107" s="122"/>
      <c r="AU107" s="122"/>
      <c r="AV107" s="122"/>
      <c r="AW107" s="122"/>
      <c r="AX107" s="122"/>
      <c r="AY107" s="122"/>
      <c r="AZ107" s="122"/>
      <c r="BA107" s="122"/>
      <c r="BB107" s="122"/>
      <c r="BC107" s="122"/>
      <c r="BD107" s="122"/>
      <c r="BE107" s="122"/>
      <c r="BF107" s="122"/>
      <c r="BG107" s="122"/>
      <c r="BH107" s="122"/>
      <c r="BI107" s="122"/>
      <c r="BJ107" s="122"/>
      <c r="BK107" s="122"/>
      <c r="BL107" s="122"/>
      <c r="BM107" s="122"/>
      <c r="BN107" s="122"/>
      <c r="BO107" s="122"/>
      <c r="BP107" s="122"/>
      <c r="BQ107" s="122"/>
      <c r="BR107" s="122"/>
      <c r="BS107" s="122"/>
      <c r="BT107" s="122"/>
      <c r="BU107" s="122"/>
      <c r="BV107" s="122"/>
      <c r="BW107" s="122"/>
      <c r="BX107" s="122"/>
      <c r="BY107" s="122"/>
      <c r="BZ107" s="122"/>
      <c r="CA107" s="122"/>
      <c r="CB107" s="122"/>
      <c r="CC107" s="122"/>
      <c r="CD107" s="122"/>
      <c r="CE107" s="122"/>
      <c r="CF107" s="122"/>
      <c r="CG107" s="122"/>
      <c r="CH107" s="122"/>
      <c r="CI107" s="122"/>
      <c r="CJ107" s="122"/>
      <c r="CK107" s="122"/>
      <c r="CL107" s="122"/>
      <c r="CM107" s="122"/>
      <c r="CN107" s="122"/>
      <c r="CO107" s="122"/>
      <c r="CP107" s="122"/>
      <c r="CQ107" s="122"/>
      <c r="CR107" s="122"/>
      <c r="CS107" s="122"/>
      <c r="CT107" s="122"/>
      <c r="CU107" s="122"/>
      <c r="CV107" s="122"/>
      <c r="CW107" s="122"/>
      <c r="CX107" s="122"/>
      <c r="CY107" s="122"/>
      <c r="CZ107" s="122"/>
      <c r="DA107" s="122"/>
      <c r="DB107" s="122"/>
      <c r="DC107" s="122"/>
      <c r="DD107" s="122"/>
      <c r="DE107" s="122"/>
      <c r="DF107" s="122"/>
      <c r="DG107" s="122"/>
      <c r="DH107" s="122"/>
      <c r="DI107" s="122"/>
      <c r="DJ107" s="122"/>
      <c r="DK107" s="122"/>
      <c r="DL107" s="122"/>
      <c r="DM107" s="122"/>
      <c r="DN107" s="122"/>
      <c r="DO107" s="122"/>
      <c r="DP107" s="122"/>
      <c r="DQ107" s="122"/>
      <c r="DR107" s="122"/>
      <c r="DS107" s="122"/>
      <c r="DT107" s="122"/>
      <c r="DU107" s="122"/>
      <c r="DV107" s="122"/>
      <c r="DW107" s="122"/>
    </row>
    <row r="108" spans="1:127" s="123" customFormat="1" ht="30" customHeight="1">
      <c r="A108" s="207" t="s">
        <v>227</v>
      </c>
      <c r="B108" s="147" t="s">
        <v>10</v>
      </c>
      <c r="C108" s="257">
        <v>0</v>
      </c>
      <c r="D108" s="147" t="s">
        <v>10</v>
      </c>
      <c r="E108" s="199">
        <f t="shared" si="12"/>
        <v>0</v>
      </c>
      <c r="F108" s="199">
        <f t="shared" si="12"/>
        <v>36000000</v>
      </c>
      <c r="G108" s="199">
        <v>0</v>
      </c>
      <c r="H108" s="199">
        <f>H109</f>
        <v>0</v>
      </c>
      <c r="I108" s="199">
        <v>0</v>
      </c>
      <c r="J108" s="199">
        <f>J109</f>
        <v>0</v>
      </c>
      <c r="K108" s="199">
        <v>0</v>
      </c>
      <c r="L108" s="199">
        <f>L109</f>
        <v>36000000</v>
      </c>
      <c r="M108" s="208" t="s">
        <v>10</v>
      </c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2"/>
      <c r="AG108" s="122"/>
      <c r="AH108" s="122"/>
      <c r="AI108" s="122"/>
      <c r="AJ108" s="122"/>
      <c r="AK108" s="122"/>
      <c r="AL108" s="122"/>
      <c r="AM108" s="122"/>
      <c r="AN108" s="122"/>
      <c r="AO108" s="122"/>
      <c r="AP108" s="122"/>
      <c r="AQ108" s="122"/>
      <c r="AR108" s="122"/>
      <c r="AS108" s="122"/>
      <c r="AT108" s="122"/>
      <c r="AU108" s="122"/>
      <c r="AV108" s="122"/>
      <c r="AW108" s="122"/>
      <c r="AX108" s="122"/>
      <c r="AY108" s="122"/>
      <c r="AZ108" s="122"/>
      <c r="BA108" s="122"/>
      <c r="BB108" s="122"/>
      <c r="BC108" s="122"/>
      <c r="BD108" s="122"/>
      <c r="BE108" s="122"/>
      <c r="BF108" s="122"/>
      <c r="BG108" s="122"/>
      <c r="BH108" s="122"/>
      <c r="BI108" s="122"/>
      <c r="BJ108" s="122"/>
      <c r="BK108" s="122"/>
      <c r="BL108" s="122"/>
      <c r="BM108" s="122"/>
      <c r="BN108" s="122"/>
      <c r="BO108" s="122"/>
      <c r="BP108" s="122"/>
      <c r="BQ108" s="122"/>
      <c r="BR108" s="122"/>
      <c r="BS108" s="122"/>
      <c r="BT108" s="122"/>
      <c r="BU108" s="122"/>
      <c r="BV108" s="122"/>
      <c r="BW108" s="122"/>
      <c r="BX108" s="122"/>
      <c r="BY108" s="122"/>
      <c r="BZ108" s="122"/>
      <c r="CA108" s="122"/>
      <c r="CB108" s="122"/>
      <c r="CC108" s="122"/>
      <c r="CD108" s="122"/>
      <c r="CE108" s="122"/>
      <c r="CF108" s="122"/>
      <c r="CG108" s="122"/>
      <c r="CH108" s="122"/>
      <c r="CI108" s="122"/>
      <c r="CJ108" s="122"/>
      <c r="CK108" s="122"/>
      <c r="CL108" s="122"/>
      <c r="CM108" s="122"/>
      <c r="CN108" s="122"/>
      <c r="CO108" s="122"/>
      <c r="CP108" s="122"/>
      <c r="CQ108" s="122"/>
      <c r="CR108" s="122"/>
      <c r="CS108" s="122"/>
      <c r="CT108" s="122"/>
      <c r="CU108" s="122"/>
      <c r="CV108" s="122"/>
      <c r="CW108" s="122"/>
      <c r="CX108" s="122"/>
      <c r="CY108" s="122"/>
      <c r="CZ108" s="122"/>
      <c r="DA108" s="122"/>
      <c r="DB108" s="122"/>
      <c r="DC108" s="122"/>
      <c r="DD108" s="122"/>
      <c r="DE108" s="122"/>
      <c r="DF108" s="122"/>
      <c r="DG108" s="122"/>
      <c r="DH108" s="122"/>
      <c r="DI108" s="122"/>
      <c r="DJ108" s="122"/>
      <c r="DK108" s="122"/>
      <c r="DL108" s="122"/>
      <c r="DM108" s="122"/>
      <c r="DN108" s="122"/>
      <c r="DO108" s="122"/>
      <c r="DP108" s="122"/>
      <c r="DQ108" s="122"/>
      <c r="DR108" s="122"/>
      <c r="DS108" s="122"/>
      <c r="DT108" s="122"/>
      <c r="DU108" s="122"/>
      <c r="DV108" s="122"/>
      <c r="DW108" s="122"/>
    </row>
    <row r="109" spans="1:127" s="123" customFormat="1" ht="30" customHeight="1">
      <c r="A109" s="207" t="s">
        <v>165</v>
      </c>
      <c r="B109" s="147" t="s">
        <v>10</v>
      </c>
      <c r="C109" s="148">
        <v>1</v>
      </c>
      <c r="D109" s="147" t="s">
        <v>54</v>
      </c>
      <c r="E109" s="199">
        <f t="shared" si="12"/>
        <v>36000000</v>
      </c>
      <c r="F109" s="199">
        <f t="shared" si="12"/>
        <v>36000000</v>
      </c>
      <c r="G109" s="199">
        <v>0</v>
      </c>
      <c r="H109" s="199">
        <f>TRUNC(C109*G109,0)</f>
        <v>0</v>
      </c>
      <c r="I109" s="199">
        <v>0</v>
      </c>
      <c r="J109" s="199">
        <f>TRUNC(C109*I109,0)</f>
        <v>0</v>
      </c>
      <c r="K109" s="199">
        <v>36000000</v>
      </c>
      <c r="L109" s="199">
        <f>TRUNC(C109*K109,0)</f>
        <v>36000000</v>
      </c>
      <c r="M109" s="208" t="s">
        <v>232</v>
      </c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2"/>
      <c r="AG109" s="122"/>
      <c r="AH109" s="122"/>
      <c r="AI109" s="122"/>
      <c r="AJ109" s="122"/>
      <c r="AK109" s="122"/>
      <c r="AL109" s="122"/>
      <c r="AM109" s="122"/>
      <c r="AN109" s="122"/>
      <c r="AO109" s="122"/>
      <c r="AP109" s="122"/>
      <c r="AQ109" s="122"/>
      <c r="AR109" s="122"/>
      <c r="AS109" s="122"/>
      <c r="AT109" s="122"/>
      <c r="AU109" s="122"/>
      <c r="AV109" s="122"/>
      <c r="AW109" s="122"/>
      <c r="AX109" s="122"/>
      <c r="AY109" s="122"/>
      <c r="AZ109" s="122"/>
      <c r="BA109" s="122"/>
      <c r="BB109" s="122"/>
      <c r="BC109" s="122"/>
      <c r="BD109" s="122"/>
      <c r="BE109" s="122"/>
      <c r="BF109" s="122"/>
      <c r="BG109" s="122"/>
      <c r="BH109" s="122"/>
      <c r="BI109" s="122"/>
      <c r="BJ109" s="122"/>
      <c r="BK109" s="122"/>
      <c r="BL109" s="122"/>
      <c r="BM109" s="122"/>
      <c r="BN109" s="122"/>
      <c r="BO109" s="122"/>
      <c r="BP109" s="122"/>
      <c r="BQ109" s="122"/>
      <c r="BR109" s="122"/>
      <c r="BS109" s="122"/>
      <c r="BT109" s="122"/>
      <c r="BU109" s="122"/>
      <c r="BV109" s="122"/>
      <c r="BW109" s="122"/>
      <c r="BX109" s="122"/>
      <c r="BY109" s="122"/>
      <c r="BZ109" s="122"/>
      <c r="CA109" s="122"/>
      <c r="CB109" s="122"/>
      <c r="CC109" s="122"/>
      <c r="CD109" s="122"/>
      <c r="CE109" s="122"/>
      <c r="CF109" s="122"/>
      <c r="CG109" s="122"/>
      <c r="CH109" s="122"/>
      <c r="CI109" s="122"/>
      <c r="CJ109" s="122"/>
      <c r="CK109" s="122"/>
      <c r="CL109" s="122"/>
      <c r="CM109" s="122"/>
      <c r="CN109" s="122"/>
      <c r="CO109" s="122"/>
      <c r="CP109" s="122"/>
      <c r="CQ109" s="122"/>
      <c r="CR109" s="122"/>
      <c r="CS109" s="122"/>
      <c r="CT109" s="122"/>
      <c r="CU109" s="122"/>
      <c r="CV109" s="122"/>
      <c r="CW109" s="122"/>
      <c r="CX109" s="122"/>
      <c r="CY109" s="122"/>
      <c r="CZ109" s="122"/>
      <c r="DA109" s="122"/>
      <c r="DB109" s="122"/>
      <c r="DC109" s="122"/>
      <c r="DD109" s="122"/>
      <c r="DE109" s="122"/>
      <c r="DF109" s="122"/>
      <c r="DG109" s="122"/>
      <c r="DH109" s="122"/>
      <c r="DI109" s="122"/>
      <c r="DJ109" s="122"/>
      <c r="DK109" s="122"/>
      <c r="DL109" s="122"/>
      <c r="DM109" s="122"/>
      <c r="DN109" s="122"/>
      <c r="DO109" s="122"/>
      <c r="DP109" s="122"/>
      <c r="DQ109" s="122"/>
      <c r="DR109" s="122"/>
      <c r="DS109" s="122"/>
      <c r="DT109" s="122"/>
      <c r="DU109" s="122"/>
      <c r="DV109" s="122"/>
      <c r="DW109" s="122"/>
    </row>
    <row r="110" spans="1:127" s="123" customFormat="1" ht="30" customHeight="1">
      <c r="A110" s="207" t="s">
        <v>228</v>
      </c>
      <c r="B110" s="147" t="s">
        <v>10</v>
      </c>
      <c r="C110" s="257">
        <v>0</v>
      </c>
      <c r="D110" s="147" t="s">
        <v>10</v>
      </c>
      <c r="E110" s="199">
        <f t="shared" si="12"/>
        <v>0</v>
      </c>
      <c r="F110" s="199">
        <f t="shared" si="12"/>
        <v>5970780</v>
      </c>
      <c r="G110" s="199">
        <v>0</v>
      </c>
      <c r="H110" s="199">
        <f>H111</f>
        <v>1375020</v>
      </c>
      <c r="I110" s="199">
        <v>0</v>
      </c>
      <c r="J110" s="199">
        <f>J111</f>
        <v>3704280</v>
      </c>
      <c r="K110" s="199">
        <v>0</v>
      </c>
      <c r="L110" s="199">
        <f>L111</f>
        <v>891480</v>
      </c>
      <c r="M110" s="208" t="s">
        <v>10</v>
      </c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2"/>
      <c r="AG110" s="122"/>
      <c r="AH110" s="122"/>
      <c r="AI110" s="122"/>
      <c r="AJ110" s="122"/>
      <c r="AK110" s="122"/>
      <c r="AL110" s="122"/>
      <c r="AM110" s="122"/>
      <c r="AN110" s="122"/>
      <c r="AO110" s="122"/>
      <c r="AP110" s="122"/>
      <c r="AQ110" s="122"/>
      <c r="AR110" s="122"/>
      <c r="AS110" s="122"/>
      <c r="AT110" s="122"/>
      <c r="AU110" s="122"/>
      <c r="AV110" s="122"/>
      <c r="AW110" s="122"/>
      <c r="AX110" s="122"/>
      <c r="AY110" s="122"/>
      <c r="AZ110" s="122"/>
      <c r="BA110" s="122"/>
      <c r="BB110" s="122"/>
      <c r="BC110" s="122"/>
      <c r="BD110" s="122"/>
      <c r="BE110" s="122"/>
      <c r="BF110" s="122"/>
      <c r="BG110" s="122"/>
      <c r="BH110" s="122"/>
      <c r="BI110" s="122"/>
      <c r="BJ110" s="122"/>
      <c r="BK110" s="122"/>
      <c r="BL110" s="122"/>
      <c r="BM110" s="122"/>
      <c r="BN110" s="122"/>
      <c r="BO110" s="122"/>
      <c r="BP110" s="122"/>
      <c r="BQ110" s="122"/>
      <c r="BR110" s="122"/>
      <c r="BS110" s="122"/>
      <c r="BT110" s="122"/>
      <c r="BU110" s="122"/>
      <c r="BV110" s="122"/>
      <c r="BW110" s="122"/>
      <c r="BX110" s="122"/>
      <c r="BY110" s="122"/>
      <c r="BZ110" s="122"/>
      <c r="CA110" s="122"/>
      <c r="CB110" s="122"/>
      <c r="CC110" s="122"/>
      <c r="CD110" s="122"/>
      <c r="CE110" s="122"/>
      <c r="CF110" s="122"/>
      <c r="CG110" s="122"/>
      <c r="CH110" s="122"/>
      <c r="CI110" s="122"/>
      <c r="CJ110" s="122"/>
      <c r="CK110" s="122"/>
      <c r="CL110" s="122"/>
      <c r="CM110" s="122"/>
      <c r="CN110" s="122"/>
      <c r="CO110" s="122"/>
      <c r="CP110" s="122"/>
      <c r="CQ110" s="122"/>
      <c r="CR110" s="122"/>
      <c r="CS110" s="122"/>
      <c r="CT110" s="122"/>
      <c r="CU110" s="122"/>
      <c r="CV110" s="122"/>
      <c r="CW110" s="122"/>
      <c r="CX110" s="122"/>
      <c r="CY110" s="122"/>
      <c r="CZ110" s="122"/>
      <c r="DA110" s="122"/>
      <c r="DB110" s="122"/>
      <c r="DC110" s="122"/>
      <c r="DD110" s="122"/>
      <c r="DE110" s="122"/>
      <c r="DF110" s="122"/>
      <c r="DG110" s="122"/>
      <c r="DH110" s="122"/>
      <c r="DI110" s="122"/>
      <c r="DJ110" s="122"/>
      <c r="DK110" s="122"/>
      <c r="DL110" s="122"/>
      <c r="DM110" s="122"/>
      <c r="DN110" s="122"/>
      <c r="DO110" s="122"/>
      <c r="DP110" s="122"/>
      <c r="DQ110" s="122"/>
      <c r="DR110" s="122"/>
      <c r="DS110" s="122"/>
      <c r="DT110" s="122"/>
      <c r="DU110" s="122"/>
      <c r="DV110" s="122"/>
      <c r="DW110" s="122"/>
    </row>
    <row r="111" spans="1:127" s="123" customFormat="1" ht="30" customHeight="1">
      <c r="A111" s="207" t="s">
        <v>132</v>
      </c>
      <c r="B111" s="147" t="s">
        <v>231</v>
      </c>
      <c r="C111" s="148">
        <v>20</v>
      </c>
      <c r="D111" s="147" t="s">
        <v>166</v>
      </c>
      <c r="E111" s="199">
        <f t="shared" si="12"/>
        <v>298539</v>
      </c>
      <c r="F111" s="199">
        <f t="shared" si="12"/>
        <v>5970780</v>
      </c>
      <c r="G111" s="199">
        <v>68751</v>
      </c>
      <c r="H111" s="199">
        <f>TRUNC(C111*G111,0)</f>
        <v>1375020</v>
      </c>
      <c r="I111" s="199">
        <v>185214</v>
      </c>
      <c r="J111" s="199">
        <f>TRUNC(C111*I111,0)</f>
        <v>3704280</v>
      </c>
      <c r="K111" s="199">
        <v>44574</v>
      </c>
      <c r="L111" s="199">
        <f>TRUNC(C111*K111,0)</f>
        <v>891480</v>
      </c>
      <c r="M111" s="208" t="s">
        <v>234</v>
      </c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2"/>
      <c r="AG111" s="122"/>
      <c r="AH111" s="122"/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T111" s="122"/>
      <c r="AU111" s="122"/>
      <c r="AV111" s="122"/>
      <c r="AW111" s="122"/>
      <c r="AX111" s="122"/>
      <c r="AY111" s="122"/>
      <c r="AZ111" s="122"/>
      <c r="BA111" s="122"/>
      <c r="BB111" s="122"/>
      <c r="BC111" s="122"/>
      <c r="BD111" s="122"/>
      <c r="BE111" s="122"/>
      <c r="BF111" s="122"/>
      <c r="BG111" s="122"/>
      <c r="BH111" s="122"/>
      <c r="BI111" s="122"/>
      <c r="BJ111" s="122"/>
      <c r="BK111" s="122"/>
      <c r="BL111" s="122"/>
      <c r="BM111" s="122"/>
      <c r="BN111" s="122"/>
      <c r="BO111" s="122"/>
      <c r="BP111" s="122"/>
      <c r="BQ111" s="122"/>
      <c r="BR111" s="122"/>
      <c r="BS111" s="122"/>
      <c r="BT111" s="122"/>
      <c r="BU111" s="122"/>
      <c r="BV111" s="122"/>
      <c r="BW111" s="122"/>
      <c r="BX111" s="122"/>
      <c r="BY111" s="122"/>
      <c r="BZ111" s="122"/>
      <c r="CA111" s="122"/>
      <c r="CB111" s="122"/>
      <c r="CC111" s="122"/>
      <c r="CD111" s="122"/>
      <c r="CE111" s="122"/>
      <c r="CF111" s="122"/>
      <c r="CG111" s="122"/>
      <c r="CH111" s="122"/>
      <c r="CI111" s="122"/>
      <c r="CJ111" s="122"/>
      <c r="CK111" s="122"/>
      <c r="CL111" s="122"/>
      <c r="CM111" s="122"/>
      <c r="CN111" s="122"/>
      <c r="CO111" s="122"/>
      <c r="CP111" s="122"/>
      <c r="CQ111" s="122"/>
      <c r="CR111" s="122"/>
      <c r="CS111" s="122"/>
      <c r="CT111" s="122"/>
      <c r="CU111" s="122"/>
      <c r="CV111" s="122"/>
      <c r="CW111" s="122"/>
      <c r="CX111" s="122"/>
      <c r="CY111" s="122"/>
      <c r="CZ111" s="122"/>
      <c r="DA111" s="122"/>
      <c r="DB111" s="122"/>
      <c r="DC111" s="122"/>
      <c r="DD111" s="122"/>
      <c r="DE111" s="122"/>
      <c r="DF111" s="122"/>
      <c r="DG111" s="122"/>
      <c r="DH111" s="122"/>
      <c r="DI111" s="122"/>
      <c r="DJ111" s="122"/>
      <c r="DK111" s="122"/>
      <c r="DL111" s="122"/>
      <c r="DM111" s="122"/>
      <c r="DN111" s="122"/>
      <c r="DO111" s="122"/>
      <c r="DP111" s="122"/>
      <c r="DQ111" s="122"/>
      <c r="DR111" s="122"/>
      <c r="DS111" s="122"/>
      <c r="DT111" s="122"/>
      <c r="DU111" s="122"/>
      <c r="DV111" s="122"/>
      <c r="DW111" s="122"/>
    </row>
    <row r="112" spans="1:127" s="123" customFormat="1" ht="30" customHeight="1">
      <c r="A112" s="207" t="s">
        <v>326</v>
      </c>
      <c r="B112" s="147" t="s">
        <v>10</v>
      </c>
      <c r="C112" s="257">
        <v>0</v>
      </c>
      <c r="D112" s="147" t="s">
        <v>10</v>
      </c>
      <c r="E112" s="199">
        <f t="shared" si="12"/>
        <v>0</v>
      </c>
      <c r="F112" s="199">
        <f t="shared" si="12"/>
        <v>9814311</v>
      </c>
      <c r="G112" s="199">
        <v>0</v>
      </c>
      <c r="H112" s="199">
        <f>H113+H115</f>
        <v>0</v>
      </c>
      <c r="I112" s="199">
        <v>0</v>
      </c>
      <c r="J112" s="199">
        <f>J113+J115</f>
        <v>0</v>
      </c>
      <c r="K112" s="199">
        <v>0</v>
      </c>
      <c r="L112" s="199">
        <f>L113+L115</f>
        <v>9814311</v>
      </c>
      <c r="M112" s="208" t="s">
        <v>10</v>
      </c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2"/>
      <c r="AG112" s="122"/>
      <c r="AH112" s="122"/>
      <c r="AI112" s="122"/>
      <c r="AJ112" s="122"/>
      <c r="AK112" s="122"/>
      <c r="AL112" s="122"/>
      <c r="AM112" s="122"/>
      <c r="AN112" s="122"/>
      <c r="AO112" s="122"/>
      <c r="AP112" s="122"/>
      <c r="AQ112" s="122"/>
      <c r="AR112" s="122"/>
      <c r="AS112" s="122"/>
      <c r="AT112" s="122"/>
      <c r="AU112" s="122"/>
      <c r="AV112" s="122"/>
      <c r="AW112" s="122"/>
      <c r="AX112" s="122"/>
      <c r="AY112" s="122"/>
      <c r="AZ112" s="122"/>
      <c r="BA112" s="122"/>
      <c r="BB112" s="122"/>
      <c r="BC112" s="122"/>
      <c r="BD112" s="122"/>
      <c r="BE112" s="122"/>
      <c r="BF112" s="122"/>
      <c r="BG112" s="122"/>
      <c r="BH112" s="122"/>
      <c r="BI112" s="122"/>
      <c r="BJ112" s="122"/>
      <c r="BK112" s="122"/>
      <c r="BL112" s="122"/>
      <c r="BM112" s="122"/>
      <c r="BN112" s="122"/>
      <c r="BO112" s="122"/>
      <c r="BP112" s="122"/>
      <c r="BQ112" s="122"/>
      <c r="BR112" s="122"/>
      <c r="BS112" s="122"/>
      <c r="BT112" s="122"/>
      <c r="BU112" s="122"/>
      <c r="BV112" s="122"/>
      <c r="BW112" s="122"/>
      <c r="BX112" s="122"/>
      <c r="BY112" s="122"/>
      <c r="BZ112" s="122"/>
      <c r="CA112" s="122"/>
      <c r="CB112" s="122"/>
      <c r="CC112" s="122"/>
      <c r="CD112" s="122"/>
      <c r="CE112" s="122"/>
      <c r="CF112" s="122"/>
      <c r="CG112" s="122"/>
      <c r="CH112" s="122"/>
      <c r="CI112" s="122"/>
      <c r="CJ112" s="122"/>
      <c r="CK112" s="122"/>
      <c r="CL112" s="122"/>
      <c r="CM112" s="122"/>
      <c r="CN112" s="122"/>
      <c r="CO112" s="122"/>
      <c r="CP112" s="122"/>
      <c r="CQ112" s="122"/>
      <c r="CR112" s="122"/>
      <c r="CS112" s="122"/>
      <c r="CT112" s="122"/>
      <c r="CU112" s="122"/>
      <c r="CV112" s="122"/>
      <c r="CW112" s="122"/>
      <c r="CX112" s="122"/>
      <c r="CY112" s="122"/>
      <c r="CZ112" s="122"/>
      <c r="DA112" s="122"/>
      <c r="DB112" s="122"/>
      <c r="DC112" s="122"/>
      <c r="DD112" s="122"/>
      <c r="DE112" s="122"/>
      <c r="DF112" s="122"/>
      <c r="DG112" s="122"/>
      <c r="DH112" s="122"/>
      <c r="DI112" s="122"/>
      <c r="DJ112" s="122"/>
      <c r="DK112" s="122"/>
      <c r="DL112" s="122"/>
      <c r="DM112" s="122"/>
      <c r="DN112" s="122"/>
      <c r="DO112" s="122"/>
      <c r="DP112" s="122"/>
      <c r="DQ112" s="122"/>
      <c r="DR112" s="122"/>
      <c r="DS112" s="122"/>
      <c r="DT112" s="122"/>
      <c r="DU112" s="122"/>
      <c r="DV112" s="122"/>
      <c r="DW112" s="122"/>
    </row>
    <row r="113" spans="1:127" s="123" customFormat="1" ht="30" customHeight="1">
      <c r="A113" s="207" t="s">
        <v>327</v>
      </c>
      <c r="B113" s="147" t="s">
        <v>10</v>
      </c>
      <c r="C113" s="257">
        <v>0</v>
      </c>
      <c r="D113" s="147" t="s">
        <v>10</v>
      </c>
      <c r="E113" s="199">
        <f t="shared" si="12"/>
        <v>0</v>
      </c>
      <c r="F113" s="199">
        <f t="shared" si="12"/>
        <v>1908200</v>
      </c>
      <c r="G113" s="199">
        <v>0</v>
      </c>
      <c r="H113" s="199">
        <f>H114</f>
        <v>0</v>
      </c>
      <c r="I113" s="199">
        <v>0</v>
      </c>
      <c r="J113" s="199">
        <f>J114</f>
        <v>0</v>
      </c>
      <c r="K113" s="199">
        <v>0</v>
      </c>
      <c r="L113" s="199">
        <f>L114</f>
        <v>1908200</v>
      </c>
      <c r="M113" s="208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2"/>
      <c r="AG113" s="122"/>
      <c r="AH113" s="122"/>
      <c r="AI113" s="122"/>
      <c r="AJ113" s="122"/>
      <c r="AK113" s="122"/>
      <c r="AL113" s="122"/>
      <c r="AM113" s="122"/>
      <c r="AN113" s="122"/>
      <c r="AO113" s="122"/>
      <c r="AP113" s="122"/>
      <c r="AQ113" s="122"/>
      <c r="AR113" s="122"/>
      <c r="AS113" s="122"/>
      <c r="AT113" s="122"/>
      <c r="AU113" s="122"/>
      <c r="AV113" s="122"/>
      <c r="AW113" s="122"/>
      <c r="AX113" s="122"/>
      <c r="AY113" s="122"/>
      <c r="AZ113" s="122"/>
      <c r="BA113" s="122"/>
      <c r="BB113" s="122"/>
      <c r="BC113" s="122"/>
      <c r="BD113" s="122"/>
      <c r="BE113" s="122"/>
      <c r="BF113" s="122"/>
      <c r="BG113" s="122"/>
      <c r="BH113" s="122"/>
      <c r="BI113" s="122"/>
      <c r="BJ113" s="122"/>
      <c r="BK113" s="122"/>
      <c r="BL113" s="122"/>
      <c r="BM113" s="122"/>
      <c r="BN113" s="122"/>
      <c r="BO113" s="122"/>
      <c r="BP113" s="122"/>
      <c r="BQ113" s="122"/>
      <c r="BR113" s="122"/>
      <c r="BS113" s="122"/>
      <c r="BT113" s="122"/>
      <c r="BU113" s="122"/>
      <c r="BV113" s="122"/>
      <c r="BW113" s="122"/>
      <c r="BX113" s="122"/>
      <c r="BY113" s="122"/>
      <c r="BZ113" s="122"/>
      <c r="CA113" s="122"/>
      <c r="CB113" s="122"/>
      <c r="CC113" s="122"/>
      <c r="CD113" s="122"/>
      <c r="CE113" s="122"/>
      <c r="CF113" s="122"/>
      <c r="CG113" s="122"/>
      <c r="CH113" s="122"/>
      <c r="CI113" s="122"/>
      <c r="CJ113" s="122"/>
      <c r="CK113" s="122"/>
      <c r="CL113" s="122"/>
      <c r="CM113" s="122"/>
      <c r="CN113" s="122"/>
      <c r="CO113" s="122"/>
      <c r="CP113" s="122"/>
      <c r="CQ113" s="122"/>
      <c r="CR113" s="122"/>
      <c r="CS113" s="122"/>
      <c r="CT113" s="122"/>
      <c r="CU113" s="122"/>
      <c r="CV113" s="122"/>
      <c r="CW113" s="122"/>
      <c r="CX113" s="122"/>
      <c r="CY113" s="122"/>
      <c r="CZ113" s="122"/>
      <c r="DA113" s="122"/>
      <c r="DB113" s="122"/>
      <c r="DC113" s="122"/>
      <c r="DD113" s="122"/>
      <c r="DE113" s="122"/>
      <c r="DF113" s="122"/>
      <c r="DG113" s="122"/>
      <c r="DH113" s="122"/>
      <c r="DI113" s="122"/>
      <c r="DJ113" s="122"/>
      <c r="DK113" s="122"/>
      <c r="DL113" s="122"/>
      <c r="DM113" s="122"/>
      <c r="DN113" s="122"/>
      <c r="DO113" s="122"/>
      <c r="DP113" s="122"/>
      <c r="DQ113" s="122"/>
      <c r="DR113" s="122"/>
      <c r="DS113" s="122"/>
      <c r="DT113" s="122"/>
      <c r="DU113" s="122"/>
      <c r="DV113" s="122"/>
      <c r="DW113" s="122"/>
    </row>
    <row r="114" spans="1:127" s="123" customFormat="1" ht="30" customHeight="1">
      <c r="A114" s="207" t="s">
        <v>328</v>
      </c>
      <c r="B114" s="147" t="s">
        <v>329</v>
      </c>
      <c r="C114" s="148">
        <v>116</v>
      </c>
      <c r="D114" s="147" t="s">
        <v>135</v>
      </c>
      <c r="E114" s="199">
        <f t="shared" si="12"/>
        <v>16450</v>
      </c>
      <c r="F114" s="199">
        <f t="shared" si="12"/>
        <v>1908200</v>
      </c>
      <c r="G114" s="199">
        <v>0</v>
      </c>
      <c r="H114" s="199">
        <f>TRUNC(C114*G114,0)</f>
        <v>0</v>
      </c>
      <c r="I114" s="199">
        <v>0</v>
      </c>
      <c r="J114" s="199">
        <f>TRUNC(C114*I114,0)</f>
        <v>0</v>
      </c>
      <c r="K114" s="199">
        <v>16450</v>
      </c>
      <c r="L114" s="199">
        <f>TRUNC(C114*K114,0)</f>
        <v>1908200</v>
      </c>
      <c r="M114" s="208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22"/>
      <c r="AE114" s="122"/>
      <c r="AF114" s="122"/>
      <c r="AG114" s="122"/>
      <c r="AH114" s="122"/>
      <c r="AI114" s="122"/>
      <c r="AJ114" s="122"/>
      <c r="AK114" s="122"/>
      <c r="AL114" s="122"/>
      <c r="AM114" s="122"/>
      <c r="AN114" s="122"/>
      <c r="AO114" s="122"/>
      <c r="AP114" s="122"/>
      <c r="AQ114" s="122"/>
      <c r="AR114" s="122"/>
      <c r="AS114" s="122"/>
      <c r="AT114" s="122"/>
      <c r="AU114" s="122"/>
      <c r="AV114" s="122"/>
      <c r="AW114" s="122"/>
      <c r="AX114" s="122"/>
      <c r="AY114" s="122"/>
      <c r="AZ114" s="122"/>
      <c r="BA114" s="122"/>
      <c r="BB114" s="122"/>
      <c r="BC114" s="122"/>
      <c r="BD114" s="122"/>
      <c r="BE114" s="122"/>
      <c r="BF114" s="122"/>
      <c r="BG114" s="122"/>
      <c r="BH114" s="122"/>
      <c r="BI114" s="122"/>
      <c r="BJ114" s="122"/>
      <c r="BK114" s="122"/>
      <c r="BL114" s="122"/>
      <c r="BM114" s="122"/>
      <c r="BN114" s="122"/>
      <c r="BO114" s="122"/>
      <c r="BP114" s="122"/>
      <c r="BQ114" s="122"/>
      <c r="BR114" s="122"/>
      <c r="BS114" s="122"/>
      <c r="BT114" s="122"/>
      <c r="BU114" s="122"/>
      <c r="BV114" s="122"/>
      <c r="BW114" s="122"/>
      <c r="BX114" s="122"/>
      <c r="BY114" s="122"/>
      <c r="BZ114" s="122"/>
      <c r="CA114" s="122"/>
      <c r="CB114" s="122"/>
      <c r="CC114" s="122"/>
      <c r="CD114" s="122"/>
      <c r="CE114" s="122"/>
      <c r="CF114" s="122"/>
      <c r="CG114" s="122"/>
      <c r="CH114" s="122"/>
      <c r="CI114" s="122"/>
      <c r="CJ114" s="122"/>
      <c r="CK114" s="122"/>
      <c r="CL114" s="122"/>
      <c r="CM114" s="122"/>
      <c r="CN114" s="122"/>
      <c r="CO114" s="122"/>
      <c r="CP114" s="122"/>
      <c r="CQ114" s="122"/>
      <c r="CR114" s="122"/>
      <c r="CS114" s="122"/>
      <c r="CT114" s="122"/>
      <c r="CU114" s="122"/>
      <c r="CV114" s="122"/>
      <c r="CW114" s="122"/>
      <c r="CX114" s="122"/>
      <c r="CY114" s="122"/>
      <c r="CZ114" s="122"/>
      <c r="DA114" s="122"/>
      <c r="DB114" s="122"/>
      <c r="DC114" s="122"/>
      <c r="DD114" s="122"/>
      <c r="DE114" s="122"/>
      <c r="DF114" s="122"/>
      <c r="DG114" s="122"/>
      <c r="DH114" s="122"/>
      <c r="DI114" s="122"/>
      <c r="DJ114" s="122"/>
      <c r="DK114" s="122"/>
      <c r="DL114" s="122"/>
      <c r="DM114" s="122"/>
      <c r="DN114" s="122"/>
      <c r="DO114" s="122"/>
      <c r="DP114" s="122"/>
      <c r="DQ114" s="122"/>
      <c r="DR114" s="122"/>
      <c r="DS114" s="122"/>
      <c r="DT114" s="122"/>
      <c r="DU114" s="122"/>
      <c r="DV114" s="122"/>
      <c r="DW114" s="122"/>
    </row>
    <row r="115" spans="1:127" s="123" customFormat="1" ht="30" customHeight="1">
      <c r="A115" s="207" t="s">
        <v>330</v>
      </c>
      <c r="B115" s="147" t="s">
        <v>10</v>
      </c>
      <c r="C115" s="257">
        <v>0</v>
      </c>
      <c r="D115" s="147" t="s">
        <v>10</v>
      </c>
      <c r="E115" s="199">
        <f t="shared" si="12"/>
        <v>0</v>
      </c>
      <c r="F115" s="199">
        <f t="shared" si="12"/>
        <v>7906111</v>
      </c>
      <c r="G115" s="199">
        <v>0</v>
      </c>
      <c r="H115" s="199">
        <f>SUM(H116:H118)</f>
        <v>0</v>
      </c>
      <c r="I115" s="199">
        <v>0</v>
      </c>
      <c r="J115" s="199">
        <f>SUM(J116:J118)</f>
        <v>0</v>
      </c>
      <c r="K115" s="199">
        <v>0</v>
      </c>
      <c r="L115" s="199">
        <f>SUM(L116:L118)</f>
        <v>7906111</v>
      </c>
      <c r="M115" s="208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  <c r="AC115" s="122"/>
      <c r="AD115" s="122"/>
      <c r="AE115" s="122"/>
      <c r="AF115" s="122"/>
      <c r="AG115" s="122"/>
      <c r="AH115" s="122"/>
      <c r="AI115" s="122"/>
      <c r="AJ115" s="122"/>
      <c r="AK115" s="122"/>
      <c r="AL115" s="122"/>
      <c r="AM115" s="122"/>
      <c r="AN115" s="122"/>
      <c r="AO115" s="122"/>
      <c r="AP115" s="122"/>
      <c r="AQ115" s="122"/>
      <c r="AR115" s="122"/>
      <c r="AS115" s="122"/>
      <c r="AT115" s="122"/>
      <c r="AU115" s="122"/>
      <c r="AV115" s="122"/>
      <c r="AW115" s="122"/>
      <c r="AX115" s="122"/>
      <c r="AY115" s="122"/>
      <c r="AZ115" s="122"/>
      <c r="BA115" s="122"/>
      <c r="BB115" s="122"/>
      <c r="BC115" s="122"/>
      <c r="BD115" s="122"/>
      <c r="BE115" s="122"/>
      <c r="BF115" s="122"/>
      <c r="BG115" s="122"/>
      <c r="BH115" s="122"/>
      <c r="BI115" s="122"/>
      <c r="BJ115" s="122"/>
      <c r="BK115" s="122"/>
      <c r="BL115" s="122"/>
      <c r="BM115" s="122"/>
      <c r="BN115" s="122"/>
      <c r="BO115" s="122"/>
      <c r="BP115" s="122"/>
      <c r="BQ115" s="122"/>
      <c r="BR115" s="122"/>
      <c r="BS115" s="122"/>
      <c r="BT115" s="122"/>
      <c r="BU115" s="122"/>
      <c r="BV115" s="122"/>
      <c r="BW115" s="122"/>
      <c r="BX115" s="122"/>
      <c r="BY115" s="122"/>
      <c r="BZ115" s="122"/>
      <c r="CA115" s="122"/>
      <c r="CB115" s="122"/>
      <c r="CC115" s="122"/>
      <c r="CD115" s="122"/>
      <c r="CE115" s="122"/>
      <c r="CF115" s="122"/>
      <c r="CG115" s="122"/>
      <c r="CH115" s="122"/>
      <c r="CI115" s="122"/>
      <c r="CJ115" s="122"/>
      <c r="CK115" s="122"/>
      <c r="CL115" s="122"/>
      <c r="CM115" s="122"/>
      <c r="CN115" s="122"/>
      <c r="CO115" s="122"/>
      <c r="CP115" s="122"/>
      <c r="CQ115" s="122"/>
      <c r="CR115" s="122"/>
      <c r="CS115" s="122"/>
      <c r="CT115" s="122"/>
      <c r="CU115" s="122"/>
      <c r="CV115" s="122"/>
      <c r="CW115" s="122"/>
      <c r="CX115" s="122"/>
      <c r="CY115" s="122"/>
      <c r="CZ115" s="122"/>
      <c r="DA115" s="122"/>
      <c r="DB115" s="122"/>
      <c r="DC115" s="122"/>
      <c r="DD115" s="122"/>
      <c r="DE115" s="122"/>
      <c r="DF115" s="122"/>
      <c r="DG115" s="122"/>
      <c r="DH115" s="122"/>
      <c r="DI115" s="122"/>
      <c r="DJ115" s="122"/>
      <c r="DK115" s="122"/>
      <c r="DL115" s="122"/>
      <c r="DM115" s="122"/>
      <c r="DN115" s="122"/>
      <c r="DO115" s="122"/>
      <c r="DP115" s="122"/>
      <c r="DQ115" s="122"/>
      <c r="DR115" s="122"/>
      <c r="DS115" s="122"/>
      <c r="DT115" s="122"/>
      <c r="DU115" s="122"/>
      <c r="DV115" s="122"/>
      <c r="DW115" s="122"/>
    </row>
    <row r="116" spans="1:127" s="123" customFormat="1" ht="30" customHeight="1">
      <c r="A116" s="278" t="s">
        <v>331</v>
      </c>
      <c r="B116" s="279" t="s">
        <v>10</v>
      </c>
      <c r="C116" s="284">
        <v>26</v>
      </c>
      <c r="D116" s="279" t="s">
        <v>135</v>
      </c>
      <c r="E116" s="281">
        <f t="shared" si="12"/>
        <v>31142</v>
      </c>
      <c r="F116" s="281">
        <f t="shared" si="12"/>
        <v>809692</v>
      </c>
      <c r="G116" s="281">
        <v>0</v>
      </c>
      <c r="H116" s="281">
        <f t="shared" ref="H116:H119" si="13">TRUNC(C116*G116,0)</f>
        <v>0</v>
      </c>
      <c r="I116" s="281">
        <v>0</v>
      </c>
      <c r="J116" s="281">
        <f t="shared" ref="J116:J119" si="14">TRUNC(C116*I116,0)</f>
        <v>0</v>
      </c>
      <c r="K116" s="281">
        <v>31142</v>
      </c>
      <c r="L116" s="281">
        <f t="shared" ref="L116:L119" si="15">TRUNC(C116*K116,0)</f>
        <v>809692</v>
      </c>
      <c r="M116" s="28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  <c r="AC116" s="122"/>
      <c r="AD116" s="122"/>
      <c r="AE116" s="122"/>
      <c r="AF116" s="122"/>
      <c r="AG116" s="122"/>
      <c r="AH116" s="122"/>
      <c r="AI116" s="122"/>
      <c r="AJ116" s="122"/>
      <c r="AK116" s="122"/>
      <c r="AL116" s="122"/>
      <c r="AM116" s="122"/>
      <c r="AN116" s="122"/>
      <c r="AO116" s="122"/>
      <c r="AP116" s="122"/>
      <c r="AQ116" s="122"/>
      <c r="AR116" s="122"/>
      <c r="AS116" s="122"/>
      <c r="AT116" s="122"/>
      <c r="AU116" s="122"/>
      <c r="AV116" s="122"/>
      <c r="AW116" s="122"/>
      <c r="AX116" s="122"/>
      <c r="AY116" s="122"/>
      <c r="AZ116" s="122"/>
      <c r="BA116" s="122"/>
      <c r="BB116" s="122"/>
      <c r="BC116" s="122"/>
      <c r="BD116" s="122"/>
      <c r="BE116" s="122"/>
      <c r="BF116" s="122"/>
      <c r="BG116" s="122"/>
      <c r="BH116" s="122"/>
      <c r="BI116" s="122"/>
      <c r="BJ116" s="122"/>
      <c r="BK116" s="122"/>
      <c r="BL116" s="122"/>
      <c r="BM116" s="122"/>
      <c r="BN116" s="122"/>
      <c r="BO116" s="122"/>
      <c r="BP116" s="122"/>
      <c r="BQ116" s="122"/>
      <c r="BR116" s="122"/>
      <c r="BS116" s="122"/>
      <c r="BT116" s="122"/>
      <c r="BU116" s="122"/>
      <c r="BV116" s="122"/>
      <c r="BW116" s="122"/>
      <c r="BX116" s="122"/>
      <c r="BY116" s="122"/>
      <c r="BZ116" s="122"/>
      <c r="CA116" s="122"/>
      <c r="CB116" s="122"/>
      <c r="CC116" s="122"/>
      <c r="CD116" s="122"/>
      <c r="CE116" s="122"/>
      <c r="CF116" s="122"/>
      <c r="CG116" s="122"/>
      <c r="CH116" s="122"/>
      <c r="CI116" s="122"/>
      <c r="CJ116" s="122"/>
      <c r="CK116" s="122"/>
      <c r="CL116" s="122"/>
      <c r="CM116" s="122"/>
      <c r="CN116" s="122"/>
      <c r="CO116" s="122"/>
      <c r="CP116" s="122"/>
      <c r="CQ116" s="122"/>
      <c r="CR116" s="122"/>
      <c r="CS116" s="122"/>
      <c r="CT116" s="122"/>
      <c r="CU116" s="122"/>
      <c r="CV116" s="122"/>
      <c r="CW116" s="122"/>
      <c r="CX116" s="122"/>
      <c r="CY116" s="122"/>
      <c r="CZ116" s="122"/>
      <c r="DA116" s="122"/>
      <c r="DB116" s="122"/>
      <c r="DC116" s="122"/>
      <c r="DD116" s="122"/>
      <c r="DE116" s="122"/>
      <c r="DF116" s="122"/>
      <c r="DG116" s="122"/>
      <c r="DH116" s="122"/>
      <c r="DI116" s="122"/>
      <c r="DJ116" s="122"/>
      <c r="DK116" s="122"/>
      <c r="DL116" s="122"/>
      <c r="DM116" s="122"/>
      <c r="DN116" s="122"/>
      <c r="DO116" s="122"/>
      <c r="DP116" s="122"/>
      <c r="DQ116" s="122"/>
      <c r="DR116" s="122"/>
      <c r="DS116" s="122"/>
      <c r="DT116" s="122"/>
      <c r="DU116" s="122"/>
      <c r="DV116" s="122"/>
      <c r="DW116" s="122"/>
    </row>
    <row r="117" spans="1:127" s="123" customFormat="1" ht="30" customHeight="1">
      <c r="A117" s="272" t="s">
        <v>332</v>
      </c>
      <c r="B117" s="273" t="s">
        <v>10</v>
      </c>
      <c r="C117" s="274">
        <v>90</v>
      </c>
      <c r="D117" s="273" t="s">
        <v>135</v>
      </c>
      <c r="E117" s="275">
        <f t="shared" si="12"/>
        <v>32166</v>
      </c>
      <c r="F117" s="275">
        <f t="shared" si="12"/>
        <v>2894940</v>
      </c>
      <c r="G117" s="275">
        <v>0</v>
      </c>
      <c r="H117" s="275">
        <f t="shared" si="13"/>
        <v>0</v>
      </c>
      <c r="I117" s="275">
        <v>0</v>
      </c>
      <c r="J117" s="275">
        <f t="shared" si="14"/>
        <v>0</v>
      </c>
      <c r="K117" s="275">
        <v>32166</v>
      </c>
      <c r="L117" s="275">
        <f t="shared" si="15"/>
        <v>2894940</v>
      </c>
      <c r="M117" s="276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  <c r="AC117" s="122"/>
      <c r="AD117" s="122"/>
      <c r="AE117" s="122"/>
      <c r="AF117" s="122"/>
      <c r="AG117" s="122"/>
      <c r="AH117" s="122"/>
      <c r="AI117" s="122"/>
      <c r="AJ117" s="122"/>
      <c r="AK117" s="122"/>
      <c r="AL117" s="122"/>
      <c r="AM117" s="122"/>
      <c r="AN117" s="122"/>
      <c r="AO117" s="122"/>
      <c r="AP117" s="122"/>
      <c r="AQ117" s="122"/>
      <c r="AR117" s="122"/>
      <c r="AS117" s="122"/>
      <c r="AT117" s="122"/>
      <c r="AU117" s="122"/>
      <c r="AV117" s="122"/>
      <c r="AW117" s="122"/>
      <c r="AX117" s="122"/>
      <c r="AY117" s="122"/>
      <c r="AZ117" s="122"/>
      <c r="BA117" s="122"/>
      <c r="BB117" s="122"/>
      <c r="BC117" s="122"/>
      <c r="BD117" s="122"/>
      <c r="BE117" s="122"/>
      <c r="BF117" s="122"/>
      <c r="BG117" s="122"/>
      <c r="BH117" s="122"/>
      <c r="BI117" s="122"/>
      <c r="BJ117" s="122"/>
      <c r="BK117" s="122"/>
      <c r="BL117" s="122"/>
      <c r="BM117" s="122"/>
      <c r="BN117" s="122"/>
      <c r="BO117" s="122"/>
      <c r="BP117" s="122"/>
      <c r="BQ117" s="122"/>
      <c r="BR117" s="122"/>
      <c r="BS117" s="122"/>
      <c r="BT117" s="122"/>
      <c r="BU117" s="122"/>
      <c r="BV117" s="122"/>
      <c r="BW117" s="122"/>
      <c r="BX117" s="122"/>
      <c r="BY117" s="122"/>
      <c r="BZ117" s="122"/>
      <c r="CA117" s="122"/>
      <c r="CB117" s="122"/>
      <c r="CC117" s="122"/>
      <c r="CD117" s="122"/>
      <c r="CE117" s="122"/>
      <c r="CF117" s="122"/>
      <c r="CG117" s="122"/>
      <c r="CH117" s="122"/>
      <c r="CI117" s="122"/>
      <c r="CJ117" s="122"/>
      <c r="CK117" s="122"/>
      <c r="CL117" s="122"/>
      <c r="CM117" s="122"/>
      <c r="CN117" s="122"/>
      <c r="CO117" s="122"/>
      <c r="CP117" s="122"/>
      <c r="CQ117" s="122"/>
      <c r="CR117" s="122"/>
      <c r="CS117" s="122"/>
      <c r="CT117" s="122"/>
      <c r="CU117" s="122"/>
      <c r="CV117" s="122"/>
      <c r="CW117" s="122"/>
      <c r="CX117" s="122"/>
      <c r="CY117" s="122"/>
      <c r="CZ117" s="122"/>
      <c r="DA117" s="122"/>
      <c r="DB117" s="122"/>
      <c r="DC117" s="122"/>
      <c r="DD117" s="122"/>
      <c r="DE117" s="122"/>
      <c r="DF117" s="122"/>
      <c r="DG117" s="122"/>
      <c r="DH117" s="122"/>
      <c r="DI117" s="122"/>
      <c r="DJ117" s="122"/>
      <c r="DK117" s="122"/>
      <c r="DL117" s="122"/>
      <c r="DM117" s="122"/>
      <c r="DN117" s="122"/>
      <c r="DO117" s="122"/>
      <c r="DP117" s="122"/>
      <c r="DQ117" s="122"/>
      <c r="DR117" s="122"/>
      <c r="DS117" s="122"/>
      <c r="DT117" s="122"/>
      <c r="DU117" s="122"/>
      <c r="DV117" s="122"/>
      <c r="DW117" s="122"/>
    </row>
    <row r="118" spans="1:127" s="123" customFormat="1" ht="30" customHeight="1">
      <c r="A118" s="207" t="s">
        <v>333</v>
      </c>
      <c r="B118" s="147" t="s">
        <v>10</v>
      </c>
      <c r="C118" s="148">
        <v>69</v>
      </c>
      <c r="D118" s="147" t="s">
        <v>135</v>
      </c>
      <c r="E118" s="199">
        <f t="shared" si="12"/>
        <v>60891</v>
      </c>
      <c r="F118" s="199">
        <f t="shared" si="12"/>
        <v>4201479</v>
      </c>
      <c r="G118" s="199">
        <v>0</v>
      </c>
      <c r="H118" s="199">
        <f t="shared" si="13"/>
        <v>0</v>
      </c>
      <c r="I118" s="199">
        <v>0</v>
      </c>
      <c r="J118" s="199">
        <f t="shared" si="14"/>
        <v>0</v>
      </c>
      <c r="K118" s="199">
        <v>60891</v>
      </c>
      <c r="L118" s="199">
        <f t="shared" si="15"/>
        <v>4201479</v>
      </c>
      <c r="M118" s="208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  <c r="AC118" s="122"/>
      <c r="AD118" s="122"/>
      <c r="AE118" s="122"/>
      <c r="AF118" s="122"/>
      <c r="AG118" s="122"/>
      <c r="AH118" s="122"/>
      <c r="AI118" s="122"/>
      <c r="AJ118" s="122"/>
      <c r="AK118" s="122"/>
      <c r="AL118" s="122"/>
      <c r="AM118" s="122"/>
      <c r="AN118" s="122"/>
      <c r="AO118" s="122"/>
      <c r="AP118" s="122"/>
      <c r="AQ118" s="122"/>
      <c r="AR118" s="122"/>
      <c r="AS118" s="122"/>
      <c r="AT118" s="122"/>
      <c r="AU118" s="122"/>
      <c r="AV118" s="122"/>
      <c r="AW118" s="122"/>
      <c r="AX118" s="122"/>
      <c r="AY118" s="122"/>
      <c r="AZ118" s="122"/>
      <c r="BA118" s="122"/>
      <c r="BB118" s="122"/>
      <c r="BC118" s="122"/>
      <c r="BD118" s="122"/>
      <c r="BE118" s="122"/>
      <c r="BF118" s="122"/>
      <c r="BG118" s="122"/>
      <c r="BH118" s="122"/>
      <c r="BI118" s="122"/>
      <c r="BJ118" s="122"/>
      <c r="BK118" s="122"/>
      <c r="BL118" s="122"/>
      <c r="BM118" s="122"/>
      <c r="BN118" s="122"/>
      <c r="BO118" s="122"/>
      <c r="BP118" s="122"/>
      <c r="BQ118" s="122"/>
      <c r="BR118" s="122"/>
      <c r="BS118" s="122"/>
      <c r="BT118" s="122"/>
      <c r="BU118" s="122"/>
      <c r="BV118" s="122"/>
      <c r="BW118" s="122"/>
      <c r="BX118" s="122"/>
      <c r="BY118" s="122"/>
      <c r="BZ118" s="122"/>
      <c r="CA118" s="122"/>
      <c r="CB118" s="122"/>
      <c r="CC118" s="122"/>
      <c r="CD118" s="122"/>
      <c r="CE118" s="122"/>
      <c r="CF118" s="122"/>
      <c r="CG118" s="122"/>
      <c r="CH118" s="122"/>
      <c r="CI118" s="122"/>
      <c r="CJ118" s="122"/>
      <c r="CK118" s="122"/>
      <c r="CL118" s="122"/>
      <c r="CM118" s="122"/>
      <c r="CN118" s="122"/>
      <c r="CO118" s="122"/>
      <c r="CP118" s="122"/>
      <c r="CQ118" s="122"/>
      <c r="CR118" s="122"/>
      <c r="CS118" s="122"/>
      <c r="CT118" s="122"/>
      <c r="CU118" s="122"/>
      <c r="CV118" s="122"/>
      <c r="CW118" s="122"/>
      <c r="CX118" s="122"/>
      <c r="CY118" s="122"/>
      <c r="CZ118" s="122"/>
      <c r="DA118" s="122"/>
      <c r="DB118" s="122"/>
      <c r="DC118" s="122"/>
      <c r="DD118" s="122"/>
      <c r="DE118" s="122"/>
      <c r="DF118" s="122"/>
      <c r="DG118" s="122"/>
      <c r="DH118" s="122"/>
      <c r="DI118" s="122"/>
      <c r="DJ118" s="122"/>
      <c r="DK118" s="122"/>
      <c r="DL118" s="122"/>
      <c r="DM118" s="122"/>
      <c r="DN118" s="122"/>
      <c r="DO118" s="122"/>
      <c r="DP118" s="122"/>
      <c r="DQ118" s="122"/>
      <c r="DR118" s="122"/>
      <c r="DS118" s="122"/>
      <c r="DT118" s="122"/>
      <c r="DU118" s="122"/>
      <c r="DV118" s="122"/>
      <c r="DW118" s="122"/>
    </row>
    <row r="119" spans="1:127" s="123" customFormat="1" ht="30" customHeight="1">
      <c r="A119" s="270" t="s">
        <v>334</v>
      </c>
      <c r="B119" s="254" t="s">
        <v>10</v>
      </c>
      <c r="C119" s="255">
        <v>0</v>
      </c>
      <c r="D119" s="254" t="s">
        <v>10</v>
      </c>
      <c r="E119" s="256">
        <f>G119+I119+K119</f>
        <v>0</v>
      </c>
      <c r="F119" s="256">
        <f>H119+J119+L119</f>
        <v>1214234530</v>
      </c>
      <c r="G119" s="256">
        <v>0</v>
      </c>
      <c r="H119" s="256">
        <f>H4+H22+H32+H39+H102</f>
        <v>606990347</v>
      </c>
      <c r="I119" s="256">
        <v>0</v>
      </c>
      <c r="J119" s="256">
        <f>J4+J22+J32+J39+J102</f>
        <v>501178980</v>
      </c>
      <c r="K119" s="256">
        <v>0</v>
      </c>
      <c r="L119" s="256">
        <f>L4+L22+L32+L39+L102</f>
        <v>106065203</v>
      </c>
      <c r="M119" s="271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  <c r="AC119" s="122"/>
      <c r="AD119" s="122"/>
      <c r="AE119" s="122"/>
      <c r="AF119" s="122"/>
      <c r="AG119" s="122"/>
      <c r="AH119" s="122"/>
      <c r="AI119" s="122"/>
      <c r="AJ119" s="122"/>
      <c r="AK119" s="122"/>
      <c r="AL119" s="122"/>
      <c r="AM119" s="122"/>
      <c r="AN119" s="122"/>
      <c r="AO119" s="122"/>
      <c r="AP119" s="122"/>
      <c r="AQ119" s="122"/>
      <c r="AR119" s="122"/>
      <c r="AS119" s="122"/>
      <c r="AT119" s="122"/>
      <c r="AU119" s="122"/>
      <c r="AV119" s="122"/>
      <c r="AW119" s="122"/>
      <c r="AX119" s="122"/>
      <c r="AY119" s="122"/>
      <c r="AZ119" s="122"/>
      <c r="BA119" s="122"/>
      <c r="BB119" s="122"/>
      <c r="BC119" s="122"/>
      <c r="BD119" s="122"/>
      <c r="BE119" s="122"/>
      <c r="BF119" s="122"/>
      <c r="BG119" s="122"/>
      <c r="BH119" s="122"/>
      <c r="BI119" s="122"/>
      <c r="BJ119" s="122"/>
      <c r="BK119" s="122"/>
      <c r="BL119" s="122"/>
      <c r="BM119" s="122"/>
      <c r="BN119" s="122"/>
      <c r="BO119" s="122"/>
      <c r="BP119" s="122"/>
      <c r="BQ119" s="122"/>
      <c r="BR119" s="122"/>
      <c r="BS119" s="122"/>
      <c r="BT119" s="122"/>
      <c r="BU119" s="122"/>
      <c r="BV119" s="122"/>
      <c r="BW119" s="122"/>
      <c r="BX119" s="122"/>
      <c r="BY119" s="122"/>
      <c r="BZ119" s="122"/>
      <c r="CA119" s="122"/>
      <c r="CB119" s="122"/>
      <c r="CC119" s="122"/>
      <c r="CD119" s="122"/>
      <c r="CE119" s="122"/>
      <c r="CF119" s="122"/>
      <c r="CG119" s="122"/>
      <c r="CH119" s="122"/>
      <c r="CI119" s="122"/>
      <c r="CJ119" s="122"/>
      <c r="CK119" s="122"/>
      <c r="CL119" s="122"/>
      <c r="CM119" s="122"/>
      <c r="CN119" s="122"/>
      <c r="CO119" s="122"/>
      <c r="CP119" s="122"/>
      <c r="CQ119" s="122"/>
      <c r="CR119" s="122"/>
      <c r="CS119" s="122"/>
      <c r="CT119" s="122"/>
      <c r="CU119" s="122"/>
      <c r="CV119" s="122"/>
      <c r="CW119" s="122"/>
      <c r="CX119" s="122"/>
      <c r="CY119" s="122"/>
      <c r="CZ119" s="122"/>
      <c r="DA119" s="122"/>
      <c r="DB119" s="122"/>
      <c r="DC119" s="122"/>
      <c r="DD119" s="122"/>
      <c r="DE119" s="122"/>
      <c r="DF119" s="122"/>
      <c r="DG119" s="122"/>
      <c r="DH119" s="122"/>
      <c r="DI119" s="122"/>
      <c r="DJ119" s="122"/>
      <c r="DK119" s="122"/>
      <c r="DL119" s="122"/>
      <c r="DM119" s="122"/>
      <c r="DN119" s="122"/>
      <c r="DO119" s="122"/>
      <c r="DP119" s="122"/>
      <c r="DQ119" s="122"/>
      <c r="DR119" s="122"/>
      <c r="DS119" s="122"/>
      <c r="DT119" s="122"/>
      <c r="DU119" s="122"/>
      <c r="DV119" s="122"/>
      <c r="DW119" s="122"/>
    </row>
    <row r="120" spans="1:127" s="82" customFormat="1" ht="30" customHeight="1">
      <c r="A120" s="110" t="s">
        <v>335</v>
      </c>
      <c r="B120" s="111"/>
      <c r="C120" s="112">
        <v>1</v>
      </c>
      <c r="D120" s="111" t="s">
        <v>55</v>
      </c>
      <c r="E120" s="118"/>
      <c r="F120" s="118">
        <f>제경비산출서!B5</f>
        <v>94722827</v>
      </c>
      <c r="G120" s="118"/>
      <c r="H120" s="118"/>
      <c r="I120" s="118"/>
      <c r="J120" s="118"/>
      <c r="K120" s="118"/>
      <c r="L120" s="118"/>
      <c r="M120" s="113"/>
    </row>
    <row r="121" spans="1:127" s="82" customFormat="1" ht="30" customHeight="1">
      <c r="A121" s="110" t="s">
        <v>336</v>
      </c>
      <c r="B121" s="112"/>
      <c r="C121" s="112">
        <v>1</v>
      </c>
      <c r="D121" s="111" t="s">
        <v>55</v>
      </c>
      <c r="E121" s="118"/>
      <c r="F121" s="118">
        <f>제경비산출서!B6</f>
        <v>21214104</v>
      </c>
      <c r="G121" s="118"/>
      <c r="H121" s="118"/>
      <c r="I121" s="118"/>
      <c r="J121" s="118"/>
      <c r="K121" s="118"/>
      <c r="L121" s="118"/>
      <c r="M121" s="113"/>
    </row>
    <row r="122" spans="1:127" s="82" customFormat="1" ht="30" customHeight="1">
      <c r="A122" s="110" t="s">
        <v>337</v>
      </c>
      <c r="B122" s="112"/>
      <c r="C122" s="112">
        <v>1</v>
      </c>
      <c r="D122" s="111" t="s">
        <v>55</v>
      </c>
      <c r="E122" s="118"/>
      <c r="F122" s="118">
        <f>제경비산출서!B7</f>
        <v>6018608</v>
      </c>
      <c r="G122" s="118"/>
      <c r="H122" s="118"/>
      <c r="I122" s="118"/>
      <c r="J122" s="118"/>
      <c r="K122" s="118"/>
      <c r="L122" s="118"/>
      <c r="M122" s="113"/>
    </row>
    <row r="123" spans="1:127" s="82" customFormat="1" ht="30" customHeight="1">
      <c r="A123" s="114" t="s">
        <v>338</v>
      </c>
      <c r="B123" s="112"/>
      <c r="C123" s="112">
        <v>1</v>
      </c>
      <c r="D123" s="111" t="s">
        <v>55</v>
      </c>
      <c r="E123" s="118"/>
      <c r="F123" s="118">
        <f>제경비산출서!B8</f>
        <v>18017384</v>
      </c>
      <c r="G123" s="118"/>
      <c r="H123" s="118"/>
      <c r="I123" s="118"/>
      <c r="J123" s="118"/>
      <c r="K123" s="118"/>
      <c r="L123" s="118"/>
      <c r="M123" s="113"/>
    </row>
    <row r="124" spans="1:127" s="82" customFormat="1" ht="30" customHeight="1">
      <c r="A124" s="114" t="s">
        <v>339</v>
      </c>
      <c r="B124" s="112"/>
      <c r="C124" s="112">
        <v>1</v>
      </c>
      <c r="D124" s="111" t="s">
        <v>55</v>
      </c>
      <c r="E124" s="118"/>
      <c r="F124" s="118">
        <f>제경비산출서!B9</f>
        <v>23806001</v>
      </c>
      <c r="G124" s="118"/>
      <c r="H124" s="118"/>
      <c r="I124" s="118"/>
      <c r="J124" s="118"/>
      <c r="K124" s="118"/>
      <c r="L124" s="118"/>
      <c r="M124" s="113"/>
    </row>
    <row r="125" spans="1:127" s="82" customFormat="1" ht="30" customHeight="1">
      <c r="A125" s="277" t="s">
        <v>340</v>
      </c>
      <c r="B125" s="244"/>
      <c r="C125" s="244">
        <v>1</v>
      </c>
      <c r="D125" s="245" t="s">
        <v>55</v>
      </c>
      <c r="E125" s="246"/>
      <c r="F125" s="246">
        <f>제경비산출서!B10</f>
        <v>11527116</v>
      </c>
      <c r="G125" s="246"/>
      <c r="H125" s="246"/>
      <c r="I125" s="246"/>
      <c r="J125" s="246"/>
      <c r="K125" s="246"/>
      <c r="L125" s="246"/>
      <c r="M125" s="247"/>
    </row>
    <row r="126" spans="1:127" s="82" customFormat="1" ht="30" customHeight="1">
      <c r="A126" s="110" t="s">
        <v>341</v>
      </c>
      <c r="B126" s="112"/>
      <c r="C126" s="112">
        <v>1</v>
      </c>
      <c r="D126" s="111" t="s">
        <v>55</v>
      </c>
      <c r="E126" s="118"/>
      <c r="F126" s="118">
        <f>제경비산출서!B11</f>
        <v>2367484</v>
      </c>
      <c r="G126" s="118"/>
      <c r="H126" s="118"/>
      <c r="I126" s="118"/>
      <c r="J126" s="118"/>
      <c r="K126" s="118"/>
      <c r="L126" s="118"/>
      <c r="M126" s="113"/>
    </row>
    <row r="127" spans="1:127" s="82" customFormat="1" ht="30" customHeight="1">
      <c r="A127" s="110" t="s">
        <v>342</v>
      </c>
      <c r="B127" s="112"/>
      <c r="C127" s="112">
        <v>1</v>
      </c>
      <c r="D127" s="111" t="s">
        <v>55</v>
      </c>
      <c r="E127" s="118"/>
      <c r="F127" s="118">
        <f>제경비산출서!B12</f>
        <v>4856938</v>
      </c>
      <c r="G127" s="118"/>
      <c r="H127" s="118"/>
      <c r="I127" s="118"/>
      <c r="J127" s="118"/>
      <c r="K127" s="118"/>
      <c r="L127" s="118"/>
      <c r="M127" s="113"/>
    </row>
    <row r="128" spans="1:127" s="82" customFormat="1" ht="30" customHeight="1">
      <c r="A128" s="243" t="s">
        <v>343</v>
      </c>
      <c r="B128" s="244"/>
      <c r="C128" s="244">
        <v>1</v>
      </c>
      <c r="D128" s="245" t="s">
        <v>55</v>
      </c>
      <c r="E128" s="246"/>
      <c r="F128" s="246">
        <f>제경비산출서!B13</f>
        <v>983529</v>
      </c>
      <c r="G128" s="246"/>
      <c r="H128" s="246"/>
      <c r="I128" s="246"/>
      <c r="J128" s="246"/>
      <c r="K128" s="246"/>
      <c r="L128" s="246"/>
      <c r="M128" s="247"/>
    </row>
    <row r="129" spans="1:13" s="82" customFormat="1" ht="30" customHeight="1">
      <c r="A129" s="110" t="s">
        <v>344</v>
      </c>
      <c r="B129" s="112"/>
      <c r="C129" s="112">
        <v>1</v>
      </c>
      <c r="D129" s="111" t="s">
        <v>55</v>
      </c>
      <c r="E129" s="118"/>
      <c r="F129" s="118">
        <f>제경비산출서!B14</f>
        <v>32266113</v>
      </c>
      <c r="G129" s="118"/>
      <c r="H129" s="118"/>
      <c r="I129" s="118"/>
      <c r="J129" s="118"/>
      <c r="K129" s="118"/>
      <c r="L129" s="118"/>
      <c r="M129" s="113"/>
    </row>
    <row r="130" spans="1:13" s="82" customFormat="1" ht="30" customHeight="1">
      <c r="A130" s="110" t="s">
        <v>345</v>
      </c>
      <c r="B130" s="112"/>
      <c r="C130" s="112">
        <v>1</v>
      </c>
      <c r="D130" s="111" t="s">
        <v>55</v>
      </c>
      <c r="E130" s="118"/>
      <c r="F130" s="118">
        <f>제경비산출서!B16</f>
        <v>10928110</v>
      </c>
      <c r="G130" s="118"/>
      <c r="H130" s="118"/>
      <c r="I130" s="118"/>
      <c r="J130" s="118"/>
      <c r="K130" s="118"/>
      <c r="L130" s="118"/>
      <c r="M130" s="113"/>
    </row>
    <row r="131" spans="1:13" s="82" customFormat="1" ht="30" customHeight="1">
      <c r="A131" s="110" t="s">
        <v>346</v>
      </c>
      <c r="B131" s="112" t="s">
        <v>159</v>
      </c>
      <c r="C131" s="112">
        <v>1</v>
      </c>
      <c r="D131" s="111" t="s">
        <v>55</v>
      </c>
      <c r="E131" s="118"/>
      <c r="F131" s="118">
        <f>제경비산출서!B17</f>
        <v>35754</v>
      </c>
      <c r="G131" s="118"/>
      <c r="H131" s="118"/>
      <c r="I131" s="118"/>
      <c r="J131" s="118"/>
      <c r="K131" s="118"/>
      <c r="L131" s="118"/>
      <c r="M131" s="113"/>
    </row>
    <row r="132" spans="1:13" s="82" customFormat="1" ht="30" customHeight="1">
      <c r="A132" s="110" t="s">
        <v>233</v>
      </c>
      <c r="B132" s="112" t="s">
        <v>160</v>
      </c>
      <c r="C132" s="112">
        <v>1</v>
      </c>
      <c r="D132" s="111" t="s">
        <v>55</v>
      </c>
      <c r="E132" s="118"/>
      <c r="F132" s="118">
        <f>제경비산출서!B18</f>
        <v>536311</v>
      </c>
      <c r="G132" s="118"/>
      <c r="H132" s="118"/>
      <c r="I132" s="118"/>
      <c r="J132" s="118"/>
      <c r="K132" s="118"/>
      <c r="L132" s="118"/>
      <c r="M132" s="113"/>
    </row>
    <row r="133" spans="1:13" s="82" customFormat="1" ht="30" customHeight="1">
      <c r="A133" s="114" t="s">
        <v>347</v>
      </c>
      <c r="B133" s="112"/>
      <c r="C133" s="112">
        <v>1</v>
      </c>
      <c r="D133" s="111" t="s">
        <v>100</v>
      </c>
      <c r="E133" s="118"/>
      <c r="F133" s="118">
        <f>제경비산출서!B19</f>
        <v>1059352</v>
      </c>
      <c r="G133" s="118"/>
      <c r="H133" s="118"/>
      <c r="I133" s="118"/>
      <c r="J133" s="118"/>
      <c r="K133" s="118"/>
      <c r="L133" s="118"/>
      <c r="M133" s="113"/>
    </row>
    <row r="134" spans="1:13" s="82" customFormat="1" ht="30" customHeight="1">
      <c r="A134" s="243" t="s">
        <v>348</v>
      </c>
      <c r="B134" s="244"/>
      <c r="C134" s="244">
        <v>1</v>
      </c>
      <c r="D134" s="245" t="s">
        <v>55</v>
      </c>
      <c r="E134" s="246"/>
      <c r="F134" s="246">
        <f>제경비산출서!B20</f>
        <v>69767744</v>
      </c>
      <c r="G134" s="246"/>
      <c r="H134" s="246"/>
      <c r="I134" s="246"/>
      <c r="J134" s="246"/>
      <c r="K134" s="246"/>
      <c r="L134" s="246"/>
      <c r="M134" s="247"/>
    </row>
    <row r="135" spans="1:13" s="82" customFormat="1" ht="30" customHeight="1">
      <c r="A135" s="451" t="s">
        <v>56</v>
      </c>
      <c r="B135" s="140"/>
      <c r="C135" s="140"/>
      <c r="D135" s="141"/>
      <c r="E135" s="142"/>
      <c r="F135" s="142">
        <f>제경비산출서!B21</f>
        <v>1512341905</v>
      </c>
      <c r="G135" s="142"/>
      <c r="H135" s="142"/>
      <c r="I135" s="142"/>
      <c r="J135" s="142"/>
      <c r="K135" s="142"/>
      <c r="L135" s="142"/>
      <c r="M135" s="143"/>
    </row>
    <row r="136" spans="1:13" s="82" customFormat="1" ht="30" customHeight="1">
      <c r="A136" s="450" t="s">
        <v>349</v>
      </c>
      <c r="B136" s="108"/>
      <c r="C136" s="108">
        <v>1</v>
      </c>
      <c r="D136" s="183" t="s">
        <v>55</v>
      </c>
      <c r="E136" s="184"/>
      <c r="F136" s="184">
        <f>제경비산출서!B22</f>
        <v>120987352</v>
      </c>
      <c r="G136" s="184"/>
      <c r="H136" s="184"/>
      <c r="I136" s="184"/>
      <c r="J136" s="184"/>
      <c r="K136" s="184"/>
      <c r="L136" s="184"/>
      <c r="M136" s="109"/>
    </row>
    <row r="137" spans="1:13" s="82" customFormat="1" ht="30" customHeight="1">
      <c r="A137" s="114" t="s">
        <v>350</v>
      </c>
      <c r="B137" s="112"/>
      <c r="C137" s="112">
        <v>1</v>
      </c>
      <c r="D137" s="111" t="s">
        <v>55</v>
      </c>
      <c r="E137" s="118"/>
      <c r="F137" s="118">
        <f>제경비산출서!B23</f>
        <v>153570743.27272728</v>
      </c>
      <c r="G137" s="118"/>
      <c r="H137" s="118"/>
      <c r="I137" s="118"/>
      <c r="J137" s="118"/>
      <c r="K137" s="118"/>
      <c r="L137" s="118"/>
      <c r="M137" s="113"/>
    </row>
    <row r="138" spans="1:13" s="82" customFormat="1" ht="30" hidden="1" customHeight="1">
      <c r="A138" s="114" t="s">
        <v>351</v>
      </c>
      <c r="B138" s="112"/>
      <c r="C138" s="112">
        <v>1</v>
      </c>
      <c r="D138" s="111" t="s">
        <v>55</v>
      </c>
      <c r="E138" s="118"/>
      <c r="F138" s="118">
        <f>제경비산출서!B24</f>
        <v>0</v>
      </c>
      <c r="G138" s="118"/>
      <c r="H138" s="118"/>
      <c r="I138" s="118"/>
      <c r="J138" s="118"/>
      <c r="K138" s="118"/>
      <c r="L138" s="118"/>
      <c r="M138" s="113"/>
    </row>
    <row r="139" spans="1:13" s="82" customFormat="1" ht="30" customHeight="1">
      <c r="A139" s="110" t="s">
        <v>352</v>
      </c>
      <c r="B139" s="112"/>
      <c r="C139" s="112">
        <v>1</v>
      </c>
      <c r="D139" s="111" t="s">
        <v>55</v>
      </c>
      <c r="E139" s="118"/>
      <c r="F139" s="118">
        <f>제경비산출서!B25</f>
        <v>1786900000.2727273</v>
      </c>
      <c r="G139" s="118"/>
      <c r="H139" s="118"/>
      <c r="I139" s="118"/>
      <c r="J139" s="118"/>
      <c r="K139" s="118"/>
      <c r="L139" s="118"/>
      <c r="M139" s="113"/>
    </row>
    <row r="140" spans="1:13" s="82" customFormat="1" ht="30" customHeight="1">
      <c r="A140" s="110" t="s">
        <v>353</v>
      </c>
      <c r="B140" s="112"/>
      <c r="C140" s="112">
        <v>1</v>
      </c>
      <c r="D140" s="111" t="s">
        <v>55</v>
      </c>
      <c r="E140" s="118"/>
      <c r="F140" s="118">
        <f>제경비산출서!B26</f>
        <v>178690000</v>
      </c>
      <c r="G140" s="118"/>
      <c r="H140" s="118"/>
      <c r="I140" s="118"/>
      <c r="J140" s="118"/>
      <c r="K140" s="118"/>
      <c r="L140" s="118"/>
      <c r="M140" s="113"/>
    </row>
    <row r="141" spans="1:13" s="83" customFormat="1" ht="30" customHeight="1">
      <c r="A141" s="110" t="s">
        <v>57</v>
      </c>
      <c r="B141" s="115"/>
      <c r="C141" s="115">
        <v>1</v>
      </c>
      <c r="D141" s="116" t="s">
        <v>55</v>
      </c>
      <c r="E141" s="119"/>
      <c r="F141" s="119">
        <f>제경비산출서!B27</f>
        <v>1965590000.2727273</v>
      </c>
      <c r="G141" s="119"/>
      <c r="H141" s="119"/>
      <c r="I141" s="119"/>
      <c r="J141" s="119"/>
      <c r="K141" s="119"/>
      <c r="L141" s="119"/>
      <c r="M141" s="117"/>
    </row>
    <row r="142" spans="1:13" s="83" customFormat="1" ht="30" customHeight="1">
      <c r="A142" s="110" t="s">
        <v>134</v>
      </c>
      <c r="B142" s="115"/>
      <c r="C142" s="115">
        <v>1</v>
      </c>
      <c r="D142" s="116" t="s">
        <v>55</v>
      </c>
      <c r="E142" s="119"/>
      <c r="F142" s="119">
        <f>제경비산출서!B28</f>
        <v>40410000</v>
      </c>
      <c r="G142" s="119"/>
      <c r="H142" s="119"/>
      <c r="I142" s="119"/>
      <c r="J142" s="119"/>
      <c r="K142" s="119"/>
      <c r="L142" s="119"/>
      <c r="M142" s="117"/>
    </row>
    <row r="143" spans="1:13" s="83" customFormat="1" ht="30" hidden="1" customHeight="1">
      <c r="A143" s="110" t="s">
        <v>101</v>
      </c>
      <c r="B143" s="115"/>
      <c r="C143" s="115">
        <v>1</v>
      </c>
      <c r="D143" s="116" t="s">
        <v>55</v>
      </c>
      <c r="E143" s="119"/>
      <c r="F143" s="119">
        <f>제경비산출서!B29</f>
        <v>0</v>
      </c>
      <c r="G143" s="119"/>
      <c r="H143" s="119"/>
      <c r="I143" s="119"/>
      <c r="J143" s="119"/>
      <c r="K143" s="119"/>
      <c r="L143" s="119"/>
      <c r="M143" s="117"/>
    </row>
    <row r="144" spans="1:13" s="83" customFormat="1" ht="30" customHeight="1">
      <c r="A144" s="110" t="s">
        <v>58</v>
      </c>
      <c r="B144" s="115"/>
      <c r="C144" s="115"/>
      <c r="D144" s="116"/>
      <c r="E144" s="119"/>
      <c r="F144" s="119">
        <f>제경비산출서!B30</f>
        <v>2006000000.2727273</v>
      </c>
      <c r="G144" s="119"/>
      <c r="H144" s="119"/>
      <c r="I144" s="119"/>
      <c r="J144" s="119"/>
      <c r="K144" s="119"/>
      <c r="L144" s="119"/>
      <c r="M144" s="117"/>
    </row>
    <row r="145" spans="1:14" s="83" customFormat="1" ht="30" customHeight="1">
      <c r="A145" s="259"/>
      <c r="B145" s="260"/>
      <c r="C145" s="260"/>
      <c r="D145" s="261"/>
      <c r="E145" s="262"/>
      <c r="F145" s="262"/>
      <c r="G145" s="262"/>
      <c r="H145" s="262"/>
      <c r="I145" s="262"/>
      <c r="J145" s="262"/>
      <c r="K145" s="262"/>
      <c r="L145" s="262"/>
      <c r="M145" s="263"/>
    </row>
    <row r="146" spans="1:14" s="83" customFormat="1" ht="30" customHeight="1">
      <c r="A146" s="259"/>
      <c r="B146" s="260"/>
      <c r="C146" s="260"/>
      <c r="D146" s="261"/>
      <c r="E146" s="262"/>
      <c r="F146" s="262"/>
      <c r="G146" s="262"/>
      <c r="H146" s="262"/>
      <c r="I146" s="262"/>
      <c r="J146" s="262"/>
      <c r="K146" s="262"/>
      <c r="L146" s="262"/>
      <c r="M146" s="263"/>
    </row>
    <row r="147" spans="1:14" s="83" customFormat="1" ht="30" customHeight="1">
      <c r="A147" s="259"/>
      <c r="B147" s="260"/>
      <c r="C147" s="260"/>
      <c r="D147" s="261"/>
      <c r="E147" s="262"/>
      <c r="F147" s="262"/>
      <c r="G147" s="262"/>
      <c r="H147" s="262"/>
      <c r="I147" s="262"/>
      <c r="J147" s="262"/>
      <c r="K147" s="262"/>
      <c r="L147" s="262"/>
      <c r="M147" s="263"/>
    </row>
    <row r="148" spans="1:14" s="83" customFormat="1" ht="30" customHeight="1">
      <c r="A148" s="259"/>
      <c r="B148" s="260"/>
      <c r="C148" s="260"/>
      <c r="D148" s="261"/>
      <c r="E148" s="262"/>
      <c r="F148" s="262"/>
      <c r="G148" s="262"/>
      <c r="H148" s="262"/>
      <c r="I148" s="262"/>
      <c r="J148" s="262"/>
      <c r="K148" s="262"/>
      <c r="L148" s="262"/>
      <c r="M148" s="263"/>
    </row>
    <row r="149" spans="1:14" s="83" customFormat="1" ht="30" customHeight="1">
      <c r="A149" s="259"/>
      <c r="B149" s="260"/>
      <c r="C149" s="260"/>
      <c r="D149" s="261"/>
      <c r="E149" s="262"/>
      <c r="F149" s="262"/>
      <c r="G149" s="262"/>
      <c r="H149" s="262"/>
      <c r="I149" s="262"/>
      <c r="J149" s="262"/>
      <c r="K149" s="262"/>
      <c r="L149" s="262"/>
      <c r="M149" s="263"/>
    </row>
    <row r="150" spans="1:14" s="83" customFormat="1" ht="30" customHeight="1">
      <c r="A150" s="259"/>
      <c r="B150" s="260"/>
      <c r="C150" s="260"/>
      <c r="D150" s="261"/>
      <c r="E150" s="262"/>
      <c r="F150" s="262"/>
      <c r="G150" s="262"/>
      <c r="H150" s="262"/>
      <c r="I150" s="262"/>
      <c r="J150" s="262"/>
      <c r="K150" s="262"/>
      <c r="L150" s="262"/>
      <c r="M150" s="263"/>
    </row>
    <row r="151" spans="1:14" s="83" customFormat="1" ht="30" customHeight="1">
      <c r="A151" s="259"/>
      <c r="B151" s="260"/>
      <c r="C151" s="260"/>
      <c r="D151" s="261"/>
      <c r="E151" s="262"/>
      <c r="F151" s="262"/>
      <c r="G151" s="262"/>
      <c r="H151" s="262"/>
      <c r="I151" s="262"/>
      <c r="J151" s="262"/>
      <c r="K151" s="262"/>
      <c r="L151" s="262"/>
      <c r="M151" s="263"/>
    </row>
    <row r="152" spans="1:14" s="83" customFormat="1" ht="30" customHeight="1">
      <c r="A152" s="259"/>
      <c r="B152" s="260"/>
      <c r="C152" s="260"/>
      <c r="D152" s="261"/>
      <c r="E152" s="262"/>
      <c r="F152" s="262"/>
      <c r="G152" s="262"/>
      <c r="H152" s="262"/>
      <c r="I152" s="262"/>
      <c r="J152" s="262"/>
      <c r="K152" s="262"/>
      <c r="L152" s="262"/>
      <c r="M152" s="263"/>
    </row>
    <row r="153" spans="1:14" s="83" customFormat="1" ht="30" customHeight="1">
      <c r="A153" s="259"/>
      <c r="B153" s="260"/>
      <c r="C153" s="260"/>
      <c r="D153" s="261"/>
      <c r="E153" s="262"/>
      <c r="F153" s="262"/>
      <c r="G153" s="262"/>
      <c r="H153" s="262"/>
      <c r="I153" s="262"/>
      <c r="J153" s="262"/>
      <c r="K153" s="262"/>
      <c r="L153" s="262"/>
      <c r="M153" s="263"/>
    </row>
    <row r="154" spans="1:14" s="83" customFormat="1" ht="30" customHeight="1">
      <c r="A154" s="259"/>
      <c r="B154" s="260"/>
      <c r="C154" s="260"/>
      <c r="D154" s="261"/>
      <c r="E154" s="262"/>
      <c r="F154" s="262"/>
      <c r="G154" s="262"/>
      <c r="H154" s="262"/>
      <c r="I154" s="262"/>
      <c r="J154" s="262"/>
      <c r="K154" s="262"/>
      <c r="L154" s="262"/>
      <c r="M154" s="263"/>
    </row>
    <row r="155" spans="1:14" s="83" customFormat="1" ht="30" customHeight="1">
      <c r="A155" s="259"/>
      <c r="B155" s="260"/>
      <c r="C155" s="260"/>
      <c r="D155" s="261"/>
      <c r="E155" s="262"/>
      <c r="F155" s="262"/>
      <c r="G155" s="262"/>
      <c r="H155" s="262"/>
      <c r="I155" s="262"/>
      <c r="J155" s="262"/>
      <c r="K155" s="262"/>
      <c r="L155" s="262"/>
      <c r="M155" s="263"/>
    </row>
    <row r="156" spans="1:14" s="83" customFormat="1" ht="30" customHeight="1">
      <c r="A156" s="249"/>
      <c r="B156" s="250"/>
      <c r="C156" s="250"/>
      <c r="D156" s="251"/>
      <c r="E156" s="252"/>
      <c r="F156" s="252"/>
      <c r="G156" s="252"/>
      <c r="H156" s="252"/>
      <c r="I156" s="252"/>
      <c r="J156" s="252"/>
      <c r="K156" s="252"/>
      <c r="L156" s="252"/>
      <c r="M156" s="253"/>
    </row>
    <row r="157" spans="1:14" s="91" customFormat="1" ht="30" customHeight="1">
      <c r="A157" s="106" t="s">
        <v>118</v>
      </c>
      <c r="B157" s="150" t="s">
        <v>10</v>
      </c>
      <c r="C157" s="149">
        <v>0</v>
      </c>
      <c r="D157" s="150" t="s">
        <v>10</v>
      </c>
      <c r="E157" s="151">
        <f t="shared" ref="E157:F163" si="16">G157+I157+K157</f>
        <v>0</v>
      </c>
      <c r="F157" s="151">
        <f t="shared" si="16"/>
        <v>40410000</v>
      </c>
      <c r="G157" s="151">
        <v>0</v>
      </c>
      <c r="H157" s="151">
        <f>H158+H160+H162</f>
        <v>40410000</v>
      </c>
      <c r="I157" s="151">
        <v>0</v>
      </c>
      <c r="J157" s="151">
        <f>J158+J160+J162</f>
        <v>0</v>
      </c>
      <c r="K157" s="151">
        <v>0</v>
      </c>
      <c r="L157" s="151">
        <f>L158+L160+L162</f>
        <v>0</v>
      </c>
      <c r="M157" s="152"/>
      <c r="N157" s="155" t="s">
        <v>118</v>
      </c>
    </row>
    <row r="158" spans="1:14" s="89" customFormat="1" ht="30" customHeight="1">
      <c r="A158" s="270" t="s">
        <v>382</v>
      </c>
      <c r="B158" s="254" t="s">
        <v>10</v>
      </c>
      <c r="C158" s="255">
        <v>0</v>
      </c>
      <c r="D158" s="254" t="s">
        <v>10</v>
      </c>
      <c r="E158" s="256">
        <f t="shared" si="16"/>
        <v>0</v>
      </c>
      <c r="F158" s="256">
        <f t="shared" si="16"/>
        <v>30414000</v>
      </c>
      <c r="G158" s="256">
        <v>0</v>
      </c>
      <c r="H158" s="256">
        <f>H159</f>
        <v>30414000</v>
      </c>
      <c r="I158" s="256">
        <v>0</v>
      </c>
      <c r="J158" s="256">
        <f>J159</f>
        <v>0</v>
      </c>
      <c r="K158" s="256">
        <v>0</v>
      </c>
      <c r="L158" s="256">
        <f>L159</f>
        <v>0</v>
      </c>
      <c r="M158" s="271"/>
    </row>
    <row r="159" spans="1:14" s="89" customFormat="1" ht="30" customHeight="1">
      <c r="A159" s="207" t="s">
        <v>354</v>
      </c>
      <c r="B159" s="147" t="s">
        <v>355</v>
      </c>
      <c r="C159" s="148">
        <v>822</v>
      </c>
      <c r="D159" s="147" t="s">
        <v>178</v>
      </c>
      <c r="E159" s="199">
        <f t="shared" si="16"/>
        <v>37000</v>
      </c>
      <c r="F159" s="199">
        <f t="shared" si="16"/>
        <v>30414000</v>
      </c>
      <c r="G159" s="199">
        <v>37000</v>
      </c>
      <c r="H159" s="199">
        <f>TRUNC(C159*G159,0)</f>
        <v>30414000</v>
      </c>
      <c r="I159" s="199">
        <v>0</v>
      </c>
      <c r="J159" s="199">
        <f>TRUNC(C159*I159,0)</f>
        <v>0</v>
      </c>
      <c r="K159" s="199">
        <v>0</v>
      </c>
      <c r="L159" s="199">
        <f>TRUNC(C159*K159,0)</f>
        <v>0</v>
      </c>
      <c r="M159" s="208"/>
    </row>
    <row r="160" spans="1:14" s="92" customFormat="1" ht="30" customHeight="1">
      <c r="A160" s="270" t="s">
        <v>383</v>
      </c>
      <c r="B160" s="254" t="s">
        <v>10</v>
      </c>
      <c r="C160" s="255">
        <v>0</v>
      </c>
      <c r="D160" s="254" t="s">
        <v>10</v>
      </c>
      <c r="E160" s="256">
        <f t="shared" si="16"/>
        <v>0</v>
      </c>
      <c r="F160" s="256">
        <f t="shared" si="16"/>
        <v>10000000</v>
      </c>
      <c r="G160" s="256">
        <v>0</v>
      </c>
      <c r="H160" s="256">
        <f>H161</f>
        <v>10000000</v>
      </c>
      <c r="I160" s="256">
        <v>0</v>
      </c>
      <c r="J160" s="256">
        <f>J161</f>
        <v>0</v>
      </c>
      <c r="K160" s="256">
        <v>0</v>
      </c>
      <c r="L160" s="256">
        <f>L161</f>
        <v>0</v>
      </c>
      <c r="M160" s="271"/>
    </row>
    <row r="161" spans="1:13" s="92" customFormat="1" ht="30" customHeight="1">
      <c r="A161" s="207" t="s">
        <v>356</v>
      </c>
      <c r="B161" s="147" t="s">
        <v>357</v>
      </c>
      <c r="C161" s="148">
        <v>2</v>
      </c>
      <c r="D161" s="147" t="s">
        <v>178</v>
      </c>
      <c r="E161" s="199">
        <f t="shared" si="16"/>
        <v>5000000</v>
      </c>
      <c r="F161" s="199">
        <f t="shared" si="16"/>
        <v>10000000</v>
      </c>
      <c r="G161" s="199">
        <v>5000000</v>
      </c>
      <c r="H161" s="199">
        <f t="shared" ref="H161" si="17">TRUNC(C161*G161,0)</f>
        <v>10000000</v>
      </c>
      <c r="I161" s="199">
        <v>0</v>
      </c>
      <c r="J161" s="199">
        <f t="shared" ref="J161" si="18">TRUNC(C161*I161,0)</f>
        <v>0</v>
      </c>
      <c r="K161" s="199">
        <v>0</v>
      </c>
      <c r="L161" s="199">
        <f t="shared" ref="L161" si="19">TRUNC(C161*K161,0)</f>
        <v>0</v>
      </c>
      <c r="M161" s="208"/>
    </row>
    <row r="162" spans="1:13" s="92" customFormat="1" ht="30" customHeight="1">
      <c r="A162" s="264" t="s">
        <v>384</v>
      </c>
      <c r="B162" s="265" t="s">
        <v>10</v>
      </c>
      <c r="C162" s="266">
        <v>0</v>
      </c>
      <c r="D162" s="265" t="s">
        <v>10</v>
      </c>
      <c r="E162" s="256">
        <f t="shared" si="16"/>
        <v>0</v>
      </c>
      <c r="F162" s="256">
        <f t="shared" si="16"/>
        <v>-4000</v>
      </c>
      <c r="G162" s="256">
        <v>0</v>
      </c>
      <c r="H162" s="256">
        <f>H163</f>
        <v>-4000</v>
      </c>
      <c r="I162" s="256">
        <v>0</v>
      </c>
      <c r="J162" s="256">
        <f>J163</f>
        <v>0</v>
      </c>
      <c r="K162" s="256">
        <v>0</v>
      </c>
      <c r="L162" s="256">
        <f>L163</f>
        <v>0</v>
      </c>
      <c r="M162" s="271"/>
    </row>
    <row r="163" spans="1:13" s="92" customFormat="1" ht="30" customHeight="1">
      <c r="A163" s="267" t="s">
        <v>385</v>
      </c>
      <c r="B163" s="268" t="s">
        <v>386</v>
      </c>
      <c r="C163" s="269">
        <v>1</v>
      </c>
      <c r="D163" s="268" t="s">
        <v>54</v>
      </c>
      <c r="E163" s="199">
        <f t="shared" si="16"/>
        <v>-4000</v>
      </c>
      <c r="F163" s="199">
        <f t="shared" si="16"/>
        <v>-4000</v>
      </c>
      <c r="G163" s="199">
        <v>-4000</v>
      </c>
      <c r="H163" s="199">
        <f t="shared" ref="H163" si="20">TRUNC(C163*G163,0)</f>
        <v>-4000</v>
      </c>
      <c r="I163" s="199">
        <v>0</v>
      </c>
      <c r="J163" s="199">
        <f t="shared" ref="J163" si="21">TRUNC(C163*I163,0)</f>
        <v>0</v>
      </c>
      <c r="K163" s="199">
        <v>0</v>
      </c>
      <c r="L163" s="199">
        <f t="shared" ref="L163" si="22">TRUNC(C163*K163,0)</f>
        <v>0</v>
      </c>
      <c r="M163" s="208"/>
    </row>
    <row r="164" spans="1:13" s="92" customFormat="1" ht="30" customHeight="1">
      <c r="A164" s="144"/>
      <c r="B164" s="103"/>
      <c r="C164" s="145"/>
      <c r="D164" s="146"/>
      <c r="E164" s="104"/>
      <c r="F164" s="104"/>
      <c r="G164" s="104"/>
      <c r="H164" s="104"/>
      <c r="I164" s="104"/>
      <c r="J164" s="104"/>
      <c r="K164" s="104"/>
      <c r="L164" s="104"/>
      <c r="M164" s="105"/>
    </row>
    <row r="165" spans="1:13" s="92" customFormat="1" ht="30" customHeight="1">
      <c r="A165" s="144"/>
      <c r="B165" s="103"/>
      <c r="C165" s="145"/>
      <c r="D165" s="146"/>
      <c r="E165" s="104"/>
      <c r="F165" s="104"/>
      <c r="G165" s="104"/>
      <c r="H165" s="104"/>
      <c r="I165" s="104"/>
      <c r="J165" s="104"/>
      <c r="K165" s="104"/>
      <c r="L165" s="104"/>
      <c r="M165" s="105"/>
    </row>
    <row r="166" spans="1:13" s="92" customFormat="1" ht="30" customHeight="1">
      <c r="A166" s="144"/>
      <c r="B166" s="103"/>
      <c r="C166" s="145"/>
      <c r="D166" s="146"/>
      <c r="E166" s="104"/>
      <c r="F166" s="104"/>
      <c r="G166" s="104"/>
      <c r="H166" s="104"/>
      <c r="I166" s="104"/>
      <c r="J166" s="104"/>
      <c r="K166" s="104"/>
      <c r="L166" s="104"/>
      <c r="M166" s="105"/>
    </row>
    <row r="167" spans="1:13" s="92" customFormat="1" ht="30" customHeight="1">
      <c r="A167" s="144"/>
      <c r="B167" s="103"/>
      <c r="C167" s="145"/>
      <c r="D167" s="146"/>
      <c r="E167" s="104"/>
      <c r="F167" s="104"/>
      <c r="G167" s="104"/>
      <c r="H167" s="104"/>
      <c r="I167" s="104"/>
      <c r="J167" s="104"/>
      <c r="K167" s="104"/>
      <c r="L167" s="104"/>
      <c r="M167" s="105"/>
    </row>
    <row r="168" spans="1:13" s="92" customFormat="1" ht="30" customHeight="1">
      <c r="A168" s="144"/>
      <c r="B168" s="103"/>
      <c r="C168" s="145"/>
      <c r="D168" s="146"/>
      <c r="E168" s="104"/>
      <c r="F168" s="104"/>
      <c r="G168" s="104"/>
      <c r="H168" s="104"/>
      <c r="I168" s="104"/>
      <c r="J168" s="104"/>
      <c r="K168" s="104"/>
      <c r="L168" s="104"/>
      <c r="M168" s="105"/>
    </row>
    <row r="169" spans="1:13" s="92" customFormat="1" ht="30" customHeight="1">
      <c r="A169" s="144"/>
      <c r="B169" s="103"/>
      <c r="C169" s="145"/>
      <c r="D169" s="146"/>
      <c r="E169" s="104"/>
      <c r="F169" s="104"/>
      <c r="G169" s="104"/>
      <c r="H169" s="104"/>
      <c r="I169" s="104"/>
      <c r="J169" s="104"/>
      <c r="K169" s="104"/>
      <c r="L169" s="104"/>
      <c r="M169" s="105"/>
    </row>
    <row r="170" spans="1:13" s="92" customFormat="1" ht="30" customHeight="1">
      <c r="A170" s="144"/>
      <c r="B170" s="103"/>
      <c r="C170" s="145"/>
      <c r="D170" s="146"/>
      <c r="E170" s="104"/>
      <c r="F170" s="104"/>
      <c r="G170" s="104"/>
      <c r="H170" s="104"/>
      <c r="I170" s="104"/>
      <c r="J170" s="104"/>
      <c r="K170" s="104"/>
      <c r="L170" s="104"/>
      <c r="M170" s="105"/>
    </row>
    <row r="171" spans="1:13" s="92" customFormat="1" ht="30" customHeight="1">
      <c r="A171" s="144"/>
      <c r="B171" s="103"/>
      <c r="C171" s="145"/>
      <c r="D171" s="146"/>
      <c r="E171" s="104"/>
      <c r="F171" s="104"/>
      <c r="G171" s="104"/>
      <c r="H171" s="104"/>
      <c r="I171" s="104"/>
      <c r="J171" s="104"/>
      <c r="K171" s="104"/>
      <c r="L171" s="104"/>
      <c r="M171" s="105"/>
    </row>
    <row r="172" spans="1:13" s="92" customFormat="1" ht="30" customHeight="1">
      <c r="A172" s="144"/>
      <c r="B172" s="103"/>
      <c r="C172" s="145"/>
      <c r="D172" s="146"/>
      <c r="E172" s="104"/>
      <c r="F172" s="104"/>
      <c r="G172" s="104"/>
      <c r="H172" s="104"/>
      <c r="I172" s="104"/>
      <c r="J172" s="104"/>
      <c r="K172" s="104"/>
      <c r="L172" s="104"/>
      <c r="M172" s="105"/>
    </row>
    <row r="173" spans="1:13" s="92" customFormat="1" ht="30" customHeight="1">
      <c r="A173" s="237"/>
      <c r="B173" s="238"/>
      <c r="C173" s="239"/>
      <c r="D173" s="240"/>
      <c r="E173" s="241"/>
      <c r="F173" s="241"/>
      <c r="G173" s="241"/>
      <c r="H173" s="241"/>
      <c r="I173" s="241"/>
      <c r="J173" s="241"/>
      <c r="K173" s="241"/>
      <c r="L173" s="241"/>
      <c r="M173" s="242"/>
    </row>
    <row r="174" spans="1:13" s="92" customFormat="1" ht="30" customHeight="1">
      <c r="A174" s="237"/>
      <c r="B174" s="238"/>
      <c r="C174" s="239"/>
      <c r="D174" s="240"/>
      <c r="E174" s="241"/>
      <c r="F174" s="241"/>
      <c r="G174" s="241"/>
      <c r="H174" s="241"/>
      <c r="I174" s="241"/>
      <c r="J174" s="241"/>
      <c r="K174" s="241"/>
      <c r="L174" s="241"/>
      <c r="M174" s="242"/>
    </row>
    <row r="175" spans="1:13" s="92" customFormat="1" ht="30" customHeight="1">
      <c r="A175" s="98"/>
      <c r="B175" s="99"/>
      <c r="C175" s="100"/>
      <c r="D175" s="99"/>
      <c r="E175" s="101"/>
      <c r="F175" s="101"/>
      <c r="G175" s="101"/>
      <c r="H175" s="101"/>
      <c r="I175" s="101"/>
      <c r="J175" s="101"/>
      <c r="K175" s="101"/>
      <c r="L175" s="101"/>
      <c r="M175" s="102"/>
    </row>
    <row r="176" spans="1:13" s="91" customFormat="1" ht="30" customHeight="1">
      <c r="A176" s="106" t="s">
        <v>97</v>
      </c>
      <c r="B176" s="107" t="s">
        <v>10</v>
      </c>
      <c r="C176" s="149">
        <v>0</v>
      </c>
      <c r="D176" s="150" t="s">
        <v>10</v>
      </c>
      <c r="E176" s="151">
        <f t="shared" ref="E176:F178" si="23">G176+I176+K176</f>
        <v>0</v>
      </c>
      <c r="F176" s="151">
        <f t="shared" si="23"/>
        <v>1059352</v>
      </c>
      <c r="G176" s="151">
        <v>0</v>
      </c>
      <c r="H176" s="151">
        <f>SUM(H177:H178)</f>
        <v>0</v>
      </c>
      <c r="I176" s="151">
        <v>0</v>
      </c>
      <c r="J176" s="151">
        <f>SUM(J177:J178)</f>
        <v>0</v>
      </c>
      <c r="K176" s="151">
        <v>0</v>
      </c>
      <c r="L176" s="151">
        <f>SUM(L177:L178)</f>
        <v>1059352</v>
      </c>
      <c r="M176" s="152" t="s">
        <v>10</v>
      </c>
    </row>
    <row r="177" spans="1:13" s="89" customFormat="1" ht="30" customHeight="1">
      <c r="A177" s="97" t="s">
        <v>98</v>
      </c>
      <c r="B177" s="96" t="s">
        <v>10</v>
      </c>
      <c r="C177" s="148">
        <v>1</v>
      </c>
      <c r="D177" s="147" t="s">
        <v>54</v>
      </c>
      <c r="E177" s="236">
        <f t="shared" si="23"/>
        <v>652670</v>
      </c>
      <c r="F177" s="236">
        <f t="shared" si="23"/>
        <v>652670</v>
      </c>
      <c r="G177" s="236">
        <v>0</v>
      </c>
      <c r="H177" s="236">
        <f>TRUNC(C177*G177,0)</f>
        <v>0</v>
      </c>
      <c r="I177" s="236">
        <v>0</v>
      </c>
      <c r="J177" s="236">
        <f>TRUNC(C177*I177,0)</f>
        <v>0</v>
      </c>
      <c r="K177" s="236">
        <v>652670</v>
      </c>
      <c r="L177" s="236">
        <f>TRUNC(C177*K177,0)</f>
        <v>652670</v>
      </c>
      <c r="M177" s="248" t="s">
        <v>387</v>
      </c>
    </row>
    <row r="178" spans="1:13" s="89" customFormat="1" ht="30" customHeight="1">
      <c r="A178" s="97" t="s">
        <v>99</v>
      </c>
      <c r="B178" s="96" t="s">
        <v>10</v>
      </c>
      <c r="C178" s="148">
        <v>1</v>
      </c>
      <c r="D178" s="147" t="s">
        <v>54</v>
      </c>
      <c r="E178" s="236">
        <f t="shared" si="23"/>
        <v>406682</v>
      </c>
      <c r="F178" s="236">
        <f t="shared" si="23"/>
        <v>406682</v>
      </c>
      <c r="G178" s="236">
        <v>0</v>
      </c>
      <c r="H178" s="236">
        <f>TRUNC(C178*G178,0)</f>
        <v>0</v>
      </c>
      <c r="I178" s="236">
        <v>0</v>
      </c>
      <c r="J178" s="236">
        <f>TRUNC(C178*I178,0)</f>
        <v>0</v>
      </c>
      <c r="K178" s="236">
        <v>406682</v>
      </c>
      <c r="L178" s="236">
        <f>TRUNC(C178*K178,0)</f>
        <v>406682</v>
      </c>
      <c r="M178" s="248" t="s">
        <v>388</v>
      </c>
    </row>
    <row r="179" spans="1:13" s="92" customFormat="1" ht="30" customHeight="1">
      <c r="A179" s="144"/>
      <c r="B179" s="103"/>
      <c r="C179" s="145"/>
      <c r="D179" s="146"/>
      <c r="E179" s="104"/>
      <c r="F179" s="104"/>
      <c r="G179" s="104"/>
      <c r="H179" s="104"/>
      <c r="I179" s="104"/>
      <c r="J179" s="104"/>
      <c r="K179" s="104"/>
      <c r="L179" s="104"/>
      <c r="M179" s="105"/>
    </row>
    <row r="180" spans="1:13" s="92" customFormat="1" ht="30" customHeight="1">
      <c r="A180" s="144"/>
      <c r="B180" s="103"/>
      <c r="C180" s="145"/>
      <c r="D180" s="146"/>
      <c r="E180" s="104"/>
      <c r="F180" s="104"/>
      <c r="G180" s="104"/>
      <c r="H180" s="104"/>
      <c r="I180" s="104"/>
      <c r="J180" s="104"/>
      <c r="K180" s="104"/>
      <c r="L180" s="104"/>
      <c r="M180" s="105"/>
    </row>
    <row r="181" spans="1:13" s="92" customFormat="1" ht="30" customHeight="1">
      <c r="A181" s="144"/>
      <c r="B181" s="103"/>
      <c r="C181" s="145"/>
      <c r="D181" s="146"/>
      <c r="E181" s="104"/>
      <c r="F181" s="104"/>
      <c r="G181" s="104"/>
      <c r="H181" s="104"/>
      <c r="I181" s="104"/>
      <c r="J181" s="104"/>
      <c r="K181" s="104"/>
      <c r="L181" s="104"/>
      <c r="M181" s="105"/>
    </row>
    <row r="182" spans="1:13" s="92" customFormat="1" ht="30" customHeight="1">
      <c r="A182" s="144"/>
      <c r="B182" s="103"/>
      <c r="C182" s="145"/>
      <c r="D182" s="146"/>
      <c r="E182" s="104"/>
      <c r="F182" s="104"/>
      <c r="G182" s="104"/>
      <c r="H182" s="104"/>
      <c r="I182" s="104"/>
      <c r="J182" s="104"/>
      <c r="K182" s="104"/>
      <c r="L182" s="104"/>
      <c r="M182" s="105"/>
    </row>
    <row r="183" spans="1:13" s="92" customFormat="1" ht="30" customHeight="1">
      <c r="A183" s="144"/>
      <c r="B183" s="103"/>
      <c r="C183" s="145"/>
      <c r="D183" s="146"/>
      <c r="E183" s="104"/>
      <c r="F183" s="104"/>
      <c r="G183" s="104"/>
      <c r="H183" s="104"/>
      <c r="I183" s="104"/>
      <c r="J183" s="104"/>
      <c r="K183" s="104"/>
      <c r="L183" s="104"/>
      <c r="M183" s="105"/>
    </row>
    <row r="184" spans="1:13" s="92" customFormat="1" ht="30" customHeight="1">
      <c r="A184" s="144"/>
      <c r="B184" s="103"/>
      <c r="C184" s="145"/>
      <c r="D184" s="146"/>
      <c r="E184" s="104"/>
      <c r="F184" s="104"/>
      <c r="G184" s="104"/>
      <c r="H184" s="104"/>
      <c r="I184" s="104"/>
      <c r="J184" s="104"/>
      <c r="K184" s="104"/>
      <c r="L184" s="104"/>
      <c r="M184" s="105"/>
    </row>
    <row r="185" spans="1:13" s="92" customFormat="1" ht="30" customHeight="1">
      <c r="A185" s="144"/>
      <c r="B185" s="103"/>
      <c r="C185" s="145"/>
      <c r="D185" s="146"/>
      <c r="E185" s="104"/>
      <c r="F185" s="104"/>
      <c r="G185" s="104"/>
      <c r="H185" s="104"/>
      <c r="I185" s="104"/>
      <c r="J185" s="104"/>
      <c r="K185" s="104"/>
      <c r="L185" s="104"/>
      <c r="M185" s="105"/>
    </row>
    <row r="186" spans="1:13" s="92" customFormat="1" ht="30" customHeight="1">
      <c r="A186" s="144"/>
      <c r="B186" s="103"/>
      <c r="C186" s="145"/>
      <c r="D186" s="146"/>
      <c r="E186" s="104"/>
      <c r="F186" s="104"/>
      <c r="G186" s="104"/>
      <c r="H186" s="104"/>
      <c r="I186" s="104"/>
      <c r="J186" s="104"/>
      <c r="K186" s="104"/>
      <c r="L186" s="104"/>
      <c r="M186" s="105"/>
    </row>
    <row r="187" spans="1:13" s="92" customFormat="1" ht="30" customHeight="1">
      <c r="A187" s="144"/>
      <c r="B187" s="103"/>
      <c r="C187" s="145"/>
      <c r="D187" s="146"/>
      <c r="E187" s="104"/>
      <c r="F187" s="104"/>
      <c r="G187" s="104"/>
      <c r="H187" s="104"/>
      <c r="I187" s="104"/>
      <c r="J187" s="104"/>
      <c r="K187" s="104"/>
      <c r="L187" s="104"/>
      <c r="M187" s="105"/>
    </row>
    <row r="188" spans="1:13" s="92" customFormat="1" ht="30" customHeight="1">
      <c r="A188" s="144"/>
      <c r="B188" s="103"/>
      <c r="C188" s="145"/>
      <c r="D188" s="146"/>
      <c r="E188" s="104"/>
      <c r="F188" s="104"/>
      <c r="G188" s="104"/>
      <c r="H188" s="104"/>
      <c r="I188" s="104"/>
      <c r="J188" s="104"/>
      <c r="K188" s="104"/>
      <c r="L188" s="104"/>
      <c r="M188" s="105"/>
    </row>
    <row r="189" spans="1:13" s="92" customFormat="1" ht="30" customHeight="1">
      <c r="A189" s="144"/>
      <c r="B189" s="103"/>
      <c r="C189" s="145"/>
      <c r="D189" s="146"/>
      <c r="E189" s="104"/>
      <c r="F189" s="104"/>
      <c r="G189" s="104"/>
      <c r="H189" s="104"/>
      <c r="I189" s="104"/>
      <c r="J189" s="104"/>
      <c r="K189" s="104"/>
      <c r="L189" s="104"/>
      <c r="M189" s="105"/>
    </row>
    <row r="190" spans="1:13" s="92" customFormat="1" ht="30" customHeight="1">
      <c r="A190" s="144"/>
      <c r="B190" s="103"/>
      <c r="C190" s="145"/>
      <c r="D190" s="146"/>
      <c r="E190" s="104"/>
      <c r="F190" s="104"/>
      <c r="G190" s="104"/>
      <c r="H190" s="104"/>
      <c r="I190" s="104"/>
      <c r="J190" s="104"/>
      <c r="K190" s="104"/>
      <c r="L190" s="104"/>
      <c r="M190" s="105"/>
    </row>
    <row r="191" spans="1:13" s="92" customFormat="1" ht="30" customHeight="1">
      <c r="A191" s="144"/>
      <c r="B191" s="103"/>
      <c r="C191" s="145"/>
      <c r="D191" s="146"/>
      <c r="E191" s="104"/>
      <c r="F191" s="104"/>
      <c r="G191" s="104"/>
      <c r="H191" s="104"/>
      <c r="I191" s="104"/>
      <c r="J191" s="104"/>
      <c r="K191" s="104"/>
      <c r="L191" s="104"/>
      <c r="M191" s="105"/>
    </row>
    <row r="192" spans="1:13" s="92" customFormat="1" ht="30" customHeight="1">
      <c r="A192" s="144"/>
      <c r="B192" s="103"/>
      <c r="C192" s="145"/>
      <c r="D192" s="146"/>
      <c r="E192" s="104"/>
      <c r="F192" s="104"/>
      <c r="G192" s="104"/>
      <c r="H192" s="104"/>
      <c r="I192" s="104"/>
      <c r="J192" s="104"/>
      <c r="K192" s="104"/>
      <c r="L192" s="104"/>
      <c r="M192" s="105"/>
    </row>
    <row r="193" spans="1:13" s="92" customFormat="1" ht="30" customHeight="1">
      <c r="A193" s="144"/>
      <c r="B193" s="103"/>
      <c r="C193" s="145"/>
      <c r="D193" s="146"/>
      <c r="E193" s="104"/>
      <c r="F193" s="104"/>
      <c r="G193" s="104"/>
      <c r="H193" s="104"/>
      <c r="I193" s="104"/>
      <c r="J193" s="104"/>
      <c r="K193" s="104"/>
      <c r="L193" s="104"/>
      <c r="M193" s="105"/>
    </row>
    <row r="194" spans="1:13" s="92" customFormat="1" ht="30" customHeight="1">
      <c r="A194" s="98"/>
      <c r="B194" s="99"/>
      <c r="C194" s="100"/>
      <c r="D194" s="99"/>
      <c r="E194" s="101"/>
      <c r="F194" s="101"/>
      <c r="G194" s="101"/>
      <c r="H194" s="101"/>
      <c r="I194" s="101"/>
      <c r="J194" s="101"/>
      <c r="K194" s="101"/>
      <c r="L194" s="101"/>
      <c r="M194" s="102"/>
    </row>
    <row r="195" spans="1:13" s="91" customFormat="1" ht="30" customHeight="1">
      <c r="A195" s="206" t="s">
        <v>158</v>
      </c>
      <c r="B195" s="150" t="s">
        <v>10</v>
      </c>
      <c r="C195" s="149">
        <v>0</v>
      </c>
      <c r="D195" s="150" t="s">
        <v>10</v>
      </c>
      <c r="E195" s="151">
        <f t="shared" ref="E195:F196" si="24">G195+I195+K195</f>
        <v>0</v>
      </c>
      <c r="F195" s="151">
        <f t="shared" si="24"/>
        <v>0</v>
      </c>
      <c r="G195" s="151">
        <v>0</v>
      </c>
      <c r="H195" s="151">
        <f>SUM(H196:H197)</f>
        <v>0</v>
      </c>
      <c r="I195" s="151">
        <v>0</v>
      </c>
      <c r="J195" s="151">
        <f>SUM(J196:J197)</f>
        <v>0</v>
      </c>
      <c r="K195" s="151">
        <v>0</v>
      </c>
      <c r="L195" s="151">
        <f>SUM(L196:L197)</f>
        <v>0</v>
      </c>
      <c r="M195" s="152"/>
    </row>
    <row r="196" spans="1:13" s="92" customFormat="1" ht="30" customHeight="1">
      <c r="A196" s="207" t="s">
        <v>155</v>
      </c>
      <c r="B196" s="147" t="s">
        <v>156</v>
      </c>
      <c r="C196" s="148"/>
      <c r="D196" s="147" t="s">
        <v>157</v>
      </c>
      <c r="E196" s="199">
        <f t="shared" si="24"/>
        <v>-335</v>
      </c>
      <c r="F196" s="199">
        <f t="shared" si="24"/>
        <v>0</v>
      </c>
      <c r="G196" s="199">
        <v>-335</v>
      </c>
      <c r="H196" s="199">
        <f>TRUNC(C196*G196,0)</f>
        <v>0</v>
      </c>
      <c r="I196" s="199">
        <v>0</v>
      </c>
      <c r="J196" s="199">
        <f>TRUNC(C196*I196,0)</f>
        <v>0</v>
      </c>
      <c r="K196" s="199">
        <v>0</v>
      </c>
      <c r="L196" s="199">
        <f>TRUNC(C196*K196,0)</f>
        <v>0</v>
      </c>
      <c r="M196" s="208"/>
    </row>
    <row r="197" spans="1:13" s="92" customFormat="1" ht="30" customHeight="1">
      <c r="A197" s="207"/>
      <c r="B197" s="147"/>
      <c r="C197" s="148"/>
      <c r="D197" s="147"/>
      <c r="E197" s="199"/>
      <c r="F197" s="199"/>
      <c r="G197" s="199"/>
      <c r="H197" s="199"/>
      <c r="I197" s="199"/>
      <c r="J197" s="199"/>
      <c r="K197" s="199"/>
      <c r="L197" s="199"/>
      <c r="M197" s="208"/>
    </row>
    <row r="198" spans="1:13" s="92" customFormat="1" ht="30" customHeight="1">
      <c r="A198" s="144"/>
      <c r="B198" s="103"/>
      <c r="C198" s="145"/>
      <c r="D198" s="146"/>
      <c r="E198" s="104"/>
      <c r="F198" s="104"/>
      <c r="G198" s="104"/>
      <c r="H198" s="104"/>
      <c r="I198" s="104"/>
      <c r="J198" s="104"/>
      <c r="K198" s="104"/>
      <c r="L198" s="104"/>
      <c r="M198" s="105"/>
    </row>
    <row r="199" spans="1:13" s="92" customFormat="1" ht="30" customHeight="1">
      <c r="A199" s="144"/>
      <c r="B199" s="103"/>
      <c r="C199" s="145"/>
      <c r="D199" s="146"/>
      <c r="E199" s="104"/>
      <c r="F199" s="104"/>
      <c r="G199" s="104"/>
      <c r="H199" s="104"/>
      <c r="I199" s="104"/>
      <c r="J199" s="104"/>
      <c r="K199" s="104"/>
      <c r="L199" s="104"/>
      <c r="M199" s="105"/>
    </row>
    <row r="200" spans="1:13" s="92" customFormat="1" ht="30" customHeight="1">
      <c r="A200" s="144"/>
      <c r="B200" s="103"/>
      <c r="C200" s="145"/>
      <c r="D200" s="146"/>
      <c r="E200" s="104"/>
      <c r="F200" s="104"/>
      <c r="G200" s="104"/>
      <c r="H200" s="104"/>
      <c r="I200" s="104"/>
      <c r="J200" s="104"/>
      <c r="K200" s="104"/>
      <c r="L200" s="104"/>
      <c r="M200" s="105"/>
    </row>
    <row r="201" spans="1:13" s="92" customFormat="1" ht="30" customHeight="1">
      <c r="A201" s="144"/>
      <c r="B201" s="103"/>
      <c r="C201" s="145"/>
      <c r="D201" s="146"/>
      <c r="E201" s="104"/>
      <c r="F201" s="104"/>
      <c r="G201" s="104"/>
      <c r="H201" s="104"/>
      <c r="I201" s="104"/>
      <c r="J201" s="104"/>
      <c r="K201" s="104"/>
      <c r="L201" s="104"/>
      <c r="M201" s="105"/>
    </row>
    <row r="202" spans="1:13" s="92" customFormat="1" ht="30" customHeight="1">
      <c r="A202" s="144"/>
      <c r="B202" s="103"/>
      <c r="C202" s="145"/>
      <c r="D202" s="146"/>
      <c r="E202" s="104"/>
      <c r="F202" s="104"/>
      <c r="G202" s="104"/>
      <c r="H202" s="104"/>
      <c r="I202" s="104"/>
      <c r="J202" s="104"/>
      <c r="K202" s="104"/>
      <c r="L202" s="104"/>
      <c r="M202" s="105"/>
    </row>
    <row r="203" spans="1:13" s="92" customFormat="1" ht="30" customHeight="1">
      <c r="A203" s="144"/>
      <c r="B203" s="103"/>
      <c r="C203" s="145"/>
      <c r="D203" s="146"/>
      <c r="E203" s="104"/>
      <c r="F203" s="104"/>
      <c r="G203" s="104"/>
      <c r="H203" s="104"/>
      <c r="I203" s="104"/>
      <c r="J203" s="104"/>
      <c r="K203" s="104"/>
      <c r="L203" s="104"/>
      <c r="M203" s="105"/>
    </row>
    <row r="204" spans="1:13" s="92" customFormat="1" ht="30" customHeight="1">
      <c r="A204" s="144"/>
      <c r="B204" s="103"/>
      <c r="C204" s="145"/>
      <c r="D204" s="146"/>
      <c r="E204" s="104"/>
      <c r="F204" s="104"/>
      <c r="G204" s="104"/>
      <c r="H204" s="104"/>
      <c r="I204" s="104"/>
      <c r="J204" s="104"/>
      <c r="K204" s="104"/>
      <c r="L204" s="104"/>
      <c r="M204" s="105"/>
    </row>
    <row r="205" spans="1:13" s="92" customFormat="1" ht="30" customHeight="1">
      <c r="A205" s="144"/>
      <c r="B205" s="103"/>
      <c r="C205" s="145"/>
      <c r="D205" s="146"/>
      <c r="E205" s="104"/>
      <c r="F205" s="104"/>
      <c r="G205" s="104"/>
      <c r="H205" s="104"/>
      <c r="I205" s="104"/>
      <c r="J205" s="104"/>
      <c r="K205" s="104"/>
      <c r="L205" s="104"/>
      <c r="M205" s="105"/>
    </row>
    <row r="206" spans="1:13" s="92" customFormat="1" ht="30" customHeight="1">
      <c r="A206" s="144"/>
      <c r="B206" s="103"/>
      <c r="C206" s="145"/>
      <c r="D206" s="146"/>
      <c r="E206" s="104"/>
      <c r="F206" s="104"/>
      <c r="G206" s="104"/>
      <c r="H206" s="104"/>
      <c r="I206" s="104"/>
      <c r="J206" s="104"/>
      <c r="K206" s="104"/>
      <c r="L206" s="104"/>
      <c r="M206" s="105"/>
    </row>
    <row r="207" spans="1:13" s="92" customFormat="1" ht="30" customHeight="1">
      <c r="A207" s="144"/>
      <c r="B207" s="103"/>
      <c r="C207" s="145"/>
      <c r="D207" s="146"/>
      <c r="E207" s="104"/>
      <c r="F207" s="104"/>
      <c r="G207" s="104"/>
      <c r="H207" s="104"/>
      <c r="I207" s="104"/>
      <c r="J207" s="104"/>
      <c r="K207" s="104"/>
      <c r="L207" s="104"/>
      <c r="M207" s="105"/>
    </row>
    <row r="208" spans="1:13" s="92" customFormat="1" ht="30" customHeight="1">
      <c r="A208" s="144"/>
      <c r="B208" s="103"/>
      <c r="C208" s="145"/>
      <c r="D208" s="146"/>
      <c r="E208" s="104"/>
      <c r="F208" s="104"/>
      <c r="G208" s="104"/>
      <c r="H208" s="104"/>
      <c r="I208" s="104"/>
      <c r="J208" s="104"/>
      <c r="K208" s="104"/>
      <c r="L208" s="104"/>
      <c r="M208" s="105"/>
    </row>
    <row r="209" spans="1:13" s="92" customFormat="1" ht="30" customHeight="1">
      <c r="A209" s="144"/>
      <c r="B209" s="103"/>
      <c r="C209" s="145"/>
      <c r="D209" s="146"/>
      <c r="E209" s="104"/>
      <c r="F209" s="104"/>
      <c r="G209" s="104"/>
      <c r="H209" s="104"/>
      <c r="I209" s="104"/>
      <c r="J209" s="104"/>
      <c r="K209" s="104"/>
      <c r="L209" s="104"/>
      <c r="M209" s="105"/>
    </row>
    <row r="210" spans="1:13" s="92" customFormat="1" ht="30" customHeight="1">
      <c r="A210" s="144"/>
      <c r="B210" s="103"/>
      <c r="C210" s="145"/>
      <c r="D210" s="146"/>
      <c r="E210" s="104"/>
      <c r="F210" s="104"/>
      <c r="G210" s="104"/>
      <c r="H210" s="104"/>
      <c r="I210" s="104"/>
      <c r="J210" s="104"/>
      <c r="K210" s="104"/>
      <c r="L210" s="104"/>
      <c r="M210" s="105"/>
    </row>
    <row r="211" spans="1:13" s="92" customFormat="1" ht="30" customHeight="1">
      <c r="A211" s="144"/>
      <c r="B211" s="103"/>
      <c r="C211" s="145"/>
      <c r="D211" s="146"/>
      <c r="E211" s="104"/>
      <c r="F211" s="104"/>
      <c r="G211" s="104"/>
      <c r="H211" s="104"/>
      <c r="I211" s="104"/>
      <c r="J211" s="104"/>
      <c r="K211" s="104"/>
      <c r="L211" s="104"/>
      <c r="M211" s="105"/>
    </row>
    <row r="212" spans="1:13" s="92" customFormat="1" ht="30" customHeight="1">
      <c r="A212" s="144"/>
      <c r="B212" s="103"/>
      <c r="C212" s="145"/>
      <c r="D212" s="146"/>
      <c r="E212" s="104"/>
      <c r="F212" s="104"/>
      <c r="G212" s="104"/>
      <c r="H212" s="104"/>
      <c r="I212" s="104"/>
      <c r="J212" s="104"/>
      <c r="K212" s="104"/>
      <c r="L212" s="104"/>
      <c r="M212" s="105"/>
    </row>
    <row r="213" spans="1:13" s="92" customFormat="1" ht="30" customHeight="1">
      <c r="A213" s="98"/>
      <c r="B213" s="99"/>
      <c r="C213" s="100"/>
      <c r="D213" s="99"/>
      <c r="E213" s="101"/>
      <c r="F213" s="101"/>
      <c r="G213" s="101"/>
      <c r="H213" s="101"/>
      <c r="I213" s="101"/>
      <c r="J213" s="101"/>
      <c r="K213" s="101"/>
      <c r="L213" s="101"/>
      <c r="M213" s="102"/>
    </row>
    <row r="214" spans="1:13" s="91" customFormat="1" ht="30" customHeight="1">
      <c r="A214" s="178" t="s">
        <v>104</v>
      </c>
      <c r="B214" s="179" t="s">
        <v>10</v>
      </c>
      <c r="C214" s="180">
        <v>0</v>
      </c>
      <c r="D214" s="179" t="s">
        <v>10</v>
      </c>
      <c r="E214" s="181">
        <f t="shared" ref="E214:F221" si="25">G214+I214+K214</f>
        <v>0</v>
      </c>
      <c r="F214" s="181">
        <f>F224</f>
        <v>0</v>
      </c>
      <c r="G214" s="181">
        <v>0</v>
      </c>
      <c r="H214" s="181">
        <f>H215+H217</f>
        <v>0</v>
      </c>
      <c r="I214" s="181">
        <v>0</v>
      </c>
      <c r="J214" s="181">
        <f>J215+J217</f>
        <v>0</v>
      </c>
      <c r="K214" s="181">
        <v>0</v>
      </c>
      <c r="L214" s="181"/>
      <c r="M214" s="182" t="s">
        <v>10</v>
      </c>
    </row>
    <row r="215" spans="1:13" s="92" customFormat="1" ht="30" customHeight="1">
      <c r="A215" s="158" t="s">
        <v>82</v>
      </c>
      <c r="B215" s="159" t="s">
        <v>10</v>
      </c>
      <c r="C215" s="160"/>
      <c r="D215" s="159" t="s">
        <v>10</v>
      </c>
      <c r="E215" s="161">
        <f t="shared" si="25"/>
        <v>0</v>
      </c>
      <c r="F215" s="161">
        <f t="shared" si="25"/>
        <v>0</v>
      </c>
      <c r="G215" s="161">
        <v>0</v>
      </c>
      <c r="H215" s="161">
        <f>H216</f>
        <v>0</v>
      </c>
      <c r="I215" s="161">
        <v>0</v>
      </c>
      <c r="J215" s="161">
        <f>J216</f>
        <v>0</v>
      </c>
      <c r="K215" s="161">
        <v>0</v>
      </c>
      <c r="L215" s="161">
        <f>L216</f>
        <v>0</v>
      </c>
      <c r="M215" s="162" t="s">
        <v>10</v>
      </c>
    </row>
    <row r="216" spans="1:13" s="92" customFormat="1" ht="30" customHeight="1">
      <c r="A216" s="158" t="s">
        <v>83</v>
      </c>
      <c r="B216" s="159" t="s">
        <v>81</v>
      </c>
      <c r="C216" s="163"/>
      <c r="D216" s="159" t="s">
        <v>103</v>
      </c>
      <c r="E216" s="161">
        <f t="shared" si="25"/>
        <v>16450</v>
      </c>
      <c r="F216" s="161">
        <f t="shared" si="25"/>
        <v>0</v>
      </c>
      <c r="G216" s="161">
        <v>0</v>
      </c>
      <c r="H216" s="161">
        <f>TRUNC(C216*G216,0)</f>
        <v>0</v>
      </c>
      <c r="I216" s="161">
        <v>0</v>
      </c>
      <c r="J216" s="161">
        <f>TRUNC(C216*I216,0)</f>
        <v>0</v>
      </c>
      <c r="K216" s="161">
        <v>16450</v>
      </c>
      <c r="L216" s="161">
        <f>TRUNC(C216*K216,0)</f>
        <v>0</v>
      </c>
      <c r="M216" s="162" t="s">
        <v>10</v>
      </c>
    </row>
    <row r="217" spans="1:13" s="92" customFormat="1" ht="30" customHeight="1">
      <c r="A217" s="158" t="s">
        <v>84</v>
      </c>
      <c r="B217" s="159" t="s">
        <v>10</v>
      </c>
      <c r="C217" s="160"/>
      <c r="D217" s="159" t="s">
        <v>10</v>
      </c>
      <c r="E217" s="161">
        <f t="shared" si="25"/>
        <v>0</v>
      </c>
      <c r="F217" s="161">
        <f t="shared" si="25"/>
        <v>0</v>
      </c>
      <c r="G217" s="161">
        <v>0</v>
      </c>
      <c r="H217" s="161">
        <f>SUM(H218:H220)</f>
        <v>0</v>
      </c>
      <c r="I217" s="161">
        <v>0</v>
      </c>
      <c r="J217" s="161">
        <f>SUM(J218:J220)</f>
        <v>0</v>
      </c>
      <c r="K217" s="161">
        <v>0</v>
      </c>
      <c r="L217" s="161">
        <f>SUM(L218:L220)</f>
        <v>0</v>
      </c>
      <c r="M217" s="162" t="s">
        <v>10</v>
      </c>
    </row>
    <row r="218" spans="1:13" s="92" customFormat="1" ht="30" customHeight="1">
      <c r="A218" s="158" t="s">
        <v>85</v>
      </c>
      <c r="B218" s="159" t="s">
        <v>93</v>
      </c>
      <c r="C218" s="163"/>
      <c r="D218" s="159" t="s">
        <v>103</v>
      </c>
      <c r="E218" s="161">
        <f t="shared" ref="E218" si="26">G218+I218+K218</f>
        <v>31142</v>
      </c>
      <c r="F218" s="161">
        <f t="shared" ref="F218" si="27">H218+J218+L218</f>
        <v>0</v>
      </c>
      <c r="G218" s="161">
        <v>0</v>
      </c>
      <c r="H218" s="161">
        <f>TRUNC(C218*G218,0)</f>
        <v>0</v>
      </c>
      <c r="I218" s="161">
        <v>0</v>
      </c>
      <c r="J218" s="161">
        <f>TRUNC(C218*I218,0)</f>
        <v>0</v>
      </c>
      <c r="K218" s="161">
        <v>31142</v>
      </c>
      <c r="L218" s="161">
        <f>TRUNC(C218*K218,0)</f>
        <v>0</v>
      </c>
      <c r="M218" s="162" t="s">
        <v>10</v>
      </c>
    </row>
    <row r="219" spans="1:13" s="92" customFormat="1" ht="30" customHeight="1">
      <c r="A219" s="158" t="s">
        <v>85</v>
      </c>
      <c r="B219" s="159" t="s">
        <v>102</v>
      </c>
      <c r="C219" s="163"/>
      <c r="D219" s="159" t="s">
        <v>103</v>
      </c>
      <c r="E219" s="161">
        <f t="shared" si="25"/>
        <v>32166</v>
      </c>
      <c r="F219" s="161">
        <f t="shared" si="25"/>
        <v>0</v>
      </c>
      <c r="G219" s="161">
        <v>0</v>
      </c>
      <c r="H219" s="161">
        <f>TRUNC(C219*G219,0)</f>
        <v>0</v>
      </c>
      <c r="I219" s="161">
        <v>0</v>
      </c>
      <c r="J219" s="161">
        <f>TRUNC(C219*I219,0)</f>
        <v>0</v>
      </c>
      <c r="K219" s="161">
        <v>32166</v>
      </c>
      <c r="L219" s="161">
        <f>TRUNC(C219*K219,0)</f>
        <v>0</v>
      </c>
      <c r="M219" s="162" t="s">
        <v>10</v>
      </c>
    </row>
    <row r="220" spans="1:13" s="92" customFormat="1" ht="30" customHeight="1">
      <c r="A220" s="158" t="s">
        <v>85</v>
      </c>
      <c r="B220" s="159" t="s">
        <v>235</v>
      </c>
      <c r="C220" s="163"/>
      <c r="D220" s="159" t="s">
        <v>103</v>
      </c>
      <c r="E220" s="161">
        <f t="shared" ref="E220" si="28">G220+I220+K220</f>
        <v>60891</v>
      </c>
      <c r="F220" s="161">
        <f t="shared" ref="F220" si="29">H220+J220+L220</f>
        <v>0</v>
      </c>
      <c r="G220" s="161">
        <v>0</v>
      </c>
      <c r="H220" s="161">
        <f>TRUNC(C220*G220,0)</f>
        <v>0</v>
      </c>
      <c r="I220" s="161">
        <v>0</v>
      </c>
      <c r="J220" s="161">
        <f>TRUNC(C220*I220,0)</f>
        <v>0</v>
      </c>
      <c r="K220" s="161">
        <v>60891</v>
      </c>
      <c r="L220" s="161">
        <f>TRUNC(C220*K220,0)</f>
        <v>0</v>
      </c>
      <c r="M220" s="162" t="s">
        <v>10</v>
      </c>
    </row>
    <row r="221" spans="1:13" s="92" customFormat="1" ht="30" customHeight="1">
      <c r="A221" s="144" t="s">
        <v>86</v>
      </c>
      <c r="B221" s="103" t="s">
        <v>87</v>
      </c>
      <c r="C221" s="145"/>
      <c r="D221" s="146" t="s">
        <v>54</v>
      </c>
      <c r="E221" s="104">
        <f>G221+I221+K221</f>
        <v>-41966</v>
      </c>
      <c r="F221" s="104">
        <f t="shared" si="25"/>
        <v>0</v>
      </c>
      <c r="G221" s="164"/>
      <c r="H221" s="164">
        <v>0</v>
      </c>
      <c r="I221" s="164"/>
      <c r="J221" s="164">
        <v>0</v>
      </c>
      <c r="K221" s="164">
        <f>INT(-(46162/1.1))</f>
        <v>-41966</v>
      </c>
      <c r="L221" s="104">
        <f>C221*K221</f>
        <v>0</v>
      </c>
      <c r="M221" s="165"/>
    </row>
    <row r="222" spans="1:13" s="92" customFormat="1" ht="30" customHeight="1">
      <c r="A222" s="166" t="s">
        <v>88</v>
      </c>
      <c r="B222" s="167"/>
      <c r="C222" s="145"/>
      <c r="D222" s="146"/>
      <c r="E222" s="93"/>
      <c r="F222" s="164">
        <f>F215+F217+F221</f>
        <v>0</v>
      </c>
      <c r="G222" s="164"/>
      <c r="H222" s="164"/>
      <c r="I222" s="164"/>
      <c r="J222" s="164"/>
      <c r="K222" s="164"/>
      <c r="L222" s="164"/>
      <c r="M222" s="165"/>
    </row>
    <row r="223" spans="1:13" s="92" customFormat="1" ht="30" customHeight="1">
      <c r="A223" s="144" t="s">
        <v>89</v>
      </c>
      <c r="B223" s="146" t="s">
        <v>90</v>
      </c>
      <c r="C223" s="145">
        <v>10</v>
      </c>
      <c r="D223" s="146" t="s">
        <v>91</v>
      </c>
      <c r="E223" s="93">
        <f>F222</f>
        <v>0</v>
      </c>
      <c r="F223" s="161">
        <f>H223+J223+L223</f>
        <v>0</v>
      </c>
      <c r="G223" s="93"/>
      <c r="H223" s="164">
        <v>0</v>
      </c>
      <c r="I223" s="164"/>
      <c r="J223" s="164">
        <v>0</v>
      </c>
      <c r="K223" s="93">
        <f>F222</f>
        <v>0</v>
      </c>
      <c r="L223" s="164">
        <f>TRUNC(F222*0.1,0)</f>
        <v>0</v>
      </c>
      <c r="M223" s="165"/>
    </row>
    <row r="224" spans="1:13" s="92" customFormat="1" ht="30" customHeight="1">
      <c r="A224" s="144" t="s">
        <v>92</v>
      </c>
      <c r="B224" s="167"/>
      <c r="C224" s="145"/>
      <c r="D224" s="146"/>
      <c r="E224" s="93"/>
      <c r="F224" s="93">
        <f>F222+F223</f>
        <v>0</v>
      </c>
      <c r="G224" s="93"/>
      <c r="H224" s="93"/>
      <c r="I224" s="93"/>
      <c r="J224" s="164"/>
      <c r="K224" s="164"/>
      <c r="L224" s="164"/>
      <c r="M224" s="165"/>
    </row>
    <row r="225" spans="1:13" s="92" customFormat="1" ht="30" customHeight="1">
      <c r="A225" s="168"/>
      <c r="B225" s="169"/>
      <c r="C225" s="169"/>
      <c r="D225" s="169"/>
      <c r="E225" s="169"/>
      <c r="F225" s="169"/>
      <c r="G225" s="169"/>
      <c r="H225" s="169"/>
      <c r="I225" s="169"/>
      <c r="J225" s="169"/>
      <c r="K225" s="169"/>
      <c r="L225" s="169"/>
      <c r="M225" s="165"/>
    </row>
    <row r="226" spans="1:13" s="92" customFormat="1" ht="30" customHeight="1">
      <c r="A226" s="168"/>
      <c r="B226" s="169"/>
      <c r="C226" s="169"/>
      <c r="D226" s="169"/>
      <c r="E226" s="169"/>
      <c r="F226" s="169"/>
      <c r="G226" s="169"/>
      <c r="H226" s="169"/>
      <c r="I226" s="169"/>
      <c r="J226" s="169"/>
      <c r="K226" s="169"/>
      <c r="L226" s="169"/>
      <c r="M226" s="165"/>
    </row>
    <row r="227" spans="1:13" s="92" customFormat="1" ht="30" customHeight="1">
      <c r="A227" s="168"/>
      <c r="B227" s="169"/>
      <c r="C227" s="169"/>
      <c r="D227" s="169"/>
      <c r="E227" s="169"/>
      <c r="F227" s="169"/>
      <c r="G227" s="169"/>
      <c r="H227" s="169"/>
      <c r="I227" s="169"/>
      <c r="J227" s="169"/>
      <c r="K227" s="169"/>
      <c r="L227" s="169"/>
      <c r="M227" s="165"/>
    </row>
    <row r="228" spans="1:13" s="92" customFormat="1" ht="30" customHeight="1">
      <c r="A228" s="168"/>
      <c r="B228" s="169"/>
      <c r="C228" s="169"/>
      <c r="D228" s="169"/>
      <c r="E228" s="169"/>
      <c r="F228" s="169"/>
      <c r="G228" s="169"/>
      <c r="H228" s="169"/>
      <c r="I228" s="169"/>
      <c r="J228" s="169"/>
      <c r="K228" s="169"/>
      <c r="L228" s="169"/>
      <c r="M228" s="165"/>
    </row>
    <row r="229" spans="1:13" s="92" customFormat="1" ht="30" customHeight="1">
      <c r="A229" s="168"/>
      <c r="B229" s="169"/>
      <c r="C229" s="169"/>
      <c r="D229" s="169"/>
      <c r="E229" s="169"/>
      <c r="F229" s="169"/>
      <c r="G229" s="169"/>
      <c r="H229" s="169"/>
      <c r="I229" s="169"/>
      <c r="J229" s="169"/>
      <c r="K229" s="169"/>
      <c r="L229" s="169"/>
      <c r="M229" s="165"/>
    </row>
    <row r="230" spans="1:13" s="92" customFormat="1" ht="30" customHeight="1">
      <c r="A230" s="168"/>
      <c r="B230" s="169"/>
      <c r="C230" s="169"/>
      <c r="D230" s="169"/>
      <c r="E230" s="169"/>
      <c r="F230" s="169"/>
      <c r="G230" s="169"/>
      <c r="H230" s="169"/>
      <c r="I230" s="169"/>
      <c r="J230" s="169"/>
      <c r="K230" s="169"/>
      <c r="L230" s="169"/>
      <c r="M230" s="165"/>
    </row>
    <row r="231" spans="1:13" s="92" customFormat="1" ht="30" customHeight="1">
      <c r="A231" s="168"/>
      <c r="B231" s="169"/>
      <c r="C231" s="169"/>
      <c r="D231" s="169"/>
      <c r="E231" s="169"/>
      <c r="F231" s="169"/>
      <c r="G231" s="169"/>
      <c r="H231" s="169"/>
      <c r="I231" s="169"/>
      <c r="J231" s="169"/>
      <c r="K231" s="169"/>
      <c r="L231" s="169"/>
      <c r="M231" s="165"/>
    </row>
    <row r="232" spans="1:13" s="92" customFormat="1" ht="30" customHeight="1">
      <c r="A232" s="170"/>
      <c r="B232" s="171"/>
      <c r="C232" s="171"/>
      <c r="D232" s="171"/>
      <c r="E232" s="171"/>
      <c r="F232" s="171"/>
      <c r="G232" s="171"/>
      <c r="H232" s="171"/>
      <c r="I232" s="171"/>
      <c r="J232" s="171"/>
      <c r="K232" s="171"/>
      <c r="L232" s="171"/>
      <c r="M232" s="172"/>
    </row>
  </sheetData>
  <mergeCells count="10">
    <mergeCell ref="A3:F3"/>
    <mergeCell ref="G1:H1"/>
    <mergeCell ref="I1:J1"/>
    <mergeCell ref="K1:L1"/>
    <mergeCell ref="M1:M2"/>
    <mergeCell ref="A1:A2"/>
    <mergeCell ref="B1:B2"/>
    <mergeCell ref="C1:C2"/>
    <mergeCell ref="D1:D2"/>
    <mergeCell ref="E1:F1"/>
  </mergeCells>
  <phoneticPr fontId="2" type="noConversion"/>
  <printOptions horizontalCentered="1"/>
  <pageMargins left="0.94488188976377963" right="0.35433070866141736" top="0.78740157480314965" bottom="0.78740157480314965" header="0.51181102362204722" footer="0.51181102362204722"/>
  <pageSetup paperSize="9" scale="7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37"/>
  <sheetViews>
    <sheetView showZeros="0" tabSelected="1" view="pageBreakPreview" zoomScale="160" zoomScaleSheetLayoutView="160" workbookViewId="0">
      <selection activeCell="T23" sqref="T23:W23"/>
    </sheetView>
  </sheetViews>
  <sheetFormatPr defaultRowHeight="24.75" customHeight="1"/>
  <cols>
    <col min="1" max="1" width="23.77734375" style="48" customWidth="1"/>
    <col min="2" max="2" width="13.77734375" style="48" customWidth="1"/>
    <col min="3" max="3" width="2.33203125" style="64" customWidth="1"/>
    <col min="4" max="4" width="9.5546875" style="48" customWidth="1"/>
    <col min="5" max="11" width="2.5546875" style="48" customWidth="1"/>
    <col min="12" max="12" width="2.21875" style="48" customWidth="1"/>
    <col min="13" max="14" width="2.5546875" style="48" customWidth="1"/>
    <col min="15" max="15" width="5.109375" style="48" customWidth="1"/>
    <col min="16" max="16" width="2.5546875" style="48" customWidth="1"/>
    <col min="17" max="17" width="3.5546875" style="48" customWidth="1"/>
    <col min="18" max="18" width="3.88671875" style="48" customWidth="1"/>
    <col min="19" max="19" width="2.21875" style="64" customWidth="1"/>
    <col min="20" max="20" width="2.77734375" style="64" customWidth="1"/>
    <col min="21" max="21" width="2.21875" style="64" customWidth="1"/>
    <col min="22" max="22" width="2.77734375" style="64" customWidth="1"/>
    <col min="23" max="23" width="3.109375" style="64" customWidth="1"/>
    <col min="24" max="24" width="3" style="64" customWidth="1"/>
    <col min="25" max="25" width="1.5546875" style="64" customWidth="1"/>
    <col min="26" max="26" width="12" style="59" customWidth="1"/>
    <col min="27" max="32" width="13.6640625" style="48" hidden="1" customWidth="1"/>
    <col min="33" max="256" width="8.88671875" style="48"/>
    <col min="257" max="257" width="21.109375" style="48" customWidth="1"/>
    <col min="258" max="258" width="16.33203125" style="48" customWidth="1"/>
    <col min="259" max="259" width="2.33203125" style="48" customWidth="1"/>
    <col min="260" max="260" width="9.5546875" style="48" customWidth="1"/>
    <col min="261" max="267" width="2.5546875" style="48" customWidth="1"/>
    <col min="268" max="268" width="2.21875" style="48" customWidth="1"/>
    <col min="269" max="270" width="2.5546875" style="48" customWidth="1"/>
    <col min="271" max="271" width="5.109375" style="48" customWidth="1"/>
    <col min="272" max="272" width="2.5546875" style="48" customWidth="1"/>
    <col min="273" max="273" width="3.5546875" style="48" customWidth="1"/>
    <col min="274" max="274" width="3.88671875" style="48" customWidth="1"/>
    <col min="275" max="275" width="2.21875" style="48" customWidth="1"/>
    <col min="276" max="276" width="2.77734375" style="48" customWidth="1"/>
    <col min="277" max="277" width="2.21875" style="48" customWidth="1"/>
    <col min="278" max="278" width="2.77734375" style="48" customWidth="1"/>
    <col min="279" max="279" width="3.109375" style="48" customWidth="1"/>
    <col min="280" max="280" width="3" style="48" customWidth="1"/>
    <col min="281" max="281" width="1.5546875" style="48" customWidth="1"/>
    <col min="282" max="282" width="12" style="48" customWidth="1"/>
    <col min="283" max="512" width="8.88671875" style="48"/>
    <col min="513" max="513" width="21.109375" style="48" customWidth="1"/>
    <col min="514" max="514" width="16.33203125" style="48" customWidth="1"/>
    <col min="515" max="515" width="2.33203125" style="48" customWidth="1"/>
    <col min="516" max="516" width="9.5546875" style="48" customWidth="1"/>
    <col min="517" max="523" width="2.5546875" style="48" customWidth="1"/>
    <col min="524" max="524" width="2.21875" style="48" customWidth="1"/>
    <col min="525" max="526" width="2.5546875" style="48" customWidth="1"/>
    <col min="527" max="527" width="5.109375" style="48" customWidth="1"/>
    <col min="528" max="528" width="2.5546875" style="48" customWidth="1"/>
    <col min="529" max="529" width="3.5546875" style="48" customWidth="1"/>
    <col min="530" max="530" width="3.88671875" style="48" customWidth="1"/>
    <col min="531" max="531" width="2.21875" style="48" customWidth="1"/>
    <col min="532" max="532" width="2.77734375" style="48" customWidth="1"/>
    <col min="533" max="533" width="2.21875" style="48" customWidth="1"/>
    <col min="534" max="534" width="2.77734375" style="48" customWidth="1"/>
    <col min="535" max="535" width="3.109375" style="48" customWidth="1"/>
    <col min="536" max="536" width="3" style="48" customWidth="1"/>
    <col min="537" max="537" width="1.5546875" style="48" customWidth="1"/>
    <col min="538" max="538" width="12" style="48" customWidth="1"/>
    <col min="539" max="768" width="8.88671875" style="48"/>
    <col min="769" max="769" width="21.109375" style="48" customWidth="1"/>
    <col min="770" max="770" width="16.33203125" style="48" customWidth="1"/>
    <col min="771" max="771" width="2.33203125" style="48" customWidth="1"/>
    <col min="772" max="772" width="9.5546875" style="48" customWidth="1"/>
    <col min="773" max="779" width="2.5546875" style="48" customWidth="1"/>
    <col min="780" max="780" width="2.21875" style="48" customWidth="1"/>
    <col min="781" max="782" width="2.5546875" style="48" customWidth="1"/>
    <col min="783" max="783" width="5.109375" style="48" customWidth="1"/>
    <col min="784" max="784" width="2.5546875" style="48" customWidth="1"/>
    <col min="785" max="785" width="3.5546875" style="48" customWidth="1"/>
    <col min="786" max="786" width="3.88671875" style="48" customWidth="1"/>
    <col min="787" max="787" width="2.21875" style="48" customWidth="1"/>
    <col min="788" max="788" width="2.77734375" style="48" customWidth="1"/>
    <col min="789" max="789" width="2.21875" style="48" customWidth="1"/>
    <col min="790" max="790" width="2.77734375" style="48" customWidth="1"/>
    <col min="791" max="791" width="3.109375" style="48" customWidth="1"/>
    <col min="792" max="792" width="3" style="48" customWidth="1"/>
    <col min="793" max="793" width="1.5546875" style="48" customWidth="1"/>
    <col min="794" max="794" width="12" style="48" customWidth="1"/>
    <col min="795" max="1024" width="8.88671875" style="48"/>
    <col min="1025" max="1025" width="21.109375" style="48" customWidth="1"/>
    <col min="1026" max="1026" width="16.33203125" style="48" customWidth="1"/>
    <col min="1027" max="1027" width="2.33203125" style="48" customWidth="1"/>
    <col min="1028" max="1028" width="9.5546875" style="48" customWidth="1"/>
    <col min="1029" max="1035" width="2.5546875" style="48" customWidth="1"/>
    <col min="1036" max="1036" width="2.21875" style="48" customWidth="1"/>
    <col min="1037" max="1038" width="2.5546875" style="48" customWidth="1"/>
    <col min="1039" max="1039" width="5.109375" style="48" customWidth="1"/>
    <col min="1040" max="1040" width="2.5546875" style="48" customWidth="1"/>
    <col min="1041" max="1041" width="3.5546875" style="48" customWidth="1"/>
    <col min="1042" max="1042" width="3.88671875" style="48" customWidth="1"/>
    <col min="1043" max="1043" width="2.21875" style="48" customWidth="1"/>
    <col min="1044" max="1044" width="2.77734375" style="48" customWidth="1"/>
    <col min="1045" max="1045" width="2.21875" style="48" customWidth="1"/>
    <col min="1046" max="1046" width="2.77734375" style="48" customWidth="1"/>
    <col min="1047" max="1047" width="3.109375" style="48" customWidth="1"/>
    <col min="1048" max="1048" width="3" style="48" customWidth="1"/>
    <col min="1049" max="1049" width="1.5546875" style="48" customWidth="1"/>
    <col min="1050" max="1050" width="12" style="48" customWidth="1"/>
    <col min="1051" max="1280" width="8.88671875" style="48"/>
    <col min="1281" max="1281" width="21.109375" style="48" customWidth="1"/>
    <col min="1282" max="1282" width="16.33203125" style="48" customWidth="1"/>
    <col min="1283" max="1283" width="2.33203125" style="48" customWidth="1"/>
    <col min="1284" max="1284" width="9.5546875" style="48" customWidth="1"/>
    <col min="1285" max="1291" width="2.5546875" style="48" customWidth="1"/>
    <col min="1292" max="1292" width="2.21875" style="48" customWidth="1"/>
    <col min="1293" max="1294" width="2.5546875" style="48" customWidth="1"/>
    <col min="1295" max="1295" width="5.109375" style="48" customWidth="1"/>
    <col min="1296" max="1296" width="2.5546875" style="48" customWidth="1"/>
    <col min="1297" max="1297" width="3.5546875" style="48" customWidth="1"/>
    <col min="1298" max="1298" width="3.88671875" style="48" customWidth="1"/>
    <col min="1299" max="1299" width="2.21875" style="48" customWidth="1"/>
    <col min="1300" max="1300" width="2.77734375" style="48" customWidth="1"/>
    <col min="1301" max="1301" width="2.21875" style="48" customWidth="1"/>
    <col min="1302" max="1302" width="2.77734375" style="48" customWidth="1"/>
    <col min="1303" max="1303" width="3.109375" style="48" customWidth="1"/>
    <col min="1304" max="1304" width="3" style="48" customWidth="1"/>
    <col min="1305" max="1305" width="1.5546875" style="48" customWidth="1"/>
    <col min="1306" max="1306" width="12" style="48" customWidth="1"/>
    <col min="1307" max="1536" width="8.88671875" style="48"/>
    <col min="1537" max="1537" width="21.109375" style="48" customWidth="1"/>
    <col min="1538" max="1538" width="16.33203125" style="48" customWidth="1"/>
    <col min="1539" max="1539" width="2.33203125" style="48" customWidth="1"/>
    <col min="1540" max="1540" width="9.5546875" style="48" customWidth="1"/>
    <col min="1541" max="1547" width="2.5546875" style="48" customWidth="1"/>
    <col min="1548" max="1548" width="2.21875" style="48" customWidth="1"/>
    <col min="1549" max="1550" width="2.5546875" style="48" customWidth="1"/>
    <col min="1551" max="1551" width="5.109375" style="48" customWidth="1"/>
    <col min="1552" max="1552" width="2.5546875" style="48" customWidth="1"/>
    <col min="1553" max="1553" width="3.5546875" style="48" customWidth="1"/>
    <col min="1554" max="1554" width="3.88671875" style="48" customWidth="1"/>
    <col min="1555" max="1555" width="2.21875" style="48" customWidth="1"/>
    <col min="1556" max="1556" width="2.77734375" style="48" customWidth="1"/>
    <col min="1557" max="1557" width="2.21875" style="48" customWidth="1"/>
    <col min="1558" max="1558" width="2.77734375" style="48" customWidth="1"/>
    <col min="1559" max="1559" width="3.109375" style="48" customWidth="1"/>
    <col min="1560" max="1560" width="3" style="48" customWidth="1"/>
    <col min="1561" max="1561" width="1.5546875" style="48" customWidth="1"/>
    <col min="1562" max="1562" width="12" style="48" customWidth="1"/>
    <col min="1563" max="1792" width="8.88671875" style="48"/>
    <col min="1793" max="1793" width="21.109375" style="48" customWidth="1"/>
    <col min="1794" max="1794" width="16.33203125" style="48" customWidth="1"/>
    <col min="1795" max="1795" width="2.33203125" style="48" customWidth="1"/>
    <col min="1796" max="1796" width="9.5546875" style="48" customWidth="1"/>
    <col min="1797" max="1803" width="2.5546875" style="48" customWidth="1"/>
    <col min="1804" max="1804" width="2.21875" style="48" customWidth="1"/>
    <col min="1805" max="1806" width="2.5546875" style="48" customWidth="1"/>
    <col min="1807" max="1807" width="5.109375" style="48" customWidth="1"/>
    <col min="1808" max="1808" width="2.5546875" style="48" customWidth="1"/>
    <col min="1809" max="1809" width="3.5546875" style="48" customWidth="1"/>
    <col min="1810" max="1810" width="3.88671875" style="48" customWidth="1"/>
    <col min="1811" max="1811" width="2.21875" style="48" customWidth="1"/>
    <col min="1812" max="1812" width="2.77734375" style="48" customWidth="1"/>
    <col min="1813" max="1813" width="2.21875" style="48" customWidth="1"/>
    <col min="1814" max="1814" width="2.77734375" style="48" customWidth="1"/>
    <col min="1815" max="1815" width="3.109375" style="48" customWidth="1"/>
    <col min="1816" max="1816" width="3" style="48" customWidth="1"/>
    <col min="1817" max="1817" width="1.5546875" style="48" customWidth="1"/>
    <col min="1818" max="1818" width="12" style="48" customWidth="1"/>
    <col min="1819" max="2048" width="8.88671875" style="48"/>
    <col min="2049" max="2049" width="21.109375" style="48" customWidth="1"/>
    <col min="2050" max="2050" width="16.33203125" style="48" customWidth="1"/>
    <col min="2051" max="2051" width="2.33203125" style="48" customWidth="1"/>
    <col min="2052" max="2052" width="9.5546875" style="48" customWidth="1"/>
    <col min="2053" max="2059" width="2.5546875" style="48" customWidth="1"/>
    <col min="2060" max="2060" width="2.21875" style="48" customWidth="1"/>
    <col min="2061" max="2062" width="2.5546875" style="48" customWidth="1"/>
    <col min="2063" max="2063" width="5.109375" style="48" customWidth="1"/>
    <col min="2064" max="2064" width="2.5546875" style="48" customWidth="1"/>
    <col min="2065" max="2065" width="3.5546875" style="48" customWidth="1"/>
    <col min="2066" max="2066" width="3.88671875" style="48" customWidth="1"/>
    <col min="2067" max="2067" width="2.21875" style="48" customWidth="1"/>
    <col min="2068" max="2068" width="2.77734375" style="48" customWidth="1"/>
    <col min="2069" max="2069" width="2.21875" style="48" customWidth="1"/>
    <col min="2070" max="2070" width="2.77734375" style="48" customWidth="1"/>
    <col min="2071" max="2071" width="3.109375" style="48" customWidth="1"/>
    <col min="2072" max="2072" width="3" style="48" customWidth="1"/>
    <col min="2073" max="2073" width="1.5546875" style="48" customWidth="1"/>
    <col min="2074" max="2074" width="12" style="48" customWidth="1"/>
    <col min="2075" max="2304" width="8.88671875" style="48"/>
    <col min="2305" max="2305" width="21.109375" style="48" customWidth="1"/>
    <col min="2306" max="2306" width="16.33203125" style="48" customWidth="1"/>
    <col min="2307" max="2307" width="2.33203125" style="48" customWidth="1"/>
    <col min="2308" max="2308" width="9.5546875" style="48" customWidth="1"/>
    <col min="2309" max="2315" width="2.5546875" style="48" customWidth="1"/>
    <col min="2316" max="2316" width="2.21875" style="48" customWidth="1"/>
    <col min="2317" max="2318" width="2.5546875" style="48" customWidth="1"/>
    <col min="2319" max="2319" width="5.109375" style="48" customWidth="1"/>
    <col min="2320" max="2320" width="2.5546875" style="48" customWidth="1"/>
    <col min="2321" max="2321" width="3.5546875" style="48" customWidth="1"/>
    <col min="2322" max="2322" width="3.88671875" style="48" customWidth="1"/>
    <col min="2323" max="2323" width="2.21875" style="48" customWidth="1"/>
    <col min="2324" max="2324" width="2.77734375" style="48" customWidth="1"/>
    <col min="2325" max="2325" width="2.21875" style="48" customWidth="1"/>
    <col min="2326" max="2326" width="2.77734375" style="48" customWidth="1"/>
    <col min="2327" max="2327" width="3.109375" style="48" customWidth="1"/>
    <col min="2328" max="2328" width="3" style="48" customWidth="1"/>
    <col min="2329" max="2329" width="1.5546875" style="48" customWidth="1"/>
    <col min="2330" max="2330" width="12" style="48" customWidth="1"/>
    <col min="2331" max="2560" width="8.88671875" style="48"/>
    <col min="2561" max="2561" width="21.109375" style="48" customWidth="1"/>
    <col min="2562" max="2562" width="16.33203125" style="48" customWidth="1"/>
    <col min="2563" max="2563" width="2.33203125" style="48" customWidth="1"/>
    <col min="2564" max="2564" width="9.5546875" style="48" customWidth="1"/>
    <col min="2565" max="2571" width="2.5546875" style="48" customWidth="1"/>
    <col min="2572" max="2572" width="2.21875" style="48" customWidth="1"/>
    <col min="2573" max="2574" width="2.5546875" style="48" customWidth="1"/>
    <col min="2575" max="2575" width="5.109375" style="48" customWidth="1"/>
    <col min="2576" max="2576" width="2.5546875" style="48" customWidth="1"/>
    <col min="2577" max="2577" width="3.5546875" style="48" customWidth="1"/>
    <col min="2578" max="2578" width="3.88671875" style="48" customWidth="1"/>
    <col min="2579" max="2579" width="2.21875" style="48" customWidth="1"/>
    <col min="2580" max="2580" width="2.77734375" style="48" customWidth="1"/>
    <col min="2581" max="2581" width="2.21875" style="48" customWidth="1"/>
    <col min="2582" max="2582" width="2.77734375" style="48" customWidth="1"/>
    <col min="2583" max="2583" width="3.109375" style="48" customWidth="1"/>
    <col min="2584" max="2584" width="3" style="48" customWidth="1"/>
    <col min="2585" max="2585" width="1.5546875" style="48" customWidth="1"/>
    <col min="2586" max="2586" width="12" style="48" customWidth="1"/>
    <col min="2587" max="2816" width="8.88671875" style="48"/>
    <col min="2817" max="2817" width="21.109375" style="48" customWidth="1"/>
    <col min="2818" max="2818" width="16.33203125" style="48" customWidth="1"/>
    <col min="2819" max="2819" width="2.33203125" style="48" customWidth="1"/>
    <col min="2820" max="2820" width="9.5546875" style="48" customWidth="1"/>
    <col min="2821" max="2827" width="2.5546875" style="48" customWidth="1"/>
    <col min="2828" max="2828" width="2.21875" style="48" customWidth="1"/>
    <col min="2829" max="2830" width="2.5546875" style="48" customWidth="1"/>
    <col min="2831" max="2831" width="5.109375" style="48" customWidth="1"/>
    <col min="2832" max="2832" width="2.5546875" style="48" customWidth="1"/>
    <col min="2833" max="2833" width="3.5546875" style="48" customWidth="1"/>
    <col min="2834" max="2834" width="3.88671875" style="48" customWidth="1"/>
    <col min="2835" max="2835" width="2.21875" style="48" customWidth="1"/>
    <col min="2836" max="2836" width="2.77734375" style="48" customWidth="1"/>
    <col min="2837" max="2837" width="2.21875" style="48" customWidth="1"/>
    <col min="2838" max="2838" width="2.77734375" style="48" customWidth="1"/>
    <col min="2839" max="2839" width="3.109375" style="48" customWidth="1"/>
    <col min="2840" max="2840" width="3" style="48" customWidth="1"/>
    <col min="2841" max="2841" width="1.5546875" style="48" customWidth="1"/>
    <col min="2842" max="2842" width="12" style="48" customWidth="1"/>
    <col min="2843" max="3072" width="8.88671875" style="48"/>
    <col min="3073" max="3073" width="21.109375" style="48" customWidth="1"/>
    <col min="3074" max="3074" width="16.33203125" style="48" customWidth="1"/>
    <col min="3075" max="3075" width="2.33203125" style="48" customWidth="1"/>
    <col min="3076" max="3076" width="9.5546875" style="48" customWidth="1"/>
    <col min="3077" max="3083" width="2.5546875" style="48" customWidth="1"/>
    <col min="3084" max="3084" width="2.21875" style="48" customWidth="1"/>
    <col min="3085" max="3086" width="2.5546875" style="48" customWidth="1"/>
    <col min="3087" max="3087" width="5.109375" style="48" customWidth="1"/>
    <col min="3088" max="3088" width="2.5546875" style="48" customWidth="1"/>
    <col min="3089" max="3089" width="3.5546875" style="48" customWidth="1"/>
    <col min="3090" max="3090" width="3.88671875" style="48" customWidth="1"/>
    <col min="3091" max="3091" width="2.21875" style="48" customWidth="1"/>
    <col min="3092" max="3092" width="2.77734375" style="48" customWidth="1"/>
    <col min="3093" max="3093" width="2.21875" style="48" customWidth="1"/>
    <col min="3094" max="3094" width="2.77734375" style="48" customWidth="1"/>
    <col min="3095" max="3095" width="3.109375" style="48" customWidth="1"/>
    <col min="3096" max="3096" width="3" style="48" customWidth="1"/>
    <col min="3097" max="3097" width="1.5546875" style="48" customWidth="1"/>
    <col min="3098" max="3098" width="12" style="48" customWidth="1"/>
    <col min="3099" max="3328" width="8.88671875" style="48"/>
    <col min="3329" max="3329" width="21.109375" style="48" customWidth="1"/>
    <col min="3330" max="3330" width="16.33203125" style="48" customWidth="1"/>
    <col min="3331" max="3331" width="2.33203125" style="48" customWidth="1"/>
    <col min="3332" max="3332" width="9.5546875" style="48" customWidth="1"/>
    <col min="3333" max="3339" width="2.5546875" style="48" customWidth="1"/>
    <col min="3340" max="3340" width="2.21875" style="48" customWidth="1"/>
    <col min="3341" max="3342" width="2.5546875" style="48" customWidth="1"/>
    <col min="3343" max="3343" width="5.109375" style="48" customWidth="1"/>
    <col min="3344" max="3344" width="2.5546875" style="48" customWidth="1"/>
    <col min="3345" max="3345" width="3.5546875" style="48" customWidth="1"/>
    <col min="3346" max="3346" width="3.88671875" style="48" customWidth="1"/>
    <col min="3347" max="3347" width="2.21875" style="48" customWidth="1"/>
    <col min="3348" max="3348" width="2.77734375" style="48" customWidth="1"/>
    <col min="3349" max="3349" width="2.21875" style="48" customWidth="1"/>
    <col min="3350" max="3350" width="2.77734375" style="48" customWidth="1"/>
    <col min="3351" max="3351" width="3.109375" style="48" customWidth="1"/>
    <col min="3352" max="3352" width="3" style="48" customWidth="1"/>
    <col min="3353" max="3353" width="1.5546875" style="48" customWidth="1"/>
    <col min="3354" max="3354" width="12" style="48" customWidth="1"/>
    <col min="3355" max="3584" width="8.88671875" style="48"/>
    <col min="3585" max="3585" width="21.109375" style="48" customWidth="1"/>
    <col min="3586" max="3586" width="16.33203125" style="48" customWidth="1"/>
    <col min="3587" max="3587" width="2.33203125" style="48" customWidth="1"/>
    <col min="3588" max="3588" width="9.5546875" style="48" customWidth="1"/>
    <col min="3589" max="3595" width="2.5546875" style="48" customWidth="1"/>
    <col min="3596" max="3596" width="2.21875" style="48" customWidth="1"/>
    <col min="3597" max="3598" width="2.5546875" style="48" customWidth="1"/>
    <col min="3599" max="3599" width="5.109375" style="48" customWidth="1"/>
    <col min="3600" max="3600" width="2.5546875" style="48" customWidth="1"/>
    <col min="3601" max="3601" width="3.5546875" style="48" customWidth="1"/>
    <col min="3602" max="3602" width="3.88671875" style="48" customWidth="1"/>
    <col min="3603" max="3603" width="2.21875" style="48" customWidth="1"/>
    <col min="3604" max="3604" width="2.77734375" style="48" customWidth="1"/>
    <col min="3605" max="3605" width="2.21875" style="48" customWidth="1"/>
    <col min="3606" max="3606" width="2.77734375" style="48" customWidth="1"/>
    <col min="3607" max="3607" width="3.109375" style="48" customWidth="1"/>
    <col min="3608" max="3608" width="3" style="48" customWidth="1"/>
    <col min="3609" max="3609" width="1.5546875" style="48" customWidth="1"/>
    <col min="3610" max="3610" width="12" style="48" customWidth="1"/>
    <col min="3611" max="3840" width="8.88671875" style="48"/>
    <col min="3841" max="3841" width="21.109375" style="48" customWidth="1"/>
    <col min="3842" max="3842" width="16.33203125" style="48" customWidth="1"/>
    <col min="3843" max="3843" width="2.33203125" style="48" customWidth="1"/>
    <col min="3844" max="3844" width="9.5546875" style="48" customWidth="1"/>
    <col min="3845" max="3851" width="2.5546875" style="48" customWidth="1"/>
    <col min="3852" max="3852" width="2.21875" style="48" customWidth="1"/>
    <col min="3853" max="3854" width="2.5546875" style="48" customWidth="1"/>
    <col min="3855" max="3855" width="5.109375" style="48" customWidth="1"/>
    <col min="3856" max="3856" width="2.5546875" style="48" customWidth="1"/>
    <col min="3857" max="3857" width="3.5546875" style="48" customWidth="1"/>
    <col min="3858" max="3858" width="3.88671875" style="48" customWidth="1"/>
    <col min="3859" max="3859" width="2.21875" style="48" customWidth="1"/>
    <col min="3860" max="3860" width="2.77734375" style="48" customWidth="1"/>
    <col min="3861" max="3861" width="2.21875" style="48" customWidth="1"/>
    <col min="3862" max="3862" width="2.77734375" style="48" customWidth="1"/>
    <col min="3863" max="3863" width="3.109375" style="48" customWidth="1"/>
    <col min="3864" max="3864" width="3" style="48" customWidth="1"/>
    <col min="3865" max="3865" width="1.5546875" style="48" customWidth="1"/>
    <col min="3866" max="3866" width="12" style="48" customWidth="1"/>
    <col min="3867" max="4096" width="8.88671875" style="48"/>
    <col min="4097" max="4097" width="21.109375" style="48" customWidth="1"/>
    <col min="4098" max="4098" width="16.33203125" style="48" customWidth="1"/>
    <col min="4099" max="4099" width="2.33203125" style="48" customWidth="1"/>
    <col min="4100" max="4100" width="9.5546875" style="48" customWidth="1"/>
    <col min="4101" max="4107" width="2.5546875" style="48" customWidth="1"/>
    <col min="4108" max="4108" width="2.21875" style="48" customWidth="1"/>
    <col min="4109" max="4110" width="2.5546875" style="48" customWidth="1"/>
    <col min="4111" max="4111" width="5.109375" style="48" customWidth="1"/>
    <col min="4112" max="4112" width="2.5546875" style="48" customWidth="1"/>
    <col min="4113" max="4113" width="3.5546875" style="48" customWidth="1"/>
    <col min="4114" max="4114" width="3.88671875" style="48" customWidth="1"/>
    <col min="4115" max="4115" width="2.21875" style="48" customWidth="1"/>
    <col min="4116" max="4116" width="2.77734375" style="48" customWidth="1"/>
    <col min="4117" max="4117" width="2.21875" style="48" customWidth="1"/>
    <col min="4118" max="4118" width="2.77734375" style="48" customWidth="1"/>
    <col min="4119" max="4119" width="3.109375" style="48" customWidth="1"/>
    <col min="4120" max="4120" width="3" style="48" customWidth="1"/>
    <col min="4121" max="4121" width="1.5546875" style="48" customWidth="1"/>
    <col min="4122" max="4122" width="12" style="48" customWidth="1"/>
    <col min="4123" max="4352" width="8.88671875" style="48"/>
    <col min="4353" max="4353" width="21.109375" style="48" customWidth="1"/>
    <col min="4354" max="4354" width="16.33203125" style="48" customWidth="1"/>
    <col min="4355" max="4355" width="2.33203125" style="48" customWidth="1"/>
    <col min="4356" max="4356" width="9.5546875" style="48" customWidth="1"/>
    <col min="4357" max="4363" width="2.5546875" style="48" customWidth="1"/>
    <col min="4364" max="4364" width="2.21875" style="48" customWidth="1"/>
    <col min="4365" max="4366" width="2.5546875" style="48" customWidth="1"/>
    <col min="4367" max="4367" width="5.109375" style="48" customWidth="1"/>
    <col min="4368" max="4368" width="2.5546875" style="48" customWidth="1"/>
    <col min="4369" max="4369" width="3.5546875" style="48" customWidth="1"/>
    <col min="4370" max="4370" width="3.88671875" style="48" customWidth="1"/>
    <col min="4371" max="4371" width="2.21875" style="48" customWidth="1"/>
    <col min="4372" max="4372" width="2.77734375" style="48" customWidth="1"/>
    <col min="4373" max="4373" width="2.21875" style="48" customWidth="1"/>
    <col min="4374" max="4374" width="2.77734375" style="48" customWidth="1"/>
    <col min="4375" max="4375" width="3.109375" style="48" customWidth="1"/>
    <col min="4376" max="4376" width="3" style="48" customWidth="1"/>
    <col min="4377" max="4377" width="1.5546875" style="48" customWidth="1"/>
    <col min="4378" max="4378" width="12" style="48" customWidth="1"/>
    <col min="4379" max="4608" width="8.88671875" style="48"/>
    <col min="4609" max="4609" width="21.109375" style="48" customWidth="1"/>
    <col min="4610" max="4610" width="16.33203125" style="48" customWidth="1"/>
    <col min="4611" max="4611" width="2.33203125" style="48" customWidth="1"/>
    <col min="4612" max="4612" width="9.5546875" style="48" customWidth="1"/>
    <col min="4613" max="4619" width="2.5546875" style="48" customWidth="1"/>
    <col min="4620" max="4620" width="2.21875" style="48" customWidth="1"/>
    <col min="4621" max="4622" width="2.5546875" style="48" customWidth="1"/>
    <col min="4623" max="4623" width="5.109375" style="48" customWidth="1"/>
    <col min="4624" max="4624" width="2.5546875" style="48" customWidth="1"/>
    <col min="4625" max="4625" width="3.5546875" style="48" customWidth="1"/>
    <col min="4626" max="4626" width="3.88671875" style="48" customWidth="1"/>
    <col min="4627" max="4627" width="2.21875" style="48" customWidth="1"/>
    <col min="4628" max="4628" width="2.77734375" style="48" customWidth="1"/>
    <col min="4629" max="4629" width="2.21875" style="48" customWidth="1"/>
    <col min="4630" max="4630" width="2.77734375" style="48" customWidth="1"/>
    <col min="4631" max="4631" width="3.109375" style="48" customWidth="1"/>
    <col min="4632" max="4632" width="3" style="48" customWidth="1"/>
    <col min="4633" max="4633" width="1.5546875" style="48" customWidth="1"/>
    <col min="4634" max="4634" width="12" style="48" customWidth="1"/>
    <col min="4635" max="4864" width="8.88671875" style="48"/>
    <col min="4865" max="4865" width="21.109375" style="48" customWidth="1"/>
    <col min="4866" max="4866" width="16.33203125" style="48" customWidth="1"/>
    <col min="4867" max="4867" width="2.33203125" style="48" customWidth="1"/>
    <col min="4868" max="4868" width="9.5546875" style="48" customWidth="1"/>
    <col min="4869" max="4875" width="2.5546875" style="48" customWidth="1"/>
    <col min="4876" max="4876" width="2.21875" style="48" customWidth="1"/>
    <col min="4877" max="4878" width="2.5546875" style="48" customWidth="1"/>
    <col min="4879" max="4879" width="5.109375" style="48" customWidth="1"/>
    <col min="4880" max="4880" width="2.5546875" style="48" customWidth="1"/>
    <col min="4881" max="4881" width="3.5546875" style="48" customWidth="1"/>
    <col min="4882" max="4882" width="3.88671875" style="48" customWidth="1"/>
    <col min="4883" max="4883" width="2.21875" style="48" customWidth="1"/>
    <col min="4884" max="4884" width="2.77734375" style="48" customWidth="1"/>
    <col min="4885" max="4885" width="2.21875" style="48" customWidth="1"/>
    <col min="4886" max="4886" width="2.77734375" style="48" customWidth="1"/>
    <col min="4887" max="4887" width="3.109375" style="48" customWidth="1"/>
    <col min="4888" max="4888" width="3" style="48" customWidth="1"/>
    <col min="4889" max="4889" width="1.5546875" style="48" customWidth="1"/>
    <col min="4890" max="4890" width="12" style="48" customWidth="1"/>
    <col min="4891" max="5120" width="8.88671875" style="48"/>
    <col min="5121" max="5121" width="21.109375" style="48" customWidth="1"/>
    <col min="5122" max="5122" width="16.33203125" style="48" customWidth="1"/>
    <col min="5123" max="5123" width="2.33203125" style="48" customWidth="1"/>
    <col min="5124" max="5124" width="9.5546875" style="48" customWidth="1"/>
    <col min="5125" max="5131" width="2.5546875" style="48" customWidth="1"/>
    <col min="5132" max="5132" width="2.21875" style="48" customWidth="1"/>
    <col min="5133" max="5134" width="2.5546875" style="48" customWidth="1"/>
    <col min="5135" max="5135" width="5.109375" style="48" customWidth="1"/>
    <col min="5136" max="5136" width="2.5546875" style="48" customWidth="1"/>
    <col min="5137" max="5137" width="3.5546875" style="48" customWidth="1"/>
    <col min="5138" max="5138" width="3.88671875" style="48" customWidth="1"/>
    <col min="5139" max="5139" width="2.21875" style="48" customWidth="1"/>
    <col min="5140" max="5140" width="2.77734375" style="48" customWidth="1"/>
    <col min="5141" max="5141" width="2.21875" style="48" customWidth="1"/>
    <col min="5142" max="5142" width="2.77734375" style="48" customWidth="1"/>
    <col min="5143" max="5143" width="3.109375" style="48" customWidth="1"/>
    <col min="5144" max="5144" width="3" style="48" customWidth="1"/>
    <col min="5145" max="5145" width="1.5546875" style="48" customWidth="1"/>
    <col min="5146" max="5146" width="12" style="48" customWidth="1"/>
    <col min="5147" max="5376" width="8.88671875" style="48"/>
    <col min="5377" max="5377" width="21.109375" style="48" customWidth="1"/>
    <col min="5378" max="5378" width="16.33203125" style="48" customWidth="1"/>
    <col min="5379" max="5379" width="2.33203125" style="48" customWidth="1"/>
    <col min="5380" max="5380" width="9.5546875" style="48" customWidth="1"/>
    <col min="5381" max="5387" width="2.5546875" style="48" customWidth="1"/>
    <col min="5388" max="5388" width="2.21875" style="48" customWidth="1"/>
    <col min="5389" max="5390" width="2.5546875" style="48" customWidth="1"/>
    <col min="5391" max="5391" width="5.109375" style="48" customWidth="1"/>
    <col min="5392" max="5392" width="2.5546875" style="48" customWidth="1"/>
    <col min="5393" max="5393" width="3.5546875" style="48" customWidth="1"/>
    <col min="5394" max="5394" width="3.88671875" style="48" customWidth="1"/>
    <col min="5395" max="5395" width="2.21875" style="48" customWidth="1"/>
    <col min="5396" max="5396" width="2.77734375" style="48" customWidth="1"/>
    <col min="5397" max="5397" width="2.21875" style="48" customWidth="1"/>
    <col min="5398" max="5398" width="2.77734375" style="48" customWidth="1"/>
    <col min="5399" max="5399" width="3.109375" style="48" customWidth="1"/>
    <col min="5400" max="5400" width="3" style="48" customWidth="1"/>
    <col min="5401" max="5401" width="1.5546875" style="48" customWidth="1"/>
    <col min="5402" max="5402" width="12" style="48" customWidth="1"/>
    <col min="5403" max="5632" width="8.88671875" style="48"/>
    <col min="5633" max="5633" width="21.109375" style="48" customWidth="1"/>
    <col min="5634" max="5634" width="16.33203125" style="48" customWidth="1"/>
    <col min="5635" max="5635" width="2.33203125" style="48" customWidth="1"/>
    <col min="5636" max="5636" width="9.5546875" style="48" customWidth="1"/>
    <col min="5637" max="5643" width="2.5546875" style="48" customWidth="1"/>
    <col min="5644" max="5644" width="2.21875" style="48" customWidth="1"/>
    <col min="5645" max="5646" width="2.5546875" style="48" customWidth="1"/>
    <col min="5647" max="5647" width="5.109375" style="48" customWidth="1"/>
    <col min="5648" max="5648" width="2.5546875" style="48" customWidth="1"/>
    <col min="5649" max="5649" width="3.5546875" style="48" customWidth="1"/>
    <col min="5650" max="5650" width="3.88671875" style="48" customWidth="1"/>
    <col min="5651" max="5651" width="2.21875" style="48" customWidth="1"/>
    <col min="5652" max="5652" width="2.77734375" style="48" customWidth="1"/>
    <col min="5653" max="5653" width="2.21875" style="48" customWidth="1"/>
    <col min="5654" max="5654" width="2.77734375" style="48" customWidth="1"/>
    <col min="5655" max="5655" width="3.109375" style="48" customWidth="1"/>
    <col min="5656" max="5656" width="3" style="48" customWidth="1"/>
    <col min="5657" max="5657" width="1.5546875" style="48" customWidth="1"/>
    <col min="5658" max="5658" width="12" style="48" customWidth="1"/>
    <col min="5659" max="5888" width="8.88671875" style="48"/>
    <col min="5889" max="5889" width="21.109375" style="48" customWidth="1"/>
    <col min="5890" max="5890" width="16.33203125" style="48" customWidth="1"/>
    <col min="5891" max="5891" width="2.33203125" style="48" customWidth="1"/>
    <col min="5892" max="5892" width="9.5546875" style="48" customWidth="1"/>
    <col min="5893" max="5899" width="2.5546875" style="48" customWidth="1"/>
    <col min="5900" max="5900" width="2.21875" style="48" customWidth="1"/>
    <col min="5901" max="5902" width="2.5546875" style="48" customWidth="1"/>
    <col min="5903" max="5903" width="5.109375" style="48" customWidth="1"/>
    <col min="5904" max="5904" width="2.5546875" style="48" customWidth="1"/>
    <col min="5905" max="5905" width="3.5546875" style="48" customWidth="1"/>
    <col min="5906" max="5906" width="3.88671875" style="48" customWidth="1"/>
    <col min="5907" max="5907" width="2.21875" style="48" customWidth="1"/>
    <col min="5908" max="5908" width="2.77734375" style="48" customWidth="1"/>
    <col min="5909" max="5909" width="2.21875" style="48" customWidth="1"/>
    <col min="5910" max="5910" width="2.77734375" style="48" customWidth="1"/>
    <col min="5911" max="5911" width="3.109375" style="48" customWidth="1"/>
    <col min="5912" max="5912" width="3" style="48" customWidth="1"/>
    <col min="5913" max="5913" width="1.5546875" style="48" customWidth="1"/>
    <col min="5914" max="5914" width="12" style="48" customWidth="1"/>
    <col min="5915" max="6144" width="8.88671875" style="48"/>
    <col min="6145" max="6145" width="21.109375" style="48" customWidth="1"/>
    <col min="6146" max="6146" width="16.33203125" style="48" customWidth="1"/>
    <col min="6147" max="6147" width="2.33203125" style="48" customWidth="1"/>
    <col min="6148" max="6148" width="9.5546875" style="48" customWidth="1"/>
    <col min="6149" max="6155" width="2.5546875" style="48" customWidth="1"/>
    <col min="6156" max="6156" width="2.21875" style="48" customWidth="1"/>
    <col min="6157" max="6158" width="2.5546875" style="48" customWidth="1"/>
    <col min="6159" max="6159" width="5.109375" style="48" customWidth="1"/>
    <col min="6160" max="6160" width="2.5546875" style="48" customWidth="1"/>
    <col min="6161" max="6161" width="3.5546875" style="48" customWidth="1"/>
    <col min="6162" max="6162" width="3.88671875" style="48" customWidth="1"/>
    <col min="6163" max="6163" width="2.21875" style="48" customWidth="1"/>
    <col min="6164" max="6164" width="2.77734375" style="48" customWidth="1"/>
    <col min="6165" max="6165" width="2.21875" style="48" customWidth="1"/>
    <col min="6166" max="6166" width="2.77734375" style="48" customWidth="1"/>
    <col min="6167" max="6167" width="3.109375" style="48" customWidth="1"/>
    <col min="6168" max="6168" width="3" style="48" customWidth="1"/>
    <col min="6169" max="6169" width="1.5546875" style="48" customWidth="1"/>
    <col min="6170" max="6170" width="12" style="48" customWidth="1"/>
    <col min="6171" max="6400" width="8.88671875" style="48"/>
    <col min="6401" max="6401" width="21.109375" style="48" customWidth="1"/>
    <col min="6402" max="6402" width="16.33203125" style="48" customWidth="1"/>
    <col min="6403" max="6403" width="2.33203125" style="48" customWidth="1"/>
    <col min="6404" max="6404" width="9.5546875" style="48" customWidth="1"/>
    <col min="6405" max="6411" width="2.5546875" style="48" customWidth="1"/>
    <col min="6412" max="6412" width="2.21875" style="48" customWidth="1"/>
    <col min="6413" max="6414" width="2.5546875" style="48" customWidth="1"/>
    <col min="6415" max="6415" width="5.109375" style="48" customWidth="1"/>
    <col min="6416" max="6416" width="2.5546875" style="48" customWidth="1"/>
    <col min="6417" max="6417" width="3.5546875" style="48" customWidth="1"/>
    <col min="6418" max="6418" width="3.88671875" style="48" customWidth="1"/>
    <col min="6419" max="6419" width="2.21875" style="48" customWidth="1"/>
    <col min="6420" max="6420" width="2.77734375" style="48" customWidth="1"/>
    <col min="6421" max="6421" width="2.21875" style="48" customWidth="1"/>
    <col min="6422" max="6422" width="2.77734375" style="48" customWidth="1"/>
    <col min="6423" max="6423" width="3.109375" style="48" customWidth="1"/>
    <col min="6424" max="6424" width="3" style="48" customWidth="1"/>
    <col min="6425" max="6425" width="1.5546875" style="48" customWidth="1"/>
    <col min="6426" max="6426" width="12" style="48" customWidth="1"/>
    <col min="6427" max="6656" width="8.88671875" style="48"/>
    <col min="6657" max="6657" width="21.109375" style="48" customWidth="1"/>
    <col min="6658" max="6658" width="16.33203125" style="48" customWidth="1"/>
    <col min="6659" max="6659" width="2.33203125" style="48" customWidth="1"/>
    <col min="6660" max="6660" width="9.5546875" style="48" customWidth="1"/>
    <col min="6661" max="6667" width="2.5546875" style="48" customWidth="1"/>
    <col min="6668" max="6668" width="2.21875" style="48" customWidth="1"/>
    <col min="6669" max="6670" width="2.5546875" style="48" customWidth="1"/>
    <col min="6671" max="6671" width="5.109375" style="48" customWidth="1"/>
    <col min="6672" max="6672" width="2.5546875" style="48" customWidth="1"/>
    <col min="6673" max="6673" width="3.5546875" style="48" customWidth="1"/>
    <col min="6674" max="6674" width="3.88671875" style="48" customWidth="1"/>
    <col min="6675" max="6675" width="2.21875" style="48" customWidth="1"/>
    <col min="6676" max="6676" width="2.77734375" style="48" customWidth="1"/>
    <col min="6677" max="6677" width="2.21875" style="48" customWidth="1"/>
    <col min="6678" max="6678" width="2.77734375" style="48" customWidth="1"/>
    <col min="6679" max="6679" width="3.109375" style="48" customWidth="1"/>
    <col min="6680" max="6680" width="3" style="48" customWidth="1"/>
    <col min="6681" max="6681" width="1.5546875" style="48" customWidth="1"/>
    <col min="6682" max="6682" width="12" style="48" customWidth="1"/>
    <col min="6683" max="6912" width="8.88671875" style="48"/>
    <col min="6913" max="6913" width="21.109375" style="48" customWidth="1"/>
    <col min="6914" max="6914" width="16.33203125" style="48" customWidth="1"/>
    <col min="6915" max="6915" width="2.33203125" style="48" customWidth="1"/>
    <col min="6916" max="6916" width="9.5546875" style="48" customWidth="1"/>
    <col min="6917" max="6923" width="2.5546875" style="48" customWidth="1"/>
    <col min="6924" max="6924" width="2.21875" style="48" customWidth="1"/>
    <col min="6925" max="6926" width="2.5546875" style="48" customWidth="1"/>
    <col min="6927" max="6927" width="5.109375" style="48" customWidth="1"/>
    <col min="6928" max="6928" width="2.5546875" style="48" customWidth="1"/>
    <col min="6929" max="6929" width="3.5546875" style="48" customWidth="1"/>
    <col min="6930" max="6930" width="3.88671875" style="48" customWidth="1"/>
    <col min="6931" max="6931" width="2.21875" style="48" customWidth="1"/>
    <col min="6932" max="6932" width="2.77734375" style="48" customWidth="1"/>
    <col min="6933" max="6933" width="2.21875" style="48" customWidth="1"/>
    <col min="6934" max="6934" width="2.77734375" style="48" customWidth="1"/>
    <col min="6935" max="6935" width="3.109375" style="48" customWidth="1"/>
    <col min="6936" max="6936" width="3" style="48" customWidth="1"/>
    <col min="6937" max="6937" width="1.5546875" style="48" customWidth="1"/>
    <col min="6938" max="6938" width="12" style="48" customWidth="1"/>
    <col min="6939" max="7168" width="8.88671875" style="48"/>
    <col min="7169" max="7169" width="21.109375" style="48" customWidth="1"/>
    <col min="7170" max="7170" width="16.33203125" style="48" customWidth="1"/>
    <col min="7171" max="7171" width="2.33203125" style="48" customWidth="1"/>
    <col min="7172" max="7172" width="9.5546875" style="48" customWidth="1"/>
    <col min="7173" max="7179" width="2.5546875" style="48" customWidth="1"/>
    <col min="7180" max="7180" width="2.21875" style="48" customWidth="1"/>
    <col min="7181" max="7182" width="2.5546875" style="48" customWidth="1"/>
    <col min="7183" max="7183" width="5.109375" style="48" customWidth="1"/>
    <col min="7184" max="7184" width="2.5546875" style="48" customWidth="1"/>
    <col min="7185" max="7185" width="3.5546875" style="48" customWidth="1"/>
    <col min="7186" max="7186" width="3.88671875" style="48" customWidth="1"/>
    <col min="7187" max="7187" width="2.21875" style="48" customWidth="1"/>
    <col min="7188" max="7188" width="2.77734375" style="48" customWidth="1"/>
    <col min="7189" max="7189" width="2.21875" style="48" customWidth="1"/>
    <col min="7190" max="7190" width="2.77734375" style="48" customWidth="1"/>
    <col min="7191" max="7191" width="3.109375" style="48" customWidth="1"/>
    <col min="7192" max="7192" width="3" style="48" customWidth="1"/>
    <col min="7193" max="7193" width="1.5546875" style="48" customWidth="1"/>
    <col min="7194" max="7194" width="12" style="48" customWidth="1"/>
    <col min="7195" max="7424" width="8.88671875" style="48"/>
    <col min="7425" max="7425" width="21.109375" style="48" customWidth="1"/>
    <col min="7426" max="7426" width="16.33203125" style="48" customWidth="1"/>
    <col min="7427" max="7427" width="2.33203125" style="48" customWidth="1"/>
    <col min="7428" max="7428" width="9.5546875" style="48" customWidth="1"/>
    <col min="7429" max="7435" width="2.5546875" style="48" customWidth="1"/>
    <col min="7436" max="7436" width="2.21875" style="48" customWidth="1"/>
    <col min="7437" max="7438" width="2.5546875" style="48" customWidth="1"/>
    <col min="7439" max="7439" width="5.109375" style="48" customWidth="1"/>
    <col min="7440" max="7440" width="2.5546875" style="48" customWidth="1"/>
    <col min="7441" max="7441" width="3.5546875" style="48" customWidth="1"/>
    <col min="7442" max="7442" width="3.88671875" style="48" customWidth="1"/>
    <col min="7443" max="7443" width="2.21875" style="48" customWidth="1"/>
    <col min="7444" max="7444" width="2.77734375" style="48" customWidth="1"/>
    <col min="7445" max="7445" width="2.21875" style="48" customWidth="1"/>
    <col min="7446" max="7446" width="2.77734375" style="48" customWidth="1"/>
    <col min="7447" max="7447" width="3.109375" style="48" customWidth="1"/>
    <col min="7448" max="7448" width="3" style="48" customWidth="1"/>
    <col min="7449" max="7449" width="1.5546875" style="48" customWidth="1"/>
    <col min="7450" max="7450" width="12" style="48" customWidth="1"/>
    <col min="7451" max="7680" width="8.88671875" style="48"/>
    <col min="7681" max="7681" width="21.109375" style="48" customWidth="1"/>
    <col min="7682" max="7682" width="16.33203125" style="48" customWidth="1"/>
    <col min="7683" max="7683" width="2.33203125" style="48" customWidth="1"/>
    <col min="7684" max="7684" width="9.5546875" style="48" customWidth="1"/>
    <col min="7685" max="7691" width="2.5546875" style="48" customWidth="1"/>
    <col min="7692" max="7692" width="2.21875" style="48" customWidth="1"/>
    <col min="7693" max="7694" width="2.5546875" style="48" customWidth="1"/>
    <col min="7695" max="7695" width="5.109375" style="48" customWidth="1"/>
    <col min="7696" max="7696" width="2.5546875" style="48" customWidth="1"/>
    <col min="7697" max="7697" width="3.5546875" style="48" customWidth="1"/>
    <col min="7698" max="7698" width="3.88671875" style="48" customWidth="1"/>
    <col min="7699" max="7699" width="2.21875" style="48" customWidth="1"/>
    <col min="7700" max="7700" width="2.77734375" style="48" customWidth="1"/>
    <col min="7701" max="7701" width="2.21875" style="48" customWidth="1"/>
    <col min="7702" max="7702" width="2.77734375" style="48" customWidth="1"/>
    <col min="7703" max="7703" width="3.109375" style="48" customWidth="1"/>
    <col min="7704" max="7704" width="3" style="48" customWidth="1"/>
    <col min="7705" max="7705" width="1.5546875" style="48" customWidth="1"/>
    <col min="7706" max="7706" width="12" style="48" customWidth="1"/>
    <col min="7707" max="7936" width="8.88671875" style="48"/>
    <col min="7937" max="7937" width="21.109375" style="48" customWidth="1"/>
    <col min="7938" max="7938" width="16.33203125" style="48" customWidth="1"/>
    <col min="7939" max="7939" width="2.33203125" style="48" customWidth="1"/>
    <col min="7940" max="7940" width="9.5546875" style="48" customWidth="1"/>
    <col min="7941" max="7947" width="2.5546875" style="48" customWidth="1"/>
    <col min="7948" max="7948" width="2.21875" style="48" customWidth="1"/>
    <col min="7949" max="7950" width="2.5546875" style="48" customWidth="1"/>
    <col min="7951" max="7951" width="5.109375" style="48" customWidth="1"/>
    <col min="7952" max="7952" width="2.5546875" style="48" customWidth="1"/>
    <col min="7953" max="7953" width="3.5546875" style="48" customWidth="1"/>
    <col min="7954" max="7954" width="3.88671875" style="48" customWidth="1"/>
    <col min="7955" max="7955" width="2.21875" style="48" customWidth="1"/>
    <col min="7956" max="7956" width="2.77734375" style="48" customWidth="1"/>
    <col min="7957" max="7957" width="2.21875" style="48" customWidth="1"/>
    <col min="7958" max="7958" width="2.77734375" style="48" customWidth="1"/>
    <col min="7959" max="7959" width="3.109375" style="48" customWidth="1"/>
    <col min="7960" max="7960" width="3" style="48" customWidth="1"/>
    <col min="7961" max="7961" width="1.5546875" style="48" customWidth="1"/>
    <col min="7962" max="7962" width="12" style="48" customWidth="1"/>
    <col min="7963" max="8192" width="8.88671875" style="48"/>
    <col min="8193" max="8193" width="21.109375" style="48" customWidth="1"/>
    <col min="8194" max="8194" width="16.33203125" style="48" customWidth="1"/>
    <col min="8195" max="8195" width="2.33203125" style="48" customWidth="1"/>
    <col min="8196" max="8196" width="9.5546875" style="48" customWidth="1"/>
    <col min="8197" max="8203" width="2.5546875" style="48" customWidth="1"/>
    <col min="8204" max="8204" width="2.21875" style="48" customWidth="1"/>
    <col min="8205" max="8206" width="2.5546875" style="48" customWidth="1"/>
    <col min="8207" max="8207" width="5.109375" style="48" customWidth="1"/>
    <col min="8208" max="8208" width="2.5546875" style="48" customWidth="1"/>
    <col min="8209" max="8209" width="3.5546875" style="48" customWidth="1"/>
    <col min="8210" max="8210" width="3.88671875" style="48" customWidth="1"/>
    <col min="8211" max="8211" width="2.21875" style="48" customWidth="1"/>
    <col min="8212" max="8212" width="2.77734375" style="48" customWidth="1"/>
    <col min="8213" max="8213" width="2.21875" style="48" customWidth="1"/>
    <col min="8214" max="8214" width="2.77734375" style="48" customWidth="1"/>
    <col min="8215" max="8215" width="3.109375" style="48" customWidth="1"/>
    <col min="8216" max="8216" width="3" style="48" customWidth="1"/>
    <col min="8217" max="8217" width="1.5546875" style="48" customWidth="1"/>
    <col min="8218" max="8218" width="12" style="48" customWidth="1"/>
    <col min="8219" max="8448" width="8.88671875" style="48"/>
    <col min="8449" max="8449" width="21.109375" style="48" customWidth="1"/>
    <col min="8450" max="8450" width="16.33203125" style="48" customWidth="1"/>
    <col min="8451" max="8451" width="2.33203125" style="48" customWidth="1"/>
    <col min="8452" max="8452" width="9.5546875" style="48" customWidth="1"/>
    <col min="8453" max="8459" width="2.5546875" style="48" customWidth="1"/>
    <col min="8460" max="8460" width="2.21875" style="48" customWidth="1"/>
    <col min="8461" max="8462" width="2.5546875" style="48" customWidth="1"/>
    <col min="8463" max="8463" width="5.109375" style="48" customWidth="1"/>
    <col min="8464" max="8464" width="2.5546875" style="48" customWidth="1"/>
    <col min="8465" max="8465" width="3.5546875" style="48" customWidth="1"/>
    <col min="8466" max="8466" width="3.88671875" style="48" customWidth="1"/>
    <col min="8467" max="8467" width="2.21875" style="48" customWidth="1"/>
    <col min="8468" max="8468" width="2.77734375" style="48" customWidth="1"/>
    <col min="8469" max="8469" width="2.21875" style="48" customWidth="1"/>
    <col min="8470" max="8470" width="2.77734375" style="48" customWidth="1"/>
    <col min="8471" max="8471" width="3.109375" style="48" customWidth="1"/>
    <col min="8472" max="8472" width="3" style="48" customWidth="1"/>
    <col min="8473" max="8473" width="1.5546875" style="48" customWidth="1"/>
    <col min="8474" max="8474" width="12" style="48" customWidth="1"/>
    <col min="8475" max="8704" width="8.88671875" style="48"/>
    <col min="8705" max="8705" width="21.109375" style="48" customWidth="1"/>
    <col min="8706" max="8706" width="16.33203125" style="48" customWidth="1"/>
    <col min="8707" max="8707" width="2.33203125" style="48" customWidth="1"/>
    <col min="8708" max="8708" width="9.5546875" style="48" customWidth="1"/>
    <col min="8709" max="8715" width="2.5546875" style="48" customWidth="1"/>
    <col min="8716" max="8716" width="2.21875" style="48" customWidth="1"/>
    <col min="8717" max="8718" width="2.5546875" style="48" customWidth="1"/>
    <col min="8719" max="8719" width="5.109375" style="48" customWidth="1"/>
    <col min="8720" max="8720" width="2.5546875" style="48" customWidth="1"/>
    <col min="8721" max="8721" width="3.5546875" style="48" customWidth="1"/>
    <col min="8722" max="8722" width="3.88671875" style="48" customWidth="1"/>
    <col min="8723" max="8723" width="2.21875" style="48" customWidth="1"/>
    <col min="8724" max="8724" width="2.77734375" style="48" customWidth="1"/>
    <col min="8725" max="8725" width="2.21875" style="48" customWidth="1"/>
    <col min="8726" max="8726" width="2.77734375" style="48" customWidth="1"/>
    <col min="8727" max="8727" width="3.109375" style="48" customWidth="1"/>
    <col min="8728" max="8728" width="3" style="48" customWidth="1"/>
    <col min="8729" max="8729" width="1.5546875" style="48" customWidth="1"/>
    <col min="8730" max="8730" width="12" style="48" customWidth="1"/>
    <col min="8731" max="8960" width="8.88671875" style="48"/>
    <col min="8961" max="8961" width="21.109375" style="48" customWidth="1"/>
    <col min="8962" max="8962" width="16.33203125" style="48" customWidth="1"/>
    <col min="8963" max="8963" width="2.33203125" style="48" customWidth="1"/>
    <col min="8964" max="8964" width="9.5546875" style="48" customWidth="1"/>
    <col min="8965" max="8971" width="2.5546875" style="48" customWidth="1"/>
    <col min="8972" max="8972" width="2.21875" style="48" customWidth="1"/>
    <col min="8973" max="8974" width="2.5546875" style="48" customWidth="1"/>
    <col min="8975" max="8975" width="5.109375" style="48" customWidth="1"/>
    <col min="8976" max="8976" width="2.5546875" style="48" customWidth="1"/>
    <col min="8977" max="8977" width="3.5546875" style="48" customWidth="1"/>
    <col min="8978" max="8978" width="3.88671875" style="48" customWidth="1"/>
    <col min="8979" max="8979" width="2.21875" style="48" customWidth="1"/>
    <col min="8980" max="8980" width="2.77734375" style="48" customWidth="1"/>
    <col min="8981" max="8981" width="2.21875" style="48" customWidth="1"/>
    <col min="8982" max="8982" width="2.77734375" style="48" customWidth="1"/>
    <col min="8983" max="8983" width="3.109375" style="48" customWidth="1"/>
    <col min="8984" max="8984" width="3" style="48" customWidth="1"/>
    <col min="8985" max="8985" width="1.5546875" style="48" customWidth="1"/>
    <col min="8986" max="8986" width="12" style="48" customWidth="1"/>
    <col min="8987" max="9216" width="8.88671875" style="48"/>
    <col min="9217" max="9217" width="21.109375" style="48" customWidth="1"/>
    <col min="9218" max="9218" width="16.33203125" style="48" customWidth="1"/>
    <col min="9219" max="9219" width="2.33203125" style="48" customWidth="1"/>
    <col min="9220" max="9220" width="9.5546875" style="48" customWidth="1"/>
    <col min="9221" max="9227" width="2.5546875" style="48" customWidth="1"/>
    <col min="9228" max="9228" width="2.21875" style="48" customWidth="1"/>
    <col min="9229" max="9230" width="2.5546875" style="48" customWidth="1"/>
    <col min="9231" max="9231" width="5.109375" style="48" customWidth="1"/>
    <col min="9232" max="9232" width="2.5546875" style="48" customWidth="1"/>
    <col min="9233" max="9233" width="3.5546875" style="48" customWidth="1"/>
    <col min="9234" max="9234" width="3.88671875" style="48" customWidth="1"/>
    <col min="9235" max="9235" width="2.21875" style="48" customWidth="1"/>
    <col min="9236" max="9236" width="2.77734375" style="48" customWidth="1"/>
    <col min="9237" max="9237" width="2.21875" style="48" customWidth="1"/>
    <col min="9238" max="9238" width="2.77734375" style="48" customWidth="1"/>
    <col min="9239" max="9239" width="3.109375" style="48" customWidth="1"/>
    <col min="9240" max="9240" width="3" style="48" customWidth="1"/>
    <col min="9241" max="9241" width="1.5546875" style="48" customWidth="1"/>
    <col min="9242" max="9242" width="12" style="48" customWidth="1"/>
    <col min="9243" max="9472" width="8.88671875" style="48"/>
    <col min="9473" max="9473" width="21.109375" style="48" customWidth="1"/>
    <col min="9474" max="9474" width="16.33203125" style="48" customWidth="1"/>
    <col min="9475" max="9475" width="2.33203125" style="48" customWidth="1"/>
    <col min="9476" max="9476" width="9.5546875" style="48" customWidth="1"/>
    <col min="9477" max="9483" width="2.5546875" style="48" customWidth="1"/>
    <col min="9484" max="9484" width="2.21875" style="48" customWidth="1"/>
    <col min="9485" max="9486" width="2.5546875" style="48" customWidth="1"/>
    <col min="9487" max="9487" width="5.109375" style="48" customWidth="1"/>
    <col min="9488" max="9488" width="2.5546875" style="48" customWidth="1"/>
    <col min="9489" max="9489" width="3.5546875" style="48" customWidth="1"/>
    <col min="9490" max="9490" width="3.88671875" style="48" customWidth="1"/>
    <col min="9491" max="9491" width="2.21875" style="48" customWidth="1"/>
    <col min="9492" max="9492" width="2.77734375" style="48" customWidth="1"/>
    <col min="9493" max="9493" width="2.21875" style="48" customWidth="1"/>
    <col min="9494" max="9494" width="2.77734375" style="48" customWidth="1"/>
    <col min="9495" max="9495" width="3.109375" style="48" customWidth="1"/>
    <col min="9496" max="9496" width="3" style="48" customWidth="1"/>
    <col min="9497" max="9497" width="1.5546875" style="48" customWidth="1"/>
    <col min="9498" max="9498" width="12" style="48" customWidth="1"/>
    <col min="9499" max="9728" width="8.88671875" style="48"/>
    <col min="9729" max="9729" width="21.109375" style="48" customWidth="1"/>
    <col min="9730" max="9730" width="16.33203125" style="48" customWidth="1"/>
    <col min="9731" max="9731" width="2.33203125" style="48" customWidth="1"/>
    <col min="9732" max="9732" width="9.5546875" style="48" customWidth="1"/>
    <col min="9733" max="9739" width="2.5546875" style="48" customWidth="1"/>
    <col min="9740" max="9740" width="2.21875" style="48" customWidth="1"/>
    <col min="9741" max="9742" width="2.5546875" style="48" customWidth="1"/>
    <col min="9743" max="9743" width="5.109375" style="48" customWidth="1"/>
    <col min="9744" max="9744" width="2.5546875" style="48" customWidth="1"/>
    <col min="9745" max="9745" width="3.5546875" style="48" customWidth="1"/>
    <col min="9746" max="9746" width="3.88671875" style="48" customWidth="1"/>
    <col min="9747" max="9747" width="2.21875" style="48" customWidth="1"/>
    <col min="9748" max="9748" width="2.77734375" style="48" customWidth="1"/>
    <col min="9749" max="9749" width="2.21875" style="48" customWidth="1"/>
    <col min="9750" max="9750" width="2.77734375" style="48" customWidth="1"/>
    <col min="9751" max="9751" width="3.109375" style="48" customWidth="1"/>
    <col min="9752" max="9752" width="3" style="48" customWidth="1"/>
    <col min="9753" max="9753" width="1.5546875" style="48" customWidth="1"/>
    <col min="9754" max="9754" width="12" style="48" customWidth="1"/>
    <col min="9755" max="9984" width="8.88671875" style="48"/>
    <col min="9985" max="9985" width="21.109375" style="48" customWidth="1"/>
    <col min="9986" max="9986" width="16.33203125" style="48" customWidth="1"/>
    <col min="9987" max="9987" width="2.33203125" style="48" customWidth="1"/>
    <col min="9988" max="9988" width="9.5546875" style="48" customWidth="1"/>
    <col min="9989" max="9995" width="2.5546875" style="48" customWidth="1"/>
    <col min="9996" max="9996" width="2.21875" style="48" customWidth="1"/>
    <col min="9997" max="9998" width="2.5546875" style="48" customWidth="1"/>
    <col min="9999" max="9999" width="5.109375" style="48" customWidth="1"/>
    <col min="10000" max="10000" width="2.5546875" style="48" customWidth="1"/>
    <col min="10001" max="10001" width="3.5546875" style="48" customWidth="1"/>
    <col min="10002" max="10002" width="3.88671875" style="48" customWidth="1"/>
    <col min="10003" max="10003" width="2.21875" style="48" customWidth="1"/>
    <col min="10004" max="10004" width="2.77734375" style="48" customWidth="1"/>
    <col min="10005" max="10005" width="2.21875" style="48" customWidth="1"/>
    <col min="10006" max="10006" width="2.77734375" style="48" customWidth="1"/>
    <col min="10007" max="10007" width="3.109375" style="48" customWidth="1"/>
    <col min="10008" max="10008" width="3" style="48" customWidth="1"/>
    <col min="10009" max="10009" width="1.5546875" style="48" customWidth="1"/>
    <col min="10010" max="10010" width="12" style="48" customWidth="1"/>
    <col min="10011" max="10240" width="8.88671875" style="48"/>
    <col min="10241" max="10241" width="21.109375" style="48" customWidth="1"/>
    <col min="10242" max="10242" width="16.33203125" style="48" customWidth="1"/>
    <col min="10243" max="10243" width="2.33203125" style="48" customWidth="1"/>
    <col min="10244" max="10244" width="9.5546875" style="48" customWidth="1"/>
    <col min="10245" max="10251" width="2.5546875" style="48" customWidth="1"/>
    <col min="10252" max="10252" width="2.21875" style="48" customWidth="1"/>
    <col min="10253" max="10254" width="2.5546875" style="48" customWidth="1"/>
    <col min="10255" max="10255" width="5.109375" style="48" customWidth="1"/>
    <col min="10256" max="10256" width="2.5546875" style="48" customWidth="1"/>
    <col min="10257" max="10257" width="3.5546875" style="48" customWidth="1"/>
    <col min="10258" max="10258" width="3.88671875" style="48" customWidth="1"/>
    <col min="10259" max="10259" width="2.21875" style="48" customWidth="1"/>
    <col min="10260" max="10260" width="2.77734375" style="48" customWidth="1"/>
    <col min="10261" max="10261" width="2.21875" style="48" customWidth="1"/>
    <col min="10262" max="10262" width="2.77734375" style="48" customWidth="1"/>
    <col min="10263" max="10263" width="3.109375" style="48" customWidth="1"/>
    <col min="10264" max="10264" width="3" style="48" customWidth="1"/>
    <col min="10265" max="10265" width="1.5546875" style="48" customWidth="1"/>
    <col min="10266" max="10266" width="12" style="48" customWidth="1"/>
    <col min="10267" max="10496" width="8.88671875" style="48"/>
    <col min="10497" max="10497" width="21.109375" style="48" customWidth="1"/>
    <col min="10498" max="10498" width="16.33203125" style="48" customWidth="1"/>
    <col min="10499" max="10499" width="2.33203125" style="48" customWidth="1"/>
    <col min="10500" max="10500" width="9.5546875" style="48" customWidth="1"/>
    <col min="10501" max="10507" width="2.5546875" style="48" customWidth="1"/>
    <col min="10508" max="10508" width="2.21875" style="48" customWidth="1"/>
    <col min="10509" max="10510" width="2.5546875" style="48" customWidth="1"/>
    <col min="10511" max="10511" width="5.109375" style="48" customWidth="1"/>
    <col min="10512" max="10512" width="2.5546875" style="48" customWidth="1"/>
    <col min="10513" max="10513" width="3.5546875" style="48" customWidth="1"/>
    <col min="10514" max="10514" width="3.88671875" style="48" customWidth="1"/>
    <col min="10515" max="10515" width="2.21875" style="48" customWidth="1"/>
    <col min="10516" max="10516" width="2.77734375" style="48" customWidth="1"/>
    <col min="10517" max="10517" width="2.21875" style="48" customWidth="1"/>
    <col min="10518" max="10518" width="2.77734375" style="48" customWidth="1"/>
    <col min="10519" max="10519" width="3.109375" style="48" customWidth="1"/>
    <col min="10520" max="10520" width="3" style="48" customWidth="1"/>
    <col min="10521" max="10521" width="1.5546875" style="48" customWidth="1"/>
    <col min="10522" max="10522" width="12" style="48" customWidth="1"/>
    <col min="10523" max="10752" width="8.88671875" style="48"/>
    <col min="10753" max="10753" width="21.109375" style="48" customWidth="1"/>
    <col min="10754" max="10754" width="16.33203125" style="48" customWidth="1"/>
    <col min="10755" max="10755" width="2.33203125" style="48" customWidth="1"/>
    <col min="10756" max="10756" width="9.5546875" style="48" customWidth="1"/>
    <col min="10757" max="10763" width="2.5546875" style="48" customWidth="1"/>
    <col min="10764" max="10764" width="2.21875" style="48" customWidth="1"/>
    <col min="10765" max="10766" width="2.5546875" style="48" customWidth="1"/>
    <col min="10767" max="10767" width="5.109375" style="48" customWidth="1"/>
    <col min="10768" max="10768" width="2.5546875" style="48" customWidth="1"/>
    <col min="10769" max="10769" width="3.5546875" style="48" customWidth="1"/>
    <col min="10770" max="10770" width="3.88671875" style="48" customWidth="1"/>
    <col min="10771" max="10771" width="2.21875" style="48" customWidth="1"/>
    <col min="10772" max="10772" width="2.77734375" style="48" customWidth="1"/>
    <col min="10773" max="10773" width="2.21875" style="48" customWidth="1"/>
    <col min="10774" max="10774" width="2.77734375" style="48" customWidth="1"/>
    <col min="10775" max="10775" width="3.109375" style="48" customWidth="1"/>
    <col min="10776" max="10776" width="3" style="48" customWidth="1"/>
    <col min="10777" max="10777" width="1.5546875" style="48" customWidth="1"/>
    <col min="10778" max="10778" width="12" style="48" customWidth="1"/>
    <col min="10779" max="11008" width="8.88671875" style="48"/>
    <col min="11009" max="11009" width="21.109375" style="48" customWidth="1"/>
    <col min="11010" max="11010" width="16.33203125" style="48" customWidth="1"/>
    <col min="11011" max="11011" width="2.33203125" style="48" customWidth="1"/>
    <col min="11012" max="11012" width="9.5546875" style="48" customWidth="1"/>
    <col min="11013" max="11019" width="2.5546875" style="48" customWidth="1"/>
    <col min="11020" max="11020" width="2.21875" style="48" customWidth="1"/>
    <col min="11021" max="11022" width="2.5546875" style="48" customWidth="1"/>
    <col min="11023" max="11023" width="5.109375" style="48" customWidth="1"/>
    <col min="11024" max="11024" width="2.5546875" style="48" customWidth="1"/>
    <col min="11025" max="11025" width="3.5546875" style="48" customWidth="1"/>
    <col min="11026" max="11026" width="3.88671875" style="48" customWidth="1"/>
    <col min="11027" max="11027" width="2.21875" style="48" customWidth="1"/>
    <col min="11028" max="11028" width="2.77734375" style="48" customWidth="1"/>
    <col min="11029" max="11029" width="2.21875" style="48" customWidth="1"/>
    <col min="11030" max="11030" width="2.77734375" style="48" customWidth="1"/>
    <col min="11031" max="11031" width="3.109375" style="48" customWidth="1"/>
    <col min="11032" max="11032" width="3" style="48" customWidth="1"/>
    <col min="11033" max="11033" width="1.5546875" style="48" customWidth="1"/>
    <col min="11034" max="11034" width="12" style="48" customWidth="1"/>
    <col min="11035" max="11264" width="8.88671875" style="48"/>
    <col min="11265" max="11265" width="21.109375" style="48" customWidth="1"/>
    <col min="11266" max="11266" width="16.33203125" style="48" customWidth="1"/>
    <col min="11267" max="11267" width="2.33203125" style="48" customWidth="1"/>
    <col min="11268" max="11268" width="9.5546875" style="48" customWidth="1"/>
    <col min="11269" max="11275" width="2.5546875" style="48" customWidth="1"/>
    <col min="11276" max="11276" width="2.21875" style="48" customWidth="1"/>
    <col min="11277" max="11278" width="2.5546875" style="48" customWidth="1"/>
    <col min="11279" max="11279" width="5.109375" style="48" customWidth="1"/>
    <col min="11280" max="11280" width="2.5546875" style="48" customWidth="1"/>
    <col min="11281" max="11281" width="3.5546875" style="48" customWidth="1"/>
    <col min="11282" max="11282" width="3.88671875" style="48" customWidth="1"/>
    <col min="11283" max="11283" width="2.21875" style="48" customWidth="1"/>
    <col min="11284" max="11284" width="2.77734375" style="48" customWidth="1"/>
    <col min="11285" max="11285" width="2.21875" style="48" customWidth="1"/>
    <col min="11286" max="11286" width="2.77734375" style="48" customWidth="1"/>
    <col min="11287" max="11287" width="3.109375" style="48" customWidth="1"/>
    <col min="11288" max="11288" width="3" style="48" customWidth="1"/>
    <col min="11289" max="11289" width="1.5546875" style="48" customWidth="1"/>
    <col min="11290" max="11290" width="12" style="48" customWidth="1"/>
    <col min="11291" max="11520" width="8.88671875" style="48"/>
    <col min="11521" max="11521" width="21.109375" style="48" customWidth="1"/>
    <col min="11522" max="11522" width="16.33203125" style="48" customWidth="1"/>
    <col min="11523" max="11523" width="2.33203125" style="48" customWidth="1"/>
    <col min="11524" max="11524" width="9.5546875" style="48" customWidth="1"/>
    <col min="11525" max="11531" width="2.5546875" style="48" customWidth="1"/>
    <col min="11532" max="11532" width="2.21875" style="48" customWidth="1"/>
    <col min="11533" max="11534" width="2.5546875" style="48" customWidth="1"/>
    <col min="11535" max="11535" width="5.109375" style="48" customWidth="1"/>
    <col min="11536" max="11536" width="2.5546875" style="48" customWidth="1"/>
    <col min="11537" max="11537" width="3.5546875" style="48" customWidth="1"/>
    <col min="11538" max="11538" width="3.88671875" style="48" customWidth="1"/>
    <col min="11539" max="11539" width="2.21875" style="48" customWidth="1"/>
    <col min="11540" max="11540" width="2.77734375" style="48" customWidth="1"/>
    <col min="11541" max="11541" width="2.21875" style="48" customWidth="1"/>
    <col min="11542" max="11542" width="2.77734375" style="48" customWidth="1"/>
    <col min="11543" max="11543" width="3.109375" style="48" customWidth="1"/>
    <col min="11544" max="11544" width="3" style="48" customWidth="1"/>
    <col min="11545" max="11545" width="1.5546875" style="48" customWidth="1"/>
    <col min="11546" max="11546" width="12" style="48" customWidth="1"/>
    <col min="11547" max="11776" width="8.88671875" style="48"/>
    <col min="11777" max="11777" width="21.109375" style="48" customWidth="1"/>
    <col min="11778" max="11778" width="16.33203125" style="48" customWidth="1"/>
    <col min="11779" max="11779" width="2.33203125" style="48" customWidth="1"/>
    <col min="11780" max="11780" width="9.5546875" style="48" customWidth="1"/>
    <col min="11781" max="11787" width="2.5546875" style="48" customWidth="1"/>
    <col min="11788" max="11788" width="2.21875" style="48" customWidth="1"/>
    <col min="11789" max="11790" width="2.5546875" style="48" customWidth="1"/>
    <col min="11791" max="11791" width="5.109375" style="48" customWidth="1"/>
    <col min="11792" max="11792" width="2.5546875" style="48" customWidth="1"/>
    <col min="11793" max="11793" width="3.5546875" style="48" customWidth="1"/>
    <col min="11794" max="11794" width="3.88671875" style="48" customWidth="1"/>
    <col min="11795" max="11795" width="2.21875" style="48" customWidth="1"/>
    <col min="11796" max="11796" width="2.77734375" style="48" customWidth="1"/>
    <col min="11797" max="11797" width="2.21875" style="48" customWidth="1"/>
    <col min="11798" max="11798" width="2.77734375" style="48" customWidth="1"/>
    <col min="11799" max="11799" width="3.109375" style="48" customWidth="1"/>
    <col min="11800" max="11800" width="3" style="48" customWidth="1"/>
    <col min="11801" max="11801" width="1.5546875" style="48" customWidth="1"/>
    <col min="11802" max="11802" width="12" style="48" customWidth="1"/>
    <col min="11803" max="12032" width="8.88671875" style="48"/>
    <col min="12033" max="12033" width="21.109375" style="48" customWidth="1"/>
    <col min="12034" max="12034" width="16.33203125" style="48" customWidth="1"/>
    <col min="12035" max="12035" width="2.33203125" style="48" customWidth="1"/>
    <col min="12036" max="12036" width="9.5546875" style="48" customWidth="1"/>
    <col min="12037" max="12043" width="2.5546875" style="48" customWidth="1"/>
    <col min="12044" max="12044" width="2.21875" style="48" customWidth="1"/>
    <col min="12045" max="12046" width="2.5546875" style="48" customWidth="1"/>
    <col min="12047" max="12047" width="5.109375" style="48" customWidth="1"/>
    <col min="12048" max="12048" width="2.5546875" style="48" customWidth="1"/>
    <col min="12049" max="12049" width="3.5546875" style="48" customWidth="1"/>
    <col min="12050" max="12050" width="3.88671875" style="48" customWidth="1"/>
    <col min="12051" max="12051" width="2.21875" style="48" customWidth="1"/>
    <col min="12052" max="12052" width="2.77734375" style="48" customWidth="1"/>
    <col min="12053" max="12053" width="2.21875" style="48" customWidth="1"/>
    <col min="12054" max="12054" width="2.77734375" style="48" customWidth="1"/>
    <col min="12055" max="12055" width="3.109375" style="48" customWidth="1"/>
    <col min="12056" max="12056" width="3" style="48" customWidth="1"/>
    <col min="12057" max="12057" width="1.5546875" style="48" customWidth="1"/>
    <col min="12058" max="12058" width="12" style="48" customWidth="1"/>
    <col min="12059" max="12288" width="8.88671875" style="48"/>
    <col min="12289" max="12289" width="21.109375" style="48" customWidth="1"/>
    <col min="12290" max="12290" width="16.33203125" style="48" customWidth="1"/>
    <col min="12291" max="12291" width="2.33203125" style="48" customWidth="1"/>
    <col min="12292" max="12292" width="9.5546875" style="48" customWidth="1"/>
    <col min="12293" max="12299" width="2.5546875" style="48" customWidth="1"/>
    <col min="12300" max="12300" width="2.21875" style="48" customWidth="1"/>
    <col min="12301" max="12302" width="2.5546875" style="48" customWidth="1"/>
    <col min="12303" max="12303" width="5.109375" style="48" customWidth="1"/>
    <col min="12304" max="12304" width="2.5546875" style="48" customWidth="1"/>
    <col min="12305" max="12305" width="3.5546875" style="48" customWidth="1"/>
    <col min="12306" max="12306" width="3.88671875" style="48" customWidth="1"/>
    <col min="12307" max="12307" width="2.21875" style="48" customWidth="1"/>
    <col min="12308" max="12308" width="2.77734375" style="48" customWidth="1"/>
    <col min="12309" max="12309" width="2.21875" style="48" customWidth="1"/>
    <col min="12310" max="12310" width="2.77734375" style="48" customWidth="1"/>
    <col min="12311" max="12311" width="3.109375" style="48" customWidth="1"/>
    <col min="12312" max="12312" width="3" style="48" customWidth="1"/>
    <col min="12313" max="12313" width="1.5546875" style="48" customWidth="1"/>
    <col min="12314" max="12314" width="12" style="48" customWidth="1"/>
    <col min="12315" max="12544" width="8.88671875" style="48"/>
    <col min="12545" max="12545" width="21.109375" style="48" customWidth="1"/>
    <col min="12546" max="12546" width="16.33203125" style="48" customWidth="1"/>
    <col min="12547" max="12547" width="2.33203125" style="48" customWidth="1"/>
    <col min="12548" max="12548" width="9.5546875" style="48" customWidth="1"/>
    <col min="12549" max="12555" width="2.5546875" style="48" customWidth="1"/>
    <col min="12556" max="12556" width="2.21875" style="48" customWidth="1"/>
    <col min="12557" max="12558" width="2.5546875" style="48" customWidth="1"/>
    <col min="12559" max="12559" width="5.109375" style="48" customWidth="1"/>
    <col min="12560" max="12560" width="2.5546875" style="48" customWidth="1"/>
    <col min="12561" max="12561" width="3.5546875" style="48" customWidth="1"/>
    <col min="12562" max="12562" width="3.88671875" style="48" customWidth="1"/>
    <col min="12563" max="12563" width="2.21875" style="48" customWidth="1"/>
    <col min="12564" max="12564" width="2.77734375" style="48" customWidth="1"/>
    <col min="12565" max="12565" width="2.21875" style="48" customWidth="1"/>
    <col min="12566" max="12566" width="2.77734375" style="48" customWidth="1"/>
    <col min="12567" max="12567" width="3.109375" style="48" customWidth="1"/>
    <col min="12568" max="12568" width="3" style="48" customWidth="1"/>
    <col min="12569" max="12569" width="1.5546875" style="48" customWidth="1"/>
    <col min="12570" max="12570" width="12" style="48" customWidth="1"/>
    <col min="12571" max="12800" width="8.88671875" style="48"/>
    <col min="12801" max="12801" width="21.109375" style="48" customWidth="1"/>
    <col min="12802" max="12802" width="16.33203125" style="48" customWidth="1"/>
    <col min="12803" max="12803" width="2.33203125" style="48" customWidth="1"/>
    <col min="12804" max="12804" width="9.5546875" style="48" customWidth="1"/>
    <col min="12805" max="12811" width="2.5546875" style="48" customWidth="1"/>
    <col min="12812" max="12812" width="2.21875" style="48" customWidth="1"/>
    <col min="12813" max="12814" width="2.5546875" style="48" customWidth="1"/>
    <col min="12815" max="12815" width="5.109375" style="48" customWidth="1"/>
    <col min="12816" max="12816" width="2.5546875" style="48" customWidth="1"/>
    <col min="12817" max="12817" width="3.5546875" style="48" customWidth="1"/>
    <col min="12818" max="12818" width="3.88671875" style="48" customWidth="1"/>
    <col min="12819" max="12819" width="2.21875" style="48" customWidth="1"/>
    <col min="12820" max="12820" width="2.77734375" style="48" customWidth="1"/>
    <col min="12821" max="12821" width="2.21875" style="48" customWidth="1"/>
    <col min="12822" max="12822" width="2.77734375" style="48" customWidth="1"/>
    <col min="12823" max="12823" width="3.109375" style="48" customWidth="1"/>
    <col min="12824" max="12824" width="3" style="48" customWidth="1"/>
    <col min="12825" max="12825" width="1.5546875" style="48" customWidth="1"/>
    <col min="12826" max="12826" width="12" style="48" customWidth="1"/>
    <col min="12827" max="13056" width="8.88671875" style="48"/>
    <col min="13057" max="13057" width="21.109375" style="48" customWidth="1"/>
    <col min="13058" max="13058" width="16.33203125" style="48" customWidth="1"/>
    <col min="13059" max="13059" width="2.33203125" style="48" customWidth="1"/>
    <col min="13060" max="13060" width="9.5546875" style="48" customWidth="1"/>
    <col min="13061" max="13067" width="2.5546875" style="48" customWidth="1"/>
    <col min="13068" max="13068" width="2.21875" style="48" customWidth="1"/>
    <col min="13069" max="13070" width="2.5546875" style="48" customWidth="1"/>
    <col min="13071" max="13071" width="5.109375" style="48" customWidth="1"/>
    <col min="13072" max="13072" width="2.5546875" style="48" customWidth="1"/>
    <col min="13073" max="13073" width="3.5546875" style="48" customWidth="1"/>
    <col min="13074" max="13074" width="3.88671875" style="48" customWidth="1"/>
    <col min="13075" max="13075" width="2.21875" style="48" customWidth="1"/>
    <col min="13076" max="13076" width="2.77734375" style="48" customWidth="1"/>
    <col min="13077" max="13077" width="2.21875" style="48" customWidth="1"/>
    <col min="13078" max="13078" width="2.77734375" style="48" customWidth="1"/>
    <col min="13079" max="13079" width="3.109375" style="48" customWidth="1"/>
    <col min="13080" max="13080" width="3" style="48" customWidth="1"/>
    <col min="13081" max="13081" width="1.5546875" style="48" customWidth="1"/>
    <col min="13082" max="13082" width="12" style="48" customWidth="1"/>
    <col min="13083" max="13312" width="8.88671875" style="48"/>
    <col min="13313" max="13313" width="21.109375" style="48" customWidth="1"/>
    <col min="13314" max="13314" width="16.33203125" style="48" customWidth="1"/>
    <col min="13315" max="13315" width="2.33203125" style="48" customWidth="1"/>
    <col min="13316" max="13316" width="9.5546875" style="48" customWidth="1"/>
    <col min="13317" max="13323" width="2.5546875" style="48" customWidth="1"/>
    <col min="13324" max="13324" width="2.21875" style="48" customWidth="1"/>
    <col min="13325" max="13326" width="2.5546875" style="48" customWidth="1"/>
    <col min="13327" max="13327" width="5.109375" style="48" customWidth="1"/>
    <col min="13328" max="13328" width="2.5546875" style="48" customWidth="1"/>
    <col min="13329" max="13329" width="3.5546875" style="48" customWidth="1"/>
    <col min="13330" max="13330" width="3.88671875" style="48" customWidth="1"/>
    <col min="13331" max="13331" width="2.21875" style="48" customWidth="1"/>
    <col min="13332" max="13332" width="2.77734375" style="48" customWidth="1"/>
    <col min="13333" max="13333" width="2.21875" style="48" customWidth="1"/>
    <col min="13334" max="13334" width="2.77734375" style="48" customWidth="1"/>
    <col min="13335" max="13335" width="3.109375" style="48" customWidth="1"/>
    <col min="13336" max="13336" width="3" style="48" customWidth="1"/>
    <col min="13337" max="13337" width="1.5546875" style="48" customWidth="1"/>
    <col min="13338" max="13338" width="12" style="48" customWidth="1"/>
    <col min="13339" max="13568" width="8.88671875" style="48"/>
    <col min="13569" max="13569" width="21.109375" style="48" customWidth="1"/>
    <col min="13570" max="13570" width="16.33203125" style="48" customWidth="1"/>
    <col min="13571" max="13571" width="2.33203125" style="48" customWidth="1"/>
    <col min="13572" max="13572" width="9.5546875" style="48" customWidth="1"/>
    <col min="13573" max="13579" width="2.5546875" style="48" customWidth="1"/>
    <col min="13580" max="13580" width="2.21875" style="48" customWidth="1"/>
    <col min="13581" max="13582" width="2.5546875" style="48" customWidth="1"/>
    <col min="13583" max="13583" width="5.109375" style="48" customWidth="1"/>
    <col min="13584" max="13584" width="2.5546875" style="48" customWidth="1"/>
    <col min="13585" max="13585" width="3.5546875" style="48" customWidth="1"/>
    <col min="13586" max="13586" width="3.88671875" style="48" customWidth="1"/>
    <col min="13587" max="13587" width="2.21875" style="48" customWidth="1"/>
    <col min="13588" max="13588" width="2.77734375" style="48" customWidth="1"/>
    <col min="13589" max="13589" width="2.21875" style="48" customWidth="1"/>
    <col min="13590" max="13590" width="2.77734375" style="48" customWidth="1"/>
    <col min="13591" max="13591" width="3.109375" style="48" customWidth="1"/>
    <col min="13592" max="13592" width="3" style="48" customWidth="1"/>
    <col min="13593" max="13593" width="1.5546875" style="48" customWidth="1"/>
    <col min="13594" max="13594" width="12" style="48" customWidth="1"/>
    <col min="13595" max="13824" width="8.88671875" style="48"/>
    <col min="13825" max="13825" width="21.109375" style="48" customWidth="1"/>
    <col min="13826" max="13826" width="16.33203125" style="48" customWidth="1"/>
    <col min="13827" max="13827" width="2.33203125" style="48" customWidth="1"/>
    <col min="13828" max="13828" width="9.5546875" style="48" customWidth="1"/>
    <col min="13829" max="13835" width="2.5546875" style="48" customWidth="1"/>
    <col min="13836" max="13836" width="2.21875" style="48" customWidth="1"/>
    <col min="13837" max="13838" width="2.5546875" style="48" customWidth="1"/>
    <col min="13839" max="13839" width="5.109375" style="48" customWidth="1"/>
    <col min="13840" max="13840" width="2.5546875" style="48" customWidth="1"/>
    <col min="13841" max="13841" width="3.5546875" style="48" customWidth="1"/>
    <col min="13842" max="13842" width="3.88671875" style="48" customWidth="1"/>
    <col min="13843" max="13843" width="2.21875" style="48" customWidth="1"/>
    <col min="13844" max="13844" width="2.77734375" style="48" customWidth="1"/>
    <col min="13845" max="13845" width="2.21875" style="48" customWidth="1"/>
    <col min="13846" max="13846" width="2.77734375" style="48" customWidth="1"/>
    <col min="13847" max="13847" width="3.109375" style="48" customWidth="1"/>
    <col min="13848" max="13848" width="3" style="48" customWidth="1"/>
    <col min="13849" max="13849" width="1.5546875" style="48" customWidth="1"/>
    <col min="13850" max="13850" width="12" style="48" customWidth="1"/>
    <col min="13851" max="14080" width="8.88671875" style="48"/>
    <col min="14081" max="14081" width="21.109375" style="48" customWidth="1"/>
    <col min="14082" max="14082" width="16.33203125" style="48" customWidth="1"/>
    <col min="14083" max="14083" width="2.33203125" style="48" customWidth="1"/>
    <col min="14084" max="14084" width="9.5546875" style="48" customWidth="1"/>
    <col min="14085" max="14091" width="2.5546875" style="48" customWidth="1"/>
    <col min="14092" max="14092" width="2.21875" style="48" customWidth="1"/>
    <col min="14093" max="14094" width="2.5546875" style="48" customWidth="1"/>
    <col min="14095" max="14095" width="5.109375" style="48" customWidth="1"/>
    <col min="14096" max="14096" width="2.5546875" style="48" customWidth="1"/>
    <col min="14097" max="14097" width="3.5546875" style="48" customWidth="1"/>
    <col min="14098" max="14098" width="3.88671875" style="48" customWidth="1"/>
    <col min="14099" max="14099" width="2.21875" style="48" customWidth="1"/>
    <col min="14100" max="14100" width="2.77734375" style="48" customWidth="1"/>
    <col min="14101" max="14101" width="2.21875" style="48" customWidth="1"/>
    <col min="14102" max="14102" width="2.77734375" style="48" customWidth="1"/>
    <col min="14103" max="14103" width="3.109375" style="48" customWidth="1"/>
    <col min="14104" max="14104" width="3" style="48" customWidth="1"/>
    <col min="14105" max="14105" width="1.5546875" style="48" customWidth="1"/>
    <col min="14106" max="14106" width="12" style="48" customWidth="1"/>
    <col min="14107" max="14336" width="8.88671875" style="48"/>
    <col min="14337" max="14337" width="21.109375" style="48" customWidth="1"/>
    <col min="14338" max="14338" width="16.33203125" style="48" customWidth="1"/>
    <col min="14339" max="14339" width="2.33203125" style="48" customWidth="1"/>
    <col min="14340" max="14340" width="9.5546875" style="48" customWidth="1"/>
    <col min="14341" max="14347" width="2.5546875" style="48" customWidth="1"/>
    <col min="14348" max="14348" width="2.21875" style="48" customWidth="1"/>
    <col min="14349" max="14350" width="2.5546875" style="48" customWidth="1"/>
    <col min="14351" max="14351" width="5.109375" style="48" customWidth="1"/>
    <col min="14352" max="14352" width="2.5546875" style="48" customWidth="1"/>
    <col min="14353" max="14353" width="3.5546875" style="48" customWidth="1"/>
    <col min="14354" max="14354" width="3.88671875" style="48" customWidth="1"/>
    <col min="14355" max="14355" width="2.21875" style="48" customWidth="1"/>
    <col min="14356" max="14356" width="2.77734375" style="48" customWidth="1"/>
    <col min="14357" max="14357" width="2.21875" style="48" customWidth="1"/>
    <col min="14358" max="14358" width="2.77734375" style="48" customWidth="1"/>
    <col min="14359" max="14359" width="3.109375" style="48" customWidth="1"/>
    <col min="14360" max="14360" width="3" style="48" customWidth="1"/>
    <col min="14361" max="14361" width="1.5546875" style="48" customWidth="1"/>
    <col min="14362" max="14362" width="12" style="48" customWidth="1"/>
    <col min="14363" max="14592" width="8.88671875" style="48"/>
    <col min="14593" max="14593" width="21.109375" style="48" customWidth="1"/>
    <col min="14594" max="14594" width="16.33203125" style="48" customWidth="1"/>
    <col min="14595" max="14595" width="2.33203125" style="48" customWidth="1"/>
    <col min="14596" max="14596" width="9.5546875" style="48" customWidth="1"/>
    <col min="14597" max="14603" width="2.5546875" style="48" customWidth="1"/>
    <col min="14604" max="14604" width="2.21875" style="48" customWidth="1"/>
    <col min="14605" max="14606" width="2.5546875" style="48" customWidth="1"/>
    <col min="14607" max="14607" width="5.109375" style="48" customWidth="1"/>
    <col min="14608" max="14608" width="2.5546875" style="48" customWidth="1"/>
    <col min="14609" max="14609" width="3.5546875" style="48" customWidth="1"/>
    <col min="14610" max="14610" width="3.88671875" style="48" customWidth="1"/>
    <col min="14611" max="14611" width="2.21875" style="48" customWidth="1"/>
    <col min="14612" max="14612" width="2.77734375" style="48" customWidth="1"/>
    <col min="14613" max="14613" width="2.21875" style="48" customWidth="1"/>
    <col min="14614" max="14614" width="2.77734375" style="48" customWidth="1"/>
    <col min="14615" max="14615" width="3.109375" style="48" customWidth="1"/>
    <col min="14616" max="14616" width="3" style="48" customWidth="1"/>
    <col min="14617" max="14617" width="1.5546875" style="48" customWidth="1"/>
    <col min="14618" max="14618" width="12" style="48" customWidth="1"/>
    <col min="14619" max="14848" width="8.88671875" style="48"/>
    <col min="14849" max="14849" width="21.109375" style="48" customWidth="1"/>
    <col min="14850" max="14850" width="16.33203125" style="48" customWidth="1"/>
    <col min="14851" max="14851" width="2.33203125" style="48" customWidth="1"/>
    <col min="14852" max="14852" width="9.5546875" style="48" customWidth="1"/>
    <col min="14853" max="14859" width="2.5546875" style="48" customWidth="1"/>
    <col min="14860" max="14860" width="2.21875" style="48" customWidth="1"/>
    <col min="14861" max="14862" width="2.5546875" style="48" customWidth="1"/>
    <col min="14863" max="14863" width="5.109375" style="48" customWidth="1"/>
    <col min="14864" max="14864" width="2.5546875" style="48" customWidth="1"/>
    <col min="14865" max="14865" width="3.5546875" style="48" customWidth="1"/>
    <col min="14866" max="14866" width="3.88671875" style="48" customWidth="1"/>
    <col min="14867" max="14867" width="2.21875" style="48" customWidth="1"/>
    <col min="14868" max="14868" width="2.77734375" style="48" customWidth="1"/>
    <col min="14869" max="14869" width="2.21875" style="48" customWidth="1"/>
    <col min="14870" max="14870" width="2.77734375" style="48" customWidth="1"/>
    <col min="14871" max="14871" width="3.109375" style="48" customWidth="1"/>
    <col min="14872" max="14872" width="3" style="48" customWidth="1"/>
    <col min="14873" max="14873" width="1.5546875" style="48" customWidth="1"/>
    <col min="14874" max="14874" width="12" style="48" customWidth="1"/>
    <col min="14875" max="15104" width="8.88671875" style="48"/>
    <col min="15105" max="15105" width="21.109375" style="48" customWidth="1"/>
    <col min="15106" max="15106" width="16.33203125" style="48" customWidth="1"/>
    <col min="15107" max="15107" width="2.33203125" style="48" customWidth="1"/>
    <col min="15108" max="15108" width="9.5546875" style="48" customWidth="1"/>
    <col min="15109" max="15115" width="2.5546875" style="48" customWidth="1"/>
    <col min="15116" max="15116" width="2.21875" style="48" customWidth="1"/>
    <col min="15117" max="15118" width="2.5546875" style="48" customWidth="1"/>
    <col min="15119" max="15119" width="5.109375" style="48" customWidth="1"/>
    <col min="15120" max="15120" width="2.5546875" style="48" customWidth="1"/>
    <col min="15121" max="15121" width="3.5546875" style="48" customWidth="1"/>
    <col min="15122" max="15122" width="3.88671875" style="48" customWidth="1"/>
    <col min="15123" max="15123" width="2.21875" style="48" customWidth="1"/>
    <col min="15124" max="15124" width="2.77734375" style="48" customWidth="1"/>
    <col min="15125" max="15125" width="2.21875" style="48" customWidth="1"/>
    <col min="15126" max="15126" width="2.77734375" style="48" customWidth="1"/>
    <col min="15127" max="15127" width="3.109375" style="48" customWidth="1"/>
    <col min="15128" max="15128" width="3" style="48" customWidth="1"/>
    <col min="15129" max="15129" width="1.5546875" style="48" customWidth="1"/>
    <col min="15130" max="15130" width="12" style="48" customWidth="1"/>
    <col min="15131" max="15360" width="8.88671875" style="48"/>
    <col min="15361" max="15361" width="21.109375" style="48" customWidth="1"/>
    <col min="15362" max="15362" width="16.33203125" style="48" customWidth="1"/>
    <col min="15363" max="15363" width="2.33203125" style="48" customWidth="1"/>
    <col min="15364" max="15364" width="9.5546875" style="48" customWidth="1"/>
    <col min="15365" max="15371" width="2.5546875" style="48" customWidth="1"/>
    <col min="15372" max="15372" width="2.21875" style="48" customWidth="1"/>
    <col min="15373" max="15374" width="2.5546875" style="48" customWidth="1"/>
    <col min="15375" max="15375" width="5.109375" style="48" customWidth="1"/>
    <col min="15376" max="15376" width="2.5546875" style="48" customWidth="1"/>
    <col min="15377" max="15377" width="3.5546875" style="48" customWidth="1"/>
    <col min="15378" max="15378" width="3.88671875" style="48" customWidth="1"/>
    <col min="15379" max="15379" width="2.21875" style="48" customWidth="1"/>
    <col min="15380" max="15380" width="2.77734375" style="48" customWidth="1"/>
    <col min="15381" max="15381" width="2.21875" style="48" customWidth="1"/>
    <col min="15382" max="15382" width="2.77734375" style="48" customWidth="1"/>
    <col min="15383" max="15383" width="3.109375" style="48" customWidth="1"/>
    <col min="15384" max="15384" width="3" style="48" customWidth="1"/>
    <col min="15385" max="15385" width="1.5546875" style="48" customWidth="1"/>
    <col min="15386" max="15386" width="12" style="48" customWidth="1"/>
    <col min="15387" max="15616" width="8.88671875" style="48"/>
    <col min="15617" max="15617" width="21.109375" style="48" customWidth="1"/>
    <col min="15618" max="15618" width="16.33203125" style="48" customWidth="1"/>
    <col min="15619" max="15619" width="2.33203125" style="48" customWidth="1"/>
    <col min="15620" max="15620" width="9.5546875" style="48" customWidth="1"/>
    <col min="15621" max="15627" width="2.5546875" style="48" customWidth="1"/>
    <col min="15628" max="15628" width="2.21875" style="48" customWidth="1"/>
    <col min="15629" max="15630" width="2.5546875" style="48" customWidth="1"/>
    <col min="15631" max="15631" width="5.109375" style="48" customWidth="1"/>
    <col min="15632" max="15632" width="2.5546875" style="48" customWidth="1"/>
    <col min="15633" max="15633" width="3.5546875" style="48" customWidth="1"/>
    <col min="15634" max="15634" width="3.88671875" style="48" customWidth="1"/>
    <col min="15635" max="15635" width="2.21875" style="48" customWidth="1"/>
    <col min="15636" max="15636" width="2.77734375" style="48" customWidth="1"/>
    <col min="15637" max="15637" width="2.21875" style="48" customWidth="1"/>
    <col min="15638" max="15638" width="2.77734375" style="48" customWidth="1"/>
    <col min="15639" max="15639" width="3.109375" style="48" customWidth="1"/>
    <col min="15640" max="15640" width="3" style="48" customWidth="1"/>
    <col min="15641" max="15641" width="1.5546875" style="48" customWidth="1"/>
    <col min="15642" max="15642" width="12" style="48" customWidth="1"/>
    <col min="15643" max="15872" width="8.88671875" style="48"/>
    <col min="15873" max="15873" width="21.109375" style="48" customWidth="1"/>
    <col min="15874" max="15874" width="16.33203125" style="48" customWidth="1"/>
    <col min="15875" max="15875" width="2.33203125" style="48" customWidth="1"/>
    <col min="15876" max="15876" width="9.5546875" style="48" customWidth="1"/>
    <col min="15877" max="15883" width="2.5546875" style="48" customWidth="1"/>
    <col min="15884" max="15884" width="2.21875" style="48" customWidth="1"/>
    <col min="15885" max="15886" width="2.5546875" style="48" customWidth="1"/>
    <col min="15887" max="15887" width="5.109375" style="48" customWidth="1"/>
    <col min="15888" max="15888" width="2.5546875" style="48" customWidth="1"/>
    <col min="15889" max="15889" width="3.5546875" style="48" customWidth="1"/>
    <col min="15890" max="15890" width="3.88671875" style="48" customWidth="1"/>
    <col min="15891" max="15891" width="2.21875" style="48" customWidth="1"/>
    <col min="15892" max="15892" width="2.77734375" style="48" customWidth="1"/>
    <col min="15893" max="15893" width="2.21875" style="48" customWidth="1"/>
    <col min="15894" max="15894" width="2.77734375" style="48" customWidth="1"/>
    <col min="15895" max="15895" width="3.109375" style="48" customWidth="1"/>
    <col min="15896" max="15896" width="3" style="48" customWidth="1"/>
    <col min="15897" max="15897" width="1.5546875" style="48" customWidth="1"/>
    <col min="15898" max="15898" width="12" style="48" customWidth="1"/>
    <col min="15899" max="16128" width="8.88671875" style="48"/>
    <col min="16129" max="16129" width="21.109375" style="48" customWidth="1"/>
    <col min="16130" max="16130" width="16.33203125" style="48" customWidth="1"/>
    <col min="16131" max="16131" width="2.33203125" style="48" customWidth="1"/>
    <col min="16132" max="16132" width="9.5546875" style="48" customWidth="1"/>
    <col min="16133" max="16139" width="2.5546875" style="48" customWidth="1"/>
    <col min="16140" max="16140" width="2.21875" style="48" customWidth="1"/>
    <col min="16141" max="16142" width="2.5546875" style="48" customWidth="1"/>
    <col min="16143" max="16143" width="5.109375" style="48" customWidth="1"/>
    <col min="16144" max="16144" width="2.5546875" style="48" customWidth="1"/>
    <col min="16145" max="16145" width="3.5546875" style="48" customWidth="1"/>
    <col min="16146" max="16146" width="3.88671875" style="48" customWidth="1"/>
    <col min="16147" max="16147" width="2.21875" style="48" customWidth="1"/>
    <col min="16148" max="16148" width="2.77734375" style="48" customWidth="1"/>
    <col min="16149" max="16149" width="2.21875" style="48" customWidth="1"/>
    <col min="16150" max="16150" width="2.77734375" style="48" customWidth="1"/>
    <col min="16151" max="16151" width="3.109375" style="48" customWidth="1"/>
    <col min="16152" max="16152" width="3" style="48" customWidth="1"/>
    <col min="16153" max="16153" width="1.5546875" style="48" customWidth="1"/>
    <col min="16154" max="16154" width="12" style="48" customWidth="1"/>
    <col min="16155" max="16384" width="8.88671875" style="48"/>
  </cols>
  <sheetData>
    <row r="1" spans="1:30" ht="23.25" customHeight="1">
      <c r="A1" s="439" t="s">
        <v>59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</row>
    <row r="2" spans="1:30" ht="9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</row>
    <row r="3" spans="1:30" ht="20.100000000000001" customHeight="1">
      <c r="A3" s="85" t="s">
        <v>60</v>
      </c>
      <c r="B3" s="72" t="s">
        <v>52</v>
      </c>
      <c r="C3" s="440" t="s">
        <v>61</v>
      </c>
      <c r="D3" s="441"/>
      <c r="E3" s="441"/>
      <c r="F3" s="441"/>
      <c r="G3" s="441"/>
      <c r="H3" s="442"/>
      <c r="I3" s="440" t="s">
        <v>62</v>
      </c>
      <c r="J3" s="441"/>
      <c r="K3" s="441"/>
      <c r="L3" s="441"/>
      <c r="M3" s="441"/>
      <c r="N3" s="441"/>
      <c r="O3" s="441"/>
      <c r="P3" s="442"/>
      <c r="Q3" s="440" t="s">
        <v>63</v>
      </c>
      <c r="R3" s="441"/>
      <c r="S3" s="441"/>
      <c r="T3" s="441"/>
      <c r="U3" s="441"/>
      <c r="V3" s="441"/>
      <c r="W3" s="441"/>
      <c r="X3" s="441"/>
      <c r="Y3" s="443"/>
      <c r="AA3" s="48" t="s">
        <v>148</v>
      </c>
      <c r="AB3" s="48" t="s">
        <v>149</v>
      </c>
      <c r="AC3" s="48" t="s">
        <v>150</v>
      </c>
      <c r="AD3" s="48" t="s">
        <v>151</v>
      </c>
    </row>
    <row r="4" spans="1:30" s="45" customFormat="1" ht="17.100000000000001" customHeight="1">
      <c r="A4" s="71" t="s">
        <v>64</v>
      </c>
      <c r="B4" s="203">
        <f>C4+I4+Q4</f>
        <v>1214234530</v>
      </c>
      <c r="C4" s="444">
        <f>내역서!H119</f>
        <v>606990347</v>
      </c>
      <c r="D4" s="444"/>
      <c r="E4" s="444"/>
      <c r="F4" s="444"/>
      <c r="G4" s="444"/>
      <c r="H4" s="444"/>
      <c r="I4" s="445">
        <f>내역서!J119</f>
        <v>501178980</v>
      </c>
      <c r="J4" s="444"/>
      <c r="K4" s="444"/>
      <c r="L4" s="444"/>
      <c r="M4" s="444"/>
      <c r="N4" s="444"/>
      <c r="O4" s="444"/>
      <c r="P4" s="446"/>
      <c r="Q4" s="444">
        <f>내역서!L119</f>
        <v>106065203</v>
      </c>
      <c r="R4" s="444"/>
      <c r="S4" s="444"/>
      <c r="T4" s="444"/>
      <c r="U4" s="444"/>
      <c r="V4" s="444"/>
      <c r="W4" s="444"/>
      <c r="X4" s="444"/>
      <c r="Y4" s="447"/>
      <c r="Z4" s="86"/>
      <c r="AA4" s="45" t="e">
        <f>'제경비산출서 (철콘)'!B4</f>
        <v>#REF!</v>
      </c>
      <c r="AB4" s="45" t="e">
        <f>'제경비산출서 (포장)'!B4</f>
        <v>#REF!</v>
      </c>
      <c r="AC4" s="45" t="e">
        <f>AA4+AB4</f>
        <v>#REF!</v>
      </c>
      <c r="AD4" s="45" t="e">
        <f>AC4-B4</f>
        <v>#REF!</v>
      </c>
    </row>
    <row r="5" spans="1:30" s="45" customFormat="1" ht="17.100000000000001" customHeight="1">
      <c r="A5" s="212" t="s">
        <v>106</v>
      </c>
      <c r="B5" s="204">
        <f>J5</f>
        <v>94722827</v>
      </c>
      <c r="C5" s="216"/>
      <c r="D5" s="211">
        <f>I4</f>
        <v>501178980</v>
      </c>
      <c r="E5" s="211" t="s">
        <v>65</v>
      </c>
      <c r="F5" s="429">
        <v>0.189</v>
      </c>
      <c r="G5" s="429"/>
      <c r="H5" s="429"/>
      <c r="I5" s="210" t="s">
        <v>66</v>
      </c>
      <c r="J5" s="428">
        <f>INT(D5*F5)</f>
        <v>94722827</v>
      </c>
      <c r="K5" s="428"/>
      <c r="L5" s="428"/>
      <c r="M5" s="428"/>
      <c r="N5" s="211"/>
      <c r="O5" s="215"/>
      <c r="P5" s="210"/>
      <c r="Q5" s="210"/>
      <c r="R5" s="210"/>
      <c r="S5" s="216"/>
      <c r="T5" s="216"/>
      <c r="U5" s="216"/>
      <c r="V5" s="216"/>
      <c r="W5" s="216"/>
      <c r="X5" s="216"/>
      <c r="Y5" s="126"/>
      <c r="Z5" s="86"/>
      <c r="AA5" s="185" t="e">
        <f>'제경비산출서 (철콘)'!B5</f>
        <v>#REF!</v>
      </c>
      <c r="AB5" s="185" t="e">
        <f>'제경비산출서 (포장)'!B5</f>
        <v>#REF!</v>
      </c>
      <c r="AC5" s="185" t="e">
        <f t="shared" ref="AC5:AC30" si="0">AA5+AB5</f>
        <v>#REF!</v>
      </c>
      <c r="AD5" s="185" t="e">
        <f t="shared" ref="AD5:AD30" si="1">AC5-B5</f>
        <v>#REF!</v>
      </c>
    </row>
    <row r="6" spans="1:30" s="45" customFormat="1" ht="17.100000000000001" customHeight="1">
      <c r="A6" s="212" t="s">
        <v>107</v>
      </c>
      <c r="B6" s="204">
        <f t="shared" ref="B6:B11" si="2">Q6</f>
        <v>21214104</v>
      </c>
      <c r="C6" s="216" t="s">
        <v>67</v>
      </c>
      <c r="D6" s="211">
        <f>I4</f>
        <v>501178980</v>
      </c>
      <c r="E6" s="211" t="s">
        <v>68</v>
      </c>
      <c r="F6" s="428">
        <f>B5</f>
        <v>94722827</v>
      </c>
      <c r="G6" s="428"/>
      <c r="H6" s="428"/>
      <c r="I6" s="428"/>
      <c r="J6" s="216" t="s">
        <v>69</v>
      </c>
      <c r="K6" s="211"/>
      <c r="L6" s="429">
        <v>3.56E-2</v>
      </c>
      <c r="M6" s="429"/>
      <c r="N6" s="429"/>
      <c r="O6" s="429"/>
      <c r="P6" s="215" t="s">
        <v>66</v>
      </c>
      <c r="Q6" s="428">
        <f>INT((D6+F6)*L6)</f>
        <v>21214104</v>
      </c>
      <c r="R6" s="428"/>
      <c r="S6" s="428"/>
      <c r="T6" s="428"/>
      <c r="U6" s="211"/>
      <c r="V6" s="211"/>
      <c r="W6" s="211"/>
      <c r="X6" s="211"/>
      <c r="Y6" s="126"/>
      <c r="Z6" s="86"/>
      <c r="AA6" s="185" t="e">
        <f>'제경비산출서 (철콘)'!B6</f>
        <v>#REF!</v>
      </c>
      <c r="AB6" s="185" t="e">
        <f>'제경비산출서 (포장)'!B6</f>
        <v>#REF!</v>
      </c>
      <c r="AC6" s="185" t="e">
        <f t="shared" si="0"/>
        <v>#REF!</v>
      </c>
      <c r="AD6" s="185" t="e">
        <f t="shared" si="1"/>
        <v>#REF!</v>
      </c>
    </row>
    <row r="7" spans="1:30" s="45" customFormat="1" ht="17.100000000000001" customHeight="1">
      <c r="A7" s="212" t="s">
        <v>108</v>
      </c>
      <c r="B7" s="204">
        <f>Q7</f>
        <v>6018608</v>
      </c>
      <c r="C7" s="216" t="s">
        <v>67</v>
      </c>
      <c r="D7" s="211">
        <f>I4</f>
        <v>501178980</v>
      </c>
      <c r="E7" s="211" t="s">
        <v>68</v>
      </c>
      <c r="F7" s="428">
        <f>B5</f>
        <v>94722827</v>
      </c>
      <c r="G7" s="428"/>
      <c r="H7" s="428"/>
      <c r="I7" s="428"/>
      <c r="J7" s="216" t="s">
        <v>69</v>
      </c>
      <c r="K7" s="211"/>
      <c r="L7" s="429">
        <v>1.01E-2</v>
      </c>
      <c r="M7" s="429"/>
      <c r="N7" s="429"/>
      <c r="O7" s="429"/>
      <c r="P7" s="215" t="s">
        <v>66</v>
      </c>
      <c r="Q7" s="428">
        <f>INT((D7+F7)*L7)</f>
        <v>6018608</v>
      </c>
      <c r="R7" s="428"/>
      <c r="S7" s="428"/>
      <c r="T7" s="428"/>
      <c r="U7" s="211"/>
      <c r="V7" s="211"/>
      <c r="W7" s="211"/>
      <c r="X7" s="211"/>
      <c r="Y7" s="126"/>
      <c r="Z7" s="86"/>
      <c r="AA7" s="185" t="e">
        <f>'제경비산출서 (철콘)'!B7</f>
        <v>#REF!</v>
      </c>
      <c r="AB7" s="185" t="e">
        <f>'제경비산출서 (포장)'!B7</f>
        <v>#REF!</v>
      </c>
      <c r="AC7" s="185" t="e">
        <f t="shared" si="0"/>
        <v>#REF!</v>
      </c>
      <c r="AD7" s="185" t="e">
        <f t="shared" si="1"/>
        <v>#REF!</v>
      </c>
    </row>
    <row r="8" spans="1:30" s="45" customFormat="1" ht="17.100000000000001" customHeight="1">
      <c r="A8" s="201" t="s">
        <v>109</v>
      </c>
      <c r="B8" s="204">
        <f t="shared" si="2"/>
        <v>18017384</v>
      </c>
      <c r="C8" s="216" t="s">
        <v>67</v>
      </c>
      <c r="D8" s="211">
        <f>I4</f>
        <v>501178980</v>
      </c>
      <c r="E8" s="211" t="s">
        <v>70</v>
      </c>
      <c r="F8" s="432">
        <v>3.5950000000000003E-2</v>
      </c>
      <c r="G8" s="432"/>
      <c r="H8" s="432"/>
      <c r="I8" s="432"/>
      <c r="J8" s="216"/>
      <c r="K8" s="211"/>
      <c r="L8" s="448"/>
      <c r="M8" s="448"/>
      <c r="N8" s="448"/>
      <c r="O8" s="448"/>
      <c r="P8" s="215" t="s">
        <v>66</v>
      </c>
      <c r="Q8" s="428">
        <f>INT((D8*F8))</f>
        <v>18017384</v>
      </c>
      <c r="R8" s="428"/>
      <c r="S8" s="428"/>
      <c r="T8" s="428"/>
      <c r="U8" s="211"/>
      <c r="V8" s="211"/>
      <c r="W8" s="211"/>
      <c r="X8" s="211"/>
      <c r="Y8" s="126"/>
      <c r="Z8" s="86"/>
      <c r="AA8" s="185" t="e">
        <f>'제경비산출서 (철콘)'!B8</f>
        <v>#REF!</v>
      </c>
      <c r="AB8" s="185" t="e">
        <f>'제경비산출서 (포장)'!B8</f>
        <v>#REF!</v>
      </c>
      <c r="AC8" s="185" t="e">
        <f t="shared" si="0"/>
        <v>#REF!</v>
      </c>
      <c r="AD8" s="185" t="e">
        <f t="shared" si="1"/>
        <v>#REF!</v>
      </c>
    </row>
    <row r="9" spans="1:30" s="45" customFormat="1" ht="17.100000000000001" customHeight="1">
      <c r="A9" s="201" t="s">
        <v>110</v>
      </c>
      <c r="B9" s="204">
        <f t="shared" si="2"/>
        <v>23806001</v>
      </c>
      <c r="C9" s="216" t="s">
        <v>67</v>
      </c>
      <c r="D9" s="211">
        <f>I4</f>
        <v>501178980</v>
      </c>
      <c r="E9" s="211" t="s">
        <v>70</v>
      </c>
      <c r="F9" s="429">
        <v>4.7500000000000001E-2</v>
      </c>
      <c r="G9" s="429"/>
      <c r="H9" s="429"/>
      <c r="I9" s="429"/>
      <c r="J9" s="216"/>
      <c r="K9" s="211"/>
      <c r="L9" s="448"/>
      <c r="M9" s="448"/>
      <c r="N9" s="448"/>
      <c r="O9" s="448"/>
      <c r="P9" s="215" t="s">
        <v>66</v>
      </c>
      <c r="Q9" s="428">
        <f>INT((D9*F9))</f>
        <v>23806001</v>
      </c>
      <c r="R9" s="428"/>
      <c r="S9" s="428"/>
      <c r="T9" s="428"/>
      <c r="U9" s="211"/>
      <c r="V9" s="211"/>
      <c r="W9" s="211"/>
      <c r="X9" s="211"/>
      <c r="Y9" s="126"/>
      <c r="Z9" s="86"/>
      <c r="AA9" s="185" t="e">
        <f>'제경비산출서 (철콘)'!B9</f>
        <v>#REF!</v>
      </c>
      <c r="AB9" s="185" t="e">
        <f>'제경비산출서 (포장)'!B9</f>
        <v>#REF!</v>
      </c>
      <c r="AC9" s="185" t="e">
        <f t="shared" si="0"/>
        <v>#REF!</v>
      </c>
      <c r="AD9" s="185" t="e">
        <f t="shared" si="1"/>
        <v>#REF!</v>
      </c>
    </row>
    <row r="10" spans="1:30" s="45" customFormat="1" ht="17.100000000000001" customHeight="1">
      <c r="A10" s="201" t="s">
        <v>111</v>
      </c>
      <c r="B10" s="204">
        <f t="shared" si="2"/>
        <v>11527116</v>
      </c>
      <c r="C10" s="216" t="s">
        <v>67</v>
      </c>
      <c r="D10" s="211">
        <f>I4</f>
        <v>501178980</v>
      </c>
      <c r="E10" s="211" t="s">
        <v>70</v>
      </c>
      <c r="F10" s="429">
        <v>2.3E-2</v>
      </c>
      <c r="G10" s="429"/>
      <c r="H10" s="429"/>
      <c r="I10" s="429"/>
      <c r="J10" s="216"/>
      <c r="K10" s="211"/>
      <c r="L10" s="448"/>
      <c r="M10" s="448"/>
      <c r="N10" s="448"/>
      <c r="O10" s="448"/>
      <c r="P10" s="215" t="s">
        <v>66</v>
      </c>
      <c r="Q10" s="428">
        <f>INT((D10*F10))</f>
        <v>11527116</v>
      </c>
      <c r="R10" s="428"/>
      <c r="S10" s="428"/>
      <c r="T10" s="428"/>
      <c r="U10" s="211"/>
      <c r="V10" s="211"/>
      <c r="W10" s="211"/>
      <c r="X10" s="211"/>
      <c r="Y10" s="126"/>
      <c r="Z10" s="86"/>
      <c r="AA10" s="185" t="e">
        <f>'제경비산출서 (철콘)'!B10</f>
        <v>#REF!</v>
      </c>
      <c r="AB10" s="185" t="e">
        <f>'제경비산출서 (포장)'!B10</f>
        <v>#REF!</v>
      </c>
      <c r="AC10" s="185" t="e">
        <f t="shared" si="0"/>
        <v>#REF!</v>
      </c>
      <c r="AD10" s="185" t="e">
        <f t="shared" si="1"/>
        <v>#REF!</v>
      </c>
    </row>
    <row r="11" spans="1:30" s="45" customFormat="1" ht="17.100000000000001" customHeight="1">
      <c r="A11" s="212" t="s">
        <v>112</v>
      </c>
      <c r="B11" s="204">
        <f t="shared" si="2"/>
        <v>2367484</v>
      </c>
      <c r="C11" s="216" t="s">
        <v>67</v>
      </c>
      <c r="D11" s="211">
        <f>B8</f>
        <v>18017384</v>
      </c>
      <c r="E11" s="211" t="s">
        <v>70</v>
      </c>
      <c r="F11" s="429">
        <v>0.13139999999999999</v>
      </c>
      <c r="G11" s="429"/>
      <c r="H11" s="429"/>
      <c r="I11" s="429"/>
      <c r="J11" s="216"/>
      <c r="K11" s="211"/>
      <c r="L11" s="448"/>
      <c r="M11" s="448"/>
      <c r="N11" s="448"/>
      <c r="O11" s="448"/>
      <c r="P11" s="215" t="s">
        <v>66</v>
      </c>
      <c r="Q11" s="428">
        <f>INT((D11*F11))</f>
        <v>2367484</v>
      </c>
      <c r="R11" s="428"/>
      <c r="S11" s="428"/>
      <c r="T11" s="428"/>
      <c r="U11" s="211"/>
      <c r="V11" s="211"/>
      <c r="W11" s="211"/>
      <c r="X11" s="211"/>
      <c r="Y11" s="126"/>
      <c r="Z11" s="86"/>
      <c r="AA11" s="185" t="e">
        <f>'제경비산출서 (철콘)'!B11</f>
        <v>#REF!</v>
      </c>
      <c r="AB11" s="185" t="e">
        <f>'제경비산출서 (포장)'!B11</f>
        <v>#REF!</v>
      </c>
      <c r="AC11" s="185" t="e">
        <f t="shared" si="0"/>
        <v>#REF!</v>
      </c>
      <c r="AD11" s="185" t="e">
        <f t="shared" si="1"/>
        <v>#REF!</v>
      </c>
    </row>
    <row r="12" spans="1:30" s="45" customFormat="1" ht="17.100000000000001" customHeight="1">
      <c r="A12" s="212" t="s">
        <v>114</v>
      </c>
      <c r="B12" s="204">
        <f>T12</f>
        <v>4856938</v>
      </c>
      <c r="C12" s="216" t="s">
        <v>67</v>
      </c>
      <c r="D12" s="211">
        <f>C4</f>
        <v>606990347</v>
      </c>
      <c r="E12" s="211" t="s">
        <v>68</v>
      </c>
      <c r="F12" s="428">
        <f>I4</f>
        <v>501178980</v>
      </c>
      <c r="G12" s="428"/>
      <c r="H12" s="428"/>
      <c r="I12" s="428"/>
      <c r="J12" s="211" t="s">
        <v>68</v>
      </c>
      <c r="K12" s="428">
        <f>Q4</f>
        <v>106065203</v>
      </c>
      <c r="L12" s="428"/>
      <c r="M12" s="428"/>
      <c r="N12" s="428"/>
      <c r="O12" s="428"/>
      <c r="P12" s="211" t="s">
        <v>71</v>
      </c>
      <c r="Q12" s="429">
        <v>4.0000000000000001E-3</v>
      </c>
      <c r="R12" s="429"/>
      <c r="S12" s="216" t="s">
        <v>66</v>
      </c>
      <c r="T12" s="428">
        <f>INT((D12+F12+K12)*Q12)</f>
        <v>4856938</v>
      </c>
      <c r="U12" s="428"/>
      <c r="V12" s="428"/>
      <c r="W12" s="428"/>
      <c r="X12" s="211"/>
      <c r="Y12" s="127"/>
      <c r="Z12" s="86"/>
      <c r="AA12" s="185" t="e">
        <f>'제경비산출서 (철콘)'!B12</f>
        <v>#REF!</v>
      </c>
      <c r="AB12" s="185" t="e">
        <f>'제경비산출서 (포장)'!B12</f>
        <v>#REF!</v>
      </c>
      <c r="AC12" s="185" t="e">
        <f t="shared" si="0"/>
        <v>#REF!</v>
      </c>
      <c r="AD12" s="185" t="e">
        <f t="shared" si="1"/>
        <v>#REF!</v>
      </c>
    </row>
    <row r="13" spans="1:30" s="218" customFormat="1" ht="17.100000000000001" customHeight="1">
      <c r="A13" s="221" t="s">
        <v>167</v>
      </c>
      <c r="B13" s="204">
        <f>T13</f>
        <v>983529</v>
      </c>
      <c r="C13" s="219" t="s">
        <v>67</v>
      </c>
      <c r="D13" s="220">
        <f>C4</f>
        <v>606990347</v>
      </c>
      <c r="E13" s="220" t="s">
        <v>68</v>
      </c>
      <c r="F13" s="428">
        <f>I4</f>
        <v>501178980</v>
      </c>
      <c r="G13" s="428"/>
      <c r="H13" s="428"/>
      <c r="I13" s="428"/>
      <c r="J13" s="220" t="s">
        <v>68</v>
      </c>
      <c r="K13" s="428">
        <f>Q4</f>
        <v>106065203</v>
      </c>
      <c r="L13" s="428"/>
      <c r="M13" s="428"/>
      <c r="N13" s="428"/>
      <c r="O13" s="428"/>
      <c r="P13" s="220" t="s">
        <v>71</v>
      </c>
      <c r="Q13" s="429">
        <v>8.0999999999999996E-4</v>
      </c>
      <c r="R13" s="429"/>
      <c r="S13" s="219" t="s">
        <v>66</v>
      </c>
      <c r="T13" s="428">
        <f>INT((D13+F13+K13)*Q13)</f>
        <v>983529</v>
      </c>
      <c r="U13" s="428"/>
      <c r="V13" s="428"/>
      <c r="W13" s="428"/>
      <c r="X13" s="220"/>
      <c r="Y13" s="127"/>
      <c r="Z13" s="86"/>
    </row>
    <row r="14" spans="1:30" s="45" customFormat="1" ht="17.100000000000001" customHeight="1">
      <c r="A14" s="438" t="s">
        <v>168</v>
      </c>
      <c r="B14" s="204">
        <f>T14</f>
        <v>32266113</v>
      </c>
      <c r="C14" s="216" t="s">
        <v>67</v>
      </c>
      <c r="D14" s="213">
        <f>C4</f>
        <v>606990347</v>
      </c>
      <c r="E14" s="213" t="s">
        <v>68</v>
      </c>
      <c r="F14" s="433">
        <f>I4</f>
        <v>501178980</v>
      </c>
      <c r="G14" s="433"/>
      <c r="H14" s="433"/>
      <c r="I14" s="433"/>
      <c r="J14" s="213" t="s">
        <v>68</v>
      </c>
      <c r="K14" s="433">
        <f>B28/1.1</f>
        <v>36736363.636363633</v>
      </c>
      <c r="L14" s="433"/>
      <c r="M14" s="433"/>
      <c r="N14" s="128" t="s">
        <v>72</v>
      </c>
      <c r="O14" s="129">
        <v>2.53E-2</v>
      </c>
      <c r="P14" s="213" t="s">
        <v>136</v>
      </c>
      <c r="Q14" s="433">
        <v>3300000</v>
      </c>
      <c r="R14" s="433"/>
      <c r="S14" s="214" t="s">
        <v>66</v>
      </c>
      <c r="T14" s="437">
        <f>INT((D14+F14+K14)*O14)+Q14</f>
        <v>32266113</v>
      </c>
      <c r="U14" s="437"/>
      <c r="V14" s="437"/>
      <c r="W14" s="437"/>
      <c r="X14" s="433" t="s">
        <v>94</v>
      </c>
      <c r="Y14" s="434"/>
      <c r="Z14" s="86"/>
      <c r="AA14" s="185" t="e">
        <f>'제경비산출서 (철콘)'!B13</f>
        <v>#REF!</v>
      </c>
      <c r="AB14" s="185" t="e">
        <f>'제경비산출서 (포장)'!B13</f>
        <v>#REF!</v>
      </c>
      <c r="AC14" s="185" t="e">
        <f t="shared" si="0"/>
        <v>#REF!</v>
      </c>
      <c r="AD14" s="185" t="e">
        <f t="shared" si="1"/>
        <v>#REF!</v>
      </c>
    </row>
    <row r="15" spans="1:30" s="45" customFormat="1" ht="17.100000000000001" customHeight="1">
      <c r="A15" s="438"/>
      <c r="B15" s="204"/>
      <c r="C15" s="216" t="s">
        <v>73</v>
      </c>
      <c r="D15" s="213">
        <f>D14</f>
        <v>606990347</v>
      </c>
      <c r="E15" s="213" t="s">
        <v>68</v>
      </c>
      <c r="F15" s="433">
        <f>F14</f>
        <v>501178980</v>
      </c>
      <c r="G15" s="433"/>
      <c r="H15" s="433"/>
      <c r="I15" s="433"/>
      <c r="J15" s="128" t="s">
        <v>72</v>
      </c>
      <c r="K15" s="435">
        <v>2.53E-2</v>
      </c>
      <c r="L15" s="435"/>
      <c r="M15" s="213" t="s">
        <v>136</v>
      </c>
      <c r="N15" s="433">
        <v>3300000</v>
      </c>
      <c r="O15" s="433"/>
      <c r="P15" s="213" t="s">
        <v>79</v>
      </c>
      <c r="Q15" s="436">
        <v>1.2</v>
      </c>
      <c r="R15" s="436"/>
      <c r="S15" s="214" t="s">
        <v>66</v>
      </c>
      <c r="T15" s="437">
        <f>INT(((D15+F15)*K15+N15)*Q15)</f>
        <v>37604020</v>
      </c>
      <c r="U15" s="437"/>
      <c r="V15" s="437"/>
      <c r="W15" s="437"/>
      <c r="X15" s="433" t="s">
        <v>95</v>
      </c>
      <c r="Y15" s="434"/>
      <c r="Z15" s="86"/>
      <c r="AA15" s="185">
        <f>'제경비산출서 (철콘)'!B14</f>
        <v>0</v>
      </c>
      <c r="AB15" s="185">
        <f>'제경비산출서 (포장)'!B14</f>
        <v>0</v>
      </c>
      <c r="AC15" s="185">
        <f t="shared" si="0"/>
        <v>0</v>
      </c>
      <c r="AD15" s="185">
        <f t="shared" si="1"/>
        <v>0</v>
      </c>
    </row>
    <row r="16" spans="1:30" s="45" customFormat="1" ht="17.100000000000001" customHeight="1">
      <c r="A16" s="212" t="s">
        <v>138</v>
      </c>
      <c r="B16" s="204">
        <f>T16</f>
        <v>10928110</v>
      </c>
      <c r="C16" s="216" t="s">
        <v>67</v>
      </c>
      <c r="D16" s="211">
        <f>C4</f>
        <v>606990347</v>
      </c>
      <c r="E16" s="211" t="s">
        <v>68</v>
      </c>
      <c r="F16" s="428">
        <f>I4</f>
        <v>501178980</v>
      </c>
      <c r="G16" s="428"/>
      <c r="H16" s="428"/>
      <c r="I16" s="428"/>
      <c r="J16" s="211" t="s">
        <v>68</v>
      </c>
      <c r="K16" s="428">
        <f>Q4</f>
        <v>106065203</v>
      </c>
      <c r="L16" s="428"/>
      <c r="M16" s="428"/>
      <c r="N16" s="428"/>
      <c r="O16" s="428"/>
      <c r="P16" s="211" t="s">
        <v>71</v>
      </c>
      <c r="Q16" s="429">
        <v>8.9999999999999993E-3</v>
      </c>
      <c r="R16" s="429"/>
      <c r="S16" s="216" t="s">
        <v>66</v>
      </c>
      <c r="T16" s="428">
        <f>INT((D16+F16+K16)*Q16)</f>
        <v>10928110</v>
      </c>
      <c r="U16" s="428"/>
      <c r="V16" s="428"/>
      <c r="W16" s="428"/>
      <c r="X16" s="211"/>
      <c r="Y16" s="127"/>
      <c r="Z16" s="86"/>
      <c r="AA16" s="185" t="e">
        <f>'제경비산출서 (철콘)'!B16</f>
        <v>#REF!</v>
      </c>
      <c r="AB16" s="185" t="e">
        <f>'제경비산출서 (포장)'!B16</f>
        <v>#REF!</v>
      </c>
      <c r="AC16" s="185" t="e">
        <f t="shared" si="0"/>
        <v>#REF!</v>
      </c>
      <c r="AD16" s="185" t="e">
        <f t="shared" si="1"/>
        <v>#REF!</v>
      </c>
    </row>
    <row r="17" spans="1:30" s="196" customFormat="1" ht="17.100000000000001" customHeight="1">
      <c r="A17" s="212" t="s">
        <v>169</v>
      </c>
      <c r="B17" s="204">
        <f>Q17</f>
        <v>35754</v>
      </c>
      <c r="C17" s="216" t="s">
        <v>67</v>
      </c>
      <c r="D17" s="211">
        <f>I4</f>
        <v>501178980</v>
      </c>
      <c r="E17" s="211" t="s">
        <v>68</v>
      </c>
      <c r="F17" s="428">
        <f>B5</f>
        <v>94722827</v>
      </c>
      <c r="G17" s="428"/>
      <c r="H17" s="428"/>
      <c r="I17" s="428"/>
      <c r="J17" s="216" t="s">
        <v>69</v>
      </c>
      <c r="K17" s="211"/>
      <c r="L17" s="432">
        <v>6.0000000000000002E-5</v>
      </c>
      <c r="M17" s="432"/>
      <c r="N17" s="432"/>
      <c r="O17" s="432"/>
      <c r="P17" s="215" t="s">
        <v>66</v>
      </c>
      <c r="Q17" s="428">
        <f>INT((D17+F17)*L17)</f>
        <v>35754</v>
      </c>
      <c r="R17" s="428"/>
      <c r="S17" s="428"/>
      <c r="T17" s="428"/>
      <c r="U17" s="211"/>
      <c r="V17" s="211"/>
      <c r="W17" s="211"/>
      <c r="X17" s="211"/>
      <c r="Y17" s="127"/>
      <c r="Z17" s="86"/>
    </row>
    <row r="18" spans="1:30" s="196" customFormat="1" ht="17.100000000000001" customHeight="1">
      <c r="A18" s="212" t="s">
        <v>170</v>
      </c>
      <c r="B18" s="204">
        <f>Q18</f>
        <v>536311</v>
      </c>
      <c r="C18" s="216" t="s">
        <v>67</v>
      </c>
      <c r="D18" s="211">
        <f>I4</f>
        <v>501178980</v>
      </c>
      <c r="E18" s="211" t="s">
        <v>68</v>
      </c>
      <c r="F18" s="428">
        <f>B5</f>
        <v>94722827</v>
      </c>
      <c r="G18" s="428"/>
      <c r="H18" s="428"/>
      <c r="I18" s="428"/>
      <c r="J18" s="216" t="s">
        <v>69</v>
      </c>
      <c r="K18" s="211"/>
      <c r="L18" s="429">
        <v>8.9999999999999998E-4</v>
      </c>
      <c r="M18" s="429"/>
      <c r="N18" s="429"/>
      <c r="O18" s="429"/>
      <c r="P18" s="215" t="s">
        <v>66</v>
      </c>
      <c r="Q18" s="428">
        <f>INT((D18+F18)*L18)</f>
        <v>536311</v>
      </c>
      <c r="R18" s="428"/>
      <c r="S18" s="428"/>
      <c r="T18" s="428"/>
      <c r="U18" s="211"/>
      <c r="V18" s="211"/>
      <c r="W18" s="211"/>
      <c r="X18" s="211"/>
      <c r="Y18" s="127"/>
      <c r="Z18" s="86"/>
    </row>
    <row r="19" spans="1:30" s="45" customFormat="1" ht="17.100000000000001" customHeight="1">
      <c r="A19" s="201" t="s">
        <v>171</v>
      </c>
      <c r="B19" s="204">
        <f>내역서!F176</f>
        <v>1059352</v>
      </c>
      <c r="C19" s="216"/>
      <c r="D19" s="211"/>
      <c r="E19" s="211"/>
      <c r="F19" s="211"/>
      <c r="G19" s="211"/>
      <c r="H19" s="211"/>
      <c r="I19" s="211"/>
      <c r="J19" s="211"/>
      <c r="K19" s="215"/>
      <c r="L19" s="215"/>
      <c r="M19" s="215"/>
      <c r="N19" s="215"/>
      <c r="O19" s="215"/>
      <c r="P19" s="211"/>
      <c r="Q19" s="209"/>
      <c r="R19" s="209"/>
      <c r="S19" s="216"/>
      <c r="T19" s="216"/>
      <c r="U19" s="216"/>
      <c r="V19" s="216"/>
      <c r="W19" s="216"/>
      <c r="X19" s="216"/>
      <c r="Y19" s="126"/>
      <c r="Z19" s="87"/>
      <c r="AA19" s="185">
        <f>'제경비산출서 (철콘)'!B17</f>
        <v>529676</v>
      </c>
      <c r="AB19" s="185">
        <f>'제경비산출서 (포장)'!B17</f>
        <v>529676</v>
      </c>
      <c r="AC19" s="185">
        <f t="shared" si="0"/>
        <v>1059352</v>
      </c>
      <c r="AD19" s="185">
        <f t="shared" si="1"/>
        <v>0</v>
      </c>
    </row>
    <row r="20" spans="1:30" s="45" customFormat="1" ht="17.100000000000001" customHeight="1">
      <c r="A20" s="212" t="s">
        <v>172</v>
      </c>
      <c r="B20" s="204">
        <f>T20</f>
        <v>69767744</v>
      </c>
      <c r="C20" s="216" t="s">
        <v>67</v>
      </c>
      <c r="D20" s="211">
        <f>C4</f>
        <v>606990347</v>
      </c>
      <c r="E20" s="211" t="s">
        <v>68</v>
      </c>
      <c r="F20" s="428">
        <f>I4</f>
        <v>501178980</v>
      </c>
      <c r="G20" s="428"/>
      <c r="H20" s="428"/>
      <c r="I20" s="428"/>
      <c r="J20" s="211" t="s">
        <v>68</v>
      </c>
      <c r="K20" s="428">
        <f>B5</f>
        <v>94722827</v>
      </c>
      <c r="L20" s="428"/>
      <c r="M20" s="428"/>
      <c r="N20" s="428"/>
      <c r="O20" s="428"/>
      <c r="P20" s="211" t="s">
        <v>71</v>
      </c>
      <c r="Q20" s="429">
        <v>5.8000000000000003E-2</v>
      </c>
      <c r="R20" s="429"/>
      <c r="S20" s="216" t="s">
        <v>66</v>
      </c>
      <c r="T20" s="431">
        <f>INT((D20+F20+K20)*Q20)</f>
        <v>69767744</v>
      </c>
      <c r="U20" s="431"/>
      <c r="V20" s="431"/>
      <c r="W20" s="431"/>
      <c r="X20" s="215"/>
      <c r="Y20" s="130"/>
      <c r="Z20" s="86"/>
      <c r="AA20" s="185" t="e">
        <f>'제경비산출서 (철콘)'!B18</f>
        <v>#REF!</v>
      </c>
      <c r="AB20" s="185" t="e">
        <f>'제경비산출서 (포장)'!B18</f>
        <v>#REF!</v>
      </c>
      <c r="AC20" s="185" t="e">
        <f t="shared" si="0"/>
        <v>#REF!</v>
      </c>
      <c r="AD20" s="185" t="e">
        <f t="shared" si="1"/>
        <v>#REF!</v>
      </c>
    </row>
    <row r="21" spans="1:30" s="45" customFormat="1" ht="17.100000000000001" customHeight="1">
      <c r="A21" s="69" t="s">
        <v>113</v>
      </c>
      <c r="B21" s="204">
        <f>SUM(B4:B20)</f>
        <v>1512341905</v>
      </c>
      <c r="C21" s="216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6"/>
      <c r="T21" s="216"/>
      <c r="U21" s="216"/>
      <c r="V21" s="216"/>
      <c r="W21" s="216"/>
      <c r="X21" s="216"/>
      <c r="Y21" s="126"/>
      <c r="Z21" s="228">
        <f>B21-1457059034</f>
        <v>55282871</v>
      </c>
      <c r="AA21" s="185" t="e">
        <f>'제경비산출서 (철콘)'!B19</f>
        <v>#REF!</v>
      </c>
      <c r="AB21" s="185" t="e">
        <f>'제경비산출서 (포장)'!B19</f>
        <v>#REF!</v>
      </c>
      <c r="AC21" s="185" t="e">
        <f t="shared" si="0"/>
        <v>#REF!</v>
      </c>
      <c r="AD21" s="185" t="e">
        <f t="shared" si="1"/>
        <v>#REF!</v>
      </c>
    </row>
    <row r="22" spans="1:30" s="45" customFormat="1" ht="17.100000000000001" customHeight="1">
      <c r="A22" s="201" t="s">
        <v>153</v>
      </c>
      <c r="B22" s="204">
        <f>J22</f>
        <v>120987352</v>
      </c>
      <c r="C22" s="216"/>
      <c r="D22" s="213">
        <f>B21</f>
        <v>1512341905</v>
      </c>
      <c r="E22" s="211" t="s">
        <v>65</v>
      </c>
      <c r="F22" s="429">
        <v>0.08</v>
      </c>
      <c r="G22" s="429"/>
      <c r="H22" s="429"/>
      <c r="I22" s="210" t="s">
        <v>66</v>
      </c>
      <c r="J22" s="428">
        <f>INT(D22*F22)</f>
        <v>120987352</v>
      </c>
      <c r="K22" s="428"/>
      <c r="L22" s="428"/>
      <c r="M22" s="428"/>
      <c r="N22" s="211"/>
      <c r="O22" s="211"/>
      <c r="P22" s="211"/>
      <c r="Q22" s="211"/>
      <c r="R22" s="211"/>
      <c r="S22" s="216"/>
      <c r="T22" s="216"/>
      <c r="U22" s="216"/>
      <c r="V22" s="216"/>
      <c r="W22" s="216"/>
      <c r="X22" s="216"/>
      <c r="Y22" s="126"/>
      <c r="Z22" s="86"/>
      <c r="AA22" s="185" t="e">
        <f>'제경비산출서 (철콘)'!B20</f>
        <v>#REF!</v>
      </c>
      <c r="AB22" s="185" t="e">
        <f>'제경비산출서 (포장)'!B20</f>
        <v>#REF!</v>
      </c>
      <c r="AC22" s="185" t="e">
        <f t="shared" si="0"/>
        <v>#REF!</v>
      </c>
      <c r="AD22" s="185" t="e">
        <f t="shared" si="1"/>
        <v>#REF!</v>
      </c>
    </row>
    <row r="23" spans="1:30" s="45" customFormat="1" ht="17.100000000000001" customHeight="1">
      <c r="A23" s="201" t="s">
        <v>154</v>
      </c>
      <c r="B23" s="204">
        <f>T23</f>
        <v>153570743.27272728</v>
      </c>
      <c r="C23" s="216" t="s">
        <v>67</v>
      </c>
      <c r="D23" s="213">
        <f>B21</f>
        <v>1512341905</v>
      </c>
      <c r="E23" s="211" t="s">
        <v>68</v>
      </c>
      <c r="F23" s="428">
        <f>B22</f>
        <v>120987352</v>
      </c>
      <c r="G23" s="428"/>
      <c r="H23" s="428"/>
      <c r="I23" s="428"/>
      <c r="J23" s="211" t="s">
        <v>48</v>
      </c>
      <c r="K23" s="431">
        <f>C4</f>
        <v>606990347</v>
      </c>
      <c r="L23" s="431"/>
      <c r="M23" s="431"/>
      <c r="N23" s="431"/>
      <c r="O23" s="431"/>
      <c r="P23" s="211" t="s">
        <v>71</v>
      </c>
      <c r="Q23" s="429">
        <v>0.15</v>
      </c>
      <c r="R23" s="429"/>
      <c r="S23" s="216" t="s">
        <v>66</v>
      </c>
      <c r="T23" s="430">
        <f>INT(((D23+F23-K23)*Q23))-(418102/1.1)</f>
        <v>153570743.27272728</v>
      </c>
      <c r="U23" s="430"/>
      <c r="V23" s="430"/>
      <c r="W23" s="430"/>
      <c r="X23" s="216"/>
      <c r="Y23" s="126"/>
      <c r="Z23" s="86"/>
      <c r="AA23" s="185" t="e">
        <f>'제경비산출서 (철콘)'!B21</f>
        <v>#REF!</v>
      </c>
      <c r="AB23" s="185" t="e">
        <f>'제경비산출서 (포장)'!B21</f>
        <v>#REF!</v>
      </c>
      <c r="AC23" s="185" t="e">
        <f t="shared" si="0"/>
        <v>#REF!</v>
      </c>
      <c r="AD23" s="185" t="e">
        <f t="shared" si="1"/>
        <v>#REF!</v>
      </c>
    </row>
    <row r="24" spans="1:30" s="228" customFormat="1" ht="17.100000000000001" hidden="1" customHeight="1">
      <c r="A24" s="201" t="s">
        <v>174</v>
      </c>
      <c r="B24" s="204">
        <f>내역서!F195</f>
        <v>0</v>
      </c>
      <c r="C24" s="231"/>
      <c r="D24" s="233"/>
      <c r="E24" s="229"/>
      <c r="F24" s="229"/>
      <c r="G24" s="229"/>
      <c r="H24" s="229"/>
      <c r="I24" s="229"/>
      <c r="J24" s="229"/>
      <c r="K24" s="232"/>
      <c r="L24" s="232"/>
      <c r="M24" s="232"/>
      <c r="N24" s="232"/>
      <c r="O24" s="232"/>
      <c r="P24" s="229"/>
      <c r="Q24" s="230"/>
      <c r="R24" s="230"/>
      <c r="S24" s="231"/>
      <c r="T24" s="231"/>
      <c r="U24" s="231"/>
      <c r="V24" s="231"/>
      <c r="W24" s="231"/>
      <c r="X24" s="231"/>
      <c r="Y24" s="126"/>
      <c r="Z24" s="86"/>
    </row>
    <row r="25" spans="1:30" s="45" customFormat="1" ht="17.100000000000001" customHeight="1">
      <c r="A25" s="217" t="s">
        <v>105</v>
      </c>
      <c r="B25" s="204">
        <f>B22+B23+B21+B24</f>
        <v>1786900000.2727273</v>
      </c>
      <c r="C25" s="216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6"/>
      <c r="T25" s="216"/>
      <c r="U25" s="216"/>
      <c r="V25" s="216"/>
      <c r="W25" s="216"/>
      <c r="X25" s="216"/>
      <c r="Y25" s="126"/>
      <c r="Z25" s="61"/>
      <c r="AA25" s="185" t="e">
        <f>'제경비산출서 (철콘)'!B22</f>
        <v>#REF!</v>
      </c>
      <c r="AB25" s="185" t="e">
        <f>'제경비산출서 (포장)'!B22</f>
        <v>#REF!</v>
      </c>
      <c r="AC25" s="185" t="e">
        <f t="shared" si="0"/>
        <v>#REF!</v>
      </c>
      <c r="AD25" s="185" t="e">
        <f t="shared" si="1"/>
        <v>#REF!</v>
      </c>
    </row>
    <row r="26" spans="1:30" s="45" customFormat="1" ht="17.100000000000001" customHeight="1">
      <c r="A26" s="212" t="s">
        <v>358</v>
      </c>
      <c r="B26" s="204">
        <f>J26</f>
        <v>178690000</v>
      </c>
      <c r="C26" s="216"/>
      <c r="D26" s="213">
        <f>B25</f>
        <v>1786900000.2727273</v>
      </c>
      <c r="E26" s="211" t="s">
        <v>65</v>
      </c>
      <c r="F26" s="429">
        <v>0.1</v>
      </c>
      <c r="G26" s="429"/>
      <c r="H26" s="429"/>
      <c r="I26" s="210" t="s">
        <v>66</v>
      </c>
      <c r="J26" s="428">
        <f>INT(D26*F26)</f>
        <v>178690000</v>
      </c>
      <c r="K26" s="428"/>
      <c r="L26" s="428"/>
      <c r="M26" s="428"/>
      <c r="N26" s="211"/>
      <c r="O26" s="211"/>
      <c r="P26" s="211"/>
      <c r="Q26" s="211"/>
      <c r="R26" s="211"/>
      <c r="S26" s="216"/>
      <c r="T26" s="216"/>
      <c r="U26" s="216"/>
      <c r="V26" s="216"/>
      <c r="W26" s="216"/>
      <c r="X26" s="216"/>
      <c r="Y26" s="126"/>
      <c r="Z26" s="86"/>
      <c r="AA26" s="185" t="e">
        <f>'제경비산출서 (철콘)'!B23</f>
        <v>#REF!</v>
      </c>
      <c r="AB26" s="185" t="e">
        <f>'제경비산출서 (포장)'!B23</f>
        <v>#REF!</v>
      </c>
      <c r="AC26" s="185" t="e">
        <f t="shared" si="0"/>
        <v>#REF!</v>
      </c>
      <c r="AD26" s="185" t="e">
        <f t="shared" si="1"/>
        <v>#REF!</v>
      </c>
    </row>
    <row r="27" spans="1:30" s="88" customFormat="1" ht="17.100000000000001" customHeight="1">
      <c r="A27" s="226" t="s">
        <v>359</v>
      </c>
      <c r="B27" s="205">
        <f>SUM(B25:B26)</f>
        <v>1965590000.2727273</v>
      </c>
      <c r="C27" s="135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5"/>
      <c r="T27" s="135"/>
      <c r="U27" s="135"/>
      <c r="V27" s="135"/>
      <c r="W27" s="135"/>
      <c r="X27" s="135"/>
      <c r="Y27" s="139"/>
      <c r="AA27" s="185" t="e">
        <f>'제경비산출서 (철콘)'!B24</f>
        <v>#REF!</v>
      </c>
      <c r="AB27" s="185" t="e">
        <f>'제경비산출서 (포장)'!B24</f>
        <v>#REF!</v>
      </c>
      <c r="AC27" s="185" t="e">
        <f t="shared" si="0"/>
        <v>#REF!</v>
      </c>
      <c r="AD27" s="185" t="e">
        <f t="shared" si="1"/>
        <v>#REF!</v>
      </c>
    </row>
    <row r="28" spans="1:30" s="45" customFormat="1" ht="15" customHeight="1">
      <c r="A28" s="222" t="s">
        <v>175</v>
      </c>
      <c r="B28" s="203">
        <f>내역서!F157</f>
        <v>40410000</v>
      </c>
      <c r="C28" s="223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3"/>
      <c r="T28" s="223"/>
      <c r="U28" s="223"/>
      <c r="V28" s="223"/>
      <c r="W28" s="223"/>
      <c r="X28" s="223"/>
      <c r="Y28" s="225"/>
      <c r="Z28" s="45">
        <f>2005400000/1.1</f>
        <v>1823090909.090909</v>
      </c>
      <c r="AA28" s="185">
        <f>'제경비산출서 (철콘)'!B25</f>
        <v>0</v>
      </c>
      <c r="AB28" s="185">
        <f>'제경비산출서 (포장)'!B25</f>
        <v>40410000</v>
      </c>
      <c r="AC28" s="185">
        <f t="shared" si="0"/>
        <v>40410000</v>
      </c>
      <c r="AD28" s="185">
        <f t="shared" si="1"/>
        <v>0</v>
      </c>
    </row>
    <row r="29" spans="1:30" s="45" customFormat="1" ht="15" customHeight="1">
      <c r="A29" s="200" t="s">
        <v>176</v>
      </c>
      <c r="B29" s="204">
        <f>내역서!F214</f>
        <v>0</v>
      </c>
      <c r="C29" s="131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1"/>
      <c r="T29" s="131"/>
      <c r="U29" s="131"/>
      <c r="V29" s="131"/>
      <c r="W29" s="131"/>
      <c r="X29" s="131"/>
      <c r="Y29" s="133"/>
      <c r="AA29" s="185">
        <f>'제경비산출서 (철콘)'!B26</f>
        <v>0</v>
      </c>
      <c r="AB29" s="185">
        <f>'제경비산출서 (포장)'!B26</f>
        <v>0</v>
      </c>
      <c r="AC29" s="185">
        <f t="shared" si="0"/>
        <v>0</v>
      </c>
      <c r="AD29" s="185">
        <f t="shared" si="1"/>
        <v>0</v>
      </c>
    </row>
    <row r="30" spans="1:30" ht="15" customHeight="1">
      <c r="A30" s="202" t="s">
        <v>177</v>
      </c>
      <c r="B30" s="205">
        <f>B27+B28+B29</f>
        <v>2006000000.2727273</v>
      </c>
      <c r="C30" s="135"/>
      <c r="D30" s="136"/>
      <c r="E30" s="136"/>
      <c r="F30" s="136"/>
      <c r="G30" s="136"/>
      <c r="H30" s="136"/>
      <c r="I30" s="136"/>
      <c r="J30" s="136"/>
      <c r="K30" s="137"/>
      <c r="L30" s="137"/>
      <c r="M30" s="137"/>
      <c r="N30" s="137"/>
      <c r="O30" s="137"/>
      <c r="P30" s="136"/>
      <c r="Q30" s="138"/>
      <c r="R30" s="138"/>
      <c r="S30" s="135"/>
      <c r="T30" s="135"/>
      <c r="U30" s="135"/>
      <c r="V30" s="135"/>
      <c r="W30" s="135"/>
      <c r="X30" s="135"/>
      <c r="Y30" s="139"/>
      <c r="Z30" s="60"/>
      <c r="AA30" s="185" t="e">
        <f>'제경비산출서 (철콘)'!B27</f>
        <v>#REF!</v>
      </c>
      <c r="AB30" s="185" t="e">
        <f>'제경비산출서 (포장)'!B27</f>
        <v>#REF!</v>
      </c>
      <c r="AC30" s="185" t="e">
        <f t="shared" si="0"/>
        <v>#REF!</v>
      </c>
      <c r="AD30" s="185" t="e">
        <f t="shared" si="1"/>
        <v>#REF!</v>
      </c>
    </row>
    <row r="31" spans="1:30" ht="24.75" customHeight="1">
      <c r="A31" s="62"/>
      <c r="B31" s="62"/>
      <c r="C31" s="63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3"/>
      <c r="T31" s="63"/>
      <c r="U31" s="63"/>
      <c r="V31" s="63"/>
      <c r="W31" s="63"/>
      <c r="X31" s="63"/>
      <c r="Y31" s="63"/>
      <c r="AA31" s="198" t="e">
        <f>AA27/AC27</f>
        <v>#REF!</v>
      </c>
      <c r="AB31" s="198" t="e">
        <f>AB27/AC27</f>
        <v>#REF!</v>
      </c>
    </row>
    <row r="32" spans="1:30" ht="24.75" customHeight="1">
      <c r="A32" s="62"/>
      <c r="B32" s="62"/>
      <c r="C32" s="63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3"/>
      <c r="T32" s="63"/>
      <c r="U32" s="63"/>
      <c r="V32" s="63"/>
      <c r="W32" s="63"/>
      <c r="X32" s="63"/>
      <c r="Y32" s="63"/>
    </row>
    <row r="33" spans="1:25" ht="24.75" customHeight="1">
      <c r="A33" s="62"/>
      <c r="B33" s="62"/>
      <c r="C33" s="63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3"/>
      <c r="T33" s="63"/>
      <c r="U33" s="63"/>
      <c r="V33" s="63"/>
      <c r="W33" s="63"/>
      <c r="X33" s="63"/>
      <c r="Y33" s="63"/>
    </row>
    <row r="34" spans="1:25" ht="24.75" customHeight="1">
      <c r="A34" s="62"/>
      <c r="B34" s="62"/>
      <c r="C34" s="63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3"/>
      <c r="T34" s="63"/>
      <c r="U34" s="63"/>
      <c r="V34" s="63"/>
      <c r="W34" s="63"/>
      <c r="X34" s="63"/>
      <c r="Y34" s="63"/>
    </row>
    <row r="35" spans="1:25" ht="24.75" customHeight="1">
      <c r="A35" s="62"/>
      <c r="B35" s="62"/>
      <c r="C35" s="63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3"/>
      <c r="T35" s="63"/>
      <c r="U35" s="63"/>
      <c r="V35" s="63"/>
      <c r="W35" s="63"/>
      <c r="X35" s="63"/>
      <c r="Y35" s="63"/>
    </row>
    <row r="36" spans="1:25" ht="24.75" customHeight="1">
      <c r="A36" s="62"/>
      <c r="B36" s="62"/>
      <c r="C36" s="63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3"/>
      <c r="T36" s="63"/>
      <c r="U36" s="63"/>
      <c r="V36" s="63"/>
      <c r="W36" s="63"/>
      <c r="X36" s="63"/>
      <c r="Y36" s="63"/>
    </row>
    <row r="37" spans="1:25" ht="24.75" customHeight="1">
      <c r="A37" s="62"/>
      <c r="B37" s="62"/>
      <c r="C37" s="63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3"/>
      <c r="T37" s="63"/>
      <c r="U37" s="63"/>
      <c r="V37" s="63"/>
      <c r="W37" s="63"/>
      <c r="X37" s="63"/>
      <c r="Y37" s="63"/>
    </row>
  </sheetData>
  <mergeCells count="69">
    <mergeCell ref="F11:I11"/>
    <mergeCell ref="L11:O11"/>
    <mergeCell ref="Q11:T11"/>
    <mergeCell ref="F12:I12"/>
    <mergeCell ref="K12:O12"/>
    <mergeCell ref="Q12:R12"/>
    <mergeCell ref="T12:W12"/>
    <mergeCell ref="F9:I9"/>
    <mergeCell ref="L9:O9"/>
    <mergeCell ref="Q9:T9"/>
    <mergeCell ref="F7:I7"/>
    <mergeCell ref="F10:I10"/>
    <mergeCell ref="L10:O10"/>
    <mergeCell ref="Q10:T10"/>
    <mergeCell ref="L7:O7"/>
    <mergeCell ref="Q7:T7"/>
    <mergeCell ref="F8:I8"/>
    <mergeCell ref="L8:O8"/>
    <mergeCell ref="Q8:T8"/>
    <mergeCell ref="A1:Y1"/>
    <mergeCell ref="C3:H3"/>
    <mergeCell ref="I3:P3"/>
    <mergeCell ref="Q3:Y3"/>
    <mergeCell ref="C4:H4"/>
    <mergeCell ref="I4:P4"/>
    <mergeCell ref="Q4:Y4"/>
    <mergeCell ref="F5:H5"/>
    <mergeCell ref="J5:M5"/>
    <mergeCell ref="F6:I6"/>
    <mergeCell ref="L6:O6"/>
    <mergeCell ref="Q6:T6"/>
    <mergeCell ref="A14:A15"/>
    <mergeCell ref="F14:I14"/>
    <mergeCell ref="K14:M14"/>
    <mergeCell ref="Q14:R14"/>
    <mergeCell ref="T14:W14"/>
    <mergeCell ref="Q17:T17"/>
    <mergeCell ref="F18:I18"/>
    <mergeCell ref="L18:O18"/>
    <mergeCell ref="Q18:T18"/>
    <mergeCell ref="X14:Y14"/>
    <mergeCell ref="F15:I15"/>
    <mergeCell ref="K15:L15"/>
    <mergeCell ref="N15:O15"/>
    <mergeCell ref="Q15:R15"/>
    <mergeCell ref="T15:W15"/>
    <mergeCell ref="X15:Y15"/>
    <mergeCell ref="F26:H26"/>
    <mergeCell ref="J26:M26"/>
    <mergeCell ref="F22:H22"/>
    <mergeCell ref="J22:M22"/>
    <mergeCell ref="F23:I23"/>
    <mergeCell ref="K23:O23"/>
    <mergeCell ref="F13:I13"/>
    <mergeCell ref="K13:O13"/>
    <mergeCell ref="Q13:R13"/>
    <mergeCell ref="T13:W13"/>
    <mergeCell ref="T23:W23"/>
    <mergeCell ref="Q23:R23"/>
    <mergeCell ref="F16:I16"/>
    <mergeCell ref="K16:O16"/>
    <mergeCell ref="Q16:R16"/>
    <mergeCell ref="T16:W16"/>
    <mergeCell ref="F20:I20"/>
    <mergeCell ref="K20:O20"/>
    <mergeCell ref="Q20:R20"/>
    <mergeCell ref="T20:W20"/>
    <mergeCell ref="F17:I17"/>
    <mergeCell ref="L17:O17"/>
  </mergeCells>
  <phoneticPr fontId="2" type="noConversion"/>
  <printOptions horizontalCentered="1"/>
  <pageMargins left="0.59055118110236227" right="0.39370078740157483" top="0.59055118110236227" bottom="0.59055118110236227" header="0.39370078740157483" footer="0.39370078740157483"/>
  <pageSetup paperSize="9" scale="11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0DDCC-B73C-415C-BBF7-17688C74CD11}">
  <dimension ref="A1:Z34"/>
  <sheetViews>
    <sheetView showZeros="0" view="pageBreakPreview" zoomScale="160" zoomScaleSheetLayoutView="160" workbookViewId="0">
      <selection activeCell="T21" sqref="T21:W21"/>
    </sheetView>
  </sheetViews>
  <sheetFormatPr defaultRowHeight="24.75" customHeight="1"/>
  <cols>
    <col min="1" max="1" width="21.109375" style="48" customWidth="1"/>
    <col min="2" max="2" width="16.33203125" style="48" customWidth="1"/>
    <col min="3" max="3" width="2.33203125" style="64" customWidth="1"/>
    <col min="4" max="4" width="9.5546875" style="48" customWidth="1"/>
    <col min="5" max="11" width="2.5546875" style="48" customWidth="1"/>
    <col min="12" max="12" width="2.21875" style="48" customWidth="1"/>
    <col min="13" max="14" width="2.5546875" style="48" customWidth="1"/>
    <col min="15" max="15" width="5.109375" style="48" customWidth="1"/>
    <col min="16" max="16" width="2.5546875" style="48" customWidth="1"/>
    <col min="17" max="17" width="3.5546875" style="48" customWidth="1"/>
    <col min="18" max="18" width="3.88671875" style="48" customWidth="1"/>
    <col min="19" max="19" width="2.21875" style="64" customWidth="1"/>
    <col min="20" max="20" width="2.77734375" style="64" customWidth="1"/>
    <col min="21" max="21" width="2.21875" style="64" customWidth="1"/>
    <col min="22" max="22" width="2.77734375" style="64" customWidth="1"/>
    <col min="23" max="23" width="3.109375" style="64" customWidth="1"/>
    <col min="24" max="24" width="3" style="64" customWidth="1"/>
    <col min="25" max="25" width="1.5546875" style="64" customWidth="1"/>
    <col min="26" max="26" width="12" style="59" customWidth="1"/>
    <col min="27" max="256" width="8.88671875" style="48"/>
    <col min="257" max="257" width="21.109375" style="48" customWidth="1"/>
    <col min="258" max="258" width="16.33203125" style="48" customWidth="1"/>
    <col min="259" max="259" width="2.33203125" style="48" customWidth="1"/>
    <col min="260" max="260" width="9.5546875" style="48" customWidth="1"/>
    <col min="261" max="267" width="2.5546875" style="48" customWidth="1"/>
    <col min="268" max="268" width="2.21875" style="48" customWidth="1"/>
    <col min="269" max="270" width="2.5546875" style="48" customWidth="1"/>
    <col min="271" max="271" width="5.109375" style="48" customWidth="1"/>
    <col min="272" max="272" width="2.5546875" style="48" customWidth="1"/>
    <col min="273" max="273" width="3.5546875" style="48" customWidth="1"/>
    <col min="274" max="274" width="3.88671875" style="48" customWidth="1"/>
    <col min="275" max="275" width="2.21875" style="48" customWidth="1"/>
    <col min="276" max="276" width="2.77734375" style="48" customWidth="1"/>
    <col min="277" max="277" width="2.21875" style="48" customWidth="1"/>
    <col min="278" max="278" width="2.77734375" style="48" customWidth="1"/>
    <col min="279" max="279" width="3.109375" style="48" customWidth="1"/>
    <col min="280" max="280" width="3" style="48" customWidth="1"/>
    <col min="281" max="281" width="1.5546875" style="48" customWidth="1"/>
    <col min="282" max="282" width="12" style="48" customWidth="1"/>
    <col min="283" max="512" width="8.88671875" style="48"/>
    <col min="513" max="513" width="21.109375" style="48" customWidth="1"/>
    <col min="514" max="514" width="16.33203125" style="48" customWidth="1"/>
    <col min="515" max="515" width="2.33203125" style="48" customWidth="1"/>
    <col min="516" max="516" width="9.5546875" style="48" customWidth="1"/>
    <col min="517" max="523" width="2.5546875" style="48" customWidth="1"/>
    <col min="524" max="524" width="2.21875" style="48" customWidth="1"/>
    <col min="525" max="526" width="2.5546875" style="48" customWidth="1"/>
    <col min="527" max="527" width="5.109375" style="48" customWidth="1"/>
    <col min="528" max="528" width="2.5546875" style="48" customWidth="1"/>
    <col min="529" max="529" width="3.5546875" style="48" customWidth="1"/>
    <col min="530" max="530" width="3.88671875" style="48" customWidth="1"/>
    <col min="531" max="531" width="2.21875" style="48" customWidth="1"/>
    <col min="532" max="532" width="2.77734375" style="48" customWidth="1"/>
    <col min="533" max="533" width="2.21875" style="48" customWidth="1"/>
    <col min="534" max="534" width="2.77734375" style="48" customWidth="1"/>
    <col min="535" max="535" width="3.109375" style="48" customWidth="1"/>
    <col min="536" max="536" width="3" style="48" customWidth="1"/>
    <col min="537" max="537" width="1.5546875" style="48" customWidth="1"/>
    <col min="538" max="538" width="12" style="48" customWidth="1"/>
    <col min="539" max="768" width="8.88671875" style="48"/>
    <col min="769" max="769" width="21.109375" style="48" customWidth="1"/>
    <col min="770" max="770" width="16.33203125" style="48" customWidth="1"/>
    <col min="771" max="771" width="2.33203125" style="48" customWidth="1"/>
    <col min="772" max="772" width="9.5546875" style="48" customWidth="1"/>
    <col min="773" max="779" width="2.5546875" style="48" customWidth="1"/>
    <col min="780" max="780" width="2.21875" style="48" customWidth="1"/>
    <col min="781" max="782" width="2.5546875" style="48" customWidth="1"/>
    <col min="783" max="783" width="5.109375" style="48" customWidth="1"/>
    <col min="784" max="784" width="2.5546875" style="48" customWidth="1"/>
    <col min="785" max="785" width="3.5546875" style="48" customWidth="1"/>
    <col min="786" max="786" width="3.88671875" style="48" customWidth="1"/>
    <col min="787" max="787" width="2.21875" style="48" customWidth="1"/>
    <col min="788" max="788" width="2.77734375" style="48" customWidth="1"/>
    <col min="789" max="789" width="2.21875" style="48" customWidth="1"/>
    <col min="790" max="790" width="2.77734375" style="48" customWidth="1"/>
    <col min="791" max="791" width="3.109375" style="48" customWidth="1"/>
    <col min="792" max="792" width="3" style="48" customWidth="1"/>
    <col min="793" max="793" width="1.5546875" style="48" customWidth="1"/>
    <col min="794" max="794" width="12" style="48" customWidth="1"/>
    <col min="795" max="1024" width="8.88671875" style="48"/>
    <col min="1025" max="1025" width="21.109375" style="48" customWidth="1"/>
    <col min="1026" max="1026" width="16.33203125" style="48" customWidth="1"/>
    <col min="1027" max="1027" width="2.33203125" style="48" customWidth="1"/>
    <col min="1028" max="1028" width="9.5546875" style="48" customWidth="1"/>
    <col min="1029" max="1035" width="2.5546875" style="48" customWidth="1"/>
    <col min="1036" max="1036" width="2.21875" style="48" customWidth="1"/>
    <col min="1037" max="1038" width="2.5546875" style="48" customWidth="1"/>
    <col min="1039" max="1039" width="5.109375" style="48" customWidth="1"/>
    <col min="1040" max="1040" width="2.5546875" style="48" customWidth="1"/>
    <col min="1041" max="1041" width="3.5546875" style="48" customWidth="1"/>
    <col min="1042" max="1042" width="3.88671875" style="48" customWidth="1"/>
    <col min="1043" max="1043" width="2.21875" style="48" customWidth="1"/>
    <col min="1044" max="1044" width="2.77734375" style="48" customWidth="1"/>
    <col min="1045" max="1045" width="2.21875" style="48" customWidth="1"/>
    <col min="1046" max="1046" width="2.77734375" style="48" customWidth="1"/>
    <col min="1047" max="1047" width="3.109375" style="48" customWidth="1"/>
    <col min="1048" max="1048" width="3" style="48" customWidth="1"/>
    <col min="1049" max="1049" width="1.5546875" style="48" customWidth="1"/>
    <col min="1050" max="1050" width="12" style="48" customWidth="1"/>
    <col min="1051" max="1280" width="8.88671875" style="48"/>
    <col min="1281" max="1281" width="21.109375" style="48" customWidth="1"/>
    <col min="1282" max="1282" width="16.33203125" style="48" customWidth="1"/>
    <col min="1283" max="1283" width="2.33203125" style="48" customWidth="1"/>
    <col min="1284" max="1284" width="9.5546875" style="48" customWidth="1"/>
    <col min="1285" max="1291" width="2.5546875" style="48" customWidth="1"/>
    <col min="1292" max="1292" width="2.21875" style="48" customWidth="1"/>
    <col min="1293" max="1294" width="2.5546875" style="48" customWidth="1"/>
    <col min="1295" max="1295" width="5.109375" style="48" customWidth="1"/>
    <col min="1296" max="1296" width="2.5546875" style="48" customWidth="1"/>
    <col min="1297" max="1297" width="3.5546875" style="48" customWidth="1"/>
    <col min="1298" max="1298" width="3.88671875" style="48" customWidth="1"/>
    <col min="1299" max="1299" width="2.21875" style="48" customWidth="1"/>
    <col min="1300" max="1300" width="2.77734375" style="48" customWidth="1"/>
    <col min="1301" max="1301" width="2.21875" style="48" customWidth="1"/>
    <col min="1302" max="1302" width="2.77734375" style="48" customWidth="1"/>
    <col min="1303" max="1303" width="3.109375" style="48" customWidth="1"/>
    <col min="1304" max="1304" width="3" style="48" customWidth="1"/>
    <col min="1305" max="1305" width="1.5546875" style="48" customWidth="1"/>
    <col min="1306" max="1306" width="12" style="48" customWidth="1"/>
    <col min="1307" max="1536" width="8.88671875" style="48"/>
    <col min="1537" max="1537" width="21.109375" style="48" customWidth="1"/>
    <col min="1538" max="1538" width="16.33203125" style="48" customWidth="1"/>
    <col min="1539" max="1539" width="2.33203125" style="48" customWidth="1"/>
    <col min="1540" max="1540" width="9.5546875" style="48" customWidth="1"/>
    <col min="1541" max="1547" width="2.5546875" style="48" customWidth="1"/>
    <col min="1548" max="1548" width="2.21875" style="48" customWidth="1"/>
    <col min="1549" max="1550" width="2.5546875" style="48" customWidth="1"/>
    <col min="1551" max="1551" width="5.109375" style="48" customWidth="1"/>
    <col min="1552" max="1552" width="2.5546875" style="48" customWidth="1"/>
    <col min="1553" max="1553" width="3.5546875" style="48" customWidth="1"/>
    <col min="1554" max="1554" width="3.88671875" style="48" customWidth="1"/>
    <col min="1555" max="1555" width="2.21875" style="48" customWidth="1"/>
    <col min="1556" max="1556" width="2.77734375" style="48" customWidth="1"/>
    <col min="1557" max="1557" width="2.21875" style="48" customWidth="1"/>
    <col min="1558" max="1558" width="2.77734375" style="48" customWidth="1"/>
    <col min="1559" max="1559" width="3.109375" style="48" customWidth="1"/>
    <col min="1560" max="1560" width="3" style="48" customWidth="1"/>
    <col min="1561" max="1561" width="1.5546875" style="48" customWidth="1"/>
    <col min="1562" max="1562" width="12" style="48" customWidth="1"/>
    <col min="1563" max="1792" width="8.88671875" style="48"/>
    <col min="1793" max="1793" width="21.109375" style="48" customWidth="1"/>
    <col min="1794" max="1794" width="16.33203125" style="48" customWidth="1"/>
    <col min="1795" max="1795" width="2.33203125" style="48" customWidth="1"/>
    <col min="1796" max="1796" width="9.5546875" style="48" customWidth="1"/>
    <col min="1797" max="1803" width="2.5546875" style="48" customWidth="1"/>
    <col min="1804" max="1804" width="2.21875" style="48" customWidth="1"/>
    <col min="1805" max="1806" width="2.5546875" style="48" customWidth="1"/>
    <col min="1807" max="1807" width="5.109375" style="48" customWidth="1"/>
    <col min="1808" max="1808" width="2.5546875" style="48" customWidth="1"/>
    <col min="1809" max="1809" width="3.5546875" style="48" customWidth="1"/>
    <col min="1810" max="1810" width="3.88671875" style="48" customWidth="1"/>
    <col min="1811" max="1811" width="2.21875" style="48" customWidth="1"/>
    <col min="1812" max="1812" width="2.77734375" style="48" customWidth="1"/>
    <col min="1813" max="1813" width="2.21875" style="48" customWidth="1"/>
    <col min="1814" max="1814" width="2.77734375" style="48" customWidth="1"/>
    <col min="1815" max="1815" width="3.109375" style="48" customWidth="1"/>
    <col min="1816" max="1816" width="3" style="48" customWidth="1"/>
    <col min="1817" max="1817" width="1.5546875" style="48" customWidth="1"/>
    <col min="1818" max="1818" width="12" style="48" customWidth="1"/>
    <col min="1819" max="2048" width="8.88671875" style="48"/>
    <col min="2049" max="2049" width="21.109375" style="48" customWidth="1"/>
    <col min="2050" max="2050" width="16.33203125" style="48" customWidth="1"/>
    <col min="2051" max="2051" width="2.33203125" style="48" customWidth="1"/>
    <col min="2052" max="2052" width="9.5546875" style="48" customWidth="1"/>
    <col min="2053" max="2059" width="2.5546875" style="48" customWidth="1"/>
    <col min="2060" max="2060" width="2.21875" style="48" customWidth="1"/>
    <col min="2061" max="2062" width="2.5546875" style="48" customWidth="1"/>
    <col min="2063" max="2063" width="5.109375" style="48" customWidth="1"/>
    <col min="2064" max="2064" width="2.5546875" style="48" customWidth="1"/>
    <col min="2065" max="2065" width="3.5546875" style="48" customWidth="1"/>
    <col min="2066" max="2066" width="3.88671875" style="48" customWidth="1"/>
    <col min="2067" max="2067" width="2.21875" style="48" customWidth="1"/>
    <col min="2068" max="2068" width="2.77734375" style="48" customWidth="1"/>
    <col min="2069" max="2069" width="2.21875" style="48" customWidth="1"/>
    <col min="2070" max="2070" width="2.77734375" style="48" customWidth="1"/>
    <col min="2071" max="2071" width="3.109375" style="48" customWidth="1"/>
    <col min="2072" max="2072" width="3" style="48" customWidth="1"/>
    <col min="2073" max="2073" width="1.5546875" style="48" customWidth="1"/>
    <col min="2074" max="2074" width="12" style="48" customWidth="1"/>
    <col min="2075" max="2304" width="8.88671875" style="48"/>
    <col min="2305" max="2305" width="21.109375" style="48" customWidth="1"/>
    <col min="2306" max="2306" width="16.33203125" style="48" customWidth="1"/>
    <col min="2307" max="2307" width="2.33203125" style="48" customWidth="1"/>
    <col min="2308" max="2308" width="9.5546875" style="48" customWidth="1"/>
    <col min="2309" max="2315" width="2.5546875" style="48" customWidth="1"/>
    <col min="2316" max="2316" width="2.21875" style="48" customWidth="1"/>
    <col min="2317" max="2318" width="2.5546875" style="48" customWidth="1"/>
    <col min="2319" max="2319" width="5.109375" style="48" customWidth="1"/>
    <col min="2320" max="2320" width="2.5546875" style="48" customWidth="1"/>
    <col min="2321" max="2321" width="3.5546875" style="48" customWidth="1"/>
    <col min="2322" max="2322" width="3.88671875" style="48" customWidth="1"/>
    <col min="2323" max="2323" width="2.21875" style="48" customWidth="1"/>
    <col min="2324" max="2324" width="2.77734375" style="48" customWidth="1"/>
    <col min="2325" max="2325" width="2.21875" style="48" customWidth="1"/>
    <col min="2326" max="2326" width="2.77734375" style="48" customWidth="1"/>
    <col min="2327" max="2327" width="3.109375" style="48" customWidth="1"/>
    <col min="2328" max="2328" width="3" style="48" customWidth="1"/>
    <col min="2329" max="2329" width="1.5546875" style="48" customWidth="1"/>
    <col min="2330" max="2330" width="12" style="48" customWidth="1"/>
    <col min="2331" max="2560" width="8.88671875" style="48"/>
    <col min="2561" max="2561" width="21.109375" style="48" customWidth="1"/>
    <col min="2562" max="2562" width="16.33203125" style="48" customWidth="1"/>
    <col min="2563" max="2563" width="2.33203125" style="48" customWidth="1"/>
    <col min="2564" max="2564" width="9.5546875" style="48" customWidth="1"/>
    <col min="2565" max="2571" width="2.5546875" style="48" customWidth="1"/>
    <col min="2572" max="2572" width="2.21875" style="48" customWidth="1"/>
    <col min="2573" max="2574" width="2.5546875" style="48" customWidth="1"/>
    <col min="2575" max="2575" width="5.109375" style="48" customWidth="1"/>
    <col min="2576" max="2576" width="2.5546875" style="48" customWidth="1"/>
    <col min="2577" max="2577" width="3.5546875" style="48" customWidth="1"/>
    <col min="2578" max="2578" width="3.88671875" style="48" customWidth="1"/>
    <col min="2579" max="2579" width="2.21875" style="48" customWidth="1"/>
    <col min="2580" max="2580" width="2.77734375" style="48" customWidth="1"/>
    <col min="2581" max="2581" width="2.21875" style="48" customWidth="1"/>
    <col min="2582" max="2582" width="2.77734375" style="48" customWidth="1"/>
    <col min="2583" max="2583" width="3.109375" style="48" customWidth="1"/>
    <col min="2584" max="2584" width="3" style="48" customWidth="1"/>
    <col min="2585" max="2585" width="1.5546875" style="48" customWidth="1"/>
    <col min="2586" max="2586" width="12" style="48" customWidth="1"/>
    <col min="2587" max="2816" width="8.88671875" style="48"/>
    <col min="2817" max="2817" width="21.109375" style="48" customWidth="1"/>
    <col min="2818" max="2818" width="16.33203125" style="48" customWidth="1"/>
    <col min="2819" max="2819" width="2.33203125" style="48" customWidth="1"/>
    <col min="2820" max="2820" width="9.5546875" style="48" customWidth="1"/>
    <col min="2821" max="2827" width="2.5546875" style="48" customWidth="1"/>
    <col min="2828" max="2828" width="2.21875" style="48" customWidth="1"/>
    <col min="2829" max="2830" width="2.5546875" style="48" customWidth="1"/>
    <col min="2831" max="2831" width="5.109375" style="48" customWidth="1"/>
    <col min="2832" max="2832" width="2.5546875" style="48" customWidth="1"/>
    <col min="2833" max="2833" width="3.5546875" style="48" customWidth="1"/>
    <col min="2834" max="2834" width="3.88671875" style="48" customWidth="1"/>
    <col min="2835" max="2835" width="2.21875" style="48" customWidth="1"/>
    <col min="2836" max="2836" width="2.77734375" style="48" customWidth="1"/>
    <col min="2837" max="2837" width="2.21875" style="48" customWidth="1"/>
    <col min="2838" max="2838" width="2.77734375" style="48" customWidth="1"/>
    <col min="2839" max="2839" width="3.109375" style="48" customWidth="1"/>
    <col min="2840" max="2840" width="3" style="48" customWidth="1"/>
    <col min="2841" max="2841" width="1.5546875" style="48" customWidth="1"/>
    <col min="2842" max="2842" width="12" style="48" customWidth="1"/>
    <col min="2843" max="3072" width="8.88671875" style="48"/>
    <col min="3073" max="3073" width="21.109375" style="48" customWidth="1"/>
    <col min="3074" max="3074" width="16.33203125" style="48" customWidth="1"/>
    <col min="3075" max="3075" width="2.33203125" style="48" customWidth="1"/>
    <col min="3076" max="3076" width="9.5546875" style="48" customWidth="1"/>
    <col min="3077" max="3083" width="2.5546875" style="48" customWidth="1"/>
    <col min="3084" max="3084" width="2.21875" style="48" customWidth="1"/>
    <col min="3085" max="3086" width="2.5546875" style="48" customWidth="1"/>
    <col min="3087" max="3087" width="5.109375" style="48" customWidth="1"/>
    <col min="3088" max="3088" width="2.5546875" style="48" customWidth="1"/>
    <col min="3089" max="3089" width="3.5546875" style="48" customWidth="1"/>
    <col min="3090" max="3090" width="3.88671875" style="48" customWidth="1"/>
    <col min="3091" max="3091" width="2.21875" style="48" customWidth="1"/>
    <col min="3092" max="3092" width="2.77734375" style="48" customWidth="1"/>
    <col min="3093" max="3093" width="2.21875" style="48" customWidth="1"/>
    <col min="3094" max="3094" width="2.77734375" style="48" customWidth="1"/>
    <col min="3095" max="3095" width="3.109375" style="48" customWidth="1"/>
    <col min="3096" max="3096" width="3" style="48" customWidth="1"/>
    <col min="3097" max="3097" width="1.5546875" style="48" customWidth="1"/>
    <col min="3098" max="3098" width="12" style="48" customWidth="1"/>
    <col min="3099" max="3328" width="8.88671875" style="48"/>
    <col min="3329" max="3329" width="21.109375" style="48" customWidth="1"/>
    <col min="3330" max="3330" width="16.33203125" style="48" customWidth="1"/>
    <col min="3331" max="3331" width="2.33203125" style="48" customWidth="1"/>
    <col min="3332" max="3332" width="9.5546875" style="48" customWidth="1"/>
    <col min="3333" max="3339" width="2.5546875" style="48" customWidth="1"/>
    <col min="3340" max="3340" width="2.21875" style="48" customWidth="1"/>
    <col min="3341" max="3342" width="2.5546875" style="48" customWidth="1"/>
    <col min="3343" max="3343" width="5.109375" style="48" customWidth="1"/>
    <col min="3344" max="3344" width="2.5546875" style="48" customWidth="1"/>
    <col min="3345" max="3345" width="3.5546875" style="48" customWidth="1"/>
    <col min="3346" max="3346" width="3.88671875" style="48" customWidth="1"/>
    <col min="3347" max="3347" width="2.21875" style="48" customWidth="1"/>
    <col min="3348" max="3348" width="2.77734375" style="48" customWidth="1"/>
    <col min="3349" max="3349" width="2.21875" style="48" customWidth="1"/>
    <col min="3350" max="3350" width="2.77734375" style="48" customWidth="1"/>
    <col min="3351" max="3351" width="3.109375" style="48" customWidth="1"/>
    <col min="3352" max="3352" width="3" style="48" customWidth="1"/>
    <col min="3353" max="3353" width="1.5546875" style="48" customWidth="1"/>
    <col min="3354" max="3354" width="12" style="48" customWidth="1"/>
    <col min="3355" max="3584" width="8.88671875" style="48"/>
    <col min="3585" max="3585" width="21.109375" style="48" customWidth="1"/>
    <col min="3586" max="3586" width="16.33203125" style="48" customWidth="1"/>
    <col min="3587" max="3587" width="2.33203125" style="48" customWidth="1"/>
    <col min="3588" max="3588" width="9.5546875" style="48" customWidth="1"/>
    <col min="3589" max="3595" width="2.5546875" style="48" customWidth="1"/>
    <col min="3596" max="3596" width="2.21875" style="48" customWidth="1"/>
    <col min="3597" max="3598" width="2.5546875" style="48" customWidth="1"/>
    <col min="3599" max="3599" width="5.109375" style="48" customWidth="1"/>
    <col min="3600" max="3600" width="2.5546875" style="48" customWidth="1"/>
    <col min="3601" max="3601" width="3.5546875" style="48" customWidth="1"/>
    <col min="3602" max="3602" width="3.88671875" style="48" customWidth="1"/>
    <col min="3603" max="3603" width="2.21875" style="48" customWidth="1"/>
    <col min="3604" max="3604" width="2.77734375" style="48" customWidth="1"/>
    <col min="3605" max="3605" width="2.21875" style="48" customWidth="1"/>
    <col min="3606" max="3606" width="2.77734375" style="48" customWidth="1"/>
    <col min="3607" max="3607" width="3.109375" style="48" customWidth="1"/>
    <col min="3608" max="3608" width="3" style="48" customWidth="1"/>
    <col min="3609" max="3609" width="1.5546875" style="48" customWidth="1"/>
    <col min="3610" max="3610" width="12" style="48" customWidth="1"/>
    <col min="3611" max="3840" width="8.88671875" style="48"/>
    <col min="3841" max="3841" width="21.109375" style="48" customWidth="1"/>
    <col min="3842" max="3842" width="16.33203125" style="48" customWidth="1"/>
    <col min="3843" max="3843" width="2.33203125" style="48" customWidth="1"/>
    <col min="3844" max="3844" width="9.5546875" style="48" customWidth="1"/>
    <col min="3845" max="3851" width="2.5546875" style="48" customWidth="1"/>
    <col min="3852" max="3852" width="2.21875" style="48" customWidth="1"/>
    <col min="3853" max="3854" width="2.5546875" style="48" customWidth="1"/>
    <col min="3855" max="3855" width="5.109375" style="48" customWidth="1"/>
    <col min="3856" max="3856" width="2.5546875" style="48" customWidth="1"/>
    <col min="3857" max="3857" width="3.5546875" style="48" customWidth="1"/>
    <col min="3858" max="3858" width="3.88671875" style="48" customWidth="1"/>
    <col min="3859" max="3859" width="2.21875" style="48" customWidth="1"/>
    <col min="3860" max="3860" width="2.77734375" style="48" customWidth="1"/>
    <col min="3861" max="3861" width="2.21875" style="48" customWidth="1"/>
    <col min="3862" max="3862" width="2.77734375" style="48" customWidth="1"/>
    <col min="3863" max="3863" width="3.109375" style="48" customWidth="1"/>
    <col min="3864" max="3864" width="3" style="48" customWidth="1"/>
    <col min="3865" max="3865" width="1.5546875" style="48" customWidth="1"/>
    <col min="3866" max="3866" width="12" style="48" customWidth="1"/>
    <col min="3867" max="4096" width="8.88671875" style="48"/>
    <col min="4097" max="4097" width="21.109375" style="48" customWidth="1"/>
    <col min="4098" max="4098" width="16.33203125" style="48" customWidth="1"/>
    <col min="4099" max="4099" width="2.33203125" style="48" customWidth="1"/>
    <col min="4100" max="4100" width="9.5546875" style="48" customWidth="1"/>
    <col min="4101" max="4107" width="2.5546875" style="48" customWidth="1"/>
    <col min="4108" max="4108" width="2.21875" style="48" customWidth="1"/>
    <col min="4109" max="4110" width="2.5546875" style="48" customWidth="1"/>
    <col min="4111" max="4111" width="5.109375" style="48" customWidth="1"/>
    <col min="4112" max="4112" width="2.5546875" style="48" customWidth="1"/>
    <col min="4113" max="4113" width="3.5546875" style="48" customWidth="1"/>
    <col min="4114" max="4114" width="3.88671875" style="48" customWidth="1"/>
    <col min="4115" max="4115" width="2.21875" style="48" customWidth="1"/>
    <col min="4116" max="4116" width="2.77734375" style="48" customWidth="1"/>
    <col min="4117" max="4117" width="2.21875" style="48" customWidth="1"/>
    <col min="4118" max="4118" width="2.77734375" style="48" customWidth="1"/>
    <col min="4119" max="4119" width="3.109375" style="48" customWidth="1"/>
    <col min="4120" max="4120" width="3" style="48" customWidth="1"/>
    <col min="4121" max="4121" width="1.5546875" style="48" customWidth="1"/>
    <col min="4122" max="4122" width="12" style="48" customWidth="1"/>
    <col min="4123" max="4352" width="8.88671875" style="48"/>
    <col min="4353" max="4353" width="21.109375" style="48" customWidth="1"/>
    <col min="4354" max="4354" width="16.33203125" style="48" customWidth="1"/>
    <col min="4355" max="4355" width="2.33203125" style="48" customWidth="1"/>
    <col min="4356" max="4356" width="9.5546875" style="48" customWidth="1"/>
    <col min="4357" max="4363" width="2.5546875" style="48" customWidth="1"/>
    <col min="4364" max="4364" width="2.21875" style="48" customWidth="1"/>
    <col min="4365" max="4366" width="2.5546875" style="48" customWidth="1"/>
    <col min="4367" max="4367" width="5.109375" style="48" customWidth="1"/>
    <col min="4368" max="4368" width="2.5546875" style="48" customWidth="1"/>
    <col min="4369" max="4369" width="3.5546875" style="48" customWidth="1"/>
    <col min="4370" max="4370" width="3.88671875" style="48" customWidth="1"/>
    <col min="4371" max="4371" width="2.21875" style="48" customWidth="1"/>
    <col min="4372" max="4372" width="2.77734375" style="48" customWidth="1"/>
    <col min="4373" max="4373" width="2.21875" style="48" customWidth="1"/>
    <col min="4374" max="4374" width="2.77734375" style="48" customWidth="1"/>
    <col min="4375" max="4375" width="3.109375" style="48" customWidth="1"/>
    <col min="4376" max="4376" width="3" style="48" customWidth="1"/>
    <col min="4377" max="4377" width="1.5546875" style="48" customWidth="1"/>
    <col min="4378" max="4378" width="12" style="48" customWidth="1"/>
    <col min="4379" max="4608" width="8.88671875" style="48"/>
    <col min="4609" max="4609" width="21.109375" style="48" customWidth="1"/>
    <col min="4610" max="4610" width="16.33203125" style="48" customWidth="1"/>
    <col min="4611" max="4611" width="2.33203125" style="48" customWidth="1"/>
    <col min="4612" max="4612" width="9.5546875" style="48" customWidth="1"/>
    <col min="4613" max="4619" width="2.5546875" style="48" customWidth="1"/>
    <col min="4620" max="4620" width="2.21875" style="48" customWidth="1"/>
    <col min="4621" max="4622" width="2.5546875" style="48" customWidth="1"/>
    <col min="4623" max="4623" width="5.109375" style="48" customWidth="1"/>
    <col min="4624" max="4624" width="2.5546875" style="48" customWidth="1"/>
    <col min="4625" max="4625" width="3.5546875" style="48" customWidth="1"/>
    <col min="4626" max="4626" width="3.88671875" style="48" customWidth="1"/>
    <col min="4627" max="4627" width="2.21875" style="48" customWidth="1"/>
    <col min="4628" max="4628" width="2.77734375" style="48" customWidth="1"/>
    <col min="4629" max="4629" width="2.21875" style="48" customWidth="1"/>
    <col min="4630" max="4630" width="2.77734375" style="48" customWidth="1"/>
    <col min="4631" max="4631" width="3.109375" style="48" customWidth="1"/>
    <col min="4632" max="4632" width="3" style="48" customWidth="1"/>
    <col min="4633" max="4633" width="1.5546875" style="48" customWidth="1"/>
    <col min="4634" max="4634" width="12" style="48" customWidth="1"/>
    <col min="4635" max="4864" width="8.88671875" style="48"/>
    <col min="4865" max="4865" width="21.109375" style="48" customWidth="1"/>
    <col min="4866" max="4866" width="16.33203125" style="48" customWidth="1"/>
    <col min="4867" max="4867" width="2.33203125" style="48" customWidth="1"/>
    <col min="4868" max="4868" width="9.5546875" style="48" customWidth="1"/>
    <col min="4869" max="4875" width="2.5546875" style="48" customWidth="1"/>
    <col min="4876" max="4876" width="2.21875" style="48" customWidth="1"/>
    <col min="4877" max="4878" width="2.5546875" style="48" customWidth="1"/>
    <col min="4879" max="4879" width="5.109375" style="48" customWidth="1"/>
    <col min="4880" max="4880" width="2.5546875" style="48" customWidth="1"/>
    <col min="4881" max="4881" width="3.5546875" style="48" customWidth="1"/>
    <col min="4882" max="4882" width="3.88671875" style="48" customWidth="1"/>
    <col min="4883" max="4883" width="2.21875" style="48" customWidth="1"/>
    <col min="4884" max="4884" width="2.77734375" style="48" customWidth="1"/>
    <col min="4885" max="4885" width="2.21875" style="48" customWidth="1"/>
    <col min="4886" max="4886" width="2.77734375" style="48" customWidth="1"/>
    <col min="4887" max="4887" width="3.109375" style="48" customWidth="1"/>
    <col min="4888" max="4888" width="3" style="48" customWidth="1"/>
    <col min="4889" max="4889" width="1.5546875" style="48" customWidth="1"/>
    <col min="4890" max="4890" width="12" style="48" customWidth="1"/>
    <col min="4891" max="5120" width="8.88671875" style="48"/>
    <col min="5121" max="5121" width="21.109375" style="48" customWidth="1"/>
    <col min="5122" max="5122" width="16.33203125" style="48" customWidth="1"/>
    <col min="5123" max="5123" width="2.33203125" style="48" customWidth="1"/>
    <col min="5124" max="5124" width="9.5546875" style="48" customWidth="1"/>
    <col min="5125" max="5131" width="2.5546875" style="48" customWidth="1"/>
    <col min="5132" max="5132" width="2.21875" style="48" customWidth="1"/>
    <col min="5133" max="5134" width="2.5546875" style="48" customWidth="1"/>
    <col min="5135" max="5135" width="5.109375" style="48" customWidth="1"/>
    <col min="5136" max="5136" width="2.5546875" style="48" customWidth="1"/>
    <col min="5137" max="5137" width="3.5546875" style="48" customWidth="1"/>
    <col min="5138" max="5138" width="3.88671875" style="48" customWidth="1"/>
    <col min="5139" max="5139" width="2.21875" style="48" customWidth="1"/>
    <col min="5140" max="5140" width="2.77734375" style="48" customWidth="1"/>
    <col min="5141" max="5141" width="2.21875" style="48" customWidth="1"/>
    <col min="5142" max="5142" width="2.77734375" style="48" customWidth="1"/>
    <col min="5143" max="5143" width="3.109375" style="48" customWidth="1"/>
    <col min="5144" max="5144" width="3" style="48" customWidth="1"/>
    <col min="5145" max="5145" width="1.5546875" style="48" customWidth="1"/>
    <col min="5146" max="5146" width="12" style="48" customWidth="1"/>
    <col min="5147" max="5376" width="8.88671875" style="48"/>
    <col min="5377" max="5377" width="21.109375" style="48" customWidth="1"/>
    <col min="5378" max="5378" width="16.33203125" style="48" customWidth="1"/>
    <col min="5379" max="5379" width="2.33203125" style="48" customWidth="1"/>
    <col min="5380" max="5380" width="9.5546875" style="48" customWidth="1"/>
    <col min="5381" max="5387" width="2.5546875" style="48" customWidth="1"/>
    <col min="5388" max="5388" width="2.21875" style="48" customWidth="1"/>
    <col min="5389" max="5390" width="2.5546875" style="48" customWidth="1"/>
    <col min="5391" max="5391" width="5.109375" style="48" customWidth="1"/>
    <col min="5392" max="5392" width="2.5546875" style="48" customWidth="1"/>
    <col min="5393" max="5393" width="3.5546875" style="48" customWidth="1"/>
    <col min="5394" max="5394" width="3.88671875" style="48" customWidth="1"/>
    <col min="5395" max="5395" width="2.21875" style="48" customWidth="1"/>
    <col min="5396" max="5396" width="2.77734375" style="48" customWidth="1"/>
    <col min="5397" max="5397" width="2.21875" style="48" customWidth="1"/>
    <col min="5398" max="5398" width="2.77734375" style="48" customWidth="1"/>
    <col min="5399" max="5399" width="3.109375" style="48" customWidth="1"/>
    <col min="5400" max="5400" width="3" style="48" customWidth="1"/>
    <col min="5401" max="5401" width="1.5546875" style="48" customWidth="1"/>
    <col min="5402" max="5402" width="12" style="48" customWidth="1"/>
    <col min="5403" max="5632" width="8.88671875" style="48"/>
    <col min="5633" max="5633" width="21.109375" style="48" customWidth="1"/>
    <col min="5634" max="5634" width="16.33203125" style="48" customWidth="1"/>
    <col min="5635" max="5635" width="2.33203125" style="48" customWidth="1"/>
    <col min="5636" max="5636" width="9.5546875" style="48" customWidth="1"/>
    <col min="5637" max="5643" width="2.5546875" style="48" customWidth="1"/>
    <col min="5644" max="5644" width="2.21875" style="48" customWidth="1"/>
    <col min="5645" max="5646" width="2.5546875" style="48" customWidth="1"/>
    <col min="5647" max="5647" width="5.109375" style="48" customWidth="1"/>
    <col min="5648" max="5648" width="2.5546875" style="48" customWidth="1"/>
    <col min="5649" max="5649" width="3.5546875" style="48" customWidth="1"/>
    <col min="5650" max="5650" width="3.88671875" style="48" customWidth="1"/>
    <col min="5651" max="5651" width="2.21875" style="48" customWidth="1"/>
    <col min="5652" max="5652" width="2.77734375" style="48" customWidth="1"/>
    <col min="5653" max="5653" width="2.21875" style="48" customWidth="1"/>
    <col min="5654" max="5654" width="2.77734375" style="48" customWidth="1"/>
    <col min="5655" max="5655" width="3.109375" style="48" customWidth="1"/>
    <col min="5656" max="5656" width="3" style="48" customWidth="1"/>
    <col min="5657" max="5657" width="1.5546875" style="48" customWidth="1"/>
    <col min="5658" max="5658" width="12" style="48" customWidth="1"/>
    <col min="5659" max="5888" width="8.88671875" style="48"/>
    <col min="5889" max="5889" width="21.109375" style="48" customWidth="1"/>
    <col min="5890" max="5890" width="16.33203125" style="48" customWidth="1"/>
    <col min="5891" max="5891" width="2.33203125" style="48" customWidth="1"/>
    <col min="5892" max="5892" width="9.5546875" style="48" customWidth="1"/>
    <col min="5893" max="5899" width="2.5546875" style="48" customWidth="1"/>
    <col min="5900" max="5900" width="2.21875" style="48" customWidth="1"/>
    <col min="5901" max="5902" width="2.5546875" style="48" customWidth="1"/>
    <col min="5903" max="5903" width="5.109375" style="48" customWidth="1"/>
    <col min="5904" max="5904" width="2.5546875" style="48" customWidth="1"/>
    <col min="5905" max="5905" width="3.5546875" style="48" customWidth="1"/>
    <col min="5906" max="5906" width="3.88671875" style="48" customWidth="1"/>
    <col min="5907" max="5907" width="2.21875" style="48" customWidth="1"/>
    <col min="5908" max="5908" width="2.77734375" style="48" customWidth="1"/>
    <col min="5909" max="5909" width="2.21875" style="48" customWidth="1"/>
    <col min="5910" max="5910" width="2.77734375" style="48" customWidth="1"/>
    <col min="5911" max="5911" width="3.109375" style="48" customWidth="1"/>
    <col min="5912" max="5912" width="3" style="48" customWidth="1"/>
    <col min="5913" max="5913" width="1.5546875" style="48" customWidth="1"/>
    <col min="5914" max="5914" width="12" style="48" customWidth="1"/>
    <col min="5915" max="6144" width="8.88671875" style="48"/>
    <col min="6145" max="6145" width="21.109375" style="48" customWidth="1"/>
    <col min="6146" max="6146" width="16.33203125" style="48" customWidth="1"/>
    <col min="6147" max="6147" width="2.33203125" style="48" customWidth="1"/>
    <col min="6148" max="6148" width="9.5546875" style="48" customWidth="1"/>
    <col min="6149" max="6155" width="2.5546875" style="48" customWidth="1"/>
    <col min="6156" max="6156" width="2.21875" style="48" customWidth="1"/>
    <col min="6157" max="6158" width="2.5546875" style="48" customWidth="1"/>
    <col min="6159" max="6159" width="5.109375" style="48" customWidth="1"/>
    <col min="6160" max="6160" width="2.5546875" style="48" customWidth="1"/>
    <col min="6161" max="6161" width="3.5546875" style="48" customWidth="1"/>
    <col min="6162" max="6162" width="3.88671875" style="48" customWidth="1"/>
    <col min="6163" max="6163" width="2.21875" style="48" customWidth="1"/>
    <col min="6164" max="6164" width="2.77734375" style="48" customWidth="1"/>
    <col min="6165" max="6165" width="2.21875" style="48" customWidth="1"/>
    <col min="6166" max="6166" width="2.77734375" style="48" customWidth="1"/>
    <col min="6167" max="6167" width="3.109375" style="48" customWidth="1"/>
    <col min="6168" max="6168" width="3" style="48" customWidth="1"/>
    <col min="6169" max="6169" width="1.5546875" style="48" customWidth="1"/>
    <col min="6170" max="6170" width="12" style="48" customWidth="1"/>
    <col min="6171" max="6400" width="8.88671875" style="48"/>
    <col min="6401" max="6401" width="21.109375" style="48" customWidth="1"/>
    <col min="6402" max="6402" width="16.33203125" style="48" customWidth="1"/>
    <col min="6403" max="6403" width="2.33203125" style="48" customWidth="1"/>
    <col min="6404" max="6404" width="9.5546875" style="48" customWidth="1"/>
    <col min="6405" max="6411" width="2.5546875" style="48" customWidth="1"/>
    <col min="6412" max="6412" width="2.21875" style="48" customWidth="1"/>
    <col min="6413" max="6414" width="2.5546875" style="48" customWidth="1"/>
    <col min="6415" max="6415" width="5.109375" style="48" customWidth="1"/>
    <col min="6416" max="6416" width="2.5546875" style="48" customWidth="1"/>
    <col min="6417" max="6417" width="3.5546875" style="48" customWidth="1"/>
    <col min="6418" max="6418" width="3.88671875" style="48" customWidth="1"/>
    <col min="6419" max="6419" width="2.21875" style="48" customWidth="1"/>
    <col min="6420" max="6420" width="2.77734375" style="48" customWidth="1"/>
    <col min="6421" max="6421" width="2.21875" style="48" customWidth="1"/>
    <col min="6422" max="6422" width="2.77734375" style="48" customWidth="1"/>
    <col min="6423" max="6423" width="3.109375" style="48" customWidth="1"/>
    <col min="6424" max="6424" width="3" style="48" customWidth="1"/>
    <col min="6425" max="6425" width="1.5546875" style="48" customWidth="1"/>
    <col min="6426" max="6426" width="12" style="48" customWidth="1"/>
    <col min="6427" max="6656" width="8.88671875" style="48"/>
    <col min="6657" max="6657" width="21.109375" style="48" customWidth="1"/>
    <col min="6658" max="6658" width="16.33203125" style="48" customWidth="1"/>
    <col min="6659" max="6659" width="2.33203125" style="48" customWidth="1"/>
    <col min="6660" max="6660" width="9.5546875" style="48" customWidth="1"/>
    <col min="6661" max="6667" width="2.5546875" style="48" customWidth="1"/>
    <col min="6668" max="6668" width="2.21875" style="48" customWidth="1"/>
    <col min="6669" max="6670" width="2.5546875" style="48" customWidth="1"/>
    <col min="6671" max="6671" width="5.109375" style="48" customWidth="1"/>
    <col min="6672" max="6672" width="2.5546875" style="48" customWidth="1"/>
    <col min="6673" max="6673" width="3.5546875" style="48" customWidth="1"/>
    <col min="6674" max="6674" width="3.88671875" style="48" customWidth="1"/>
    <col min="6675" max="6675" width="2.21875" style="48" customWidth="1"/>
    <col min="6676" max="6676" width="2.77734375" style="48" customWidth="1"/>
    <col min="6677" max="6677" width="2.21875" style="48" customWidth="1"/>
    <col min="6678" max="6678" width="2.77734375" style="48" customWidth="1"/>
    <col min="6679" max="6679" width="3.109375" style="48" customWidth="1"/>
    <col min="6680" max="6680" width="3" style="48" customWidth="1"/>
    <col min="6681" max="6681" width="1.5546875" style="48" customWidth="1"/>
    <col min="6682" max="6682" width="12" style="48" customWidth="1"/>
    <col min="6683" max="6912" width="8.88671875" style="48"/>
    <col min="6913" max="6913" width="21.109375" style="48" customWidth="1"/>
    <col min="6914" max="6914" width="16.33203125" style="48" customWidth="1"/>
    <col min="6915" max="6915" width="2.33203125" style="48" customWidth="1"/>
    <col min="6916" max="6916" width="9.5546875" style="48" customWidth="1"/>
    <col min="6917" max="6923" width="2.5546875" style="48" customWidth="1"/>
    <col min="6924" max="6924" width="2.21875" style="48" customWidth="1"/>
    <col min="6925" max="6926" width="2.5546875" style="48" customWidth="1"/>
    <col min="6927" max="6927" width="5.109375" style="48" customWidth="1"/>
    <col min="6928" max="6928" width="2.5546875" style="48" customWidth="1"/>
    <col min="6929" max="6929" width="3.5546875" style="48" customWidth="1"/>
    <col min="6930" max="6930" width="3.88671875" style="48" customWidth="1"/>
    <col min="6931" max="6931" width="2.21875" style="48" customWidth="1"/>
    <col min="6932" max="6932" width="2.77734375" style="48" customWidth="1"/>
    <col min="6933" max="6933" width="2.21875" style="48" customWidth="1"/>
    <col min="6934" max="6934" width="2.77734375" style="48" customWidth="1"/>
    <col min="6935" max="6935" width="3.109375" style="48" customWidth="1"/>
    <col min="6936" max="6936" width="3" style="48" customWidth="1"/>
    <col min="6937" max="6937" width="1.5546875" style="48" customWidth="1"/>
    <col min="6938" max="6938" width="12" style="48" customWidth="1"/>
    <col min="6939" max="7168" width="8.88671875" style="48"/>
    <col min="7169" max="7169" width="21.109375" style="48" customWidth="1"/>
    <col min="7170" max="7170" width="16.33203125" style="48" customWidth="1"/>
    <col min="7171" max="7171" width="2.33203125" style="48" customWidth="1"/>
    <col min="7172" max="7172" width="9.5546875" style="48" customWidth="1"/>
    <col min="7173" max="7179" width="2.5546875" style="48" customWidth="1"/>
    <col min="7180" max="7180" width="2.21875" style="48" customWidth="1"/>
    <col min="7181" max="7182" width="2.5546875" style="48" customWidth="1"/>
    <col min="7183" max="7183" width="5.109375" style="48" customWidth="1"/>
    <col min="7184" max="7184" width="2.5546875" style="48" customWidth="1"/>
    <col min="7185" max="7185" width="3.5546875" style="48" customWidth="1"/>
    <col min="7186" max="7186" width="3.88671875" style="48" customWidth="1"/>
    <col min="7187" max="7187" width="2.21875" style="48" customWidth="1"/>
    <col min="7188" max="7188" width="2.77734375" style="48" customWidth="1"/>
    <col min="7189" max="7189" width="2.21875" style="48" customWidth="1"/>
    <col min="7190" max="7190" width="2.77734375" style="48" customWidth="1"/>
    <col min="7191" max="7191" width="3.109375" style="48" customWidth="1"/>
    <col min="7192" max="7192" width="3" style="48" customWidth="1"/>
    <col min="7193" max="7193" width="1.5546875" style="48" customWidth="1"/>
    <col min="7194" max="7194" width="12" style="48" customWidth="1"/>
    <col min="7195" max="7424" width="8.88671875" style="48"/>
    <col min="7425" max="7425" width="21.109375" style="48" customWidth="1"/>
    <col min="7426" max="7426" width="16.33203125" style="48" customWidth="1"/>
    <col min="7427" max="7427" width="2.33203125" style="48" customWidth="1"/>
    <col min="7428" max="7428" width="9.5546875" style="48" customWidth="1"/>
    <col min="7429" max="7435" width="2.5546875" style="48" customWidth="1"/>
    <col min="7436" max="7436" width="2.21875" style="48" customWidth="1"/>
    <col min="7437" max="7438" width="2.5546875" style="48" customWidth="1"/>
    <col min="7439" max="7439" width="5.109375" style="48" customWidth="1"/>
    <col min="7440" max="7440" width="2.5546875" style="48" customWidth="1"/>
    <col min="7441" max="7441" width="3.5546875" style="48" customWidth="1"/>
    <col min="7442" max="7442" width="3.88671875" style="48" customWidth="1"/>
    <col min="7443" max="7443" width="2.21875" style="48" customWidth="1"/>
    <col min="7444" max="7444" width="2.77734375" style="48" customWidth="1"/>
    <col min="7445" max="7445" width="2.21875" style="48" customWidth="1"/>
    <col min="7446" max="7446" width="2.77734375" style="48" customWidth="1"/>
    <col min="7447" max="7447" width="3.109375" style="48" customWidth="1"/>
    <col min="7448" max="7448" width="3" style="48" customWidth="1"/>
    <col min="7449" max="7449" width="1.5546875" style="48" customWidth="1"/>
    <col min="7450" max="7450" width="12" style="48" customWidth="1"/>
    <col min="7451" max="7680" width="8.88671875" style="48"/>
    <col min="7681" max="7681" width="21.109375" style="48" customWidth="1"/>
    <col min="7682" max="7682" width="16.33203125" style="48" customWidth="1"/>
    <col min="7683" max="7683" width="2.33203125" style="48" customWidth="1"/>
    <col min="7684" max="7684" width="9.5546875" style="48" customWidth="1"/>
    <col min="7685" max="7691" width="2.5546875" style="48" customWidth="1"/>
    <col min="7692" max="7692" width="2.21875" style="48" customWidth="1"/>
    <col min="7693" max="7694" width="2.5546875" style="48" customWidth="1"/>
    <col min="7695" max="7695" width="5.109375" style="48" customWidth="1"/>
    <col min="7696" max="7696" width="2.5546875" style="48" customWidth="1"/>
    <col min="7697" max="7697" width="3.5546875" style="48" customWidth="1"/>
    <col min="7698" max="7698" width="3.88671875" style="48" customWidth="1"/>
    <col min="7699" max="7699" width="2.21875" style="48" customWidth="1"/>
    <col min="7700" max="7700" width="2.77734375" style="48" customWidth="1"/>
    <col min="7701" max="7701" width="2.21875" style="48" customWidth="1"/>
    <col min="7702" max="7702" width="2.77734375" style="48" customWidth="1"/>
    <col min="7703" max="7703" width="3.109375" style="48" customWidth="1"/>
    <col min="7704" max="7704" width="3" style="48" customWidth="1"/>
    <col min="7705" max="7705" width="1.5546875" style="48" customWidth="1"/>
    <col min="7706" max="7706" width="12" style="48" customWidth="1"/>
    <col min="7707" max="7936" width="8.88671875" style="48"/>
    <col min="7937" max="7937" width="21.109375" style="48" customWidth="1"/>
    <col min="7938" max="7938" width="16.33203125" style="48" customWidth="1"/>
    <col min="7939" max="7939" width="2.33203125" style="48" customWidth="1"/>
    <col min="7940" max="7940" width="9.5546875" style="48" customWidth="1"/>
    <col min="7941" max="7947" width="2.5546875" style="48" customWidth="1"/>
    <col min="7948" max="7948" width="2.21875" style="48" customWidth="1"/>
    <col min="7949" max="7950" width="2.5546875" style="48" customWidth="1"/>
    <col min="7951" max="7951" width="5.109375" style="48" customWidth="1"/>
    <col min="7952" max="7952" width="2.5546875" style="48" customWidth="1"/>
    <col min="7953" max="7953" width="3.5546875" style="48" customWidth="1"/>
    <col min="7954" max="7954" width="3.88671875" style="48" customWidth="1"/>
    <col min="7955" max="7955" width="2.21875" style="48" customWidth="1"/>
    <col min="7956" max="7956" width="2.77734375" style="48" customWidth="1"/>
    <col min="7957" max="7957" width="2.21875" style="48" customWidth="1"/>
    <col min="7958" max="7958" width="2.77734375" style="48" customWidth="1"/>
    <col min="7959" max="7959" width="3.109375" style="48" customWidth="1"/>
    <col min="7960" max="7960" width="3" style="48" customWidth="1"/>
    <col min="7961" max="7961" width="1.5546875" style="48" customWidth="1"/>
    <col min="7962" max="7962" width="12" style="48" customWidth="1"/>
    <col min="7963" max="8192" width="8.88671875" style="48"/>
    <col min="8193" max="8193" width="21.109375" style="48" customWidth="1"/>
    <col min="8194" max="8194" width="16.33203125" style="48" customWidth="1"/>
    <col min="8195" max="8195" width="2.33203125" style="48" customWidth="1"/>
    <col min="8196" max="8196" width="9.5546875" style="48" customWidth="1"/>
    <col min="8197" max="8203" width="2.5546875" style="48" customWidth="1"/>
    <col min="8204" max="8204" width="2.21875" style="48" customWidth="1"/>
    <col min="8205" max="8206" width="2.5546875" style="48" customWidth="1"/>
    <col min="8207" max="8207" width="5.109375" style="48" customWidth="1"/>
    <col min="8208" max="8208" width="2.5546875" style="48" customWidth="1"/>
    <col min="8209" max="8209" width="3.5546875" style="48" customWidth="1"/>
    <col min="8210" max="8210" width="3.88671875" style="48" customWidth="1"/>
    <col min="8211" max="8211" width="2.21875" style="48" customWidth="1"/>
    <col min="8212" max="8212" width="2.77734375" style="48" customWidth="1"/>
    <col min="8213" max="8213" width="2.21875" style="48" customWidth="1"/>
    <col min="8214" max="8214" width="2.77734375" style="48" customWidth="1"/>
    <col min="8215" max="8215" width="3.109375" style="48" customWidth="1"/>
    <col min="8216" max="8216" width="3" style="48" customWidth="1"/>
    <col min="8217" max="8217" width="1.5546875" style="48" customWidth="1"/>
    <col min="8218" max="8218" width="12" style="48" customWidth="1"/>
    <col min="8219" max="8448" width="8.88671875" style="48"/>
    <col min="8449" max="8449" width="21.109375" style="48" customWidth="1"/>
    <col min="8450" max="8450" width="16.33203125" style="48" customWidth="1"/>
    <col min="8451" max="8451" width="2.33203125" style="48" customWidth="1"/>
    <col min="8452" max="8452" width="9.5546875" style="48" customWidth="1"/>
    <col min="8453" max="8459" width="2.5546875" style="48" customWidth="1"/>
    <col min="8460" max="8460" width="2.21875" style="48" customWidth="1"/>
    <col min="8461" max="8462" width="2.5546875" style="48" customWidth="1"/>
    <col min="8463" max="8463" width="5.109375" style="48" customWidth="1"/>
    <col min="8464" max="8464" width="2.5546875" style="48" customWidth="1"/>
    <col min="8465" max="8465" width="3.5546875" style="48" customWidth="1"/>
    <col min="8466" max="8466" width="3.88671875" style="48" customWidth="1"/>
    <col min="8467" max="8467" width="2.21875" style="48" customWidth="1"/>
    <col min="8468" max="8468" width="2.77734375" style="48" customWidth="1"/>
    <col min="8469" max="8469" width="2.21875" style="48" customWidth="1"/>
    <col min="8470" max="8470" width="2.77734375" style="48" customWidth="1"/>
    <col min="8471" max="8471" width="3.109375" style="48" customWidth="1"/>
    <col min="8472" max="8472" width="3" style="48" customWidth="1"/>
    <col min="8473" max="8473" width="1.5546875" style="48" customWidth="1"/>
    <col min="8474" max="8474" width="12" style="48" customWidth="1"/>
    <col min="8475" max="8704" width="8.88671875" style="48"/>
    <col min="8705" max="8705" width="21.109375" style="48" customWidth="1"/>
    <col min="8706" max="8706" width="16.33203125" style="48" customWidth="1"/>
    <col min="8707" max="8707" width="2.33203125" style="48" customWidth="1"/>
    <col min="8708" max="8708" width="9.5546875" style="48" customWidth="1"/>
    <col min="8709" max="8715" width="2.5546875" style="48" customWidth="1"/>
    <col min="8716" max="8716" width="2.21875" style="48" customWidth="1"/>
    <col min="8717" max="8718" width="2.5546875" style="48" customWidth="1"/>
    <col min="8719" max="8719" width="5.109375" style="48" customWidth="1"/>
    <col min="8720" max="8720" width="2.5546875" style="48" customWidth="1"/>
    <col min="8721" max="8721" width="3.5546875" style="48" customWidth="1"/>
    <col min="8722" max="8722" width="3.88671875" style="48" customWidth="1"/>
    <col min="8723" max="8723" width="2.21875" style="48" customWidth="1"/>
    <col min="8724" max="8724" width="2.77734375" style="48" customWidth="1"/>
    <col min="8725" max="8725" width="2.21875" style="48" customWidth="1"/>
    <col min="8726" max="8726" width="2.77734375" style="48" customWidth="1"/>
    <col min="8727" max="8727" width="3.109375" style="48" customWidth="1"/>
    <col min="8728" max="8728" width="3" style="48" customWidth="1"/>
    <col min="8729" max="8729" width="1.5546875" style="48" customWidth="1"/>
    <col min="8730" max="8730" width="12" style="48" customWidth="1"/>
    <col min="8731" max="8960" width="8.88671875" style="48"/>
    <col min="8961" max="8961" width="21.109375" style="48" customWidth="1"/>
    <col min="8962" max="8962" width="16.33203125" style="48" customWidth="1"/>
    <col min="8963" max="8963" width="2.33203125" style="48" customWidth="1"/>
    <col min="8964" max="8964" width="9.5546875" style="48" customWidth="1"/>
    <col min="8965" max="8971" width="2.5546875" style="48" customWidth="1"/>
    <col min="8972" max="8972" width="2.21875" style="48" customWidth="1"/>
    <col min="8973" max="8974" width="2.5546875" style="48" customWidth="1"/>
    <col min="8975" max="8975" width="5.109375" style="48" customWidth="1"/>
    <col min="8976" max="8976" width="2.5546875" style="48" customWidth="1"/>
    <col min="8977" max="8977" width="3.5546875" style="48" customWidth="1"/>
    <col min="8978" max="8978" width="3.88671875" style="48" customWidth="1"/>
    <col min="8979" max="8979" width="2.21875" style="48" customWidth="1"/>
    <col min="8980" max="8980" width="2.77734375" style="48" customWidth="1"/>
    <col min="8981" max="8981" width="2.21875" style="48" customWidth="1"/>
    <col min="8982" max="8982" width="2.77734375" style="48" customWidth="1"/>
    <col min="8983" max="8983" width="3.109375" style="48" customWidth="1"/>
    <col min="8984" max="8984" width="3" style="48" customWidth="1"/>
    <col min="8985" max="8985" width="1.5546875" style="48" customWidth="1"/>
    <col min="8986" max="8986" width="12" style="48" customWidth="1"/>
    <col min="8987" max="9216" width="8.88671875" style="48"/>
    <col min="9217" max="9217" width="21.109375" style="48" customWidth="1"/>
    <col min="9218" max="9218" width="16.33203125" style="48" customWidth="1"/>
    <col min="9219" max="9219" width="2.33203125" style="48" customWidth="1"/>
    <col min="9220" max="9220" width="9.5546875" style="48" customWidth="1"/>
    <col min="9221" max="9227" width="2.5546875" style="48" customWidth="1"/>
    <col min="9228" max="9228" width="2.21875" style="48" customWidth="1"/>
    <col min="9229" max="9230" width="2.5546875" style="48" customWidth="1"/>
    <col min="9231" max="9231" width="5.109375" style="48" customWidth="1"/>
    <col min="9232" max="9232" width="2.5546875" style="48" customWidth="1"/>
    <col min="9233" max="9233" width="3.5546875" style="48" customWidth="1"/>
    <col min="9234" max="9234" width="3.88671875" style="48" customWidth="1"/>
    <col min="9235" max="9235" width="2.21875" style="48" customWidth="1"/>
    <col min="9236" max="9236" width="2.77734375" style="48" customWidth="1"/>
    <col min="9237" max="9237" width="2.21875" style="48" customWidth="1"/>
    <col min="9238" max="9238" width="2.77734375" style="48" customWidth="1"/>
    <col min="9239" max="9239" width="3.109375" style="48" customWidth="1"/>
    <col min="9240" max="9240" width="3" style="48" customWidth="1"/>
    <col min="9241" max="9241" width="1.5546875" style="48" customWidth="1"/>
    <col min="9242" max="9242" width="12" style="48" customWidth="1"/>
    <col min="9243" max="9472" width="8.88671875" style="48"/>
    <col min="9473" max="9473" width="21.109375" style="48" customWidth="1"/>
    <col min="9474" max="9474" width="16.33203125" style="48" customWidth="1"/>
    <col min="9475" max="9475" width="2.33203125" style="48" customWidth="1"/>
    <col min="9476" max="9476" width="9.5546875" style="48" customWidth="1"/>
    <col min="9477" max="9483" width="2.5546875" style="48" customWidth="1"/>
    <col min="9484" max="9484" width="2.21875" style="48" customWidth="1"/>
    <col min="9485" max="9486" width="2.5546875" style="48" customWidth="1"/>
    <col min="9487" max="9487" width="5.109375" style="48" customWidth="1"/>
    <col min="9488" max="9488" width="2.5546875" style="48" customWidth="1"/>
    <col min="9489" max="9489" width="3.5546875" style="48" customWidth="1"/>
    <col min="9490" max="9490" width="3.88671875" style="48" customWidth="1"/>
    <col min="9491" max="9491" width="2.21875" style="48" customWidth="1"/>
    <col min="9492" max="9492" width="2.77734375" style="48" customWidth="1"/>
    <col min="9493" max="9493" width="2.21875" style="48" customWidth="1"/>
    <col min="9494" max="9494" width="2.77734375" style="48" customWidth="1"/>
    <col min="9495" max="9495" width="3.109375" style="48" customWidth="1"/>
    <col min="9496" max="9496" width="3" style="48" customWidth="1"/>
    <col min="9497" max="9497" width="1.5546875" style="48" customWidth="1"/>
    <col min="9498" max="9498" width="12" style="48" customWidth="1"/>
    <col min="9499" max="9728" width="8.88671875" style="48"/>
    <col min="9729" max="9729" width="21.109375" style="48" customWidth="1"/>
    <col min="9730" max="9730" width="16.33203125" style="48" customWidth="1"/>
    <col min="9731" max="9731" width="2.33203125" style="48" customWidth="1"/>
    <col min="9732" max="9732" width="9.5546875" style="48" customWidth="1"/>
    <col min="9733" max="9739" width="2.5546875" style="48" customWidth="1"/>
    <col min="9740" max="9740" width="2.21875" style="48" customWidth="1"/>
    <col min="9741" max="9742" width="2.5546875" style="48" customWidth="1"/>
    <col min="9743" max="9743" width="5.109375" style="48" customWidth="1"/>
    <col min="9744" max="9744" width="2.5546875" style="48" customWidth="1"/>
    <col min="9745" max="9745" width="3.5546875" style="48" customWidth="1"/>
    <col min="9746" max="9746" width="3.88671875" style="48" customWidth="1"/>
    <col min="9747" max="9747" width="2.21875" style="48" customWidth="1"/>
    <col min="9748" max="9748" width="2.77734375" style="48" customWidth="1"/>
    <col min="9749" max="9749" width="2.21875" style="48" customWidth="1"/>
    <col min="9750" max="9750" width="2.77734375" style="48" customWidth="1"/>
    <col min="9751" max="9751" width="3.109375" style="48" customWidth="1"/>
    <col min="9752" max="9752" width="3" style="48" customWidth="1"/>
    <col min="9753" max="9753" width="1.5546875" style="48" customWidth="1"/>
    <col min="9754" max="9754" width="12" style="48" customWidth="1"/>
    <col min="9755" max="9984" width="8.88671875" style="48"/>
    <col min="9985" max="9985" width="21.109375" style="48" customWidth="1"/>
    <col min="9986" max="9986" width="16.33203125" style="48" customWidth="1"/>
    <col min="9987" max="9987" width="2.33203125" style="48" customWidth="1"/>
    <col min="9988" max="9988" width="9.5546875" style="48" customWidth="1"/>
    <col min="9989" max="9995" width="2.5546875" style="48" customWidth="1"/>
    <col min="9996" max="9996" width="2.21875" style="48" customWidth="1"/>
    <col min="9997" max="9998" width="2.5546875" style="48" customWidth="1"/>
    <col min="9999" max="9999" width="5.109375" style="48" customWidth="1"/>
    <col min="10000" max="10000" width="2.5546875" style="48" customWidth="1"/>
    <col min="10001" max="10001" width="3.5546875" style="48" customWidth="1"/>
    <col min="10002" max="10002" width="3.88671875" style="48" customWidth="1"/>
    <col min="10003" max="10003" width="2.21875" style="48" customWidth="1"/>
    <col min="10004" max="10004" width="2.77734375" style="48" customWidth="1"/>
    <col min="10005" max="10005" width="2.21875" style="48" customWidth="1"/>
    <col min="10006" max="10006" width="2.77734375" style="48" customWidth="1"/>
    <col min="10007" max="10007" width="3.109375" style="48" customWidth="1"/>
    <col min="10008" max="10008" width="3" style="48" customWidth="1"/>
    <col min="10009" max="10009" width="1.5546875" style="48" customWidth="1"/>
    <col min="10010" max="10010" width="12" style="48" customWidth="1"/>
    <col min="10011" max="10240" width="8.88671875" style="48"/>
    <col min="10241" max="10241" width="21.109375" style="48" customWidth="1"/>
    <col min="10242" max="10242" width="16.33203125" style="48" customWidth="1"/>
    <col min="10243" max="10243" width="2.33203125" style="48" customWidth="1"/>
    <col min="10244" max="10244" width="9.5546875" style="48" customWidth="1"/>
    <col min="10245" max="10251" width="2.5546875" style="48" customWidth="1"/>
    <col min="10252" max="10252" width="2.21875" style="48" customWidth="1"/>
    <col min="10253" max="10254" width="2.5546875" style="48" customWidth="1"/>
    <col min="10255" max="10255" width="5.109375" style="48" customWidth="1"/>
    <col min="10256" max="10256" width="2.5546875" style="48" customWidth="1"/>
    <col min="10257" max="10257" width="3.5546875" style="48" customWidth="1"/>
    <col min="10258" max="10258" width="3.88671875" style="48" customWidth="1"/>
    <col min="10259" max="10259" width="2.21875" style="48" customWidth="1"/>
    <col min="10260" max="10260" width="2.77734375" style="48" customWidth="1"/>
    <col min="10261" max="10261" width="2.21875" style="48" customWidth="1"/>
    <col min="10262" max="10262" width="2.77734375" style="48" customWidth="1"/>
    <col min="10263" max="10263" width="3.109375" style="48" customWidth="1"/>
    <col min="10264" max="10264" width="3" style="48" customWidth="1"/>
    <col min="10265" max="10265" width="1.5546875" style="48" customWidth="1"/>
    <col min="10266" max="10266" width="12" style="48" customWidth="1"/>
    <col min="10267" max="10496" width="8.88671875" style="48"/>
    <col min="10497" max="10497" width="21.109375" style="48" customWidth="1"/>
    <col min="10498" max="10498" width="16.33203125" style="48" customWidth="1"/>
    <col min="10499" max="10499" width="2.33203125" style="48" customWidth="1"/>
    <col min="10500" max="10500" width="9.5546875" style="48" customWidth="1"/>
    <col min="10501" max="10507" width="2.5546875" style="48" customWidth="1"/>
    <col min="10508" max="10508" width="2.21875" style="48" customWidth="1"/>
    <col min="10509" max="10510" width="2.5546875" style="48" customWidth="1"/>
    <col min="10511" max="10511" width="5.109375" style="48" customWidth="1"/>
    <col min="10512" max="10512" width="2.5546875" style="48" customWidth="1"/>
    <col min="10513" max="10513" width="3.5546875" style="48" customWidth="1"/>
    <col min="10514" max="10514" width="3.88671875" style="48" customWidth="1"/>
    <col min="10515" max="10515" width="2.21875" style="48" customWidth="1"/>
    <col min="10516" max="10516" width="2.77734375" style="48" customWidth="1"/>
    <col min="10517" max="10517" width="2.21875" style="48" customWidth="1"/>
    <col min="10518" max="10518" width="2.77734375" style="48" customWidth="1"/>
    <col min="10519" max="10519" width="3.109375" style="48" customWidth="1"/>
    <col min="10520" max="10520" width="3" style="48" customWidth="1"/>
    <col min="10521" max="10521" width="1.5546875" style="48" customWidth="1"/>
    <col min="10522" max="10522" width="12" style="48" customWidth="1"/>
    <col min="10523" max="10752" width="8.88671875" style="48"/>
    <col min="10753" max="10753" width="21.109375" style="48" customWidth="1"/>
    <col min="10754" max="10754" width="16.33203125" style="48" customWidth="1"/>
    <col min="10755" max="10755" width="2.33203125" style="48" customWidth="1"/>
    <col min="10756" max="10756" width="9.5546875" style="48" customWidth="1"/>
    <col min="10757" max="10763" width="2.5546875" style="48" customWidth="1"/>
    <col min="10764" max="10764" width="2.21875" style="48" customWidth="1"/>
    <col min="10765" max="10766" width="2.5546875" style="48" customWidth="1"/>
    <col min="10767" max="10767" width="5.109375" style="48" customWidth="1"/>
    <col min="10768" max="10768" width="2.5546875" style="48" customWidth="1"/>
    <col min="10769" max="10769" width="3.5546875" style="48" customWidth="1"/>
    <col min="10770" max="10770" width="3.88671875" style="48" customWidth="1"/>
    <col min="10771" max="10771" width="2.21875" style="48" customWidth="1"/>
    <col min="10772" max="10772" width="2.77734375" style="48" customWidth="1"/>
    <col min="10773" max="10773" width="2.21875" style="48" customWidth="1"/>
    <col min="10774" max="10774" width="2.77734375" style="48" customWidth="1"/>
    <col min="10775" max="10775" width="3.109375" style="48" customWidth="1"/>
    <col min="10776" max="10776" width="3" style="48" customWidth="1"/>
    <col min="10777" max="10777" width="1.5546875" style="48" customWidth="1"/>
    <col min="10778" max="10778" width="12" style="48" customWidth="1"/>
    <col min="10779" max="11008" width="8.88671875" style="48"/>
    <col min="11009" max="11009" width="21.109375" style="48" customWidth="1"/>
    <col min="11010" max="11010" width="16.33203125" style="48" customWidth="1"/>
    <col min="11011" max="11011" width="2.33203125" style="48" customWidth="1"/>
    <col min="11012" max="11012" width="9.5546875" style="48" customWidth="1"/>
    <col min="11013" max="11019" width="2.5546875" style="48" customWidth="1"/>
    <col min="11020" max="11020" width="2.21875" style="48" customWidth="1"/>
    <col min="11021" max="11022" width="2.5546875" style="48" customWidth="1"/>
    <col min="11023" max="11023" width="5.109375" style="48" customWidth="1"/>
    <col min="11024" max="11024" width="2.5546875" style="48" customWidth="1"/>
    <col min="11025" max="11025" width="3.5546875" style="48" customWidth="1"/>
    <col min="11026" max="11026" width="3.88671875" style="48" customWidth="1"/>
    <col min="11027" max="11027" width="2.21875" style="48" customWidth="1"/>
    <col min="11028" max="11028" width="2.77734375" style="48" customWidth="1"/>
    <col min="11029" max="11029" width="2.21875" style="48" customWidth="1"/>
    <col min="11030" max="11030" width="2.77734375" style="48" customWidth="1"/>
    <col min="11031" max="11031" width="3.109375" style="48" customWidth="1"/>
    <col min="11032" max="11032" width="3" style="48" customWidth="1"/>
    <col min="11033" max="11033" width="1.5546875" style="48" customWidth="1"/>
    <col min="11034" max="11034" width="12" style="48" customWidth="1"/>
    <col min="11035" max="11264" width="8.88671875" style="48"/>
    <col min="11265" max="11265" width="21.109375" style="48" customWidth="1"/>
    <col min="11266" max="11266" width="16.33203125" style="48" customWidth="1"/>
    <col min="11267" max="11267" width="2.33203125" style="48" customWidth="1"/>
    <col min="11268" max="11268" width="9.5546875" style="48" customWidth="1"/>
    <col min="11269" max="11275" width="2.5546875" style="48" customWidth="1"/>
    <col min="11276" max="11276" width="2.21875" style="48" customWidth="1"/>
    <col min="11277" max="11278" width="2.5546875" style="48" customWidth="1"/>
    <col min="11279" max="11279" width="5.109375" style="48" customWidth="1"/>
    <col min="11280" max="11280" width="2.5546875" style="48" customWidth="1"/>
    <col min="11281" max="11281" width="3.5546875" style="48" customWidth="1"/>
    <col min="11282" max="11282" width="3.88671875" style="48" customWidth="1"/>
    <col min="11283" max="11283" width="2.21875" style="48" customWidth="1"/>
    <col min="11284" max="11284" width="2.77734375" style="48" customWidth="1"/>
    <col min="11285" max="11285" width="2.21875" style="48" customWidth="1"/>
    <col min="11286" max="11286" width="2.77734375" style="48" customWidth="1"/>
    <col min="11287" max="11287" width="3.109375" style="48" customWidth="1"/>
    <col min="11288" max="11288" width="3" style="48" customWidth="1"/>
    <col min="11289" max="11289" width="1.5546875" style="48" customWidth="1"/>
    <col min="11290" max="11290" width="12" style="48" customWidth="1"/>
    <col min="11291" max="11520" width="8.88671875" style="48"/>
    <col min="11521" max="11521" width="21.109375" style="48" customWidth="1"/>
    <col min="11522" max="11522" width="16.33203125" style="48" customWidth="1"/>
    <col min="11523" max="11523" width="2.33203125" style="48" customWidth="1"/>
    <col min="11524" max="11524" width="9.5546875" style="48" customWidth="1"/>
    <col min="11525" max="11531" width="2.5546875" style="48" customWidth="1"/>
    <col min="11532" max="11532" width="2.21875" style="48" customWidth="1"/>
    <col min="11533" max="11534" width="2.5546875" style="48" customWidth="1"/>
    <col min="11535" max="11535" width="5.109375" style="48" customWidth="1"/>
    <col min="11536" max="11536" width="2.5546875" style="48" customWidth="1"/>
    <col min="11537" max="11537" width="3.5546875" style="48" customWidth="1"/>
    <col min="11538" max="11538" width="3.88671875" style="48" customWidth="1"/>
    <col min="11539" max="11539" width="2.21875" style="48" customWidth="1"/>
    <col min="11540" max="11540" width="2.77734375" style="48" customWidth="1"/>
    <col min="11541" max="11541" width="2.21875" style="48" customWidth="1"/>
    <col min="11542" max="11542" width="2.77734375" style="48" customWidth="1"/>
    <col min="11543" max="11543" width="3.109375" style="48" customWidth="1"/>
    <col min="11544" max="11544" width="3" style="48" customWidth="1"/>
    <col min="11545" max="11545" width="1.5546875" style="48" customWidth="1"/>
    <col min="11546" max="11546" width="12" style="48" customWidth="1"/>
    <col min="11547" max="11776" width="8.88671875" style="48"/>
    <col min="11777" max="11777" width="21.109375" style="48" customWidth="1"/>
    <col min="11778" max="11778" width="16.33203125" style="48" customWidth="1"/>
    <col min="11779" max="11779" width="2.33203125" style="48" customWidth="1"/>
    <col min="11780" max="11780" width="9.5546875" style="48" customWidth="1"/>
    <col min="11781" max="11787" width="2.5546875" style="48" customWidth="1"/>
    <col min="11788" max="11788" width="2.21875" style="48" customWidth="1"/>
    <col min="11789" max="11790" width="2.5546875" style="48" customWidth="1"/>
    <col min="11791" max="11791" width="5.109375" style="48" customWidth="1"/>
    <col min="11792" max="11792" width="2.5546875" style="48" customWidth="1"/>
    <col min="11793" max="11793" width="3.5546875" style="48" customWidth="1"/>
    <col min="11794" max="11794" width="3.88671875" style="48" customWidth="1"/>
    <col min="11795" max="11795" width="2.21875" style="48" customWidth="1"/>
    <col min="11796" max="11796" width="2.77734375" style="48" customWidth="1"/>
    <col min="11797" max="11797" width="2.21875" style="48" customWidth="1"/>
    <col min="11798" max="11798" width="2.77734375" style="48" customWidth="1"/>
    <col min="11799" max="11799" width="3.109375" style="48" customWidth="1"/>
    <col min="11800" max="11800" width="3" style="48" customWidth="1"/>
    <col min="11801" max="11801" width="1.5546875" style="48" customWidth="1"/>
    <col min="11802" max="11802" width="12" style="48" customWidth="1"/>
    <col min="11803" max="12032" width="8.88671875" style="48"/>
    <col min="12033" max="12033" width="21.109375" style="48" customWidth="1"/>
    <col min="12034" max="12034" width="16.33203125" style="48" customWidth="1"/>
    <col min="12035" max="12035" width="2.33203125" style="48" customWidth="1"/>
    <col min="12036" max="12036" width="9.5546875" style="48" customWidth="1"/>
    <col min="12037" max="12043" width="2.5546875" style="48" customWidth="1"/>
    <col min="12044" max="12044" width="2.21875" style="48" customWidth="1"/>
    <col min="12045" max="12046" width="2.5546875" style="48" customWidth="1"/>
    <col min="12047" max="12047" width="5.109375" style="48" customWidth="1"/>
    <col min="12048" max="12048" width="2.5546875" style="48" customWidth="1"/>
    <col min="12049" max="12049" width="3.5546875" style="48" customWidth="1"/>
    <col min="12050" max="12050" width="3.88671875" style="48" customWidth="1"/>
    <col min="12051" max="12051" width="2.21875" style="48" customWidth="1"/>
    <col min="12052" max="12052" width="2.77734375" style="48" customWidth="1"/>
    <col min="12053" max="12053" width="2.21875" style="48" customWidth="1"/>
    <col min="12054" max="12054" width="2.77734375" style="48" customWidth="1"/>
    <col min="12055" max="12055" width="3.109375" style="48" customWidth="1"/>
    <col min="12056" max="12056" width="3" style="48" customWidth="1"/>
    <col min="12057" max="12057" width="1.5546875" style="48" customWidth="1"/>
    <col min="12058" max="12058" width="12" style="48" customWidth="1"/>
    <col min="12059" max="12288" width="8.88671875" style="48"/>
    <col min="12289" max="12289" width="21.109375" style="48" customWidth="1"/>
    <col min="12290" max="12290" width="16.33203125" style="48" customWidth="1"/>
    <col min="12291" max="12291" width="2.33203125" style="48" customWidth="1"/>
    <col min="12292" max="12292" width="9.5546875" style="48" customWidth="1"/>
    <col min="12293" max="12299" width="2.5546875" style="48" customWidth="1"/>
    <col min="12300" max="12300" width="2.21875" style="48" customWidth="1"/>
    <col min="12301" max="12302" width="2.5546875" style="48" customWidth="1"/>
    <col min="12303" max="12303" width="5.109375" style="48" customWidth="1"/>
    <col min="12304" max="12304" width="2.5546875" style="48" customWidth="1"/>
    <col min="12305" max="12305" width="3.5546875" style="48" customWidth="1"/>
    <col min="12306" max="12306" width="3.88671875" style="48" customWidth="1"/>
    <col min="12307" max="12307" width="2.21875" style="48" customWidth="1"/>
    <col min="12308" max="12308" width="2.77734375" style="48" customWidth="1"/>
    <col min="12309" max="12309" width="2.21875" style="48" customWidth="1"/>
    <col min="12310" max="12310" width="2.77734375" style="48" customWidth="1"/>
    <col min="12311" max="12311" width="3.109375" style="48" customWidth="1"/>
    <col min="12312" max="12312" width="3" style="48" customWidth="1"/>
    <col min="12313" max="12313" width="1.5546875" style="48" customWidth="1"/>
    <col min="12314" max="12314" width="12" style="48" customWidth="1"/>
    <col min="12315" max="12544" width="8.88671875" style="48"/>
    <col min="12545" max="12545" width="21.109375" style="48" customWidth="1"/>
    <col min="12546" max="12546" width="16.33203125" style="48" customWidth="1"/>
    <col min="12547" max="12547" width="2.33203125" style="48" customWidth="1"/>
    <col min="12548" max="12548" width="9.5546875" style="48" customWidth="1"/>
    <col min="12549" max="12555" width="2.5546875" style="48" customWidth="1"/>
    <col min="12556" max="12556" width="2.21875" style="48" customWidth="1"/>
    <col min="12557" max="12558" width="2.5546875" style="48" customWidth="1"/>
    <col min="12559" max="12559" width="5.109375" style="48" customWidth="1"/>
    <col min="12560" max="12560" width="2.5546875" style="48" customWidth="1"/>
    <col min="12561" max="12561" width="3.5546875" style="48" customWidth="1"/>
    <col min="12562" max="12562" width="3.88671875" style="48" customWidth="1"/>
    <col min="12563" max="12563" width="2.21875" style="48" customWidth="1"/>
    <col min="12564" max="12564" width="2.77734375" style="48" customWidth="1"/>
    <col min="12565" max="12565" width="2.21875" style="48" customWidth="1"/>
    <col min="12566" max="12566" width="2.77734375" style="48" customWidth="1"/>
    <col min="12567" max="12567" width="3.109375" style="48" customWidth="1"/>
    <col min="12568" max="12568" width="3" style="48" customWidth="1"/>
    <col min="12569" max="12569" width="1.5546875" style="48" customWidth="1"/>
    <col min="12570" max="12570" width="12" style="48" customWidth="1"/>
    <col min="12571" max="12800" width="8.88671875" style="48"/>
    <col min="12801" max="12801" width="21.109375" style="48" customWidth="1"/>
    <col min="12802" max="12802" width="16.33203125" style="48" customWidth="1"/>
    <col min="12803" max="12803" width="2.33203125" style="48" customWidth="1"/>
    <col min="12804" max="12804" width="9.5546875" style="48" customWidth="1"/>
    <col min="12805" max="12811" width="2.5546875" style="48" customWidth="1"/>
    <col min="12812" max="12812" width="2.21875" style="48" customWidth="1"/>
    <col min="12813" max="12814" width="2.5546875" style="48" customWidth="1"/>
    <col min="12815" max="12815" width="5.109375" style="48" customWidth="1"/>
    <col min="12816" max="12816" width="2.5546875" style="48" customWidth="1"/>
    <col min="12817" max="12817" width="3.5546875" style="48" customWidth="1"/>
    <col min="12818" max="12818" width="3.88671875" style="48" customWidth="1"/>
    <col min="12819" max="12819" width="2.21875" style="48" customWidth="1"/>
    <col min="12820" max="12820" width="2.77734375" style="48" customWidth="1"/>
    <col min="12821" max="12821" width="2.21875" style="48" customWidth="1"/>
    <col min="12822" max="12822" width="2.77734375" style="48" customWidth="1"/>
    <col min="12823" max="12823" width="3.109375" style="48" customWidth="1"/>
    <col min="12824" max="12824" width="3" style="48" customWidth="1"/>
    <col min="12825" max="12825" width="1.5546875" style="48" customWidth="1"/>
    <col min="12826" max="12826" width="12" style="48" customWidth="1"/>
    <col min="12827" max="13056" width="8.88671875" style="48"/>
    <col min="13057" max="13057" width="21.109375" style="48" customWidth="1"/>
    <col min="13058" max="13058" width="16.33203125" style="48" customWidth="1"/>
    <col min="13059" max="13059" width="2.33203125" style="48" customWidth="1"/>
    <col min="13060" max="13060" width="9.5546875" style="48" customWidth="1"/>
    <col min="13061" max="13067" width="2.5546875" style="48" customWidth="1"/>
    <col min="13068" max="13068" width="2.21875" style="48" customWidth="1"/>
    <col min="13069" max="13070" width="2.5546875" style="48" customWidth="1"/>
    <col min="13071" max="13071" width="5.109375" style="48" customWidth="1"/>
    <col min="13072" max="13072" width="2.5546875" style="48" customWidth="1"/>
    <col min="13073" max="13073" width="3.5546875" style="48" customWidth="1"/>
    <col min="13074" max="13074" width="3.88671875" style="48" customWidth="1"/>
    <col min="13075" max="13075" width="2.21875" style="48" customWidth="1"/>
    <col min="13076" max="13076" width="2.77734375" style="48" customWidth="1"/>
    <col min="13077" max="13077" width="2.21875" style="48" customWidth="1"/>
    <col min="13078" max="13078" width="2.77734375" style="48" customWidth="1"/>
    <col min="13079" max="13079" width="3.109375" style="48" customWidth="1"/>
    <col min="13080" max="13080" width="3" style="48" customWidth="1"/>
    <col min="13081" max="13081" width="1.5546875" style="48" customWidth="1"/>
    <col min="13082" max="13082" width="12" style="48" customWidth="1"/>
    <col min="13083" max="13312" width="8.88671875" style="48"/>
    <col min="13313" max="13313" width="21.109375" style="48" customWidth="1"/>
    <col min="13314" max="13314" width="16.33203125" style="48" customWidth="1"/>
    <col min="13315" max="13315" width="2.33203125" style="48" customWidth="1"/>
    <col min="13316" max="13316" width="9.5546875" style="48" customWidth="1"/>
    <col min="13317" max="13323" width="2.5546875" style="48" customWidth="1"/>
    <col min="13324" max="13324" width="2.21875" style="48" customWidth="1"/>
    <col min="13325" max="13326" width="2.5546875" style="48" customWidth="1"/>
    <col min="13327" max="13327" width="5.109375" style="48" customWidth="1"/>
    <col min="13328" max="13328" width="2.5546875" style="48" customWidth="1"/>
    <col min="13329" max="13329" width="3.5546875" style="48" customWidth="1"/>
    <col min="13330" max="13330" width="3.88671875" style="48" customWidth="1"/>
    <col min="13331" max="13331" width="2.21875" style="48" customWidth="1"/>
    <col min="13332" max="13332" width="2.77734375" style="48" customWidth="1"/>
    <col min="13333" max="13333" width="2.21875" style="48" customWidth="1"/>
    <col min="13334" max="13334" width="2.77734375" style="48" customWidth="1"/>
    <col min="13335" max="13335" width="3.109375" style="48" customWidth="1"/>
    <col min="13336" max="13336" width="3" style="48" customWidth="1"/>
    <col min="13337" max="13337" width="1.5546875" style="48" customWidth="1"/>
    <col min="13338" max="13338" width="12" style="48" customWidth="1"/>
    <col min="13339" max="13568" width="8.88671875" style="48"/>
    <col min="13569" max="13569" width="21.109375" style="48" customWidth="1"/>
    <col min="13570" max="13570" width="16.33203125" style="48" customWidth="1"/>
    <col min="13571" max="13571" width="2.33203125" style="48" customWidth="1"/>
    <col min="13572" max="13572" width="9.5546875" style="48" customWidth="1"/>
    <col min="13573" max="13579" width="2.5546875" style="48" customWidth="1"/>
    <col min="13580" max="13580" width="2.21875" style="48" customWidth="1"/>
    <col min="13581" max="13582" width="2.5546875" style="48" customWidth="1"/>
    <col min="13583" max="13583" width="5.109375" style="48" customWidth="1"/>
    <col min="13584" max="13584" width="2.5546875" style="48" customWidth="1"/>
    <col min="13585" max="13585" width="3.5546875" style="48" customWidth="1"/>
    <col min="13586" max="13586" width="3.88671875" style="48" customWidth="1"/>
    <col min="13587" max="13587" width="2.21875" style="48" customWidth="1"/>
    <col min="13588" max="13588" width="2.77734375" style="48" customWidth="1"/>
    <col min="13589" max="13589" width="2.21875" style="48" customWidth="1"/>
    <col min="13590" max="13590" width="2.77734375" style="48" customWidth="1"/>
    <col min="13591" max="13591" width="3.109375" style="48" customWidth="1"/>
    <col min="13592" max="13592" width="3" style="48" customWidth="1"/>
    <col min="13593" max="13593" width="1.5546875" style="48" customWidth="1"/>
    <col min="13594" max="13594" width="12" style="48" customWidth="1"/>
    <col min="13595" max="13824" width="8.88671875" style="48"/>
    <col min="13825" max="13825" width="21.109375" style="48" customWidth="1"/>
    <col min="13826" max="13826" width="16.33203125" style="48" customWidth="1"/>
    <col min="13827" max="13827" width="2.33203125" style="48" customWidth="1"/>
    <col min="13828" max="13828" width="9.5546875" style="48" customWidth="1"/>
    <col min="13829" max="13835" width="2.5546875" style="48" customWidth="1"/>
    <col min="13836" max="13836" width="2.21875" style="48" customWidth="1"/>
    <col min="13837" max="13838" width="2.5546875" style="48" customWidth="1"/>
    <col min="13839" max="13839" width="5.109375" style="48" customWidth="1"/>
    <col min="13840" max="13840" width="2.5546875" style="48" customWidth="1"/>
    <col min="13841" max="13841" width="3.5546875" style="48" customWidth="1"/>
    <col min="13842" max="13842" width="3.88671875" style="48" customWidth="1"/>
    <col min="13843" max="13843" width="2.21875" style="48" customWidth="1"/>
    <col min="13844" max="13844" width="2.77734375" style="48" customWidth="1"/>
    <col min="13845" max="13845" width="2.21875" style="48" customWidth="1"/>
    <col min="13846" max="13846" width="2.77734375" style="48" customWidth="1"/>
    <col min="13847" max="13847" width="3.109375" style="48" customWidth="1"/>
    <col min="13848" max="13848" width="3" style="48" customWidth="1"/>
    <col min="13849" max="13849" width="1.5546875" style="48" customWidth="1"/>
    <col min="13850" max="13850" width="12" style="48" customWidth="1"/>
    <col min="13851" max="14080" width="8.88671875" style="48"/>
    <col min="14081" max="14081" width="21.109375" style="48" customWidth="1"/>
    <col min="14082" max="14082" width="16.33203125" style="48" customWidth="1"/>
    <col min="14083" max="14083" width="2.33203125" style="48" customWidth="1"/>
    <col min="14084" max="14084" width="9.5546875" style="48" customWidth="1"/>
    <col min="14085" max="14091" width="2.5546875" style="48" customWidth="1"/>
    <col min="14092" max="14092" width="2.21875" style="48" customWidth="1"/>
    <col min="14093" max="14094" width="2.5546875" style="48" customWidth="1"/>
    <col min="14095" max="14095" width="5.109375" style="48" customWidth="1"/>
    <col min="14096" max="14096" width="2.5546875" style="48" customWidth="1"/>
    <col min="14097" max="14097" width="3.5546875" style="48" customWidth="1"/>
    <col min="14098" max="14098" width="3.88671875" style="48" customWidth="1"/>
    <col min="14099" max="14099" width="2.21875" style="48" customWidth="1"/>
    <col min="14100" max="14100" width="2.77734375" style="48" customWidth="1"/>
    <col min="14101" max="14101" width="2.21875" style="48" customWidth="1"/>
    <col min="14102" max="14102" width="2.77734375" style="48" customWidth="1"/>
    <col min="14103" max="14103" width="3.109375" style="48" customWidth="1"/>
    <col min="14104" max="14104" width="3" style="48" customWidth="1"/>
    <col min="14105" max="14105" width="1.5546875" style="48" customWidth="1"/>
    <col min="14106" max="14106" width="12" style="48" customWidth="1"/>
    <col min="14107" max="14336" width="8.88671875" style="48"/>
    <col min="14337" max="14337" width="21.109375" style="48" customWidth="1"/>
    <col min="14338" max="14338" width="16.33203125" style="48" customWidth="1"/>
    <col min="14339" max="14339" width="2.33203125" style="48" customWidth="1"/>
    <col min="14340" max="14340" width="9.5546875" style="48" customWidth="1"/>
    <col min="14341" max="14347" width="2.5546875" style="48" customWidth="1"/>
    <col min="14348" max="14348" width="2.21875" style="48" customWidth="1"/>
    <col min="14349" max="14350" width="2.5546875" style="48" customWidth="1"/>
    <col min="14351" max="14351" width="5.109375" style="48" customWidth="1"/>
    <col min="14352" max="14352" width="2.5546875" style="48" customWidth="1"/>
    <col min="14353" max="14353" width="3.5546875" style="48" customWidth="1"/>
    <col min="14354" max="14354" width="3.88671875" style="48" customWidth="1"/>
    <col min="14355" max="14355" width="2.21875" style="48" customWidth="1"/>
    <col min="14356" max="14356" width="2.77734375" style="48" customWidth="1"/>
    <col min="14357" max="14357" width="2.21875" style="48" customWidth="1"/>
    <col min="14358" max="14358" width="2.77734375" style="48" customWidth="1"/>
    <col min="14359" max="14359" width="3.109375" style="48" customWidth="1"/>
    <col min="14360" max="14360" width="3" style="48" customWidth="1"/>
    <col min="14361" max="14361" width="1.5546875" style="48" customWidth="1"/>
    <col min="14362" max="14362" width="12" style="48" customWidth="1"/>
    <col min="14363" max="14592" width="8.88671875" style="48"/>
    <col min="14593" max="14593" width="21.109375" style="48" customWidth="1"/>
    <col min="14594" max="14594" width="16.33203125" style="48" customWidth="1"/>
    <col min="14595" max="14595" width="2.33203125" style="48" customWidth="1"/>
    <col min="14596" max="14596" width="9.5546875" style="48" customWidth="1"/>
    <col min="14597" max="14603" width="2.5546875" style="48" customWidth="1"/>
    <col min="14604" max="14604" width="2.21875" style="48" customWidth="1"/>
    <col min="14605" max="14606" width="2.5546875" style="48" customWidth="1"/>
    <col min="14607" max="14607" width="5.109375" style="48" customWidth="1"/>
    <col min="14608" max="14608" width="2.5546875" style="48" customWidth="1"/>
    <col min="14609" max="14609" width="3.5546875" style="48" customWidth="1"/>
    <col min="14610" max="14610" width="3.88671875" style="48" customWidth="1"/>
    <col min="14611" max="14611" width="2.21875" style="48" customWidth="1"/>
    <col min="14612" max="14612" width="2.77734375" style="48" customWidth="1"/>
    <col min="14613" max="14613" width="2.21875" style="48" customWidth="1"/>
    <col min="14614" max="14614" width="2.77734375" style="48" customWidth="1"/>
    <col min="14615" max="14615" width="3.109375" style="48" customWidth="1"/>
    <col min="14616" max="14616" width="3" style="48" customWidth="1"/>
    <col min="14617" max="14617" width="1.5546875" style="48" customWidth="1"/>
    <col min="14618" max="14618" width="12" style="48" customWidth="1"/>
    <col min="14619" max="14848" width="8.88671875" style="48"/>
    <col min="14849" max="14849" width="21.109375" style="48" customWidth="1"/>
    <col min="14850" max="14850" width="16.33203125" style="48" customWidth="1"/>
    <col min="14851" max="14851" width="2.33203125" style="48" customWidth="1"/>
    <col min="14852" max="14852" width="9.5546875" style="48" customWidth="1"/>
    <col min="14853" max="14859" width="2.5546875" style="48" customWidth="1"/>
    <col min="14860" max="14860" width="2.21875" style="48" customWidth="1"/>
    <col min="14861" max="14862" width="2.5546875" style="48" customWidth="1"/>
    <col min="14863" max="14863" width="5.109375" style="48" customWidth="1"/>
    <col min="14864" max="14864" width="2.5546875" style="48" customWidth="1"/>
    <col min="14865" max="14865" width="3.5546875" style="48" customWidth="1"/>
    <col min="14866" max="14866" width="3.88671875" style="48" customWidth="1"/>
    <col min="14867" max="14867" width="2.21875" style="48" customWidth="1"/>
    <col min="14868" max="14868" width="2.77734375" style="48" customWidth="1"/>
    <col min="14869" max="14869" width="2.21875" style="48" customWidth="1"/>
    <col min="14870" max="14870" width="2.77734375" style="48" customWidth="1"/>
    <col min="14871" max="14871" width="3.109375" style="48" customWidth="1"/>
    <col min="14872" max="14872" width="3" style="48" customWidth="1"/>
    <col min="14873" max="14873" width="1.5546875" style="48" customWidth="1"/>
    <col min="14874" max="14874" width="12" style="48" customWidth="1"/>
    <col min="14875" max="15104" width="8.88671875" style="48"/>
    <col min="15105" max="15105" width="21.109375" style="48" customWidth="1"/>
    <col min="15106" max="15106" width="16.33203125" style="48" customWidth="1"/>
    <col min="15107" max="15107" width="2.33203125" style="48" customWidth="1"/>
    <col min="15108" max="15108" width="9.5546875" style="48" customWidth="1"/>
    <col min="15109" max="15115" width="2.5546875" style="48" customWidth="1"/>
    <col min="15116" max="15116" width="2.21875" style="48" customWidth="1"/>
    <col min="15117" max="15118" width="2.5546875" style="48" customWidth="1"/>
    <col min="15119" max="15119" width="5.109375" style="48" customWidth="1"/>
    <col min="15120" max="15120" width="2.5546875" style="48" customWidth="1"/>
    <col min="15121" max="15121" width="3.5546875" style="48" customWidth="1"/>
    <col min="15122" max="15122" width="3.88671875" style="48" customWidth="1"/>
    <col min="15123" max="15123" width="2.21875" style="48" customWidth="1"/>
    <col min="15124" max="15124" width="2.77734375" style="48" customWidth="1"/>
    <col min="15125" max="15125" width="2.21875" style="48" customWidth="1"/>
    <col min="15126" max="15126" width="2.77734375" style="48" customWidth="1"/>
    <col min="15127" max="15127" width="3.109375" style="48" customWidth="1"/>
    <col min="15128" max="15128" width="3" style="48" customWidth="1"/>
    <col min="15129" max="15129" width="1.5546875" style="48" customWidth="1"/>
    <col min="15130" max="15130" width="12" style="48" customWidth="1"/>
    <col min="15131" max="15360" width="8.88671875" style="48"/>
    <col min="15361" max="15361" width="21.109375" style="48" customWidth="1"/>
    <col min="15362" max="15362" width="16.33203125" style="48" customWidth="1"/>
    <col min="15363" max="15363" width="2.33203125" style="48" customWidth="1"/>
    <col min="15364" max="15364" width="9.5546875" style="48" customWidth="1"/>
    <col min="15365" max="15371" width="2.5546875" style="48" customWidth="1"/>
    <col min="15372" max="15372" width="2.21875" style="48" customWidth="1"/>
    <col min="15373" max="15374" width="2.5546875" style="48" customWidth="1"/>
    <col min="15375" max="15375" width="5.109375" style="48" customWidth="1"/>
    <col min="15376" max="15376" width="2.5546875" style="48" customWidth="1"/>
    <col min="15377" max="15377" width="3.5546875" style="48" customWidth="1"/>
    <col min="15378" max="15378" width="3.88671875" style="48" customWidth="1"/>
    <col min="15379" max="15379" width="2.21875" style="48" customWidth="1"/>
    <col min="15380" max="15380" width="2.77734375" style="48" customWidth="1"/>
    <col min="15381" max="15381" width="2.21875" style="48" customWidth="1"/>
    <col min="15382" max="15382" width="2.77734375" style="48" customWidth="1"/>
    <col min="15383" max="15383" width="3.109375" style="48" customWidth="1"/>
    <col min="15384" max="15384" width="3" style="48" customWidth="1"/>
    <col min="15385" max="15385" width="1.5546875" style="48" customWidth="1"/>
    <col min="15386" max="15386" width="12" style="48" customWidth="1"/>
    <col min="15387" max="15616" width="8.88671875" style="48"/>
    <col min="15617" max="15617" width="21.109375" style="48" customWidth="1"/>
    <col min="15618" max="15618" width="16.33203125" style="48" customWidth="1"/>
    <col min="15619" max="15619" width="2.33203125" style="48" customWidth="1"/>
    <col min="15620" max="15620" width="9.5546875" style="48" customWidth="1"/>
    <col min="15621" max="15627" width="2.5546875" style="48" customWidth="1"/>
    <col min="15628" max="15628" width="2.21875" style="48" customWidth="1"/>
    <col min="15629" max="15630" width="2.5546875" style="48" customWidth="1"/>
    <col min="15631" max="15631" width="5.109375" style="48" customWidth="1"/>
    <col min="15632" max="15632" width="2.5546875" style="48" customWidth="1"/>
    <col min="15633" max="15633" width="3.5546875" style="48" customWidth="1"/>
    <col min="15634" max="15634" width="3.88671875" style="48" customWidth="1"/>
    <col min="15635" max="15635" width="2.21875" style="48" customWidth="1"/>
    <col min="15636" max="15636" width="2.77734375" style="48" customWidth="1"/>
    <col min="15637" max="15637" width="2.21875" style="48" customWidth="1"/>
    <col min="15638" max="15638" width="2.77734375" style="48" customWidth="1"/>
    <col min="15639" max="15639" width="3.109375" style="48" customWidth="1"/>
    <col min="15640" max="15640" width="3" style="48" customWidth="1"/>
    <col min="15641" max="15641" width="1.5546875" style="48" customWidth="1"/>
    <col min="15642" max="15642" width="12" style="48" customWidth="1"/>
    <col min="15643" max="15872" width="8.88671875" style="48"/>
    <col min="15873" max="15873" width="21.109375" style="48" customWidth="1"/>
    <col min="15874" max="15874" width="16.33203125" style="48" customWidth="1"/>
    <col min="15875" max="15875" width="2.33203125" style="48" customWidth="1"/>
    <col min="15876" max="15876" width="9.5546875" style="48" customWidth="1"/>
    <col min="15877" max="15883" width="2.5546875" style="48" customWidth="1"/>
    <col min="15884" max="15884" width="2.21875" style="48" customWidth="1"/>
    <col min="15885" max="15886" width="2.5546875" style="48" customWidth="1"/>
    <col min="15887" max="15887" width="5.109375" style="48" customWidth="1"/>
    <col min="15888" max="15888" width="2.5546875" style="48" customWidth="1"/>
    <col min="15889" max="15889" width="3.5546875" style="48" customWidth="1"/>
    <col min="15890" max="15890" width="3.88671875" style="48" customWidth="1"/>
    <col min="15891" max="15891" width="2.21875" style="48" customWidth="1"/>
    <col min="15892" max="15892" width="2.77734375" style="48" customWidth="1"/>
    <col min="15893" max="15893" width="2.21875" style="48" customWidth="1"/>
    <col min="15894" max="15894" width="2.77734375" style="48" customWidth="1"/>
    <col min="15895" max="15895" width="3.109375" style="48" customWidth="1"/>
    <col min="15896" max="15896" width="3" style="48" customWidth="1"/>
    <col min="15897" max="15897" width="1.5546875" style="48" customWidth="1"/>
    <col min="15898" max="15898" width="12" style="48" customWidth="1"/>
    <col min="15899" max="16128" width="8.88671875" style="48"/>
    <col min="16129" max="16129" width="21.109375" style="48" customWidth="1"/>
    <col min="16130" max="16130" width="16.33203125" style="48" customWidth="1"/>
    <col min="16131" max="16131" width="2.33203125" style="48" customWidth="1"/>
    <col min="16132" max="16132" width="9.5546875" style="48" customWidth="1"/>
    <col min="16133" max="16139" width="2.5546875" style="48" customWidth="1"/>
    <col min="16140" max="16140" width="2.21875" style="48" customWidth="1"/>
    <col min="16141" max="16142" width="2.5546875" style="48" customWidth="1"/>
    <col min="16143" max="16143" width="5.109375" style="48" customWidth="1"/>
    <col min="16144" max="16144" width="2.5546875" style="48" customWidth="1"/>
    <col min="16145" max="16145" width="3.5546875" style="48" customWidth="1"/>
    <col min="16146" max="16146" width="3.88671875" style="48" customWidth="1"/>
    <col min="16147" max="16147" width="2.21875" style="48" customWidth="1"/>
    <col min="16148" max="16148" width="2.77734375" style="48" customWidth="1"/>
    <col min="16149" max="16149" width="2.21875" style="48" customWidth="1"/>
    <col min="16150" max="16150" width="2.77734375" style="48" customWidth="1"/>
    <col min="16151" max="16151" width="3.109375" style="48" customWidth="1"/>
    <col min="16152" max="16152" width="3" style="48" customWidth="1"/>
    <col min="16153" max="16153" width="1.5546875" style="48" customWidth="1"/>
    <col min="16154" max="16154" width="12" style="48" customWidth="1"/>
    <col min="16155" max="16384" width="8.88671875" style="48"/>
  </cols>
  <sheetData>
    <row r="1" spans="1:26" ht="23.25" customHeight="1">
      <c r="A1" s="439" t="s">
        <v>59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</row>
    <row r="2" spans="1:26" ht="9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</row>
    <row r="3" spans="1:26" ht="17.100000000000001" customHeight="1">
      <c r="A3" s="85" t="s">
        <v>60</v>
      </c>
      <c r="B3" s="72" t="s">
        <v>52</v>
      </c>
      <c r="C3" s="440" t="s">
        <v>61</v>
      </c>
      <c r="D3" s="441"/>
      <c r="E3" s="441"/>
      <c r="F3" s="441"/>
      <c r="G3" s="441"/>
      <c r="H3" s="442"/>
      <c r="I3" s="440" t="s">
        <v>62</v>
      </c>
      <c r="J3" s="441"/>
      <c r="K3" s="441"/>
      <c r="L3" s="441"/>
      <c r="M3" s="441"/>
      <c r="N3" s="441"/>
      <c r="O3" s="441"/>
      <c r="P3" s="442"/>
      <c r="Q3" s="440" t="s">
        <v>63</v>
      </c>
      <c r="R3" s="441"/>
      <c r="S3" s="441"/>
      <c r="T3" s="441"/>
      <c r="U3" s="441"/>
      <c r="V3" s="441"/>
      <c r="W3" s="441"/>
      <c r="X3" s="441"/>
      <c r="Y3" s="443"/>
    </row>
    <row r="4" spans="1:26" s="185" customFormat="1" ht="17.100000000000001" customHeight="1">
      <c r="A4" s="71" t="s">
        <v>64</v>
      </c>
      <c r="B4" s="124" t="e">
        <f>C4+I4+Q4</f>
        <v>#REF!</v>
      </c>
      <c r="C4" s="444" t="e">
        <f>내역서!H4+내역서!#REF!+내역서!#REF!</f>
        <v>#REF!</v>
      </c>
      <c r="D4" s="444"/>
      <c r="E4" s="444"/>
      <c r="F4" s="444"/>
      <c r="G4" s="444"/>
      <c r="H4" s="444"/>
      <c r="I4" s="445" t="e">
        <f>내역서!J4+내역서!#REF!+내역서!#REF!</f>
        <v>#REF!</v>
      </c>
      <c r="J4" s="444"/>
      <c r="K4" s="444"/>
      <c r="L4" s="444"/>
      <c r="M4" s="444"/>
      <c r="N4" s="444"/>
      <c r="O4" s="444"/>
      <c r="P4" s="446"/>
      <c r="Q4" s="444" t="e">
        <f>내역서!L4+내역서!#REF!+내역서!#REF!</f>
        <v>#REF!</v>
      </c>
      <c r="R4" s="444"/>
      <c r="S4" s="444"/>
      <c r="T4" s="444"/>
      <c r="U4" s="444"/>
      <c r="V4" s="444"/>
      <c r="W4" s="444"/>
      <c r="X4" s="444"/>
      <c r="Y4" s="447"/>
      <c r="Z4" s="86"/>
    </row>
    <row r="5" spans="1:26" s="185" customFormat="1" ht="17.100000000000001" customHeight="1">
      <c r="A5" s="193" t="s">
        <v>106</v>
      </c>
      <c r="B5" s="125" t="e">
        <f>J5</f>
        <v>#REF!</v>
      </c>
      <c r="C5" s="186"/>
      <c r="D5" s="188" t="e">
        <f>I4</f>
        <v>#REF!</v>
      </c>
      <c r="E5" s="188" t="s">
        <v>65</v>
      </c>
      <c r="F5" s="429">
        <v>0.16500000000000001</v>
      </c>
      <c r="G5" s="429"/>
      <c r="H5" s="429"/>
      <c r="I5" s="194" t="s">
        <v>66</v>
      </c>
      <c r="J5" s="428" t="e">
        <f>INT(D5*F5)</f>
        <v>#REF!</v>
      </c>
      <c r="K5" s="428"/>
      <c r="L5" s="428"/>
      <c r="M5" s="428"/>
      <c r="N5" s="188"/>
      <c r="O5" s="189"/>
      <c r="P5" s="194"/>
      <c r="Q5" s="194"/>
      <c r="R5" s="194"/>
      <c r="S5" s="186"/>
      <c r="T5" s="186"/>
      <c r="U5" s="186"/>
      <c r="V5" s="186"/>
      <c r="W5" s="186"/>
      <c r="X5" s="186"/>
      <c r="Y5" s="126"/>
      <c r="Z5" s="86"/>
    </row>
    <row r="6" spans="1:26" s="185" customFormat="1" ht="17.100000000000001" customHeight="1">
      <c r="A6" s="193" t="s">
        <v>107</v>
      </c>
      <c r="B6" s="125" t="e">
        <f t="shared" ref="B6:B11" si="0">Q6</f>
        <v>#REF!</v>
      </c>
      <c r="C6" s="186" t="s">
        <v>67</v>
      </c>
      <c r="D6" s="188" t="e">
        <f>I4</f>
        <v>#REF!</v>
      </c>
      <c r="E6" s="188" t="s">
        <v>68</v>
      </c>
      <c r="F6" s="428" t="e">
        <f>B5</f>
        <v>#REF!</v>
      </c>
      <c r="G6" s="428"/>
      <c r="H6" s="428"/>
      <c r="I6" s="428"/>
      <c r="J6" s="186" t="s">
        <v>69</v>
      </c>
      <c r="K6" s="188"/>
      <c r="L6" s="429">
        <v>3.56E-2</v>
      </c>
      <c r="M6" s="429"/>
      <c r="N6" s="429"/>
      <c r="O6" s="429"/>
      <c r="P6" s="189" t="s">
        <v>66</v>
      </c>
      <c r="Q6" s="428" t="e">
        <f>INT((D6+F6)*L6)</f>
        <v>#REF!</v>
      </c>
      <c r="R6" s="428"/>
      <c r="S6" s="428"/>
      <c r="T6" s="428"/>
      <c r="U6" s="188"/>
      <c r="V6" s="188"/>
      <c r="W6" s="188"/>
      <c r="X6" s="188"/>
      <c r="Y6" s="126"/>
      <c r="Z6" s="86"/>
    </row>
    <row r="7" spans="1:26" s="185" customFormat="1" ht="17.100000000000001" customHeight="1">
      <c r="A7" s="193" t="s">
        <v>108</v>
      </c>
      <c r="B7" s="125" t="e">
        <f>Q7</f>
        <v>#REF!</v>
      </c>
      <c r="C7" s="186" t="s">
        <v>67</v>
      </c>
      <c r="D7" s="188" t="e">
        <f>I4</f>
        <v>#REF!</v>
      </c>
      <c r="E7" s="188" t="s">
        <v>68</v>
      </c>
      <c r="F7" s="428" t="e">
        <f>B5</f>
        <v>#REF!</v>
      </c>
      <c r="G7" s="428"/>
      <c r="H7" s="428"/>
      <c r="I7" s="428"/>
      <c r="J7" s="186" t="s">
        <v>69</v>
      </c>
      <c r="K7" s="188"/>
      <c r="L7" s="429">
        <v>1.01E-2</v>
      </c>
      <c r="M7" s="429"/>
      <c r="N7" s="429"/>
      <c r="O7" s="429"/>
      <c r="P7" s="189" t="s">
        <v>66</v>
      </c>
      <c r="Q7" s="428" t="e">
        <f>INT((D7+F7)*L7)</f>
        <v>#REF!</v>
      </c>
      <c r="R7" s="428"/>
      <c r="S7" s="428"/>
      <c r="T7" s="428"/>
      <c r="U7" s="188"/>
      <c r="V7" s="188"/>
      <c r="W7" s="188"/>
      <c r="X7" s="188"/>
      <c r="Y7" s="126"/>
      <c r="Z7" s="86"/>
    </row>
    <row r="8" spans="1:26" s="185" customFormat="1" ht="17.100000000000001" customHeight="1">
      <c r="A8" s="69" t="s">
        <v>109</v>
      </c>
      <c r="B8" s="125" t="e">
        <f t="shared" si="0"/>
        <v>#REF!</v>
      </c>
      <c r="C8" s="186" t="s">
        <v>67</v>
      </c>
      <c r="D8" s="188" t="e">
        <f>I4</f>
        <v>#REF!</v>
      </c>
      <c r="E8" s="188" t="s">
        <v>70</v>
      </c>
      <c r="F8" s="432">
        <v>3.5950000000000003E-2</v>
      </c>
      <c r="G8" s="432"/>
      <c r="H8" s="432"/>
      <c r="I8" s="432"/>
      <c r="J8" s="186"/>
      <c r="K8" s="188"/>
      <c r="L8" s="448"/>
      <c r="M8" s="448"/>
      <c r="N8" s="448"/>
      <c r="O8" s="448"/>
      <c r="P8" s="189" t="s">
        <v>66</v>
      </c>
      <c r="Q8" s="428" t="e">
        <f>INT((D8*F8))</f>
        <v>#REF!</v>
      </c>
      <c r="R8" s="428"/>
      <c r="S8" s="428"/>
      <c r="T8" s="428"/>
      <c r="U8" s="188"/>
      <c r="V8" s="188"/>
      <c r="W8" s="188"/>
      <c r="X8" s="188"/>
      <c r="Y8" s="126"/>
      <c r="Z8" s="86"/>
    </row>
    <row r="9" spans="1:26" s="185" customFormat="1" ht="17.100000000000001" customHeight="1">
      <c r="A9" s="69" t="s">
        <v>110</v>
      </c>
      <c r="B9" s="125" t="e">
        <f t="shared" si="0"/>
        <v>#REF!</v>
      </c>
      <c r="C9" s="186" t="s">
        <v>67</v>
      </c>
      <c r="D9" s="188" t="e">
        <f>I4</f>
        <v>#REF!</v>
      </c>
      <c r="E9" s="188" t="s">
        <v>70</v>
      </c>
      <c r="F9" s="429">
        <v>4.7500000000000001E-2</v>
      </c>
      <c r="G9" s="429"/>
      <c r="H9" s="429"/>
      <c r="I9" s="429"/>
      <c r="J9" s="186"/>
      <c r="K9" s="188"/>
      <c r="L9" s="448"/>
      <c r="M9" s="448"/>
      <c r="N9" s="448"/>
      <c r="O9" s="448"/>
      <c r="P9" s="189" t="s">
        <v>66</v>
      </c>
      <c r="Q9" s="428" t="e">
        <f>INT((D9*F9))</f>
        <v>#REF!</v>
      </c>
      <c r="R9" s="428"/>
      <c r="S9" s="428"/>
      <c r="T9" s="428"/>
      <c r="U9" s="188"/>
      <c r="V9" s="188"/>
      <c r="W9" s="188"/>
      <c r="X9" s="188"/>
      <c r="Y9" s="126"/>
      <c r="Z9" s="86"/>
    </row>
    <row r="10" spans="1:26" s="185" customFormat="1" ht="17.100000000000001" customHeight="1">
      <c r="A10" s="69" t="s">
        <v>111</v>
      </c>
      <c r="B10" s="125" t="e">
        <f t="shared" si="0"/>
        <v>#REF!</v>
      </c>
      <c r="C10" s="186" t="s">
        <v>67</v>
      </c>
      <c r="D10" s="188" t="e">
        <f>I4</f>
        <v>#REF!</v>
      </c>
      <c r="E10" s="188" t="s">
        <v>70</v>
      </c>
      <c r="F10" s="429">
        <v>2.3E-2</v>
      </c>
      <c r="G10" s="429"/>
      <c r="H10" s="429"/>
      <c r="I10" s="429"/>
      <c r="J10" s="186"/>
      <c r="K10" s="188"/>
      <c r="L10" s="448"/>
      <c r="M10" s="448"/>
      <c r="N10" s="448"/>
      <c r="O10" s="448"/>
      <c r="P10" s="189" t="s">
        <v>66</v>
      </c>
      <c r="Q10" s="428" t="e">
        <f>INT((D10*F10))</f>
        <v>#REF!</v>
      </c>
      <c r="R10" s="428"/>
      <c r="S10" s="428"/>
      <c r="T10" s="428"/>
      <c r="U10" s="188"/>
      <c r="V10" s="188"/>
      <c r="W10" s="188"/>
      <c r="X10" s="188"/>
      <c r="Y10" s="126"/>
      <c r="Z10" s="86"/>
    </row>
    <row r="11" spans="1:26" s="185" customFormat="1" ht="17.100000000000001" customHeight="1">
      <c r="A11" s="193" t="s">
        <v>112</v>
      </c>
      <c r="B11" s="125" t="e">
        <f t="shared" si="0"/>
        <v>#REF!</v>
      </c>
      <c r="C11" s="186" t="s">
        <v>67</v>
      </c>
      <c r="D11" s="188" t="e">
        <f>B8</f>
        <v>#REF!</v>
      </c>
      <c r="E11" s="188" t="s">
        <v>70</v>
      </c>
      <c r="F11" s="429">
        <v>0.13139999999999999</v>
      </c>
      <c r="G11" s="429"/>
      <c r="H11" s="429"/>
      <c r="I11" s="429"/>
      <c r="J11" s="186"/>
      <c r="K11" s="188"/>
      <c r="L11" s="448"/>
      <c r="M11" s="448"/>
      <c r="N11" s="448"/>
      <c r="O11" s="448"/>
      <c r="P11" s="189" t="s">
        <v>66</v>
      </c>
      <c r="Q11" s="428" t="e">
        <f>INT((D11*F11))</f>
        <v>#REF!</v>
      </c>
      <c r="R11" s="428"/>
      <c r="S11" s="428"/>
      <c r="T11" s="428"/>
      <c r="U11" s="188"/>
      <c r="V11" s="188"/>
      <c r="W11" s="188"/>
      <c r="X11" s="188"/>
      <c r="Y11" s="126"/>
      <c r="Z11" s="86"/>
    </row>
    <row r="12" spans="1:26" s="185" customFormat="1" ht="17.100000000000001" customHeight="1">
      <c r="A12" s="193" t="s">
        <v>114</v>
      </c>
      <c r="B12" s="125" t="e">
        <f>T12</f>
        <v>#REF!</v>
      </c>
      <c r="C12" s="186" t="s">
        <v>67</v>
      </c>
      <c r="D12" s="188" t="e">
        <f>C4</f>
        <v>#REF!</v>
      </c>
      <c r="E12" s="188" t="s">
        <v>68</v>
      </c>
      <c r="F12" s="428" t="e">
        <f>I4</f>
        <v>#REF!</v>
      </c>
      <c r="G12" s="428"/>
      <c r="H12" s="428"/>
      <c r="I12" s="428"/>
      <c r="J12" s="188" t="s">
        <v>68</v>
      </c>
      <c r="K12" s="428" t="e">
        <f>Q4</f>
        <v>#REF!</v>
      </c>
      <c r="L12" s="428"/>
      <c r="M12" s="428"/>
      <c r="N12" s="428"/>
      <c r="O12" s="428"/>
      <c r="P12" s="188" t="s">
        <v>71</v>
      </c>
      <c r="Q12" s="429">
        <v>4.0000000000000001E-3</v>
      </c>
      <c r="R12" s="429"/>
      <c r="S12" s="186" t="s">
        <v>66</v>
      </c>
      <c r="T12" s="428" t="e">
        <f>INT((D12+F12+K12)*Q12)</f>
        <v>#REF!</v>
      </c>
      <c r="U12" s="428"/>
      <c r="V12" s="428"/>
      <c r="W12" s="428"/>
      <c r="X12" s="188"/>
      <c r="Y12" s="127"/>
      <c r="Z12" s="86"/>
    </row>
    <row r="13" spans="1:26" s="185" customFormat="1" ht="17.100000000000001" customHeight="1">
      <c r="A13" s="449" t="s">
        <v>115</v>
      </c>
      <c r="B13" s="125" t="e">
        <f>T13</f>
        <v>#REF!</v>
      </c>
      <c r="C13" s="186" t="s">
        <v>67</v>
      </c>
      <c r="D13" s="190" t="e">
        <f>C4</f>
        <v>#REF!</v>
      </c>
      <c r="E13" s="190" t="s">
        <v>68</v>
      </c>
      <c r="F13" s="433" t="e">
        <f>I4</f>
        <v>#REF!</v>
      </c>
      <c r="G13" s="433"/>
      <c r="H13" s="433"/>
      <c r="I13" s="433"/>
      <c r="J13" s="190" t="s">
        <v>68</v>
      </c>
      <c r="K13" s="433">
        <f>B25/1.1</f>
        <v>0</v>
      </c>
      <c r="L13" s="433"/>
      <c r="M13" s="433"/>
      <c r="N13" s="128" t="s">
        <v>72</v>
      </c>
      <c r="O13" s="129">
        <v>2.53E-2</v>
      </c>
      <c r="P13" s="190" t="s">
        <v>68</v>
      </c>
      <c r="Q13" s="433">
        <f>3300000/2</f>
        <v>1650000</v>
      </c>
      <c r="R13" s="433"/>
      <c r="S13" s="192" t="s">
        <v>66</v>
      </c>
      <c r="T13" s="437" t="e">
        <f>INT((D13+F13+K13)*O13)+Q13</f>
        <v>#REF!</v>
      </c>
      <c r="U13" s="437"/>
      <c r="V13" s="437"/>
      <c r="W13" s="437"/>
      <c r="X13" s="433" t="s">
        <v>94</v>
      </c>
      <c r="Y13" s="434"/>
      <c r="Z13" s="86"/>
    </row>
    <row r="14" spans="1:26" s="185" customFormat="1" ht="17.100000000000001" customHeight="1">
      <c r="A14" s="449"/>
      <c r="B14" s="125"/>
      <c r="C14" s="186" t="s">
        <v>73</v>
      </c>
      <c r="D14" s="190" t="e">
        <f>D13</f>
        <v>#REF!</v>
      </c>
      <c r="E14" s="190" t="s">
        <v>68</v>
      </c>
      <c r="F14" s="433" t="e">
        <f>F13</f>
        <v>#REF!</v>
      </c>
      <c r="G14" s="433"/>
      <c r="H14" s="433"/>
      <c r="I14" s="433"/>
      <c r="J14" s="128" t="s">
        <v>72</v>
      </c>
      <c r="K14" s="435">
        <v>2.53E-2</v>
      </c>
      <c r="L14" s="435"/>
      <c r="M14" s="190" t="s">
        <v>68</v>
      </c>
      <c r="N14" s="433">
        <v>3300000</v>
      </c>
      <c r="O14" s="433"/>
      <c r="P14" s="190" t="s">
        <v>79</v>
      </c>
      <c r="Q14" s="436">
        <v>1.2</v>
      </c>
      <c r="R14" s="436"/>
      <c r="S14" s="192" t="s">
        <v>66</v>
      </c>
      <c r="T14" s="437" t="e">
        <f>INT(((D14+F14)*K14+N14)*Q14)</f>
        <v>#REF!</v>
      </c>
      <c r="U14" s="437"/>
      <c r="V14" s="437"/>
      <c r="W14" s="437"/>
      <c r="X14" s="433" t="s">
        <v>95</v>
      </c>
      <c r="Y14" s="434"/>
      <c r="Z14" s="86"/>
    </row>
    <row r="15" spans="1:26" s="185" customFormat="1" ht="17.100000000000001" customHeight="1">
      <c r="A15" s="193" t="s">
        <v>133</v>
      </c>
      <c r="B15" s="125" t="e">
        <f>T15</f>
        <v>#REF!</v>
      </c>
      <c r="C15" s="186" t="s">
        <v>67</v>
      </c>
      <c r="D15" s="188" t="e">
        <f>C4</f>
        <v>#REF!</v>
      </c>
      <c r="E15" s="188" t="s">
        <v>68</v>
      </c>
      <c r="F15" s="428" t="e">
        <f>I4</f>
        <v>#REF!</v>
      </c>
      <c r="G15" s="428"/>
      <c r="H15" s="428"/>
      <c r="I15" s="428"/>
      <c r="J15" s="188" t="s">
        <v>68</v>
      </c>
      <c r="K15" s="428" t="e">
        <f>Q4</f>
        <v>#REF!</v>
      </c>
      <c r="L15" s="428"/>
      <c r="M15" s="428"/>
      <c r="N15" s="428"/>
      <c r="O15" s="428"/>
      <c r="P15" s="188" t="s">
        <v>71</v>
      </c>
      <c r="Q15" s="432">
        <v>8.0999999999999996E-4</v>
      </c>
      <c r="R15" s="432"/>
      <c r="S15" s="186" t="s">
        <v>66</v>
      </c>
      <c r="T15" s="428" t="e">
        <f>INT((D15+F15+K15)*Q15)</f>
        <v>#REF!</v>
      </c>
      <c r="U15" s="428"/>
      <c r="V15" s="428"/>
      <c r="W15" s="428"/>
      <c r="X15" s="190"/>
      <c r="Y15" s="191"/>
      <c r="Z15" s="86"/>
    </row>
    <row r="16" spans="1:26" s="185" customFormat="1" ht="17.100000000000001" customHeight="1">
      <c r="A16" s="193" t="s">
        <v>138</v>
      </c>
      <c r="B16" s="125" t="e">
        <f>T16</f>
        <v>#REF!</v>
      </c>
      <c r="C16" s="186" t="s">
        <v>67</v>
      </c>
      <c r="D16" s="188" t="e">
        <f>C4</f>
        <v>#REF!</v>
      </c>
      <c r="E16" s="188" t="s">
        <v>68</v>
      </c>
      <c r="F16" s="428" t="e">
        <f>I4</f>
        <v>#REF!</v>
      </c>
      <c r="G16" s="428"/>
      <c r="H16" s="428"/>
      <c r="I16" s="428"/>
      <c r="J16" s="188" t="s">
        <v>68</v>
      </c>
      <c r="K16" s="428" t="e">
        <f>Q4</f>
        <v>#REF!</v>
      </c>
      <c r="L16" s="428"/>
      <c r="M16" s="428"/>
      <c r="N16" s="428"/>
      <c r="O16" s="428"/>
      <c r="P16" s="188" t="s">
        <v>71</v>
      </c>
      <c r="Q16" s="429">
        <v>8.9999999999999993E-3</v>
      </c>
      <c r="R16" s="429"/>
      <c r="S16" s="186" t="s">
        <v>66</v>
      </c>
      <c r="T16" s="428" t="e">
        <f>INT((D16+F16+K16)*Q16)</f>
        <v>#REF!</v>
      </c>
      <c r="U16" s="428"/>
      <c r="V16" s="428"/>
      <c r="W16" s="428"/>
      <c r="X16" s="188"/>
      <c r="Y16" s="127"/>
      <c r="Z16" s="86"/>
    </row>
    <row r="17" spans="1:26" s="185" customFormat="1" ht="17.100000000000001" customHeight="1">
      <c r="A17" s="69" t="s">
        <v>139</v>
      </c>
      <c r="B17" s="197">
        <f>내역서!F176/2</f>
        <v>529676</v>
      </c>
      <c r="C17" s="186"/>
      <c r="D17" s="188"/>
      <c r="E17" s="188"/>
      <c r="F17" s="188"/>
      <c r="G17" s="188"/>
      <c r="H17" s="188"/>
      <c r="I17" s="188"/>
      <c r="J17" s="188"/>
      <c r="K17" s="189"/>
      <c r="L17" s="189"/>
      <c r="M17" s="189"/>
      <c r="N17" s="189"/>
      <c r="O17" s="189"/>
      <c r="P17" s="188"/>
      <c r="Q17" s="187"/>
      <c r="R17" s="187"/>
      <c r="S17" s="186"/>
      <c r="T17" s="186"/>
      <c r="U17" s="186"/>
      <c r="V17" s="186"/>
      <c r="W17" s="186"/>
      <c r="X17" s="186"/>
      <c r="Y17" s="126"/>
      <c r="Z17" s="87"/>
    </row>
    <row r="18" spans="1:26" s="185" customFormat="1" ht="17.100000000000001" customHeight="1">
      <c r="A18" s="193" t="s">
        <v>140</v>
      </c>
      <c r="B18" s="125" t="e">
        <f>T18</f>
        <v>#REF!</v>
      </c>
      <c r="C18" s="186" t="s">
        <v>67</v>
      </c>
      <c r="D18" s="188" t="e">
        <f>C4</f>
        <v>#REF!</v>
      </c>
      <c r="E18" s="188" t="s">
        <v>68</v>
      </c>
      <c r="F18" s="428" t="e">
        <f>I4</f>
        <v>#REF!</v>
      </c>
      <c r="G18" s="428"/>
      <c r="H18" s="428"/>
      <c r="I18" s="428"/>
      <c r="J18" s="188" t="s">
        <v>68</v>
      </c>
      <c r="K18" s="428" t="e">
        <f>B5</f>
        <v>#REF!</v>
      </c>
      <c r="L18" s="428"/>
      <c r="M18" s="428"/>
      <c r="N18" s="428"/>
      <c r="O18" s="428"/>
      <c r="P18" s="188" t="s">
        <v>71</v>
      </c>
      <c r="Q18" s="429">
        <v>5.2999999999999999E-2</v>
      </c>
      <c r="R18" s="429"/>
      <c r="S18" s="186" t="s">
        <v>66</v>
      </c>
      <c r="T18" s="431" t="e">
        <f>INT((D18+F18+K18)*Q18)</f>
        <v>#REF!</v>
      </c>
      <c r="U18" s="431"/>
      <c r="V18" s="431"/>
      <c r="W18" s="431"/>
      <c r="X18" s="189"/>
      <c r="Y18" s="130"/>
      <c r="Z18" s="86"/>
    </row>
    <row r="19" spans="1:26" s="185" customFormat="1" ht="17.100000000000001" customHeight="1">
      <c r="A19" s="69" t="s">
        <v>113</v>
      </c>
      <c r="B19" s="125" t="e">
        <f>SUM(B4:B18)</f>
        <v>#REF!</v>
      </c>
      <c r="C19" s="186"/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  <c r="P19" s="188"/>
      <c r="Q19" s="188"/>
      <c r="R19" s="188"/>
      <c r="S19" s="186"/>
      <c r="T19" s="186"/>
      <c r="U19" s="186"/>
      <c r="V19" s="186"/>
      <c r="W19" s="186"/>
      <c r="X19" s="186"/>
      <c r="Y19" s="126"/>
      <c r="Z19" s="86"/>
    </row>
    <row r="20" spans="1:26" s="185" customFormat="1" ht="17.100000000000001" customHeight="1">
      <c r="A20" s="69" t="s">
        <v>141</v>
      </c>
      <c r="B20" s="125" t="e">
        <f>J20</f>
        <v>#REF!</v>
      </c>
      <c r="C20" s="186"/>
      <c r="D20" s="188" t="e">
        <f>B19</f>
        <v>#REF!</v>
      </c>
      <c r="E20" s="188" t="s">
        <v>65</v>
      </c>
      <c r="F20" s="429">
        <v>0.08</v>
      </c>
      <c r="G20" s="429"/>
      <c r="H20" s="429"/>
      <c r="I20" s="194" t="s">
        <v>66</v>
      </c>
      <c r="J20" s="428" t="e">
        <f>INT(D20*F20)</f>
        <v>#REF!</v>
      </c>
      <c r="K20" s="428"/>
      <c r="L20" s="428"/>
      <c r="M20" s="428"/>
      <c r="N20" s="188"/>
      <c r="O20" s="188"/>
      <c r="P20" s="188"/>
      <c r="Q20" s="188"/>
      <c r="R20" s="188"/>
      <c r="S20" s="186"/>
      <c r="T20" s="186"/>
      <c r="U20" s="186"/>
      <c r="V20" s="186"/>
      <c r="W20" s="186"/>
      <c r="X20" s="186"/>
      <c r="Y20" s="126"/>
      <c r="Z20" s="86"/>
    </row>
    <row r="21" spans="1:26" s="185" customFormat="1" ht="17.100000000000001" customHeight="1">
      <c r="A21" s="69" t="s">
        <v>142</v>
      </c>
      <c r="B21" s="125" t="e">
        <f>T21</f>
        <v>#REF!</v>
      </c>
      <c r="C21" s="186" t="s">
        <v>67</v>
      </c>
      <c r="D21" s="188" t="e">
        <f>B19</f>
        <v>#REF!</v>
      </c>
      <c r="E21" s="188" t="s">
        <v>68</v>
      </c>
      <c r="F21" s="428" t="e">
        <f>B20</f>
        <v>#REF!</v>
      </c>
      <c r="G21" s="428"/>
      <c r="H21" s="428"/>
      <c r="I21" s="428"/>
      <c r="J21" s="188" t="s">
        <v>48</v>
      </c>
      <c r="K21" s="431" t="e">
        <f>C4</f>
        <v>#REF!</v>
      </c>
      <c r="L21" s="431"/>
      <c r="M21" s="431"/>
      <c r="N21" s="431"/>
      <c r="O21" s="431"/>
      <c r="P21" s="188" t="s">
        <v>71</v>
      </c>
      <c r="Q21" s="429">
        <v>0.15</v>
      </c>
      <c r="R21" s="429"/>
      <c r="S21" s="186" t="s">
        <v>66</v>
      </c>
      <c r="T21" s="430" t="e">
        <f>INT(((D21+F21-K21)*Q21))-(175579/1.1)</f>
        <v>#REF!</v>
      </c>
      <c r="U21" s="430"/>
      <c r="V21" s="430"/>
      <c r="W21" s="430"/>
      <c r="X21" s="186"/>
      <c r="Y21" s="126"/>
      <c r="Z21" s="86"/>
    </row>
    <row r="22" spans="1:26" s="185" customFormat="1" ht="17.100000000000001" customHeight="1">
      <c r="A22" s="193" t="s">
        <v>105</v>
      </c>
      <c r="B22" s="125" t="e">
        <f>B20+B21+B19</f>
        <v>#REF!</v>
      </c>
      <c r="C22" s="186"/>
      <c r="D22" s="188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6"/>
      <c r="T22" s="186"/>
      <c r="U22" s="186"/>
      <c r="V22" s="186"/>
      <c r="W22" s="186"/>
      <c r="X22" s="186"/>
      <c r="Y22" s="126"/>
      <c r="Z22" s="61"/>
    </row>
    <row r="23" spans="1:26" s="185" customFormat="1" ht="17.100000000000001" customHeight="1">
      <c r="A23" s="193" t="s">
        <v>143</v>
      </c>
      <c r="B23" s="125" t="e">
        <f>J23</f>
        <v>#REF!</v>
      </c>
      <c r="C23" s="186"/>
      <c r="D23" s="188" t="e">
        <f>B22</f>
        <v>#REF!</v>
      </c>
      <c r="E23" s="188" t="s">
        <v>65</v>
      </c>
      <c r="F23" s="429">
        <v>0.1</v>
      </c>
      <c r="G23" s="429"/>
      <c r="H23" s="429"/>
      <c r="I23" s="194" t="s">
        <v>66</v>
      </c>
      <c r="J23" s="428" t="e">
        <f>TRUNC(D23*F23,0)</f>
        <v>#REF!</v>
      </c>
      <c r="K23" s="428"/>
      <c r="L23" s="428"/>
      <c r="M23" s="428"/>
      <c r="N23" s="188"/>
      <c r="O23" s="188"/>
      <c r="P23" s="188"/>
      <c r="Q23" s="188"/>
      <c r="R23" s="188"/>
      <c r="S23" s="186"/>
      <c r="T23" s="186"/>
      <c r="U23" s="186"/>
      <c r="V23" s="186"/>
      <c r="W23" s="186"/>
      <c r="X23" s="186"/>
      <c r="Y23" s="126"/>
      <c r="Z23" s="86"/>
    </row>
    <row r="24" spans="1:26" s="88" customFormat="1" ht="17.100000000000001" customHeight="1">
      <c r="A24" s="193" t="s">
        <v>144</v>
      </c>
      <c r="B24" s="125" t="e">
        <f>SUM(B22:B23)</f>
        <v>#REF!</v>
      </c>
      <c r="C24" s="186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188"/>
      <c r="P24" s="188"/>
      <c r="Q24" s="188"/>
      <c r="R24" s="188"/>
      <c r="S24" s="186"/>
      <c r="T24" s="186"/>
      <c r="U24" s="186"/>
      <c r="V24" s="186"/>
      <c r="W24" s="186"/>
      <c r="X24" s="186"/>
      <c r="Y24" s="126"/>
    </row>
    <row r="25" spans="1:26" s="185" customFormat="1" ht="17.100000000000001" customHeight="1">
      <c r="A25" s="193" t="s">
        <v>145</v>
      </c>
      <c r="B25" s="125"/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1"/>
      <c r="T25" s="131"/>
      <c r="U25" s="131"/>
      <c r="V25" s="131"/>
      <c r="W25" s="131"/>
      <c r="X25" s="131"/>
      <c r="Y25" s="133"/>
    </row>
    <row r="26" spans="1:26" s="185" customFormat="1" ht="17.100000000000001" customHeight="1">
      <c r="A26" s="193" t="s">
        <v>146</v>
      </c>
      <c r="B26" s="125"/>
      <c r="C26" s="131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1"/>
      <c r="T26" s="131"/>
      <c r="U26" s="131"/>
      <c r="V26" s="131"/>
      <c r="W26" s="131"/>
      <c r="X26" s="131"/>
      <c r="Y26" s="133"/>
    </row>
    <row r="27" spans="1:26" ht="17.100000000000001" customHeight="1">
      <c r="A27" s="70" t="s">
        <v>147</v>
      </c>
      <c r="B27" s="134" t="e">
        <f>B24+B25+B26</f>
        <v>#REF!</v>
      </c>
      <c r="C27" s="135"/>
      <c r="D27" s="136"/>
      <c r="E27" s="136"/>
      <c r="F27" s="136"/>
      <c r="G27" s="136"/>
      <c r="H27" s="136"/>
      <c r="I27" s="136"/>
      <c r="J27" s="136"/>
      <c r="K27" s="137"/>
      <c r="L27" s="137"/>
      <c r="M27" s="137"/>
      <c r="N27" s="137"/>
      <c r="O27" s="137"/>
      <c r="P27" s="136"/>
      <c r="Q27" s="138"/>
      <c r="R27" s="138"/>
      <c r="S27" s="135"/>
      <c r="T27" s="135"/>
      <c r="U27" s="135"/>
      <c r="V27" s="135"/>
      <c r="W27" s="135"/>
      <c r="X27" s="135"/>
      <c r="Y27" s="139"/>
      <c r="Z27" s="60"/>
    </row>
    <row r="28" spans="1:26" ht="24.75" customHeight="1">
      <c r="A28" s="62"/>
      <c r="B28" s="62"/>
      <c r="C28" s="63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3"/>
      <c r="T28" s="63"/>
      <c r="U28" s="63"/>
      <c r="V28" s="63"/>
      <c r="W28" s="63"/>
      <c r="X28" s="63"/>
      <c r="Y28" s="63"/>
    </row>
    <row r="29" spans="1:26" ht="24.75" customHeight="1">
      <c r="A29" s="62"/>
      <c r="B29" s="62"/>
      <c r="C29" s="63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3"/>
      <c r="T29" s="63"/>
      <c r="U29" s="63"/>
      <c r="V29" s="63"/>
      <c r="W29" s="63"/>
      <c r="X29" s="63"/>
      <c r="Y29" s="63"/>
    </row>
    <row r="30" spans="1:26" ht="24.75" customHeight="1">
      <c r="A30" s="62"/>
      <c r="B30" s="62"/>
      <c r="C30" s="63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3"/>
      <c r="T30" s="63"/>
      <c r="U30" s="63"/>
      <c r="V30" s="63"/>
      <c r="W30" s="63"/>
      <c r="X30" s="63"/>
      <c r="Y30" s="63"/>
    </row>
    <row r="31" spans="1:26" ht="24.75" customHeight="1">
      <c r="A31" s="62"/>
      <c r="B31" s="62"/>
      <c r="C31" s="63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3"/>
      <c r="T31" s="63"/>
      <c r="U31" s="63"/>
      <c r="V31" s="63"/>
      <c r="W31" s="63"/>
      <c r="X31" s="63"/>
      <c r="Y31" s="63"/>
    </row>
    <row r="32" spans="1:26" ht="24.75" customHeight="1">
      <c r="A32" s="62"/>
      <c r="B32" s="62"/>
      <c r="C32" s="63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3"/>
      <c r="T32" s="63"/>
      <c r="U32" s="63"/>
      <c r="V32" s="63"/>
      <c r="W32" s="63"/>
      <c r="X32" s="63"/>
      <c r="Y32" s="63"/>
    </row>
    <row r="33" spans="1:25" ht="24.75" customHeight="1">
      <c r="A33" s="62"/>
      <c r="B33" s="62"/>
      <c r="C33" s="63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3"/>
      <c r="T33" s="63"/>
      <c r="U33" s="63"/>
      <c r="V33" s="63"/>
      <c r="W33" s="63"/>
      <c r="X33" s="63"/>
      <c r="Y33" s="63"/>
    </row>
    <row r="34" spans="1:25" ht="24.75" customHeight="1">
      <c r="A34" s="62"/>
      <c r="B34" s="62"/>
      <c r="C34" s="63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3"/>
      <c r="T34" s="63"/>
      <c r="U34" s="63"/>
      <c r="V34" s="63"/>
      <c r="W34" s="63"/>
      <c r="X34" s="63"/>
      <c r="Y34" s="63"/>
    </row>
  </sheetData>
  <mergeCells count="63">
    <mergeCell ref="F7:I7"/>
    <mergeCell ref="L7:O7"/>
    <mergeCell ref="Q7:T7"/>
    <mergeCell ref="A1:Y1"/>
    <mergeCell ref="C3:H3"/>
    <mergeCell ref="I3:P3"/>
    <mergeCell ref="Q3:Y3"/>
    <mergeCell ref="C4:H4"/>
    <mergeCell ref="I4:P4"/>
    <mergeCell ref="Q4:Y4"/>
    <mergeCell ref="F5:H5"/>
    <mergeCell ref="J5:M5"/>
    <mergeCell ref="F6:I6"/>
    <mergeCell ref="L6:O6"/>
    <mergeCell ref="Q6:T6"/>
    <mergeCell ref="F8:I8"/>
    <mergeCell ref="L8:O8"/>
    <mergeCell ref="Q8:T8"/>
    <mergeCell ref="F9:I9"/>
    <mergeCell ref="L9:O9"/>
    <mergeCell ref="Q9:T9"/>
    <mergeCell ref="F10:I10"/>
    <mergeCell ref="L10:O10"/>
    <mergeCell ref="Q10:T10"/>
    <mergeCell ref="F11:I11"/>
    <mergeCell ref="L11:O11"/>
    <mergeCell ref="Q11:T11"/>
    <mergeCell ref="F12:I12"/>
    <mergeCell ref="K12:O12"/>
    <mergeCell ref="Q12:R12"/>
    <mergeCell ref="T12:W12"/>
    <mergeCell ref="A13:A14"/>
    <mergeCell ref="F13:I13"/>
    <mergeCell ref="K13:M13"/>
    <mergeCell ref="Q13:R13"/>
    <mergeCell ref="T13:W13"/>
    <mergeCell ref="X13:Y13"/>
    <mergeCell ref="F14:I14"/>
    <mergeCell ref="K14:L14"/>
    <mergeCell ref="N14:O14"/>
    <mergeCell ref="Q14:R14"/>
    <mergeCell ref="T14:W14"/>
    <mergeCell ref="X14:Y14"/>
    <mergeCell ref="F15:I15"/>
    <mergeCell ref="K15:O15"/>
    <mergeCell ref="Q15:R15"/>
    <mergeCell ref="T15:W15"/>
    <mergeCell ref="F16:I16"/>
    <mergeCell ref="K16:O16"/>
    <mergeCell ref="Q16:R16"/>
    <mergeCell ref="T16:W16"/>
    <mergeCell ref="F18:I18"/>
    <mergeCell ref="K18:O18"/>
    <mergeCell ref="Q18:R18"/>
    <mergeCell ref="T18:W18"/>
    <mergeCell ref="F20:H20"/>
    <mergeCell ref="J20:M20"/>
    <mergeCell ref="F21:I21"/>
    <mergeCell ref="K21:O21"/>
    <mergeCell ref="Q21:R21"/>
    <mergeCell ref="T21:W21"/>
    <mergeCell ref="F23:H23"/>
    <mergeCell ref="J23:M23"/>
  </mergeCells>
  <phoneticPr fontId="2" type="noConversion"/>
  <printOptions horizontalCentered="1"/>
  <pageMargins left="0.67" right="0.26" top="0.56999999999999995" bottom="0.45" header="0.51181102362204722" footer="0.38"/>
  <pageSetup paperSize="9" scale="11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5B45A-05ED-4320-AA57-24132A2BA87B}">
  <dimension ref="A1:Z34"/>
  <sheetViews>
    <sheetView showZeros="0" view="pageBreakPreview" zoomScale="160" zoomScaleSheetLayoutView="160" workbookViewId="0">
      <selection activeCell="T21" sqref="T21:W21"/>
    </sheetView>
  </sheetViews>
  <sheetFormatPr defaultRowHeight="24.75" customHeight="1"/>
  <cols>
    <col min="1" max="1" width="21.109375" style="48" customWidth="1"/>
    <col min="2" max="2" width="16.33203125" style="48" customWidth="1"/>
    <col min="3" max="3" width="2.33203125" style="64" customWidth="1"/>
    <col min="4" max="4" width="9.5546875" style="48" customWidth="1"/>
    <col min="5" max="11" width="2.5546875" style="48" customWidth="1"/>
    <col min="12" max="12" width="2.21875" style="48" customWidth="1"/>
    <col min="13" max="14" width="2.5546875" style="48" customWidth="1"/>
    <col min="15" max="15" width="5.109375" style="48" customWidth="1"/>
    <col min="16" max="16" width="2.5546875" style="48" customWidth="1"/>
    <col min="17" max="17" width="3.5546875" style="48" customWidth="1"/>
    <col min="18" max="18" width="3.88671875" style="48" customWidth="1"/>
    <col min="19" max="19" width="2.21875" style="64" customWidth="1"/>
    <col min="20" max="20" width="2.77734375" style="64" customWidth="1"/>
    <col min="21" max="21" width="2.21875" style="64" customWidth="1"/>
    <col min="22" max="22" width="2.77734375" style="64" customWidth="1"/>
    <col min="23" max="23" width="3.109375" style="64" customWidth="1"/>
    <col min="24" max="24" width="3" style="64" customWidth="1"/>
    <col min="25" max="25" width="1.5546875" style="64" customWidth="1"/>
    <col min="26" max="26" width="12" style="59" customWidth="1"/>
    <col min="27" max="256" width="8.88671875" style="48"/>
    <col min="257" max="257" width="21.109375" style="48" customWidth="1"/>
    <col min="258" max="258" width="16.33203125" style="48" customWidth="1"/>
    <col min="259" max="259" width="2.33203125" style="48" customWidth="1"/>
    <col min="260" max="260" width="9.5546875" style="48" customWidth="1"/>
    <col min="261" max="267" width="2.5546875" style="48" customWidth="1"/>
    <col min="268" max="268" width="2.21875" style="48" customWidth="1"/>
    <col min="269" max="270" width="2.5546875" style="48" customWidth="1"/>
    <col min="271" max="271" width="5.109375" style="48" customWidth="1"/>
    <col min="272" max="272" width="2.5546875" style="48" customWidth="1"/>
    <col min="273" max="273" width="3.5546875" style="48" customWidth="1"/>
    <col min="274" max="274" width="3.88671875" style="48" customWidth="1"/>
    <col min="275" max="275" width="2.21875" style="48" customWidth="1"/>
    <col min="276" max="276" width="2.77734375" style="48" customWidth="1"/>
    <col min="277" max="277" width="2.21875" style="48" customWidth="1"/>
    <col min="278" max="278" width="2.77734375" style="48" customWidth="1"/>
    <col min="279" max="279" width="3.109375" style="48" customWidth="1"/>
    <col min="280" max="280" width="3" style="48" customWidth="1"/>
    <col min="281" max="281" width="1.5546875" style="48" customWidth="1"/>
    <col min="282" max="282" width="12" style="48" customWidth="1"/>
    <col min="283" max="512" width="8.88671875" style="48"/>
    <col min="513" max="513" width="21.109375" style="48" customWidth="1"/>
    <col min="514" max="514" width="16.33203125" style="48" customWidth="1"/>
    <col min="515" max="515" width="2.33203125" style="48" customWidth="1"/>
    <col min="516" max="516" width="9.5546875" style="48" customWidth="1"/>
    <col min="517" max="523" width="2.5546875" style="48" customWidth="1"/>
    <col min="524" max="524" width="2.21875" style="48" customWidth="1"/>
    <col min="525" max="526" width="2.5546875" style="48" customWidth="1"/>
    <col min="527" max="527" width="5.109375" style="48" customWidth="1"/>
    <col min="528" max="528" width="2.5546875" style="48" customWidth="1"/>
    <col min="529" max="529" width="3.5546875" style="48" customWidth="1"/>
    <col min="530" max="530" width="3.88671875" style="48" customWidth="1"/>
    <col min="531" max="531" width="2.21875" style="48" customWidth="1"/>
    <col min="532" max="532" width="2.77734375" style="48" customWidth="1"/>
    <col min="533" max="533" width="2.21875" style="48" customWidth="1"/>
    <col min="534" max="534" width="2.77734375" style="48" customWidth="1"/>
    <col min="535" max="535" width="3.109375" style="48" customWidth="1"/>
    <col min="536" max="536" width="3" style="48" customWidth="1"/>
    <col min="537" max="537" width="1.5546875" style="48" customWidth="1"/>
    <col min="538" max="538" width="12" style="48" customWidth="1"/>
    <col min="539" max="768" width="8.88671875" style="48"/>
    <col min="769" max="769" width="21.109375" style="48" customWidth="1"/>
    <col min="770" max="770" width="16.33203125" style="48" customWidth="1"/>
    <col min="771" max="771" width="2.33203125" style="48" customWidth="1"/>
    <col min="772" max="772" width="9.5546875" style="48" customWidth="1"/>
    <col min="773" max="779" width="2.5546875" style="48" customWidth="1"/>
    <col min="780" max="780" width="2.21875" style="48" customWidth="1"/>
    <col min="781" max="782" width="2.5546875" style="48" customWidth="1"/>
    <col min="783" max="783" width="5.109375" style="48" customWidth="1"/>
    <col min="784" max="784" width="2.5546875" style="48" customWidth="1"/>
    <col min="785" max="785" width="3.5546875" style="48" customWidth="1"/>
    <col min="786" max="786" width="3.88671875" style="48" customWidth="1"/>
    <col min="787" max="787" width="2.21875" style="48" customWidth="1"/>
    <col min="788" max="788" width="2.77734375" style="48" customWidth="1"/>
    <col min="789" max="789" width="2.21875" style="48" customWidth="1"/>
    <col min="790" max="790" width="2.77734375" style="48" customWidth="1"/>
    <col min="791" max="791" width="3.109375" style="48" customWidth="1"/>
    <col min="792" max="792" width="3" style="48" customWidth="1"/>
    <col min="793" max="793" width="1.5546875" style="48" customWidth="1"/>
    <col min="794" max="794" width="12" style="48" customWidth="1"/>
    <col min="795" max="1024" width="8.88671875" style="48"/>
    <col min="1025" max="1025" width="21.109375" style="48" customWidth="1"/>
    <col min="1026" max="1026" width="16.33203125" style="48" customWidth="1"/>
    <col min="1027" max="1027" width="2.33203125" style="48" customWidth="1"/>
    <col min="1028" max="1028" width="9.5546875" style="48" customWidth="1"/>
    <col min="1029" max="1035" width="2.5546875" style="48" customWidth="1"/>
    <col min="1036" max="1036" width="2.21875" style="48" customWidth="1"/>
    <col min="1037" max="1038" width="2.5546875" style="48" customWidth="1"/>
    <col min="1039" max="1039" width="5.109375" style="48" customWidth="1"/>
    <col min="1040" max="1040" width="2.5546875" style="48" customWidth="1"/>
    <col min="1041" max="1041" width="3.5546875" style="48" customWidth="1"/>
    <col min="1042" max="1042" width="3.88671875" style="48" customWidth="1"/>
    <col min="1043" max="1043" width="2.21875" style="48" customWidth="1"/>
    <col min="1044" max="1044" width="2.77734375" style="48" customWidth="1"/>
    <col min="1045" max="1045" width="2.21875" style="48" customWidth="1"/>
    <col min="1046" max="1046" width="2.77734375" style="48" customWidth="1"/>
    <col min="1047" max="1047" width="3.109375" style="48" customWidth="1"/>
    <col min="1048" max="1048" width="3" style="48" customWidth="1"/>
    <col min="1049" max="1049" width="1.5546875" style="48" customWidth="1"/>
    <col min="1050" max="1050" width="12" style="48" customWidth="1"/>
    <col min="1051" max="1280" width="8.88671875" style="48"/>
    <col min="1281" max="1281" width="21.109375" style="48" customWidth="1"/>
    <col min="1282" max="1282" width="16.33203125" style="48" customWidth="1"/>
    <col min="1283" max="1283" width="2.33203125" style="48" customWidth="1"/>
    <col min="1284" max="1284" width="9.5546875" style="48" customWidth="1"/>
    <col min="1285" max="1291" width="2.5546875" style="48" customWidth="1"/>
    <col min="1292" max="1292" width="2.21875" style="48" customWidth="1"/>
    <col min="1293" max="1294" width="2.5546875" style="48" customWidth="1"/>
    <col min="1295" max="1295" width="5.109375" style="48" customWidth="1"/>
    <col min="1296" max="1296" width="2.5546875" style="48" customWidth="1"/>
    <col min="1297" max="1297" width="3.5546875" style="48" customWidth="1"/>
    <col min="1298" max="1298" width="3.88671875" style="48" customWidth="1"/>
    <col min="1299" max="1299" width="2.21875" style="48" customWidth="1"/>
    <col min="1300" max="1300" width="2.77734375" style="48" customWidth="1"/>
    <col min="1301" max="1301" width="2.21875" style="48" customWidth="1"/>
    <col min="1302" max="1302" width="2.77734375" style="48" customWidth="1"/>
    <col min="1303" max="1303" width="3.109375" style="48" customWidth="1"/>
    <col min="1304" max="1304" width="3" style="48" customWidth="1"/>
    <col min="1305" max="1305" width="1.5546875" style="48" customWidth="1"/>
    <col min="1306" max="1306" width="12" style="48" customWidth="1"/>
    <col min="1307" max="1536" width="8.88671875" style="48"/>
    <col min="1537" max="1537" width="21.109375" style="48" customWidth="1"/>
    <col min="1538" max="1538" width="16.33203125" style="48" customWidth="1"/>
    <col min="1539" max="1539" width="2.33203125" style="48" customWidth="1"/>
    <col min="1540" max="1540" width="9.5546875" style="48" customWidth="1"/>
    <col min="1541" max="1547" width="2.5546875" style="48" customWidth="1"/>
    <col min="1548" max="1548" width="2.21875" style="48" customWidth="1"/>
    <col min="1549" max="1550" width="2.5546875" style="48" customWidth="1"/>
    <col min="1551" max="1551" width="5.109375" style="48" customWidth="1"/>
    <col min="1552" max="1552" width="2.5546875" style="48" customWidth="1"/>
    <col min="1553" max="1553" width="3.5546875" style="48" customWidth="1"/>
    <col min="1554" max="1554" width="3.88671875" style="48" customWidth="1"/>
    <col min="1555" max="1555" width="2.21875" style="48" customWidth="1"/>
    <col min="1556" max="1556" width="2.77734375" style="48" customWidth="1"/>
    <col min="1557" max="1557" width="2.21875" style="48" customWidth="1"/>
    <col min="1558" max="1558" width="2.77734375" style="48" customWidth="1"/>
    <col min="1559" max="1559" width="3.109375" style="48" customWidth="1"/>
    <col min="1560" max="1560" width="3" style="48" customWidth="1"/>
    <col min="1561" max="1561" width="1.5546875" style="48" customWidth="1"/>
    <col min="1562" max="1562" width="12" style="48" customWidth="1"/>
    <col min="1563" max="1792" width="8.88671875" style="48"/>
    <col min="1793" max="1793" width="21.109375" style="48" customWidth="1"/>
    <col min="1794" max="1794" width="16.33203125" style="48" customWidth="1"/>
    <col min="1795" max="1795" width="2.33203125" style="48" customWidth="1"/>
    <col min="1796" max="1796" width="9.5546875" style="48" customWidth="1"/>
    <col min="1797" max="1803" width="2.5546875" style="48" customWidth="1"/>
    <col min="1804" max="1804" width="2.21875" style="48" customWidth="1"/>
    <col min="1805" max="1806" width="2.5546875" style="48" customWidth="1"/>
    <col min="1807" max="1807" width="5.109375" style="48" customWidth="1"/>
    <col min="1808" max="1808" width="2.5546875" style="48" customWidth="1"/>
    <col min="1809" max="1809" width="3.5546875" style="48" customWidth="1"/>
    <col min="1810" max="1810" width="3.88671875" style="48" customWidth="1"/>
    <col min="1811" max="1811" width="2.21875" style="48" customWidth="1"/>
    <col min="1812" max="1812" width="2.77734375" style="48" customWidth="1"/>
    <col min="1813" max="1813" width="2.21875" style="48" customWidth="1"/>
    <col min="1814" max="1814" width="2.77734375" style="48" customWidth="1"/>
    <col min="1815" max="1815" width="3.109375" style="48" customWidth="1"/>
    <col min="1816" max="1816" width="3" style="48" customWidth="1"/>
    <col min="1817" max="1817" width="1.5546875" style="48" customWidth="1"/>
    <col min="1818" max="1818" width="12" style="48" customWidth="1"/>
    <col min="1819" max="2048" width="8.88671875" style="48"/>
    <col min="2049" max="2049" width="21.109375" style="48" customWidth="1"/>
    <col min="2050" max="2050" width="16.33203125" style="48" customWidth="1"/>
    <col min="2051" max="2051" width="2.33203125" style="48" customWidth="1"/>
    <col min="2052" max="2052" width="9.5546875" style="48" customWidth="1"/>
    <col min="2053" max="2059" width="2.5546875" style="48" customWidth="1"/>
    <col min="2060" max="2060" width="2.21875" style="48" customWidth="1"/>
    <col min="2061" max="2062" width="2.5546875" style="48" customWidth="1"/>
    <col min="2063" max="2063" width="5.109375" style="48" customWidth="1"/>
    <col min="2064" max="2064" width="2.5546875" style="48" customWidth="1"/>
    <col min="2065" max="2065" width="3.5546875" style="48" customWidth="1"/>
    <col min="2066" max="2066" width="3.88671875" style="48" customWidth="1"/>
    <col min="2067" max="2067" width="2.21875" style="48" customWidth="1"/>
    <col min="2068" max="2068" width="2.77734375" style="48" customWidth="1"/>
    <col min="2069" max="2069" width="2.21875" style="48" customWidth="1"/>
    <col min="2070" max="2070" width="2.77734375" style="48" customWidth="1"/>
    <col min="2071" max="2071" width="3.109375" style="48" customWidth="1"/>
    <col min="2072" max="2072" width="3" style="48" customWidth="1"/>
    <col min="2073" max="2073" width="1.5546875" style="48" customWidth="1"/>
    <col min="2074" max="2074" width="12" style="48" customWidth="1"/>
    <col min="2075" max="2304" width="8.88671875" style="48"/>
    <col min="2305" max="2305" width="21.109375" style="48" customWidth="1"/>
    <col min="2306" max="2306" width="16.33203125" style="48" customWidth="1"/>
    <col min="2307" max="2307" width="2.33203125" style="48" customWidth="1"/>
    <col min="2308" max="2308" width="9.5546875" style="48" customWidth="1"/>
    <col min="2309" max="2315" width="2.5546875" style="48" customWidth="1"/>
    <col min="2316" max="2316" width="2.21875" style="48" customWidth="1"/>
    <col min="2317" max="2318" width="2.5546875" style="48" customWidth="1"/>
    <col min="2319" max="2319" width="5.109375" style="48" customWidth="1"/>
    <col min="2320" max="2320" width="2.5546875" style="48" customWidth="1"/>
    <col min="2321" max="2321" width="3.5546875" style="48" customWidth="1"/>
    <col min="2322" max="2322" width="3.88671875" style="48" customWidth="1"/>
    <col min="2323" max="2323" width="2.21875" style="48" customWidth="1"/>
    <col min="2324" max="2324" width="2.77734375" style="48" customWidth="1"/>
    <col min="2325" max="2325" width="2.21875" style="48" customWidth="1"/>
    <col min="2326" max="2326" width="2.77734375" style="48" customWidth="1"/>
    <col min="2327" max="2327" width="3.109375" style="48" customWidth="1"/>
    <col min="2328" max="2328" width="3" style="48" customWidth="1"/>
    <col min="2329" max="2329" width="1.5546875" style="48" customWidth="1"/>
    <col min="2330" max="2330" width="12" style="48" customWidth="1"/>
    <col min="2331" max="2560" width="8.88671875" style="48"/>
    <col min="2561" max="2561" width="21.109375" style="48" customWidth="1"/>
    <col min="2562" max="2562" width="16.33203125" style="48" customWidth="1"/>
    <col min="2563" max="2563" width="2.33203125" style="48" customWidth="1"/>
    <col min="2564" max="2564" width="9.5546875" style="48" customWidth="1"/>
    <col min="2565" max="2571" width="2.5546875" style="48" customWidth="1"/>
    <col min="2572" max="2572" width="2.21875" style="48" customWidth="1"/>
    <col min="2573" max="2574" width="2.5546875" style="48" customWidth="1"/>
    <col min="2575" max="2575" width="5.109375" style="48" customWidth="1"/>
    <col min="2576" max="2576" width="2.5546875" style="48" customWidth="1"/>
    <col min="2577" max="2577" width="3.5546875" style="48" customWidth="1"/>
    <col min="2578" max="2578" width="3.88671875" style="48" customWidth="1"/>
    <col min="2579" max="2579" width="2.21875" style="48" customWidth="1"/>
    <col min="2580" max="2580" width="2.77734375" style="48" customWidth="1"/>
    <col min="2581" max="2581" width="2.21875" style="48" customWidth="1"/>
    <col min="2582" max="2582" width="2.77734375" style="48" customWidth="1"/>
    <col min="2583" max="2583" width="3.109375" style="48" customWidth="1"/>
    <col min="2584" max="2584" width="3" style="48" customWidth="1"/>
    <col min="2585" max="2585" width="1.5546875" style="48" customWidth="1"/>
    <col min="2586" max="2586" width="12" style="48" customWidth="1"/>
    <col min="2587" max="2816" width="8.88671875" style="48"/>
    <col min="2817" max="2817" width="21.109375" style="48" customWidth="1"/>
    <col min="2818" max="2818" width="16.33203125" style="48" customWidth="1"/>
    <col min="2819" max="2819" width="2.33203125" style="48" customWidth="1"/>
    <col min="2820" max="2820" width="9.5546875" style="48" customWidth="1"/>
    <col min="2821" max="2827" width="2.5546875" style="48" customWidth="1"/>
    <col min="2828" max="2828" width="2.21875" style="48" customWidth="1"/>
    <col min="2829" max="2830" width="2.5546875" style="48" customWidth="1"/>
    <col min="2831" max="2831" width="5.109375" style="48" customWidth="1"/>
    <col min="2832" max="2832" width="2.5546875" style="48" customWidth="1"/>
    <col min="2833" max="2833" width="3.5546875" style="48" customWidth="1"/>
    <col min="2834" max="2834" width="3.88671875" style="48" customWidth="1"/>
    <col min="2835" max="2835" width="2.21875" style="48" customWidth="1"/>
    <col min="2836" max="2836" width="2.77734375" style="48" customWidth="1"/>
    <col min="2837" max="2837" width="2.21875" style="48" customWidth="1"/>
    <col min="2838" max="2838" width="2.77734375" style="48" customWidth="1"/>
    <col min="2839" max="2839" width="3.109375" style="48" customWidth="1"/>
    <col min="2840" max="2840" width="3" style="48" customWidth="1"/>
    <col min="2841" max="2841" width="1.5546875" style="48" customWidth="1"/>
    <col min="2842" max="2842" width="12" style="48" customWidth="1"/>
    <col min="2843" max="3072" width="8.88671875" style="48"/>
    <col min="3073" max="3073" width="21.109375" style="48" customWidth="1"/>
    <col min="3074" max="3074" width="16.33203125" style="48" customWidth="1"/>
    <col min="3075" max="3075" width="2.33203125" style="48" customWidth="1"/>
    <col min="3076" max="3076" width="9.5546875" style="48" customWidth="1"/>
    <col min="3077" max="3083" width="2.5546875" style="48" customWidth="1"/>
    <col min="3084" max="3084" width="2.21875" style="48" customWidth="1"/>
    <col min="3085" max="3086" width="2.5546875" style="48" customWidth="1"/>
    <col min="3087" max="3087" width="5.109375" style="48" customWidth="1"/>
    <col min="3088" max="3088" width="2.5546875" style="48" customWidth="1"/>
    <col min="3089" max="3089" width="3.5546875" style="48" customWidth="1"/>
    <col min="3090" max="3090" width="3.88671875" style="48" customWidth="1"/>
    <col min="3091" max="3091" width="2.21875" style="48" customWidth="1"/>
    <col min="3092" max="3092" width="2.77734375" style="48" customWidth="1"/>
    <col min="3093" max="3093" width="2.21875" style="48" customWidth="1"/>
    <col min="3094" max="3094" width="2.77734375" style="48" customWidth="1"/>
    <col min="3095" max="3095" width="3.109375" style="48" customWidth="1"/>
    <col min="3096" max="3096" width="3" style="48" customWidth="1"/>
    <col min="3097" max="3097" width="1.5546875" style="48" customWidth="1"/>
    <col min="3098" max="3098" width="12" style="48" customWidth="1"/>
    <col min="3099" max="3328" width="8.88671875" style="48"/>
    <col min="3329" max="3329" width="21.109375" style="48" customWidth="1"/>
    <col min="3330" max="3330" width="16.33203125" style="48" customWidth="1"/>
    <col min="3331" max="3331" width="2.33203125" style="48" customWidth="1"/>
    <col min="3332" max="3332" width="9.5546875" style="48" customWidth="1"/>
    <col min="3333" max="3339" width="2.5546875" style="48" customWidth="1"/>
    <col min="3340" max="3340" width="2.21875" style="48" customWidth="1"/>
    <col min="3341" max="3342" width="2.5546875" style="48" customWidth="1"/>
    <col min="3343" max="3343" width="5.109375" style="48" customWidth="1"/>
    <col min="3344" max="3344" width="2.5546875" style="48" customWidth="1"/>
    <col min="3345" max="3345" width="3.5546875" style="48" customWidth="1"/>
    <col min="3346" max="3346" width="3.88671875" style="48" customWidth="1"/>
    <col min="3347" max="3347" width="2.21875" style="48" customWidth="1"/>
    <col min="3348" max="3348" width="2.77734375" style="48" customWidth="1"/>
    <col min="3349" max="3349" width="2.21875" style="48" customWidth="1"/>
    <col min="3350" max="3350" width="2.77734375" style="48" customWidth="1"/>
    <col min="3351" max="3351" width="3.109375" style="48" customWidth="1"/>
    <col min="3352" max="3352" width="3" style="48" customWidth="1"/>
    <col min="3353" max="3353" width="1.5546875" style="48" customWidth="1"/>
    <col min="3354" max="3354" width="12" style="48" customWidth="1"/>
    <col min="3355" max="3584" width="8.88671875" style="48"/>
    <col min="3585" max="3585" width="21.109375" style="48" customWidth="1"/>
    <col min="3586" max="3586" width="16.33203125" style="48" customWidth="1"/>
    <col min="3587" max="3587" width="2.33203125" style="48" customWidth="1"/>
    <col min="3588" max="3588" width="9.5546875" style="48" customWidth="1"/>
    <col min="3589" max="3595" width="2.5546875" style="48" customWidth="1"/>
    <col min="3596" max="3596" width="2.21875" style="48" customWidth="1"/>
    <col min="3597" max="3598" width="2.5546875" style="48" customWidth="1"/>
    <col min="3599" max="3599" width="5.109375" style="48" customWidth="1"/>
    <col min="3600" max="3600" width="2.5546875" style="48" customWidth="1"/>
    <col min="3601" max="3601" width="3.5546875" style="48" customWidth="1"/>
    <col min="3602" max="3602" width="3.88671875" style="48" customWidth="1"/>
    <col min="3603" max="3603" width="2.21875" style="48" customWidth="1"/>
    <col min="3604" max="3604" width="2.77734375" style="48" customWidth="1"/>
    <col min="3605" max="3605" width="2.21875" style="48" customWidth="1"/>
    <col min="3606" max="3606" width="2.77734375" style="48" customWidth="1"/>
    <col min="3607" max="3607" width="3.109375" style="48" customWidth="1"/>
    <col min="3608" max="3608" width="3" style="48" customWidth="1"/>
    <col min="3609" max="3609" width="1.5546875" style="48" customWidth="1"/>
    <col min="3610" max="3610" width="12" style="48" customWidth="1"/>
    <col min="3611" max="3840" width="8.88671875" style="48"/>
    <col min="3841" max="3841" width="21.109375" style="48" customWidth="1"/>
    <col min="3842" max="3842" width="16.33203125" style="48" customWidth="1"/>
    <col min="3843" max="3843" width="2.33203125" style="48" customWidth="1"/>
    <col min="3844" max="3844" width="9.5546875" style="48" customWidth="1"/>
    <col min="3845" max="3851" width="2.5546875" style="48" customWidth="1"/>
    <col min="3852" max="3852" width="2.21875" style="48" customWidth="1"/>
    <col min="3853" max="3854" width="2.5546875" style="48" customWidth="1"/>
    <col min="3855" max="3855" width="5.109375" style="48" customWidth="1"/>
    <col min="3856" max="3856" width="2.5546875" style="48" customWidth="1"/>
    <col min="3857" max="3857" width="3.5546875" style="48" customWidth="1"/>
    <col min="3858" max="3858" width="3.88671875" style="48" customWidth="1"/>
    <col min="3859" max="3859" width="2.21875" style="48" customWidth="1"/>
    <col min="3860" max="3860" width="2.77734375" style="48" customWidth="1"/>
    <col min="3861" max="3861" width="2.21875" style="48" customWidth="1"/>
    <col min="3862" max="3862" width="2.77734375" style="48" customWidth="1"/>
    <col min="3863" max="3863" width="3.109375" style="48" customWidth="1"/>
    <col min="3864" max="3864" width="3" style="48" customWidth="1"/>
    <col min="3865" max="3865" width="1.5546875" style="48" customWidth="1"/>
    <col min="3866" max="3866" width="12" style="48" customWidth="1"/>
    <col min="3867" max="4096" width="8.88671875" style="48"/>
    <col min="4097" max="4097" width="21.109375" style="48" customWidth="1"/>
    <col min="4098" max="4098" width="16.33203125" style="48" customWidth="1"/>
    <col min="4099" max="4099" width="2.33203125" style="48" customWidth="1"/>
    <col min="4100" max="4100" width="9.5546875" style="48" customWidth="1"/>
    <col min="4101" max="4107" width="2.5546875" style="48" customWidth="1"/>
    <col min="4108" max="4108" width="2.21875" style="48" customWidth="1"/>
    <col min="4109" max="4110" width="2.5546875" style="48" customWidth="1"/>
    <col min="4111" max="4111" width="5.109375" style="48" customWidth="1"/>
    <col min="4112" max="4112" width="2.5546875" style="48" customWidth="1"/>
    <col min="4113" max="4113" width="3.5546875" style="48" customWidth="1"/>
    <col min="4114" max="4114" width="3.88671875" style="48" customWidth="1"/>
    <col min="4115" max="4115" width="2.21875" style="48" customWidth="1"/>
    <col min="4116" max="4116" width="2.77734375" style="48" customWidth="1"/>
    <col min="4117" max="4117" width="2.21875" style="48" customWidth="1"/>
    <col min="4118" max="4118" width="2.77734375" style="48" customWidth="1"/>
    <col min="4119" max="4119" width="3.109375" style="48" customWidth="1"/>
    <col min="4120" max="4120" width="3" style="48" customWidth="1"/>
    <col min="4121" max="4121" width="1.5546875" style="48" customWidth="1"/>
    <col min="4122" max="4122" width="12" style="48" customWidth="1"/>
    <col min="4123" max="4352" width="8.88671875" style="48"/>
    <col min="4353" max="4353" width="21.109375" style="48" customWidth="1"/>
    <col min="4354" max="4354" width="16.33203125" style="48" customWidth="1"/>
    <col min="4355" max="4355" width="2.33203125" style="48" customWidth="1"/>
    <col min="4356" max="4356" width="9.5546875" style="48" customWidth="1"/>
    <col min="4357" max="4363" width="2.5546875" style="48" customWidth="1"/>
    <col min="4364" max="4364" width="2.21875" style="48" customWidth="1"/>
    <col min="4365" max="4366" width="2.5546875" style="48" customWidth="1"/>
    <col min="4367" max="4367" width="5.109375" style="48" customWidth="1"/>
    <col min="4368" max="4368" width="2.5546875" style="48" customWidth="1"/>
    <col min="4369" max="4369" width="3.5546875" style="48" customWidth="1"/>
    <col min="4370" max="4370" width="3.88671875" style="48" customWidth="1"/>
    <col min="4371" max="4371" width="2.21875" style="48" customWidth="1"/>
    <col min="4372" max="4372" width="2.77734375" style="48" customWidth="1"/>
    <col min="4373" max="4373" width="2.21875" style="48" customWidth="1"/>
    <col min="4374" max="4374" width="2.77734375" style="48" customWidth="1"/>
    <col min="4375" max="4375" width="3.109375" style="48" customWidth="1"/>
    <col min="4376" max="4376" width="3" style="48" customWidth="1"/>
    <col min="4377" max="4377" width="1.5546875" style="48" customWidth="1"/>
    <col min="4378" max="4378" width="12" style="48" customWidth="1"/>
    <col min="4379" max="4608" width="8.88671875" style="48"/>
    <col min="4609" max="4609" width="21.109375" style="48" customWidth="1"/>
    <col min="4610" max="4610" width="16.33203125" style="48" customWidth="1"/>
    <col min="4611" max="4611" width="2.33203125" style="48" customWidth="1"/>
    <col min="4612" max="4612" width="9.5546875" style="48" customWidth="1"/>
    <col min="4613" max="4619" width="2.5546875" style="48" customWidth="1"/>
    <col min="4620" max="4620" width="2.21875" style="48" customWidth="1"/>
    <col min="4621" max="4622" width="2.5546875" style="48" customWidth="1"/>
    <col min="4623" max="4623" width="5.109375" style="48" customWidth="1"/>
    <col min="4624" max="4624" width="2.5546875" style="48" customWidth="1"/>
    <col min="4625" max="4625" width="3.5546875" style="48" customWidth="1"/>
    <col min="4626" max="4626" width="3.88671875" style="48" customWidth="1"/>
    <col min="4627" max="4627" width="2.21875" style="48" customWidth="1"/>
    <col min="4628" max="4628" width="2.77734375" style="48" customWidth="1"/>
    <col min="4629" max="4629" width="2.21875" style="48" customWidth="1"/>
    <col min="4630" max="4630" width="2.77734375" style="48" customWidth="1"/>
    <col min="4631" max="4631" width="3.109375" style="48" customWidth="1"/>
    <col min="4632" max="4632" width="3" style="48" customWidth="1"/>
    <col min="4633" max="4633" width="1.5546875" style="48" customWidth="1"/>
    <col min="4634" max="4634" width="12" style="48" customWidth="1"/>
    <col min="4635" max="4864" width="8.88671875" style="48"/>
    <col min="4865" max="4865" width="21.109375" style="48" customWidth="1"/>
    <col min="4866" max="4866" width="16.33203125" style="48" customWidth="1"/>
    <col min="4867" max="4867" width="2.33203125" style="48" customWidth="1"/>
    <col min="4868" max="4868" width="9.5546875" style="48" customWidth="1"/>
    <col min="4869" max="4875" width="2.5546875" style="48" customWidth="1"/>
    <col min="4876" max="4876" width="2.21875" style="48" customWidth="1"/>
    <col min="4877" max="4878" width="2.5546875" style="48" customWidth="1"/>
    <col min="4879" max="4879" width="5.109375" style="48" customWidth="1"/>
    <col min="4880" max="4880" width="2.5546875" style="48" customWidth="1"/>
    <col min="4881" max="4881" width="3.5546875" style="48" customWidth="1"/>
    <col min="4882" max="4882" width="3.88671875" style="48" customWidth="1"/>
    <col min="4883" max="4883" width="2.21875" style="48" customWidth="1"/>
    <col min="4884" max="4884" width="2.77734375" style="48" customWidth="1"/>
    <col min="4885" max="4885" width="2.21875" style="48" customWidth="1"/>
    <col min="4886" max="4886" width="2.77734375" style="48" customWidth="1"/>
    <col min="4887" max="4887" width="3.109375" style="48" customWidth="1"/>
    <col min="4888" max="4888" width="3" style="48" customWidth="1"/>
    <col min="4889" max="4889" width="1.5546875" style="48" customWidth="1"/>
    <col min="4890" max="4890" width="12" style="48" customWidth="1"/>
    <col min="4891" max="5120" width="8.88671875" style="48"/>
    <col min="5121" max="5121" width="21.109375" style="48" customWidth="1"/>
    <col min="5122" max="5122" width="16.33203125" style="48" customWidth="1"/>
    <col min="5123" max="5123" width="2.33203125" style="48" customWidth="1"/>
    <col min="5124" max="5124" width="9.5546875" style="48" customWidth="1"/>
    <col min="5125" max="5131" width="2.5546875" style="48" customWidth="1"/>
    <col min="5132" max="5132" width="2.21875" style="48" customWidth="1"/>
    <col min="5133" max="5134" width="2.5546875" style="48" customWidth="1"/>
    <col min="5135" max="5135" width="5.109375" style="48" customWidth="1"/>
    <col min="5136" max="5136" width="2.5546875" style="48" customWidth="1"/>
    <col min="5137" max="5137" width="3.5546875" style="48" customWidth="1"/>
    <col min="5138" max="5138" width="3.88671875" style="48" customWidth="1"/>
    <col min="5139" max="5139" width="2.21875" style="48" customWidth="1"/>
    <col min="5140" max="5140" width="2.77734375" style="48" customWidth="1"/>
    <col min="5141" max="5141" width="2.21875" style="48" customWidth="1"/>
    <col min="5142" max="5142" width="2.77734375" style="48" customWidth="1"/>
    <col min="5143" max="5143" width="3.109375" style="48" customWidth="1"/>
    <col min="5144" max="5144" width="3" style="48" customWidth="1"/>
    <col min="5145" max="5145" width="1.5546875" style="48" customWidth="1"/>
    <col min="5146" max="5146" width="12" style="48" customWidth="1"/>
    <col min="5147" max="5376" width="8.88671875" style="48"/>
    <col min="5377" max="5377" width="21.109375" style="48" customWidth="1"/>
    <col min="5378" max="5378" width="16.33203125" style="48" customWidth="1"/>
    <col min="5379" max="5379" width="2.33203125" style="48" customWidth="1"/>
    <col min="5380" max="5380" width="9.5546875" style="48" customWidth="1"/>
    <col min="5381" max="5387" width="2.5546875" style="48" customWidth="1"/>
    <col min="5388" max="5388" width="2.21875" style="48" customWidth="1"/>
    <col min="5389" max="5390" width="2.5546875" style="48" customWidth="1"/>
    <col min="5391" max="5391" width="5.109375" style="48" customWidth="1"/>
    <col min="5392" max="5392" width="2.5546875" style="48" customWidth="1"/>
    <col min="5393" max="5393" width="3.5546875" style="48" customWidth="1"/>
    <col min="5394" max="5394" width="3.88671875" style="48" customWidth="1"/>
    <col min="5395" max="5395" width="2.21875" style="48" customWidth="1"/>
    <col min="5396" max="5396" width="2.77734375" style="48" customWidth="1"/>
    <col min="5397" max="5397" width="2.21875" style="48" customWidth="1"/>
    <col min="5398" max="5398" width="2.77734375" style="48" customWidth="1"/>
    <col min="5399" max="5399" width="3.109375" style="48" customWidth="1"/>
    <col min="5400" max="5400" width="3" style="48" customWidth="1"/>
    <col min="5401" max="5401" width="1.5546875" style="48" customWidth="1"/>
    <col min="5402" max="5402" width="12" style="48" customWidth="1"/>
    <col min="5403" max="5632" width="8.88671875" style="48"/>
    <col min="5633" max="5633" width="21.109375" style="48" customWidth="1"/>
    <col min="5634" max="5634" width="16.33203125" style="48" customWidth="1"/>
    <col min="5635" max="5635" width="2.33203125" style="48" customWidth="1"/>
    <col min="5636" max="5636" width="9.5546875" style="48" customWidth="1"/>
    <col min="5637" max="5643" width="2.5546875" style="48" customWidth="1"/>
    <col min="5644" max="5644" width="2.21875" style="48" customWidth="1"/>
    <col min="5645" max="5646" width="2.5546875" style="48" customWidth="1"/>
    <col min="5647" max="5647" width="5.109375" style="48" customWidth="1"/>
    <col min="5648" max="5648" width="2.5546875" style="48" customWidth="1"/>
    <col min="5649" max="5649" width="3.5546875" style="48" customWidth="1"/>
    <col min="5650" max="5650" width="3.88671875" style="48" customWidth="1"/>
    <col min="5651" max="5651" width="2.21875" style="48" customWidth="1"/>
    <col min="5652" max="5652" width="2.77734375" style="48" customWidth="1"/>
    <col min="5653" max="5653" width="2.21875" style="48" customWidth="1"/>
    <col min="5654" max="5654" width="2.77734375" style="48" customWidth="1"/>
    <col min="5655" max="5655" width="3.109375" style="48" customWidth="1"/>
    <col min="5656" max="5656" width="3" style="48" customWidth="1"/>
    <col min="5657" max="5657" width="1.5546875" style="48" customWidth="1"/>
    <col min="5658" max="5658" width="12" style="48" customWidth="1"/>
    <col min="5659" max="5888" width="8.88671875" style="48"/>
    <col min="5889" max="5889" width="21.109375" style="48" customWidth="1"/>
    <col min="5890" max="5890" width="16.33203125" style="48" customWidth="1"/>
    <col min="5891" max="5891" width="2.33203125" style="48" customWidth="1"/>
    <col min="5892" max="5892" width="9.5546875" style="48" customWidth="1"/>
    <col min="5893" max="5899" width="2.5546875" style="48" customWidth="1"/>
    <col min="5900" max="5900" width="2.21875" style="48" customWidth="1"/>
    <col min="5901" max="5902" width="2.5546875" style="48" customWidth="1"/>
    <col min="5903" max="5903" width="5.109375" style="48" customWidth="1"/>
    <col min="5904" max="5904" width="2.5546875" style="48" customWidth="1"/>
    <col min="5905" max="5905" width="3.5546875" style="48" customWidth="1"/>
    <col min="5906" max="5906" width="3.88671875" style="48" customWidth="1"/>
    <col min="5907" max="5907" width="2.21875" style="48" customWidth="1"/>
    <col min="5908" max="5908" width="2.77734375" style="48" customWidth="1"/>
    <col min="5909" max="5909" width="2.21875" style="48" customWidth="1"/>
    <col min="5910" max="5910" width="2.77734375" style="48" customWidth="1"/>
    <col min="5911" max="5911" width="3.109375" style="48" customWidth="1"/>
    <col min="5912" max="5912" width="3" style="48" customWidth="1"/>
    <col min="5913" max="5913" width="1.5546875" style="48" customWidth="1"/>
    <col min="5914" max="5914" width="12" style="48" customWidth="1"/>
    <col min="5915" max="6144" width="8.88671875" style="48"/>
    <col min="6145" max="6145" width="21.109375" style="48" customWidth="1"/>
    <col min="6146" max="6146" width="16.33203125" style="48" customWidth="1"/>
    <col min="6147" max="6147" width="2.33203125" style="48" customWidth="1"/>
    <col min="6148" max="6148" width="9.5546875" style="48" customWidth="1"/>
    <col min="6149" max="6155" width="2.5546875" style="48" customWidth="1"/>
    <col min="6156" max="6156" width="2.21875" style="48" customWidth="1"/>
    <col min="6157" max="6158" width="2.5546875" style="48" customWidth="1"/>
    <col min="6159" max="6159" width="5.109375" style="48" customWidth="1"/>
    <col min="6160" max="6160" width="2.5546875" style="48" customWidth="1"/>
    <col min="6161" max="6161" width="3.5546875" style="48" customWidth="1"/>
    <col min="6162" max="6162" width="3.88671875" style="48" customWidth="1"/>
    <col min="6163" max="6163" width="2.21875" style="48" customWidth="1"/>
    <col min="6164" max="6164" width="2.77734375" style="48" customWidth="1"/>
    <col min="6165" max="6165" width="2.21875" style="48" customWidth="1"/>
    <col min="6166" max="6166" width="2.77734375" style="48" customWidth="1"/>
    <col min="6167" max="6167" width="3.109375" style="48" customWidth="1"/>
    <col min="6168" max="6168" width="3" style="48" customWidth="1"/>
    <col min="6169" max="6169" width="1.5546875" style="48" customWidth="1"/>
    <col min="6170" max="6170" width="12" style="48" customWidth="1"/>
    <col min="6171" max="6400" width="8.88671875" style="48"/>
    <col min="6401" max="6401" width="21.109375" style="48" customWidth="1"/>
    <col min="6402" max="6402" width="16.33203125" style="48" customWidth="1"/>
    <col min="6403" max="6403" width="2.33203125" style="48" customWidth="1"/>
    <col min="6404" max="6404" width="9.5546875" style="48" customWidth="1"/>
    <col min="6405" max="6411" width="2.5546875" style="48" customWidth="1"/>
    <col min="6412" max="6412" width="2.21875" style="48" customWidth="1"/>
    <col min="6413" max="6414" width="2.5546875" style="48" customWidth="1"/>
    <col min="6415" max="6415" width="5.109375" style="48" customWidth="1"/>
    <col min="6416" max="6416" width="2.5546875" style="48" customWidth="1"/>
    <col min="6417" max="6417" width="3.5546875" style="48" customWidth="1"/>
    <col min="6418" max="6418" width="3.88671875" style="48" customWidth="1"/>
    <col min="6419" max="6419" width="2.21875" style="48" customWidth="1"/>
    <col min="6420" max="6420" width="2.77734375" style="48" customWidth="1"/>
    <col min="6421" max="6421" width="2.21875" style="48" customWidth="1"/>
    <col min="6422" max="6422" width="2.77734375" style="48" customWidth="1"/>
    <col min="6423" max="6423" width="3.109375" style="48" customWidth="1"/>
    <col min="6424" max="6424" width="3" style="48" customWidth="1"/>
    <col min="6425" max="6425" width="1.5546875" style="48" customWidth="1"/>
    <col min="6426" max="6426" width="12" style="48" customWidth="1"/>
    <col min="6427" max="6656" width="8.88671875" style="48"/>
    <col min="6657" max="6657" width="21.109375" style="48" customWidth="1"/>
    <col min="6658" max="6658" width="16.33203125" style="48" customWidth="1"/>
    <col min="6659" max="6659" width="2.33203125" style="48" customWidth="1"/>
    <col min="6660" max="6660" width="9.5546875" style="48" customWidth="1"/>
    <col min="6661" max="6667" width="2.5546875" style="48" customWidth="1"/>
    <col min="6668" max="6668" width="2.21875" style="48" customWidth="1"/>
    <col min="6669" max="6670" width="2.5546875" style="48" customWidth="1"/>
    <col min="6671" max="6671" width="5.109375" style="48" customWidth="1"/>
    <col min="6672" max="6672" width="2.5546875" style="48" customWidth="1"/>
    <col min="6673" max="6673" width="3.5546875" style="48" customWidth="1"/>
    <col min="6674" max="6674" width="3.88671875" style="48" customWidth="1"/>
    <col min="6675" max="6675" width="2.21875" style="48" customWidth="1"/>
    <col min="6676" max="6676" width="2.77734375" style="48" customWidth="1"/>
    <col min="6677" max="6677" width="2.21875" style="48" customWidth="1"/>
    <col min="6678" max="6678" width="2.77734375" style="48" customWidth="1"/>
    <col min="6679" max="6679" width="3.109375" style="48" customWidth="1"/>
    <col min="6680" max="6680" width="3" style="48" customWidth="1"/>
    <col min="6681" max="6681" width="1.5546875" style="48" customWidth="1"/>
    <col min="6682" max="6682" width="12" style="48" customWidth="1"/>
    <col min="6683" max="6912" width="8.88671875" style="48"/>
    <col min="6913" max="6913" width="21.109375" style="48" customWidth="1"/>
    <col min="6914" max="6914" width="16.33203125" style="48" customWidth="1"/>
    <col min="6915" max="6915" width="2.33203125" style="48" customWidth="1"/>
    <col min="6916" max="6916" width="9.5546875" style="48" customWidth="1"/>
    <col min="6917" max="6923" width="2.5546875" style="48" customWidth="1"/>
    <col min="6924" max="6924" width="2.21875" style="48" customWidth="1"/>
    <col min="6925" max="6926" width="2.5546875" style="48" customWidth="1"/>
    <col min="6927" max="6927" width="5.109375" style="48" customWidth="1"/>
    <col min="6928" max="6928" width="2.5546875" style="48" customWidth="1"/>
    <col min="6929" max="6929" width="3.5546875" style="48" customWidth="1"/>
    <col min="6930" max="6930" width="3.88671875" style="48" customWidth="1"/>
    <col min="6931" max="6931" width="2.21875" style="48" customWidth="1"/>
    <col min="6932" max="6932" width="2.77734375" style="48" customWidth="1"/>
    <col min="6933" max="6933" width="2.21875" style="48" customWidth="1"/>
    <col min="6934" max="6934" width="2.77734375" style="48" customWidth="1"/>
    <col min="6935" max="6935" width="3.109375" style="48" customWidth="1"/>
    <col min="6936" max="6936" width="3" style="48" customWidth="1"/>
    <col min="6937" max="6937" width="1.5546875" style="48" customWidth="1"/>
    <col min="6938" max="6938" width="12" style="48" customWidth="1"/>
    <col min="6939" max="7168" width="8.88671875" style="48"/>
    <col min="7169" max="7169" width="21.109375" style="48" customWidth="1"/>
    <col min="7170" max="7170" width="16.33203125" style="48" customWidth="1"/>
    <col min="7171" max="7171" width="2.33203125" style="48" customWidth="1"/>
    <col min="7172" max="7172" width="9.5546875" style="48" customWidth="1"/>
    <col min="7173" max="7179" width="2.5546875" style="48" customWidth="1"/>
    <col min="7180" max="7180" width="2.21875" style="48" customWidth="1"/>
    <col min="7181" max="7182" width="2.5546875" style="48" customWidth="1"/>
    <col min="7183" max="7183" width="5.109375" style="48" customWidth="1"/>
    <col min="7184" max="7184" width="2.5546875" style="48" customWidth="1"/>
    <col min="7185" max="7185" width="3.5546875" style="48" customWidth="1"/>
    <col min="7186" max="7186" width="3.88671875" style="48" customWidth="1"/>
    <col min="7187" max="7187" width="2.21875" style="48" customWidth="1"/>
    <col min="7188" max="7188" width="2.77734375" style="48" customWidth="1"/>
    <col min="7189" max="7189" width="2.21875" style="48" customWidth="1"/>
    <col min="7190" max="7190" width="2.77734375" style="48" customWidth="1"/>
    <col min="7191" max="7191" width="3.109375" style="48" customWidth="1"/>
    <col min="7192" max="7192" width="3" style="48" customWidth="1"/>
    <col min="7193" max="7193" width="1.5546875" style="48" customWidth="1"/>
    <col min="7194" max="7194" width="12" style="48" customWidth="1"/>
    <col min="7195" max="7424" width="8.88671875" style="48"/>
    <col min="7425" max="7425" width="21.109375" style="48" customWidth="1"/>
    <col min="7426" max="7426" width="16.33203125" style="48" customWidth="1"/>
    <col min="7427" max="7427" width="2.33203125" style="48" customWidth="1"/>
    <col min="7428" max="7428" width="9.5546875" style="48" customWidth="1"/>
    <col min="7429" max="7435" width="2.5546875" style="48" customWidth="1"/>
    <col min="7436" max="7436" width="2.21875" style="48" customWidth="1"/>
    <col min="7437" max="7438" width="2.5546875" style="48" customWidth="1"/>
    <col min="7439" max="7439" width="5.109375" style="48" customWidth="1"/>
    <col min="7440" max="7440" width="2.5546875" style="48" customWidth="1"/>
    <col min="7441" max="7441" width="3.5546875" style="48" customWidth="1"/>
    <col min="7442" max="7442" width="3.88671875" style="48" customWidth="1"/>
    <col min="7443" max="7443" width="2.21875" style="48" customWidth="1"/>
    <col min="7444" max="7444" width="2.77734375" style="48" customWidth="1"/>
    <col min="7445" max="7445" width="2.21875" style="48" customWidth="1"/>
    <col min="7446" max="7446" width="2.77734375" style="48" customWidth="1"/>
    <col min="7447" max="7447" width="3.109375" style="48" customWidth="1"/>
    <col min="7448" max="7448" width="3" style="48" customWidth="1"/>
    <col min="7449" max="7449" width="1.5546875" style="48" customWidth="1"/>
    <col min="7450" max="7450" width="12" style="48" customWidth="1"/>
    <col min="7451" max="7680" width="8.88671875" style="48"/>
    <col min="7681" max="7681" width="21.109375" style="48" customWidth="1"/>
    <col min="7682" max="7682" width="16.33203125" style="48" customWidth="1"/>
    <col min="7683" max="7683" width="2.33203125" style="48" customWidth="1"/>
    <col min="7684" max="7684" width="9.5546875" style="48" customWidth="1"/>
    <col min="7685" max="7691" width="2.5546875" style="48" customWidth="1"/>
    <col min="7692" max="7692" width="2.21875" style="48" customWidth="1"/>
    <col min="7693" max="7694" width="2.5546875" style="48" customWidth="1"/>
    <col min="7695" max="7695" width="5.109375" style="48" customWidth="1"/>
    <col min="7696" max="7696" width="2.5546875" style="48" customWidth="1"/>
    <col min="7697" max="7697" width="3.5546875" style="48" customWidth="1"/>
    <col min="7698" max="7698" width="3.88671875" style="48" customWidth="1"/>
    <col min="7699" max="7699" width="2.21875" style="48" customWidth="1"/>
    <col min="7700" max="7700" width="2.77734375" style="48" customWidth="1"/>
    <col min="7701" max="7701" width="2.21875" style="48" customWidth="1"/>
    <col min="7702" max="7702" width="2.77734375" style="48" customWidth="1"/>
    <col min="7703" max="7703" width="3.109375" style="48" customWidth="1"/>
    <col min="7704" max="7704" width="3" style="48" customWidth="1"/>
    <col min="7705" max="7705" width="1.5546875" style="48" customWidth="1"/>
    <col min="7706" max="7706" width="12" style="48" customWidth="1"/>
    <col min="7707" max="7936" width="8.88671875" style="48"/>
    <col min="7937" max="7937" width="21.109375" style="48" customWidth="1"/>
    <col min="7938" max="7938" width="16.33203125" style="48" customWidth="1"/>
    <col min="7939" max="7939" width="2.33203125" style="48" customWidth="1"/>
    <col min="7940" max="7940" width="9.5546875" style="48" customWidth="1"/>
    <col min="7941" max="7947" width="2.5546875" style="48" customWidth="1"/>
    <col min="7948" max="7948" width="2.21875" style="48" customWidth="1"/>
    <col min="7949" max="7950" width="2.5546875" style="48" customWidth="1"/>
    <col min="7951" max="7951" width="5.109375" style="48" customWidth="1"/>
    <col min="7952" max="7952" width="2.5546875" style="48" customWidth="1"/>
    <col min="7953" max="7953" width="3.5546875" style="48" customWidth="1"/>
    <col min="7954" max="7954" width="3.88671875" style="48" customWidth="1"/>
    <col min="7955" max="7955" width="2.21875" style="48" customWidth="1"/>
    <col min="7956" max="7956" width="2.77734375" style="48" customWidth="1"/>
    <col min="7957" max="7957" width="2.21875" style="48" customWidth="1"/>
    <col min="7958" max="7958" width="2.77734375" style="48" customWidth="1"/>
    <col min="7959" max="7959" width="3.109375" style="48" customWidth="1"/>
    <col min="7960" max="7960" width="3" style="48" customWidth="1"/>
    <col min="7961" max="7961" width="1.5546875" style="48" customWidth="1"/>
    <col min="7962" max="7962" width="12" style="48" customWidth="1"/>
    <col min="7963" max="8192" width="8.88671875" style="48"/>
    <col min="8193" max="8193" width="21.109375" style="48" customWidth="1"/>
    <col min="8194" max="8194" width="16.33203125" style="48" customWidth="1"/>
    <col min="8195" max="8195" width="2.33203125" style="48" customWidth="1"/>
    <col min="8196" max="8196" width="9.5546875" style="48" customWidth="1"/>
    <col min="8197" max="8203" width="2.5546875" style="48" customWidth="1"/>
    <col min="8204" max="8204" width="2.21875" style="48" customWidth="1"/>
    <col min="8205" max="8206" width="2.5546875" style="48" customWidth="1"/>
    <col min="8207" max="8207" width="5.109375" style="48" customWidth="1"/>
    <col min="8208" max="8208" width="2.5546875" style="48" customWidth="1"/>
    <col min="8209" max="8209" width="3.5546875" style="48" customWidth="1"/>
    <col min="8210" max="8210" width="3.88671875" style="48" customWidth="1"/>
    <col min="8211" max="8211" width="2.21875" style="48" customWidth="1"/>
    <col min="8212" max="8212" width="2.77734375" style="48" customWidth="1"/>
    <col min="8213" max="8213" width="2.21875" style="48" customWidth="1"/>
    <col min="8214" max="8214" width="2.77734375" style="48" customWidth="1"/>
    <col min="8215" max="8215" width="3.109375" style="48" customWidth="1"/>
    <col min="8216" max="8216" width="3" style="48" customWidth="1"/>
    <col min="8217" max="8217" width="1.5546875" style="48" customWidth="1"/>
    <col min="8218" max="8218" width="12" style="48" customWidth="1"/>
    <col min="8219" max="8448" width="8.88671875" style="48"/>
    <col min="8449" max="8449" width="21.109375" style="48" customWidth="1"/>
    <col min="8450" max="8450" width="16.33203125" style="48" customWidth="1"/>
    <col min="8451" max="8451" width="2.33203125" style="48" customWidth="1"/>
    <col min="8452" max="8452" width="9.5546875" style="48" customWidth="1"/>
    <col min="8453" max="8459" width="2.5546875" style="48" customWidth="1"/>
    <col min="8460" max="8460" width="2.21875" style="48" customWidth="1"/>
    <col min="8461" max="8462" width="2.5546875" style="48" customWidth="1"/>
    <col min="8463" max="8463" width="5.109375" style="48" customWidth="1"/>
    <col min="8464" max="8464" width="2.5546875" style="48" customWidth="1"/>
    <col min="8465" max="8465" width="3.5546875" style="48" customWidth="1"/>
    <col min="8466" max="8466" width="3.88671875" style="48" customWidth="1"/>
    <col min="8467" max="8467" width="2.21875" style="48" customWidth="1"/>
    <col min="8468" max="8468" width="2.77734375" style="48" customWidth="1"/>
    <col min="8469" max="8469" width="2.21875" style="48" customWidth="1"/>
    <col min="8470" max="8470" width="2.77734375" style="48" customWidth="1"/>
    <col min="8471" max="8471" width="3.109375" style="48" customWidth="1"/>
    <col min="8472" max="8472" width="3" style="48" customWidth="1"/>
    <col min="8473" max="8473" width="1.5546875" style="48" customWidth="1"/>
    <col min="8474" max="8474" width="12" style="48" customWidth="1"/>
    <col min="8475" max="8704" width="8.88671875" style="48"/>
    <col min="8705" max="8705" width="21.109375" style="48" customWidth="1"/>
    <col min="8706" max="8706" width="16.33203125" style="48" customWidth="1"/>
    <col min="8707" max="8707" width="2.33203125" style="48" customWidth="1"/>
    <col min="8708" max="8708" width="9.5546875" style="48" customWidth="1"/>
    <col min="8709" max="8715" width="2.5546875" style="48" customWidth="1"/>
    <col min="8716" max="8716" width="2.21875" style="48" customWidth="1"/>
    <col min="8717" max="8718" width="2.5546875" style="48" customWidth="1"/>
    <col min="8719" max="8719" width="5.109375" style="48" customWidth="1"/>
    <col min="8720" max="8720" width="2.5546875" style="48" customWidth="1"/>
    <col min="8721" max="8721" width="3.5546875" style="48" customWidth="1"/>
    <col min="8722" max="8722" width="3.88671875" style="48" customWidth="1"/>
    <col min="8723" max="8723" width="2.21875" style="48" customWidth="1"/>
    <col min="8724" max="8724" width="2.77734375" style="48" customWidth="1"/>
    <col min="8725" max="8725" width="2.21875" style="48" customWidth="1"/>
    <col min="8726" max="8726" width="2.77734375" style="48" customWidth="1"/>
    <col min="8727" max="8727" width="3.109375" style="48" customWidth="1"/>
    <col min="8728" max="8728" width="3" style="48" customWidth="1"/>
    <col min="8729" max="8729" width="1.5546875" style="48" customWidth="1"/>
    <col min="8730" max="8730" width="12" style="48" customWidth="1"/>
    <col min="8731" max="8960" width="8.88671875" style="48"/>
    <col min="8961" max="8961" width="21.109375" style="48" customWidth="1"/>
    <col min="8962" max="8962" width="16.33203125" style="48" customWidth="1"/>
    <col min="8963" max="8963" width="2.33203125" style="48" customWidth="1"/>
    <col min="8964" max="8964" width="9.5546875" style="48" customWidth="1"/>
    <col min="8965" max="8971" width="2.5546875" style="48" customWidth="1"/>
    <col min="8972" max="8972" width="2.21875" style="48" customWidth="1"/>
    <col min="8973" max="8974" width="2.5546875" style="48" customWidth="1"/>
    <col min="8975" max="8975" width="5.109375" style="48" customWidth="1"/>
    <col min="8976" max="8976" width="2.5546875" style="48" customWidth="1"/>
    <col min="8977" max="8977" width="3.5546875" style="48" customWidth="1"/>
    <col min="8978" max="8978" width="3.88671875" style="48" customWidth="1"/>
    <col min="8979" max="8979" width="2.21875" style="48" customWidth="1"/>
    <col min="8980" max="8980" width="2.77734375" style="48" customWidth="1"/>
    <col min="8981" max="8981" width="2.21875" style="48" customWidth="1"/>
    <col min="8982" max="8982" width="2.77734375" style="48" customWidth="1"/>
    <col min="8983" max="8983" width="3.109375" style="48" customWidth="1"/>
    <col min="8984" max="8984" width="3" style="48" customWidth="1"/>
    <col min="8985" max="8985" width="1.5546875" style="48" customWidth="1"/>
    <col min="8986" max="8986" width="12" style="48" customWidth="1"/>
    <col min="8987" max="9216" width="8.88671875" style="48"/>
    <col min="9217" max="9217" width="21.109375" style="48" customWidth="1"/>
    <col min="9218" max="9218" width="16.33203125" style="48" customWidth="1"/>
    <col min="9219" max="9219" width="2.33203125" style="48" customWidth="1"/>
    <col min="9220" max="9220" width="9.5546875" style="48" customWidth="1"/>
    <col min="9221" max="9227" width="2.5546875" style="48" customWidth="1"/>
    <col min="9228" max="9228" width="2.21875" style="48" customWidth="1"/>
    <col min="9229" max="9230" width="2.5546875" style="48" customWidth="1"/>
    <col min="9231" max="9231" width="5.109375" style="48" customWidth="1"/>
    <col min="9232" max="9232" width="2.5546875" style="48" customWidth="1"/>
    <col min="9233" max="9233" width="3.5546875" style="48" customWidth="1"/>
    <col min="9234" max="9234" width="3.88671875" style="48" customWidth="1"/>
    <col min="9235" max="9235" width="2.21875" style="48" customWidth="1"/>
    <col min="9236" max="9236" width="2.77734375" style="48" customWidth="1"/>
    <col min="9237" max="9237" width="2.21875" style="48" customWidth="1"/>
    <col min="9238" max="9238" width="2.77734375" style="48" customWidth="1"/>
    <col min="9239" max="9239" width="3.109375" style="48" customWidth="1"/>
    <col min="9240" max="9240" width="3" style="48" customWidth="1"/>
    <col min="9241" max="9241" width="1.5546875" style="48" customWidth="1"/>
    <col min="9242" max="9242" width="12" style="48" customWidth="1"/>
    <col min="9243" max="9472" width="8.88671875" style="48"/>
    <col min="9473" max="9473" width="21.109375" style="48" customWidth="1"/>
    <col min="9474" max="9474" width="16.33203125" style="48" customWidth="1"/>
    <col min="9475" max="9475" width="2.33203125" style="48" customWidth="1"/>
    <col min="9476" max="9476" width="9.5546875" style="48" customWidth="1"/>
    <col min="9477" max="9483" width="2.5546875" style="48" customWidth="1"/>
    <col min="9484" max="9484" width="2.21875" style="48" customWidth="1"/>
    <col min="9485" max="9486" width="2.5546875" style="48" customWidth="1"/>
    <col min="9487" max="9487" width="5.109375" style="48" customWidth="1"/>
    <col min="9488" max="9488" width="2.5546875" style="48" customWidth="1"/>
    <col min="9489" max="9489" width="3.5546875" style="48" customWidth="1"/>
    <col min="9490" max="9490" width="3.88671875" style="48" customWidth="1"/>
    <col min="9491" max="9491" width="2.21875" style="48" customWidth="1"/>
    <col min="9492" max="9492" width="2.77734375" style="48" customWidth="1"/>
    <col min="9493" max="9493" width="2.21875" style="48" customWidth="1"/>
    <col min="9494" max="9494" width="2.77734375" style="48" customWidth="1"/>
    <col min="9495" max="9495" width="3.109375" style="48" customWidth="1"/>
    <col min="9496" max="9496" width="3" style="48" customWidth="1"/>
    <col min="9497" max="9497" width="1.5546875" style="48" customWidth="1"/>
    <col min="9498" max="9498" width="12" style="48" customWidth="1"/>
    <col min="9499" max="9728" width="8.88671875" style="48"/>
    <col min="9729" max="9729" width="21.109375" style="48" customWidth="1"/>
    <col min="9730" max="9730" width="16.33203125" style="48" customWidth="1"/>
    <col min="9731" max="9731" width="2.33203125" style="48" customWidth="1"/>
    <col min="9732" max="9732" width="9.5546875" style="48" customWidth="1"/>
    <col min="9733" max="9739" width="2.5546875" style="48" customWidth="1"/>
    <col min="9740" max="9740" width="2.21875" style="48" customWidth="1"/>
    <col min="9741" max="9742" width="2.5546875" style="48" customWidth="1"/>
    <col min="9743" max="9743" width="5.109375" style="48" customWidth="1"/>
    <col min="9744" max="9744" width="2.5546875" style="48" customWidth="1"/>
    <col min="9745" max="9745" width="3.5546875" style="48" customWidth="1"/>
    <col min="9746" max="9746" width="3.88671875" style="48" customWidth="1"/>
    <col min="9747" max="9747" width="2.21875" style="48" customWidth="1"/>
    <col min="9748" max="9748" width="2.77734375" style="48" customWidth="1"/>
    <col min="9749" max="9749" width="2.21875" style="48" customWidth="1"/>
    <col min="9750" max="9750" width="2.77734375" style="48" customWidth="1"/>
    <col min="9751" max="9751" width="3.109375" style="48" customWidth="1"/>
    <col min="9752" max="9752" width="3" style="48" customWidth="1"/>
    <col min="9753" max="9753" width="1.5546875" style="48" customWidth="1"/>
    <col min="9754" max="9754" width="12" style="48" customWidth="1"/>
    <col min="9755" max="9984" width="8.88671875" style="48"/>
    <col min="9985" max="9985" width="21.109375" style="48" customWidth="1"/>
    <col min="9986" max="9986" width="16.33203125" style="48" customWidth="1"/>
    <col min="9987" max="9987" width="2.33203125" style="48" customWidth="1"/>
    <col min="9988" max="9988" width="9.5546875" style="48" customWidth="1"/>
    <col min="9989" max="9995" width="2.5546875" style="48" customWidth="1"/>
    <col min="9996" max="9996" width="2.21875" style="48" customWidth="1"/>
    <col min="9997" max="9998" width="2.5546875" style="48" customWidth="1"/>
    <col min="9999" max="9999" width="5.109375" style="48" customWidth="1"/>
    <col min="10000" max="10000" width="2.5546875" style="48" customWidth="1"/>
    <col min="10001" max="10001" width="3.5546875" style="48" customWidth="1"/>
    <col min="10002" max="10002" width="3.88671875" style="48" customWidth="1"/>
    <col min="10003" max="10003" width="2.21875" style="48" customWidth="1"/>
    <col min="10004" max="10004" width="2.77734375" style="48" customWidth="1"/>
    <col min="10005" max="10005" width="2.21875" style="48" customWidth="1"/>
    <col min="10006" max="10006" width="2.77734375" style="48" customWidth="1"/>
    <col min="10007" max="10007" width="3.109375" style="48" customWidth="1"/>
    <col min="10008" max="10008" width="3" style="48" customWidth="1"/>
    <col min="10009" max="10009" width="1.5546875" style="48" customWidth="1"/>
    <col min="10010" max="10010" width="12" style="48" customWidth="1"/>
    <col min="10011" max="10240" width="8.88671875" style="48"/>
    <col min="10241" max="10241" width="21.109375" style="48" customWidth="1"/>
    <col min="10242" max="10242" width="16.33203125" style="48" customWidth="1"/>
    <col min="10243" max="10243" width="2.33203125" style="48" customWidth="1"/>
    <col min="10244" max="10244" width="9.5546875" style="48" customWidth="1"/>
    <col min="10245" max="10251" width="2.5546875" style="48" customWidth="1"/>
    <col min="10252" max="10252" width="2.21875" style="48" customWidth="1"/>
    <col min="10253" max="10254" width="2.5546875" style="48" customWidth="1"/>
    <col min="10255" max="10255" width="5.109375" style="48" customWidth="1"/>
    <col min="10256" max="10256" width="2.5546875" style="48" customWidth="1"/>
    <col min="10257" max="10257" width="3.5546875" style="48" customWidth="1"/>
    <col min="10258" max="10258" width="3.88671875" style="48" customWidth="1"/>
    <col min="10259" max="10259" width="2.21875" style="48" customWidth="1"/>
    <col min="10260" max="10260" width="2.77734375" style="48" customWidth="1"/>
    <col min="10261" max="10261" width="2.21875" style="48" customWidth="1"/>
    <col min="10262" max="10262" width="2.77734375" style="48" customWidth="1"/>
    <col min="10263" max="10263" width="3.109375" style="48" customWidth="1"/>
    <col min="10264" max="10264" width="3" style="48" customWidth="1"/>
    <col min="10265" max="10265" width="1.5546875" style="48" customWidth="1"/>
    <col min="10266" max="10266" width="12" style="48" customWidth="1"/>
    <col min="10267" max="10496" width="8.88671875" style="48"/>
    <col min="10497" max="10497" width="21.109375" style="48" customWidth="1"/>
    <col min="10498" max="10498" width="16.33203125" style="48" customWidth="1"/>
    <col min="10499" max="10499" width="2.33203125" style="48" customWidth="1"/>
    <col min="10500" max="10500" width="9.5546875" style="48" customWidth="1"/>
    <col min="10501" max="10507" width="2.5546875" style="48" customWidth="1"/>
    <col min="10508" max="10508" width="2.21875" style="48" customWidth="1"/>
    <col min="10509" max="10510" width="2.5546875" style="48" customWidth="1"/>
    <col min="10511" max="10511" width="5.109375" style="48" customWidth="1"/>
    <col min="10512" max="10512" width="2.5546875" style="48" customWidth="1"/>
    <col min="10513" max="10513" width="3.5546875" style="48" customWidth="1"/>
    <col min="10514" max="10514" width="3.88671875" style="48" customWidth="1"/>
    <col min="10515" max="10515" width="2.21875" style="48" customWidth="1"/>
    <col min="10516" max="10516" width="2.77734375" style="48" customWidth="1"/>
    <col min="10517" max="10517" width="2.21875" style="48" customWidth="1"/>
    <col min="10518" max="10518" width="2.77734375" style="48" customWidth="1"/>
    <col min="10519" max="10519" width="3.109375" style="48" customWidth="1"/>
    <col min="10520" max="10520" width="3" style="48" customWidth="1"/>
    <col min="10521" max="10521" width="1.5546875" style="48" customWidth="1"/>
    <col min="10522" max="10522" width="12" style="48" customWidth="1"/>
    <col min="10523" max="10752" width="8.88671875" style="48"/>
    <col min="10753" max="10753" width="21.109375" style="48" customWidth="1"/>
    <col min="10754" max="10754" width="16.33203125" style="48" customWidth="1"/>
    <col min="10755" max="10755" width="2.33203125" style="48" customWidth="1"/>
    <col min="10756" max="10756" width="9.5546875" style="48" customWidth="1"/>
    <col min="10757" max="10763" width="2.5546875" style="48" customWidth="1"/>
    <col min="10764" max="10764" width="2.21875" style="48" customWidth="1"/>
    <col min="10765" max="10766" width="2.5546875" style="48" customWidth="1"/>
    <col min="10767" max="10767" width="5.109375" style="48" customWidth="1"/>
    <col min="10768" max="10768" width="2.5546875" style="48" customWidth="1"/>
    <col min="10769" max="10769" width="3.5546875" style="48" customWidth="1"/>
    <col min="10770" max="10770" width="3.88671875" style="48" customWidth="1"/>
    <col min="10771" max="10771" width="2.21875" style="48" customWidth="1"/>
    <col min="10772" max="10772" width="2.77734375" style="48" customWidth="1"/>
    <col min="10773" max="10773" width="2.21875" style="48" customWidth="1"/>
    <col min="10774" max="10774" width="2.77734375" style="48" customWidth="1"/>
    <col min="10775" max="10775" width="3.109375" style="48" customWidth="1"/>
    <col min="10776" max="10776" width="3" style="48" customWidth="1"/>
    <col min="10777" max="10777" width="1.5546875" style="48" customWidth="1"/>
    <col min="10778" max="10778" width="12" style="48" customWidth="1"/>
    <col min="10779" max="11008" width="8.88671875" style="48"/>
    <col min="11009" max="11009" width="21.109375" style="48" customWidth="1"/>
    <col min="11010" max="11010" width="16.33203125" style="48" customWidth="1"/>
    <col min="11011" max="11011" width="2.33203125" style="48" customWidth="1"/>
    <col min="11012" max="11012" width="9.5546875" style="48" customWidth="1"/>
    <col min="11013" max="11019" width="2.5546875" style="48" customWidth="1"/>
    <col min="11020" max="11020" width="2.21875" style="48" customWidth="1"/>
    <col min="11021" max="11022" width="2.5546875" style="48" customWidth="1"/>
    <col min="11023" max="11023" width="5.109375" style="48" customWidth="1"/>
    <col min="11024" max="11024" width="2.5546875" style="48" customWidth="1"/>
    <col min="11025" max="11025" width="3.5546875" style="48" customWidth="1"/>
    <col min="11026" max="11026" width="3.88671875" style="48" customWidth="1"/>
    <col min="11027" max="11027" width="2.21875" style="48" customWidth="1"/>
    <col min="11028" max="11028" width="2.77734375" style="48" customWidth="1"/>
    <col min="11029" max="11029" width="2.21875" style="48" customWidth="1"/>
    <col min="11030" max="11030" width="2.77734375" style="48" customWidth="1"/>
    <col min="11031" max="11031" width="3.109375" style="48" customWidth="1"/>
    <col min="11032" max="11032" width="3" style="48" customWidth="1"/>
    <col min="11033" max="11033" width="1.5546875" style="48" customWidth="1"/>
    <col min="11034" max="11034" width="12" style="48" customWidth="1"/>
    <col min="11035" max="11264" width="8.88671875" style="48"/>
    <col min="11265" max="11265" width="21.109375" style="48" customWidth="1"/>
    <col min="11266" max="11266" width="16.33203125" style="48" customWidth="1"/>
    <col min="11267" max="11267" width="2.33203125" style="48" customWidth="1"/>
    <col min="11268" max="11268" width="9.5546875" style="48" customWidth="1"/>
    <col min="11269" max="11275" width="2.5546875" style="48" customWidth="1"/>
    <col min="11276" max="11276" width="2.21875" style="48" customWidth="1"/>
    <col min="11277" max="11278" width="2.5546875" style="48" customWidth="1"/>
    <col min="11279" max="11279" width="5.109375" style="48" customWidth="1"/>
    <col min="11280" max="11280" width="2.5546875" style="48" customWidth="1"/>
    <col min="11281" max="11281" width="3.5546875" style="48" customWidth="1"/>
    <col min="11282" max="11282" width="3.88671875" style="48" customWidth="1"/>
    <col min="11283" max="11283" width="2.21875" style="48" customWidth="1"/>
    <col min="11284" max="11284" width="2.77734375" style="48" customWidth="1"/>
    <col min="11285" max="11285" width="2.21875" style="48" customWidth="1"/>
    <col min="11286" max="11286" width="2.77734375" style="48" customWidth="1"/>
    <col min="11287" max="11287" width="3.109375" style="48" customWidth="1"/>
    <col min="11288" max="11288" width="3" style="48" customWidth="1"/>
    <col min="11289" max="11289" width="1.5546875" style="48" customWidth="1"/>
    <col min="11290" max="11290" width="12" style="48" customWidth="1"/>
    <col min="11291" max="11520" width="8.88671875" style="48"/>
    <col min="11521" max="11521" width="21.109375" style="48" customWidth="1"/>
    <col min="11522" max="11522" width="16.33203125" style="48" customWidth="1"/>
    <col min="11523" max="11523" width="2.33203125" style="48" customWidth="1"/>
    <col min="11524" max="11524" width="9.5546875" style="48" customWidth="1"/>
    <col min="11525" max="11531" width="2.5546875" style="48" customWidth="1"/>
    <col min="11532" max="11532" width="2.21875" style="48" customWidth="1"/>
    <col min="11533" max="11534" width="2.5546875" style="48" customWidth="1"/>
    <col min="11535" max="11535" width="5.109375" style="48" customWidth="1"/>
    <col min="11536" max="11536" width="2.5546875" style="48" customWidth="1"/>
    <col min="11537" max="11537" width="3.5546875" style="48" customWidth="1"/>
    <col min="11538" max="11538" width="3.88671875" style="48" customWidth="1"/>
    <col min="11539" max="11539" width="2.21875" style="48" customWidth="1"/>
    <col min="11540" max="11540" width="2.77734375" style="48" customWidth="1"/>
    <col min="11541" max="11541" width="2.21875" style="48" customWidth="1"/>
    <col min="11542" max="11542" width="2.77734375" style="48" customWidth="1"/>
    <col min="11543" max="11543" width="3.109375" style="48" customWidth="1"/>
    <col min="11544" max="11544" width="3" style="48" customWidth="1"/>
    <col min="11545" max="11545" width="1.5546875" style="48" customWidth="1"/>
    <col min="11546" max="11546" width="12" style="48" customWidth="1"/>
    <col min="11547" max="11776" width="8.88671875" style="48"/>
    <col min="11777" max="11777" width="21.109375" style="48" customWidth="1"/>
    <col min="11778" max="11778" width="16.33203125" style="48" customWidth="1"/>
    <col min="11779" max="11779" width="2.33203125" style="48" customWidth="1"/>
    <col min="11780" max="11780" width="9.5546875" style="48" customWidth="1"/>
    <col min="11781" max="11787" width="2.5546875" style="48" customWidth="1"/>
    <col min="11788" max="11788" width="2.21875" style="48" customWidth="1"/>
    <col min="11789" max="11790" width="2.5546875" style="48" customWidth="1"/>
    <col min="11791" max="11791" width="5.109375" style="48" customWidth="1"/>
    <col min="11792" max="11792" width="2.5546875" style="48" customWidth="1"/>
    <col min="11793" max="11793" width="3.5546875" style="48" customWidth="1"/>
    <col min="11794" max="11794" width="3.88671875" style="48" customWidth="1"/>
    <col min="11795" max="11795" width="2.21875" style="48" customWidth="1"/>
    <col min="11796" max="11796" width="2.77734375" style="48" customWidth="1"/>
    <col min="11797" max="11797" width="2.21875" style="48" customWidth="1"/>
    <col min="11798" max="11798" width="2.77734375" style="48" customWidth="1"/>
    <col min="11799" max="11799" width="3.109375" style="48" customWidth="1"/>
    <col min="11800" max="11800" width="3" style="48" customWidth="1"/>
    <col min="11801" max="11801" width="1.5546875" style="48" customWidth="1"/>
    <col min="11802" max="11802" width="12" style="48" customWidth="1"/>
    <col min="11803" max="12032" width="8.88671875" style="48"/>
    <col min="12033" max="12033" width="21.109375" style="48" customWidth="1"/>
    <col min="12034" max="12034" width="16.33203125" style="48" customWidth="1"/>
    <col min="12035" max="12035" width="2.33203125" style="48" customWidth="1"/>
    <col min="12036" max="12036" width="9.5546875" style="48" customWidth="1"/>
    <col min="12037" max="12043" width="2.5546875" style="48" customWidth="1"/>
    <col min="12044" max="12044" width="2.21875" style="48" customWidth="1"/>
    <col min="12045" max="12046" width="2.5546875" style="48" customWidth="1"/>
    <col min="12047" max="12047" width="5.109375" style="48" customWidth="1"/>
    <col min="12048" max="12048" width="2.5546875" style="48" customWidth="1"/>
    <col min="12049" max="12049" width="3.5546875" style="48" customWidth="1"/>
    <col min="12050" max="12050" width="3.88671875" style="48" customWidth="1"/>
    <col min="12051" max="12051" width="2.21875" style="48" customWidth="1"/>
    <col min="12052" max="12052" width="2.77734375" style="48" customWidth="1"/>
    <col min="12053" max="12053" width="2.21875" style="48" customWidth="1"/>
    <col min="12054" max="12054" width="2.77734375" style="48" customWidth="1"/>
    <col min="12055" max="12055" width="3.109375" style="48" customWidth="1"/>
    <col min="12056" max="12056" width="3" style="48" customWidth="1"/>
    <col min="12057" max="12057" width="1.5546875" style="48" customWidth="1"/>
    <col min="12058" max="12058" width="12" style="48" customWidth="1"/>
    <col min="12059" max="12288" width="8.88671875" style="48"/>
    <col min="12289" max="12289" width="21.109375" style="48" customWidth="1"/>
    <col min="12290" max="12290" width="16.33203125" style="48" customWidth="1"/>
    <col min="12291" max="12291" width="2.33203125" style="48" customWidth="1"/>
    <col min="12292" max="12292" width="9.5546875" style="48" customWidth="1"/>
    <col min="12293" max="12299" width="2.5546875" style="48" customWidth="1"/>
    <col min="12300" max="12300" width="2.21875" style="48" customWidth="1"/>
    <col min="12301" max="12302" width="2.5546875" style="48" customWidth="1"/>
    <col min="12303" max="12303" width="5.109375" style="48" customWidth="1"/>
    <col min="12304" max="12304" width="2.5546875" style="48" customWidth="1"/>
    <col min="12305" max="12305" width="3.5546875" style="48" customWidth="1"/>
    <col min="12306" max="12306" width="3.88671875" style="48" customWidth="1"/>
    <col min="12307" max="12307" width="2.21875" style="48" customWidth="1"/>
    <col min="12308" max="12308" width="2.77734375" style="48" customWidth="1"/>
    <col min="12309" max="12309" width="2.21875" style="48" customWidth="1"/>
    <col min="12310" max="12310" width="2.77734375" style="48" customWidth="1"/>
    <col min="12311" max="12311" width="3.109375" style="48" customWidth="1"/>
    <col min="12312" max="12312" width="3" style="48" customWidth="1"/>
    <col min="12313" max="12313" width="1.5546875" style="48" customWidth="1"/>
    <col min="12314" max="12314" width="12" style="48" customWidth="1"/>
    <col min="12315" max="12544" width="8.88671875" style="48"/>
    <col min="12545" max="12545" width="21.109375" style="48" customWidth="1"/>
    <col min="12546" max="12546" width="16.33203125" style="48" customWidth="1"/>
    <col min="12547" max="12547" width="2.33203125" style="48" customWidth="1"/>
    <col min="12548" max="12548" width="9.5546875" style="48" customWidth="1"/>
    <col min="12549" max="12555" width="2.5546875" style="48" customWidth="1"/>
    <col min="12556" max="12556" width="2.21875" style="48" customWidth="1"/>
    <col min="12557" max="12558" width="2.5546875" style="48" customWidth="1"/>
    <col min="12559" max="12559" width="5.109375" style="48" customWidth="1"/>
    <col min="12560" max="12560" width="2.5546875" style="48" customWidth="1"/>
    <col min="12561" max="12561" width="3.5546875" style="48" customWidth="1"/>
    <col min="12562" max="12562" width="3.88671875" style="48" customWidth="1"/>
    <col min="12563" max="12563" width="2.21875" style="48" customWidth="1"/>
    <col min="12564" max="12564" width="2.77734375" style="48" customWidth="1"/>
    <col min="12565" max="12565" width="2.21875" style="48" customWidth="1"/>
    <col min="12566" max="12566" width="2.77734375" style="48" customWidth="1"/>
    <col min="12567" max="12567" width="3.109375" style="48" customWidth="1"/>
    <col min="12568" max="12568" width="3" style="48" customWidth="1"/>
    <col min="12569" max="12569" width="1.5546875" style="48" customWidth="1"/>
    <col min="12570" max="12570" width="12" style="48" customWidth="1"/>
    <col min="12571" max="12800" width="8.88671875" style="48"/>
    <col min="12801" max="12801" width="21.109375" style="48" customWidth="1"/>
    <col min="12802" max="12802" width="16.33203125" style="48" customWidth="1"/>
    <col min="12803" max="12803" width="2.33203125" style="48" customWidth="1"/>
    <col min="12804" max="12804" width="9.5546875" style="48" customWidth="1"/>
    <col min="12805" max="12811" width="2.5546875" style="48" customWidth="1"/>
    <col min="12812" max="12812" width="2.21875" style="48" customWidth="1"/>
    <col min="12813" max="12814" width="2.5546875" style="48" customWidth="1"/>
    <col min="12815" max="12815" width="5.109375" style="48" customWidth="1"/>
    <col min="12816" max="12816" width="2.5546875" style="48" customWidth="1"/>
    <col min="12817" max="12817" width="3.5546875" style="48" customWidth="1"/>
    <col min="12818" max="12818" width="3.88671875" style="48" customWidth="1"/>
    <col min="12819" max="12819" width="2.21875" style="48" customWidth="1"/>
    <col min="12820" max="12820" width="2.77734375" style="48" customWidth="1"/>
    <col min="12821" max="12821" width="2.21875" style="48" customWidth="1"/>
    <col min="12822" max="12822" width="2.77734375" style="48" customWidth="1"/>
    <col min="12823" max="12823" width="3.109375" style="48" customWidth="1"/>
    <col min="12824" max="12824" width="3" style="48" customWidth="1"/>
    <col min="12825" max="12825" width="1.5546875" style="48" customWidth="1"/>
    <col min="12826" max="12826" width="12" style="48" customWidth="1"/>
    <col min="12827" max="13056" width="8.88671875" style="48"/>
    <col min="13057" max="13057" width="21.109375" style="48" customWidth="1"/>
    <col min="13058" max="13058" width="16.33203125" style="48" customWidth="1"/>
    <col min="13059" max="13059" width="2.33203125" style="48" customWidth="1"/>
    <col min="13060" max="13060" width="9.5546875" style="48" customWidth="1"/>
    <col min="13061" max="13067" width="2.5546875" style="48" customWidth="1"/>
    <col min="13068" max="13068" width="2.21875" style="48" customWidth="1"/>
    <col min="13069" max="13070" width="2.5546875" style="48" customWidth="1"/>
    <col min="13071" max="13071" width="5.109375" style="48" customWidth="1"/>
    <col min="13072" max="13072" width="2.5546875" style="48" customWidth="1"/>
    <col min="13073" max="13073" width="3.5546875" style="48" customWidth="1"/>
    <col min="13074" max="13074" width="3.88671875" style="48" customWidth="1"/>
    <col min="13075" max="13075" width="2.21875" style="48" customWidth="1"/>
    <col min="13076" max="13076" width="2.77734375" style="48" customWidth="1"/>
    <col min="13077" max="13077" width="2.21875" style="48" customWidth="1"/>
    <col min="13078" max="13078" width="2.77734375" style="48" customWidth="1"/>
    <col min="13079" max="13079" width="3.109375" style="48" customWidth="1"/>
    <col min="13080" max="13080" width="3" style="48" customWidth="1"/>
    <col min="13081" max="13081" width="1.5546875" style="48" customWidth="1"/>
    <col min="13082" max="13082" width="12" style="48" customWidth="1"/>
    <col min="13083" max="13312" width="8.88671875" style="48"/>
    <col min="13313" max="13313" width="21.109375" style="48" customWidth="1"/>
    <col min="13314" max="13314" width="16.33203125" style="48" customWidth="1"/>
    <col min="13315" max="13315" width="2.33203125" style="48" customWidth="1"/>
    <col min="13316" max="13316" width="9.5546875" style="48" customWidth="1"/>
    <col min="13317" max="13323" width="2.5546875" style="48" customWidth="1"/>
    <col min="13324" max="13324" width="2.21875" style="48" customWidth="1"/>
    <col min="13325" max="13326" width="2.5546875" style="48" customWidth="1"/>
    <col min="13327" max="13327" width="5.109375" style="48" customWidth="1"/>
    <col min="13328" max="13328" width="2.5546875" style="48" customWidth="1"/>
    <col min="13329" max="13329" width="3.5546875" style="48" customWidth="1"/>
    <col min="13330" max="13330" width="3.88671875" style="48" customWidth="1"/>
    <col min="13331" max="13331" width="2.21875" style="48" customWidth="1"/>
    <col min="13332" max="13332" width="2.77734375" style="48" customWidth="1"/>
    <col min="13333" max="13333" width="2.21875" style="48" customWidth="1"/>
    <col min="13334" max="13334" width="2.77734375" style="48" customWidth="1"/>
    <col min="13335" max="13335" width="3.109375" style="48" customWidth="1"/>
    <col min="13336" max="13336" width="3" style="48" customWidth="1"/>
    <col min="13337" max="13337" width="1.5546875" style="48" customWidth="1"/>
    <col min="13338" max="13338" width="12" style="48" customWidth="1"/>
    <col min="13339" max="13568" width="8.88671875" style="48"/>
    <col min="13569" max="13569" width="21.109375" style="48" customWidth="1"/>
    <col min="13570" max="13570" width="16.33203125" style="48" customWidth="1"/>
    <col min="13571" max="13571" width="2.33203125" style="48" customWidth="1"/>
    <col min="13572" max="13572" width="9.5546875" style="48" customWidth="1"/>
    <col min="13573" max="13579" width="2.5546875" style="48" customWidth="1"/>
    <col min="13580" max="13580" width="2.21875" style="48" customWidth="1"/>
    <col min="13581" max="13582" width="2.5546875" style="48" customWidth="1"/>
    <col min="13583" max="13583" width="5.109375" style="48" customWidth="1"/>
    <col min="13584" max="13584" width="2.5546875" style="48" customWidth="1"/>
    <col min="13585" max="13585" width="3.5546875" style="48" customWidth="1"/>
    <col min="13586" max="13586" width="3.88671875" style="48" customWidth="1"/>
    <col min="13587" max="13587" width="2.21875" style="48" customWidth="1"/>
    <col min="13588" max="13588" width="2.77734375" style="48" customWidth="1"/>
    <col min="13589" max="13589" width="2.21875" style="48" customWidth="1"/>
    <col min="13590" max="13590" width="2.77734375" style="48" customWidth="1"/>
    <col min="13591" max="13591" width="3.109375" style="48" customWidth="1"/>
    <col min="13592" max="13592" width="3" style="48" customWidth="1"/>
    <col min="13593" max="13593" width="1.5546875" style="48" customWidth="1"/>
    <col min="13594" max="13594" width="12" style="48" customWidth="1"/>
    <col min="13595" max="13824" width="8.88671875" style="48"/>
    <col min="13825" max="13825" width="21.109375" style="48" customWidth="1"/>
    <col min="13826" max="13826" width="16.33203125" style="48" customWidth="1"/>
    <col min="13827" max="13827" width="2.33203125" style="48" customWidth="1"/>
    <col min="13828" max="13828" width="9.5546875" style="48" customWidth="1"/>
    <col min="13829" max="13835" width="2.5546875" style="48" customWidth="1"/>
    <col min="13836" max="13836" width="2.21875" style="48" customWidth="1"/>
    <col min="13837" max="13838" width="2.5546875" style="48" customWidth="1"/>
    <col min="13839" max="13839" width="5.109375" style="48" customWidth="1"/>
    <col min="13840" max="13840" width="2.5546875" style="48" customWidth="1"/>
    <col min="13841" max="13841" width="3.5546875" style="48" customWidth="1"/>
    <col min="13842" max="13842" width="3.88671875" style="48" customWidth="1"/>
    <col min="13843" max="13843" width="2.21875" style="48" customWidth="1"/>
    <col min="13844" max="13844" width="2.77734375" style="48" customWidth="1"/>
    <col min="13845" max="13845" width="2.21875" style="48" customWidth="1"/>
    <col min="13846" max="13846" width="2.77734375" style="48" customWidth="1"/>
    <col min="13847" max="13847" width="3.109375" style="48" customWidth="1"/>
    <col min="13848" max="13848" width="3" style="48" customWidth="1"/>
    <col min="13849" max="13849" width="1.5546875" style="48" customWidth="1"/>
    <col min="13850" max="13850" width="12" style="48" customWidth="1"/>
    <col min="13851" max="14080" width="8.88671875" style="48"/>
    <col min="14081" max="14081" width="21.109375" style="48" customWidth="1"/>
    <col min="14082" max="14082" width="16.33203125" style="48" customWidth="1"/>
    <col min="14083" max="14083" width="2.33203125" style="48" customWidth="1"/>
    <col min="14084" max="14084" width="9.5546875" style="48" customWidth="1"/>
    <col min="14085" max="14091" width="2.5546875" style="48" customWidth="1"/>
    <col min="14092" max="14092" width="2.21875" style="48" customWidth="1"/>
    <col min="14093" max="14094" width="2.5546875" style="48" customWidth="1"/>
    <col min="14095" max="14095" width="5.109375" style="48" customWidth="1"/>
    <col min="14096" max="14096" width="2.5546875" style="48" customWidth="1"/>
    <col min="14097" max="14097" width="3.5546875" style="48" customWidth="1"/>
    <col min="14098" max="14098" width="3.88671875" style="48" customWidth="1"/>
    <col min="14099" max="14099" width="2.21875" style="48" customWidth="1"/>
    <col min="14100" max="14100" width="2.77734375" style="48" customWidth="1"/>
    <col min="14101" max="14101" width="2.21875" style="48" customWidth="1"/>
    <col min="14102" max="14102" width="2.77734375" style="48" customWidth="1"/>
    <col min="14103" max="14103" width="3.109375" style="48" customWidth="1"/>
    <col min="14104" max="14104" width="3" style="48" customWidth="1"/>
    <col min="14105" max="14105" width="1.5546875" style="48" customWidth="1"/>
    <col min="14106" max="14106" width="12" style="48" customWidth="1"/>
    <col min="14107" max="14336" width="8.88671875" style="48"/>
    <col min="14337" max="14337" width="21.109375" style="48" customWidth="1"/>
    <col min="14338" max="14338" width="16.33203125" style="48" customWidth="1"/>
    <col min="14339" max="14339" width="2.33203125" style="48" customWidth="1"/>
    <col min="14340" max="14340" width="9.5546875" style="48" customWidth="1"/>
    <col min="14341" max="14347" width="2.5546875" style="48" customWidth="1"/>
    <col min="14348" max="14348" width="2.21875" style="48" customWidth="1"/>
    <col min="14349" max="14350" width="2.5546875" style="48" customWidth="1"/>
    <col min="14351" max="14351" width="5.109375" style="48" customWidth="1"/>
    <col min="14352" max="14352" width="2.5546875" style="48" customWidth="1"/>
    <col min="14353" max="14353" width="3.5546875" style="48" customWidth="1"/>
    <col min="14354" max="14354" width="3.88671875" style="48" customWidth="1"/>
    <col min="14355" max="14355" width="2.21875" style="48" customWidth="1"/>
    <col min="14356" max="14356" width="2.77734375" style="48" customWidth="1"/>
    <col min="14357" max="14357" width="2.21875" style="48" customWidth="1"/>
    <col min="14358" max="14358" width="2.77734375" style="48" customWidth="1"/>
    <col min="14359" max="14359" width="3.109375" style="48" customWidth="1"/>
    <col min="14360" max="14360" width="3" style="48" customWidth="1"/>
    <col min="14361" max="14361" width="1.5546875" style="48" customWidth="1"/>
    <col min="14362" max="14362" width="12" style="48" customWidth="1"/>
    <col min="14363" max="14592" width="8.88671875" style="48"/>
    <col min="14593" max="14593" width="21.109375" style="48" customWidth="1"/>
    <col min="14594" max="14594" width="16.33203125" style="48" customWidth="1"/>
    <col min="14595" max="14595" width="2.33203125" style="48" customWidth="1"/>
    <col min="14596" max="14596" width="9.5546875" style="48" customWidth="1"/>
    <col min="14597" max="14603" width="2.5546875" style="48" customWidth="1"/>
    <col min="14604" max="14604" width="2.21875" style="48" customWidth="1"/>
    <col min="14605" max="14606" width="2.5546875" style="48" customWidth="1"/>
    <col min="14607" max="14607" width="5.109375" style="48" customWidth="1"/>
    <col min="14608" max="14608" width="2.5546875" style="48" customWidth="1"/>
    <col min="14609" max="14609" width="3.5546875" style="48" customWidth="1"/>
    <col min="14610" max="14610" width="3.88671875" style="48" customWidth="1"/>
    <col min="14611" max="14611" width="2.21875" style="48" customWidth="1"/>
    <col min="14612" max="14612" width="2.77734375" style="48" customWidth="1"/>
    <col min="14613" max="14613" width="2.21875" style="48" customWidth="1"/>
    <col min="14614" max="14614" width="2.77734375" style="48" customWidth="1"/>
    <col min="14615" max="14615" width="3.109375" style="48" customWidth="1"/>
    <col min="14616" max="14616" width="3" style="48" customWidth="1"/>
    <col min="14617" max="14617" width="1.5546875" style="48" customWidth="1"/>
    <col min="14618" max="14618" width="12" style="48" customWidth="1"/>
    <col min="14619" max="14848" width="8.88671875" style="48"/>
    <col min="14849" max="14849" width="21.109375" style="48" customWidth="1"/>
    <col min="14850" max="14850" width="16.33203125" style="48" customWidth="1"/>
    <col min="14851" max="14851" width="2.33203125" style="48" customWidth="1"/>
    <col min="14852" max="14852" width="9.5546875" style="48" customWidth="1"/>
    <col min="14853" max="14859" width="2.5546875" style="48" customWidth="1"/>
    <col min="14860" max="14860" width="2.21875" style="48" customWidth="1"/>
    <col min="14861" max="14862" width="2.5546875" style="48" customWidth="1"/>
    <col min="14863" max="14863" width="5.109375" style="48" customWidth="1"/>
    <col min="14864" max="14864" width="2.5546875" style="48" customWidth="1"/>
    <col min="14865" max="14865" width="3.5546875" style="48" customWidth="1"/>
    <col min="14866" max="14866" width="3.88671875" style="48" customWidth="1"/>
    <col min="14867" max="14867" width="2.21875" style="48" customWidth="1"/>
    <col min="14868" max="14868" width="2.77734375" style="48" customWidth="1"/>
    <col min="14869" max="14869" width="2.21875" style="48" customWidth="1"/>
    <col min="14870" max="14870" width="2.77734375" style="48" customWidth="1"/>
    <col min="14871" max="14871" width="3.109375" style="48" customWidth="1"/>
    <col min="14872" max="14872" width="3" style="48" customWidth="1"/>
    <col min="14873" max="14873" width="1.5546875" style="48" customWidth="1"/>
    <col min="14874" max="14874" width="12" style="48" customWidth="1"/>
    <col min="14875" max="15104" width="8.88671875" style="48"/>
    <col min="15105" max="15105" width="21.109375" style="48" customWidth="1"/>
    <col min="15106" max="15106" width="16.33203125" style="48" customWidth="1"/>
    <col min="15107" max="15107" width="2.33203125" style="48" customWidth="1"/>
    <col min="15108" max="15108" width="9.5546875" style="48" customWidth="1"/>
    <col min="15109" max="15115" width="2.5546875" style="48" customWidth="1"/>
    <col min="15116" max="15116" width="2.21875" style="48" customWidth="1"/>
    <col min="15117" max="15118" width="2.5546875" style="48" customWidth="1"/>
    <col min="15119" max="15119" width="5.109375" style="48" customWidth="1"/>
    <col min="15120" max="15120" width="2.5546875" style="48" customWidth="1"/>
    <col min="15121" max="15121" width="3.5546875" style="48" customWidth="1"/>
    <col min="15122" max="15122" width="3.88671875" style="48" customWidth="1"/>
    <col min="15123" max="15123" width="2.21875" style="48" customWidth="1"/>
    <col min="15124" max="15124" width="2.77734375" style="48" customWidth="1"/>
    <col min="15125" max="15125" width="2.21875" style="48" customWidth="1"/>
    <col min="15126" max="15126" width="2.77734375" style="48" customWidth="1"/>
    <col min="15127" max="15127" width="3.109375" style="48" customWidth="1"/>
    <col min="15128" max="15128" width="3" style="48" customWidth="1"/>
    <col min="15129" max="15129" width="1.5546875" style="48" customWidth="1"/>
    <col min="15130" max="15130" width="12" style="48" customWidth="1"/>
    <col min="15131" max="15360" width="8.88671875" style="48"/>
    <col min="15361" max="15361" width="21.109375" style="48" customWidth="1"/>
    <col min="15362" max="15362" width="16.33203125" style="48" customWidth="1"/>
    <col min="15363" max="15363" width="2.33203125" style="48" customWidth="1"/>
    <col min="15364" max="15364" width="9.5546875" style="48" customWidth="1"/>
    <col min="15365" max="15371" width="2.5546875" style="48" customWidth="1"/>
    <col min="15372" max="15372" width="2.21875" style="48" customWidth="1"/>
    <col min="15373" max="15374" width="2.5546875" style="48" customWidth="1"/>
    <col min="15375" max="15375" width="5.109375" style="48" customWidth="1"/>
    <col min="15376" max="15376" width="2.5546875" style="48" customWidth="1"/>
    <col min="15377" max="15377" width="3.5546875" style="48" customWidth="1"/>
    <col min="15378" max="15378" width="3.88671875" style="48" customWidth="1"/>
    <col min="15379" max="15379" width="2.21875" style="48" customWidth="1"/>
    <col min="15380" max="15380" width="2.77734375" style="48" customWidth="1"/>
    <col min="15381" max="15381" width="2.21875" style="48" customWidth="1"/>
    <col min="15382" max="15382" width="2.77734375" style="48" customWidth="1"/>
    <col min="15383" max="15383" width="3.109375" style="48" customWidth="1"/>
    <col min="15384" max="15384" width="3" style="48" customWidth="1"/>
    <col min="15385" max="15385" width="1.5546875" style="48" customWidth="1"/>
    <col min="15386" max="15386" width="12" style="48" customWidth="1"/>
    <col min="15387" max="15616" width="8.88671875" style="48"/>
    <col min="15617" max="15617" width="21.109375" style="48" customWidth="1"/>
    <col min="15618" max="15618" width="16.33203125" style="48" customWidth="1"/>
    <col min="15619" max="15619" width="2.33203125" style="48" customWidth="1"/>
    <col min="15620" max="15620" width="9.5546875" style="48" customWidth="1"/>
    <col min="15621" max="15627" width="2.5546875" style="48" customWidth="1"/>
    <col min="15628" max="15628" width="2.21875" style="48" customWidth="1"/>
    <col min="15629" max="15630" width="2.5546875" style="48" customWidth="1"/>
    <col min="15631" max="15631" width="5.109375" style="48" customWidth="1"/>
    <col min="15632" max="15632" width="2.5546875" style="48" customWidth="1"/>
    <col min="15633" max="15633" width="3.5546875" style="48" customWidth="1"/>
    <col min="15634" max="15634" width="3.88671875" style="48" customWidth="1"/>
    <col min="15635" max="15635" width="2.21875" style="48" customWidth="1"/>
    <col min="15636" max="15636" width="2.77734375" style="48" customWidth="1"/>
    <col min="15637" max="15637" width="2.21875" style="48" customWidth="1"/>
    <col min="15638" max="15638" width="2.77734375" style="48" customWidth="1"/>
    <col min="15639" max="15639" width="3.109375" style="48" customWidth="1"/>
    <col min="15640" max="15640" width="3" style="48" customWidth="1"/>
    <col min="15641" max="15641" width="1.5546875" style="48" customWidth="1"/>
    <col min="15642" max="15642" width="12" style="48" customWidth="1"/>
    <col min="15643" max="15872" width="8.88671875" style="48"/>
    <col min="15873" max="15873" width="21.109375" style="48" customWidth="1"/>
    <col min="15874" max="15874" width="16.33203125" style="48" customWidth="1"/>
    <col min="15875" max="15875" width="2.33203125" style="48" customWidth="1"/>
    <col min="15876" max="15876" width="9.5546875" style="48" customWidth="1"/>
    <col min="15877" max="15883" width="2.5546875" style="48" customWidth="1"/>
    <col min="15884" max="15884" width="2.21875" style="48" customWidth="1"/>
    <col min="15885" max="15886" width="2.5546875" style="48" customWidth="1"/>
    <col min="15887" max="15887" width="5.109375" style="48" customWidth="1"/>
    <col min="15888" max="15888" width="2.5546875" style="48" customWidth="1"/>
    <col min="15889" max="15889" width="3.5546875" style="48" customWidth="1"/>
    <col min="15890" max="15890" width="3.88671875" style="48" customWidth="1"/>
    <col min="15891" max="15891" width="2.21875" style="48" customWidth="1"/>
    <col min="15892" max="15892" width="2.77734375" style="48" customWidth="1"/>
    <col min="15893" max="15893" width="2.21875" style="48" customWidth="1"/>
    <col min="15894" max="15894" width="2.77734375" style="48" customWidth="1"/>
    <col min="15895" max="15895" width="3.109375" style="48" customWidth="1"/>
    <col min="15896" max="15896" width="3" style="48" customWidth="1"/>
    <col min="15897" max="15897" width="1.5546875" style="48" customWidth="1"/>
    <col min="15898" max="15898" width="12" style="48" customWidth="1"/>
    <col min="15899" max="16128" width="8.88671875" style="48"/>
    <col min="16129" max="16129" width="21.109375" style="48" customWidth="1"/>
    <col min="16130" max="16130" width="16.33203125" style="48" customWidth="1"/>
    <col min="16131" max="16131" width="2.33203125" style="48" customWidth="1"/>
    <col min="16132" max="16132" width="9.5546875" style="48" customWidth="1"/>
    <col min="16133" max="16139" width="2.5546875" style="48" customWidth="1"/>
    <col min="16140" max="16140" width="2.21875" style="48" customWidth="1"/>
    <col min="16141" max="16142" width="2.5546875" style="48" customWidth="1"/>
    <col min="16143" max="16143" width="5.109375" style="48" customWidth="1"/>
    <col min="16144" max="16144" width="2.5546875" style="48" customWidth="1"/>
    <col min="16145" max="16145" width="3.5546875" style="48" customWidth="1"/>
    <col min="16146" max="16146" width="3.88671875" style="48" customWidth="1"/>
    <col min="16147" max="16147" width="2.21875" style="48" customWidth="1"/>
    <col min="16148" max="16148" width="2.77734375" style="48" customWidth="1"/>
    <col min="16149" max="16149" width="2.21875" style="48" customWidth="1"/>
    <col min="16150" max="16150" width="2.77734375" style="48" customWidth="1"/>
    <col min="16151" max="16151" width="3.109375" style="48" customWidth="1"/>
    <col min="16152" max="16152" width="3" style="48" customWidth="1"/>
    <col min="16153" max="16153" width="1.5546875" style="48" customWidth="1"/>
    <col min="16154" max="16154" width="12" style="48" customWidth="1"/>
    <col min="16155" max="16384" width="8.88671875" style="48"/>
  </cols>
  <sheetData>
    <row r="1" spans="1:26" ht="23.25" customHeight="1">
      <c r="A1" s="439" t="s">
        <v>59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</row>
    <row r="2" spans="1:26" ht="9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</row>
    <row r="3" spans="1:26" ht="17.100000000000001" customHeight="1">
      <c r="A3" s="85" t="s">
        <v>60</v>
      </c>
      <c r="B3" s="72" t="s">
        <v>52</v>
      </c>
      <c r="C3" s="440" t="s">
        <v>61</v>
      </c>
      <c r="D3" s="441"/>
      <c r="E3" s="441"/>
      <c r="F3" s="441"/>
      <c r="G3" s="441"/>
      <c r="H3" s="442"/>
      <c r="I3" s="440" t="s">
        <v>62</v>
      </c>
      <c r="J3" s="441"/>
      <c r="K3" s="441"/>
      <c r="L3" s="441"/>
      <c r="M3" s="441"/>
      <c r="N3" s="441"/>
      <c r="O3" s="441"/>
      <c r="P3" s="442"/>
      <c r="Q3" s="440" t="s">
        <v>63</v>
      </c>
      <c r="R3" s="441"/>
      <c r="S3" s="441"/>
      <c r="T3" s="441"/>
      <c r="U3" s="441"/>
      <c r="V3" s="441"/>
      <c r="W3" s="441"/>
      <c r="X3" s="441"/>
      <c r="Y3" s="443"/>
    </row>
    <row r="4" spans="1:26" s="185" customFormat="1" ht="17.100000000000001" customHeight="1">
      <c r="A4" s="71" t="s">
        <v>64</v>
      </c>
      <c r="B4" s="124" t="e">
        <f>C4+I4+Q4</f>
        <v>#REF!</v>
      </c>
      <c r="C4" s="444" t="e">
        <f>내역서!H23+내역서!#REF!+내역서!#REF!</f>
        <v>#REF!</v>
      </c>
      <c r="D4" s="444"/>
      <c r="E4" s="444"/>
      <c r="F4" s="444"/>
      <c r="G4" s="444"/>
      <c r="H4" s="444"/>
      <c r="I4" s="445" t="e">
        <f>내역서!J23+내역서!#REF!+내역서!#REF!</f>
        <v>#REF!</v>
      </c>
      <c r="J4" s="444"/>
      <c r="K4" s="444"/>
      <c r="L4" s="444"/>
      <c r="M4" s="444"/>
      <c r="N4" s="444"/>
      <c r="O4" s="444"/>
      <c r="P4" s="446"/>
      <c r="Q4" s="444" t="e">
        <f>내역서!L23+내역서!#REF!+내역서!#REF!</f>
        <v>#REF!</v>
      </c>
      <c r="R4" s="444"/>
      <c r="S4" s="444"/>
      <c r="T4" s="444"/>
      <c r="U4" s="444"/>
      <c r="V4" s="444"/>
      <c r="W4" s="444"/>
      <c r="X4" s="444"/>
      <c r="Y4" s="447"/>
      <c r="Z4" s="86"/>
    </row>
    <row r="5" spans="1:26" s="185" customFormat="1" ht="17.100000000000001" customHeight="1">
      <c r="A5" s="193" t="s">
        <v>106</v>
      </c>
      <c r="B5" s="125" t="e">
        <f>J5</f>
        <v>#REF!</v>
      </c>
      <c r="C5" s="186"/>
      <c r="D5" s="188" t="e">
        <f>I4</f>
        <v>#REF!</v>
      </c>
      <c r="E5" s="188" t="s">
        <v>65</v>
      </c>
      <c r="F5" s="429">
        <v>0.16500000000000001</v>
      </c>
      <c r="G5" s="429"/>
      <c r="H5" s="429"/>
      <c r="I5" s="194" t="s">
        <v>66</v>
      </c>
      <c r="J5" s="428" t="e">
        <f>INT(D5*F5)</f>
        <v>#REF!</v>
      </c>
      <c r="K5" s="428"/>
      <c r="L5" s="428"/>
      <c r="M5" s="428"/>
      <c r="N5" s="188"/>
      <c r="O5" s="189"/>
      <c r="P5" s="194"/>
      <c r="Q5" s="194"/>
      <c r="R5" s="194"/>
      <c r="S5" s="186"/>
      <c r="T5" s="186"/>
      <c r="U5" s="186"/>
      <c r="V5" s="186"/>
      <c r="W5" s="186"/>
      <c r="X5" s="186"/>
      <c r="Y5" s="126"/>
      <c r="Z5" s="86"/>
    </row>
    <row r="6" spans="1:26" s="185" customFormat="1" ht="17.100000000000001" customHeight="1">
      <c r="A6" s="193" t="s">
        <v>107</v>
      </c>
      <c r="B6" s="125" t="e">
        <f t="shared" ref="B6:B11" si="0">Q6</f>
        <v>#REF!</v>
      </c>
      <c r="C6" s="186" t="s">
        <v>67</v>
      </c>
      <c r="D6" s="188" t="e">
        <f>I4</f>
        <v>#REF!</v>
      </c>
      <c r="E6" s="188" t="s">
        <v>68</v>
      </c>
      <c r="F6" s="428" t="e">
        <f>B5</f>
        <v>#REF!</v>
      </c>
      <c r="G6" s="428"/>
      <c r="H6" s="428"/>
      <c r="I6" s="428"/>
      <c r="J6" s="186" t="s">
        <v>69</v>
      </c>
      <c r="K6" s="188"/>
      <c r="L6" s="429">
        <v>3.56E-2</v>
      </c>
      <c r="M6" s="429"/>
      <c r="N6" s="429"/>
      <c r="O6" s="429"/>
      <c r="P6" s="189" t="s">
        <v>66</v>
      </c>
      <c r="Q6" s="428" t="e">
        <f>INT((D6+F6)*L6)</f>
        <v>#REF!</v>
      </c>
      <c r="R6" s="428"/>
      <c r="S6" s="428"/>
      <c r="T6" s="428"/>
      <c r="U6" s="188"/>
      <c r="V6" s="188"/>
      <c r="W6" s="188"/>
      <c r="X6" s="188"/>
      <c r="Y6" s="126"/>
      <c r="Z6" s="86"/>
    </row>
    <row r="7" spans="1:26" s="185" customFormat="1" ht="17.100000000000001" customHeight="1">
      <c r="A7" s="193" t="s">
        <v>108</v>
      </c>
      <c r="B7" s="125" t="e">
        <f>Q7</f>
        <v>#REF!</v>
      </c>
      <c r="C7" s="186" t="s">
        <v>67</v>
      </c>
      <c r="D7" s="188" t="e">
        <f>I4</f>
        <v>#REF!</v>
      </c>
      <c r="E7" s="188" t="s">
        <v>68</v>
      </c>
      <c r="F7" s="428" t="e">
        <f>B5</f>
        <v>#REF!</v>
      </c>
      <c r="G7" s="428"/>
      <c r="H7" s="428"/>
      <c r="I7" s="428"/>
      <c r="J7" s="186" t="s">
        <v>69</v>
      </c>
      <c r="K7" s="188"/>
      <c r="L7" s="429">
        <v>1.01E-2</v>
      </c>
      <c r="M7" s="429"/>
      <c r="N7" s="429"/>
      <c r="O7" s="429"/>
      <c r="P7" s="189" t="s">
        <v>66</v>
      </c>
      <c r="Q7" s="428" t="e">
        <f>INT((D7+F7)*L7)</f>
        <v>#REF!</v>
      </c>
      <c r="R7" s="428"/>
      <c r="S7" s="428"/>
      <c r="T7" s="428"/>
      <c r="U7" s="188"/>
      <c r="V7" s="188"/>
      <c r="W7" s="188"/>
      <c r="X7" s="188"/>
      <c r="Y7" s="126"/>
      <c r="Z7" s="86"/>
    </row>
    <row r="8" spans="1:26" s="185" customFormat="1" ht="17.100000000000001" customHeight="1">
      <c r="A8" s="69" t="s">
        <v>109</v>
      </c>
      <c r="B8" s="125" t="e">
        <f t="shared" si="0"/>
        <v>#REF!</v>
      </c>
      <c r="C8" s="186" t="s">
        <v>67</v>
      </c>
      <c r="D8" s="188" t="e">
        <f>I4</f>
        <v>#REF!</v>
      </c>
      <c r="E8" s="188" t="s">
        <v>70</v>
      </c>
      <c r="F8" s="432">
        <v>3.5950000000000003E-2</v>
      </c>
      <c r="G8" s="432"/>
      <c r="H8" s="432"/>
      <c r="I8" s="432"/>
      <c r="J8" s="186"/>
      <c r="K8" s="188"/>
      <c r="L8" s="448"/>
      <c r="M8" s="448"/>
      <c r="N8" s="448"/>
      <c r="O8" s="448"/>
      <c r="P8" s="189" t="s">
        <v>66</v>
      </c>
      <c r="Q8" s="428" t="e">
        <f>INT((D8*F8))</f>
        <v>#REF!</v>
      </c>
      <c r="R8" s="428"/>
      <c r="S8" s="428"/>
      <c r="T8" s="428"/>
      <c r="U8" s="188"/>
      <c r="V8" s="188"/>
      <c r="W8" s="188"/>
      <c r="X8" s="188"/>
      <c r="Y8" s="126"/>
      <c r="Z8" s="86"/>
    </row>
    <row r="9" spans="1:26" s="185" customFormat="1" ht="17.100000000000001" customHeight="1">
      <c r="A9" s="69" t="s">
        <v>110</v>
      </c>
      <c r="B9" s="125" t="e">
        <f t="shared" si="0"/>
        <v>#REF!</v>
      </c>
      <c r="C9" s="186" t="s">
        <v>67</v>
      </c>
      <c r="D9" s="188" t="e">
        <f>I4</f>
        <v>#REF!</v>
      </c>
      <c r="E9" s="188" t="s">
        <v>70</v>
      </c>
      <c r="F9" s="429">
        <v>4.7500000000000001E-2</v>
      </c>
      <c r="G9" s="429"/>
      <c r="H9" s="429"/>
      <c r="I9" s="429"/>
      <c r="J9" s="186"/>
      <c r="K9" s="188"/>
      <c r="L9" s="448"/>
      <c r="M9" s="448"/>
      <c r="N9" s="448"/>
      <c r="O9" s="448"/>
      <c r="P9" s="189" t="s">
        <v>66</v>
      </c>
      <c r="Q9" s="428" t="e">
        <f>INT((D9*F9))</f>
        <v>#REF!</v>
      </c>
      <c r="R9" s="428"/>
      <c r="S9" s="428"/>
      <c r="T9" s="428"/>
      <c r="U9" s="188"/>
      <c r="V9" s="188"/>
      <c r="W9" s="188"/>
      <c r="X9" s="188"/>
      <c r="Y9" s="126"/>
      <c r="Z9" s="86"/>
    </row>
    <row r="10" spans="1:26" s="185" customFormat="1" ht="17.100000000000001" customHeight="1">
      <c r="A10" s="69" t="s">
        <v>111</v>
      </c>
      <c r="B10" s="125" t="e">
        <f t="shared" si="0"/>
        <v>#REF!</v>
      </c>
      <c r="C10" s="186" t="s">
        <v>67</v>
      </c>
      <c r="D10" s="188" t="e">
        <f>I4</f>
        <v>#REF!</v>
      </c>
      <c r="E10" s="188" t="s">
        <v>70</v>
      </c>
      <c r="F10" s="429">
        <v>2.3E-2</v>
      </c>
      <c r="G10" s="429"/>
      <c r="H10" s="429"/>
      <c r="I10" s="429"/>
      <c r="J10" s="186"/>
      <c r="K10" s="188"/>
      <c r="L10" s="448"/>
      <c r="M10" s="448"/>
      <c r="N10" s="448"/>
      <c r="O10" s="448"/>
      <c r="P10" s="189" t="s">
        <v>66</v>
      </c>
      <c r="Q10" s="428" t="e">
        <f>INT((D10*F10))</f>
        <v>#REF!</v>
      </c>
      <c r="R10" s="428"/>
      <c r="S10" s="428"/>
      <c r="T10" s="428"/>
      <c r="U10" s="188"/>
      <c r="V10" s="188"/>
      <c r="W10" s="188"/>
      <c r="X10" s="188"/>
      <c r="Y10" s="126"/>
      <c r="Z10" s="86"/>
    </row>
    <row r="11" spans="1:26" s="185" customFormat="1" ht="17.100000000000001" customHeight="1">
      <c r="A11" s="193" t="s">
        <v>112</v>
      </c>
      <c r="B11" s="125" t="e">
        <f t="shared" si="0"/>
        <v>#REF!</v>
      </c>
      <c r="C11" s="186" t="s">
        <v>67</v>
      </c>
      <c r="D11" s="188" t="e">
        <f>B8</f>
        <v>#REF!</v>
      </c>
      <c r="E11" s="188" t="s">
        <v>70</v>
      </c>
      <c r="F11" s="429">
        <v>0.13139999999999999</v>
      </c>
      <c r="G11" s="429"/>
      <c r="H11" s="429"/>
      <c r="I11" s="429"/>
      <c r="J11" s="186"/>
      <c r="K11" s="188"/>
      <c r="L11" s="448"/>
      <c r="M11" s="448"/>
      <c r="N11" s="448"/>
      <c r="O11" s="448"/>
      <c r="P11" s="189" t="s">
        <v>66</v>
      </c>
      <c r="Q11" s="428" t="e">
        <f>INT((D11*F11))</f>
        <v>#REF!</v>
      </c>
      <c r="R11" s="428"/>
      <c r="S11" s="428"/>
      <c r="T11" s="428"/>
      <c r="U11" s="188"/>
      <c r="V11" s="188"/>
      <c r="W11" s="188"/>
      <c r="X11" s="188"/>
      <c r="Y11" s="126"/>
      <c r="Z11" s="86"/>
    </row>
    <row r="12" spans="1:26" s="185" customFormat="1" ht="17.100000000000001" customHeight="1">
      <c r="A12" s="193" t="s">
        <v>114</v>
      </c>
      <c r="B12" s="125" t="e">
        <f>T12</f>
        <v>#REF!</v>
      </c>
      <c r="C12" s="186" t="s">
        <v>67</v>
      </c>
      <c r="D12" s="188" t="e">
        <f>C4</f>
        <v>#REF!</v>
      </c>
      <c r="E12" s="188" t="s">
        <v>68</v>
      </c>
      <c r="F12" s="428" t="e">
        <f>I4</f>
        <v>#REF!</v>
      </c>
      <c r="G12" s="428"/>
      <c r="H12" s="428"/>
      <c r="I12" s="428"/>
      <c r="J12" s="188" t="s">
        <v>68</v>
      </c>
      <c r="K12" s="428" t="e">
        <f>Q4</f>
        <v>#REF!</v>
      </c>
      <c r="L12" s="428"/>
      <c r="M12" s="428"/>
      <c r="N12" s="428"/>
      <c r="O12" s="428"/>
      <c r="P12" s="188" t="s">
        <v>71</v>
      </c>
      <c r="Q12" s="429">
        <v>4.0000000000000001E-3</v>
      </c>
      <c r="R12" s="429"/>
      <c r="S12" s="186" t="s">
        <v>66</v>
      </c>
      <c r="T12" s="428" t="e">
        <f>INT((D12+F12+K12)*Q12)</f>
        <v>#REF!</v>
      </c>
      <c r="U12" s="428"/>
      <c r="V12" s="428"/>
      <c r="W12" s="428"/>
      <c r="X12" s="188"/>
      <c r="Y12" s="127"/>
      <c r="Z12" s="86"/>
    </row>
    <row r="13" spans="1:26" s="185" customFormat="1" ht="17.100000000000001" customHeight="1">
      <c r="A13" s="449" t="s">
        <v>115</v>
      </c>
      <c r="B13" s="125" t="e">
        <f>T13</f>
        <v>#REF!</v>
      </c>
      <c r="C13" s="186" t="s">
        <v>67</v>
      </c>
      <c r="D13" s="190" t="e">
        <f>C4</f>
        <v>#REF!</v>
      </c>
      <c r="E13" s="190" t="s">
        <v>68</v>
      </c>
      <c r="F13" s="433" t="e">
        <f>I4</f>
        <v>#REF!</v>
      </c>
      <c r="G13" s="433"/>
      <c r="H13" s="433"/>
      <c r="I13" s="433"/>
      <c r="J13" s="190" t="s">
        <v>68</v>
      </c>
      <c r="K13" s="433">
        <f>B25/1.1</f>
        <v>36736363.636363633</v>
      </c>
      <c r="L13" s="433"/>
      <c r="M13" s="433"/>
      <c r="N13" s="128" t="s">
        <v>72</v>
      </c>
      <c r="O13" s="129">
        <v>2.53E-2</v>
      </c>
      <c r="P13" s="190" t="s">
        <v>68</v>
      </c>
      <c r="Q13" s="433">
        <f>3300000/2</f>
        <v>1650000</v>
      </c>
      <c r="R13" s="433"/>
      <c r="S13" s="192" t="s">
        <v>66</v>
      </c>
      <c r="T13" s="437" t="e">
        <f>INT((D13+F13+K13)*O13)+Q13</f>
        <v>#REF!</v>
      </c>
      <c r="U13" s="437"/>
      <c r="V13" s="437"/>
      <c r="W13" s="437"/>
      <c r="X13" s="433" t="s">
        <v>94</v>
      </c>
      <c r="Y13" s="434"/>
      <c r="Z13" s="86"/>
    </row>
    <row r="14" spans="1:26" s="185" customFormat="1" ht="17.100000000000001" customHeight="1">
      <c r="A14" s="449"/>
      <c r="B14" s="125"/>
      <c r="C14" s="186" t="s">
        <v>73</v>
      </c>
      <c r="D14" s="190" t="e">
        <f>D13</f>
        <v>#REF!</v>
      </c>
      <c r="E14" s="190" t="s">
        <v>68</v>
      </c>
      <c r="F14" s="433" t="e">
        <f>F13</f>
        <v>#REF!</v>
      </c>
      <c r="G14" s="433"/>
      <c r="H14" s="433"/>
      <c r="I14" s="433"/>
      <c r="J14" s="128" t="s">
        <v>72</v>
      </c>
      <c r="K14" s="435">
        <v>2.53E-2</v>
      </c>
      <c r="L14" s="435"/>
      <c r="M14" s="190" t="s">
        <v>68</v>
      </c>
      <c r="N14" s="433">
        <v>3300000</v>
      </c>
      <c r="O14" s="433"/>
      <c r="P14" s="190" t="s">
        <v>79</v>
      </c>
      <c r="Q14" s="436">
        <v>1.2</v>
      </c>
      <c r="R14" s="436"/>
      <c r="S14" s="192" t="s">
        <v>66</v>
      </c>
      <c r="T14" s="437" t="e">
        <f>INT(((D14+F14)*K14+N14)*Q14)</f>
        <v>#REF!</v>
      </c>
      <c r="U14" s="437"/>
      <c r="V14" s="437"/>
      <c r="W14" s="437"/>
      <c r="X14" s="433" t="s">
        <v>95</v>
      </c>
      <c r="Y14" s="434"/>
      <c r="Z14" s="86"/>
    </row>
    <row r="15" spans="1:26" s="185" customFormat="1" ht="17.100000000000001" customHeight="1">
      <c r="A15" s="193" t="s">
        <v>133</v>
      </c>
      <c r="B15" s="125" t="e">
        <f>T15</f>
        <v>#REF!</v>
      </c>
      <c r="C15" s="186" t="s">
        <v>67</v>
      </c>
      <c r="D15" s="188" t="e">
        <f>C4</f>
        <v>#REF!</v>
      </c>
      <c r="E15" s="188" t="s">
        <v>68</v>
      </c>
      <c r="F15" s="428" t="e">
        <f>I4</f>
        <v>#REF!</v>
      </c>
      <c r="G15" s="428"/>
      <c r="H15" s="428"/>
      <c r="I15" s="428"/>
      <c r="J15" s="188" t="s">
        <v>68</v>
      </c>
      <c r="K15" s="428" t="e">
        <f>Q4</f>
        <v>#REF!</v>
      </c>
      <c r="L15" s="428"/>
      <c r="M15" s="428"/>
      <c r="N15" s="428"/>
      <c r="O15" s="428"/>
      <c r="P15" s="188" t="s">
        <v>71</v>
      </c>
      <c r="Q15" s="432">
        <v>8.0999999999999996E-4</v>
      </c>
      <c r="R15" s="432"/>
      <c r="S15" s="186" t="s">
        <v>66</v>
      </c>
      <c r="T15" s="428" t="e">
        <f>INT((D15+F15+K15)*Q15)</f>
        <v>#REF!</v>
      </c>
      <c r="U15" s="428"/>
      <c r="V15" s="428"/>
      <c r="W15" s="428"/>
      <c r="X15" s="190"/>
      <c r="Y15" s="191"/>
      <c r="Z15" s="86"/>
    </row>
    <row r="16" spans="1:26" s="185" customFormat="1" ht="17.100000000000001" customHeight="1">
      <c r="A16" s="193" t="s">
        <v>138</v>
      </c>
      <c r="B16" s="125" t="e">
        <f>T16</f>
        <v>#REF!</v>
      </c>
      <c r="C16" s="186" t="s">
        <v>67</v>
      </c>
      <c r="D16" s="188" t="e">
        <f>C4</f>
        <v>#REF!</v>
      </c>
      <c r="E16" s="188" t="s">
        <v>68</v>
      </c>
      <c r="F16" s="428" t="e">
        <f>I4</f>
        <v>#REF!</v>
      </c>
      <c r="G16" s="428"/>
      <c r="H16" s="428"/>
      <c r="I16" s="428"/>
      <c r="J16" s="188" t="s">
        <v>68</v>
      </c>
      <c r="K16" s="428" t="e">
        <f>Q4</f>
        <v>#REF!</v>
      </c>
      <c r="L16" s="428"/>
      <c r="M16" s="428"/>
      <c r="N16" s="428"/>
      <c r="O16" s="428"/>
      <c r="P16" s="188" t="s">
        <v>71</v>
      </c>
      <c r="Q16" s="429">
        <v>8.9999999999999993E-3</v>
      </c>
      <c r="R16" s="429"/>
      <c r="S16" s="186" t="s">
        <v>66</v>
      </c>
      <c r="T16" s="428" t="e">
        <f>INT((D16+F16+K16)*Q16)</f>
        <v>#REF!</v>
      </c>
      <c r="U16" s="428"/>
      <c r="V16" s="428"/>
      <c r="W16" s="428"/>
      <c r="X16" s="188"/>
      <c r="Y16" s="127"/>
      <c r="Z16" s="86"/>
    </row>
    <row r="17" spans="1:26" s="185" customFormat="1" ht="17.100000000000001" customHeight="1">
      <c r="A17" s="69" t="s">
        <v>139</v>
      </c>
      <c r="B17" s="197">
        <f>내역서!F176/2</f>
        <v>529676</v>
      </c>
      <c r="C17" s="186"/>
      <c r="D17" s="188"/>
      <c r="E17" s="188"/>
      <c r="F17" s="188"/>
      <c r="G17" s="188"/>
      <c r="H17" s="188"/>
      <c r="I17" s="188"/>
      <c r="J17" s="188"/>
      <c r="K17" s="189"/>
      <c r="L17" s="189"/>
      <c r="M17" s="189"/>
      <c r="N17" s="189"/>
      <c r="O17" s="189"/>
      <c r="P17" s="188"/>
      <c r="Q17" s="187"/>
      <c r="R17" s="187"/>
      <c r="S17" s="186"/>
      <c r="T17" s="186"/>
      <c r="U17" s="186"/>
      <c r="V17" s="186"/>
      <c r="W17" s="186"/>
      <c r="X17" s="186"/>
      <c r="Y17" s="126"/>
      <c r="Z17" s="87"/>
    </row>
    <row r="18" spans="1:26" s="185" customFormat="1" ht="17.100000000000001" customHeight="1">
      <c r="A18" s="193" t="s">
        <v>140</v>
      </c>
      <c r="B18" s="125" t="e">
        <f>T18</f>
        <v>#REF!</v>
      </c>
      <c r="C18" s="186" t="s">
        <v>67</v>
      </c>
      <c r="D18" s="188" t="e">
        <f>C4</f>
        <v>#REF!</v>
      </c>
      <c r="E18" s="188" t="s">
        <v>68</v>
      </c>
      <c r="F18" s="428" t="e">
        <f>I4</f>
        <v>#REF!</v>
      </c>
      <c r="G18" s="428"/>
      <c r="H18" s="428"/>
      <c r="I18" s="428"/>
      <c r="J18" s="188" t="s">
        <v>68</v>
      </c>
      <c r="K18" s="428" t="e">
        <f>B5</f>
        <v>#REF!</v>
      </c>
      <c r="L18" s="428"/>
      <c r="M18" s="428"/>
      <c r="N18" s="428"/>
      <c r="O18" s="428"/>
      <c r="P18" s="188" t="s">
        <v>71</v>
      </c>
      <c r="Q18" s="429">
        <v>5.2999999999999999E-2</v>
      </c>
      <c r="R18" s="429"/>
      <c r="S18" s="186" t="s">
        <v>66</v>
      </c>
      <c r="T18" s="431" t="e">
        <f>INT((D18+F18+K18)*Q18)</f>
        <v>#REF!</v>
      </c>
      <c r="U18" s="431"/>
      <c r="V18" s="431"/>
      <c r="W18" s="431"/>
      <c r="X18" s="189"/>
      <c r="Y18" s="130"/>
      <c r="Z18" s="86"/>
    </row>
    <row r="19" spans="1:26" s="185" customFormat="1" ht="17.100000000000001" customHeight="1">
      <c r="A19" s="69" t="s">
        <v>113</v>
      </c>
      <c r="B19" s="125" t="e">
        <f>SUM(B4:B18)</f>
        <v>#REF!</v>
      </c>
      <c r="C19" s="186"/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  <c r="P19" s="188"/>
      <c r="Q19" s="188"/>
      <c r="R19" s="188"/>
      <c r="S19" s="186"/>
      <c r="T19" s="186"/>
      <c r="U19" s="186"/>
      <c r="V19" s="186"/>
      <c r="W19" s="186"/>
      <c r="X19" s="186"/>
      <c r="Y19" s="126"/>
      <c r="Z19" s="86"/>
    </row>
    <row r="20" spans="1:26" s="185" customFormat="1" ht="17.100000000000001" customHeight="1">
      <c r="A20" s="69" t="s">
        <v>141</v>
      </c>
      <c r="B20" s="125" t="e">
        <f>J20</f>
        <v>#REF!</v>
      </c>
      <c r="C20" s="186"/>
      <c r="D20" s="188" t="e">
        <f>B19</f>
        <v>#REF!</v>
      </c>
      <c r="E20" s="188" t="s">
        <v>65</v>
      </c>
      <c r="F20" s="429">
        <v>0.08</v>
      </c>
      <c r="G20" s="429"/>
      <c r="H20" s="429"/>
      <c r="I20" s="194" t="s">
        <v>66</v>
      </c>
      <c r="J20" s="428" t="e">
        <f>INT(D20*F20)</f>
        <v>#REF!</v>
      </c>
      <c r="K20" s="428"/>
      <c r="L20" s="428"/>
      <c r="M20" s="428"/>
      <c r="N20" s="188"/>
      <c r="O20" s="188"/>
      <c r="P20" s="188"/>
      <c r="Q20" s="188"/>
      <c r="R20" s="188"/>
      <c r="S20" s="186"/>
      <c r="T20" s="186"/>
      <c r="U20" s="186"/>
      <c r="V20" s="186"/>
      <c r="W20" s="186"/>
      <c r="X20" s="186"/>
      <c r="Y20" s="126"/>
      <c r="Z20" s="86"/>
    </row>
    <row r="21" spans="1:26" s="185" customFormat="1" ht="17.100000000000001" customHeight="1">
      <c r="A21" s="69" t="s">
        <v>142</v>
      </c>
      <c r="B21" s="125" t="e">
        <f>T21</f>
        <v>#REF!</v>
      </c>
      <c r="C21" s="186" t="s">
        <v>67</v>
      </c>
      <c r="D21" s="188" t="e">
        <f>B19</f>
        <v>#REF!</v>
      </c>
      <c r="E21" s="188" t="s">
        <v>68</v>
      </c>
      <c r="F21" s="428" t="e">
        <f>B20</f>
        <v>#REF!</v>
      </c>
      <c r="G21" s="428"/>
      <c r="H21" s="428"/>
      <c r="I21" s="428"/>
      <c r="J21" s="188" t="s">
        <v>48</v>
      </c>
      <c r="K21" s="431" t="e">
        <f>C4</f>
        <v>#REF!</v>
      </c>
      <c r="L21" s="431"/>
      <c r="M21" s="431"/>
      <c r="N21" s="431"/>
      <c r="O21" s="431"/>
      <c r="P21" s="188" t="s">
        <v>71</v>
      </c>
      <c r="Q21" s="429">
        <v>0.15</v>
      </c>
      <c r="R21" s="429"/>
      <c r="S21" s="186" t="s">
        <v>66</v>
      </c>
      <c r="T21" s="430" t="e">
        <f>INT(((D21+F21-K21)*Q21))-(175490/1.1)</f>
        <v>#REF!</v>
      </c>
      <c r="U21" s="430"/>
      <c r="V21" s="430"/>
      <c r="W21" s="430"/>
      <c r="X21" s="186"/>
      <c r="Y21" s="126"/>
      <c r="Z21" s="86"/>
    </row>
    <row r="22" spans="1:26" s="185" customFormat="1" ht="17.100000000000001" customHeight="1">
      <c r="A22" s="193" t="s">
        <v>105</v>
      </c>
      <c r="B22" s="125" t="e">
        <f>B20+B21+B19</f>
        <v>#REF!</v>
      </c>
      <c r="C22" s="186"/>
      <c r="D22" s="188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6"/>
      <c r="T22" s="186"/>
      <c r="U22" s="186"/>
      <c r="V22" s="186"/>
      <c r="W22" s="186"/>
      <c r="X22" s="186"/>
      <c r="Y22" s="126"/>
      <c r="Z22" s="61"/>
    </row>
    <row r="23" spans="1:26" s="185" customFormat="1" ht="17.100000000000001" customHeight="1">
      <c r="A23" s="193" t="s">
        <v>143</v>
      </c>
      <c r="B23" s="125" t="e">
        <f>J23</f>
        <v>#REF!</v>
      </c>
      <c r="C23" s="186"/>
      <c r="D23" s="188" t="e">
        <f>B22</f>
        <v>#REF!</v>
      </c>
      <c r="E23" s="188" t="s">
        <v>65</v>
      </c>
      <c r="F23" s="429">
        <v>0.1</v>
      </c>
      <c r="G23" s="429"/>
      <c r="H23" s="429"/>
      <c r="I23" s="194" t="s">
        <v>66</v>
      </c>
      <c r="J23" s="428" t="e">
        <f>TRUNC(D23*F23,0)</f>
        <v>#REF!</v>
      </c>
      <c r="K23" s="428"/>
      <c r="L23" s="428"/>
      <c r="M23" s="428"/>
      <c r="N23" s="188"/>
      <c r="O23" s="188"/>
      <c r="P23" s="188"/>
      <c r="Q23" s="188"/>
      <c r="R23" s="188"/>
      <c r="S23" s="186"/>
      <c r="T23" s="186"/>
      <c r="U23" s="186"/>
      <c r="V23" s="186"/>
      <c r="W23" s="186"/>
      <c r="X23" s="186"/>
      <c r="Y23" s="126"/>
      <c r="Z23" s="86"/>
    </row>
    <row r="24" spans="1:26" s="88" customFormat="1" ht="17.100000000000001" customHeight="1">
      <c r="A24" s="193" t="s">
        <v>144</v>
      </c>
      <c r="B24" s="125" t="e">
        <f>SUM(B22:B23)</f>
        <v>#REF!</v>
      </c>
      <c r="C24" s="186"/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8"/>
      <c r="O24" s="188"/>
      <c r="P24" s="188"/>
      <c r="Q24" s="188"/>
      <c r="R24" s="188"/>
      <c r="S24" s="186"/>
      <c r="T24" s="186"/>
      <c r="U24" s="186"/>
      <c r="V24" s="186"/>
      <c r="W24" s="186"/>
      <c r="X24" s="186"/>
      <c r="Y24" s="126"/>
    </row>
    <row r="25" spans="1:26" s="185" customFormat="1" ht="17.100000000000001" customHeight="1">
      <c r="A25" s="193" t="s">
        <v>145</v>
      </c>
      <c r="B25" s="125">
        <f>내역서!F157</f>
        <v>40410000</v>
      </c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1"/>
      <c r="T25" s="131"/>
      <c r="U25" s="131"/>
      <c r="V25" s="131"/>
      <c r="W25" s="131"/>
      <c r="X25" s="131"/>
      <c r="Y25" s="133"/>
    </row>
    <row r="26" spans="1:26" s="185" customFormat="1" ht="17.100000000000001" customHeight="1">
      <c r="A26" s="193" t="s">
        <v>146</v>
      </c>
      <c r="B26" s="125">
        <f>내역서!F214</f>
        <v>0</v>
      </c>
      <c r="C26" s="131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1"/>
      <c r="T26" s="131"/>
      <c r="U26" s="131"/>
      <c r="V26" s="131"/>
      <c r="W26" s="131"/>
      <c r="X26" s="131"/>
      <c r="Y26" s="133"/>
    </row>
    <row r="27" spans="1:26" ht="17.100000000000001" customHeight="1">
      <c r="A27" s="70" t="s">
        <v>147</v>
      </c>
      <c r="B27" s="134" t="e">
        <f>B24+B25+B26</f>
        <v>#REF!</v>
      </c>
      <c r="C27" s="135"/>
      <c r="D27" s="136"/>
      <c r="E27" s="136"/>
      <c r="F27" s="136"/>
      <c r="G27" s="136"/>
      <c r="H27" s="136"/>
      <c r="I27" s="136"/>
      <c r="J27" s="136"/>
      <c r="K27" s="137"/>
      <c r="L27" s="137"/>
      <c r="M27" s="137"/>
      <c r="N27" s="137"/>
      <c r="O27" s="137"/>
      <c r="P27" s="136"/>
      <c r="Q27" s="138"/>
      <c r="R27" s="138"/>
      <c r="S27" s="135"/>
      <c r="T27" s="135"/>
      <c r="U27" s="135"/>
      <c r="V27" s="135"/>
      <c r="W27" s="135"/>
      <c r="X27" s="135"/>
      <c r="Y27" s="139"/>
      <c r="Z27" s="60"/>
    </row>
    <row r="28" spans="1:26" ht="24.75" customHeight="1">
      <c r="A28" s="62"/>
      <c r="B28" s="62"/>
      <c r="C28" s="63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3"/>
      <c r="T28" s="63"/>
      <c r="U28" s="63"/>
      <c r="V28" s="63"/>
      <c r="W28" s="63"/>
      <c r="X28" s="63"/>
      <c r="Y28" s="63"/>
    </row>
    <row r="29" spans="1:26" ht="24.75" customHeight="1">
      <c r="A29" s="62"/>
      <c r="B29" s="62"/>
      <c r="C29" s="63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3"/>
      <c r="T29" s="63"/>
      <c r="U29" s="63"/>
      <c r="V29" s="63"/>
      <c r="W29" s="63"/>
      <c r="X29" s="63"/>
      <c r="Y29" s="63"/>
    </row>
    <row r="30" spans="1:26" ht="24.75" customHeight="1">
      <c r="A30" s="62"/>
      <c r="B30" s="62"/>
      <c r="C30" s="63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3"/>
      <c r="T30" s="63"/>
      <c r="U30" s="63"/>
      <c r="V30" s="63"/>
      <c r="W30" s="63"/>
      <c r="X30" s="63"/>
      <c r="Y30" s="63"/>
    </row>
    <row r="31" spans="1:26" ht="24.75" customHeight="1">
      <c r="A31" s="62"/>
      <c r="B31" s="62"/>
      <c r="C31" s="63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3"/>
      <c r="T31" s="63"/>
      <c r="U31" s="63"/>
      <c r="V31" s="63"/>
      <c r="W31" s="63"/>
      <c r="X31" s="63"/>
      <c r="Y31" s="63"/>
    </row>
    <row r="32" spans="1:26" ht="24.75" customHeight="1">
      <c r="A32" s="62"/>
      <c r="B32" s="62"/>
      <c r="C32" s="63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3"/>
      <c r="T32" s="63"/>
      <c r="U32" s="63"/>
      <c r="V32" s="63"/>
      <c r="W32" s="63"/>
      <c r="X32" s="63"/>
      <c r="Y32" s="63"/>
    </row>
    <row r="33" spans="1:25" ht="24.75" customHeight="1">
      <c r="A33" s="62"/>
      <c r="B33" s="62"/>
      <c r="C33" s="63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3"/>
      <c r="T33" s="63"/>
      <c r="U33" s="63"/>
      <c r="V33" s="63"/>
      <c r="W33" s="63"/>
      <c r="X33" s="63"/>
      <c r="Y33" s="63"/>
    </row>
    <row r="34" spans="1:25" ht="24.75" customHeight="1">
      <c r="A34" s="62"/>
      <c r="B34" s="62"/>
      <c r="C34" s="63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3"/>
      <c r="T34" s="63"/>
      <c r="U34" s="63"/>
      <c r="V34" s="63"/>
      <c r="W34" s="63"/>
      <c r="X34" s="63"/>
      <c r="Y34" s="63"/>
    </row>
  </sheetData>
  <mergeCells count="63">
    <mergeCell ref="F7:I7"/>
    <mergeCell ref="L7:O7"/>
    <mergeCell ref="Q7:T7"/>
    <mergeCell ref="A1:Y1"/>
    <mergeCell ref="C3:H3"/>
    <mergeCell ref="I3:P3"/>
    <mergeCell ref="Q3:Y3"/>
    <mergeCell ref="C4:H4"/>
    <mergeCell ref="I4:P4"/>
    <mergeCell ref="Q4:Y4"/>
    <mergeCell ref="F5:H5"/>
    <mergeCell ref="J5:M5"/>
    <mergeCell ref="F6:I6"/>
    <mergeCell ref="L6:O6"/>
    <mergeCell ref="Q6:T6"/>
    <mergeCell ref="F8:I8"/>
    <mergeCell ref="L8:O8"/>
    <mergeCell ref="Q8:T8"/>
    <mergeCell ref="F9:I9"/>
    <mergeCell ref="L9:O9"/>
    <mergeCell ref="Q9:T9"/>
    <mergeCell ref="F10:I10"/>
    <mergeCell ref="L10:O10"/>
    <mergeCell ref="Q10:T10"/>
    <mergeCell ref="F11:I11"/>
    <mergeCell ref="L11:O11"/>
    <mergeCell ref="Q11:T11"/>
    <mergeCell ref="F12:I12"/>
    <mergeCell ref="K12:O12"/>
    <mergeCell ref="Q12:R12"/>
    <mergeCell ref="T12:W12"/>
    <mergeCell ref="A13:A14"/>
    <mergeCell ref="F13:I13"/>
    <mergeCell ref="K13:M13"/>
    <mergeCell ref="Q13:R13"/>
    <mergeCell ref="T13:W13"/>
    <mergeCell ref="X13:Y13"/>
    <mergeCell ref="F14:I14"/>
    <mergeCell ref="K14:L14"/>
    <mergeCell ref="N14:O14"/>
    <mergeCell ref="Q14:R14"/>
    <mergeCell ref="T14:W14"/>
    <mergeCell ref="X14:Y14"/>
    <mergeCell ref="F15:I15"/>
    <mergeCell ref="K15:O15"/>
    <mergeCell ref="Q15:R15"/>
    <mergeCell ref="T15:W15"/>
    <mergeCell ref="F16:I16"/>
    <mergeCell ref="K16:O16"/>
    <mergeCell ref="Q16:R16"/>
    <mergeCell ref="T16:W16"/>
    <mergeCell ref="F18:I18"/>
    <mergeCell ref="K18:O18"/>
    <mergeCell ref="Q18:R18"/>
    <mergeCell ref="T18:W18"/>
    <mergeCell ref="F20:H20"/>
    <mergeCell ref="J20:M20"/>
    <mergeCell ref="F21:I21"/>
    <mergeCell ref="K21:O21"/>
    <mergeCell ref="Q21:R21"/>
    <mergeCell ref="T21:W21"/>
    <mergeCell ref="F23:H23"/>
    <mergeCell ref="J23:M23"/>
  </mergeCells>
  <phoneticPr fontId="2" type="noConversion"/>
  <printOptions horizontalCentered="1"/>
  <pageMargins left="0.67" right="0.26" top="0.56999999999999995" bottom="0.45" header="0.51181102362204722" footer="0.38"/>
  <pageSetup paperSize="9" scale="1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12</vt:i4>
      </vt:variant>
    </vt:vector>
  </HeadingPairs>
  <TitlesOfParts>
    <vt:vector size="23" baseType="lpstr">
      <vt:lpstr>표지,목차</vt:lpstr>
      <vt:lpstr>수량표지 </vt:lpstr>
      <vt:lpstr>목차</vt:lpstr>
      <vt:lpstr>단가표지</vt:lpstr>
      <vt:lpstr>단가간지</vt:lpstr>
      <vt:lpstr>예정공정, 인력동원</vt:lpstr>
      <vt:lpstr>갑지-출력X</vt:lpstr>
      <vt:lpstr>내역서</vt:lpstr>
      <vt:lpstr>제경비산출서</vt:lpstr>
      <vt:lpstr>제경비산출서 (철콘)</vt:lpstr>
      <vt:lpstr>제경비산출서 (포장)</vt:lpstr>
      <vt:lpstr>'갑지-출력X'!Print_Area</vt:lpstr>
      <vt:lpstr>내역서!Print_Area</vt:lpstr>
      <vt:lpstr>단가간지!Print_Area</vt:lpstr>
      <vt:lpstr>단가표지!Print_Area</vt:lpstr>
      <vt:lpstr>목차!Print_Area</vt:lpstr>
      <vt:lpstr>'수량표지 '!Print_Area</vt:lpstr>
      <vt:lpstr>'예정공정, 인력동원'!Print_Area</vt:lpstr>
      <vt:lpstr>제경비산출서!Print_Area</vt:lpstr>
      <vt:lpstr>'제경비산출서 (철콘)'!Print_Area</vt:lpstr>
      <vt:lpstr>'제경비산출서 (포장)'!Print_Area</vt:lpstr>
      <vt:lpstr>'표지,목차'!Print_Area</vt:lpstr>
      <vt:lpstr>내역서!Print_Titles</vt:lpstr>
    </vt:vector>
  </TitlesOfParts>
  <Company>85MSL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Chamsae</dc:creator>
  <cp:lastModifiedBy>박병섭</cp:lastModifiedBy>
  <cp:lastPrinted>2026-10-15T07:20:37Z</cp:lastPrinted>
  <dcterms:created xsi:type="dcterms:W3CDTF">2009-03-04T02:17:55Z</dcterms:created>
  <dcterms:modified xsi:type="dcterms:W3CDTF">2026-10-15T07:20:39Z</dcterms:modified>
</cp:coreProperties>
</file>