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★건설기술계약과\02 계약 참고자료 및 매뉴얼\02 평가작성요령\3.환경영향평가\"/>
    </mc:Choice>
  </mc:AlternateContent>
  <bookViews>
    <workbookView xWindow="1050" yWindow="5955" windowWidth="11760" windowHeight="6750" tabRatio="915"/>
  </bookViews>
  <sheets>
    <sheet name="제출요령" sheetId="44" r:id="rId1"/>
    <sheet name="1.평가서표지" sheetId="28" r:id="rId2"/>
    <sheet name="2.자기평가서" sheetId="71" r:id="rId3"/>
    <sheet name="3.공동수급협정 체결현황" sheetId="43" r:id="rId4"/>
    <sheet name="4.참여기술자배치표" sheetId="30" r:id="rId5"/>
    <sheet name="5.기술자의 경력평가" sheetId="38" r:id="rId6"/>
    <sheet name="6.기술자의 실적평가" sheetId="58" r:id="rId7"/>
    <sheet name="7.업무여유도 " sheetId="74" r:id="rId8"/>
    <sheet name="8.교육훈련" sheetId="56" r:id="rId9"/>
    <sheet name="9.과업의 이해도" sheetId="69" r:id="rId10"/>
    <sheet name="10.이적계수" sheetId="60" r:id="rId11"/>
    <sheet name="11.환경영향평가 수행건수" sheetId="32" r:id="rId12"/>
    <sheet name="12.환경영향평가 수행금액" sheetId="72" r:id="rId13"/>
    <sheet name="13.신용도" sheetId="62" r:id="rId14"/>
    <sheet name="14.투자실적" sheetId="73" r:id="rId15"/>
    <sheet name="15.개발실적" sheetId="63" r:id="rId16"/>
    <sheet name="16.활용실적" sheetId="70" r:id="rId17"/>
  </sheets>
  <definedNames>
    <definedName name="_xlnm._FilterDatabase" localSheetId="16" hidden="1">'16.활용실적'!$A$3:$G$19</definedName>
    <definedName name="_xlnm.Print_Area" localSheetId="1">'1.평가서표지'!$A$1:$J$29</definedName>
    <definedName name="_xlnm.Print_Area" localSheetId="13">'13.신용도'!$A$1:$G$19</definedName>
    <definedName name="_xlnm.Print_Area" localSheetId="14">'14.투자실적'!$A$1:$F$13</definedName>
    <definedName name="_xlnm.Print_Area" localSheetId="16">'16.활용실적'!$A$1:$J$37</definedName>
    <definedName name="_xlnm.Print_Area" localSheetId="2">'2.자기평가서'!$A$1:$H$59</definedName>
    <definedName name="_xlnm.Print_Area" localSheetId="8">'8.교육훈련'!$A$1:$G$17</definedName>
    <definedName name="_xlnm.Print_Area" localSheetId="9">'9.과업의 이해도'!$A$1:$G$17</definedName>
    <definedName name="_xlnm.Print_Titles" localSheetId="16">'16.활용실적'!$3:$4</definedName>
  </definedNames>
  <calcPr calcId="162913"/>
</workbook>
</file>

<file path=xl/calcChain.xml><?xml version="1.0" encoding="utf-8"?>
<calcChain xmlns="http://schemas.openxmlformats.org/spreadsheetml/2006/main">
  <c r="F14" i="71" l="1"/>
  <c r="F6" i="71"/>
  <c r="H21" i="70"/>
  <c r="J21" i="70" s="1"/>
  <c r="H15" i="70"/>
  <c r="J15" i="70" s="1"/>
  <c r="H6" i="70"/>
  <c r="J24" i="70"/>
  <c r="J23" i="70"/>
  <c r="J22" i="70"/>
  <c r="J16" i="70"/>
  <c r="J17" i="70"/>
  <c r="J18" i="70"/>
  <c r="J6" i="70" l="1"/>
  <c r="G7" i="69" l="1"/>
  <c r="G5" i="69"/>
  <c r="F4" i="56" l="1"/>
  <c r="F5" i="56" s="1"/>
  <c r="G13" i="69" l="1"/>
  <c r="I6" i="69" l="1"/>
  <c r="J6" i="69"/>
  <c r="I7" i="69"/>
  <c r="J7" i="69"/>
  <c r="I8" i="69"/>
  <c r="J8" i="69"/>
  <c r="I9" i="69"/>
  <c r="J9" i="69"/>
  <c r="I10" i="69"/>
  <c r="J10" i="69"/>
  <c r="I11" i="69"/>
  <c r="J11" i="69"/>
  <c r="I12" i="69"/>
  <c r="J12" i="69"/>
  <c r="J5" i="69"/>
  <c r="I5" i="69"/>
  <c r="F33" i="71" l="1"/>
  <c r="F32" i="71"/>
  <c r="F36" i="71" s="1"/>
  <c r="F31" i="71"/>
  <c r="F35" i="71" s="1"/>
  <c r="H33" i="72"/>
  <c r="H34" i="74"/>
  <c r="G33" i="74"/>
  <c r="F33" i="74"/>
  <c r="G32" i="74"/>
  <c r="F32" i="74"/>
  <c r="G31" i="74"/>
  <c r="F31" i="74"/>
  <c r="H23" i="74"/>
  <c r="H24" i="74" s="1"/>
  <c r="G22" i="74"/>
  <c r="F22" i="74"/>
  <c r="G21" i="74"/>
  <c r="F21" i="74"/>
  <c r="G20" i="74"/>
  <c r="F20" i="74"/>
  <c r="A20" i="74"/>
  <c r="A21" i="74" s="1"/>
  <c r="A22" i="74" s="1"/>
  <c r="G19" i="74"/>
  <c r="F19" i="74"/>
  <c r="H11" i="74"/>
  <c r="H12" i="74" s="1"/>
  <c r="G10" i="74"/>
  <c r="F10" i="74"/>
  <c r="G9" i="74"/>
  <c r="F9" i="74"/>
  <c r="G8" i="74"/>
  <c r="F8" i="74"/>
  <c r="A8" i="74"/>
  <c r="A9" i="74" s="1"/>
  <c r="A10" i="74" s="1"/>
  <c r="G7" i="74"/>
  <c r="F7" i="74"/>
  <c r="F37" i="71"/>
  <c r="F9" i="62"/>
  <c r="J7" i="70"/>
  <c r="J8" i="70"/>
  <c r="J9" i="70"/>
  <c r="J10" i="70"/>
  <c r="J11" i="70"/>
  <c r="J12" i="70"/>
  <c r="J13" i="70"/>
  <c r="J19" i="63"/>
  <c r="L19" i="63" s="1"/>
  <c r="L8" i="63"/>
  <c r="L9" i="63"/>
  <c r="L13" i="63"/>
  <c r="L14" i="63"/>
  <c r="D8" i="73"/>
  <c r="E8" i="73" s="1"/>
  <c r="C7" i="73"/>
  <c r="B7" i="73"/>
  <c r="A7" i="73"/>
  <c r="D5" i="73"/>
  <c r="G33" i="32"/>
  <c r="G107" i="58"/>
  <c r="G71" i="58"/>
  <c r="G35" i="58"/>
  <c r="I107" i="38"/>
  <c r="G106" i="38"/>
  <c r="G105" i="38"/>
  <c r="G104" i="38"/>
  <c r="G103" i="38"/>
  <c r="G102" i="38"/>
  <c r="G101" i="38"/>
  <c r="G100" i="38"/>
  <c r="G99" i="38"/>
  <c r="G98" i="38"/>
  <c r="G97" i="38"/>
  <c r="G96" i="38"/>
  <c r="G95" i="38"/>
  <c r="G94" i="38"/>
  <c r="G93" i="38"/>
  <c r="G92" i="38"/>
  <c r="G91" i="38"/>
  <c r="G90" i="38"/>
  <c r="G89" i="38"/>
  <c r="G88" i="38"/>
  <c r="G87" i="38"/>
  <c r="G86" i="38"/>
  <c r="G85" i="38"/>
  <c r="G84" i="38"/>
  <c r="G83" i="38"/>
  <c r="G82" i="38"/>
  <c r="G81" i="38"/>
  <c r="G80" i="38"/>
  <c r="G79" i="38"/>
  <c r="G78" i="38"/>
  <c r="I71" i="38"/>
  <c r="G70" i="38"/>
  <c r="G69" i="38"/>
  <c r="G68" i="38"/>
  <c r="G67" i="38"/>
  <c r="G66" i="38"/>
  <c r="G65" i="38"/>
  <c r="G64" i="38"/>
  <c r="G63" i="38"/>
  <c r="G62" i="38"/>
  <c r="G61" i="38"/>
  <c r="G60" i="38"/>
  <c r="G59" i="38"/>
  <c r="G58" i="38"/>
  <c r="G57" i="38"/>
  <c r="G56" i="38"/>
  <c r="G55" i="38"/>
  <c r="G54" i="38"/>
  <c r="G53" i="38"/>
  <c r="G52" i="38"/>
  <c r="G51" i="38"/>
  <c r="G50" i="38"/>
  <c r="G49" i="38"/>
  <c r="G48" i="38"/>
  <c r="G47" i="38"/>
  <c r="G46" i="38"/>
  <c r="G45" i="38"/>
  <c r="G44" i="38"/>
  <c r="G43" i="38"/>
  <c r="G42" i="38"/>
  <c r="I35" i="38"/>
  <c r="F18" i="71"/>
  <c r="F49" i="71"/>
  <c r="F45" i="71"/>
  <c r="F42" i="71"/>
  <c r="F39" i="71"/>
  <c r="F10" i="71"/>
  <c r="G8" i="38"/>
  <c r="G9" i="38"/>
  <c r="G35" i="38" s="1"/>
  <c r="G10" i="38"/>
  <c r="G11" i="38"/>
  <c r="G12" i="38"/>
  <c r="G13" i="38"/>
  <c r="G14" i="38"/>
  <c r="G15" i="38"/>
  <c r="G16" i="38"/>
  <c r="G17" i="38"/>
  <c r="G18" i="38"/>
  <c r="G19" i="38"/>
  <c r="G20" i="38"/>
  <c r="G21" i="38"/>
  <c r="G22" i="38"/>
  <c r="G23" i="38"/>
  <c r="G24" i="38"/>
  <c r="G25" i="38"/>
  <c r="G26" i="38"/>
  <c r="G27" i="38"/>
  <c r="G28" i="38"/>
  <c r="G29" i="38"/>
  <c r="G30" i="38"/>
  <c r="G31" i="38"/>
  <c r="G32" i="38"/>
  <c r="G33" i="38"/>
  <c r="G34" i="38"/>
  <c r="G7" i="38"/>
  <c r="G6" i="38"/>
  <c r="G14" i="69"/>
  <c r="J10" i="63"/>
  <c r="L10" i="63" s="1"/>
  <c r="J11" i="63"/>
  <c r="L11" i="63" s="1"/>
  <c r="J12" i="63"/>
  <c r="L12" i="63" s="1"/>
  <c r="J15" i="63"/>
  <c r="L15" i="63" s="1"/>
  <c r="J16" i="63"/>
  <c r="L16" i="63" s="1"/>
  <c r="J17" i="63"/>
  <c r="L17" i="63" s="1"/>
  <c r="J5" i="63"/>
  <c r="L5" i="63" s="1"/>
  <c r="J6" i="63"/>
  <c r="L6" i="63" s="1"/>
  <c r="J7" i="63"/>
  <c r="L7" i="63" s="1"/>
  <c r="F8" i="56"/>
  <c r="F9" i="56"/>
  <c r="F10" i="56"/>
  <c r="F11" i="56"/>
  <c r="F12" i="56"/>
  <c r="F13" i="56"/>
  <c r="D5" i="30"/>
  <c r="A5" i="30"/>
  <c r="F14" i="56" l="1"/>
  <c r="F15" i="56" s="1"/>
  <c r="F53" i="71"/>
  <c r="G107" i="38"/>
  <c r="F38" i="71"/>
  <c r="F54" i="71" s="1"/>
  <c r="F56" i="71" s="1"/>
  <c r="J19" i="70"/>
  <c r="J25" i="70" s="1"/>
  <c r="J26" i="70" s="1"/>
  <c r="L26" i="63"/>
  <c r="L27" i="63" s="1"/>
  <c r="G71" i="38"/>
</calcChain>
</file>

<file path=xl/comments1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>평가요소별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경력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등내역을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F5" authorId="0" shapeId="0">
      <text>
        <r>
          <rPr>
            <b/>
            <sz val="9"/>
            <color indexed="81"/>
            <rFont val="돋움"/>
            <family val="3"/>
            <charset val="129"/>
          </rPr>
          <t>평가자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자기평가점수를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입력합니다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E31" authorId="0" shapeId="0">
      <text>
        <r>
          <rPr>
            <b/>
            <sz val="9"/>
            <color indexed="81"/>
            <rFont val="돋움"/>
            <family val="3"/>
            <charset val="129"/>
          </rPr>
          <t>평가대상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이적계수를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1" authorId="0" shapeId="0">
      <text>
        <r>
          <rPr>
            <b/>
            <sz val="9"/>
            <color indexed="81"/>
            <rFont val="돋움"/>
            <family val="3"/>
            <charset val="129"/>
          </rPr>
          <t>기술자별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총평점</t>
        </r>
        <r>
          <rPr>
            <b/>
            <sz val="9"/>
            <color indexed="81"/>
            <rFont val="Tahoma"/>
            <family val="2"/>
          </rPr>
          <t>(1~6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5" authorId="0" shapeId="0">
      <text>
        <r>
          <rPr>
            <b/>
            <sz val="9"/>
            <color indexed="81"/>
            <rFont val="돋움"/>
            <family val="3"/>
            <charset val="129"/>
          </rPr>
          <t>기술자의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총점수</t>
        </r>
        <r>
          <rPr>
            <b/>
            <sz val="9"/>
            <color indexed="81"/>
            <rFont val="Tahoma"/>
            <family val="2"/>
          </rPr>
          <t>(1~6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×이적계수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지역업체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평가시에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F6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* 분야는 예시문입니다.
  당해용역 분야는 공고문의 배치기준을
  확인하여 입력하시면 됩니다.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 xml:space="preserve">100%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60%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G2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실적계수는</t>
        </r>
        <r>
          <rPr>
            <b/>
            <sz val="9"/>
            <color indexed="81"/>
            <rFont val="Tahoma"/>
            <family val="2"/>
          </rPr>
          <t xml:space="preserve"> 1.0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실적계수는</t>
        </r>
        <r>
          <rPr>
            <b/>
            <sz val="9"/>
            <color indexed="81"/>
            <rFont val="Tahoma"/>
            <family val="2"/>
          </rPr>
          <t xml:space="preserve"> 1.0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해당용역의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평가대상자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전단계용역의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총과업기간의</t>
        </r>
        <r>
          <rPr>
            <b/>
            <sz val="9"/>
            <color indexed="81"/>
            <rFont val="Tahoma"/>
            <family val="2"/>
          </rPr>
          <t xml:space="preserve"> 1/2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수행한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9"/>
            <color indexed="81"/>
            <rFont val="돋움"/>
            <family val="3"/>
            <charset val="129"/>
          </rPr>
          <t>실적계수는</t>
        </r>
        <r>
          <rPr>
            <b/>
            <sz val="9"/>
            <color indexed="81"/>
            <rFont val="Tahoma"/>
            <family val="2"/>
          </rPr>
          <t xml:space="preserve"> 1.0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실적계수는</t>
        </r>
        <r>
          <rPr>
            <b/>
            <sz val="9"/>
            <color indexed="81"/>
            <rFont val="Tahoma"/>
            <family val="2"/>
          </rPr>
          <t xml:space="preserve"> 1.0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실저계수는</t>
        </r>
        <r>
          <rPr>
            <b/>
            <sz val="9"/>
            <color indexed="81"/>
            <rFont val="Tahoma"/>
            <family val="2"/>
          </rPr>
          <t xml:space="preserve"> 1.0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실적계수는</t>
        </r>
        <r>
          <rPr>
            <b/>
            <sz val="9"/>
            <color indexed="81"/>
            <rFont val="Tahoma"/>
            <family val="2"/>
          </rPr>
          <t xml:space="preserve"> 1.0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0.6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</commentList>
</comments>
</file>

<file path=xl/sharedStrings.xml><?xml version="1.0" encoding="utf-8"?>
<sst xmlns="http://schemas.openxmlformats.org/spreadsheetml/2006/main" count="546" uniqueCount="370">
  <si>
    <t>점수</t>
    <phoneticPr fontId="3" type="noConversion"/>
  </si>
  <si>
    <t>회사명</t>
    <phoneticPr fontId="3" type="noConversion"/>
  </si>
  <si>
    <t>분야</t>
    <phoneticPr fontId="3" type="noConversion"/>
  </si>
  <si>
    <t>등급</t>
    <phoneticPr fontId="3" type="noConversion"/>
  </si>
  <si>
    <t>년수</t>
    <phoneticPr fontId="3" type="noConversion"/>
  </si>
  <si>
    <t>일수</t>
    <phoneticPr fontId="3" type="noConversion"/>
  </si>
  <si>
    <t>용역명</t>
    <phoneticPr fontId="3" type="noConversion"/>
  </si>
  <si>
    <t>용역기간</t>
    <phoneticPr fontId="3" type="noConversion"/>
  </si>
  <si>
    <t>건수</t>
    <phoneticPr fontId="3" type="noConversion"/>
  </si>
  <si>
    <t>발주처</t>
    <phoneticPr fontId="3" type="noConversion"/>
  </si>
  <si>
    <t>업  체  명 :</t>
    <phoneticPr fontId="3" type="noConversion"/>
  </si>
  <si>
    <t>대  표  자 :</t>
    <phoneticPr fontId="3" type="noConversion"/>
  </si>
  <si>
    <t>주       소 :</t>
    <phoneticPr fontId="3" type="noConversion"/>
  </si>
  <si>
    <t>전화번호 :</t>
    <phoneticPr fontId="3" type="noConversion"/>
  </si>
  <si>
    <t>접수번호</t>
    <phoneticPr fontId="3" type="noConversion"/>
  </si>
  <si>
    <t>FAX번호  :</t>
    <phoneticPr fontId="3" type="noConversion"/>
  </si>
  <si>
    <t xml:space="preserve">평가서 작성자 : </t>
    <phoneticPr fontId="3" type="noConversion"/>
  </si>
  <si>
    <t>용역명</t>
    <phoneticPr fontId="3" type="noConversion"/>
  </si>
  <si>
    <t>발주처</t>
    <phoneticPr fontId="3" type="noConversion"/>
  </si>
  <si>
    <t>참여기간</t>
    <phoneticPr fontId="3" type="noConversion"/>
  </si>
  <si>
    <t>참여일수</t>
    <phoneticPr fontId="3" type="noConversion"/>
  </si>
  <si>
    <t>이  름</t>
    <phoneticPr fontId="3" type="noConversion"/>
  </si>
  <si>
    <t>계</t>
    <phoneticPr fontId="3" type="noConversion"/>
  </si>
  <si>
    <t>기          술          자</t>
    <phoneticPr fontId="3" type="noConversion"/>
  </si>
  <si>
    <t>(입력할 곳) - 노란색 부분</t>
    <phoneticPr fontId="3" type="noConversion"/>
  </si>
  <si>
    <t>주의) 입력할 곳이 부족하면 중간부분에 행을 삽입한 후 계속 입력하세요</t>
    <phoneticPr fontId="3" type="noConversion"/>
  </si>
  <si>
    <t>(인)</t>
    <phoneticPr fontId="3" type="noConversion"/>
  </si>
  <si>
    <t>구분</t>
    <phoneticPr fontId="3" type="noConversion"/>
  </si>
  <si>
    <t>업체명</t>
    <phoneticPr fontId="3" type="noConversion"/>
  </si>
  <si>
    <t>주소</t>
    <phoneticPr fontId="3" type="noConversion"/>
  </si>
  <si>
    <t>대표자</t>
    <phoneticPr fontId="3" type="noConversion"/>
  </si>
  <si>
    <t>전화</t>
    <phoneticPr fontId="3" type="noConversion"/>
  </si>
  <si>
    <t>공동수급협정 체결현황</t>
    <phoneticPr fontId="3" type="noConversion"/>
  </si>
  <si>
    <t>업체명  및
기술자 성명</t>
    <phoneticPr fontId="3" type="noConversion"/>
  </si>
  <si>
    <t>정지   및
제재기간</t>
    <phoneticPr fontId="3" type="noConversion"/>
  </si>
  <si>
    <t>기간(월)</t>
    <phoneticPr fontId="3" type="noConversion"/>
  </si>
  <si>
    <t>조치기관명</t>
    <phoneticPr fontId="3" type="noConversion"/>
  </si>
  <si>
    <t>사유요약</t>
    <phoneticPr fontId="3" type="noConversion"/>
  </si>
  <si>
    <t>점수(감점)</t>
    <phoneticPr fontId="3" type="noConversion"/>
  </si>
  <si>
    <t>※ 각 관련협회의 확인을 받아 제출</t>
    <phoneticPr fontId="3" type="noConversion"/>
  </si>
  <si>
    <t xml:space="preserve">          ∼</t>
    <phoneticPr fontId="3" type="noConversion"/>
  </si>
  <si>
    <t>성  명</t>
    <phoneticPr fontId="3" type="noConversion"/>
  </si>
  <si>
    <t>입찰공고일 :</t>
    <phoneticPr fontId="3" type="noConversion"/>
  </si>
  <si>
    <t>사업수행능력평가서 1부</t>
    <phoneticPr fontId="3" type="noConversion"/>
  </si>
  <si>
    <t>수 신 : 조달청장</t>
    <phoneticPr fontId="3" type="noConversion"/>
  </si>
  <si>
    <t xml:space="preserve">                ======= 아                     래 =======</t>
    <phoneticPr fontId="3" type="noConversion"/>
  </si>
  <si>
    <t>접  수  인</t>
    <phoneticPr fontId="3" type="noConversion"/>
  </si>
  <si>
    <t>관 리 번 호 :</t>
    <phoneticPr fontId="3" type="noConversion"/>
  </si>
  <si>
    <t>용   역   명 :</t>
    <phoneticPr fontId="3" type="noConversion"/>
  </si>
  <si>
    <t>수 요 기 관 :</t>
    <phoneticPr fontId="3" type="noConversion"/>
  </si>
  <si>
    <t>평가서마감 :</t>
    <phoneticPr fontId="3" type="noConversion"/>
  </si>
  <si>
    <t>입 찰 일 시 :</t>
    <phoneticPr fontId="3" type="noConversion"/>
  </si>
  <si>
    <t>붙         임 :</t>
    <phoneticPr fontId="3" type="noConversion"/>
  </si>
  <si>
    <t>구분</t>
    <phoneticPr fontId="3" type="noConversion"/>
  </si>
  <si>
    <t>대표자</t>
    <phoneticPr fontId="3" type="noConversion"/>
  </si>
  <si>
    <r>
      <t>O</t>
    </r>
    <r>
      <rPr>
        <sz val="11"/>
        <rFont val="돋움"/>
        <family val="3"/>
        <charset val="129"/>
      </rPr>
      <t>OO</t>
    </r>
    <phoneticPr fontId="3" type="noConversion"/>
  </si>
  <si>
    <t>ooo</t>
    <phoneticPr fontId="3" type="noConversion"/>
  </si>
  <si>
    <t>ooo</t>
    <phoneticPr fontId="3" type="noConversion"/>
  </si>
  <si>
    <t>해당분야경력</t>
    <phoneticPr fontId="3" type="noConversion"/>
  </si>
  <si>
    <t>참여회사명</t>
    <phoneticPr fontId="3" type="noConversion"/>
  </si>
  <si>
    <t>교육훈련사항</t>
    <phoneticPr fontId="3" type="noConversion"/>
  </si>
  <si>
    <t>참여기술자</t>
    <phoneticPr fontId="3" type="noConversion"/>
  </si>
  <si>
    <t>비고</t>
    <phoneticPr fontId="3" type="noConversion"/>
  </si>
  <si>
    <t>교     육     명</t>
    <phoneticPr fontId="3" type="noConversion"/>
  </si>
  <si>
    <t>교육기간(주)</t>
    <phoneticPr fontId="3" type="noConversion"/>
  </si>
  <si>
    <t>분야</t>
    <phoneticPr fontId="3" type="noConversion"/>
  </si>
  <si>
    <t>OOO</t>
    <phoneticPr fontId="3" type="noConversion"/>
  </si>
  <si>
    <t>계</t>
    <phoneticPr fontId="3" type="noConversion"/>
  </si>
  <si>
    <t>평점</t>
    <phoneticPr fontId="3" type="noConversion"/>
  </si>
  <si>
    <t>회사명</t>
    <phoneticPr fontId="3" type="noConversion"/>
  </si>
  <si>
    <t>성명</t>
    <phoneticPr fontId="3" type="noConversion"/>
  </si>
  <si>
    <t>사업자등록번호 :</t>
    <phoneticPr fontId="3" type="noConversion"/>
  </si>
  <si>
    <t>이  름</t>
  </si>
  <si>
    <t>용역명</t>
  </si>
  <si>
    <t>발주처</t>
  </si>
  <si>
    <t>ooo</t>
  </si>
  <si>
    <t>(입력할 곳) - 노란색 부분</t>
  </si>
  <si>
    <t>주의) 입력할 곳이 부족하면 중간부분에 행을 삽입한 후 계속 입력하세요</t>
  </si>
  <si>
    <t>계</t>
  </si>
  <si>
    <t>1. 회    사     명 :</t>
  </si>
  <si>
    <t>2. 설  립  년  도 :</t>
  </si>
  <si>
    <t>평점</t>
  </si>
  <si>
    <t>구분</t>
  </si>
  <si>
    <t>비율(A/B)</t>
  </si>
  <si>
    <t>최근 3개년도 기술개발투자금액</t>
  </si>
  <si>
    <t xml:space="preserve">         2. 최근 3년간의 정기결산서의 재무제표(손익계산서, 원가명세서, 합계잔액시산표)</t>
  </si>
  <si>
    <t>인   정
기관명</t>
  </si>
  <si>
    <t>개발내용</t>
  </si>
  <si>
    <t>등록번호</t>
  </si>
  <si>
    <t>출원일자</t>
  </si>
  <si>
    <t>유효기간</t>
  </si>
  <si>
    <t>출원일 기준 경과 년도 구분</t>
  </si>
  <si>
    <t>배점</t>
  </si>
  <si>
    <t>해당
점수</t>
  </si>
  <si>
    <t>5년미만</t>
  </si>
  <si>
    <t>5년이상
10년미만</t>
  </si>
  <si>
    <t>10년이상
20년미만</t>
  </si>
  <si>
    <t>신기술</t>
  </si>
  <si>
    <t>ㅇㅇㅇㅇㅇㅇㅇㅇㅇ</t>
  </si>
  <si>
    <t>제 ㅇㅇㅇ호</t>
  </si>
  <si>
    <t>특허권에 대한 가중치 적용</t>
  </si>
  <si>
    <t>특허</t>
  </si>
  <si>
    <t>특허청</t>
  </si>
  <si>
    <t>ㅇㅇㅇㅇㅇ 활용</t>
  </si>
  <si>
    <t>"</t>
  </si>
  <si>
    <t>실용신안에 대한 가중치 적용</t>
  </si>
  <si>
    <t>실용신안</t>
  </si>
  <si>
    <r>
      <t>계(</t>
    </r>
    <r>
      <rPr>
        <sz val="11"/>
        <rFont val="돋움"/>
        <family val="3"/>
        <charset val="129"/>
      </rPr>
      <t>A)</t>
    </r>
    <phoneticPr fontId="3" type="noConversion"/>
  </si>
  <si>
    <r>
      <t>계(</t>
    </r>
    <r>
      <rPr>
        <sz val="11"/>
        <rFont val="돋움"/>
        <family val="3"/>
        <charset val="129"/>
      </rPr>
      <t>B)</t>
    </r>
    <phoneticPr fontId="3" type="noConversion"/>
  </si>
  <si>
    <t>(평가대상기술자만 해당)</t>
    <phoneticPr fontId="3" type="noConversion"/>
  </si>
  <si>
    <t>가점</t>
    <phoneticPr fontId="3" type="noConversion"/>
  </si>
  <si>
    <t>평가점수</t>
    <phoneticPr fontId="3" type="noConversion"/>
  </si>
  <si>
    <t>자격증</t>
    <phoneticPr fontId="3" type="noConversion"/>
  </si>
  <si>
    <t>자격증
취득일</t>
    <phoneticPr fontId="3" type="noConversion"/>
  </si>
  <si>
    <t>비고</t>
    <phoneticPr fontId="3" type="noConversion"/>
  </si>
  <si>
    <t>비평가</t>
    <phoneticPr fontId="3" type="noConversion"/>
  </si>
  <si>
    <t>분야책임</t>
    <phoneticPr fontId="3" type="noConversion"/>
  </si>
  <si>
    <t>분야참여</t>
    <phoneticPr fontId="3" type="noConversion"/>
  </si>
  <si>
    <t>2005.12.21-12.25</t>
    <phoneticPr fontId="3" type="noConversion"/>
  </si>
  <si>
    <t>2004.12.21-12.25
2005.08.21-08.25</t>
    <phoneticPr fontId="3" type="noConversion"/>
  </si>
  <si>
    <t>2004.12.21-12.25
2005.08.21-08.26</t>
  </si>
  <si>
    <t>2004.12.21-12.25
2005.08.21-08.27</t>
  </si>
  <si>
    <t>2004.12.21-12.25
2005.08.21-08.28</t>
  </si>
  <si>
    <t>점수</t>
    <phoneticPr fontId="3" type="noConversion"/>
  </si>
  <si>
    <t>착수일</t>
    <phoneticPr fontId="3" type="noConversion"/>
  </si>
  <si>
    <t>완료일</t>
    <phoneticPr fontId="3" type="noConversion"/>
  </si>
  <si>
    <t>계</t>
    <phoneticPr fontId="3" type="noConversion"/>
  </si>
  <si>
    <t>평점</t>
    <phoneticPr fontId="3" type="noConversion"/>
  </si>
  <si>
    <t>ㅇㅇㅇㅇㅇㅇㅇㅇ 조사</t>
    <phoneticPr fontId="3" type="noConversion"/>
  </si>
  <si>
    <t>홍길동</t>
    <phoneticPr fontId="3" type="noConversion"/>
  </si>
  <si>
    <t>* 주의사항</t>
    <phoneticPr fontId="3" type="noConversion"/>
  </si>
  <si>
    <t>* 주의사항</t>
    <phoneticPr fontId="3" type="noConversion"/>
  </si>
  <si>
    <t>0 0 시</t>
    <phoneticPr fontId="3" type="noConversion"/>
  </si>
  <si>
    <t xml:space="preserve"> - 발주처의 실적증명서를 첨부하여야 평가 받을 수 있으며, 특히 공동이행시 반드시 자기회사의 지분만 입력하여야 합니다.</t>
    <phoneticPr fontId="3" type="noConversion"/>
  </si>
  <si>
    <t>000-00-00000</t>
    <phoneticPr fontId="3" type="noConversion"/>
  </si>
  <si>
    <t xml:space="preserve"> - 비평가 대상자의 경력증명서도 첨부하여야함</t>
    <phoneticPr fontId="3" type="noConversion"/>
  </si>
  <si>
    <t>소속
(회사명)</t>
    <phoneticPr fontId="3" type="noConversion"/>
  </si>
  <si>
    <t>구 분</t>
    <phoneticPr fontId="3" type="noConversion"/>
  </si>
  <si>
    <t>지정 및
등록번호</t>
    <phoneticPr fontId="3" type="noConversion"/>
  </si>
  <si>
    <t>제목</t>
    <phoneticPr fontId="3" type="noConversion"/>
  </si>
  <si>
    <t>유효기간</t>
    <phoneticPr fontId="3" type="noConversion"/>
  </si>
  <si>
    <t>활용실적</t>
    <phoneticPr fontId="3" type="noConversion"/>
  </si>
  <si>
    <t>건수</t>
    <phoneticPr fontId="3" type="noConversion"/>
  </si>
  <si>
    <t>금액(천원)</t>
    <phoneticPr fontId="3" type="noConversion"/>
  </si>
  <si>
    <t>신기술 활용실적</t>
    <phoneticPr fontId="3" type="noConversion"/>
  </si>
  <si>
    <t>신기술</t>
    <phoneticPr fontId="3" type="noConversion"/>
  </si>
  <si>
    <t>특허 활용실적</t>
    <phoneticPr fontId="3" type="noConversion"/>
  </si>
  <si>
    <t>특허</t>
    <phoneticPr fontId="3" type="noConversion"/>
  </si>
  <si>
    <t xml:space="preserve">         4. 최초출원인 확인용</t>
    <phoneticPr fontId="3" type="noConversion"/>
  </si>
  <si>
    <t xml:space="preserve">        2. 위의 서류를 첨부하지 않았을 경우 평가에서 제외함</t>
    <phoneticPr fontId="3" type="noConversion"/>
  </si>
  <si>
    <t>2004.04.20
~2010.04.16</t>
    <phoneticPr fontId="3" type="noConversion"/>
  </si>
  <si>
    <t>2003.12.20~2020.03.08</t>
    <phoneticPr fontId="3" type="noConversion"/>
  </si>
  <si>
    <t>붙임 : 1. 최근 3년간의 재정상태 검토보고서 1부</t>
    <phoneticPr fontId="10" type="noConversion"/>
  </si>
  <si>
    <t>신용정보업체</t>
    <phoneticPr fontId="9" type="noConversion"/>
  </si>
  <si>
    <t>신용평가등급</t>
    <phoneticPr fontId="9" type="noConversion"/>
  </si>
  <si>
    <t>등급평가일</t>
    <phoneticPr fontId="9" type="noConversion"/>
  </si>
  <si>
    <t>등급유효기간</t>
    <phoneticPr fontId="9" type="noConversion"/>
  </si>
  <si>
    <t>재무결산기준일</t>
    <phoneticPr fontId="9" type="noConversion"/>
  </si>
  <si>
    <t>평점</t>
    <phoneticPr fontId="9" type="noConversion"/>
  </si>
  <si>
    <t>합 계</t>
    <phoneticPr fontId="3" type="noConversion"/>
  </si>
  <si>
    <t>A0</t>
    <phoneticPr fontId="10" type="noConversion"/>
  </si>
  <si>
    <t xml:space="preserve">           (핸드폰) </t>
    <phoneticPr fontId="3" type="noConversion"/>
  </si>
  <si>
    <t xml:space="preserve">연락처: (사무실) </t>
    <phoneticPr fontId="3" type="noConversion"/>
  </si>
  <si>
    <t>생년월일</t>
    <phoneticPr fontId="3" type="noConversion"/>
  </si>
  <si>
    <t>79.03.01</t>
    <phoneticPr fontId="3" type="noConversion"/>
  </si>
  <si>
    <t>붙임 : 1. 신기술지정서 사본 1부.</t>
    <phoneticPr fontId="3" type="noConversion"/>
  </si>
  <si>
    <t xml:space="preserve">         2. 특허증 사본(등록원부 포함) 1부.</t>
    <phoneticPr fontId="3" type="noConversion"/>
  </si>
  <si>
    <t xml:space="preserve">         3. 실용신안등록증 사본(등록원부 포함) 1부.</t>
    <phoneticPr fontId="3" type="noConversion"/>
  </si>
  <si>
    <t xml:space="preserve">    1. 평가서 표지</t>
    <phoneticPr fontId="3" type="noConversion"/>
  </si>
  <si>
    <t xml:space="preserve">    2. 자기평가서</t>
    <phoneticPr fontId="3" type="noConversion"/>
  </si>
  <si>
    <t xml:space="preserve">    3. 공동수급협정체결현황</t>
    <phoneticPr fontId="3" type="noConversion"/>
  </si>
  <si>
    <t xml:space="preserve">    4. 참여기술자 배치표</t>
    <phoneticPr fontId="3" type="noConversion"/>
  </si>
  <si>
    <t>협정서 출자비율</t>
    <phoneticPr fontId="3" type="noConversion"/>
  </si>
  <si>
    <t>전면사후평가용</t>
    <phoneticPr fontId="3" type="noConversion"/>
  </si>
  <si>
    <r>
      <t xml:space="preserve">붙임 : 실적증명서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</si>
  <si>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r>
      <t>붙임 : 각 관련협회의 확인서</t>
    </r>
    <r>
      <rPr>
        <b/>
        <sz val="11"/>
        <color indexed="10"/>
        <rFont val="돋움"/>
        <family val="3"/>
        <charset val="129"/>
      </rPr>
      <t xml:space="preserve"> (낙찰예정자만 제출)</t>
    </r>
    <phoneticPr fontId="3" type="noConversion"/>
  </si>
  <si>
    <t xml:space="preserve">         또는 최근 3년간의 연구 및 인력개발에 관한 명세서 1부.</t>
    <phoneticPr fontId="10" type="noConversion"/>
  </si>
  <si>
    <t>※붙임서류는 낙찰예정자만 제출</t>
    <phoneticPr fontId="10" type="noConversion"/>
  </si>
  <si>
    <t>&lt; 숙 지 사 항 &gt;</t>
    <phoneticPr fontId="3" type="noConversion"/>
  </si>
  <si>
    <t>(환경영향평가업자의 사업수행능력평가서 제출요령)</t>
    <phoneticPr fontId="3" type="noConversion"/>
  </si>
  <si>
    <r>
      <t>환경영향평가업자의 사업수행능력 평가서
(용역참여 신청서)_</t>
    </r>
    <r>
      <rPr>
        <b/>
        <sz val="16"/>
        <rFont val="궁서"/>
        <family val="1"/>
        <charset val="129"/>
      </rPr>
      <t>전면사후평가용</t>
    </r>
    <phoneticPr fontId="3" type="noConversion"/>
  </si>
  <si>
    <t>사 업 수 행 능 력 평 가 표</t>
    <phoneticPr fontId="3" type="noConversion"/>
  </si>
  <si>
    <t>평가항목</t>
    <phoneticPr fontId="3" type="noConversion"/>
  </si>
  <si>
    <t>평가요소</t>
    <phoneticPr fontId="3" type="noConversion"/>
  </si>
  <si>
    <t>배 점</t>
    <phoneticPr fontId="3" type="noConversion"/>
  </si>
  <si>
    <t>평 점</t>
    <phoneticPr fontId="3" type="noConversion"/>
  </si>
  <si>
    <t>주) 평점은 업체 자기 평가점수를 말한다</t>
    <phoneticPr fontId="3" type="noConversion"/>
  </si>
  <si>
    <t xml:space="preserve">○ 용 역 명 : </t>
    <phoneticPr fontId="3" type="noConversion"/>
  </si>
  <si>
    <t xml:space="preserve">○ 대상업체 : </t>
    <phoneticPr fontId="3" type="noConversion"/>
  </si>
  <si>
    <t>(2) 환경영향평가등 경력</t>
    <phoneticPr fontId="3" type="noConversion"/>
  </si>
  <si>
    <t>(1) 자격 및 등급</t>
    <phoneticPr fontId="3" type="noConversion"/>
  </si>
  <si>
    <t>(3) 환경영향평가등 실적</t>
    <phoneticPr fontId="3" type="noConversion"/>
  </si>
  <si>
    <t>(4) 업무여유도</t>
    <phoneticPr fontId="3" type="noConversion"/>
  </si>
  <si>
    <t>(5) 교육훈련</t>
    <phoneticPr fontId="3" type="noConversion"/>
  </si>
  <si>
    <t>(6) 과업의 이해도</t>
    <phoneticPr fontId="3" type="noConversion"/>
  </si>
  <si>
    <t>(1) 환경영향평가등 수행실적</t>
    <phoneticPr fontId="3" type="noConversion"/>
  </si>
  <si>
    <t>(가) 환경영향평가등 수행건수</t>
    <phoneticPr fontId="3" type="noConversion"/>
  </si>
  <si>
    <t>(2) 신용도</t>
    <phoneticPr fontId="3" type="noConversion"/>
  </si>
  <si>
    <t>(3) 기술개발 및 투자실적</t>
    <phoneticPr fontId="3" type="noConversion"/>
  </si>
  <si>
    <t>배점 만점 적용</t>
    <phoneticPr fontId="3" type="noConversion"/>
  </si>
  <si>
    <t>(5) 업체능력 평가</t>
    <phoneticPr fontId="3" type="noConversion"/>
  </si>
  <si>
    <t>비고</t>
    <phoneticPr fontId="3" type="noConversion"/>
  </si>
  <si>
    <t>공동이행</t>
    <phoneticPr fontId="3" type="noConversion"/>
  </si>
  <si>
    <t>경력</t>
    <phoneticPr fontId="3" type="noConversion"/>
  </si>
  <si>
    <t>실적</t>
    <phoneticPr fontId="3" type="noConversion"/>
  </si>
  <si>
    <t>건수</t>
    <phoneticPr fontId="3" type="noConversion"/>
  </si>
  <si>
    <t>총괄</t>
    <phoneticPr fontId="3" type="noConversion"/>
  </si>
  <si>
    <t>비율(%)</t>
    <phoneticPr fontId="3" type="noConversion"/>
  </si>
  <si>
    <t>결과</t>
    <phoneticPr fontId="3" type="noConversion"/>
  </si>
  <si>
    <t>(1) 참여기술자 경력현황 및 배치표(자격 및 등급 포함)</t>
    <phoneticPr fontId="3" type="noConversion"/>
  </si>
  <si>
    <t>환경영향평가등의 종류에 따른 실적계수</t>
    <phoneticPr fontId="3" type="noConversion"/>
  </si>
  <si>
    <t>정책 및 계획, 사업의 종류에 따른 실적계수</t>
    <phoneticPr fontId="3" type="noConversion"/>
  </si>
  <si>
    <t>건수</t>
    <phoneticPr fontId="3" type="noConversion"/>
  </si>
  <si>
    <t>가. 총괄기술자의 업무여유도 평가</t>
    <phoneticPr fontId="3" type="noConversion"/>
  </si>
  <si>
    <t>나. 분야별 책임기술자의 업무여유도 평가</t>
    <phoneticPr fontId="3" type="noConversion"/>
  </si>
  <si>
    <t>다. 분야별 참여기술자의 업무여유도 평가</t>
    <phoneticPr fontId="3" type="noConversion"/>
  </si>
  <si>
    <t xml:space="preserve"> 이적계수 평가</t>
    <phoneticPr fontId="3" type="noConversion"/>
  </si>
  <si>
    <t>(1) 환경영향평가등 수행실적(공고일 기준 최근 5년간)</t>
    <phoneticPr fontId="3" type="noConversion"/>
  </si>
  <si>
    <t>공동이행시 지분율에 따른 수행 건수 합계</t>
    <phoneticPr fontId="3" type="noConversion"/>
  </si>
  <si>
    <t>소    계</t>
    <phoneticPr fontId="3" type="noConversion"/>
  </si>
  <si>
    <t>(나) 환경영향평가등 수행금액</t>
    <phoneticPr fontId="3" type="noConversion"/>
  </si>
  <si>
    <t>용역금액</t>
    <phoneticPr fontId="3" type="noConversion"/>
  </si>
  <si>
    <t>실적금액</t>
    <phoneticPr fontId="3" type="noConversion"/>
  </si>
  <si>
    <t>공동이행시 지분율에 따른 수행 금액 합계</t>
    <phoneticPr fontId="3" type="noConversion"/>
  </si>
  <si>
    <t>붙임 : 실적증명서 1부. (낙찰예정자만 제출)</t>
    <phoneticPr fontId="3" type="noConversion"/>
  </si>
  <si>
    <t>가. 부실평가자 및 부실업체 등 내역서</t>
    <phoneticPr fontId="10" type="noConversion"/>
  </si>
  <si>
    <t>나. 재정상태 건실도</t>
    <phoneticPr fontId="10" type="noConversion"/>
  </si>
  <si>
    <t>대기업/중소기업 또는 소기업 구분</t>
    <phoneticPr fontId="10" type="noConversion"/>
  </si>
  <si>
    <t xml:space="preserve"> 신용도 평가</t>
    <phoneticPr fontId="10" type="noConversion"/>
  </si>
  <si>
    <t xml:space="preserve"> 투자실적 평가</t>
    <phoneticPr fontId="10" type="noConversion"/>
  </si>
  <si>
    <r>
      <t xml:space="preserve">최근 </t>
    </r>
    <r>
      <rPr>
        <sz val="11"/>
        <rFont val="돋움"/>
        <family val="3"/>
        <charset val="129"/>
      </rPr>
      <t>3개년 총매출액</t>
    </r>
    <phoneticPr fontId="3" type="noConversion"/>
  </si>
  <si>
    <t>개발실적 평가</t>
    <phoneticPr fontId="10" type="noConversion"/>
  </si>
  <si>
    <t>환경분야</t>
    <phoneticPr fontId="10" type="noConversion"/>
  </si>
  <si>
    <t>연구보고서</t>
    <phoneticPr fontId="10" type="noConversion"/>
  </si>
  <si>
    <t>붙임 : 1. 신기술지정서 사본</t>
    <phoneticPr fontId="3" type="noConversion"/>
  </si>
  <si>
    <r>
      <t xml:space="preserve">         2. 특허증</t>
    </r>
    <r>
      <rPr>
        <sz val="11"/>
        <rFont val="돋움"/>
        <family val="3"/>
        <charset val="129"/>
      </rPr>
      <t>, 등록원부 사본제출 가능</t>
    </r>
    <phoneticPr fontId="3" type="noConversion"/>
  </si>
  <si>
    <r>
      <t xml:space="preserve">         3. 실용신안등록증</t>
    </r>
    <r>
      <rPr>
        <sz val="11"/>
        <rFont val="돋움"/>
        <family val="3"/>
        <charset val="129"/>
      </rPr>
      <t>, 등록원부 사본제출 가능</t>
    </r>
    <r>
      <rPr>
        <sz val="11"/>
        <rFont val="돋움"/>
        <family val="3"/>
        <charset val="129"/>
      </rPr>
      <t>은 사본</t>
    </r>
    <phoneticPr fontId="3" type="noConversion"/>
  </si>
  <si>
    <r>
      <t xml:space="preserve">         4. 최초출원인 확인용</t>
    </r>
    <r>
      <rPr>
        <sz val="11"/>
        <rFont val="돋움"/>
        <family val="3"/>
        <charset val="129"/>
      </rPr>
      <t>(회사명 또는 대표자의 출원이 아닌 건은 반드시 제외바람)</t>
    </r>
    <phoneticPr fontId="3" type="noConversion"/>
  </si>
  <si>
    <t xml:space="preserve">        2. 위의 서류를 첨부하지 않았을 경우 평가에서 제외함</t>
    <phoneticPr fontId="3" type="noConversion"/>
  </si>
  <si>
    <t>※붙임서류는 낙찰예정자만 제출</t>
    <phoneticPr fontId="10" type="noConversion"/>
  </si>
  <si>
    <t xml:space="preserve">  주 ) 1. 위의 서류 사본 제출 시, 사실과 상위없음을 명시하고 사용인감 날인바람</t>
    <phoneticPr fontId="3" type="noConversion"/>
  </si>
  <si>
    <t>소계</t>
    <phoneticPr fontId="10" type="noConversion"/>
  </si>
  <si>
    <t>총계</t>
    <phoneticPr fontId="10" type="noConversion"/>
  </si>
  <si>
    <t>(참고) 공동이행시의 평점 계산은 총계 점수에 지분율을 곱하여 계산</t>
    <phoneticPr fontId="10" type="noConversion"/>
  </si>
  <si>
    <t>활 용 실 적 평 가</t>
    <phoneticPr fontId="10" type="noConversion"/>
  </si>
  <si>
    <t>해당점수</t>
    <phoneticPr fontId="3" type="noConversion"/>
  </si>
  <si>
    <t>가중치
(활용건수 또는 금액)</t>
    <phoneticPr fontId="3" type="noConversion"/>
  </si>
  <si>
    <t>배점</t>
    <phoneticPr fontId="3" type="noConversion"/>
  </si>
  <si>
    <t>소계</t>
    <phoneticPr fontId="3" type="noConversion"/>
  </si>
  <si>
    <t>환경분야</t>
    <phoneticPr fontId="3" type="noConversion"/>
  </si>
  <si>
    <t xml:space="preserve">  주 ) 1. 위의 서류 사본 제출 시, 사실과 상위없음 명시하고 사용인감 날인바람</t>
    <phoneticPr fontId="3" type="noConversion"/>
  </si>
  <si>
    <t>(참고) 공동이행시의 평점 계산은 비율에 업체 지분율을 곱하여 계산</t>
    <phoneticPr fontId="10" type="noConversion"/>
  </si>
  <si>
    <t>(참고) 공동이행시의 평점 계산은 업체 지분율을 곱하여 계산</t>
    <phoneticPr fontId="10" type="noConversion"/>
  </si>
  <si>
    <t>소기업 유무</t>
    <phoneticPr fontId="3" type="noConversion"/>
  </si>
  <si>
    <t xml:space="preserve">붙임 :  1. 공동수급협정승인서(나라장터시스템에 의하여 제출하여 승인된 출력물) 1부. </t>
    <phoneticPr fontId="3" type="noConversion"/>
  </si>
  <si>
    <t xml:space="preserve"> 과업의 이해도 평가</t>
    <phoneticPr fontId="3" type="noConversion"/>
  </si>
  <si>
    <t xml:space="preserve">    5. 기술자의 경력평가서</t>
    <phoneticPr fontId="3" type="noConversion"/>
  </si>
  <si>
    <t xml:space="preserve">    6. 기술자의 실적평가서</t>
    <phoneticPr fontId="3" type="noConversion"/>
  </si>
  <si>
    <t xml:space="preserve">    7. 업무여유도</t>
    <phoneticPr fontId="3" type="noConversion"/>
  </si>
  <si>
    <t xml:space="preserve">    8. 교육훈련</t>
    <phoneticPr fontId="3" type="noConversion"/>
  </si>
  <si>
    <t xml:space="preserve">    9. 과업의 이해도</t>
    <phoneticPr fontId="3" type="noConversion"/>
  </si>
  <si>
    <t xml:space="preserve">    10. 이적계수</t>
    <phoneticPr fontId="3" type="noConversion"/>
  </si>
  <si>
    <t xml:space="preserve">    13. 신용도</t>
    <phoneticPr fontId="3" type="noConversion"/>
  </si>
  <si>
    <t xml:space="preserve">    14. 투자실적</t>
    <phoneticPr fontId="3" type="noConversion"/>
  </si>
  <si>
    <t xml:space="preserve">    15. 개발실적</t>
    <phoneticPr fontId="3" type="noConversion"/>
  </si>
  <si>
    <t xml:space="preserve">    16. 활용실적</t>
    <phoneticPr fontId="3" type="noConversion"/>
  </si>
  <si>
    <t>* 증빙자료 사본 제출시, 사실과 상위없음 명시하고 사용인감 날인바람</t>
    <phoneticPr fontId="3" type="noConversion"/>
  </si>
  <si>
    <r>
      <t xml:space="preserve">    1-1. 참여업체는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color indexed="10"/>
        <rFont val="돋움"/>
        <family val="3"/>
        <charset val="129"/>
      </rPr>
      <t>PQ심사신청자격에</t>
    </r>
    <r>
      <rPr>
        <b/>
        <sz val="10"/>
        <color indexed="10"/>
        <rFont val="돋움"/>
        <family val="3"/>
        <charset val="129"/>
      </rPr>
      <t xml:space="preserve"> 관한 서류를</t>
    </r>
    <r>
      <rPr>
        <sz val="10"/>
        <rFont val="돋움"/>
        <family val="3"/>
        <charset val="129"/>
      </rPr>
      <t xml:space="preserve"> </t>
    </r>
    <r>
      <rPr>
        <b/>
        <sz val="10"/>
        <color indexed="10"/>
        <rFont val="돋움"/>
        <family val="3"/>
        <charset val="129"/>
      </rPr>
      <t xml:space="preserve">반드시 제출하여야 합니다.
</t>
    </r>
    <r>
      <rPr>
        <b/>
        <sz val="10"/>
        <color indexed="10"/>
        <rFont val="돋움"/>
        <family val="3"/>
        <charset val="129"/>
      </rPr>
      <t xml:space="preserve">    </t>
    </r>
    <r>
      <rPr>
        <sz val="10"/>
        <color indexed="10"/>
        <rFont val="돋움"/>
        <family val="3"/>
        <charset val="129"/>
      </rPr>
      <t xml:space="preserve"> * PQ심사신청자격은 해당 입찰공고서를 참고하시기 바랍니다.</t>
    </r>
    <phoneticPr fontId="3" type="noConversion"/>
  </si>
  <si>
    <r>
      <t xml:space="preserve">     </t>
    </r>
    <r>
      <rPr>
        <sz val="12"/>
        <rFont val="돋움"/>
        <family val="3"/>
        <charset val="129"/>
      </rPr>
      <t>아래용역에 대한 "환경영향평가업자의 수행능력평가서"를 붙임과 같이 제출합니다.</t>
    </r>
    <phoneticPr fontId="3" type="noConversion"/>
  </si>
  <si>
    <t xml:space="preserve"> (가) 총괄</t>
    <phoneticPr fontId="3" type="noConversion"/>
  </si>
  <si>
    <t xml:space="preserve"> (나) 분야별 책임평가자</t>
    <phoneticPr fontId="3" type="noConversion"/>
  </si>
  <si>
    <t xml:space="preserve"> (다) 분야별 참여평가자</t>
    <phoneticPr fontId="3" type="noConversion"/>
  </si>
  <si>
    <t xml:space="preserve"> (가) 총괄</t>
    <phoneticPr fontId="3" type="noConversion"/>
  </si>
  <si>
    <t xml:space="preserve"> (가) 환경영향평가등 수행건수</t>
    <phoneticPr fontId="3" type="noConversion"/>
  </si>
  <si>
    <t xml:space="preserve"> (나) 환경영향평가등 수행금액</t>
    <phoneticPr fontId="3" type="noConversion"/>
  </si>
  <si>
    <t xml:space="preserve"> (가) 부실평가자 및 부실업체 등</t>
    <phoneticPr fontId="3" type="noConversion"/>
  </si>
  <si>
    <t xml:space="preserve"> (나) 재정상태 건실도</t>
    <phoneticPr fontId="3" type="noConversion"/>
  </si>
  <si>
    <t xml:space="preserve"> (가) 개발실적</t>
    <phoneticPr fontId="3" type="noConversion"/>
  </si>
  <si>
    <t xml:space="preserve"> (나) 투자실적</t>
    <phoneticPr fontId="3" type="noConversion"/>
  </si>
  <si>
    <t xml:space="preserve"> (다) 활용실적</t>
    <phoneticPr fontId="3" type="noConversion"/>
  </si>
  <si>
    <t>평가</t>
    <phoneticPr fontId="3" type="noConversion"/>
  </si>
  <si>
    <t>자격 및 등급</t>
    <phoneticPr fontId="3" type="noConversion"/>
  </si>
  <si>
    <t>경력(년)</t>
    <phoneticPr fontId="3" type="noConversion"/>
  </si>
  <si>
    <t>실적(건수)</t>
    <phoneticPr fontId="3" type="noConversion"/>
  </si>
  <si>
    <t>업무여유도</t>
    <phoneticPr fontId="3" type="noConversion"/>
  </si>
  <si>
    <t>수행건수 및 금액</t>
    <phoneticPr fontId="3" type="noConversion"/>
  </si>
  <si>
    <t>내 역</t>
    <phoneticPr fontId="3" type="noConversion"/>
  </si>
  <si>
    <t>신용도</t>
    <phoneticPr fontId="3" type="noConversion"/>
  </si>
  <si>
    <t xml:space="preserve">    11. 환경영향평가 수행건수</t>
    <phoneticPr fontId="3" type="noConversion"/>
  </si>
  <si>
    <t xml:space="preserve">    12. 환경영향평가 수행금액</t>
    <phoneticPr fontId="3" type="noConversion"/>
  </si>
  <si>
    <t>제 목 : 환경영향평가업자의 사업수행능력 평가서 제출</t>
    <phoneticPr fontId="3" type="noConversion"/>
  </si>
  <si>
    <r>
      <t xml:space="preserve">붙임 : 신용평가등급확인서 및 대기업/중소기업 또는 소기업 확인서 </t>
    </r>
    <r>
      <rPr>
        <b/>
        <sz val="11"/>
        <color indexed="10"/>
        <rFont val="돋움"/>
        <family val="3"/>
        <charset val="129"/>
      </rPr>
      <t>(낙찰예정자만 제출)</t>
    </r>
    <phoneticPr fontId="10" type="noConversion"/>
  </si>
  <si>
    <t>가. 총괄기술자의 경력</t>
    <phoneticPr fontId="3" type="noConversion"/>
  </si>
  <si>
    <t>나. 분야별 책임평가자의 경력</t>
    <phoneticPr fontId="3" type="noConversion"/>
  </si>
  <si>
    <t>다. 분야별 참여평가자의 경력</t>
    <phoneticPr fontId="3" type="noConversion"/>
  </si>
  <si>
    <t>가. 총괄기술자의 실적</t>
    <phoneticPr fontId="3" type="noConversion"/>
  </si>
  <si>
    <t>나. 분야별 책임기술자의 실적</t>
    <phoneticPr fontId="3" type="noConversion"/>
  </si>
  <si>
    <t>다. 분야별 참여기술자의 실적</t>
    <phoneticPr fontId="3" type="noConversion"/>
  </si>
  <si>
    <r>
      <t>1차년도</t>
    </r>
    <r>
      <rPr>
        <sz val="11"/>
        <rFont val="돋움"/>
        <family val="3"/>
        <charset val="129"/>
      </rPr>
      <t>(2012)</t>
    </r>
    <phoneticPr fontId="3" type="noConversion"/>
  </si>
  <si>
    <r>
      <t>2차년도</t>
    </r>
    <r>
      <rPr>
        <sz val="11"/>
        <rFont val="돋움"/>
        <family val="3"/>
        <charset val="129"/>
      </rPr>
      <t>(2013)</t>
    </r>
    <phoneticPr fontId="3" type="noConversion"/>
  </si>
  <si>
    <r>
      <t>3차년도</t>
    </r>
    <r>
      <rPr>
        <sz val="11"/>
        <rFont val="돋움"/>
        <family val="3"/>
        <charset val="129"/>
      </rPr>
      <t>(2014)</t>
    </r>
    <phoneticPr fontId="3" type="noConversion"/>
  </si>
  <si>
    <t>가. 환경분야</t>
    <phoneticPr fontId="10" type="noConversion"/>
  </si>
  <si>
    <t>(가) 총괄</t>
    <phoneticPr fontId="3" type="noConversion"/>
  </si>
  <si>
    <t>(나) 분야별 책임평가자</t>
    <phoneticPr fontId="3" type="noConversion"/>
  </si>
  <si>
    <t>(다) 분야별 참여평가자</t>
    <phoneticPr fontId="3" type="noConversion"/>
  </si>
  <si>
    <t xml:space="preserve"> (가) 총괄</t>
    <phoneticPr fontId="3" type="noConversion"/>
  </si>
  <si>
    <t>이적계수</t>
    <phoneticPr fontId="3" type="noConversion"/>
  </si>
  <si>
    <t>기술자 점수</t>
    <phoneticPr fontId="3" type="noConversion"/>
  </si>
  <si>
    <t>이적 내용</t>
    <phoneticPr fontId="3" type="noConversion"/>
  </si>
  <si>
    <t>(참고사항) 위 양식에 추가적으로 보완하여 기입할 내용이 있을 경우 업체가 자체적으로 작성하시면 됩니다.</t>
    <phoneticPr fontId="3" type="noConversion"/>
  </si>
  <si>
    <t>(4) 업무여유도 평가</t>
    <phoneticPr fontId="3" type="noConversion"/>
  </si>
  <si>
    <t>1. 환경평가 참여자 능력평가
(68점)</t>
    <phoneticPr fontId="3" type="noConversion"/>
  </si>
  <si>
    <t>2. 환경평가업체 능력평가
(32점)</t>
    <phoneticPr fontId="3" type="noConversion"/>
  </si>
  <si>
    <t>소    계(기술자 점수)</t>
    <phoneticPr fontId="3" type="noConversion"/>
  </si>
  <si>
    <t>이적계수에 따른 최종 기술자 점수</t>
    <phoneticPr fontId="3" type="noConversion"/>
  </si>
  <si>
    <t>소    계(업체 능력평가)</t>
    <phoneticPr fontId="3" type="noConversion"/>
  </si>
  <si>
    <t>(중복도 산정 기준일, 입찰공고일)</t>
    <phoneticPr fontId="62" type="noConversion"/>
  </si>
  <si>
    <t>No.</t>
    <phoneticPr fontId="62" type="noConversion"/>
  </si>
  <si>
    <t>용역명</t>
    <phoneticPr fontId="62" type="noConversion"/>
  </si>
  <si>
    <t>총사업금액
(원)</t>
    <phoneticPr fontId="62" type="noConversion"/>
  </si>
  <si>
    <t>착수일</t>
    <phoneticPr fontId="62" type="noConversion"/>
  </si>
  <si>
    <t>준공일</t>
    <phoneticPr fontId="62" type="noConversion"/>
  </si>
  <si>
    <t>잔여일수</t>
    <phoneticPr fontId="62" type="noConversion"/>
  </si>
  <si>
    <t>총계약일수</t>
    <phoneticPr fontId="62" type="noConversion"/>
  </si>
  <si>
    <t>중복금액
(원)</t>
    <phoneticPr fontId="62" type="noConversion"/>
  </si>
  <si>
    <t>ㅇㅇㅇㅇ 사후환경영향조사용역</t>
    <phoneticPr fontId="62" type="noConversion"/>
  </si>
  <si>
    <t>계</t>
    <phoneticPr fontId="62" type="noConversion"/>
  </si>
  <si>
    <t>ㅇㅇㅇ 사후환경영향조사 용역</t>
    <phoneticPr fontId="62" type="noConversion"/>
  </si>
  <si>
    <t>ㅇㅇ 사후환경영향조사용역</t>
    <phoneticPr fontId="62" type="noConversion"/>
  </si>
  <si>
    <t>ㅇㅇㅇ) 사후환경영향조사용역</t>
    <phoneticPr fontId="62" type="noConversion"/>
  </si>
  <si>
    <t>평점</t>
    <phoneticPr fontId="62" type="noConversion"/>
  </si>
  <si>
    <t>ㅇㅇ 전략환경영향평가 용역</t>
    <phoneticPr fontId="3" type="noConversion"/>
  </si>
  <si>
    <t>ㅇㅇ 소규모환경영향평가 용역</t>
    <phoneticPr fontId="3" type="noConversion"/>
  </si>
  <si>
    <t>ㅇㅇ 환경영향평가 용역</t>
    <phoneticPr fontId="3" type="noConversion"/>
  </si>
  <si>
    <t>수질관리 또는 자연 환경 또는 토양환경</t>
    <phoneticPr fontId="3" type="noConversion"/>
  </si>
  <si>
    <t>붙임 : 기술자별 경력증명서 1부</t>
    <phoneticPr fontId="3" type="noConversion"/>
  </si>
  <si>
    <r>
      <t xml:space="preserve">가격입찰 후 </t>
    </r>
    <r>
      <rPr>
        <b/>
        <sz val="12"/>
        <color indexed="10"/>
        <rFont val="돋움"/>
        <family val="3"/>
        <charset val="129"/>
      </rPr>
      <t>낙찰예정자</t>
    </r>
    <r>
      <rPr>
        <b/>
        <sz val="12"/>
        <rFont val="돋움"/>
        <family val="3"/>
        <charset val="129"/>
      </rPr>
      <t xml:space="preserve">는 아래 1~16항에 해당하는 시트(sheet)를 모두 작성하여 색지 등으로 구분되게 출력한 </t>
    </r>
    <r>
      <rPr>
        <b/>
        <sz val="12"/>
        <color indexed="10"/>
        <rFont val="돋움"/>
        <family val="3"/>
        <charset val="129"/>
      </rPr>
      <t>출력물(1~1</t>
    </r>
    <r>
      <rPr>
        <b/>
        <sz val="12"/>
        <color indexed="10"/>
        <rFont val="돋움"/>
        <family val="3"/>
        <charset val="129"/>
      </rPr>
      <t>6</t>
    </r>
    <r>
      <rPr>
        <b/>
        <sz val="12"/>
        <color indexed="10"/>
        <rFont val="돋움"/>
        <family val="3"/>
        <charset val="129"/>
      </rPr>
      <t xml:space="preserve">)과 첨부물(1-1)을 </t>
    </r>
    <r>
      <rPr>
        <b/>
        <sz val="15"/>
        <color indexed="10"/>
        <rFont val="돋움"/>
        <family val="3"/>
        <charset val="129"/>
      </rPr>
      <t>1부</t>
    </r>
    <r>
      <rPr>
        <b/>
        <sz val="12"/>
        <color indexed="10"/>
        <rFont val="돋움"/>
        <family val="3"/>
        <charset val="129"/>
      </rPr>
      <t>씩</t>
    </r>
    <r>
      <rPr>
        <b/>
        <sz val="12"/>
        <rFont val="돋움"/>
        <family val="3"/>
        <charset val="129"/>
      </rPr>
      <t>을  다음의 순서대로 좌철</t>
    </r>
    <r>
      <rPr>
        <b/>
        <sz val="12"/>
        <color indexed="10"/>
        <rFont val="돋움"/>
        <family val="3"/>
        <charset val="129"/>
      </rPr>
      <t>(짧은면,1권)</t>
    </r>
    <r>
      <rPr>
        <b/>
        <sz val="12"/>
        <rFont val="돋움"/>
        <family val="3"/>
        <charset val="129"/>
      </rPr>
      <t xml:space="preserve">하여 제출하여 주시기 바랍니다. </t>
    </r>
    <phoneticPr fontId="3" type="noConversion"/>
  </si>
  <si>
    <t xml:space="preserve">         2. 중소기업기본법 시행령에 의한 소기업 확인서 1부.</t>
    <phoneticPr fontId="3" type="noConversion"/>
  </si>
  <si>
    <t xml:space="preserve">  </t>
    <phoneticPr fontId="3" type="noConversion"/>
  </si>
  <si>
    <t>(7) 이적계수</t>
    <phoneticPr fontId="3" type="noConversion"/>
  </si>
  <si>
    <t>(4) 공동도급</t>
    <phoneticPr fontId="3" type="noConversion"/>
  </si>
  <si>
    <t xml:space="preserve"> (가) 제1종업체↔제2종업체</t>
    <phoneticPr fontId="3" type="noConversion"/>
  </si>
  <si>
    <r>
      <t xml:space="preserve"> (나) 제1종업체↔소기업</t>
    </r>
    <r>
      <rPr>
        <sz val="8"/>
        <rFont val="굴림체"/>
        <family val="3"/>
        <charset val="129"/>
      </rPr>
      <t>(1.2종 포함)</t>
    </r>
    <phoneticPr fontId="3" type="noConversion"/>
  </si>
  <si>
    <t>[0.5]</t>
    <phoneticPr fontId="3" type="noConversion"/>
  </si>
  <si>
    <t>2091292-00</t>
    <phoneticPr fontId="3" type="noConversion"/>
  </si>
  <si>
    <t>붙임 :  1. 기술자경력증명서 등 전단계용역을 참여한 기간을 확인할 수있는 증빙서류</t>
    <phoneticPr fontId="3" type="noConversion"/>
  </si>
  <si>
    <t>전 단계용역
참여평가자</t>
    <phoneticPr fontId="3" type="noConversion"/>
  </si>
  <si>
    <t>전단계 용역명</t>
    <phoneticPr fontId="3" type="noConversion"/>
  </si>
  <si>
    <t>참여평가자 참여기간</t>
    <phoneticPr fontId="3" type="noConversion"/>
  </si>
  <si>
    <t>착수일</t>
    <phoneticPr fontId="3" type="noConversion"/>
  </si>
  <si>
    <t>완료일</t>
    <phoneticPr fontId="3" type="noConversion"/>
  </si>
  <si>
    <t>총과업기간</t>
    <phoneticPr fontId="3" type="noConversion"/>
  </si>
  <si>
    <t>참여평가자 참여기간</t>
    <phoneticPr fontId="3" type="noConversion"/>
  </si>
  <si>
    <t>전 단계용역의 총과업기간</t>
    <phoneticPr fontId="3" type="noConversion"/>
  </si>
  <si>
    <t>김유신</t>
    <phoneticPr fontId="3" type="noConversion"/>
  </si>
  <si>
    <t xml:space="preserve">          2. 전단계용역의 총과업기간을 확인 할 수 있는 최종계약서</t>
    <phoneticPr fontId="3" type="noConversion"/>
  </si>
  <si>
    <t xml:space="preserve"> 기술자별 자격증 1부.</t>
    <phoneticPr fontId="3" type="noConversion"/>
  </si>
  <si>
    <t xml:space="preserve">붙임 : 교육훈련 수료증 1부. </t>
  </si>
  <si>
    <t>* 교육종료일이 입찰공고 최근 3년에서 입찰공고일 사이에 있는 경우에 한하여 인정합니다.</t>
    <phoneticPr fontId="3" type="noConversion"/>
  </si>
  <si>
    <t>입찰공고일 :</t>
  </si>
  <si>
    <t>최근 3년 :</t>
  </si>
  <si>
    <t>총평가인원수(평가)</t>
    <phoneticPr fontId="3" type="noConversion"/>
  </si>
  <si>
    <t>가점</t>
    <phoneticPr fontId="3" type="noConversion"/>
  </si>
  <si>
    <t>(사)환경영향평가협회</t>
    <phoneticPr fontId="10" type="noConversion"/>
  </si>
  <si>
    <t>한국환경산업기술원</t>
    <phoneticPr fontId="10" type="noConversion"/>
  </si>
  <si>
    <t>실용신안</t>
    <phoneticPr fontId="3" type="noConversion"/>
  </si>
  <si>
    <t>실용신안실적</t>
    <phoneticPr fontId="3" type="noConversion"/>
  </si>
  <si>
    <t>총점</t>
    <phoneticPr fontId="3" type="noConversion"/>
  </si>
  <si>
    <t>참 조 : 건설기술계약과장</t>
  </si>
  <si>
    <t xml:space="preserve">제출일자 : 2024 . 01.          .         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</si>
</sst>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6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0.000"/>
    <numFmt numFmtId="179" formatCode="0.0"/>
    <numFmt numFmtId="180" formatCode="yy&quot;/&quot;m&quot;/&quot;d"/>
    <numFmt numFmtId="181" formatCode="_-* #,##0_-;\-* #,##0_-;_-* &quot;-&quot;??_-;_-@_-"/>
    <numFmt numFmtId="182" formatCode="_-* #,##0.00_-;\-* #,##0.00_-;_-* &quot;-&quot;_-;_-@_-"/>
    <numFmt numFmtId="183" formatCode="0_);[Red]\(0\)"/>
    <numFmt numFmtId="184" formatCode="#,##0.00_ "/>
    <numFmt numFmtId="185" formatCode="_ &quot;SFr.&quot;\ * #,##0.00_ ;_ &quot;SFr.&quot;\ * \-#,##0.00_ ;_ &quot;SFr.&quot;\ * &quot;-&quot;??_ ;_ @_ "/>
    <numFmt numFmtId="186" formatCode="#,##0;[Red]&quot;-&quot;#,##0"/>
    <numFmt numFmtId="187" formatCode="0_ "/>
    <numFmt numFmtId="188" formatCode="#,##0.0_ "/>
    <numFmt numFmtId="189" formatCode="0.00_ "/>
    <numFmt numFmtId="190" formatCode="#,##0_);[Red]\(#,##0\)"/>
    <numFmt numFmtId="191" formatCode="#%"/>
    <numFmt numFmtId="192" formatCode="0.00_);[Red]\(0.00\)"/>
    <numFmt numFmtId="193" formatCode="_-* #,##0.0_-;\-* #,##0.0_-;_-* &quot;-&quot;_-;_-@_-"/>
    <numFmt numFmtId="194" formatCode="#,##0_ "/>
    <numFmt numFmtId="195" formatCode="&quot;₩&quot;#,##0;&quot;₩&quot;\-#,##0"/>
    <numFmt numFmtId="196" formatCode="#,##0.0"/>
    <numFmt numFmtId="197" formatCode="0.0_ "/>
    <numFmt numFmtId="198" formatCode="###0_);[Red]\(###0\)"/>
    <numFmt numFmtId="199" formatCode="&quot;₩&quot;#,###.0&quot;원정&quot;"/>
    <numFmt numFmtId="200" formatCode="_ * #,##0_ ;_ * &quot;₩&quot;&quot;₩&quot;&quot;₩&quot;\-#,##0_ ;_ * &quot;-&quot;_ ;_ @_ "/>
    <numFmt numFmtId="201" formatCode="_ &quot;₩&quot;* #,##0.00_ ;_ &quot;₩&quot;* &quot;₩&quot;&quot;₩&quot;&quot;₩&quot;&quot;₩&quot;\-#,##0.00_ ;_ &quot;₩&quot;* &quot;-&quot;??_ ;_ @_ "/>
    <numFmt numFmtId="202" formatCode="&quot;₩&quot;#,##0;&quot;₩&quot;&quot;₩&quot;&quot;₩&quot;&quot;₩&quot;\-#,##0"/>
    <numFmt numFmtId="203" formatCode="_ * #,##0.000000_ ;_ * &quot;₩&quot;\!\-#,##0.000000_ ;_ * &quot;-&quot;_ ;_ @_ "/>
    <numFmt numFmtId="204" formatCode="_ * #,##0.00000000_ ;_ * &quot;₩&quot;\!\-#,##0.00000000_ ;_ * &quot;-&quot;_ ;_ @_ "/>
    <numFmt numFmtId="205" formatCode="&quot;# &quot;\ #,##0"/>
    <numFmt numFmtId="206" formatCode="_-[$€-2]* #,##0.00_-;\-[$€-2]* #,##0.00_-;_-[$€-2]* &quot;-&quot;??_-"/>
    <numFmt numFmtId="207" formatCode="#."/>
    <numFmt numFmtId="208" formatCode="##.##&quot;%&quot;"/>
    <numFmt numFmtId="209" formatCode="%#.00"/>
    <numFmt numFmtId="210" formatCode="#,##0&quot;£&quot;_);[Red]\(#,##0&quot;£&quot;\)"/>
    <numFmt numFmtId="211" formatCode="_ * #,##0.00000_ ;_ * &quot;₩&quot;\!\-#,##0.00000_ ;_ * &quot;-&quot;_ ;_ @_ "/>
    <numFmt numFmtId="212" formatCode="_ * #,##0.0000000_ ;_ * &quot;₩&quot;\!\-#,##0.0000000_ ;_ * &quot;-&quot;_ ;_ @_ "/>
    <numFmt numFmtId="213" formatCode="_-&quot;$&quot;* #,##0_-;\-&quot;$&quot;* #,##0_-;_-&quot;$&quot;* &quot;-&quot;_-;_-@_-"/>
    <numFmt numFmtId="214" formatCode="_-&quot;$&quot;* #,##0.00_-;\-&quot;$&quot;* #,##0.00_-;_-&quot;$&quot;* &quot;-&quot;??_-;_-@_-"/>
    <numFmt numFmtId="215" formatCode="_-* #,##0_-;&quot;₩&quot;&quot;₩&quot;&quot;₩&quot;&quot;₩&quot;&quot;₩&quot;&quot;₩&quot;&quot;₩&quot;&quot;₩&quot;&quot;₩&quot;&quot;₩&quot;&quot;₩&quot;\-* #,##0_-;_-* &quot;-&quot;_-;_-@_-"/>
    <numFmt numFmtId="216" formatCode="&quot;[&quot;#&quot;]&quot;\ "/>
    <numFmt numFmtId="217" formatCode="&quot;[&quot;#.0&quot;]&quot;\ "/>
  </numFmts>
  <fonts count="14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u/>
      <sz val="20"/>
      <name val="돋움"/>
      <family val="3"/>
      <charset val="129"/>
    </font>
    <font>
      <sz val="14"/>
      <name val="돋움"/>
      <family val="3"/>
      <charset val="129"/>
    </font>
    <font>
      <b/>
      <sz val="20"/>
      <name val="궁서"/>
      <family val="1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18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궁서"/>
      <family val="1"/>
      <charset val="129"/>
    </font>
    <font>
      <sz val="10"/>
      <name val="궁서"/>
      <family val="1"/>
      <charset val="129"/>
    </font>
    <font>
      <b/>
      <sz val="9"/>
      <name val="궁서"/>
      <family val="1"/>
      <charset val="129"/>
    </font>
    <font>
      <sz val="9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11"/>
      <color indexed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돋움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0"/>
      <name val="맑은 고딕"/>
      <family val="3"/>
      <charset val="129"/>
    </font>
    <font>
      <b/>
      <sz val="15"/>
      <color indexed="10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2"/>
      <name val="Times New Roman"/>
      <family val="1"/>
    </font>
    <font>
      <sz val="11"/>
      <color indexed="63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한양중고딕"/>
      <family val="1"/>
      <charset val="129"/>
    </font>
    <font>
      <sz val="1"/>
      <color indexed="8"/>
      <name val="Courier"/>
      <family val="3"/>
    </font>
    <font>
      <sz val="12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8"/>
      <name val="Arial"/>
      <family val="2"/>
    </font>
    <font>
      <b/>
      <sz val="1"/>
      <color indexed="8"/>
      <name val="Courier"/>
      <family val="3"/>
    </font>
    <font>
      <b/>
      <sz val="14"/>
      <name val="Arial"/>
      <family val="2"/>
    </font>
    <font>
      <sz val="10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0"/>
      <name val="Geneva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color indexed="20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sz val="14"/>
      <name val="뼻뮝"/>
      <family val="3"/>
      <charset val="129"/>
    </font>
    <font>
      <sz val="11"/>
      <color indexed="8"/>
      <name val="돋움"/>
      <family val="3"/>
      <charset val="129"/>
    </font>
    <font>
      <sz val="10"/>
      <color indexed="6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52"/>
      <name val="맑은 고딕"/>
      <family val="3"/>
      <charset val="129"/>
    </font>
    <font>
      <sz val="10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7"/>
      <name val="바탕체"/>
      <family val="1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8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rgb="FFFA7D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0"/>
      <color rgb="FF9C0006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color rgb="FF9C65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0"/>
      <color rgb="FF7F7F7F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3F3F76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0"/>
      <color rgb="FF0061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0"/>
      <color rgb="FF3F3F3F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  <font>
      <b/>
      <u/>
      <sz val="14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굴림체"/>
      <family val="3"/>
      <charset val="129"/>
    </font>
    <font>
      <b/>
      <sz val="10"/>
      <color rgb="FFFF0000"/>
      <name val="궁서"/>
      <family val="1"/>
      <charset val="129"/>
    </font>
    <font>
      <b/>
      <sz val="10"/>
      <name val="궁서"/>
      <family val="1"/>
      <charset val="129"/>
    </font>
    <font>
      <b/>
      <sz val="9"/>
      <color indexed="10"/>
      <name val="돋움"/>
      <family val="3"/>
      <charset val="129"/>
    </font>
    <font>
      <sz val="10"/>
      <color rgb="FFFF0000"/>
      <name val="돋움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642BA"/>
      </left>
      <right style="medium">
        <color rgb="FF0642BA"/>
      </right>
      <top/>
      <bottom/>
      <diagonal/>
    </border>
    <border>
      <left style="medium">
        <color rgb="FFE02ED8"/>
      </left>
      <right style="medium">
        <color rgb="FFE02ED8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</borders>
  <cellStyleXfs count="3463">
    <xf numFmtId="0" fontId="0" fillId="0" borderId="0"/>
    <xf numFmtId="0" fontId="16" fillId="0" borderId="0"/>
    <xf numFmtId="0" fontId="2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17" fillId="0" borderId="0"/>
    <xf numFmtId="0" fontId="65" fillId="0" borderId="0"/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6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09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110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9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110" fillId="38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09" fillId="38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110" fillId="39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109" fillId="39" borderId="0" applyNumberFormat="0" applyBorder="0" applyAlignment="0" applyProtection="0">
      <alignment vertical="center"/>
    </xf>
    <xf numFmtId="0" fontId="64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110" fillId="41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109" fillId="41" borderId="0" applyNumberFormat="0" applyBorder="0" applyAlignment="0" applyProtection="0">
      <alignment vertical="center"/>
    </xf>
    <xf numFmtId="0" fontId="64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110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66" fillId="11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110" fillId="42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109" fillId="42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110" fillId="43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109" fillId="43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110" fillId="44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109" fillId="4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111" fillId="4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112" fillId="4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111" fillId="46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112" fillId="46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111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112" fillId="13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111" fillId="18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18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111" fillId="47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47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111" fillId="19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112" fillId="19" borderId="0" applyNumberFormat="0" applyBorder="0" applyAlignment="0" applyProtection="0">
      <alignment vertical="center"/>
    </xf>
    <xf numFmtId="0" fontId="68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70" fillId="0" borderId="0"/>
    <xf numFmtId="37" fontId="18" fillId="0" borderId="0"/>
    <xf numFmtId="198" fontId="17" fillId="0" borderId="0" applyFill="0" applyBorder="0" applyAlignment="0"/>
    <xf numFmtId="3" fontId="71" fillId="0" borderId="0">
      <alignment horizontal="center"/>
    </xf>
    <xf numFmtId="4" fontId="72" fillId="0" borderId="0">
      <protection locked="0"/>
    </xf>
    <xf numFmtId="176" fontId="17" fillId="0" borderId="0" applyFont="0" applyFill="0" applyBorder="0" applyAlignment="0" applyProtection="0"/>
    <xf numFmtId="199" fontId="16" fillId="0" borderId="0"/>
    <xf numFmtId="177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200" fontId="73" fillId="0" borderId="0" applyFont="0" applyFill="0" applyBorder="0" applyAlignment="0" applyProtection="0"/>
    <xf numFmtId="0" fontId="74" fillId="0" borderId="0" applyNumberFormat="0" applyAlignment="0">
      <alignment horizontal="left"/>
    </xf>
    <xf numFmtId="0" fontId="60" fillId="0" borderId="0" applyFont="0" applyFill="0" applyBorder="0" applyAlignment="0" applyProtection="0"/>
    <xf numFmtId="0" fontId="2" fillId="0" borderId="0">
      <protection locked="0"/>
    </xf>
    <xf numFmtId="185" fontId="16" fillId="0" borderId="0" applyFont="0" applyFill="0" applyBorder="0" applyAlignment="0" applyProtection="0"/>
    <xf numFmtId="201" fontId="2" fillId="0" borderId="0"/>
    <xf numFmtId="186" fontId="16" fillId="0" borderId="0" applyFont="0" applyFill="0" applyBorder="0" applyAlignment="0" applyProtection="0"/>
    <xf numFmtId="202" fontId="2" fillId="0" borderId="0" applyFont="0" applyFill="0" applyBorder="0" applyAlignment="0" applyProtection="0"/>
    <xf numFmtId="0" fontId="2" fillId="0" borderId="0"/>
    <xf numFmtId="0" fontId="17" fillId="0" borderId="0" applyFont="0" applyFill="0" applyBorder="0" applyAlignment="0" applyProtection="0"/>
    <xf numFmtId="203" fontId="2" fillId="0" borderId="0" applyFont="0" applyFill="0" applyBorder="0" applyAlignment="0" applyProtection="0"/>
    <xf numFmtId="204" fontId="2" fillId="0" borderId="0" applyFont="0" applyFill="0" applyBorder="0" applyAlignment="0" applyProtection="0"/>
    <xf numFmtId="205" fontId="16" fillId="0" borderId="0"/>
    <xf numFmtId="0" fontId="75" fillId="0" borderId="0" applyNumberFormat="0" applyAlignment="0">
      <alignment horizontal="left"/>
    </xf>
    <xf numFmtId="206" fontId="2" fillId="0" borderId="0" applyFont="0" applyFill="0" applyBorder="0" applyAlignment="0" applyProtection="0"/>
    <xf numFmtId="206" fontId="2" fillId="0" borderId="0" applyFont="0" applyFill="0" applyBorder="0" applyAlignment="0" applyProtection="0">
      <alignment vertical="center"/>
    </xf>
    <xf numFmtId="206" fontId="2" fillId="0" borderId="0" applyFont="0" applyFill="0" applyBorder="0" applyAlignment="0" applyProtection="0">
      <alignment vertical="center"/>
    </xf>
    <xf numFmtId="2" fontId="17" fillId="0" borderId="0" applyFont="0" applyFill="0" applyBorder="0" applyAlignment="0" applyProtection="0"/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38" fontId="76" fillId="20" borderId="0" applyNumberFormat="0" applyBorder="0" applyAlignment="0" applyProtection="0"/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77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207" fontId="78" fillId="0" borderId="0">
      <protection locked="0"/>
    </xf>
    <xf numFmtId="207" fontId="78" fillId="0" borderId="0">
      <protection locked="0"/>
    </xf>
    <xf numFmtId="0" fontId="79" fillId="0" borderId="0">
      <alignment horizontal="left"/>
    </xf>
    <xf numFmtId="0" fontId="17" fillId="21" borderId="3"/>
    <xf numFmtId="10" fontId="76" fillId="22" borderId="4" applyNumberFormat="0" applyBorder="0" applyAlignment="0" applyProtection="0"/>
    <xf numFmtId="0" fontId="80" fillId="0" borderId="0" applyNumberFormat="0" applyFont="0" applyFill="0" applyBorder="0" applyProtection="0">
      <alignment horizontal="left" vertical="center"/>
    </xf>
    <xf numFmtId="4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37" fontId="81" fillId="0" borderId="0"/>
    <xf numFmtId="208" fontId="16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17" fillId="0" borderId="0"/>
    <xf numFmtId="0" fontId="2" fillId="0" borderId="0">
      <protection locked="0"/>
    </xf>
    <xf numFmtId="10" fontId="17" fillId="0" borderId="0" applyFont="0" applyFill="0" applyBorder="0" applyAlignment="0" applyProtection="0"/>
    <xf numFmtId="209" fontId="72" fillId="0" borderId="0">
      <protection locked="0"/>
    </xf>
    <xf numFmtId="210" fontId="17" fillId="0" borderId="0" applyNumberFormat="0" applyFill="0" applyBorder="0" applyAlignment="0" applyProtection="0">
      <alignment horizontal="left"/>
    </xf>
    <xf numFmtId="0" fontId="17" fillId="0" borderId="0"/>
    <xf numFmtId="0" fontId="83" fillId="0" borderId="0"/>
    <xf numFmtId="40" fontId="84" fillId="0" borderId="0" applyBorder="0">
      <alignment horizontal="right"/>
    </xf>
    <xf numFmtId="0" fontId="85" fillId="0" borderId="0" applyFill="0" applyBorder="0" applyProtection="0">
      <alignment horizontal="centerContinuous" vertical="center"/>
    </xf>
    <xf numFmtId="0" fontId="73" fillId="23" borderId="0" applyFill="0" applyBorder="0" applyProtection="0">
      <alignment horizontal="center" vertical="center"/>
    </xf>
    <xf numFmtId="0" fontId="17" fillId="0" borderId="5" applyNumberFormat="0" applyFont="0" applyFill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86" fillId="0" borderId="0" applyNumberFormat="0" applyFont="0" applyFill="0" applyBorder="0" applyProtection="0">
      <alignment horizontal="center" vertical="center" wrapText="1"/>
    </xf>
    <xf numFmtId="0" fontId="32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111" fillId="48" borderId="0" applyNumberFormat="0" applyBorder="0" applyAlignment="0" applyProtection="0">
      <alignment vertical="center"/>
    </xf>
    <xf numFmtId="0" fontId="67" fillId="24" borderId="0" applyNumberFormat="0" applyBorder="0" applyAlignment="0" applyProtection="0">
      <alignment vertical="center"/>
    </xf>
    <xf numFmtId="0" fontId="112" fillId="48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111" fillId="49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112" fillId="49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111" fillId="50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112" fillId="5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111" fillId="51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112" fillId="51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111" fillId="52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112" fillId="52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111" fillId="53" borderId="0" applyNumberFormat="0" applyBorder="0" applyAlignment="0" applyProtection="0">
      <alignment vertical="center"/>
    </xf>
    <xf numFmtId="0" fontId="67" fillId="28" borderId="0" applyNumberFormat="0" applyBorder="0" applyAlignment="0" applyProtection="0">
      <alignment vertical="center"/>
    </xf>
    <xf numFmtId="0" fontId="112" fillId="5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34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34" fillId="11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34" fillId="3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34" fillId="11" borderId="6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0" fontId="115" fillId="54" borderId="74" applyNumberFormat="0" applyAlignment="0" applyProtection="0">
      <alignment vertical="center"/>
    </xf>
    <xf numFmtId="0" fontId="88" fillId="11" borderId="6" applyNumberFormat="0" applyAlignment="0" applyProtection="0">
      <alignment vertical="center"/>
    </xf>
    <xf numFmtId="0" fontId="116" fillId="54" borderId="74" applyNumberFormat="0" applyAlignment="0" applyProtection="0">
      <alignment vertical="center"/>
    </xf>
    <xf numFmtId="2" fontId="89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7" fillId="0" borderId="0" applyBorder="0" applyAlignment="0"/>
    <xf numFmtId="0" fontId="7" fillId="0" borderId="7" applyBorder="0" applyAlignment="0">
      <alignment horizontal="center"/>
    </xf>
    <xf numFmtId="0" fontId="7" fillId="0" borderId="8"/>
    <xf numFmtId="0" fontId="35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117" fillId="55" borderId="0" applyNumberFormat="0" applyBorder="0" applyAlignment="0" applyProtection="0">
      <alignment vertical="center"/>
    </xf>
    <xf numFmtId="0" fontId="92" fillId="4" borderId="0" applyNumberFormat="0" applyBorder="0" applyAlignment="0" applyProtection="0">
      <alignment vertical="center"/>
    </xf>
    <xf numFmtId="0" fontId="118" fillId="55" borderId="0" applyNumberFormat="0" applyBorder="0" applyAlignment="0" applyProtection="0">
      <alignment vertical="center"/>
    </xf>
    <xf numFmtId="0" fontId="89" fillId="0" borderId="0" applyFont="0" applyFill="0" applyBorder="0" applyAlignment="0" applyProtection="0"/>
    <xf numFmtId="1" fontId="59" fillId="0" borderId="4" applyFill="0" applyBorder="0">
      <alignment horizontal="center"/>
    </xf>
    <xf numFmtId="0" fontId="71" fillId="0" borderId="0" applyFont="0" applyAlignment="0">
      <alignment horizontal="left"/>
    </xf>
    <xf numFmtId="0" fontId="93" fillId="0" borderId="0" applyNumberFormat="0" applyFill="0" applyBorder="0" applyAlignment="0" applyProtection="0">
      <alignment vertical="top"/>
      <protection locked="0"/>
    </xf>
    <xf numFmtId="40" fontId="94" fillId="0" borderId="0" applyFont="0" applyFill="0" applyBorder="0" applyAlignment="0" applyProtection="0"/>
    <xf numFmtId="38" fontId="94" fillId="0" borderId="0" applyFont="0" applyFill="0" applyBorder="0" applyAlignment="0" applyProtection="0"/>
    <xf numFmtId="0" fontId="2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2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2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7" borderId="9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64" fillId="56" borderId="75" applyNumberFormat="0" applyFont="0" applyAlignment="0" applyProtection="0">
      <alignment vertical="center"/>
    </xf>
    <xf numFmtId="0" fontId="31" fillId="56" borderId="75" applyNumberFormat="0" applyFont="0" applyAlignment="0" applyProtection="0">
      <alignment vertical="center"/>
    </xf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9" fillId="23" borderId="0" applyFill="0" applyBorder="0" applyProtection="0">
      <alignment horizontal="right"/>
    </xf>
    <xf numFmtId="10" fontId="59" fillId="0" borderId="0" applyFill="0" applyBorder="0" applyProtection="0">
      <alignment horizontal="right"/>
    </xf>
    <xf numFmtId="9" fontId="3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9" fontId="95" fillId="0" borderId="0" applyFont="0" applyFill="0" applyAlignment="0" applyProtection="0"/>
    <xf numFmtId="0" fontId="3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119" fillId="57" borderId="0" applyNumberFormat="0" applyBorder="0" applyAlignment="0" applyProtection="0">
      <alignment vertical="center"/>
    </xf>
    <xf numFmtId="0" fontId="96" fillId="14" borderId="0" applyNumberFormat="0" applyBorder="0" applyAlignment="0" applyProtection="0">
      <alignment vertical="center"/>
    </xf>
    <xf numFmtId="0" fontId="120" fillId="57" borderId="0" applyNumberFormat="0" applyBorder="0" applyAlignment="0" applyProtection="0">
      <alignment vertical="center"/>
    </xf>
    <xf numFmtId="0" fontId="2" fillId="0" borderId="10">
      <alignment horizontal="center" vertical="center"/>
    </xf>
    <xf numFmtId="0" fontId="15" fillId="0" borderId="0"/>
    <xf numFmtId="0" fontId="3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3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38" fillId="29" borderId="11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0" fontId="123" fillId="58" borderId="76" applyNumberFormat="0" applyAlignment="0" applyProtection="0">
      <alignment vertical="center"/>
    </xf>
    <xf numFmtId="0" fontId="98" fillId="29" borderId="11" applyNumberFormat="0" applyAlignment="0" applyProtection="0">
      <alignment vertical="center"/>
    </xf>
    <xf numFmtId="0" fontId="124" fillId="58" borderId="76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2" fillId="0" borderId="0" applyFont="0" applyFill="0" applyBorder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2" fillId="0" borderId="0" applyFont="0" applyFill="0" applyBorder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95" fillId="0" borderId="0" applyFont="0" applyFill="0" applyAlignment="0" applyProtection="0"/>
    <xf numFmtId="41" fontId="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0" fillId="0" borderId="0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3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125" fillId="0" borderId="77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126" fillId="0" borderId="77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127" fillId="0" borderId="78" applyNumberFormat="0" applyFill="0" applyAlignment="0" applyProtection="0">
      <alignment vertical="center"/>
    </xf>
    <xf numFmtId="0" fontId="63" fillId="0" borderId="14" applyNumberFormat="0" applyFill="0" applyAlignment="0" applyProtection="0">
      <alignment vertical="center"/>
    </xf>
    <xf numFmtId="0" fontId="128" fillId="0" borderId="78" applyNumberFormat="0" applyFill="0" applyAlignment="0" applyProtection="0">
      <alignment vertical="center"/>
    </xf>
    <xf numFmtId="0" fontId="65" fillId="0" borderId="0"/>
    <xf numFmtId="0" fontId="41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41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41" fillId="5" borderId="6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0" fontId="129" fillId="59" borderId="74" applyNumberFormat="0" applyAlignment="0" applyProtection="0">
      <alignment vertical="center"/>
    </xf>
    <xf numFmtId="0" fontId="100" fillId="5" borderId="6" applyNumberFormat="0" applyAlignment="0" applyProtection="0">
      <alignment vertical="center"/>
    </xf>
    <xf numFmtId="0" fontId="130" fillId="59" borderId="74" applyNumberFormat="0" applyAlignment="0" applyProtection="0">
      <alignment vertical="center"/>
    </xf>
    <xf numFmtId="4" fontId="89" fillId="0" borderId="0" applyFont="0" applyFill="0" applyBorder="0" applyAlignment="0" applyProtection="0"/>
    <xf numFmtId="3" fontId="89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01" fillId="0" borderId="17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1" fillId="0" borderId="79" applyNumberFormat="0" applyFill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3" fillId="0" borderId="80" applyNumberFormat="0" applyFill="0" applyAlignment="0" applyProtection="0">
      <alignment vertical="center"/>
    </xf>
    <xf numFmtId="0" fontId="44" fillId="0" borderId="18" applyNumberFormat="0" applyFill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03" fillId="0" borderId="20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34" fillId="0" borderId="81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6" fillId="0" borderId="0"/>
    <xf numFmtId="0" fontId="105" fillId="0" borderId="0"/>
    <xf numFmtId="0" fontId="4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5" fillId="60" borderId="0" applyNumberFormat="0" applyBorder="0" applyAlignment="0" applyProtection="0">
      <alignment vertical="center"/>
    </xf>
    <xf numFmtId="0" fontId="106" fillId="6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0" fontId="4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47" fillId="11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47" fillId="3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47" fillId="11" borderId="21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0" fontId="137" fillId="54" borderId="82" applyNumberFormat="0" applyAlignment="0" applyProtection="0">
      <alignment vertical="center"/>
    </xf>
    <xf numFmtId="0" fontId="107" fillId="11" borderId="21" applyNumberFormat="0" applyAlignment="0" applyProtection="0">
      <alignment vertical="center"/>
    </xf>
    <xf numFmtId="0" fontId="138" fillId="54" borderId="82" applyNumberFormat="0" applyAlignment="0" applyProtection="0">
      <alignment vertical="center"/>
    </xf>
    <xf numFmtId="3" fontId="16" fillId="0" borderId="0" applyFont="0" applyFill="0" applyBorder="0" applyAlignment="0" applyProtection="0"/>
    <xf numFmtId="196" fontId="16" fillId="23" borderId="0" applyFill="0" applyBorder="0" applyProtection="0">
      <alignment horizontal="right"/>
    </xf>
    <xf numFmtId="0" fontId="16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10" fontId="89" fillId="0" borderId="0" applyFont="0" applyFill="0" applyBorder="0" applyAlignment="0" applyProtection="0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12"/>
    <xf numFmtId="0" fontId="2" fillId="0" borderId="0"/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3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10" fillId="0" borderId="0">
      <alignment vertical="center"/>
    </xf>
    <xf numFmtId="0" fontId="31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1" fillId="0" borderId="0">
      <alignment vertical="center"/>
    </xf>
    <xf numFmtId="0" fontId="110" fillId="0" borderId="0">
      <alignment vertical="center"/>
    </xf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110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95" fillId="0" borderId="0" applyFill="0" applyAlignment="0"/>
    <xf numFmtId="0" fontId="2" fillId="0" borderId="0"/>
    <xf numFmtId="0" fontId="110" fillId="0" borderId="0">
      <alignment vertical="center"/>
    </xf>
    <xf numFmtId="0" fontId="31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2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64" fillId="0" borderId="0">
      <alignment vertical="center"/>
    </xf>
    <xf numFmtId="0" fontId="110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2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>
      <alignment vertical="center"/>
    </xf>
    <xf numFmtId="0" fontId="109" fillId="0" borderId="0">
      <alignment vertical="center"/>
    </xf>
    <xf numFmtId="0" fontId="64" fillId="0" borderId="0">
      <alignment vertical="center"/>
    </xf>
    <xf numFmtId="0" fontId="2" fillId="0" borderId="0"/>
    <xf numFmtId="0" fontId="109" fillId="0" borderId="0">
      <alignment vertical="center"/>
    </xf>
    <xf numFmtId="0" fontId="2" fillId="0" borderId="0"/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09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2" fillId="0" borderId="0"/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110" fillId="0" borderId="0">
      <alignment vertical="center"/>
    </xf>
    <xf numFmtId="0" fontId="2" fillId="0" borderId="0"/>
    <xf numFmtId="0" fontId="2" fillId="0" borderId="0"/>
    <xf numFmtId="0" fontId="110" fillId="0" borderId="0">
      <alignment vertical="center"/>
    </xf>
    <xf numFmtId="0" fontId="2" fillId="0" borderId="0"/>
    <xf numFmtId="5" fontId="2" fillId="0" borderId="0" applyBorder="0"/>
    <xf numFmtId="0" fontId="89" fillId="0" borderId="5" applyNumberFormat="0" applyFont="0" applyFill="0" applyAlignment="0" applyProtection="0"/>
    <xf numFmtId="213" fontId="65" fillId="0" borderId="0" applyFont="0" applyFill="0" applyBorder="0" applyAlignment="0" applyProtection="0"/>
    <xf numFmtId="214" fontId="65" fillId="0" borderId="0" applyFont="0" applyFill="0" applyBorder="0" applyAlignment="0" applyProtection="0"/>
    <xf numFmtId="215" fontId="2" fillId="0" borderId="0" applyFont="0" applyFill="0" applyBorder="0" applyAlignment="0" applyProtection="0"/>
    <xf numFmtId="195" fontId="89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1">
    <xf numFmtId="0" fontId="0" fillId="0" borderId="0" xfId="0"/>
    <xf numFmtId="0" fontId="0" fillId="0" borderId="4" xfId="0" applyBorder="1"/>
    <xf numFmtId="0" fontId="0" fillId="0" borderId="22" xfId="0" applyBorder="1"/>
    <xf numFmtId="0" fontId="0" fillId="30" borderId="22" xfId="0" applyFill="1" applyBorder="1"/>
    <xf numFmtId="0" fontId="10" fillId="0" borderId="0" xfId="0" applyFont="1"/>
    <xf numFmtId="0" fontId="0" fillId="0" borderId="4" xfId="0" applyBorder="1" applyAlignment="1">
      <alignment vertical="center"/>
    </xf>
    <xf numFmtId="0" fontId="0" fillId="31" borderId="4" xfId="0" applyFill="1" applyBorder="1" applyAlignment="1">
      <alignment horizontal="center" vertical="center"/>
    </xf>
    <xf numFmtId="0" fontId="0" fillId="31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0" fillId="31" borderId="23" xfId="0" applyFill="1" applyBorder="1" applyAlignment="1">
      <alignment horizontal="center" vertical="center"/>
    </xf>
    <xf numFmtId="0" fontId="0" fillId="32" borderId="4" xfId="0" applyFill="1" applyBorder="1"/>
    <xf numFmtId="183" fontId="10" fillId="32" borderId="4" xfId="0" applyNumberFormat="1" applyFont="1" applyFill="1" applyBorder="1"/>
    <xf numFmtId="0" fontId="0" fillId="32" borderId="4" xfId="0" applyFill="1" applyBorder="1" applyAlignment="1">
      <alignment horizont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0" borderId="22" xfId="0" applyFill="1" applyBorder="1" applyAlignment="1">
      <alignment horizontal="center" vertical="center"/>
    </xf>
    <xf numFmtId="55" fontId="0" fillId="30" borderId="22" xfId="0" applyNumberFormat="1" applyFill="1" applyBorder="1"/>
    <xf numFmtId="183" fontId="0" fillId="30" borderId="22" xfId="0" applyNumberFormat="1" applyFill="1" applyBorder="1"/>
    <xf numFmtId="0" fontId="0" fillId="30" borderId="4" xfId="0" applyFill="1" applyBorder="1"/>
    <xf numFmtId="55" fontId="0" fillId="30" borderId="4" xfId="0" applyNumberFormat="1" applyFill="1" applyBorder="1"/>
    <xf numFmtId="0" fontId="0" fillId="23" borderId="4" xfId="0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/>
    <xf numFmtId="0" fontId="6" fillId="0" borderId="0" xfId="0" applyFont="1"/>
    <xf numFmtId="0" fontId="0" fillId="0" borderId="22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6" fillId="0" borderId="0" xfId="0" applyFont="1" applyAlignment="1">
      <alignment horizontal="left" vertical="center" indent="1"/>
    </xf>
    <xf numFmtId="0" fontId="1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0" fillId="30" borderId="4" xfId="0" applyFont="1" applyFill="1" applyBorder="1"/>
    <xf numFmtId="0" fontId="7" fillId="30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30" borderId="4" xfId="0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87" fontId="6" fillId="0" borderId="0" xfId="0" applyNumberFormat="1" applyFont="1" applyAlignment="1">
      <alignment horizontal="left" vertical="center" indent="1"/>
    </xf>
    <xf numFmtId="0" fontId="10" fillId="0" borderId="0" xfId="0" applyFont="1" applyAlignment="1">
      <alignment vertical="center"/>
    </xf>
    <xf numFmtId="188" fontId="1" fillId="23" borderId="24" xfId="2546" applyNumberFormat="1" applyFont="1" applyFill="1" applyBorder="1" applyAlignment="1">
      <alignment horizontal="center" vertical="center"/>
    </xf>
    <xf numFmtId="0" fontId="0" fillId="23" borderId="0" xfId="0" applyFill="1" applyAlignment="1">
      <alignment vertical="center"/>
    </xf>
    <xf numFmtId="0" fontId="1" fillId="33" borderId="25" xfId="0" applyFont="1" applyFill="1" applyBorder="1" applyAlignment="1">
      <alignment horizontal="center" vertical="center" wrapText="1"/>
    </xf>
    <xf numFmtId="41" fontId="1" fillId="33" borderId="26" xfId="2546" applyFont="1" applyFill="1" applyBorder="1" applyAlignment="1">
      <alignment horizontal="center" vertical="center"/>
    </xf>
    <xf numFmtId="41" fontId="1" fillId="33" borderId="27" xfId="2546" applyFont="1" applyFill="1" applyBorder="1" applyAlignment="1">
      <alignment horizontal="center" vertical="center"/>
    </xf>
    <xf numFmtId="41" fontId="1" fillId="33" borderId="28" xfId="2546" applyFont="1" applyFill="1" applyBorder="1" applyAlignment="1">
      <alignment horizontal="center" vertical="center"/>
    </xf>
    <xf numFmtId="41" fontId="1" fillId="33" borderId="29" xfId="2333" applyNumberFormat="1" applyFont="1" applyFill="1" applyBorder="1" applyAlignment="1">
      <alignment horizontal="center" vertical="center"/>
    </xf>
    <xf numFmtId="0" fontId="1" fillId="30" borderId="30" xfId="0" applyFont="1" applyFill="1" applyBorder="1" applyAlignment="1">
      <alignment horizontal="center" vertical="center" wrapText="1"/>
    </xf>
    <xf numFmtId="0" fontId="1" fillId="30" borderId="22" xfId="0" applyFont="1" applyFill="1" applyBorder="1" applyAlignment="1">
      <alignment horizontal="center" vertical="center" wrapText="1"/>
    </xf>
    <xf numFmtId="0" fontId="1" fillId="30" borderId="25" xfId="0" applyFont="1" applyFill="1" applyBorder="1" applyAlignment="1">
      <alignment horizontal="center" vertical="center" wrapText="1"/>
    </xf>
    <xf numFmtId="0" fontId="1" fillId="23" borderId="31" xfId="0" applyFont="1" applyFill="1" applyBorder="1" applyAlignment="1">
      <alignment horizontal="center" vertical="center" wrapText="1"/>
    </xf>
    <xf numFmtId="41" fontId="1" fillId="30" borderId="26" xfId="2546" applyFont="1" applyFill="1" applyBorder="1" applyAlignment="1">
      <alignment vertical="center"/>
    </xf>
    <xf numFmtId="41" fontId="1" fillId="30" borderId="27" xfId="2546" applyFont="1" applyFill="1" applyBorder="1" applyAlignment="1">
      <alignment vertical="center"/>
    </xf>
    <xf numFmtId="41" fontId="1" fillId="30" borderId="28" xfId="2546" applyFont="1" applyFill="1" applyBorder="1" applyAlignment="1">
      <alignment horizontal="center" vertical="center"/>
    </xf>
    <xf numFmtId="41" fontId="1" fillId="30" borderId="29" xfId="2333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3" borderId="4" xfId="0" applyFont="1" applyFill="1" applyBorder="1" applyAlignment="1">
      <alignment horizontal="center" vertical="center"/>
    </xf>
    <xf numFmtId="0" fontId="7" fillId="23" borderId="4" xfId="0" applyFont="1" applyFill="1" applyBorder="1" applyAlignment="1">
      <alignment vertical="center"/>
    </xf>
    <xf numFmtId="14" fontId="7" fillId="23" borderId="4" xfId="0" quotePrefix="1" applyNumberFormat="1" applyFont="1" applyFill="1" applyBorder="1" applyAlignment="1">
      <alignment horizontal="center" vertical="center"/>
    </xf>
    <xf numFmtId="179" fontId="7" fillId="23" borderId="4" xfId="0" applyNumberFormat="1" applyFont="1" applyFill="1" applyBorder="1" applyAlignment="1">
      <alignment horizontal="center" vertical="center"/>
    </xf>
    <xf numFmtId="182" fontId="7" fillId="23" borderId="4" xfId="2546" applyNumberFormat="1" applyFont="1" applyFill="1" applyBorder="1" applyAlignment="1">
      <alignment horizontal="center" vertical="center"/>
    </xf>
    <xf numFmtId="0" fontId="7" fillId="33" borderId="32" xfId="0" applyFont="1" applyFill="1" applyBorder="1" applyAlignment="1">
      <alignment horizontal="center" vertical="center"/>
    </xf>
    <xf numFmtId="9" fontId="7" fillId="33" borderId="4" xfId="0" applyNumberFormat="1" applyFont="1" applyFill="1" applyBorder="1" applyAlignment="1">
      <alignment horizontal="center" vertical="center"/>
    </xf>
    <xf numFmtId="179" fontId="7" fillId="33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0" fillId="23" borderId="4" xfId="0" applyFill="1" applyBorder="1" applyAlignment="1">
      <alignment vertical="center"/>
    </xf>
    <xf numFmtId="14" fontId="7" fillId="23" borderId="4" xfId="0" quotePrefix="1" applyNumberFormat="1" applyFont="1" applyFill="1" applyBorder="1" applyAlignment="1">
      <alignment vertical="center"/>
    </xf>
    <xf numFmtId="178" fontId="0" fillId="23" borderId="4" xfId="0" applyNumberForma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0" fillId="30" borderId="4" xfId="0" applyFill="1" applyBorder="1" applyAlignment="1">
      <alignment horizontal="center" vertical="center" wrapText="1"/>
    </xf>
    <xf numFmtId="41" fontId="0" fillId="30" borderId="4" xfId="0" applyNumberFormat="1" applyFill="1" applyBorder="1" applyAlignment="1">
      <alignment horizontal="center" vertical="center"/>
    </xf>
    <xf numFmtId="41" fontId="2" fillId="30" borderId="4" xfId="2546" applyFont="1" applyFill="1" applyBorder="1" applyAlignment="1">
      <alignment horizontal="center" vertical="center"/>
    </xf>
    <xf numFmtId="181" fontId="2" fillId="30" borderId="4" xfId="0" applyNumberFormat="1" applyFont="1" applyFill="1" applyBorder="1" applyAlignment="1">
      <alignment horizontal="center" vertical="center"/>
    </xf>
    <xf numFmtId="41" fontId="0" fillId="31" borderId="4" xfId="0" applyNumberFormat="1" applyFill="1" applyBorder="1" applyAlignment="1">
      <alignment horizontal="center" vertical="center"/>
    </xf>
    <xf numFmtId="41" fontId="2" fillId="31" borderId="4" xfId="2546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82" fontId="0" fillId="0" borderId="4" xfId="0" applyNumberFormat="1" applyBorder="1" applyAlignment="1">
      <alignment horizontal="center" vertical="center"/>
    </xf>
    <xf numFmtId="182" fontId="2" fillId="0" borderId="4" xfId="2546" applyNumberFormat="1" applyBorder="1" applyAlignment="1">
      <alignment horizontal="center" vertical="center"/>
    </xf>
    <xf numFmtId="0" fontId="0" fillId="31" borderId="34" xfId="0" applyFill="1" applyBorder="1" applyAlignment="1">
      <alignment horizontal="center" vertical="center"/>
    </xf>
    <xf numFmtId="0" fontId="10" fillId="31" borderId="23" xfId="0" applyFont="1" applyFill="1" applyBorder="1" applyAlignment="1">
      <alignment horizontal="center" vertical="center" wrapText="1"/>
    </xf>
    <xf numFmtId="189" fontId="11" fillId="0" borderId="24" xfId="0" applyNumberFormat="1" applyFont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26" fillId="34" borderId="0" xfId="0" applyFont="1" applyFill="1"/>
    <xf numFmtId="0" fontId="0" fillId="35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34" borderId="0" xfId="0" applyFont="1" applyFill="1" applyAlignment="1">
      <alignment vertical="center"/>
    </xf>
    <xf numFmtId="0" fontId="27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32" borderId="0" xfId="0" applyFont="1" applyFill="1" applyAlignment="1">
      <alignment vertical="center"/>
    </xf>
    <xf numFmtId="0" fontId="0" fillId="35" borderId="2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 wrapText="1"/>
    </xf>
    <xf numFmtId="41" fontId="0" fillId="33" borderId="4" xfId="0" applyNumberFormat="1" applyFill="1" applyBorder="1" applyAlignment="1">
      <alignment horizontal="center" vertical="center"/>
    </xf>
    <xf numFmtId="41" fontId="2" fillId="33" borderId="4" xfId="2546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5" fillId="31" borderId="0" xfId="0" applyFont="1" applyFill="1" applyAlignment="1">
      <alignment horizontal="left" vertical="center" indent="1"/>
    </xf>
    <xf numFmtId="0" fontId="30" fillId="34" borderId="0" xfId="0" applyFont="1" applyFill="1" applyAlignment="1">
      <alignment vertical="center"/>
    </xf>
    <xf numFmtId="0" fontId="20" fillId="30" borderId="4" xfId="0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4" xfId="0" applyFont="1" applyBorder="1" applyAlignment="1">
      <alignment vertical="center" wrapText="1"/>
    </xf>
    <xf numFmtId="0" fontId="7" fillId="23" borderId="4" xfId="0" applyFont="1" applyFill="1" applyBorder="1" applyAlignment="1">
      <alignment horizontal="center" vertical="center" wrapText="1"/>
    </xf>
    <xf numFmtId="183" fontId="7" fillId="23" borderId="4" xfId="0" quotePrefix="1" applyNumberFormat="1" applyFont="1" applyFill="1" applyBorder="1" applyAlignment="1">
      <alignment horizontal="center" vertical="center"/>
    </xf>
    <xf numFmtId="190" fontId="7" fillId="23" borderId="4" xfId="0" quotePrefix="1" applyNumberFormat="1" applyFont="1" applyFill="1" applyBorder="1" applyAlignment="1">
      <alignment horizontal="center" vertical="center"/>
    </xf>
    <xf numFmtId="191" fontId="7" fillId="23" borderId="4" xfId="2546" applyNumberFormat="1" applyFont="1" applyFill="1" applyBorder="1" applyAlignment="1">
      <alignment horizontal="center" vertical="center"/>
    </xf>
    <xf numFmtId="188" fontId="7" fillId="23" borderId="4" xfId="2546" applyNumberFormat="1" applyFont="1" applyFill="1" applyBorder="1" applyAlignment="1">
      <alignment horizontal="center" vertical="center"/>
    </xf>
    <xf numFmtId="0" fontId="7" fillId="23" borderId="4" xfId="0" quotePrefix="1" applyNumberFormat="1" applyFont="1" applyFill="1" applyBorder="1" applyAlignment="1">
      <alignment horizontal="center" vertical="center"/>
    </xf>
    <xf numFmtId="184" fontId="7" fillId="23" borderId="4" xfId="2546" applyNumberFormat="1" applyFont="1" applyFill="1" applyBorder="1" applyAlignment="1">
      <alignment horizontal="center" vertical="center"/>
    </xf>
    <xf numFmtId="0" fontId="2" fillId="36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Alignment="1">
      <alignment horizontal="left" vertical="center"/>
    </xf>
    <xf numFmtId="0" fontId="0" fillId="20" borderId="4" xfId="0" applyFill="1" applyBorder="1" applyAlignment="1">
      <alignment horizontal="center" vertical="center"/>
    </xf>
    <xf numFmtId="10" fontId="1" fillId="23" borderId="35" xfId="2333" applyNumberFormat="1" applyFont="1" applyFill="1" applyBorder="1" applyAlignment="1">
      <alignment horizontal="center" vertical="center"/>
    </xf>
    <xf numFmtId="0" fontId="0" fillId="34" borderId="0" xfId="0" applyFill="1" applyAlignment="1">
      <alignment vertical="center"/>
    </xf>
    <xf numFmtId="0" fontId="0" fillId="61" borderId="0" xfId="0" applyFill="1"/>
    <xf numFmtId="0" fontId="0" fillId="35" borderId="23" xfId="0" applyFill="1" applyBorder="1" applyAlignment="1">
      <alignment horizontal="center" vertical="center" wrapText="1"/>
    </xf>
    <xf numFmtId="9" fontId="10" fillId="0" borderId="4" xfId="0" applyNumberFormat="1" applyFont="1" applyBorder="1" applyAlignment="1">
      <alignment vertical="center"/>
    </xf>
    <xf numFmtId="0" fontId="139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0" fillId="35" borderId="36" xfId="0" applyFill="1" applyBorder="1" applyAlignment="1">
      <alignment horizontal="center" vertical="center"/>
    </xf>
    <xf numFmtId="0" fontId="10" fillId="31" borderId="37" xfId="0" applyFont="1" applyFill="1" applyBorder="1" applyAlignment="1">
      <alignment horizontal="center" vertical="center" wrapText="1"/>
    </xf>
    <xf numFmtId="0" fontId="59" fillId="0" borderId="0" xfId="3228" applyFont="1" applyAlignment="1">
      <alignment vertical="center"/>
    </xf>
    <xf numFmtId="0" fontId="0" fillId="0" borderId="0" xfId="3228" applyFont="1" applyAlignment="1">
      <alignment vertical="center"/>
    </xf>
    <xf numFmtId="0" fontId="2" fillId="0" borderId="0" xfId="3228" applyFont="1" applyAlignment="1">
      <alignment vertical="center"/>
    </xf>
    <xf numFmtId="0" fontId="60" fillId="0" borderId="0" xfId="3228" applyFont="1" applyFill="1" applyBorder="1" applyAlignment="1">
      <alignment horizontal="center" vertical="center"/>
    </xf>
    <xf numFmtId="0" fontId="7" fillId="0" borderId="0" xfId="3228" applyFont="1">
      <alignment vertical="center"/>
    </xf>
    <xf numFmtId="0" fontId="60" fillId="0" borderId="0" xfId="3228" applyFont="1" applyFill="1" applyBorder="1" applyAlignment="1">
      <alignment horizontal="left" vertical="center"/>
    </xf>
    <xf numFmtId="0" fontId="60" fillId="33" borderId="23" xfId="3228" applyFont="1" applyFill="1" applyBorder="1" applyAlignment="1">
      <alignment horizontal="center" vertical="center"/>
    </xf>
    <xf numFmtId="189" fontId="60" fillId="33" borderId="23" xfId="3228" applyNumberFormat="1" applyFont="1" applyFill="1" applyBorder="1" applyAlignment="1">
      <alignment horizontal="center" vertical="center"/>
    </xf>
    <xf numFmtId="189" fontId="60" fillId="0" borderId="38" xfId="3228" applyNumberFormat="1" applyFont="1" applyFill="1" applyBorder="1" applyAlignment="1">
      <alignment horizontal="center" vertical="center"/>
    </xf>
    <xf numFmtId="41" fontId="60" fillId="0" borderId="39" xfId="3228" applyNumberFormat="1" applyFont="1" applyFill="1" applyBorder="1" applyAlignment="1">
      <alignment horizontal="center" vertical="center"/>
    </xf>
    <xf numFmtId="0" fontId="60" fillId="0" borderId="7" xfId="3228" applyFont="1" applyFill="1" applyBorder="1" applyAlignment="1">
      <alignment vertical="center"/>
    </xf>
    <xf numFmtId="187" fontId="60" fillId="0" borderId="39" xfId="3228" quotePrefix="1" applyNumberFormat="1" applyFont="1" applyFill="1" applyBorder="1" applyAlignment="1">
      <alignment horizontal="center" vertical="center"/>
    </xf>
    <xf numFmtId="192" fontId="60" fillId="0" borderId="39" xfId="3228" applyNumberFormat="1" applyFont="1" applyFill="1" applyBorder="1" applyAlignment="1">
      <alignment horizontal="center" vertical="center"/>
    </xf>
    <xf numFmtId="189" fontId="60" fillId="0" borderId="40" xfId="3228" applyNumberFormat="1" applyFont="1" applyFill="1" applyBorder="1" applyAlignment="1">
      <alignment horizontal="center" vertical="center"/>
    </xf>
    <xf numFmtId="187" fontId="60" fillId="0" borderId="40" xfId="3228" quotePrefix="1" applyNumberFormat="1" applyFont="1" applyFill="1" applyBorder="1" applyAlignment="1">
      <alignment horizontal="center" vertical="center"/>
    </xf>
    <xf numFmtId="192" fontId="60" fillId="0" borderId="40" xfId="3228" applyNumberFormat="1" applyFont="1" applyFill="1" applyBorder="1" applyAlignment="1">
      <alignment horizontal="center" vertical="center"/>
    </xf>
    <xf numFmtId="189" fontId="60" fillId="0" borderId="41" xfId="3228" applyNumberFormat="1" applyFont="1" applyFill="1" applyBorder="1" applyAlignment="1">
      <alignment horizontal="center" vertical="center"/>
    </xf>
    <xf numFmtId="187" fontId="60" fillId="0" borderId="41" xfId="3228" quotePrefix="1" applyNumberFormat="1" applyFont="1" applyFill="1" applyBorder="1" applyAlignment="1">
      <alignment horizontal="center" vertical="center"/>
    </xf>
    <xf numFmtId="192" fontId="60" fillId="0" borderId="41" xfId="3228" applyNumberFormat="1" applyFont="1" applyFill="1" applyBorder="1" applyAlignment="1">
      <alignment horizontal="center" vertical="center"/>
    </xf>
    <xf numFmtId="189" fontId="60" fillId="0" borderId="42" xfId="3228" applyNumberFormat="1" applyFont="1" applyFill="1" applyBorder="1" applyAlignment="1">
      <alignment horizontal="center" vertical="center"/>
    </xf>
    <xf numFmtId="0" fontId="60" fillId="33" borderId="4" xfId="3228" applyFont="1" applyFill="1" applyBorder="1" applyAlignment="1">
      <alignment horizontal="center" vertical="center"/>
    </xf>
    <xf numFmtId="0" fontId="60" fillId="33" borderId="4" xfId="3228" applyFont="1" applyFill="1" applyBorder="1" applyAlignment="1">
      <alignment horizontal="left" vertical="center"/>
    </xf>
    <xf numFmtId="189" fontId="60" fillId="33" borderId="4" xfId="3228" applyNumberFormat="1" applyFont="1" applyFill="1" applyBorder="1" applyAlignment="1">
      <alignment horizontal="center" vertical="center"/>
    </xf>
    <xf numFmtId="0" fontId="60" fillId="0" borderId="0" xfId="3228" applyFont="1" applyAlignment="1">
      <alignment vertical="center"/>
    </xf>
    <xf numFmtId="0" fontId="59" fillId="0" borderId="0" xfId="3228" applyFont="1" applyAlignment="1">
      <alignment horizontal="center" vertical="center"/>
    </xf>
    <xf numFmtId="193" fontId="59" fillId="0" borderId="0" xfId="3228" applyNumberFormat="1" applyFont="1" applyAlignment="1">
      <alignment vertical="center"/>
    </xf>
    <xf numFmtId="41" fontId="59" fillId="0" borderId="0" xfId="3228" applyNumberFormat="1" applyFont="1" applyAlignment="1">
      <alignment vertical="center"/>
    </xf>
    <xf numFmtId="192" fontId="59" fillId="0" borderId="0" xfId="3228" applyNumberFormat="1" applyFont="1" applyAlignment="1">
      <alignment vertical="center"/>
    </xf>
    <xf numFmtId="192" fontId="60" fillId="0" borderId="39" xfId="3228" quotePrefix="1" applyNumberFormat="1" applyFont="1" applyFill="1" applyBorder="1" applyAlignment="1">
      <alignment horizontal="center" vertical="center"/>
    </xf>
    <xf numFmtId="189" fontId="60" fillId="0" borderId="33" xfId="3228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10" fillId="0" borderId="4" xfId="0" applyFont="1" applyFill="1" applyBorder="1"/>
    <xf numFmtId="0" fontId="8" fillId="0" borderId="0" xfId="0" applyFont="1"/>
    <xf numFmtId="0" fontId="0" fillId="31" borderId="23" xfId="0" applyFill="1" applyBorder="1" applyAlignment="1">
      <alignment horizontal="distributed" vertical="center"/>
    </xf>
    <xf numFmtId="0" fontId="8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center"/>
    </xf>
    <xf numFmtId="55" fontId="0" fillId="0" borderId="4" xfId="0" applyNumberFormat="1" applyFill="1" applyBorder="1"/>
    <xf numFmtId="183" fontId="0" fillId="0" borderId="22" xfId="0" applyNumberFormat="1" applyFill="1" applyBorder="1"/>
    <xf numFmtId="0" fontId="0" fillId="0" borderId="4" xfId="0" applyFill="1" applyBorder="1"/>
    <xf numFmtId="0" fontId="0" fillId="0" borderId="0" xfId="0" applyFill="1" applyBorder="1"/>
    <xf numFmtId="183" fontId="10" fillId="0" borderId="0" xfId="0" applyNumberFormat="1" applyFont="1" applyFill="1" applyBorder="1"/>
    <xf numFmtId="0" fontId="2" fillId="0" borderId="22" xfId="0" applyFont="1" applyFill="1" applyBorder="1" applyAlignment="1">
      <alignment horizontal="center" vertical="center" wrapText="1"/>
    </xf>
    <xf numFmtId="55" fontId="0" fillId="0" borderId="22" xfId="0" applyNumberFormat="1" applyFill="1" applyBorder="1"/>
    <xf numFmtId="180" fontId="2" fillId="0" borderId="4" xfId="0" applyNumberFormat="1" applyFont="1" applyFill="1" applyBorder="1" applyAlignment="1">
      <alignment vertical="center" wrapText="1"/>
    </xf>
    <xf numFmtId="180" fontId="2" fillId="0" borderId="4" xfId="0" applyNumberFormat="1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180" fontId="2" fillId="0" borderId="33" xfId="0" applyNumberFormat="1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180" fontId="0" fillId="0" borderId="23" xfId="0" applyNumberFormat="1" applyFill="1" applyBorder="1" applyAlignment="1">
      <alignment vertical="center"/>
    </xf>
    <xf numFmtId="0" fontId="0" fillId="0" borderId="22" xfId="0" applyFill="1" applyBorder="1" applyAlignment="1">
      <alignment horizontal="center" vertical="center" wrapText="1"/>
    </xf>
    <xf numFmtId="0" fontId="2" fillId="31" borderId="23" xfId="0" applyFont="1" applyFill="1" applyBorder="1" applyAlignment="1">
      <alignment horizontal="center" vertical="center" wrapText="1"/>
    </xf>
    <xf numFmtId="0" fontId="0" fillId="31" borderId="23" xfId="0" applyFill="1" applyBorder="1" applyAlignment="1">
      <alignment horizontal="center" vertical="center" wrapText="1"/>
    </xf>
    <xf numFmtId="55" fontId="0" fillId="0" borderId="23" xfId="0" applyNumberFormat="1" applyFill="1" applyBorder="1"/>
    <xf numFmtId="183" fontId="0" fillId="0" borderId="23" xfId="0" applyNumberFormat="1" applyFill="1" applyBorder="1"/>
    <xf numFmtId="183" fontId="0" fillId="62" borderId="4" xfId="0" applyNumberFormat="1" applyFill="1" applyBorder="1"/>
    <xf numFmtId="180" fontId="2" fillId="0" borderId="7" xfId="0" applyNumberFormat="1" applyFont="1" applyFill="1" applyBorder="1" applyAlignment="1">
      <alignment vertical="center"/>
    </xf>
    <xf numFmtId="0" fontId="140" fillId="0" borderId="0" xfId="0" applyFont="1" applyAlignment="1">
      <alignment vertical="center"/>
    </xf>
    <xf numFmtId="0" fontId="0" fillId="20" borderId="4" xfId="0" applyFill="1" applyBorder="1" applyAlignment="1">
      <alignment horizontal="distributed" vertical="center"/>
    </xf>
    <xf numFmtId="2" fontId="7" fillId="0" borderId="4" xfId="0" applyNumberFormat="1" applyFont="1" applyBorder="1" applyAlignment="1">
      <alignment horizontal="center" vertical="center"/>
    </xf>
    <xf numFmtId="2" fontId="7" fillId="23" borderId="4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distributed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82" fontId="11" fillId="0" borderId="4" xfId="2546" applyNumberFormat="1" applyFont="1" applyBorder="1" applyAlignment="1">
      <alignment horizontal="center" vertical="center"/>
    </xf>
    <xf numFmtId="43" fontId="0" fillId="0" borderId="0" xfId="0" applyNumberFormat="1" applyBorder="1" applyAlignment="1">
      <alignment vertical="center"/>
    </xf>
    <xf numFmtId="43" fontId="140" fillId="0" borderId="4" xfId="0" applyNumberFormat="1" applyFont="1" applyBorder="1" applyAlignment="1">
      <alignment vertical="center"/>
    </xf>
    <xf numFmtId="0" fontId="139" fillId="0" borderId="0" xfId="0" applyFont="1" applyBorder="1" applyAlignment="1">
      <alignment horizontal="left" vertical="center"/>
    </xf>
    <xf numFmtId="197" fontId="7" fillId="23" borderId="4" xfId="0" applyNumberFormat="1" applyFont="1" applyFill="1" applyBorder="1" applyAlignment="1">
      <alignment horizontal="center" vertical="center"/>
    </xf>
    <xf numFmtId="197" fontId="7" fillId="33" borderId="4" xfId="0" applyNumberFormat="1" applyFont="1" applyFill="1" applyBorder="1" applyAlignment="1">
      <alignment horizontal="center" vertical="center"/>
    </xf>
    <xf numFmtId="197" fontId="7" fillId="0" borderId="4" xfId="0" applyNumberFormat="1" applyFont="1" applyBorder="1" applyAlignment="1">
      <alignment horizontal="center" vertical="center"/>
    </xf>
    <xf numFmtId="197" fontId="0" fillId="23" borderId="4" xfId="0" applyNumberFormat="1" applyFill="1" applyBorder="1" applyAlignment="1">
      <alignment horizontal="center" vertical="center"/>
    </xf>
    <xf numFmtId="197" fontId="11" fillId="0" borderId="4" xfId="0" applyNumberFormat="1" applyFont="1" applyBorder="1" applyAlignment="1">
      <alignment horizontal="center" vertical="center"/>
    </xf>
    <xf numFmtId="188" fontId="11" fillId="0" borderId="4" xfId="2546" applyNumberFormat="1" applyFont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10" fillId="31" borderId="23" xfId="0" applyFont="1" applyFill="1" applyBorder="1" applyAlignment="1">
      <alignment horizontal="center" vertical="center"/>
    </xf>
    <xf numFmtId="0" fontId="10" fillId="31" borderId="45" xfId="0" applyFont="1" applyFill="1" applyBorder="1" applyAlignment="1">
      <alignment horizontal="center" vertical="center"/>
    </xf>
    <xf numFmtId="0" fontId="10" fillId="31" borderId="45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33" borderId="28" xfId="0" applyFill="1" applyBorder="1" applyAlignment="1">
      <alignment horizontal="center" vertical="center"/>
    </xf>
    <xf numFmtId="0" fontId="0" fillId="33" borderId="28" xfId="0" applyFill="1" applyBorder="1" applyAlignment="1">
      <alignment horizontal="center" vertical="center" wrapText="1"/>
    </xf>
    <xf numFmtId="41" fontId="0" fillId="33" borderId="28" xfId="0" applyNumberFormat="1" applyFill="1" applyBorder="1" applyAlignment="1">
      <alignment horizontal="center" vertical="center"/>
    </xf>
    <xf numFmtId="41" fontId="2" fillId="33" borderId="28" xfId="2546" applyFont="1" applyFill="1" applyBorder="1" applyAlignment="1">
      <alignment horizontal="center" vertical="center"/>
    </xf>
    <xf numFmtId="0" fontId="0" fillId="33" borderId="47" xfId="0" applyFill="1" applyBorder="1" applyAlignment="1">
      <alignment horizontal="center" vertical="center"/>
    </xf>
    <xf numFmtId="0" fontId="139" fillId="30" borderId="34" xfId="0" applyFont="1" applyFill="1" applyBorder="1" applyAlignment="1">
      <alignment horizontal="center" vertical="center"/>
    </xf>
    <xf numFmtId="0" fontId="139" fillId="31" borderId="34" xfId="0" applyFont="1" applyFill="1" applyBorder="1" applyAlignment="1">
      <alignment horizontal="center" vertical="center"/>
    </xf>
    <xf numFmtId="0" fontId="139" fillId="33" borderId="34" xfId="0" applyFont="1" applyFill="1" applyBorder="1" applyAlignment="1">
      <alignment horizontal="center" vertical="center"/>
    </xf>
    <xf numFmtId="197" fontId="60" fillId="0" borderId="41" xfId="3228" quotePrefix="1" applyNumberFormat="1" applyFont="1" applyFill="1" applyBorder="1" applyAlignment="1">
      <alignment horizontal="center" vertical="center"/>
    </xf>
    <xf numFmtId="0" fontId="139" fillId="0" borderId="0" xfId="0" applyFont="1"/>
    <xf numFmtId="0" fontId="60" fillId="0" borderId="22" xfId="3228" applyFont="1" applyFill="1" applyBorder="1" applyAlignment="1">
      <alignment horizontal="center" vertical="center"/>
    </xf>
    <xf numFmtId="0" fontId="0" fillId="33" borderId="30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187" fontId="60" fillId="63" borderId="7" xfId="3228" quotePrefix="1" applyNumberFormat="1" applyFont="1" applyFill="1" applyBorder="1" applyAlignment="1">
      <alignment horizontal="center" vertical="center"/>
    </xf>
    <xf numFmtId="189" fontId="60" fillId="0" borderId="7" xfId="3228" applyNumberFormat="1" applyFont="1" applyFill="1" applyBorder="1" applyAlignment="1">
      <alignment horizontal="center" vertical="center"/>
    </xf>
    <xf numFmtId="187" fontId="60" fillId="0" borderId="7" xfId="3228" quotePrefix="1" applyNumberFormat="1" applyFont="1" applyFill="1" applyBorder="1" applyAlignment="1">
      <alignment horizontal="center" vertical="center"/>
    </xf>
    <xf numFmtId="0" fontId="61" fillId="63" borderId="7" xfId="3228" applyFont="1" applyFill="1" applyBorder="1" applyAlignment="1">
      <alignment vertical="center"/>
    </xf>
    <xf numFmtId="187" fontId="60" fillId="0" borderId="48" xfId="3228" quotePrefix="1" applyNumberFormat="1" applyFont="1" applyFill="1" applyBorder="1" applyAlignment="1">
      <alignment horizontal="center" vertical="center"/>
    </xf>
    <xf numFmtId="189" fontId="60" fillId="0" borderId="12" xfId="3228" applyNumberFormat="1" applyFont="1" applyFill="1" applyBorder="1" applyAlignment="1">
      <alignment horizontal="center" vertical="center"/>
    </xf>
    <xf numFmtId="187" fontId="60" fillId="0" borderId="49" xfId="3228" quotePrefix="1" applyNumberFormat="1" applyFont="1" applyFill="1" applyBorder="1" applyAlignment="1">
      <alignment horizontal="center" vertical="center"/>
    </xf>
    <xf numFmtId="192" fontId="60" fillId="0" borderId="83" xfId="3228" applyNumberFormat="1" applyFont="1" applyFill="1" applyBorder="1" applyAlignment="1">
      <alignment horizontal="center" vertical="center"/>
    </xf>
    <xf numFmtId="187" fontId="60" fillId="0" borderId="41" xfId="3228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4" xfId="0" applyFill="1" applyBorder="1" applyAlignment="1">
      <alignment horizontal="center" vertical="center"/>
    </xf>
    <xf numFmtId="183" fontId="0" fillId="0" borderId="4" xfId="0" applyNumberFormat="1" applyFill="1" applyBorder="1"/>
    <xf numFmtId="192" fontId="60" fillId="0" borderId="84" xfId="3228" applyNumberFormat="1" applyFont="1" applyFill="1" applyBorder="1" applyAlignment="1">
      <alignment horizontal="center" vertical="center"/>
    </xf>
    <xf numFmtId="0" fontId="61" fillId="62" borderId="4" xfId="3228" applyFont="1" applyFill="1" applyBorder="1" applyAlignment="1">
      <alignment horizontal="center" vertical="center" wrapText="1"/>
    </xf>
    <xf numFmtId="187" fontId="60" fillId="62" borderId="4" xfId="3228" quotePrefix="1" applyNumberFormat="1" applyFont="1" applyFill="1" applyBorder="1" applyAlignment="1">
      <alignment horizontal="center" vertical="center"/>
    </xf>
    <xf numFmtId="192" fontId="60" fillId="62" borderId="4" xfId="3228" applyNumberFormat="1" applyFont="1" applyFill="1" applyBorder="1" applyAlignment="1">
      <alignment horizontal="center" vertical="center"/>
    </xf>
    <xf numFmtId="187" fontId="60" fillId="63" borderId="22" xfId="3228" quotePrefix="1" applyNumberFormat="1" applyFont="1" applyFill="1" applyBorder="1" applyAlignment="1">
      <alignment horizontal="center" vertical="center"/>
    </xf>
    <xf numFmtId="192" fontId="60" fillId="63" borderId="22" xfId="3228" applyNumberFormat="1" applyFont="1" applyFill="1" applyBorder="1" applyAlignment="1">
      <alignment horizontal="center" vertical="center"/>
    </xf>
    <xf numFmtId="189" fontId="60" fillId="0" borderId="22" xfId="3228" applyNumberFormat="1" applyFont="1" applyFill="1" applyBorder="1" applyAlignment="1">
      <alignment horizontal="center" vertical="center"/>
    </xf>
    <xf numFmtId="0" fontId="61" fillId="63" borderId="22" xfId="3228" applyFont="1" applyFill="1" applyBorder="1" applyAlignment="1">
      <alignment vertical="center"/>
    </xf>
    <xf numFmtId="187" fontId="60" fillId="63" borderId="48" xfId="3228" quotePrefix="1" applyNumberFormat="1" applyFont="1" applyFill="1" applyBorder="1" applyAlignment="1">
      <alignment horizontal="center" vertical="center"/>
    </xf>
    <xf numFmtId="0" fontId="61" fillId="33" borderId="4" xfId="3228" applyFont="1" applyFill="1" applyBorder="1" applyAlignment="1">
      <alignment horizontal="center" vertical="center"/>
    </xf>
    <xf numFmtId="192" fontId="61" fillId="33" borderId="4" xfId="3228" applyNumberFormat="1" applyFont="1" applyFill="1" applyBorder="1" applyAlignment="1">
      <alignment horizontal="center" vertical="center"/>
    </xf>
    <xf numFmtId="0" fontId="0" fillId="33" borderId="33" xfId="0" applyFill="1" applyBorder="1" applyAlignment="1">
      <alignment horizontal="center" vertical="center"/>
    </xf>
    <xf numFmtId="0" fontId="0" fillId="33" borderId="33" xfId="0" applyFill="1" applyBorder="1" applyAlignment="1">
      <alignment horizontal="center" vertical="center" wrapText="1"/>
    </xf>
    <xf numFmtId="41" fontId="0" fillId="33" borderId="33" xfId="0" applyNumberFormat="1" applyFill="1" applyBorder="1" applyAlignment="1">
      <alignment horizontal="center" vertical="center"/>
    </xf>
    <xf numFmtId="41" fontId="2" fillId="33" borderId="33" xfId="2546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4" fontId="0" fillId="37" borderId="0" xfId="0" applyNumberFormat="1" applyFill="1" applyAlignment="1">
      <alignment horizontal="center" vertical="center"/>
    </xf>
    <xf numFmtId="0" fontId="0" fillId="20" borderId="50" xfId="0" applyFill="1" applyBorder="1" applyAlignment="1">
      <alignment horizontal="center" vertical="center"/>
    </xf>
    <xf numFmtId="0" fontId="63" fillId="20" borderId="51" xfId="0" applyFont="1" applyFill="1" applyBorder="1" applyAlignment="1">
      <alignment horizontal="center" vertical="center"/>
    </xf>
    <xf numFmtId="0" fontId="63" fillId="20" borderId="51" xfId="0" applyFont="1" applyFill="1" applyBorder="1" applyAlignment="1">
      <alignment horizontal="center" vertical="center" wrapText="1"/>
    </xf>
    <xf numFmtId="0" fontId="63" fillId="20" borderId="52" xfId="0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0" fontId="64" fillId="0" borderId="4" xfId="0" applyFont="1" applyBorder="1" applyAlignment="1">
      <alignment vertical="center" wrapText="1"/>
    </xf>
    <xf numFmtId="41" fontId="64" fillId="0" borderId="4" xfId="2546" applyFont="1" applyBorder="1" applyAlignment="1">
      <alignment horizontal="center" vertical="center"/>
    </xf>
    <xf numFmtId="14" fontId="64" fillId="0" borderId="4" xfId="0" applyNumberFormat="1" applyFont="1" applyBorder="1" applyAlignment="1">
      <alignment horizontal="center" vertical="center"/>
    </xf>
    <xf numFmtId="1" fontId="64" fillId="0" borderId="4" xfId="0" applyNumberFormat="1" applyFont="1" applyBorder="1" applyAlignment="1">
      <alignment vertical="center"/>
    </xf>
    <xf numFmtId="0" fontId="64" fillId="0" borderId="4" xfId="0" applyFont="1" applyBorder="1" applyAlignment="1">
      <alignment vertical="center"/>
    </xf>
    <xf numFmtId="41" fontId="64" fillId="0" borderId="34" xfId="2546" applyFont="1" applyBorder="1" applyAlignment="1">
      <alignment horizontal="center" vertical="center"/>
    </xf>
    <xf numFmtId="194" fontId="64" fillId="0" borderId="28" xfId="0" applyNumberFormat="1" applyFont="1" applyBorder="1" applyAlignment="1">
      <alignment horizontal="center" vertical="center"/>
    </xf>
    <xf numFmtId="14" fontId="64" fillId="0" borderId="28" xfId="0" applyNumberFormat="1" applyFont="1" applyBorder="1" applyAlignment="1">
      <alignment vertical="center"/>
    </xf>
    <xf numFmtId="1" fontId="64" fillId="0" borderId="28" xfId="0" applyNumberFormat="1" applyFont="1" applyBorder="1" applyAlignment="1">
      <alignment vertical="center"/>
    </xf>
    <xf numFmtId="0" fontId="64" fillId="0" borderId="28" xfId="0" applyFont="1" applyBorder="1" applyAlignment="1">
      <alignment vertical="center"/>
    </xf>
    <xf numFmtId="41" fontId="63" fillId="0" borderId="47" xfId="2546" applyFont="1" applyBorder="1" applyAlignment="1">
      <alignment horizontal="center" vertical="center"/>
    </xf>
    <xf numFmtId="182" fontId="63" fillId="0" borderId="47" xfId="2546" applyNumberFormat="1" applyFont="1" applyBorder="1" applyAlignment="1">
      <alignment horizontal="center" vertical="center"/>
    </xf>
    <xf numFmtId="41" fontId="64" fillId="0" borderId="34" xfId="2546" applyFont="1" applyBorder="1" applyAlignment="1">
      <alignment vertical="center"/>
    </xf>
    <xf numFmtId="194" fontId="64" fillId="0" borderId="4" xfId="0" applyNumberFormat="1" applyFont="1" applyBorder="1" applyAlignment="1">
      <alignment horizontal="right" vertical="center"/>
    </xf>
    <xf numFmtId="190" fontId="64" fillId="0" borderId="34" xfId="0" applyNumberFormat="1" applyFont="1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190" fontId="63" fillId="0" borderId="47" xfId="0" applyNumberFormat="1" applyFont="1" applyBorder="1" applyAlignment="1">
      <alignment horizontal="right" vertical="center"/>
    </xf>
    <xf numFmtId="0" fontId="30" fillId="0" borderId="0" xfId="0" applyFont="1" applyAlignment="1">
      <alignment horizontal="left" vertical="center"/>
    </xf>
    <xf numFmtId="216" fontId="60" fillId="0" borderId="39" xfId="3228" quotePrefix="1" applyNumberFormat="1" applyFont="1" applyFill="1" applyBorder="1" applyAlignment="1">
      <alignment horizontal="center" vertical="center"/>
    </xf>
    <xf numFmtId="0" fontId="60" fillId="62" borderId="4" xfId="3228" applyFont="1" applyFill="1" applyBorder="1" applyAlignment="1">
      <alignment vertical="center"/>
    </xf>
    <xf numFmtId="187" fontId="60" fillId="62" borderId="4" xfId="3228" applyNumberFormat="1" applyFont="1" applyFill="1" applyBorder="1" applyAlignment="1">
      <alignment horizontal="center" vertical="center"/>
    </xf>
    <xf numFmtId="187" fontId="60" fillId="0" borderId="7" xfId="3228" applyNumberFormat="1" applyFont="1" applyFill="1" applyBorder="1" applyAlignment="1">
      <alignment horizontal="center" vertical="center"/>
    </xf>
    <xf numFmtId="192" fontId="60" fillId="0" borderId="7" xfId="3228" applyNumberFormat="1" applyFont="1" applyFill="1" applyBorder="1" applyAlignment="1">
      <alignment horizontal="center" vertical="center"/>
    </xf>
    <xf numFmtId="216" fontId="60" fillId="62" borderId="4" xfId="3228" quotePrefix="1" applyNumberFormat="1" applyFont="1" applyFill="1" applyBorder="1" applyAlignment="1">
      <alignment horizontal="center" vertical="center"/>
    </xf>
    <xf numFmtId="216" fontId="60" fillId="0" borderId="7" xfId="3228" quotePrefix="1" applyNumberFormat="1" applyFont="1" applyFill="1" applyBorder="1" applyAlignment="1">
      <alignment horizontal="center" vertical="center"/>
    </xf>
    <xf numFmtId="187" fontId="60" fillId="35" borderId="4" xfId="3228" applyNumberFormat="1" applyFont="1" applyFill="1" applyBorder="1" applyAlignment="1">
      <alignment horizontal="center" vertical="center"/>
    </xf>
    <xf numFmtId="192" fontId="60" fillId="62" borderId="4" xfId="3228" quotePrefix="1" applyNumberFormat="1" applyFont="1" applyFill="1" applyBorder="1" applyAlignment="1">
      <alignment horizontal="center" vertical="center"/>
    </xf>
    <xf numFmtId="0" fontId="60" fillId="62" borderId="45" xfId="3228" applyFont="1" applyFill="1" applyBorder="1" applyAlignment="1">
      <alignment horizontal="left" vertical="center"/>
    </xf>
    <xf numFmtId="216" fontId="60" fillId="62" borderId="45" xfId="3228" quotePrefix="1" applyNumberFormat="1" applyFont="1" applyFill="1" applyBorder="1" applyAlignment="1">
      <alignment horizontal="center" vertical="center"/>
    </xf>
    <xf numFmtId="187" fontId="60" fillId="35" borderId="45" xfId="3228" applyNumberFormat="1" applyFont="1" applyFill="1" applyBorder="1" applyAlignment="1">
      <alignment horizontal="center" vertical="center"/>
    </xf>
    <xf numFmtId="192" fontId="60" fillId="35" borderId="45" xfId="3228" applyNumberFormat="1" applyFont="1" applyFill="1" applyBorder="1" applyAlignment="1">
      <alignment horizontal="center" vertical="center"/>
    </xf>
    <xf numFmtId="192" fontId="60" fillId="63" borderId="85" xfId="3228" applyNumberFormat="1" applyFont="1" applyFill="1" applyBorder="1" applyAlignment="1">
      <alignment horizontal="center" vertical="center"/>
    </xf>
    <xf numFmtId="197" fontId="60" fillId="0" borderId="7" xfId="3228" quotePrefix="1" applyNumberFormat="1" applyFont="1" applyFill="1" applyBorder="1" applyAlignment="1">
      <alignment horizontal="center" vertical="center"/>
    </xf>
    <xf numFmtId="197" fontId="60" fillId="62" borderId="4" xfId="3228" applyNumberFormat="1" applyFont="1" applyFill="1" applyBorder="1" applyAlignment="1">
      <alignment horizontal="center" vertical="center"/>
    </xf>
    <xf numFmtId="217" fontId="60" fillId="0" borderId="39" xfId="3228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44" fillId="0" borderId="39" xfId="3228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9" fontId="11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0" borderId="4" xfId="0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10" fillId="0" borderId="0" xfId="0" applyFont="1" applyFill="1" applyBorder="1" applyAlignment="1">
      <alignment horizontal="left" vertical="center"/>
    </xf>
    <xf numFmtId="0" fontId="145" fillId="0" borderId="0" xfId="0" applyFont="1" applyAlignment="1">
      <alignment horizontal="left" vertical="center"/>
    </xf>
    <xf numFmtId="0" fontId="145" fillId="0" borderId="0" xfId="0" applyFont="1" applyAlignment="1">
      <alignment horizontal="center" vertical="center"/>
    </xf>
    <xf numFmtId="0" fontId="146" fillId="0" borderId="0" xfId="0" applyFont="1" applyAlignment="1">
      <alignment horizontal="center" vertical="center"/>
    </xf>
    <xf numFmtId="41" fontId="0" fillId="0" borderId="0" xfId="254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vertical="center"/>
    </xf>
    <xf numFmtId="14" fontId="0" fillId="0" borderId="32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60" fillId="0" borderId="4" xfId="3228" applyFont="1" applyFill="1" applyBorder="1" applyAlignment="1">
      <alignment horizontal="center" vertical="center"/>
    </xf>
    <xf numFmtId="0" fontId="60" fillId="0" borderId="4" xfId="3228" applyFont="1" applyFill="1" applyBorder="1" applyAlignment="1">
      <alignment horizontal="left" vertical="center"/>
    </xf>
    <xf numFmtId="0" fontId="61" fillId="0" borderId="4" xfId="3228" applyFont="1" applyFill="1" applyBorder="1" applyAlignment="1">
      <alignment horizontal="center" vertical="center"/>
    </xf>
    <xf numFmtId="192" fontId="61" fillId="0" borderId="4" xfId="3228" applyNumberFormat="1" applyFont="1" applyFill="1" applyBorder="1" applyAlignment="1">
      <alignment horizontal="center" vertical="center"/>
    </xf>
    <xf numFmtId="189" fontId="60" fillId="0" borderId="4" xfId="3228" applyNumberFormat="1" applyFont="1" applyFill="1" applyBorder="1" applyAlignment="1">
      <alignment horizontal="center" vertical="center"/>
    </xf>
    <xf numFmtId="0" fontId="148" fillId="23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4" fontId="7" fillId="23" borderId="0" xfId="0" quotePrefix="1" applyNumberFormat="1" applyFont="1" applyFill="1" applyBorder="1" applyAlignment="1">
      <alignment vertical="center"/>
    </xf>
    <xf numFmtId="182" fontId="11" fillId="0" borderId="0" xfId="2546" applyNumberFormat="1" applyFont="1" applyBorder="1" applyAlignment="1">
      <alignment horizontal="center" vertical="center"/>
    </xf>
    <xf numFmtId="188" fontId="11" fillId="0" borderId="0" xfId="2546" applyNumberFormat="1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2" fillId="0" borderId="0" xfId="0" applyFont="1" applyAlignment="1">
      <alignment horizontal="center"/>
    </xf>
    <xf numFmtId="0" fontId="7" fillId="34" borderId="0" xfId="0" applyFont="1" applyFill="1" applyAlignment="1">
      <alignment horizontal="left" vertical="center" wrapText="1"/>
    </xf>
    <xf numFmtId="0" fontId="11" fillId="62" borderId="0" xfId="0" applyFont="1" applyFill="1" applyAlignment="1">
      <alignment horizontal="left" vertical="center" wrapText="1"/>
    </xf>
    <xf numFmtId="0" fontId="141" fillId="0" borderId="0" xfId="0" applyFont="1" applyAlignment="1">
      <alignment horizontal="center" vertical="top"/>
    </xf>
    <xf numFmtId="0" fontId="142" fillId="62" borderId="0" xfId="0" applyFont="1" applyFill="1" applyAlignment="1">
      <alignment horizontal="center" vertical="top"/>
    </xf>
    <xf numFmtId="0" fontId="13" fillId="0" borderId="0" xfId="0" applyFont="1" applyAlignment="1">
      <alignment horizontal="right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14" fontId="6" fillId="0" borderId="0" xfId="0" applyNumberFormat="1" applyFont="1" applyAlignment="1">
      <alignment horizontal="left" vertical="center" indent="1"/>
    </xf>
    <xf numFmtId="0" fontId="0" fillId="34" borderId="0" xfId="0" applyFont="1" applyFill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58" fillId="0" borderId="0" xfId="3228" applyFont="1" applyAlignment="1">
      <alignment horizontal="center" vertical="center"/>
    </xf>
    <xf numFmtId="0" fontId="60" fillId="0" borderId="33" xfId="3228" applyFont="1" applyFill="1" applyBorder="1" applyAlignment="1">
      <alignment horizontal="center" vertical="center" wrapText="1"/>
    </xf>
    <xf numFmtId="0" fontId="60" fillId="0" borderId="7" xfId="3228" applyFont="1" applyFill="1" applyBorder="1" applyAlignment="1">
      <alignment horizontal="center" vertical="center"/>
    </xf>
    <xf numFmtId="0" fontId="60" fillId="0" borderId="43" xfId="3228" applyFont="1" applyFill="1" applyBorder="1" applyAlignment="1">
      <alignment horizontal="center" vertical="center" wrapText="1"/>
    </xf>
    <xf numFmtId="0" fontId="60" fillId="0" borderId="7" xfId="3228" applyFont="1" applyFill="1" applyBorder="1" applyAlignment="1">
      <alignment horizontal="center" vertical="center" wrapText="1"/>
    </xf>
    <xf numFmtId="0" fontId="60" fillId="0" borderId="22" xfId="3228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31" borderId="58" xfId="0" applyFill="1" applyBorder="1" applyAlignment="1">
      <alignment horizontal="center" vertical="center" textRotation="255"/>
    </xf>
    <xf numFmtId="0" fontId="0" fillId="31" borderId="59" xfId="0" applyFill="1" applyBorder="1" applyAlignment="1">
      <alignment horizontal="center" vertical="center" textRotation="255"/>
    </xf>
    <xf numFmtId="0" fontId="0" fillId="31" borderId="60" xfId="0" applyFill="1" applyBorder="1" applyAlignment="1">
      <alignment horizontal="center" vertical="center" textRotation="255"/>
    </xf>
    <xf numFmtId="0" fontId="10" fillId="31" borderId="61" xfId="0" applyFont="1" applyFill="1" applyBorder="1" applyAlignment="1">
      <alignment horizontal="center" vertical="center"/>
    </xf>
    <xf numFmtId="0" fontId="10" fillId="31" borderId="7" xfId="0" applyFont="1" applyFill="1" applyBorder="1" applyAlignment="1">
      <alignment horizontal="center" vertical="center"/>
    </xf>
    <xf numFmtId="0" fontId="10" fillId="31" borderId="57" xfId="0" applyFont="1" applyFill="1" applyBorder="1" applyAlignment="1">
      <alignment horizontal="center" vertical="center"/>
    </xf>
    <xf numFmtId="0" fontId="10" fillId="31" borderId="37" xfId="0" applyFont="1" applyFill="1" applyBorder="1" applyAlignment="1">
      <alignment horizontal="center" vertical="center" wrapText="1"/>
    </xf>
    <xf numFmtId="0" fontId="10" fillId="31" borderId="32" xfId="0" applyFont="1" applyFill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 textRotation="255"/>
    </xf>
    <xf numFmtId="0" fontId="2" fillId="0" borderId="53" xfId="0" applyFont="1" applyBorder="1" applyAlignment="1">
      <alignment horizontal="center" vertical="center" textRotation="255"/>
    </xf>
    <xf numFmtId="0" fontId="2" fillId="0" borderId="63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 textRotation="255"/>
    </xf>
    <xf numFmtId="0" fontId="10" fillId="31" borderId="61" xfId="0" applyFont="1" applyFill="1" applyBorder="1" applyAlignment="1">
      <alignment horizontal="center" vertical="center" wrapText="1"/>
    </xf>
    <xf numFmtId="0" fontId="10" fillId="31" borderId="33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10" fillId="31" borderId="55" xfId="0" applyFont="1" applyFill="1" applyBorder="1" applyAlignment="1">
      <alignment horizontal="center" vertical="center"/>
    </xf>
    <xf numFmtId="0" fontId="10" fillId="31" borderId="56" xfId="0" applyFont="1" applyFill="1" applyBorder="1" applyAlignment="1">
      <alignment horizontal="center" vertical="center"/>
    </xf>
    <xf numFmtId="0" fontId="10" fillId="31" borderId="33" xfId="0" applyFont="1" applyFill="1" applyBorder="1" applyAlignment="1">
      <alignment horizontal="center" vertical="center" wrapText="1"/>
    </xf>
    <xf numFmtId="0" fontId="0" fillId="31" borderId="23" xfId="0" applyFill="1" applyBorder="1" applyAlignment="1">
      <alignment horizontal="center" vertical="center"/>
    </xf>
    <xf numFmtId="0" fontId="0" fillId="32" borderId="37" xfId="0" applyFill="1" applyBorder="1" applyAlignment="1">
      <alignment horizontal="left"/>
    </xf>
    <xf numFmtId="0" fontId="0" fillId="32" borderId="32" xfId="0" applyFill="1" applyBorder="1" applyAlignment="1">
      <alignment horizontal="left"/>
    </xf>
    <xf numFmtId="0" fontId="63" fillId="0" borderId="64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63" fillId="0" borderId="65" xfId="0" applyFont="1" applyBorder="1" applyAlignment="1">
      <alignment horizontal="center" vertical="center"/>
    </xf>
    <xf numFmtId="0" fontId="63" fillId="0" borderId="66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7" fillId="0" borderId="0" xfId="0" applyFont="1" applyAlignment="1">
      <alignment horizontal="left" vertical="center" wrapText="1"/>
    </xf>
    <xf numFmtId="0" fontId="0" fillId="30" borderId="33" xfId="0" applyFill="1" applyBorder="1" applyAlignment="1">
      <alignment horizontal="center" vertical="center" wrapText="1"/>
    </xf>
    <xf numFmtId="0" fontId="0" fillId="30" borderId="2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30" borderId="4" xfId="0" applyFill="1" applyBorder="1" applyAlignment="1">
      <alignment horizontal="center" vertical="center"/>
    </xf>
    <xf numFmtId="0" fontId="0" fillId="30" borderId="37" xfId="0" applyFill="1" applyBorder="1" applyAlignment="1">
      <alignment horizontal="center" vertical="center"/>
    </xf>
    <xf numFmtId="0" fontId="0" fillId="30" borderId="32" xfId="0" applyFill="1" applyBorder="1" applyAlignment="1">
      <alignment horizontal="center" vertical="center"/>
    </xf>
    <xf numFmtId="0" fontId="10" fillId="62" borderId="4" xfId="0" applyFont="1" applyFill="1" applyBorder="1" applyAlignment="1">
      <alignment horizontal="center" vertical="center"/>
    </xf>
    <xf numFmtId="0" fontId="10" fillId="30" borderId="67" xfId="0" applyFont="1" applyFill="1" applyBorder="1" applyAlignment="1">
      <alignment horizontal="center" vertical="center"/>
    </xf>
    <xf numFmtId="0" fontId="10" fillId="30" borderId="68" xfId="0" applyFont="1" applyFill="1" applyBorder="1" applyAlignment="1">
      <alignment horizontal="center" vertical="center"/>
    </xf>
    <xf numFmtId="0" fontId="10" fillId="30" borderId="6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3" borderId="65" xfId="0" applyFont="1" applyFill="1" applyBorder="1" applyAlignment="1">
      <alignment horizontal="center" vertical="center"/>
    </xf>
    <xf numFmtId="0" fontId="1" fillId="33" borderId="1" xfId="0" applyFont="1" applyFill="1" applyBorder="1" applyAlignment="1">
      <alignment horizontal="center" vertical="center"/>
    </xf>
    <xf numFmtId="0" fontId="1" fillId="33" borderId="70" xfId="0" applyFont="1" applyFill="1" applyBorder="1" applyAlignment="1">
      <alignment horizontal="center" vertical="center"/>
    </xf>
    <xf numFmtId="10" fontId="1" fillId="23" borderId="71" xfId="2333" applyNumberFormat="1" applyFont="1" applyFill="1" applyBorder="1" applyAlignment="1">
      <alignment horizontal="center" vertical="center"/>
    </xf>
    <xf numFmtId="10" fontId="1" fillId="23" borderId="72" xfId="2333" applyNumberFormat="1" applyFont="1" applyFill="1" applyBorder="1" applyAlignment="1">
      <alignment horizontal="center" vertical="center"/>
    </xf>
    <xf numFmtId="10" fontId="1" fillId="23" borderId="73" xfId="2333" applyNumberFormat="1" applyFont="1" applyFill="1" applyBorder="1" applyAlignment="1">
      <alignment horizontal="center" vertical="center"/>
    </xf>
    <xf numFmtId="0" fontId="0" fillId="30" borderId="65" xfId="0" applyFill="1" applyBorder="1" applyAlignment="1">
      <alignment horizontal="center" vertical="center"/>
    </xf>
    <xf numFmtId="0" fontId="1" fillId="30" borderId="1" xfId="0" applyFont="1" applyFill="1" applyBorder="1" applyAlignment="1">
      <alignment horizontal="center" vertical="center"/>
    </xf>
    <xf numFmtId="0" fontId="1" fillId="30" borderId="70" xfId="0" applyFont="1" applyFill="1" applyBorder="1" applyAlignment="1">
      <alignment horizontal="center" vertical="center"/>
    </xf>
    <xf numFmtId="0" fontId="7" fillId="33" borderId="37" xfId="0" applyFont="1" applyFill="1" applyBorder="1" applyAlignment="1">
      <alignment horizontal="center" vertical="center"/>
    </xf>
    <xf numFmtId="0" fontId="7" fillId="33" borderId="2" xfId="0" applyFont="1" applyFill="1" applyBorder="1" applyAlignment="1">
      <alignment horizontal="center" vertical="center"/>
    </xf>
    <xf numFmtId="0" fontId="7" fillId="33" borderId="32" xfId="0" applyFont="1" applyFill="1" applyBorder="1" applyAlignment="1">
      <alignment horizontal="center" vertical="center"/>
    </xf>
    <xf numFmtId="0" fontId="7" fillId="30" borderId="37" xfId="0" applyFont="1" applyFill="1" applyBorder="1" applyAlignment="1">
      <alignment horizontal="center" vertical="center" wrapText="1"/>
    </xf>
    <xf numFmtId="0" fontId="7" fillId="30" borderId="2" xfId="0" applyFont="1" applyFill="1" applyBorder="1" applyAlignment="1">
      <alignment horizontal="center" vertical="center" wrapText="1"/>
    </xf>
    <xf numFmtId="0" fontId="7" fillId="30" borderId="32" xfId="0" applyFont="1" applyFill="1" applyBorder="1" applyAlignment="1">
      <alignment horizontal="center" vertical="center" wrapText="1"/>
    </xf>
    <xf numFmtId="0" fontId="7" fillId="30" borderId="33" xfId="0" applyFont="1" applyFill="1" applyBorder="1" applyAlignment="1">
      <alignment horizontal="center" vertical="center"/>
    </xf>
    <xf numFmtId="0" fontId="7" fillId="30" borderId="22" xfId="0" applyFont="1" applyFill="1" applyBorder="1" applyAlignment="1">
      <alignment horizontal="center" vertical="center"/>
    </xf>
    <xf numFmtId="0" fontId="23" fillId="30" borderId="33" xfId="0" applyFont="1" applyFill="1" applyBorder="1" applyAlignment="1">
      <alignment horizontal="center" vertical="center" wrapText="1"/>
    </xf>
    <xf numFmtId="0" fontId="23" fillId="30" borderId="22" xfId="0" applyFont="1" applyFill="1" applyBorder="1" applyAlignment="1">
      <alignment horizontal="center" vertical="center"/>
    </xf>
    <xf numFmtId="0" fontId="7" fillId="30" borderId="33" xfId="0" applyFont="1" applyFill="1" applyBorder="1" applyAlignment="1">
      <alignment horizontal="center" vertical="center" wrapText="1"/>
    </xf>
    <xf numFmtId="0" fontId="23" fillId="30" borderId="22" xfId="0" applyFont="1" applyFill="1" applyBorder="1" applyAlignment="1">
      <alignment horizontal="center" vertical="center" wrapText="1"/>
    </xf>
    <xf numFmtId="0" fontId="7" fillId="30" borderId="22" xfId="0" applyFont="1" applyFill="1" applyBorder="1" applyAlignment="1">
      <alignment horizontal="center" vertical="center" wrapText="1"/>
    </xf>
    <xf numFmtId="0" fontId="143" fillId="30" borderId="4" xfId="0" applyFont="1" applyFill="1" applyBorder="1" applyAlignment="1">
      <alignment horizontal="center" vertical="center" wrapText="1"/>
    </xf>
    <xf numFmtId="0" fontId="143" fillId="30" borderId="4" xfId="0" applyFont="1" applyFill="1" applyBorder="1" applyAlignment="1">
      <alignment horizontal="center" vertical="center"/>
    </xf>
    <xf numFmtId="0" fontId="7" fillId="30" borderId="4" xfId="0" applyFont="1" applyFill="1" applyBorder="1" applyAlignment="1">
      <alignment horizontal="center" vertical="center" wrapText="1"/>
    </xf>
    <xf numFmtId="0" fontId="7" fillId="30" borderId="4" xfId="0" applyFont="1" applyFill="1" applyBorder="1" applyAlignment="1">
      <alignment horizontal="center" vertical="center"/>
    </xf>
    <xf numFmtId="0" fontId="20" fillId="30" borderId="4" xfId="0" applyFont="1" applyFill="1" applyBorder="1" applyAlignment="1">
      <alignment horizontal="center" vertical="center" wrapText="1"/>
    </xf>
  </cellXfs>
  <cellStyles count="3463">
    <cellStyle name="??&amp;O?&amp;H?_x0008__x000f__x0007_?_x0007__x0001__x0001_" xfId="1"/>
    <cellStyle name="??&amp;O?&amp;H?_x0008_??_x0007__x0001__x0001_" xfId="2"/>
    <cellStyle name="_20080811370003(1)" xfId="3"/>
    <cellStyle name="_20080913073013" xfId="4"/>
    <cellStyle name="_교평 산출식060612 " xfId="5"/>
    <cellStyle name="¤@?e_TEST-1 " xfId="6"/>
    <cellStyle name="20% - 강조색1" xfId="7" builtinId="30" customBuiltin="1"/>
    <cellStyle name="20% - 강조색1 10" xfId="8"/>
    <cellStyle name="20% - 강조색1 10 2" xfId="9"/>
    <cellStyle name="20% - 강조색1 10 3" xfId="10"/>
    <cellStyle name="20% - 강조색1 11" xfId="11"/>
    <cellStyle name="20% - 강조색1 11 2" xfId="12"/>
    <cellStyle name="20% - 강조색1 11 3" xfId="13"/>
    <cellStyle name="20% - 강조색1 12" xfId="14"/>
    <cellStyle name="20% - 강조색1 12 2" xfId="15"/>
    <cellStyle name="20% - 강조색1 12 3" xfId="16"/>
    <cellStyle name="20% - 강조색1 13" xfId="17"/>
    <cellStyle name="20% - 강조색1 13 2" xfId="18"/>
    <cellStyle name="20% - 강조색1 13 3" xfId="19"/>
    <cellStyle name="20% - 강조색1 14" xfId="20"/>
    <cellStyle name="20% - 강조색1 14 2" xfId="21"/>
    <cellStyle name="20% - 강조색1 14 3" xfId="22"/>
    <cellStyle name="20% - 강조색1 15" xfId="23"/>
    <cellStyle name="20% - 강조색1 15 2" xfId="24"/>
    <cellStyle name="20% - 강조색1 15 3" xfId="25"/>
    <cellStyle name="20% - 강조색1 16" xfId="26"/>
    <cellStyle name="20% - 강조색1 16 2" xfId="27"/>
    <cellStyle name="20% - 강조색1 16 3" xfId="28"/>
    <cellStyle name="20% - 강조색1 17" xfId="29"/>
    <cellStyle name="20% - 강조색1 17 2" xfId="30"/>
    <cellStyle name="20% - 강조색1 17 3" xfId="31"/>
    <cellStyle name="20% - 강조색1 18" xfId="32"/>
    <cellStyle name="20% - 강조색1 18 2" xfId="33"/>
    <cellStyle name="20% - 강조색1 19" xfId="34"/>
    <cellStyle name="20% - 강조색1 19 2" xfId="35"/>
    <cellStyle name="20% - 강조색1 2" xfId="36"/>
    <cellStyle name="20% - 강조색1 2 2" xfId="37"/>
    <cellStyle name="20% - 강조색1 2 3" xfId="38"/>
    <cellStyle name="20% - 강조색1 2 4" xfId="39"/>
    <cellStyle name="20% - 강조색1 2 5" xfId="40"/>
    <cellStyle name="20% - 강조색1 2 6" xfId="41"/>
    <cellStyle name="20% - 강조색1 2 7" xfId="42"/>
    <cellStyle name="20% - 강조색1 2 8" xfId="43"/>
    <cellStyle name="20% - 강조색1 20" xfId="44"/>
    <cellStyle name="20% - 강조색1 20 2" xfId="45"/>
    <cellStyle name="20% - 강조색1 21" xfId="46"/>
    <cellStyle name="20% - 강조색1 21 2" xfId="47"/>
    <cellStyle name="20% - 강조색1 22" xfId="48"/>
    <cellStyle name="20% - 강조색1 22 2" xfId="49"/>
    <cellStyle name="20% - 강조색1 23" xfId="50"/>
    <cellStyle name="20% - 강조색1 3" xfId="51"/>
    <cellStyle name="20% - 강조색1 3 2" xfId="52"/>
    <cellStyle name="20% - 강조색1 3 3" xfId="53"/>
    <cellStyle name="20% - 강조색1 4" xfId="54"/>
    <cellStyle name="20% - 강조색1 4 2" xfId="55"/>
    <cellStyle name="20% - 강조색1 4 3" xfId="56"/>
    <cellStyle name="20% - 강조색1 5" xfId="57"/>
    <cellStyle name="20% - 강조색1 5 2" xfId="58"/>
    <cellStyle name="20% - 강조색1 5 3" xfId="59"/>
    <cellStyle name="20% - 강조색1 6" xfId="60"/>
    <cellStyle name="20% - 강조색1 6 2" xfId="61"/>
    <cellStyle name="20% - 강조색1 6 3" xfId="62"/>
    <cellStyle name="20% - 강조색1 7" xfId="63"/>
    <cellStyle name="20% - 강조색1 7 2" xfId="64"/>
    <cellStyle name="20% - 강조색1 7 3" xfId="65"/>
    <cellStyle name="20% - 강조색1 8" xfId="66"/>
    <cellStyle name="20% - 강조색1 8 2" xfId="67"/>
    <cellStyle name="20% - 강조색1 8 3" xfId="68"/>
    <cellStyle name="20% - 강조색1 9" xfId="69"/>
    <cellStyle name="20% - 강조색1 9 2" xfId="70"/>
    <cellStyle name="20% - 강조색1 9 3" xfId="71"/>
    <cellStyle name="20% - 강조색2" xfId="72" builtinId="34" customBuiltin="1"/>
    <cellStyle name="20% - 강조색2 10" xfId="73"/>
    <cellStyle name="20% - 강조색2 10 2" xfId="74"/>
    <cellStyle name="20% - 강조색2 10 3" xfId="75"/>
    <cellStyle name="20% - 강조색2 11" xfId="76"/>
    <cellStyle name="20% - 강조색2 11 2" xfId="77"/>
    <cellStyle name="20% - 강조색2 11 3" xfId="78"/>
    <cellStyle name="20% - 강조색2 12" xfId="79"/>
    <cellStyle name="20% - 강조색2 12 2" xfId="80"/>
    <cellStyle name="20% - 강조색2 12 3" xfId="81"/>
    <cellStyle name="20% - 강조색2 13" xfId="82"/>
    <cellStyle name="20% - 강조색2 13 2" xfId="83"/>
    <cellStyle name="20% - 강조색2 13 3" xfId="84"/>
    <cellStyle name="20% - 강조색2 14" xfId="85"/>
    <cellStyle name="20% - 강조색2 14 2" xfId="86"/>
    <cellStyle name="20% - 강조색2 14 3" xfId="87"/>
    <cellStyle name="20% - 강조색2 15" xfId="88"/>
    <cellStyle name="20% - 강조색2 15 2" xfId="89"/>
    <cellStyle name="20% - 강조색2 15 3" xfId="90"/>
    <cellStyle name="20% - 강조색2 16" xfId="91"/>
    <cellStyle name="20% - 강조색2 16 2" xfId="92"/>
    <cellStyle name="20% - 강조색2 16 3" xfId="93"/>
    <cellStyle name="20% - 강조색2 17" xfId="94"/>
    <cellStyle name="20% - 강조색2 17 2" xfId="95"/>
    <cellStyle name="20% - 강조색2 17 3" xfId="96"/>
    <cellStyle name="20% - 강조색2 18" xfId="97"/>
    <cellStyle name="20% - 강조색2 18 2" xfId="98"/>
    <cellStyle name="20% - 강조색2 19" xfId="99"/>
    <cellStyle name="20% - 강조색2 19 2" xfId="100"/>
    <cellStyle name="20% - 강조색2 2" xfId="101"/>
    <cellStyle name="20% - 강조색2 2 2" xfId="102"/>
    <cellStyle name="20% - 강조색2 2 3" xfId="103"/>
    <cellStyle name="20% - 강조색2 2 4" xfId="104"/>
    <cellStyle name="20% - 강조색2 2 5" xfId="105"/>
    <cellStyle name="20% - 강조색2 2 6" xfId="106"/>
    <cellStyle name="20% - 강조색2 2 7" xfId="107"/>
    <cellStyle name="20% - 강조색2 2 8" xfId="108"/>
    <cellStyle name="20% - 강조색2 20" xfId="109"/>
    <cellStyle name="20% - 강조색2 20 2" xfId="110"/>
    <cellStyle name="20% - 강조색2 21" xfId="111"/>
    <cellStyle name="20% - 강조색2 21 2" xfId="112"/>
    <cellStyle name="20% - 강조색2 22" xfId="113"/>
    <cellStyle name="20% - 강조색2 22 2" xfId="114"/>
    <cellStyle name="20% - 강조색2 23" xfId="115"/>
    <cellStyle name="20% - 강조색2 3" xfId="116"/>
    <cellStyle name="20% - 강조색2 3 2" xfId="117"/>
    <cellStyle name="20% - 강조색2 3 3" xfId="118"/>
    <cellStyle name="20% - 강조색2 4" xfId="119"/>
    <cellStyle name="20% - 강조색2 4 2" xfId="120"/>
    <cellStyle name="20% - 강조색2 4 3" xfId="121"/>
    <cellStyle name="20% - 강조색2 5" xfId="122"/>
    <cellStyle name="20% - 강조색2 5 2" xfId="123"/>
    <cellStyle name="20% - 강조색2 5 3" xfId="124"/>
    <cellStyle name="20% - 강조색2 6" xfId="125"/>
    <cellStyle name="20% - 강조색2 6 2" xfId="126"/>
    <cellStyle name="20% - 강조색2 6 3" xfId="127"/>
    <cellStyle name="20% - 강조색2 7" xfId="128"/>
    <cellStyle name="20% - 강조색2 7 2" xfId="129"/>
    <cellStyle name="20% - 강조색2 7 3" xfId="130"/>
    <cellStyle name="20% - 강조색2 8" xfId="131"/>
    <cellStyle name="20% - 강조색2 8 2" xfId="132"/>
    <cellStyle name="20% - 강조색2 8 3" xfId="133"/>
    <cellStyle name="20% - 강조색2 9" xfId="134"/>
    <cellStyle name="20% - 강조색2 9 2" xfId="135"/>
    <cellStyle name="20% - 강조색2 9 3" xfId="136"/>
    <cellStyle name="20% - 강조색3" xfId="137" builtinId="38" customBuiltin="1"/>
    <cellStyle name="20% - 강조색3 10" xfId="138"/>
    <cellStyle name="20% - 강조색3 10 2" xfId="139"/>
    <cellStyle name="20% - 강조색3 10 3" xfId="140"/>
    <cellStyle name="20% - 강조색3 11" xfId="141"/>
    <cellStyle name="20% - 강조색3 11 2" xfId="142"/>
    <cellStyle name="20% - 강조색3 11 3" xfId="143"/>
    <cellStyle name="20% - 강조색3 12" xfId="144"/>
    <cellStyle name="20% - 강조색3 12 2" xfId="145"/>
    <cellStyle name="20% - 강조색3 12 3" xfId="146"/>
    <cellStyle name="20% - 강조색3 13" xfId="147"/>
    <cellStyle name="20% - 강조색3 13 2" xfId="148"/>
    <cellStyle name="20% - 강조색3 13 3" xfId="149"/>
    <cellStyle name="20% - 강조색3 14" xfId="150"/>
    <cellStyle name="20% - 강조색3 14 2" xfId="151"/>
    <cellStyle name="20% - 강조색3 14 3" xfId="152"/>
    <cellStyle name="20% - 강조색3 15" xfId="153"/>
    <cellStyle name="20% - 강조색3 15 2" xfId="154"/>
    <cellStyle name="20% - 강조색3 15 3" xfId="155"/>
    <cellStyle name="20% - 강조색3 16" xfId="156"/>
    <cellStyle name="20% - 강조색3 16 2" xfId="157"/>
    <cellStyle name="20% - 강조색3 16 3" xfId="158"/>
    <cellStyle name="20% - 강조색3 17" xfId="159"/>
    <cellStyle name="20% - 강조색3 17 2" xfId="160"/>
    <cellStyle name="20% - 강조색3 17 3" xfId="161"/>
    <cellStyle name="20% - 강조색3 18" xfId="162"/>
    <cellStyle name="20% - 강조색3 18 2" xfId="163"/>
    <cellStyle name="20% - 강조색3 19" xfId="164"/>
    <cellStyle name="20% - 강조색3 19 2" xfId="165"/>
    <cellStyle name="20% - 강조색3 2" xfId="166"/>
    <cellStyle name="20% - 강조색3 2 2" xfId="167"/>
    <cellStyle name="20% - 강조색3 2 3" xfId="168"/>
    <cellStyle name="20% - 강조색3 2 4" xfId="169"/>
    <cellStyle name="20% - 강조색3 2 5" xfId="170"/>
    <cellStyle name="20% - 강조색3 2 6" xfId="171"/>
    <cellStyle name="20% - 강조색3 2 7" xfId="172"/>
    <cellStyle name="20% - 강조색3 2 8" xfId="173"/>
    <cellStyle name="20% - 강조색3 20" xfId="174"/>
    <cellStyle name="20% - 강조색3 20 2" xfId="175"/>
    <cellStyle name="20% - 강조색3 21" xfId="176"/>
    <cellStyle name="20% - 강조색3 21 2" xfId="177"/>
    <cellStyle name="20% - 강조색3 22" xfId="178"/>
    <cellStyle name="20% - 강조색3 22 2" xfId="179"/>
    <cellStyle name="20% - 강조색3 23" xfId="180"/>
    <cellStyle name="20% - 강조색3 3" xfId="181"/>
    <cellStyle name="20% - 강조색3 3 2" xfId="182"/>
    <cellStyle name="20% - 강조색3 3 3" xfId="183"/>
    <cellStyle name="20% - 강조색3 4" xfId="184"/>
    <cellStyle name="20% - 강조색3 4 2" xfId="185"/>
    <cellStyle name="20% - 강조색3 4 3" xfId="186"/>
    <cellStyle name="20% - 강조색3 5" xfId="187"/>
    <cellStyle name="20% - 강조색3 5 2" xfId="188"/>
    <cellStyle name="20% - 강조색3 5 3" xfId="189"/>
    <cellStyle name="20% - 강조색3 6" xfId="190"/>
    <cellStyle name="20% - 강조색3 6 2" xfId="191"/>
    <cellStyle name="20% - 강조색3 6 3" xfId="192"/>
    <cellStyle name="20% - 강조색3 7" xfId="193"/>
    <cellStyle name="20% - 강조색3 7 2" xfId="194"/>
    <cellStyle name="20% - 강조색3 7 3" xfId="195"/>
    <cellStyle name="20% - 강조색3 8" xfId="196"/>
    <cellStyle name="20% - 강조색3 8 2" xfId="197"/>
    <cellStyle name="20% - 강조색3 8 3" xfId="198"/>
    <cellStyle name="20% - 강조색3 9" xfId="199"/>
    <cellStyle name="20% - 강조색3 9 2" xfId="200"/>
    <cellStyle name="20% - 강조색3 9 3" xfId="201"/>
    <cellStyle name="20% - 강조색4" xfId="202" builtinId="42" customBuiltin="1"/>
    <cellStyle name="20% - 강조색4 10" xfId="203"/>
    <cellStyle name="20% - 강조색4 10 2" xfId="204"/>
    <cellStyle name="20% - 강조색4 10 3" xfId="205"/>
    <cellStyle name="20% - 강조색4 11" xfId="206"/>
    <cellStyle name="20% - 강조색4 11 2" xfId="207"/>
    <cellStyle name="20% - 강조색4 11 3" xfId="208"/>
    <cellStyle name="20% - 강조색4 12" xfId="209"/>
    <cellStyle name="20% - 강조색4 12 2" xfId="210"/>
    <cellStyle name="20% - 강조색4 12 3" xfId="211"/>
    <cellStyle name="20% - 강조색4 13" xfId="212"/>
    <cellStyle name="20% - 강조색4 13 2" xfId="213"/>
    <cellStyle name="20% - 강조색4 13 3" xfId="214"/>
    <cellStyle name="20% - 강조색4 14" xfId="215"/>
    <cellStyle name="20% - 강조색4 14 2" xfId="216"/>
    <cellStyle name="20% - 강조색4 14 3" xfId="217"/>
    <cellStyle name="20% - 강조색4 15" xfId="218"/>
    <cellStyle name="20% - 강조색4 15 2" xfId="219"/>
    <cellStyle name="20% - 강조색4 15 3" xfId="220"/>
    <cellStyle name="20% - 강조색4 16" xfId="221"/>
    <cellStyle name="20% - 강조색4 16 2" xfId="222"/>
    <cellStyle name="20% - 강조색4 16 3" xfId="223"/>
    <cellStyle name="20% - 강조색4 17" xfId="224"/>
    <cellStyle name="20% - 강조색4 17 2" xfId="225"/>
    <cellStyle name="20% - 강조색4 17 3" xfId="226"/>
    <cellStyle name="20% - 강조색4 18" xfId="227"/>
    <cellStyle name="20% - 강조색4 18 2" xfId="228"/>
    <cellStyle name="20% - 강조색4 19" xfId="229"/>
    <cellStyle name="20% - 강조색4 19 2" xfId="230"/>
    <cellStyle name="20% - 강조색4 2" xfId="231"/>
    <cellStyle name="20% - 강조색4 2 2" xfId="232"/>
    <cellStyle name="20% - 강조색4 2 3" xfId="233"/>
    <cellStyle name="20% - 강조색4 2 4" xfId="234"/>
    <cellStyle name="20% - 강조색4 2 5" xfId="235"/>
    <cellStyle name="20% - 강조색4 2 6" xfId="236"/>
    <cellStyle name="20% - 강조색4 2 7" xfId="237"/>
    <cellStyle name="20% - 강조색4 2 8" xfId="238"/>
    <cellStyle name="20% - 강조색4 20" xfId="239"/>
    <cellStyle name="20% - 강조색4 20 2" xfId="240"/>
    <cellStyle name="20% - 강조색4 21" xfId="241"/>
    <cellStyle name="20% - 강조색4 21 2" xfId="242"/>
    <cellStyle name="20% - 강조색4 22" xfId="243"/>
    <cellStyle name="20% - 강조색4 22 2" xfId="244"/>
    <cellStyle name="20% - 강조색4 23" xfId="245"/>
    <cellStyle name="20% - 강조색4 3" xfId="246"/>
    <cellStyle name="20% - 강조색4 3 2" xfId="247"/>
    <cellStyle name="20% - 강조색4 3 3" xfId="248"/>
    <cellStyle name="20% - 강조색4 4" xfId="249"/>
    <cellStyle name="20% - 강조색4 4 2" xfId="250"/>
    <cellStyle name="20% - 강조색4 4 3" xfId="251"/>
    <cellStyle name="20% - 강조색4 5" xfId="252"/>
    <cellStyle name="20% - 강조색4 5 2" xfId="253"/>
    <cellStyle name="20% - 강조색4 5 3" xfId="254"/>
    <cellStyle name="20% - 강조색4 6" xfId="255"/>
    <cellStyle name="20% - 강조색4 6 2" xfId="256"/>
    <cellStyle name="20% - 강조색4 6 3" xfId="257"/>
    <cellStyle name="20% - 강조색4 7" xfId="258"/>
    <cellStyle name="20% - 강조색4 7 2" xfId="259"/>
    <cellStyle name="20% - 강조색4 7 3" xfId="260"/>
    <cellStyle name="20% - 강조색4 8" xfId="261"/>
    <cellStyle name="20% - 강조색4 8 2" xfId="262"/>
    <cellStyle name="20% - 강조색4 8 3" xfId="263"/>
    <cellStyle name="20% - 강조색4 9" xfId="264"/>
    <cellStyle name="20% - 강조색4 9 2" xfId="265"/>
    <cellStyle name="20% - 강조색4 9 3" xfId="266"/>
    <cellStyle name="20% - 강조색5" xfId="267" builtinId="46" customBuiltin="1"/>
    <cellStyle name="20% - 강조색5 10" xfId="268"/>
    <cellStyle name="20% - 강조색5 10 2" xfId="269"/>
    <cellStyle name="20% - 강조색5 10 3" xfId="270"/>
    <cellStyle name="20% - 강조색5 11" xfId="271"/>
    <cellStyle name="20% - 강조색5 11 2" xfId="272"/>
    <cellStyle name="20% - 강조색5 11 3" xfId="273"/>
    <cellStyle name="20% - 강조색5 12" xfId="274"/>
    <cellStyle name="20% - 강조색5 12 2" xfId="275"/>
    <cellStyle name="20% - 강조색5 12 3" xfId="276"/>
    <cellStyle name="20% - 강조색5 13" xfId="277"/>
    <cellStyle name="20% - 강조색5 13 2" xfId="278"/>
    <cellStyle name="20% - 강조색5 13 3" xfId="279"/>
    <cellStyle name="20% - 강조색5 14" xfId="280"/>
    <cellStyle name="20% - 강조색5 14 2" xfId="281"/>
    <cellStyle name="20% - 강조색5 14 3" xfId="282"/>
    <cellStyle name="20% - 강조색5 15" xfId="283"/>
    <cellStyle name="20% - 강조색5 15 2" xfId="284"/>
    <cellStyle name="20% - 강조색5 15 3" xfId="285"/>
    <cellStyle name="20% - 강조색5 16" xfId="286"/>
    <cellStyle name="20% - 강조색5 16 2" xfId="287"/>
    <cellStyle name="20% - 강조색5 16 3" xfId="288"/>
    <cellStyle name="20% - 강조색5 17" xfId="289"/>
    <cellStyle name="20% - 강조색5 17 2" xfId="290"/>
    <cellStyle name="20% - 강조색5 17 3" xfId="291"/>
    <cellStyle name="20% - 강조색5 18" xfId="292"/>
    <cellStyle name="20% - 강조색5 18 2" xfId="293"/>
    <cellStyle name="20% - 강조색5 19" xfId="294"/>
    <cellStyle name="20% - 강조색5 19 2" xfId="295"/>
    <cellStyle name="20% - 강조색5 2" xfId="296"/>
    <cellStyle name="20% - 강조색5 2 2" xfId="297"/>
    <cellStyle name="20% - 강조색5 2 3" xfId="298"/>
    <cellStyle name="20% - 강조색5 2 4" xfId="299"/>
    <cellStyle name="20% - 강조색5 2 5" xfId="300"/>
    <cellStyle name="20% - 강조색5 2 6" xfId="301"/>
    <cellStyle name="20% - 강조색5 2 7" xfId="302"/>
    <cellStyle name="20% - 강조색5 2 8" xfId="303"/>
    <cellStyle name="20% - 강조색5 20" xfId="304"/>
    <cellStyle name="20% - 강조색5 20 2" xfId="305"/>
    <cellStyle name="20% - 강조색5 21" xfId="306"/>
    <cellStyle name="20% - 강조색5 21 2" xfId="307"/>
    <cellStyle name="20% - 강조색5 22" xfId="308"/>
    <cellStyle name="20% - 강조색5 22 2" xfId="309"/>
    <cellStyle name="20% - 강조색5 23" xfId="310"/>
    <cellStyle name="20% - 강조색5 3" xfId="311"/>
    <cellStyle name="20% - 강조색5 3 2" xfId="312"/>
    <cellStyle name="20% - 강조색5 3 3" xfId="313"/>
    <cellStyle name="20% - 강조색5 4" xfId="314"/>
    <cellStyle name="20% - 강조색5 4 2" xfId="315"/>
    <cellStyle name="20% - 강조색5 4 3" xfId="316"/>
    <cellStyle name="20% - 강조색5 5" xfId="317"/>
    <cellStyle name="20% - 강조색5 5 2" xfId="318"/>
    <cellStyle name="20% - 강조색5 5 3" xfId="319"/>
    <cellStyle name="20% - 강조색5 6" xfId="320"/>
    <cellStyle name="20% - 강조색5 6 2" xfId="321"/>
    <cellStyle name="20% - 강조색5 6 3" xfId="322"/>
    <cellStyle name="20% - 강조색5 7" xfId="323"/>
    <cellStyle name="20% - 강조색5 7 2" xfId="324"/>
    <cellStyle name="20% - 강조색5 7 3" xfId="325"/>
    <cellStyle name="20% - 강조색5 8" xfId="326"/>
    <cellStyle name="20% - 강조색5 8 2" xfId="327"/>
    <cellStyle name="20% - 강조색5 8 3" xfId="328"/>
    <cellStyle name="20% - 강조색5 9" xfId="329"/>
    <cellStyle name="20% - 강조색5 9 2" xfId="330"/>
    <cellStyle name="20% - 강조색5 9 3" xfId="331"/>
    <cellStyle name="20% - 강조색6" xfId="332" builtinId="50" customBuiltin="1"/>
    <cellStyle name="20% - 강조색6 10" xfId="333"/>
    <cellStyle name="20% - 강조색6 10 2" xfId="334"/>
    <cellStyle name="20% - 강조색6 10 3" xfId="335"/>
    <cellStyle name="20% - 강조색6 11" xfId="336"/>
    <cellStyle name="20% - 강조색6 11 2" xfId="337"/>
    <cellStyle name="20% - 강조색6 11 3" xfId="338"/>
    <cellStyle name="20% - 강조색6 12" xfId="339"/>
    <cellStyle name="20% - 강조색6 12 2" xfId="340"/>
    <cellStyle name="20% - 강조색6 12 3" xfId="341"/>
    <cellStyle name="20% - 강조색6 13" xfId="342"/>
    <cellStyle name="20% - 강조색6 13 2" xfId="343"/>
    <cellStyle name="20% - 강조색6 13 3" xfId="344"/>
    <cellStyle name="20% - 강조색6 14" xfId="345"/>
    <cellStyle name="20% - 강조색6 14 2" xfId="346"/>
    <cellStyle name="20% - 강조색6 14 3" xfId="347"/>
    <cellStyle name="20% - 강조색6 15" xfId="348"/>
    <cellStyle name="20% - 강조색6 15 2" xfId="349"/>
    <cellStyle name="20% - 강조색6 15 3" xfId="350"/>
    <cellStyle name="20% - 강조색6 16" xfId="351"/>
    <cellStyle name="20% - 강조색6 16 2" xfId="352"/>
    <cellStyle name="20% - 강조색6 16 3" xfId="353"/>
    <cellStyle name="20% - 강조색6 17" xfId="354"/>
    <cellStyle name="20% - 강조색6 17 2" xfId="355"/>
    <cellStyle name="20% - 강조색6 17 3" xfId="356"/>
    <cellStyle name="20% - 강조색6 18" xfId="357"/>
    <cellStyle name="20% - 강조색6 18 2" xfId="358"/>
    <cellStyle name="20% - 강조색6 19" xfId="359"/>
    <cellStyle name="20% - 강조색6 19 2" xfId="360"/>
    <cellStyle name="20% - 강조색6 2" xfId="361"/>
    <cellStyle name="20% - 강조색6 2 2" xfId="362"/>
    <cellStyle name="20% - 강조색6 2 3" xfId="363"/>
    <cellStyle name="20% - 강조색6 2 4" xfId="364"/>
    <cellStyle name="20% - 강조색6 2 5" xfId="365"/>
    <cellStyle name="20% - 강조색6 2 6" xfId="366"/>
    <cellStyle name="20% - 강조색6 2 7" xfId="367"/>
    <cellStyle name="20% - 강조색6 2 8" xfId="368"/>
    <cellStyle name="20% - 강조색6 20" xfId="369"/>
    <cellStyle name="20% - 강조색6 20 2" xfId="370"/>
    <cellStyle name="20% - 강조색6 21" xfId="371"/>
    <cellStyle name="20% - 강조색6 21 2" xfId="372"/>
    <cellStyle name="20% - 강조색6 22" xfId="373"/>
    <cellStyle name="20% - 강조색6 22 2" xfId="374"/>
    <cellStyle name="20% - 강조색6 23" xfId="375"/>
    <cellStyle name="20% - 강조색6 3" xfId="376"/>
    <cellStyle name="20% - 강조색6 3 2" xfId="377"/>
    <cellStyle name="20% - 강조색6 3 3" xfId="378"/>
    <cellStyle name="20% - 강조색6 4" xfId="379"/>
    <cellStyle name="20% - 강조색6 4 2" xfId="380"/>
    <cellStyle name="20% - 강조색6 4 3" xfId="381"/>
    <cellStyle name="20% - 강조색6 5" xfId="382"/>
    <cellStyle name="20% - 강조색6 5 2" xfId="383"/>
    <cellStyle name="20% - 강조색6 5 3" xfId="384"/>
    <cellStyle name="20% - 강조색6 6" xfId="385"/>
    <cellStyle name="20% - 강조색6 6 2" xfId="386"/>
    <cellStyle name="20% - 강조색6 6 3" xfId="387"/>
    <cellStyle name="20% - 강조색6 7" xfId="388"/>
    <cellStyle name="20% - 강조색6 7 2" xfId="389"/>
    <cellStyle name="20% - 강조색6 7 3" xfId="390"/>
    <cellStyle name="20% - 강조색6 8" xfId="391"/>
    <cellStyle name="20% - 강조색6 8 2" xfId="392"/>
    <cellStyle name="20% - 강조색6 8 3" xfId="393"/>
    <cellStyle name="20% - 강조색6 9" xfId="394"/>
    <cellStyle name="20% - 강조색6 9 2" xfId="395"/>
    <cellStyle name="20% - 강조색6 9 3" xfId="396"/>
    <cellStyle name="40% - 강조색1" xfId="397" builtinId="31" customBuiltin="1"/>
    <cellStyle name="40% - 강조색1 10" xfId="398"/>
    <cellStyle name="40% - 강조색1 10 2" xfId="399"/>
    <cellStyle name="40% - 강조색1 10 3" xfId="400"/>
    <cellStyle name="40% - 강조색1 11" xfId="401"/>
    <cellStyle name="40% - 강조색1 11 2" xfId="402"/>
    <cellStyle name="40% - 강조색1 11 3" xfId="403"/>
    <cellStyle name="40% - 강조색1 12" xfId="404"/>
    <cellStyle name="40% - 강조색1 12 2" xfId="405"/>
    <cellStyle name="40% - 강조색1 12 3" xfId="406"/>
    <cellStyle name="40% - 강조색1 13" xfId="407"/>
    <cellStyle name="40% - 강조색1 13 2" xfId="408"/>
    <cellStyle name="40% - 강조색1 13 3" xfId="409"/>
    <cellStyle name="40% - 강조색1 14" xfId="410"/>
    <cellStyle name="40% - 강조색1 14 2" xfId="411"/>
    <cellStyle name="40% - 강조색1 14 3" xfId="412"/>
    <cellStyle name="40% - 강조색1 15" xfId="413"/>
    <cellStyle name="40% - 강조색1 15 2" xfId="414"/>
    <cellStyle name="40% - 강조색1 15 3" xfId="415"/>
    <cellStyle name="40% - 강조색1 16" xfId="416"/>
    <cellStyle name="40% - 강조색1 16 2" xfId="417"/>
    <cellStyle name="40% - 강조색1 16 3" xfId="418"/>
    <cellStyle name="40% - 강조색1 17" xfId="419"/>
    <cellStyle name="40% - 강조색1 17 2" xfId="420"/>
    <cellStyle name="40% - 강조색1 17 3" xfId="421"/>
    <cellStyle name="40% - 강조색1 18" xfId="422"/>
    <cellStyle name="40% - 강조색1 18 2" xfId="423"/>
    <cellStyle name="40% - 강조색1 19" xfId="424"/>
    <cellStyle name="40% - 강조색1 19 2" xfId="425"/>
    <cellStyle name="40% - 강조색1 2" xfId="426"/>
    <cellStyle name="40% - 강조색1 2 2" xfId="427"/>
    <cellStyle name="40% - 강조색1 2 3" xfId="428"/>
    <cellStyle name="40% - 강조색1 2 4" xfId="429"/>
    <cellStyle name="40% - 강조색1 2 5" xfId="430"/>
    <cellStyle name="40% - 강조색1 2 6" xfId="431"/>
    <cellStyle name="40% - 강조색1 2 7" xfId="432"/>
    <cellStyle name="40% - 강조색1 2 8" xfId="433"/>
    <cellStyle name="40% - 강조색1 20" xfId="434"/>
    <cellStyle name="40% - 강조색1 20 2" xfId="435"/>
    <cellStyle name="40% - 강조색1 21" xfId="436"/>
    <cellStyle name="40% - 강조색1 21 2" xfId="437"/>
    <cellStyle name="40% - 강조색1 22" xfId="438"/>
    <cellStyle name="40% - 강조색1 22 2" xfId="439"/>
    <cellStyle name="40% - 강조색1 23" xfId="440"/>
    <cellStyle name="40% - 강조색1 3" xfId="441"/>
    <cellStyle name="40% - 강조색1 3 2" xfId="442"/>
    <cellStyle name="40% - 강조색1 3 3" xfId="443"/>
    <cellStyle name="40% - 강조색1 4" xfId="444"/>
    <cellStyle name="40% - 강조색1 4 2" xfId="445"/>
    <cellStyle name="40% - 강조색1 4 3" xfId="446"/>
    <cellStyle name="40% - 강조색1 5" xfId="447"/>
    <cellStyle name="40% - 강조색1 5 2" xfId="448"/>
    <cellStyle name="40% - 강조색1 5 3" xfId="449"/>
    <cellStyle name="40% - 강조색1 6" xfId="450"/>
    <cellStyle name="40% - 강조색1 6 2" xfId="451"/>
    <cellStyle name="40% - 강조색1 6 3" xfId="452"/>
    <cellStyle name="40% - 강조색1 7" xfId="453"/>
    <cellStyle name="40% - 강조색1 7 2" xfId="454"/>
    <cellStyle name="40% - 강조색1 7 3" xfId="455"/>
    <cellStyle name="40% - 강조색1 8" xfId="456"/>
    <cellStyle name="40% - 강조색1 8 2" xfId="457"/>
    <cellStyle name="40% - 강조색1 8 3" xfId="458"/>
    <cellStyle name="40% - 강조색1 9" xfId="459"/>
    <cellStyle name="40% - 강조색1 9 2" xfId="460"/>
    <cellStyle name="40% - 강조색1 9 3" xfId="461"/>
    <cellStyle name="40% - 강조색2" xfId="462" builtinId="35" customBuiltin="1"/>
    <cellStyle name="40% - 강조색2 10" xfId="463"/>
    <cellStyle name="40% - 강조색2 10 2" xfId="464"/>
    <cellStyle name="40% - 강조색2 10 3" xfId="465"/>
    <cellStyle name="40% - 강조색2 11" xfId="466"/>
    <cellStyle name="40% - 강조색2 11 2" xfId="467"/>
    <cellStyle name="40% - 강조색2 11 3" xfId="468"/>
    <cellStyle name="40% - 강조색2 12" xfId="469"/>
    <cellStyle name="40% - 강조색2 12 2" xfId="470"/>
    <cellStyle name="40% - 강조색2 12 3" xfId="471"/>
    <cellStyle name="40% - 강조색2 13" xfId="472"/>
    <cellStyle name="40% - 강조색2 13 2" xfId="473"/>
    <cellStyle name="40% - 강조색2 13 3" xfId="474"/>
    <cellStyle name="40% - 강조색2 14" xfId="475"/>
    <cellStyle name="40% - 강조색2 14 2" xfId="476"/>
    <cellStyle name="40% - 강조색2 14 3" xfId="477"/>
    <cellStyle name="40% - 강조색2 15" xfId="478"/>
    <cellStyle name="40% - 강조색2 15 2" xfId="479"/>
    <cellStyle name="40% - 강조색2 15 3" xfId="480"/>
    <cellStyle name="40% - 강조색2 16" xfId="481"/>
    <cellStyle name="40% - 강조색2 16 2" xfId="482"/>
    <cellStyle name="40% - 강조색2 16 3" xfId="483"/>
    <cellStyle name="40% - 강조색2 17" xfId="484"/>
    <cellStyle name="40% - 강조색2 17 2" xfId="485"/>
    <cellStyle name="40% - 강조색2 17 3" xfId="486"/>
    <cellStyle name="40% - 강조색2 18" xfId="487"/>
    <cellStyle name="40% - 강조색2 18 2" xfId="488"/>
    <cellStyle name="40% - 강조색2 19" xfId="489"/>
    <cellStyle name="40% - 강조색2 19 2" xfId="490"/>
    <cellStyle name="40% - 강조색2 2" xfId="491"/>
    <cellStyle name="40% - 강조색2 2 2" xfId="492"/>
    <cellStyle name="40% - 강조색2 2 3" xfId="493"/>
    <cellStyle name="40% - 강조색2 2 4" xfId="494"/>
    <cellStyle name="40% - 강조색2 2 5" xfId="495"/>
    <cellStyle name="40% - 강조색2 2 6" xfId="496"/>
    <cellStyle name="40% - 강조색2 2 7" xfId="497"/>
    <cellStyle name="40% - 강조색2 2 8" xfId="498"/>
    <cellStyle name="40% - 강조색2 20" xfId="499"/>
    <cellStyle name="40% - 강조색2 20 2" xfId="500"/>
    <cellStyle name="40% - 강조색2 21" xfId="501"/>
    <cellStyle name="40% - 강조색2 21 2" xfId="502"/>
    <cellStyle name="40% - 강조색2 22" xfId="503"/>
    <cellStyle name="40% - 강조색2 22 2" xfId="504"/>
    <cellStyle name="40% - 강조색2 23" xfId="505"/>
    <cellStyle name="40% - 강조색2 3" xfId="506"/>
    <cellStyle name="40% - 강조색2 3 2" xfId="507"/>
    <cellStyle name="40% - 강조색2 3 3" xfId="508"/>
    <cellStyle name="40% - 강조색2 4" xfId="509"/>
    <cellStyle name="40% - 강조색2 4 2" xfId="510"/>
    <cellStyle name="40% - 강조색2 4 3" xfId="511"/>
    <cellStyle name="40% - 강조색2 5" xfId="512"/>
    <cellStyle name="40% - 강조색2 5 2" xfId="513"/>
    <cellStyle name="40% - 강조색2 5 3" xfId="514"/>
    <cellStyle name="40% - 강조색2 6" xfId="515"/>
    <cellStyle name="40% - 강조색2 6 2" xfId="516"/>
    <cellStyle name="40% - 강조색2 6 3" xfId="517"/>
    <cellStyle name="40% - 강조색2 7" xfId="518"/>
    <cellStyle name="40% - 강조색2 7 2" xfId="519"/>
    <cellStyle name="40% - 강조색2 7 3" xfId="520"/>
    <cellStyle name="40% - 강조색2 8" xfId="521"/>
    <cellStyle name="40% - 강조색2 8 2" xfId="522"/>
    <cellStyle name="40% - 강조색2 8 3" xfId="523"/>
    <cellStyle name="40% - 강조색2 9" xfId="524"/>
    <cellStyle name="40% - 강조색2 9 2" xfId="525"/>
    <cellStyle name="40% - 강조색2 9 3" xfId="526"/>
    <cellStyle name="40% - 강조색3" xfId="527" builtinId="39" customBuiltin="1"/>
    <cellStyle name="40% - 강조색3 10" xfId="528"/>
    <cellStyle name="40% - 강조색3 10 2" xfId="529"/>
    <cellStyle name="40% - 강조색3 10 3" xfId="530"/>
    <cellStyle name="40% - 강조색3 11" xfId="531"/>
    <cellStyle name="40% - 강조색3 11 2" xfId="532"/>
    <cellStyle name="40% - 강조색3 11 3" xfId="533"/>
    <cellStyle name="40% - 강조색3 12" xfId="534"/>
    <cellStyle name="40% - 강조색3 12 2" xfId="535"/>
    <cellStyle name="40% - 강조색3 12 3" xfId="536"/>
    <cellStyle name="40% - 강조색3 13" xfId="537"/>
    <cellStyle name="40% - 강조색3 13 2" xfId="538"/>
    <cellStyle name="40% - 강조색3 13 3" xfId="539"/>
    <cellStyle name="40% - 강조색3 14" xfId="540"/>
    <cellStyle name="40% - 강조색3 14 2" xfId="541"/>
    <cellStyle name="40% - 강조색3 14 3" xfId="542"/>
    <cellStyle name="40% - 강조색3 15" xfId="543"/>
    <cellStyle name="40% - 강조색3 15 2" xfId="544"/>
    <cellStyle name="40% - 강조색3 15 3" xfId="545"/>
    <cellStyle name="40% - 강조색3 16" xfId="546"/>
    <cellStyle name="40% - 강조색3 16 2" xfId="547"/>
    <cellStyle name="40% - 강조색3 16 3" xfId="548"/>
    <cellStyle name="40% - 강조색3 17" xfId="549"/>
    <cellStyle name="40% - 강조색3 17 2" xfId="550"/>
    <cellStyle name="40% - 강조색3 17 3" xfId="551"/>
    <cellStyle name="40% - 강조색3 18" xfId="552"/>
    <cellStyle name="40% - 강조색3 18 2" xfId="553"/>
    <cellStyle name="40% - 강조색3 19" xfId="554"/>
    <cellStyle name="40% - 강조색3 19 2" xfId="555"/>
    <cellStyle name="40% - 강조색3 2" xfId="556"/>
    <cellStyle name="40% - 강조색3 2 2" xfId="557"/>
    <cellStyle name="40% - 강조색3 2 3" xfId="558"/>
    <cellStyle name="40% - 강조색3 2 4" xfId="559"/>
    <cellStyle name="40% - 강조색3 2 5" xfId="560"/>
    <cellStyle name="40% - 강조색3 2 6" xfId="561"/>
    <cellStyle name="40% - 강조색3 2 7" xfId="562"/>
    <cellStyle name="40% - 강조색3 2 8" xfId="563"/>
    <cellStyle name="40% - 강조색3 20" xfId="564"/>
    <cellStyle name="40% - 강조색3 20 2" xfId="565"/>
    <cellStyle name="40% - 강조색3 21" xfId="566"/>
    <cellStyle name="40% - 강조색3 21 2" xfId="567"/>
    <cellStyle name="40% - 강조색3 22" xfId="568"/>
    <cellStyle name="40% - 강조색3 22 2" xfId="569"/>
    <cellStyle name="40% - 강조색3 23" xfId="570"/>
    <cellStyle name="40% - 강조색3 3" xfId="571"/>
    <cellStyle name="40% - 강조색3 3 2" xfId="572"/>
    <cellStyle name="40% - 강조색3 3 3" xfId="573"/>
    <cellStyle name="40% - 강조색3 4" xfId="574"/>
    <cellStyle name="40% - 강조색3 4 2" xfId="575"/>
    <cellStyle name="40% - 강조색3 4 3" xfId="576"/>
    <cellStyle name="40% - 강조색3 5" xfId="577"/>
    <cellStyle name="40% - 강조색3 5 2" xfId="578"/>
    <cellStyle name="40% - 강조색3 5 3" xfId="579"/>
    <cellStyle name="40% - 강조색3 6" xfId="580"/>
    <cellStyle name="40% - 강조색3 6 2" xfId="581"/>
    <cellStyle name="40% - 강조색3 6 3" xfId="582"/>
    <cellStyle name="40% - 강조색3 7" xfId="583"/>
    <cellStyle name="40% - 강조색3 7 2" xfId="584"/>
    <cellStyle name="40% - 강조색3 7 3" xfId="585"/>
    <cellStyle name="40% - 강조색3 8" xfId="586"/>
    <cellStyle name="40% - 강조색3 8 2" xfId="587"/>
    <cellStyle name="40% - 강조색3 8 3" xfId="588"/>
    <cellStyle name="40% - 강조색3 9" xfId="589"/>
    <cellStyle name="40% - 강조색3 9 2" xfId="590"/>
    <cellStyle name="40% - 강조색3 9 3" xfId="591"/>
    <cellStyle name="40% - 강조색4" xfId="592" builtinId="43" customBuiltin="1"/>
    <cellStyle name="40% - 강조색4 10" xfId="593"/>
    <cellStyle name="40% - 강조색4 10 2" xfId="594"/>
    <cellStyle name="40% - 강조색4 10 3" xfId="595"/>
    <cellStyle name="40% - 강조색4 11" xfId="596"/>
    <cellStyle name="40% - 강조색4 11 2" xfId="597"/>
    <cellStyle name="40% - 강조색4 11 3" xfId="598"/>
    <cellStyle name="40% - 강조색4 12" xfId="599"/>
    <cellStyle name="40% - 강조색4 12 2" xfId="600"/>
    <cellStyle name="40% - 강조색4 12 3" xfId="601"/>
    <cellStyle name="40% - 강조색4 13" xfId="602"/>
    <cellStyle name="40% - 강조색4 13 2" xfId="603"/>
    <cellStyle name="40% - 강조색4 13 3" xfId="604"/>
    <cellStyle name="40% - 강조색4 14" xfId="605"/>
    <cellStyle name="40% - 강조색4 14 2" xfId="606"/>
    <cellStyle name="40% - 강조색4 14 3" xfId="607"/>
    <cellStyle name="40% - 강조색4 15" xfId="608"/>
    <cellStyle name="40% - 강조색4 15 2" xfId="609"/>
    <cellStyle name="40% - 강조색4 15 3" xfId="610"/>
    <cellStyle name="40% - 강조색4 16" xfId="611"/>
    <cellStyle name="40% - 강조색4 16 2" xfId="612"/>
    <cellStyle name="40% - 강조색4 16 3" xfId="613"/>
    <cellStyle name="40% - 강조색4 17" xfId="614"/>
    <cellStyle name="40% - 강조색4 17 2" xfId="615"/>
    <cellStyle name="40% - 강조색4 17 3" xfId="616"/>
    <cellStyle name="40% - 강조색4 18" xfId="617"/>
    <cellStyle name="40% - 강조색4 18 2" xfId="618"/>
    <cellStyle name="40% - 강조색4 19" xfId="619"/>
    <cellStyle name="40% - 강조색4 19 2" xfId="620"/>
    <cellStyle name="40% - 강조색4 2" xfId="621"/>
    <cellStyle name="40% - 강조색4 2 2" xfId="622"/>
    <cellStyle name="40% - 강조색4 2 3" xfId="623"/>
    <cellStyle name="40% - 강조색4 2 4" xfId="624"/>
    <cellStyle name="40% - 강조색4 2 5" xfId="625"/>
    <cellStyle name="40% - 강조색4 2 6" xfId="626"/>
    <cellStyle name="40% - 강조색4 2 7" xfId="627"/>
    <cellStyle name="40% - 강조색4 2 8" xfId="628"/>
    <cellStyle name="40% - 강조색4 20" xfId="629"/>
    <cellStyle name="40% - 강조색4 20 2" xfId="630"/>
    <cellStyle name="40% - 강조색4 21" xfId="631"/>
    <cellStyle name="40% - 강조색4 21 2" xfId="632"/>
    <cellStyle name="40% - 강조색4 22" xfId="633"/>
    <cellStyle name="40% - 강조색4 22 2" xfId="634"/>
    <cellStyle name="40% - 강조색4 23" xfId="635"/>
    <cellStyle name="40% - 강조색4 3" xfId="636"/>
    <cellStyle name="40% - 강조색4 3 2" xfId="637"/>
    <cellStyle name="40% - 강조색4 3 3" xfId="638"/>
    <cellStyle name="40% - 강조색4 4" xfId="639"/>
    <cellStyle name="40% - 강조색4 4 2" xfId="640"/>
    <cellStyle name="40% - 강조색4 4 3" xfId="641"/>
    <cellStyle name="40% - 강조색4 5" xfId="642"/>
    <cellStyle name="40% - 강조색4 5 2" xfId="643"/>
    <cellStyle name="40% - 강조색4 5 3" xfId="644"/>
    <cellStyle name="40% - 강조색4 6" xfId="645"/>
    <cellStyle name="40% - 강조색4 6 2" xfId="646"/>
    <cellStyle name="40% - 강조색4 6 3" xfId="647"/>
    <cellStyle name="40% - 강조색4 7" xfId="648"/>
    <cellStyle name="40% - 강조색4 7 2" xfId="649"/>
    <cellStyle name="40% - 강조색4 7 3" xfId="650"/>
    <cellStyle name="40% - 강조색4 8" xfId="651"/>
    <cellStyle name="40% - 강조색4 8 2" xfId="652"/>
    <cellStyle name="40% - 강조색4 8 3" xfId="653"/>
    <cellStyle name="40% - 강조색4 9" xfId="654"/>
    <cellStyle name="40% - 강조색4 9 2" xfId="655"/>
    <cellStyle name="40% - 강조색4 9 3" xfId="656"/>
    <cellStyle name="40% - 강조색5" xfId="657" builtinId="47" customBuiltin="1"/>
    <cellStyle name="40% - 강조색5 10" xfId="658"/>
    <cellStyle name="40% - 강조색5 10 2" xfId="659"/>
    <cellStyle name="40% - 강조색5 10 3" xfId="660"/>
    <cellStyle name="40% - 강조색5 11" xfId="661"/>
    <cellStyle name="40% - 강조색5 11 2" xfId="662"/>
    <cellStyle name="40% - 강조색5 11 3" xfId="663"/>
    <cellStyle name="40% - 강조색5 12" xfId="664"/>
    <cellStyle name="40% - 강조색5 12 2" xfId="665"/>
    <cellStyle name="40% - 강조색5 12 3" xfId="666"/>
    <cellStyle name="40% - 강조색5 13" xfId="667"/>
    <cellStyle name="40% - 강조색5 13 2" xfId="668"/>
    <cellStyle name="40% - 강조색5 13 3" xfId="669"/>
    <cellStyle name="40% - 강조색5 14" xfId="670"/>
    <cellStyle name="40% - 강조색5 14 2" xfId="671"/>
    <cellStyle name="40% - 강조색5 14 3" xfId="672"/>
    <cellStyle name="40% - 강조색5 15" xfId="673"/>
    <cellStyle name="40% - 강조색5 15 2" xfId="674"/>
    <cellStyle name="40% - 강조색5 15 3" xfId="675"/>
    <cellStyle name="40% - 강조색5 16" xfId="676"/>
    <cellStyle name="40% - 강조색5 16 2" xfId="677"/>
    <cellStyle name="40% - 강조색5 16 3" xfId="678"/>
    <cellStyle name="40% - 강조색5 17" xfId="679"/>
    <cellStyle name="40% - 강조색5 17 2" xfId="680"/>
    <cellStyle name="40% - 강조색5 17 3" xfId="681"/>
    <cellStyle name="40% - 강조색5 18" xfId="682"/>
    <cellStyle name="40% - 강조색5 18 2" xfId="683"/>
    <cellStyle name="40% - 강조색5 19" xfId="684"/>
    <cellStyle name="40% - 강조색5 19 2" xfId="685"/>
    <cellStyle name="40% - 강조색5 2" xfId="686"/>
    <cellStyle name="40% - 강조색5 2 2" xfId="687"/>
    <cellStyle name="40% - 강조색5 2 3" xfId="688"/>
    <cellStyle name="40% - 강조색5 2 4" xfId="689"/>
    <cellStyle name="40% - 강조색5 2 5" xfId="690"/>
    <cellStyle name="40% - 강조색5 2 6" xfId="691"/>
    <cellStyle name="40% - 강조색5 2 7" xfId="692"/>
    <cellStyle name="40% - 강조색5 2 8" xfId="693"/>
    <cellStyle name="40% - 강조색5 20" xfId="694"/>
    <cellStyle name="40% - 강조색5 20 2" xfId="695"/>
    <cellStyle name="40% - 강조색5 21" xfId="696"/>
    <cellStyle name="40% - 강조색5 21 2" xfId="697"/>
    <cellStyle name="40% - 강조색5 22" xfId="698"/>
    <cellStyle name="40% - 강조색5 22 2" xfId="699"/>
    <cellStyle name="40% - 강조색5 23" xfId="700"/>
    <cellStyle name="40% - 강조색5 3" xfId="701"/>
    <cellStyle name="40% - 강조색5 3 2" xfId="702"/>
    <cellStyle name="40% - 강조색5 3 3" xfId="703"/>
    <cellStyle name="40% - 강조색5 4" xfId="704"/>
    <cellStyle name="40% - 강조색5 4 2" xfId="705"/>
    <cellStyle name="40% - 강조색5 4 3" xfId="706"/>
    <cellStyle name="40% - 강조색5 5" xfId="707"/>
    <cellStyle name="40% - 강조색5 5 2" xfId="708"/>
    <cellStyle name="40% - 강조색5 5 3" xfId="709"/>
    <cellStyle name="40% - 강조색5 6" xfId="710"/>
    <cellStyle name="40% - 강조색5 6 2" xfId="711"/>
    <cellStyle name="40% - 강조색5 6 3" xfId="712"/>
    <cellStyle name="40% - 강조색5 7" xfId="713"/>
    <cellStyle name="40% - 강조색5 7 2" xfId="714"/>
    <cellStyle name="40% - 강조색5 7 3" xfId="715"/>
    <cellStyle name="40% - 강조색5 8" xfId="716"/>
    <cellStyle name="40% - 강조색5 8 2" xfId="717"/>
    <cellStyle name="40% - 강조색5 8 3" xfId="718"/>
    <cellStyle name="40% - 강조색5 9" xfId="719"/>
    <cellStyle name="40% - 강조색5 9 2" xfId="720"/>
    <cellStyle name="40% - 강조색5 9 3" xfId="721"/>
    <cellStyle name="40% - 강조색6" xfId="722" builtinId="51" customBuiltin="1"/>
    <cellStyle name="40% - 강조색6 10" xfId="723"/>
    <cellStyle name="40% - 강조색6 10 2" xfId="724"/>
    <cellStyle name="40% - 강조색6 10 3" xfId="725"/>
    <cellStyle name="40% - 강조색6 11" xfId="726"/>
    <cellStyle name="40% - 강조색6 11 2" xfId="727"/>
    <cellStyle name="40% - 강조색6 11 3" xfId="728"/>
    <cellStyle name="40% - 강조색6 12" xfId="729"/>
    <cellStyle name="40% - 강조색6 12 2" xfId="730"/>
    <cellStyle name="40% - 강조색6 12 3" xfId="731"/>
    <cellStyle name="40% - 강조색6 13" xfId="732"/>
    <cellStyle name="40% - 강조색6 13 2" xfId="733"/>
    <cellStyle name="40% - 강조색6 13 3" xfId="734"/>
    <cellStyle name="40% - 강조색6 14" xfId="735"/>
    <cellStyle name="40% - 강조색6 14 2" xfId="736"/>
    <cellStyle name="40% - 강조색6 14 3" xfId="737"/>
    <cellStyle name="40% - 강조색6 15" xfId="738"/>
    <cellStyle name="40% - 강조색6 15 2" xfId="739"/>
    <cellStyle name="40% - 강조색6 15 3" xfId="740"/>
    <cellStyle name="40% - 강조색6 16" xfId="741"/>
    <cellStyle name="40% - 강조색6 16 2" xfId="742"/>
    <cellStyle name="40% - 강조색6 16 3" xfId="743"/>
    <cellStyle name="40% - 강조색6 17" xfId="744"/>
    <cellStyle name="40% - 강조색6 17 2" xfId="745"/>
    <cellStyle name="40% - 강조색6 17 3" xfId="746"/>
    <cellStyle name="40% - 강조색6 18" xfId="747"/>
    <cellStyle name="40% - 강조색6 18 2" xfId="748"/>
    <cellStyle name="40% - 강조색6 19" xfId="749"/>
    <cellStyle name="40% - 강조색6 19 2" xfId="750"/>
    <cellStyle name="40% - 강조색6 2" xfId="751"/>
    <cellStyle name="40% - 강조색6 2 2" xfId="752"/>
    <cellStyle name="40% - 강조색6 2 3" xfId="753"/>
    <cellStyle name="40% - 강조색6 2 4" xfId="754"/>
    <cellStyle name="40% - 강조색6 2 5" xfId="755"/>
    <cellStyle name="40% - 강조색6 2 6" xfId="756"/>
    <cellStyle name="40% - 강조색6 2 7" xfId="757"/>
    <cellStyle name="40% - 강조색6 2 8" xfId="758"/>
    <cellStyle name="40% - 강조색6 20" xfId="759"/>
    <cellStyle name="40% - 강조색6 20 2" xfId="760"/>
    <cellStyle name="40% - 강조색6 21" xfId="761"/>
    <cellStyle name="40% - 강조색6 21 2" xfId="762"/>
    <cellStyle name="40% - 강조색6 22" xfId="763"/>
    <cellStyle name="40% - 강조색6 22 2" xfId="764"/>
    <cellStyle name="40% - 강조색6 23" xfId="765"/>
    <cellStyle name="40% - 강조색6 3" xfId="766"/>
    <cellStyle name="40% - 강조색6 3 2" xfId="767"/>
    <cellStyle name="40% - 강조색6 3 3" xfId="768"/>
    <cellStyle name="40% - 강조색6 4" xfId="769"/>
    <cellStyle name="40% - 강조색6 4 2" xfId="770"/>
    <cellStyle name="40% - 강조색6 4 3" xfId="771"/>
    <cellStyle name="40% - 강조색6 5" xfId="772"/>
    <cellStyle name="40% - 강조색6 5 2" xfId="773"/>
    <cellStyle name="40% - 강조색6 5 3" xfId="774"/>
    <cellStyle name="40% - 강조색6 6" xfId="775"/>
    <cellStyle name="40% - 강조색6 6 2" xfId="776"/>
    <cellStyle name="40% - 강조색6 6 3" xfId="777"/>
    <cellStyle name="40% - 강조색6 7" xfId="778"/>
    <cellStyle name="40% - 강조색6 7 2" xfId="779"/>
    <cellStyle name="40% - 강조색6 7 3" xfId="780"/>
    <cellStyle name="40% - 강조색6 8" xfId="781"/>
    <cellStyle name="40% - 강조색6 8 2" xfId="782"/>
    <cellStyle name="40% - 강조색6 8 3" xfId="783"/>
    <cellStyle name="40% - 강조색6 9" xfId="784"/>
    <cellStyle name="40% - 강조색6 9 2" xfId="785"/>
    <cellStyle name="40% - 강조색6 9 3" xfId="786"/>
    <cellStyle name="60% - 강조색1" xfId="787" builtinId="32" customBuiltin="1"/>
    <cellStyle name="60% - 강조색1 10" xfId="788"/>
    <cellStyle name="60% - 강조색1 10 2" xfId="789"/>
    <cellStyle name="60% - 강조색1 10 3" xfId="790"/>
    <cellStyle name="60% - 강조색1 11" xfId="791"/>
    <cellStyle name="60% - 강조색1 11 2" xfId="792"/>
    <cellStyle name="60% - 강조색1 12" xfId="793"/>
    <cellStyle name="60% - 강조색1 12 2" xfId="794"/>
    <cellStyle name="60% - 강조색1 13" xfId="795"/>
    <cellStyle name="60% - 강조색1 13 2" xfId="796"/>
    <cellStyle name="60% - 강조색1 14" xfId="797"/>
    <cellStyle name="60% - 강조색1 14 2" xfId="798"/>
    <cellStyle name="60% - 강조색1 15" xfId="799"/>
    <cellStyle name="60% - 강조색1 15 2" xfId="800"/>
    <cellStyle name="60% - 강조색1 16" xfId="801"/>
    <cellStyle name="60% - 강조색1 16 2" xfId="802"/>
    <cellStyle name="60% - 강조색1 17" xfId="803"/>
    <cellStyle name="60% - 강조색1 17 2" xfId="804"/>
    <cellStyle name="60% - 강조색1 18" xfId="805"/>
    <cellStyle name="60% - 강조색1 18 2" xfId="806"/>
    <cellStyle name="60% - 강조색1 19" xfId="807"/>
    <cellStyle name="60% - 강조색1 19 2" xfId="808"/>
    <cellStyle name="60% - 강조색1 2" xfId="809"/>
    <cellStyle name="60% - 강조색1 2 2" xfId="810"/>
    <cellStyle name="60% - 강조색1 2 3" xfId="811"/>
    <cellStyle name="60% - 강조색1 2 4" xfId="812"/>
    <cellStyle name="60% - 강조색1 2 5" xfId="813"/>
    <cellStyle name="60% - 강조색1 2 6" xfId="814"/>
    <cellStyle name="60% - 강조색1 2 7" xfId="815"/>
    <cellStyle name="60% - 강조색1 2 8" xfId="816"/>
    <cellStyle name="60% - 강조색1 2 9" xfId="817"/>
    <cellStyle name="60% - 강조색1 20" xfId="818"/>
    <cellStyle name="60% - 강조색1 20 2" xfId="819"/>
    <cellStyle name="60% - 강조색1 21" xfId="820"/>
    <cellStyle name="60% - 강조색1 21 2" xfId="821"/>
    <cellStyle name="60% - 강조색1 22" xfId="822"/>
    <cellStyle name="60% - 강조색1 22 2" xfId="823"/>
    <cellStyle name="60% - 강조색1 23" xfId="824"/>
    <cellStyle name="60% - 강조색1 3" xfId="825"/>
    <cellStyle name="60% - 강조색1 3 2" xfId="826"/>
    <cellStyle name="60% - 강조색1 3 3" xfId="827"/>
    <cellStyle name="60% - 강조색1 4" xfId="828"/>
    <cellStyle name="60% - 강조색1 4 2" xfId="829"/>
    <cellStyle name="60% - 강조색1 4 3" xfId="830"/>
    <cellStyle name="60% - 강조색1 5" xfId="831"/>
    <cellStyle name="60% - 강조색1 5 2" xfId="832"/>
    <cellStyle name="60% - 강조색1 5 3" xfId="833"/>
    <cellStyle name="60% - 강조색1 6" xfId="834"/>
    <cellStyle name="60% - 강조색1 6 2" xfId="835"/>
    <cellStyle name="60% - 강조색1 6 3" xfId="836"/>
    <cellStyle name="60% - 강조색1 7" xfId="837"/>
    <cellStyle name="60% - 강조색1 7 2" xfId="838"/>
    <cellStyle name="60% - 강조색1 7 3" xfId="839"/>
    <cellStyle name="60% - 강조색1 8" xfId="840"/>
    <cellStyle name="60% - 강조색1 8 2" xfId="841"/>
    <cellStyle name="60% - 강조색1 8 3" xfId="842"/>
    <cellStyle name="60% - 강조색1 9" xfId="843"/>
    <cellStyle name="60% - 강조색1 9 2" xfId="844"/>
    <cellStyle name="60% - 강조색1 9 3" xfId="845"/>
    <cellStyle name="60% - 강조색2" xfId="846" builtinId="36" customBuiltin="1"/>
    <cellStyle name="60% - 강조색2 10" xfId="847"/>
    <cellStyle name="60% - 강조색2 10 2" xfId="848"/>
    <cellStyle name="60% - 강조색2 10 3" xfId="849"/>
    <cellStyle name="60% - 강조색2 11" xfId="850"/>
    <cellStyle name="60% - 강조색2 11 2" xfId="851"/>
    <cellStyle name="60% - 강조색2 12" xfId="852"/>
    <cellStyle name="60% - 강조색2 12 2" xfId="853"/>
    <cellStyle name="60% - 강조색2 13" xfId="854"/>
    <cellStyle name="60% - 강조색2 13 2" xfId="855"/>
    <cellStyle name="60% - 강조색2 14" xfId="856"/>
    <cellStyle name="60% - 강조색2 14 2" xfId="857"/>
    <cellStyle name="60% - 강조색2 15" xfId="858"/>
    <cellStyle name="60% - 강조색2 15 2" xfId="859"/>
    <cellStyle name="60% - 강조색2 16" xfId="860"/>
    <cellStyle name="60% - 강조색2 16 2" xfId="861"/>
    <cellStyle name="60% - 강조색2 17" xfId="862"/>
    <cellStyle name="60% - 강조색2 17 2" xfId="863"/>
    <cellStyle name="60% - 강조색2 18" xfId="864"/>
    <cellStyle name="60% - 강조색2 18 2" xfId="865"/>
    <cellStyle name="60% - 강조색2 19" xfId="866"/>
    <cellStyle name="60% - 강조색2 19 2" xfId="867"/>
    <cellStyle name="60% - 강조색2 2" xfId="868"/>
    <cellStyle name="60% - 강조색2 2 2" xfId="869"/>
    <cellStyle name="60% - 강조색2 2 2 2" xfId="870"/>
    <cellStyle name="60% - 강조색2 2 3" xfId="871"/>
    <cellStyle name="60% - 강조색2 2 4" xfId="872"/>
    <cellStyle name="60% - 강조색2 2 5" xfId="873"/>
    <cellStyle name="60% - 강조색2 2 6" xfId="874"/>
    <cellStyle name="60% - 강조색2 2 7" xfId="875"/>
    <cellStyle name="60% - 강조색2 2 8" xfId="876"/>
    <cellStyle name="60% - 강조색2 2 9" xfId="877"/>
    <cellStyle name="60% - 강조색2 20" xfId="878"/>
    <cellStyle name="60% - 강조색2 20 2" xfId="879"/>
    <cellStyle name="60% - 강조색2 21" xfId="880"/>
    <cellStyle name="60% - 강조색2 21 2" xfId="881"/>
    <cellStyle name="60% - 강조색2 22" xfId="882"/>
    <cellStyle name="60% - 강조색2 22 2" xfId="883"/>
    <cellStyle name="60% - 강조색2 23" xfId="884"/>
    <cellStyle name="60% - 강조색2 3" xfId="885"/>
    <cellStyle name="60% - 강조색2 3 2" xfId="886"/>
    <cellStyle name="60% - 강조색2 3 3" xfId="887"/>
    <cellStyle name="60% - 강조색2 4" xfId="888"/>
    <cellStyle name="60% - 강조색2 4 2" xfId="889"/>
    <cellStyle name="60% - 강조색2 4 3" xfId="890"/>
    <cellStyle name="60% - 강조색2 5" xfId="891"/>
    <cellStyle name="60% - 강조색2 5 2" xfId="892"/>
    <cellStyle name="60% - 강조색2 5 3" xfId="893"/>
    <cellStyle name="60% - 강조색2 6" xfId="894"/>
    <cellStyle name="60% - 강조색2 6 2" xfId="895"/>
    <cellStyle name="60% - 강조색2 6 3" xfId="896"/>
    <cellStyle name="60% - 강조색2 7" xfId="897"/>
    <cellStyle name="60% - 강조색2 7 2" xfId="898"/>
    <cellStyle name="60% - 강조색2 7 3" xfId="899"/>
    <cellStyle name="60% - 강조색2 8" xfId="900"/>
    <cellStyle name="60% - 강조색2 8 2" xfId="901"/>
    <cellStyle name="60% - 강조색2 8 3" xfId="902"/>
    <cellStyle name="60% - 강조색2 9" xfId="903"/>
    <cellStyle name="60% - 강조색2 9 2" xfId="904"/>
    <cellStyle name="60% - 강조색2 9 3" xfId="905"/>
    <cellStyle name="60% - 강조색3" xfId="906" builtinId="40" customBuiltin="1"/>
    <cellStyle name="60% - 강조색3 10" xfId="907"/>
    <cellStyle name="60% - 강조색3 10 2" xfId="908"/>
    <cellStyle name="60% - 강조색3 10 3" xfId="909"/>
    <cellStyle name="60% - 강조색3 11" xfId="910"/>
    <cellStyle name="60% - 강조색3 11 2" xfId="911"/>
    <cellStyle name="60% - 강조색3 12" xfId="912"/>
    <cellStyle name="60% - 강조색3 12 2" xfId="913"/>
    <cellStyle name="60% - 강조색3 13" xfId="914"/>
    <cellStyle name="60% - 강조색3 13 2" xfId="915"/>
    <cellStyle name="60% - 강조색3 14" xfId="916"/>
    <cellStyle name="60% - 강조색3 14 2" xfId="917"/>
    <cellStyle name="60% - 강조색3 15" xfId="918"/>
    <cellStyle name="60% - 강조색3 15 2" xfId="919"/>
    <cellStyle name="60% - 강조색3 16" xfId="920"/>
    <cellStyle name="60% - 강조색3 16 2" xfId="921"/>
    <cellStyle name="60% - 강조색3 17" xfId="922"/>
    <cellStyle name="60% - 강조색3 17 2" xfId="923"/>
    <cellStyle name="60% - 강조색3 18" xfId="924"/>
    <cellStyle name="60% - 강조색3 18 2" xfId="925"/>
    <cellStyle name="60% - 강조색3 19" xfId="926"/>
    <cellStyle name="60% - 강조색3 19 2" xfId="927"/>
    <cellStyle name="60% - 강조색3 2" xfId="928"/>
    <cellStyle name="60% - 강조색3 2 2" xfId="929"/>
    <cellStyle name="60% - 강조색3 2 3" xfId="930"/>
    <cellStyle name="60% - 강조색3 2 4" xfId="931"/>
    <cellStyle name="60% - 강조색3 2 5" xfId="932"/>
    <cellStyle name="60% - 강조색3 2 6" xfId="933"/>
    <cellStyle name="60% - 강조색3 2 7" xfId="934"/>
    <cellStyle name="60% - 강조색3 2 8" xfId="935"/>
    <cellStyle name="60% - 강조색3 2 9" xfId="936"/>
    <cellStyle name="60% - 강조색3 20" xfId="937"/>
    <cellStyle name="60% - 강조색3 20 2" xfId="938"/>
    <cellStyle name="60% - 강조색3 21" xfId="939"/>
    <cellStyle name="60% - 강조색3 21 2" xfId="940"/>
    <cellStyle name="60% - 강조색3 22" xfId="941"/>
    <cellStyle name="60% - 강조색3 22 2" xfId="942"/>
    <cellStyle name="60% - 강조색3 23" xfId="943"/>
    <cellStyle name="60% - 강조색3 3" xfId="944"/>
    <cellStyle name="60% - 강조색3 3 2" xfId="945"/>
    <cellStyle name="60% - 강조색3 3 3" xfId="946"/>
    <cellStyle name="60% - 강조색3 4" xfId="947"/>
    <cellStyle name="60% - 강조색3 4 2" xfId="948"/>
    <cellStyle name="60% - 강조색3 4 3" xfId="949"/>
    <cellStyle name="60% - 강조색3 5" xfId="950"/>
    <cellStyle name="60% - 강조색3 5 2" xfId="951"/>
    <cellStyle name="60% - 강조색3 5 3" xfId="952"/>
    <cellStyle name="60% - 강조색3 6" xfId="953"/>
    <cellStyle name="60% - 강조색3 6 2" xfId="954"/>
    <cellStyle name="60% - 강조색3 6 3" xfId="955"/>
    <cellStyle name="60% - 강조색3 7" xfId="956"/>
    <cellStyle name="60% - 강조색3 7 2" xfId="957"/>
    <cellStyle name="60% - 강조색3 7 3" xfId="958"/>
    <cellStyle name="60% - 강조색3 8" xfId="959"/>
    <cellStyle name="60% - 강조색3 8 2" xfId="960"/>
    <cellStyle name="60% - 강조색3 8 3" xfId="961"/>
    <cellStyle name="60% - 강조색3 9" xfId="962"/>
    <cellStyle name="60% - 강조색3 9 2" xfId="963"/>
    <cellStyle name="60% - 강조색3 9 3" xfId="964"/>
    <cellStyle name="60% - 강조색4" xfId="965" builtinId="44" customBuiltin="1"/>
    <cellStyle name="60% - 강조색4 10" xfId="966"/>
    <cellStyle name="60% - 강조색4 10 2" xfId="967"/>
    <cellStyle name="60% - 강조색4 10 3" xfId="968"/>
    <cellStyle name="60% - 강조색4 11" xfId="969"/>
    <cellStyle name="60% - 강조색4 11 2" xfId="970"/>
    <cellStyle name="60% - 강조색4 12" xfId="971"/>
    <cellStyle name="60% - 강조색4 12 2" xfId="972"/>
    <cellStyle name="60% - 강조색4 13" xfId="973"/>
    <cellStyle name="60% - 강조색4 13 2" xfId="974"/>
    <cellStyle name="60% - 강조색4 14" xfId="975"/>
    <cellStyle name="60% - 강조색4 14 2" xfId="976"/>
    <cellStyle name="60% - 강조색4 15" xfId="977"/>
    <cellStyle name="60% - 강조색4 15 2" xfId="978"/>
    <cellStyle name="60% - 강조색4 16" xfId="979"/>
    <cellStyle name="60% - 강조색4 16 2" xfId="980"/>
    <cellStyle name="60% - 강조색4 17" xfId="981"/>
    <cellStyle name="60% - 강조색4 17 2" xfId="982"/>
    <cellStyle name="60% - 강조색4 18" xfId="983"/>
    <cellStyle name="60% - 강조색4 18 2" xfId="984"/>
    <cellStyle name="60% - 강조색4 19" xfId="985"/>
    <cellStyle name="60% - 강조색4 19 2" xfId="986"/>
    <cellStyle name="60% - 강조색4 2" xfId="987"/>
    <cellStyle name="60% - 강조색4 2 2" xfId="988"/>
    <cellStyle name="60% - 강조색4 2 3" xfId="989"/>
    <cellStyle name="60% - 강조색4 2 4" xfId="990"/>
    <cellStyle name="60% - 강조색4 2 5" xfId="991"/>
    <cellStyle name="60% - 강조색4 2 6" xfId="992"/>
    <cellStyle name="60% - 강조색4 2 7" xfId="993"/>
    <cellStyle name="60% - 강조색4 2 8" xfId="994"/>
    <cellStyle name="60% - 강조색4 2 9" xfId="995"/>
    <cellStyle name="60% - 강조색4 20" xfId="996"/>
    <cellStyle name="60% - 강조색4 20 2" xfId="997"/>
    <cellStyle name="60% - 강조색4 21" xfId="998"/>
    <cellStyle name="60% - 강조색4 21 2" xfId="999"/>
    <cellStyle name="60% - 강조색4 22" xfId="1000"/>
    <cellStyle name="60% - 강조색4 22 2" xfId="1001"/>
    <cellStyle name="60% - 강조색4 23" xfId="1002"/>
    <cellStyle name="60% - 강조색4 3" xfId="1003"/>
    <cellStyle name="60% - 강조색4 3 2" xfId="1004"/>
    <cellStyle name="60% - 강조색4 3 3" xfId="1005"/>
    <cellStyle name="60% - 강조색4 4" xfId="1006"/>
    <cellStyle name="60% - 강조색4 4 2" xfId="1007"/>
    <cellStyle name="60% - 강조색4 4 3" xfId="1008"/>
    <cellStyle name="60% - 강조색4 5" xfId="1009"/>
    <cellStyle name="60% - 강조색4 5 2" xfId="1010"/>
    <cellStyle name="60% - 강조색4 5 3" xfId="1011"/>
    <cellStyle name="60% - 강조색4 6" xfId="1012"/>
    <cellStyle name="60% - 강조색4 6 2" xfId="1013"/>
    <cellStyle name="60% - 강조색4 6 3" xfId="1014"/>
    <cellStyle name="60% - 강조색4 7" xfId="1015"/>
    <cellStyle name="60% - 강조색4 7 2" xfId="1016"/>
    <cellStyle name="60% - 강조색4 7 3" xfId="1017"/>
    <cellStyle name="60% - 강조색4 8" xfId="1018"/>
    <cellStyle name="60% - 강조색4 8 2" xfId="1019"/>
    <cellStyle name="60% - 강조색4 8 3" xfId="1020"/>
    <cellStyle name="60% - 강조색4 9" xfId="1021"/>
    <cellStyle name="60% - 강조색4 9 2" xfId="1022"/>
    <cellStyle name="60% - 강조색4 9 3" xfId="1023"/>
    <cellStyle name="60% - 강조색5" xfId="1024" builtinId="48" customBuiltin="1"/>
    <cellStyle name="60% - 강조색5 10" xfId="1025"/>
    <cellStyle name="60% - 강조색5 10 2" xfId="1026"/>
    <cellStyle name="60% - 강조색5 10 3" xfId="1027"/>
    <cellStyle name="60% - 강조색5 11" xfId="1028"/>
    <cellStyle name="60% - 강조색5 11 2" xfId="1029"/>
    <cellStyle name="60% - 강조색5 12" xfId="1030"/>
    <cellStyle name="60% - 강조색5 12 2" xfId="1031"/>
    <cellStyle name="60% - 강조색5 13" xfId="1032"/>
    <cellStyle name="60% - 강조색5 13 2" xfId="1033"/>
    <cellStyle name="60% - 강조색5 14" xfId="1034"/>
    <cellStyle name="60% - 강조색5 14 2" xfId="1035"/>
    <cellStyle name="60% - 강조색5 15" xfId="1036"/>
    <cellStyle name="60% - 강조색5 15 2" xfId="1037"/>
    <cellStyle name="60% - 강조색5 16" xfId="1038"/>
    <cellStyle name="60% - 강조색5 16 2" xfId="1039"/>
    <cellStyle name="60% - 강조색5 17" xfId="1040"/>
    <cellStyle name="60% - 강조색5 17 2" xfId="1041"/>
    <cellStyle name="60% - 강조색5 18" xfId="1042"/>
    <cellStyle name="60% - 강조색5 18 2" xfId="1043"/>
    <cellStyle name="60% - 강조색5 19" xfId="1044"/>
    <cellStyle name="60% - 강조색5 19 2" xfId="1045"/>
    <cellStyle name="60% - 강조색5 2" xfId="1046"/>
    <cellStyle name="60% - 강조색5 2 2" xfId="1047"/>
    <cellStyle name="60% - 강조색5 2 2 2" xfId="1048"/>
    <cellStyle name="60% - 강조색5 2 3" xfId="1049"/>
    <cellStyle name="60% - 강조색5 2 4" xfId="1050"/>
    <cellStyle name="60% - 강조색5 2 5" xfId="1051"/>
    <cellStyle name="60% - 강조색5 2 6" xfId="1052"/>
    <cellStyle name="60% - 강조색5 2 7" xfId="1053"/>
    <cellStyle name="60% - 강조색5 2 8" xfId="1054"/>
    <cellStyle name="60% - 강조색5 2 9" xfId="1055"/>
    <cellStyle name="60% - 강조색5 20" xfId="1056"/>
    <cellStyle name="60% - 강조색5 20 2" xfId="1057"/>
    <cellStyle name="60% - 강조색5 21" xfId="1058"/>
    <cellStyle name="60% - 강조색5 21 2" xfId="1059"/>
    <cellStyle name="60% - 강조색5 22" xfId="1060"/>
    <cellStyle name="60% - 강조색5 22 2" xfId="1061"/>
    <cellStyle name="60% - 강조색5 23" xfId="1062"/>
    <cellStyle name="60% - 강조색5 3" xfId="1063"/>
    <cellStyle name="60% - 강조색5 3 2" xfId="1064"/>
    <cellStyle name="60% - 강조색5 3 3" xfId="1065"/>
    <cellStyle name="60% - 강조색5 4" xfId="1066"/>
    <cellStyle name="60% - 강조색5 4 2" xfId="1067"/>
    <cellStyle name="60% - 강조색5 4 3" xfId="1068"/>
    <cellStyle name="60% - 강조색5 5" xfId="1069"/>
    <cellStyle name="60% - 강조색5 5 2" xfId="1070"/>
    <cellStyle name="60% - 강조색5 5 3" xfId="1071"/>
    <cellStyle name="60% - 강조색5 6" xfId="1072"/>
    <cellStyle name="60% - 강조색5 6 2" xfId="1073"/>
    <cellStyle name="60% - 강조색5 6 3" xfId="1074"/>
    <cellStyle name="60% - 강조색5 7" xfId="1075"/>
    <cellStyle name="60% - 강조색5 7 2" xfId="1076"/>
    <cellStyle name="60% - 강조색5 7 3" xfId="1077"/>
    <cellStyle name="60% - 강조색5 8" xfId="1078"/>
    <cellStyle name="60% - 강조색5 8 2" xfId="1079"/>
    <cellStyle name="60% - 강조색5 8 3" xfId="1080"/>
    <cellStyle name="60% - 강조색5 9" xfId="1081"/>
    <cellStyle name="60% - 강조색5 9 2" xfId="1082"/>
    <cellStyle name="60% - 강조색5 9 3" xfId="1083"/>
    <cellStyle name="60% - 강조색6" xfId="1084" builtinId="52" customBuiltin="1"/>
    <cellStyle name="60% - 강조색6 10" xfId="1085"/>
    <cellStyle name="60% - 강조색6 10 2" xfId="1086"/>
    <cellStyle name="60% - 강조색6 10 3" xfId="1087"/>
    <cellStyle name="60% - 강조색6 11" xfId="1088"/>
    <cellStyle name="60% - 강조색6 11 2" xfId="1089"/>
    <cellStyle name="60% - 강조색6 12" xfId="1090"/>
    <cellStyle name="60% - 강조색6 12 2" xfId="1091"/>
    <cellStyle name="60% - 강조색6 13" xfId="1092"/>
    <cellStyle name="60% - 강조색6 13 2" xfId="1093"/>
    <cellStyle name="60% - 강조색6 14" xfId="1094"/>
    <cellStyle name="60% - 강조색6 14 2" xfId="1095"/>
    <cellStyle name="60% - 강조색6 15" xfId="1096"/>
    <cellStyle name="60% - 강조색6 15 2" xfId="1097"/>
    <cellStyle name="60% - 강조색6 16" xfId="1098"/>
    <cellStyle name="60% - 강조색6 16 2" xfId="1099"/>
    <cellStyle name="60% - 강조색6 17" xfId="1100"/>
    <cellStyle name="60% - 강조색6 17 2" xfId="1101"/>
    <cellStyle name="60% - 강조색6 18" xfId="1102"/>
    <cellStyle name="60% - 강조색6 18 2" xfId="1103"/>
    <cellStyle name="60% - 강조색6 19" xfId="1104"/>
    <cellStyle name="60% - 강조색6 19 2" xfId="1105"/>
    <cellStyle name="60% - 강조색6 2" xfId="1106"/>
    <cellStyle name="60% - 강조색6 2 2" xfId="1107"/>
    <cellStyle name="60% - 강조색6 2 3" xfId="1108"/>
    <cellStyle name="60% - 강조색6 2 4" xfId="1109"/>
    <cellStyle name="60% - 강조색6 2 5" xfId="1110"/>
    <cellStyle name="60% - 강조색6 2 6" xfId="1111"/>
    <cellStyle name="60% - 강조색6 2 7" xfId="1112"/>
    <cellStyle name="60% - 강조색6 2 8" xfId="1113"/>
    <cellStyle name="60% - 강조색6 2 9" xfId="1114"/>
    <cellStyle name="60% - 강조색6 20" xfId="1115"/>
    <cellStyle name="60% - 강조색6 20 2" xfId="1116"/>
    <cellStyle name="60% - 강조색6 21" xfId="1117"/>
    <cellStyle name="60% - 강조색6 21 2" xfId="1118"/>
    <cellStyle name="60% - 강조색6 22" xfId="1119"/>
    <cellStyle name="60% - 강조색6 22 2" xfId="1120"/>
    <cellStyle name="60% - 강조색6 23" xfId="1121"/>
    <cellStyle name="60% - 강조색6 3" xfId="1122"/>
    <cellStyle name="60% - 강조색6 3 2" xfId="1123"/>
    <cellStyle name="60% - 강조색6 3 3" xfId="1124"/>
    <cellStyle name="60% - 강조색6 4" xfId="1125"/>
    <cellStyle name="60% - 강조색6 4 2" xfId="1126"/>
    <cellStyle name="60% - 강조색6 4 3" xfId="1127"/>
    <cellStyle name="60% - 강조색6 5" xfId="1128"/>
    <cellStyle name="60% - 강조색6 5 2" xfId="1129"/>
    <cellStyle name="60% - 강조색6 5 3" xfId="1130"/>
    <cellStyle name="60% - 강조색6 6" xfId="1131"/>
    <cellStyle name="60% - 강조색6 6 2" xfId="1132"/>
    <cellStyle name="60% - 강조색6 6 3" xfId="1133"/>
    <cellStyle name="60% - 강조색6 7" xfId="1134"/>
    <cellStyle name="60% - 강조색6 7 2" xfId="1135"/>
    <cellStyle name="60% - 강조색6 7 3" xfId="1136"/>
    <cellStyle name="60% - 강조색6 8" xfId="1137"/>
    <cellStyle name="60% - 강조색6 8 2" xfId="1138"/>
    <cellStyle name="60% - 강조색6 8 3" xfId="1139"/>
    <cellStyle name="60% - 강조색6 9" xfId="1140"/>
    <cellStyle name="60% - 강조색6 9 2" xfId="1141"/>
    <cellStyle name="60% - 강조색6 9 3" xfId="1142"/>
    <cellStyle name="A¨­￠￢￠O [0]_INQUIRY ￠?￥i¨u¡AAⓒ￢Aⓒª " xfId="1143"/>
    <cellStyle name="A¨­￠￢￠O_INQUIRY ￠?￥i¨u¡AAⓒ￢Aⓒª " xfId="1144"/>
    <cellStyle name="AeE­ [0]_AMT " xfId="1145"/>
    <cellStyle name="AeE­_AMT " xfId="1146"/>
    <cellStyle name="AeE¡ⓒ [0]_INQUIRY ￠?￥i¨u¡AAⓒ￢Aⓒª " xfId="1147"/>
    <cellStyle name="AeE¡ⓒ_INQUIRY ￠?￥i¨u¡AAⓒ￢Aⓒª " xfId="1148"/>
    <cellStyle name="AÞ¸¶ [0]_AN°y(1.25) " xfId="1149"/>
    <cellStyle name="AÞ¸¶_AN°y(1.25) " xfId="1150"/>
    <cellStyle name="C¡IA¨ª_¡ic¨u¡A¨￢I¨￢¡Æ AN¡Æe " xfId="1151"/>
    <cellStyle name="C￥AØ_¿ø°¡Aoa" xfId="1152"/>
    <cellStyle name="Calc Currency (0)" xfId="1153"/>
    <cellStyle name="CODE" xfId="1154"/>
    <cellStyle name="Comma" xfId="1155"/>
    <cellStyle name="Comma [0]_ SG&amp;A Bridge " xfId="1156"/>
    <cellStyle name="comma zerodec" xfId="1157"/>
    <cellStyle name="Comma_ SG&amp;A Bridge " xfId="1158"/>
    <cellStyle name="Comma0" xfId="1159"/>
    <cellStyle name="Commm_laroux_12~3SO2_97회비_laroux" xfId="1160"/>
    <cellStyle name="Copied" xfId="1161"/>
    <cellStyle name="Curren?_x0012_퐀_x0017_?" xfId="1162"/>
    <cellStyle name="Currency" xfId="1163"/>
    <cellStyle name="Currency [0]_ SG&amp;A Bridge " xfId="1164"/>
    <cellStyle name="Currency(￦)" xfId="1165"/>
    <cellStyle name="Currency_ SG&amp;A Bridge " xfId="1166"/>
    <cellStyle name="Currency0" xfId="1167"/>
    <cellStyle name="Currency1" xfId="1168"/>
    <cellStyle name="Date" xfId="1169"/>
    <cellStyle name="Dezimal [0]_laroux" xfId="1170"/>
    <cellStyle name="Dezimal_laroux" xfId="1171"/>
    <cellStyle name="Dollar (zero dec)" xfId="1172"/>
    <cellStyle name="Entered" xfId="1173"/>
    <cellStyle name="Euro" xfId="1174"/>
    <cellStyle name="Euro 2" xfId="1175"/>
    <cellStyle name="Euro 3" xfId="1176"/>
    <cellStyle name="Fixed" xfId="1177"/>
    <cellStyle name="Good" xfId="1178"/>
    <cellStyle name="Good 2" xfId="1179"/>
    <cellStyle name="Good 3" xfId="1180"/>
    <cellStyle name="Good 3 2" xfId="1181"/>
    <cellStyle name="Good 4" xfId="1182"/>
    <cellStyle name="Good 4 2" xfId="1183"/>
    <cellStyle name="Good 5" xfId="1184"/>
    <cellStyle name="Good 5 2" xfId="1185"/>
    <cellStyle name="Grey" xfId="1186"/>
    <cellStyle name="Header1" xfId="1187"/>
    <cellStyle name="Header2" xfId="1188"/>
    <cellStyle name="Heading 1" xfId="1189"/>
    <cellStyle name="Heading 2" xfId="1190"/>
    <cellStyle name="Heading1" xfId="1191"/>
    <cellStyle name="Heading2" xfId="1192"/>
    <cellStyle name="Heading4" xfId="1193"/>
    <cellStyle name="HelpStyle" xfId="1194"/>
    <cellStyle name="Input [yellow]" xfId="1195"/>
    <cellStyle name="left" xfId="1196"/>
    <cellStyle name="Milliers [0]_Arabian Spec" xfId="1197"/>
    <cellStyle name="Milliers_Arabian Spec" xfId="1198"/>
    <cellStyle name="Mon?aire [0]_Arabian Spec" xfId="1199"/>
    <cellStyle name="Mon?aire_Arabian Spec" xfId="1200"/>
    <cellStyle name="no dec" xfId="1201"/>
    <cellStyle name="Normal - Style1" xfId="1202"/>
    <cellStyle name="Normal - Style2" xfId="1203"/>
    <cellStyle name="Normal - Style3" xfId="1204"/>
    <cellStyle name="Normal - Style4" xfId="1205"/>
    <cellStyle name="Normal - Style5" xfId="1206"/>
    <cellStyle name="Normal - Style6" xfId="1207"/>
    <cellStyle name="Normal - Style7" xfId="1208"/>
    <cellStyle name="Normal - Style8" xfId="1209"/>
    <cellStyle name="Normal_ SG&amp;A Bridge " xfId="1210"/>
    <cellStyle name="Percent" xfId="1211"/>
    <cellStyle name="Percent [2]" xfId="1212"/>
    <cellStyle name="Percent_20080913073013" xfId="1213"/>
    <cellStyle name="RevList" xfId="1214"/>
    <cellStyle name="Standard_laroux" xfId="1215"/>
    <cellStyle name="subhead" xfId="1216"/>
    <cellStyle name="Subtotal" xfId="1217"/>
    <cellStyle name="title [1]" xfId="1218"/>
    <cellStyle name="title [2]" xfId="1219"/>
    <cellStyle name="Total" xfId="1220"/>
    <cellStyle name="W?rung [0]_laroux" xfId="1221"/>
    <cellStyle name="W?rung_laroux" xfId="1222"/>
    <cellStyle name="wrap" xfId="1223"/>
    <cellStyle name="강조색1" xfId="1224" builtinId="29" customBuiltin="1"/>
    <cellStyle name="강조색1 10" xfId="1225"/>
    <cellStyle name="강조색1 10 2" xfId="1226"/>
    <cellStyle name="강조색1 10 3" xfId="1227"/>
    <cellStyle name="강조색1 11" xfId="1228"/>
    <cellStyle name="강조색1 11 2" xfId="1229"/>
    <cellStyle name="강조색1 12" xfId="1230"/>
    <cellStyle name="강조색1 12 2" xfId="1231"/>
    <cellStyle name="강조색1 13" xfId="1232"/>
    <cellStyle name="강조색1 13 2" xfId="1233"/>
    <cellStyle name="강조색1 14" xfId="1234"/>
    <cellStyle name="강조색1 14 2" xfId="1235"/>
    <cellStyle name="강조색1 15" xfId="1236"/>
    <cellStyle name="강조색1 15 2" xfId="1237"/>
    <cellStyle name="강조색1 16" xfId="1238"/>
    <cellStyle name="강조색1 16 2" xfId="1239"/>
    <cellStyle name="강조색1 17" xfId="1240"/>
    <cellStyle name="강조색1 17 2" xfId="1241"/>
    <cellStyle name="강조색1 18" xfId="1242"/>
    <cellStyle name="강조색1 18 2" xfId="1243"/>
    <cellStyle name="강조색1 19" xfId="1244"/>
    <cellStyle name="강조색1 19 2" xfId="1245"/>
    <cellStyle name="강조색1 2" xfId="1246"/>
    <cellStyle name="강조색1 2 2" xfId="1247"/>
    <cellStyle name="강조색1 2 3" xfId="1248"/>
    <cellStyle name="강조색1 2 4" xfId="1249"/>
    <cellStyle name="강조색1 2 5" xfId="1250"/>
    <cellStyle name="강조색1 2 6" xfId="1251"/>
    <cellStyle name="강조색1 2 7" xfId="1252"/>
    <cellStyle name="강조색1 2 8" xfId="1253"/>
    <cellStyle name="강조색1 2 9" xfId="1254"/>
    <cellStyle name="강조색1 20" xfId="1255"/>
    <cellStyle name="강조색1 20 2" xfId="1256"/>
    <cellStyle name="강조색1 21" xfId="1257"/>
    <cellStyle name="강조색1 21 2" xfId="1258"/>
    <cellStyle name="강조색1 22" xfId="1259"/>
    <cellStyle name="강조색1 22 2" xfId="1260"/>
    <cellStyle name="강조색1 23" xfId="1261"/>
    <cellStyle name="강조색1 3" xfId="1262"/>
    <cellStyle name="강조색1 3 2" xfId="1263"/>
    <cellStyle name="강조색1 3 3" xfId="1264"/>
    <cellStyle name="강조색1 4" xfId="1265"/>
    <cellStyle name="강조색1 4 2" xfId="1266"/>
    <cellStyle name="강조색1 4 3" xfId="1267"/>
    <cellStyle name="강조색1 5" xfId="1268"/>
    <cellStyle name="강조색1 5 2" xfId="1269"/>
    <cellStyle name="강조색1 5 3" xfId="1270"/>
    <cellStyle name="강조색1 6" xfId="1271"/>
    <cellStyle name="강조색1 6 2" xfId="1272"/>
    <cellStyle name="강조색1 6 3" xfId="1273"/>
    <cellStyle name="강조색1 7" xfId="1274"/>
    <cellStyle name="강조색1 7 2" xfId="1275"/>
    <cellStyle name="강조색1 7 3" xfId="1276"/>
    <cellStyle name="강조색1 8" xfId="1277"/>
    <cellStyle name="강조색1 8 2" xfId="1278"/>
    <cellStyle name="강조색1 8 3" xfId="1279"/>
    <cellStyle name="강조색1 9" xfId="1280"/>
    <cellStyle name="강조색1 9 2" xfId="1281"/>
    <cellStyle name="강조색1 9 3" xfId="1282"/>
    <cellStyle name="강조색2" xfId="1283" builtinId="33" customBuiltin="1"/>
    <cellStyle name="강조색2 10" xfId="1284"/>
    <cellStyle name="강조색2 10 2" xfId="1285"/>
    <cellStyle name="강조색2 10 3" xfId="1286"/>
    <cellStyle name="강조색2 11" xfId="1287"/>
    <cellStyle name="강조색2 11 2" xfId="1288"/>
    <cellStyle name="강조색2 12" xfId="1289"/>
    <cellStyle name="강조색2 12 2" xfId="1290"/>
    <cellStyle name="강조색2 13" xfId="1291"/>
    <cellStyle name="강조색2 13 2" xfId="1292"/>
    <cellStyle name="강조색2 14" xfId="1293"/>
    <cellStyle name="강조색2 14 2" xfId="1294"/>
    <cellStyle name="강조색2 15" xfId="1295"/>
    <cellStyle name="강조색2 15 2" xfId="1296"/>
    <cellStyle name="강조색2 16" xfId="1297"/>
    <cellStyle name="강조색2 16 2" xfId="1298"/>
    <cellStyle name="강조색2 17" xfId="1299"/>
    <cellStyle name="강조색2 17 2" xfId="1300"/>
    <cellStyle name="강조색2 18" xfId="1301"/>
    <cellStyle name="강조색2 18 2" xfId="1302"/>
    <cellStyle name="강조색2 19" xfId="1303"/>
    <cellStyle name="강조색2 19 2" xfId="1304"/>
    <cellStyle name="강조색2 2" xfId="1305"/>
    <cellStyle name="강조색2 2 2" xfId="1306"/>
    <cellStyle name="강조색2 2 2 2" xfId="1307"/>
    <cellStyle name="강조색2 2 3" xfId="1308"/>
    <cellStyle name="강조색2 2 4" xfId="1309"/>
    <cellStyle name="강조색2 2 5" xfId="1310"/>
    <cellStyle name="강조색2 2 6" xfId="1311"/>
    <cellStyle name="강조색2 2 7" xfId="1312"/>
    <cellStyle name="강조색2 2 8" xfId="1313"/>
    <cellStyle name="강조색2 2 9" xfId="1314"/>
    <cellStyle name="강조색2 20" xfId="1315"/>
    <cellStyle name="강조색2 20 2" xfId="1316"/>
    <cellStyle name="강조색2 21" xfId="1317"/>
    <cellStyle name="강조색2 21 2" xfId="1318"/>
    <cellStyle name="강조색2 22" xfId="1319"/>
    <cellStyle name="강조색2 22 2" xfId="1320"/>
    <cellStyle name="강조색2 23" xfId="1321"/>
    <cellStyle name="강조색2 3" xfId="1322"/>
    <cellStyle name="강조색2 3 2" xfId="1323"/>
    <cellStyle name="강조색2 3 3" xfId="1324"/>
    <cellStyle name="강조색2 4" xfId="1325"/>
    <cellStyle name="강조색2 4 2" xfId="1326"/>
    <cellStyle name="강조색2 4 3" xfId="1327"/>
    <cellStyle name="강조색2 5" xfId="1328"/>
    <cellStyle name="강조색2 5 2" xfId="1329"/>
    <cellStyle name="강조색2 5 3" xfId="1330"/>
    <cellStyle name="강조색2 6" xfId="1331"/>
    <cellStyle name="강조색2 6 2" xfId="1332"/>
    <cellStyle name="강조색2 6 3" xfId="1333"/>
    <cellStyle name="강조색2 7" xfId="1334"/>
    <cellStyle name="강조색2 7 2" xfId="1335"/>
    <cellStyle name="강조색2 7 3" xfId="1336"/>
    <cellStyle name="강조색2 8" xfId="1337"/>
    <cellStyle name="강조색2 8 2" xfId="1338"/>
    <cellStyle name="강조색2 8 3" xfId="1339"/>
    <cellStyle name="강조색2 9" xfId="1340"/>
    <cellStyle name="강조색2 9 2" xfId="1341"/>
    <cellStyle name="강조색2 9 3" xfId="1342"/>
    <cellStyle name="강조색3" xfId="1343" builtinId="37" customBuiltin="1"/>
    <cellStyle name="강조색3 10" xfId="1344"/>
    <cellStyle name="강조색3 10 2" xfId="1345"/>
    <cellStyle name="강조색3 10 3" xfId="1346"/>
    <cellStyle name="강조색3 11" xfId="1347"/>
    <cellStyle name="강조색3 11 2" xfId="1348"/>
    <cellStyle name="강조색3 12" xfId="1349"/>
    <cellStyle name="강조색3 12 2" xfId="1350"/>
    <cellStyle name="강조색3 13" xfId="1351"/>
    <cellStyle name="강조색3 13 2" xfId="1352"/>
    <cellStyle name="강조색3 14" xfId="1353"/>
    <cellStyle name="강조색3 14 2" xfId="1354"/>
    <cellStyle name="강조색3 15" xfId="1355"/>
    <cellStyle name="강조색3 15 2" xfId="1356"/>
    <cellStyle name="강조색3 16" xfId="1357"/>
    <cellStyle name="강조색3 16 2" xfId="1358"/>
    <cellStyle name="강조색3 17" xfId="1359"/>
    <cellStyle name="강조색3 17 2" xfId="1360"/>
    <cellStyle name="강조색3 18" xfId="1361"/>
    <cellStyle name="강조색3 18 2" xfId="1362"/>
    <cellStyle name="강조색3 19" xfId="1363"/>
    <cellStyle name="강조색3 19 2" xfId="1364"/>
    <cellStyle name="강조색3 2" xfId="1365"/>
    <cellStyle name="강조색3 2 2" xfId="1366"/>
    <cellStyle name="강조색3 2 2 2" xfId="1367"/>
    <cellStyle name="강조색3 2 3" xfId="1368"/>
    <cellStyle name="강조색3 2 4" xfId="1369"/>
    <cellStyle name="강조색3 2 5" xfId="1370"/>
    <cellStyle name="강조색3 2 6" xfId="1371"/>
    <cellStyle name="강조색3 2 7" xfId="1372"/>
    <cellStyle name="강조색3 2 8" xfId="1373"/>
    <cellStyle name="강조색3 2 9" xfId="1374"/>
    <cellStyle name="강조색3 20" xfId="1375"/>
    <cellStyle name="강조색3 20 2" xfId="1376"/>
    <cellStyle name="강조색3 21" xfId="1377"/>
    <cellStyle name="강조색3 21 2" xfId="1378"/>
    <cellStyle name="강조색3 22" xfId="1379"/>
    <cellStyle name="강조색3 22 2" xfId="1380"/>
    <cellStyle name="강조색3 23" xfId="1381"/>
    <cellStyle name="강조색3 3" xfId="1382"/>
    <cellStyle name="강조색3 3 2" xfId="1383"/>
    <cellStyle name="강조색3 3 3" xfId="1384"/>
    <cellStyle name="강조색3 4" xfId="1385"/>
    <cellStyle name="강조색3 4 2" xfId="1386"/>
    <cellStyle name="강조색3 4 3" xfId="1387"/>
    <cellStyle name="강조색3 5" xfId="1388"/>
    <cellStyle name="강조색3 5 2" xfId="1389"/>
    <cellStyle name="강조색3 5 3" xfId="1390"/>
    <cellStyle name="강조색3 6" xfId="1391"/>
    <cellStyle name="강조색3 6 2" xfId="1392"/>
    <cellStyle name="강조색3 6 3" xfId="1393"/>
    <cellStyle name="강조색3 7" xfId="1394"/>
    <cellStyle name="강조색3 7 2" xfId="1395"/>
    <cellStyle name="강조색3 7 3" xfId="1396"/>
    <cellStyle name="강조색3 8" xfId="1397"/>
    <cellStyle name="강조색3 8 2" xfId="1398"/>
    <cellStyle name="강조색3 8 3" xfId="1399"/>
    <cellStyle name="강조색3 9" xfId="1400"/>
    <cellStyle name="강조색3 9 2" xfId="1401"/>
    <cellStyle name="강조색3 9 3" xfId="1402"/>
    <cellStyle name="강조색4" xfId="1403" builtinId="41" customBuiltin="1"/>
    <cellStyle name="강조색4 10" xfId="1404"/>
    <cellStyle name="강조색4 10 2" xfId="1405"/>
    <cellStyle name="강조색4 10 3" xfId="1406"/>
    <cellStyle name="강조색4 11" xfId="1407"/>
    <cellStyle name="강조색4 11 2" xfId="1408"/>
    <cellStyle name="강조색4 12" xfId="1409"/>
    <cellStyle name="강조색4 12 2" xfId="1410"/>
    <cellStyle name="강조색4 13" xfId="1411"/>
    <cellStyle name="강조색4 13 2" xfId="1412"/>
    <cellStyle name="강조색4 14" xfId="1413"/>
    <cellStyle name="강조색4 14 2" xfId="1414"/>
    <cellStyle name="강조색4 15" xfId="1415"/>
    <cellStyle name="강조색4 15 2" xfId="1416"/>
    <cellStyle name="강조색4 16" xfId="1417"/>
    <cellStyle name="강조색4 16 2" xfId="1418"/>
    <cellStyle name="강조색4 17" xfId="1419"/>
    <cellStyle name="강조색4 17 2" xfId="1420"/>
    <cellStyle name="강조색4 18" xfId="1421"/>
    <cellStyle name="강조색4 18 2" xfId="1422"/>
    <cellStyle name="강조색4 19" xfId="1423"/>
    <cellStyle name="강조색4 19 2" xfId="1424"/>
    <cellStyle name="강조색4 2" xfId="1425"/>
    <cellStyle name="강조색4 2 2" xfId="1426"/>
    <cellStyle name="강조색4 2 3" xfId="1427"/>
    <cellStyle name="강조색4 2 4" xfId="1428"/>
    <cellStyle name="강조색4 2 5" xfId="1429"/>
    <cellStyle name="강조색4 2 6" xfId="1430"/>
    <cellStyle name="강조색4 2 7" xfId="1431"/>
    <cellStyle name="강조색4 2 8" xfId="1432"/>
    <cellStyle name="강조색4 2 9" xfId="1433"/>
    <cellStyle name="강조색4 20" xfId="1434"/>
    <cellStyle name="강조색4 20 2" xfId="1435"/>
    <cellStyle name="강조색4 21" xfId="1436"/>
    <cellStyle name="강조색4 21 2" xfId="1437"/>
    <cellStyle name="강조색4 22" xfId="1438"/>
    <cellStyle name="강조색4 22 2" xfId="1439"/>
    <cellStyle name="강조색4 23" xfId="1440"/>
    <cellStyle name="강조색4 3" xfId="1441"/>
    <cellStyle name="강조색4 3 2" xfId="1442"/>
    <cellStyle name="강조색4 3 3" xfId="1443"/>
    <cellStyle name="강조색4 4" xfId="1444"/>
    <cellStyle name="강조색4 4 2" xfId="1445"/>
    <cellStyle name="강조색4 4 3" xfId="1446"/>
    <cellStyle name="강조색4 5" xfId="1447"/>
    <cellStyle name="강조색4 5 2" xfId="1448"/>
    <cellStyle name="강조색4 5 3" xfId="1449"/>
    <cellStyle name="강조색4 6" xfId="1450"/>
    <cellStyle name="강조색4 6 2" xfId="1451"/>
    <cellStyle name="강조색4 6 3" xfId="1452"/>
    <cellStyle name="강조색4 7" xfId="1453"/>
    <cellStyle name="강조색4 7 2" xfId="1454"/>
    <cellStyle name="강조색4 7 3" xfId="1455"/>
    <cellStyle name="강조색4 8" xfId="1456"/>
    <cellStyle name="강조색4 8 2" xfId="1457"/>
    <cellStyle name="강조색4 8 3" xfId="1458"/>
    <cellStyle name="강조색4 9" xfId="1459"/>
    <cellStyle name="강조색4 9 2" xfId="1460"/>
    <cellStyle name="강조색4 9 3" xfId="1461"/>
    <cellStyle name="강조색5" xfId="1462" builtinId="45" customBuiltin="1"/>
    <cellStyle name="강조색5 10" xfId="1463"/>
    <cellStyle name="강조색5 10 2" xfId="1464"/>
    <cellStyle name="강조색5 10 3" xfId="1465"/>
    <cellStyle name="강조색5 11" xfId="1466"/>
    <cellStyle name="강조색5 11 2" xfId="1467"/>
    <cellStyle name="강조색5 12" xfId="1468"/>
    <cellStyle name="강조색5 12 2" xfId="1469"/>
    <cellStyle name="강조색5 13" xfId="1470"/>
    <cellStyle name="강조색5 13 2" xfId="1471"/>
    <cellStyle name="강조색5 14" xfId="1472"/>
    <cellStyle name="강조색5 14 2" xfId="1473"/>
    <cellStyle name="강조색5 15" xfId="1474"/>
    <cellStyle name="강조색5 15 2" xfId="1475"/>
    <cellStyle name="강조색5 16" xfId="1476"/>
    <cellStyle name="강조색5 16 2" xfId="1477"/>
    <cellStyle name="강조색5 17" xfId="1478"/>
    <cellStyle name="강조색5 17 2" xfId="1479"/>
    <cellStyle name="강조색5 18" xfId="1480"/>
    <cellStyle name="강조색5 18 2" xfId="1481"/>
    <cellStyle name="강조색5 19" xfId="1482"/>
    <cellStyle name="강조색5 19 2" xfId="1483"/>
    <cellStyle name="강조색5 2" xfId="1484"/>
    <cellStyle name="강조색5 2 2" xfId="1485"/>
    <cellStyle name="강조색5 2 2 2" xfId="1486"/>
    <cellStyle name="강조색5 2 3" xfId="1487"/>
    <cellStyle name="강조색5 2 4" xfId="1488"/>
    <cellStyle name="강조색5 2 5" xfId="1489"/>
    <cellStyle name="강조색5 2 6" xfId="1490"/>
    <cellStyle name="강조색5 2 7" xfId="1491"/>
    <cellStyle name="강조색5 2 8" xfId="1492"/>
    <cellStyle name="강조색5 2 9" xfId="1493"/>
    <cellStyle name="강조색5 20" xfId="1494"/>
    <cellStyle name="강조색5 20 2" xfId="1495"/>
    <cellStyle name="강조색5 21" xfId="1496"/>
    <cellStyle name="강조색5 21 2" xfId="1497"/>
    <cellStyle name="강조색5 22" xfId="1498"/>
    <cellStyle name="강조색5 22 2" xfId="1499"/>
    <cellStyle name="강조색5 23" xfId="1500"/>
    <cellStyle name="강조색5 3" xfId="1501"/>
    <cellStyle name="강조색5 3 2" xfId="1502"/>
    <cellStyle name="강조색5 3 3" xfId="1503"/>
    <cellStyle name="강조색5 4" xfId="1504"/>
    <cellStyle name="강조색5 4 2" xfId="1505"/>
    <cellStyle name="강조색5 4 3" xfId="1506"/>
    <cellStyle name="강조색5 5" xfId="1507"/>
    <cellStyle name="강조색5 5 2" xfId="1508"/>
    <cellStyle name="강조색5 5 3" xfId="1509"/>
    <cellStyle name="강조색5 6" xfId="1510"/>
    <cellStyle name="강조색5 6 2" xfId="1511"/>
    <cellStyle name="강조색5 6 3" xfId="1512"/>
    <cellStyle name="강조색5 7" xfId="1513"/>
    <cellStyle name="강조색5 7 2" xfId="1514"/>
    <cellStyle name="강조색5 7 3" xfId="1515"/>
    <cellStyle name="강조색5 8" xfId="1516"/>
    <cellStyle name="강조색5 8 2" xfId="1517"/>
    <cellStyle name="강조색5 8 3" xfId="1518"/>
    <cellStyle name="강조색5 9" xfId="1519"/>
    <cellStyle name="강조색5 9 2" xfId="1520"/>
    <cellStyle name="강조색5 9 3" xfId="1521"/>
    <cellStyle name="강조색6" xfId="1522" builtinId="49" customBuiltin="1"/>
    <cellStyle name="강조색6 10" xfId="1523"/>
    <cellStyle name="강조색6 10 2" xfId="1524"/>
    <cellStyle name="강조색6 10 3" xfId="1525"/>
    <cellStyle name="강조색6 11" xfId="1526"/>
    <cellStyle name="강조색6 11 2" xfId="1527"/>
    <cellStyle name="강조색6 12" xfId="1528"/>
    <cellStyle name="강조색6 12 2" xfId="1529"/>
    <cellStyle name="강조색6 13" xfId="1530"/>
    <cellStyle name="강조색6 13 2" xfId="1531"/>
    <cellStyle name="강조색6 14" xfId="1532"/>
    <cellStyle name="강조색6 14 2" xfId="1533"/>
    <cellStyle name="강조색6 15" xfId="1534"/>
    <cellStyle name="강조색6 15 2" xfId="1535"/>
    <cellStyle name="강조색6 16" xfId="1536"/>
    <cellStyle name="강조색6 16 2" xfId="1537"/>
    <cellStyle name="강조색6 17" xfId="1538"/>
    <cellStyle name="강조색6 17 2" xfId="1539"/>
    <cellStyle name="강조색6 18" xfId="1540"/>
    <cellStyle name="강조색6 18 2" xfId="1541"/>
    <cellStyle name="강조색6 19" xfId="1542"/>
    <cellStyle name="강조색6 19 2" xfId="1543"/>
    <cellStyle name="강조색6 2" xfId="1544"/>
    <cellStyle name="강조색6 2 2" xfId="1545"/>
    <cellStyle name="강조색6 2 2 2" xfId="1546"/>
    <cellStyle name="강조색6 2 3" xfId="1547"/>
    <cellStyle name="강조색6 2 4" xfId="1548"/>
    <cellStyle name="강조색6 2 5" xfId="1549"/>
    <cellStyle name="강조색6 2 6" xfId="1550"/>
    <cellStyle name="강조색6 2 7" xfId="1551"/>
    <cellStyle name="강조색6 2 8" xfId="1552"/>
    <cellStyle name="강조색6 2 9" xfId="1553"/>
    <cellStyle name="강조색6 20" xfId="1554"/>
    <cellStyle name="강조색6 20 2" xfId="1555"/>
    <cellStyle name="강조색6 21" xfId="1556"/>
    <cellStyle name="강조색6 21 2" xfId="1557"/>
    <cellStyle name="강조색6 22" xfId="1558"/>
    <cellStyle name="강조색6 22 2" xfId="1559"/>
    <cellStyle name="강조색6 23" xfId="1560"/>
    <cellStyle name="강조색6 3" xfId="1561"/>
    <cellStyle name="강조색6 3 2" xfId="1562"/>
    <cellStyle name="강조색6 3 3" xfId="1563"/>
    <cellStyle name="강조색6 4" xfId="1564"/>
    <cellStyle name="강조색6 4 2" xfId="1565"/>
    <cellStyle name="강조색6 4 3" xfId="1566"/>
    <cellStyle name="강조색6 5" xfId="1567"/>
    <cellStyle name="강조색6 5 2" xfId="1568"/>
    <cellStyle name="강조색6 5 3" xfId="1569"/>
    <cellStyle name="강조색6 6" xfId="1570"/>
    <cellStyle name="강조색6 6 2" xfId="1571"/>
    <cellStyle name="강조색6 6 3" xfId="1572"/>
    <cellStyle name="강조색6 7" xfId="1573"/>
    <cellStyle name="강조색6 7 2" xfId="1574"/>
    <cellStyle name="강조색6 7 3" xfId="1575"/>
    <cellStyle name="강조색6 8" xfId="1576"/>
    <cellStyle name="강조색6 8 2" xfId="1577"/>
    <cellStyle name="강조색6 8 3" xfId="1578"/>
    <cellStyle name="강조색6 9" xfId="1579"/>
    <cellStyle name="강조색6 9 2" xfId="1580"/>
    <cellStyle name="강조색6 9 3" xfId="1581"/>
    <cellStyle name="경고문" xfId="1582" builtinId="11" customBuiltin="1"/>
    <cellStyle name="경고문 10" xfId="1583"/>
    <cellStyle name="경고문 10 2" xfId="1584"/>
    <cellStyle name="경고문 10 3" xfId="1585"/>
    <cellStyle name="경고문 11" xfId="1586"/>
    <cellStyle name="경고문 11 2" xfId="1587"/>
    <cellStyle name="경고문 12" xfId="1588"/>
    <cellStyle name="경고문 12 2" xfId="1589"/>
    <cellStyle name="경고문 13" xfId="1590"/>
    <cellStyle name="경고문 13 2" xfId="1591"/>
    <cellStyle name="경고문 14" xfId="1592"/>
    <cellStyle name="경고문 14 2" xfId="1593"/>
    <cellStyle name="경고문 15" xfId="1594"/>
    <cellStyle name="경고문 15 2" xfId="1595"/>
    <cellStyle name="경고문 16" xfId="1596"/>
    <cellStyle name="경고문 16 2" xfId="1597"/>
    <cellStyle name="경고문 17" xfId="1598"/>
    <cellStyle name="경고문 17 2" xfId="1599"/>
    <cellStyle name="경고문 18" xfId="1600"/>
    <cellStyle name="경고문 18 2" xfId="1601"/>
    <cellStyle name="경고문 19" xfId="1602"/>
    <cellStyle name="경고문 19 2" xfId="1603"/>
    <cellStyle name="경고문 2" xfId="1604"/>
    <cellStyle name="경고문 2 2" xfId="1605"/>
    <cellStyle name="경고문 2 2 2" xfId="1606"/>
    <cellStyle name="경고문 2 3" xfId="1607"/>
    <cellStyle name="경고문 2 4" xfId="1608"/>
    <cellStyle name="경고문 2 5" xfId="1609"/>
    <cellStyle name="경고문 2 6" xfId="1610"/>
    <cellStyle name="경고문 2 7" xfId="1611"/>
    <cellStyle name="경고문 2 8" xfId="1612"/>
    <cellStyle name="경고문 2 9" xfId="1613"/>
    <cellStyle name="경고문 20" xfId="1614"/>
    <cellStyle name="경고문 20 2" xfId="1615"/>
    <cellStyle name="경고문 21" xfId="1616"/>
    <cellStyle name="경고문 21 2" xfId="1617"/>
    <cellStyle name="경고문 22" xfId="1618"/>
    <cellStyle name="경고문 22 2" xfId="1619"/>
    <cellStyle name="경고문 23" xfId="1620"/>
    <cellStyle name="경고문 3" xfId="1621"/>
    <cellStyle name="경고문 3 2" xfId="1622"/>
    <cellStyle name="경고문 3 3" xfId="1623"/>
    <cellStyle name="경고문 4" xfId="1624"/>
    <cellStyle name="경고문 4 2" xfId="1625"/>
    <cellStyle name="경고문 4 3" xfId="1626"/>
    <cellStyle name="경고문 5" xfId="1627"/>
    <cellStyle name="경고문 5 2" xfId="1628"/>
    <cellStyle name="경고문 5 3" xfId="1629"/>
    <cellStyle name="경고문 6" xfId="1630"/>
    <cellStyle name="경고문 6 2" xfId="1631"/>
    <cellStyle name="경고문 6 3" xfId="1632"/>
    <cellStyle name="경고문 7" xfId="1633"/>
    <cellStyle name="경고문 7 2" xfId="1634"/>
    <cellStyle name="경고문 7 3" xfId="1635"/>
    <cellStyle name="경고문 8" xfId="1636"/>
    <cellStyle name="경고문 8 2" xfId="1637"/>
    <cellStyle name="경고문 8 3" xfId="1638"/>
    <cellStyle name="경고문 9" xfId="1639"/>
    <cellStyle name="경고문 9 2" xfId="1640"/>
    <cellStyle name="경고문 9 3" xfId="1641"/>
    <cellStyle name="계산" xfId="1642" builtinId="22" customBuiltin="1"/>
    <cellStyle name="계산 10" xfId="1643"/>
    <cellStyle name="계산 10 2" xfId="1644"/>
    <cellStyle name="계산 10 3" xfId="1645"/>
    <cellStyle name="계산 11" xfId="1646"/>
    <cellStyle name="계산 11 2" xfId="1647"/>
    <cellStyle name="계산 12" xfId="1648"/>
    <cellStyle name="계산 12 2" xfId="1649"/>
    <cellStyle name="계산 13" xfId="1650"/>
    <cellStyle name="계산 13 2" xfId="1651"/>
    <cellStyle name="계산 14" xfId="1652"/>
    <cellStyle name="계산 14 2" xfId="1653"/>
    <cellStyle name="계산 15" xfId="1654"/>
    <cellStyle name="계산 15 2" xfId="1655"/>
    <cellStyle name="계산 16" xfId="1656"/>
    <cellStyle name="계산 16 2" xfId="1657"/>
    <cellStyle name="계산 17" xfId="1658"/>
    <cellStyle name="계산 17 2" xfId="1659"/>
    <cellStyle name="계산 18" xfId="1660"/>
    <cellStyle name="계산 18 2" xfId="1661"/>
    <cellStyle name="계산 19" xfId="1662"/>
    <cellStyle name="계산 19 2" xfId="1663"/>
    <cellStyle name="계산 2" xfId="1664"/>
    <cellStyle name="계산 2 2" xfId="1665"/>
    <cellStyle name="계산 2 3" xfId="1666"/>
    <cellStyle name="계산 2 4" xfId="1667"/>
    <cellStyle name="계산 2 5" xfId="1668"/>
    <cellStyle name="계산 2 6" xfId="1669"/>
    <cellStyle name="계산 2 7" xfId="1670"/>
    <cellStyle name="계산 2 8" xfId="1671"/>
    <cellStyle name="계산 2 9" xfId="1672"/>
    <cellStyle name="계산 20" xfId="1673"/>
    <cellStyle name="계산 20 2" xfId="1674"/>
    <cellStyle name="계산 21" xfId="1675"/>
    <cellStyle name="계산 21 2" xfId="1676"/>
    <cellStyle name="계산 22" xfId="1677"/>
    <cellStyle name="계산 22 2" xfId="1678"/>
    <cellStyle name="계산 23" xfId="1679"/>
    <cellStyle name="계산 3" xfId="1680"/>
    <cellStyle name="계산 3 2" xfId="1681"/>
    <cellStyle name="계산 3 3" xfId="1682"/>
    <cellStyle name="계산 4" xfId="1683"/>
    <cellStyle name="계산 4 2" xfId="1684"/>
    <cellStyle name="계산 4 3" xfId="1685"/>
    <cellStyle name="계산 5" xfId="1686"/>
    <cellStyle name="계산 5 2" xfId="1687"/>
    <cellStyle name="계산 5 3" xfId="1688"/>
    <cellStyle name="계산 6" xfId="1689"/>
    <cellStyle name="계산 6 2" xfId="1690"/>
    <cellStyle name="계산 6 3" xfId="1691"/>
    <cellStyle name="계산 7" xfId="1692"/>
    <cellStyle name="계산 7 2" xfId="1693"/>
    <cellStyle name="계산 7 3" xfId="1694"/>
    <cellStyle name="계산 8" xfId="1695"/>
    <cellStyle name="계산 8 2" xfId="1696"/>
    <cellStyle name="계산 8 3" xfId="1697"/>
    <cellStyle name="계산 9" xfId="1698"/>
    <cellStyle name="계산 9 2" xfId="1699"/>
    <cellStyle name="계산 9 3" xfId="1700"/>
    <cellStyle name="고정소숫점" xfId="1701"/>
    <cellStyle name="고정출력1" xfId="1702"/>
    <cellStyle name="고정출력2" xfId="1703"/>
    <cellStyle name="공백" xfId="1704"/>
    <cellStyle name="공백1" xfId="1705"/>
    <cellStyle name="공백1수" xfId="1706"/>
    <cellStyle name="나쁨" xfId="1707" builtinId="27" customBuiltin="1"/>
    <cellStyle name="나쁨 10" xfId="1708"/>
    <cellStyle name="나쁨 10 2" xfId="1709"/>
    <cellStyle name="나쁨 10 3" xfId="1710"/>
    <cellStyle name="나쁨 11" xfId="1711"/>
    <cellStyle name="나쁨 11 2" xfId="1712"/>
    <cellStyle name="나쁨 12" xfId="1713"/>
    <cellStyle name="나쁨 12 2" xfId="1714"/>
    <cellStyle name="나쁨 13" xfId="1715"/>
    <cellStyle name="나쁨 13 2" xfId="1716"/>
    <cellStyle name="나쁨 14" xfId="1717"/>
    <cellStyle name="나쁨 14 2" xfId="1718"/>
    <cellStyle name="나쁨 15" xfId="1719"/>
    <cellStyle name="나쁨 15 2" xfId="1720"/>
    <cellStyle name="나쁨 16" xfId="1721"/>
    <cellStyle name="나쁨 16 2" xfId="1722"/>
    <cellStyle name="나쁨 17" xfId="1723"/>
    <cellStyle name="나쁨 17 2" xfId="1724"/>
    <cellStyle name="나쁨 18" xfId="1725"/>
    <cellStyle name="나쁨 18 2" xfId="1726"/>
    <cellStyle name="나쁨 19" xfId="1727"/>
    <cellStyle name="나쁨 19 2" xfId="1728"/>
    <cellStyle name="나쁨 2" xfId="1729"/>
    <cellStyle name="나쁨 2 2" xfId="1730"/>
    <cellStyle name="나쁨 2 2 2" xfId="1731"/>
    <cellStyle name="나쁨 2 3" xfId="1732"/>
    <cellStyle name="나쁨 2 4" xfId="1733"/>
    <cellStyle name="나쁨 2 5" xfId="1734"/>
    <cellStyle name="나쁨 2 6" xfId="1735"/>
    <cellStyle name="나쁨 2 7" xfId="1736"/>
    <cellStyle name="나쁨 2 8" xfId="1737"/>
    <cellStyle name="나쁨 2 9" xfId="1738"/>
    <cellStyle name="나쁨 20" xfId="1739"/>
    <cellStyle name="나쁨 20 2" xfId="1740"/>
    <cellStyle name="나쁨 21" xfId="1741"/>
    <cellStyle name="나쁨 21 2" xfId="1742"/>
    <cellStyle name="나쁨 22" xfId="1743"/>
    <cellStyle name="나쁨 22 2" xfId="1744"/>
    <cellStyle name="나쁨 23" xfId="1745"/>
    <cellStyle name="나쁨 3" xfId="1746"/>
    <cellStyle name="나쁨 3 2" xfId="1747"/>
    <cellStyle name="나쁨 3 3" xfId="1748"/>
    <cellStyle name="나쁨 4" xfId="1749"/>
    <cellStyle name="나쁨 4 2" xfId="1750"/>
    <cellStyle name="나쁨 4 3" xfId="1751"/>
    <cellStyle name="나쁨 5" xfId="1752"/>
    <cellStyle name="나쁨 5 2" xfId="1753"/>
    <cellStyle name="나쁨 5 3" xfId="1754"/>
    <cellStyle name="나쁨 6" xfId="1755"/>
    <cellStyle name="나쁨 6 2" xfId="1756"/>
    <cellStyle name="나쁨 6 3" xfId="1757"/>
    <cellStyle name="나쁨 7" xfId="1758"/>
    <cellStyle name="나쁨 7 2" xfId="1759"/>
    <cellStyle name="나쁨 7 3" xfId="1760"/>
    <cellStyle name="나쁨 8" xfId="1761"/>
    <cellStyle name="나쁨 8 2" xfId="1762"/>
    <cellStyle name="나쁨 8 3" xfId="1763"/>
    <cellStyle name="나쁨 9" xfId="1764"/>
    <cellStyle name="나쁨 9 2" xfId="1765"/>
    <cellStyle name="나쁨 9 3" xfId="1766"/>
    <cellStyle name="날짜" xfId="1767"/>
    <cellStyle name="년도" xfId="1768"/>
    <cellStyle name="단위" xfId="1769"/>
    <cellStyle name="뒤에 오는 하이퍼링크_금호보령" xfId="1770"/>
    <cellStyle name="똿뗦먛귟 [0.00]_PRODUCT DETAIL Q1" xfId="1771"/>
    <cellStyle name="똿뗦먛귟_PRODUCT DETAIL Q1" xfId="1772"/>
    <cellStyle name="메모" xfId="1773" builtinId="10" customBuiltin="1"/>
    <cellStyle name="메모 10" xfId="1774"/>
    <cellStyle name="메모 10 2" xfId="1775"/>
    <cellStyle name="메모 10 3" xfId="1776"/>
    <cellStyle name="메모 10 3 2" xfId="1777"/>
    <cellStyle name="메모 10 3 3" xfId="1778"/>
    <cellStyle name="메모 10 3 4" xfId="1779"/>
    <cellStyle name="메모 10 4" xfId="1780"/>
    <cellStyle name="메모 10 4 2" xfId="1781"/>
    <cellStyle name="메모 10 4 3" xfId="1782"/>
    <cellStyle name="메모 10 4 4" xfId="1783"/>
    <cellStyle name="메모 10 5" xfId="1784"/>
    <cellStyle name="메모 10 5 2" xfId="1785"/>
    <cellStyle name="메모 10 5 3" xfId="1786"/>
    <cellStyle name="메모 10 5 4" xfId="1787"/>
    <cellStyle name="메모 10 6" xfId="1788"/>
    <cellStyle name="메모 10 6 2" xfId="1789"/>
    <cellStyle name="메모 10 6 3" xfId="1790"/>
    <cellStyle name="메모 10 6 4" xfId="1791"/>
    <cellStyle name="메모 10 7" xfId="1792"/>
    <cellStyle name="메모 10 7 2" xfId="1793"/>
    <cellStyle name="메모 10 7 3" xfId="1794"/>
    <cellStyle name="메모 10 7 4" xfId="1795"/>
    <cellStyle name="메모 10 8" xfId="1796"/>
    <cellStyle name="메모 10 8 2" xfId="1797"/>
    <cellStyle name="메모 10 8 3" xfId="1798"/>
    <cellStyle name="메모 10 8 4" xfId="1799"/>
    <cellStyle name="메모 10 9" xfId="1800"/>
    <cellStyle name="메모 11" xfId="1801"/>
    <cellStyle name="메모 11 2" xfId="1802"/>
    <cellStyle name="메모 11 3" xfId="1803"/>
    <cellStyle name="메모 11 3 2" xfId="1804"/>
    <cellStyle name="메모 11 3 3" xfId="1805"/>
    <cellStyle name="메모 11 3 4" xfId="1806"/>
    <cellStyle name="메모 11 4" xfId="1807"/>
    <cellStyle name="메모 11 4 2" xfId="1808"/>
    <cellStyle name="메모 11 4 3" xfId="1809"/>
    <cellStyle name="메모 11 4 4" xfId="1810"/>
    <cellStyle name="메모 11 5" xfId="1811"/>
    <cellStyle name="메모 11 5 2" xfId="1812"/>
    <cellStyle name="메모 11 5 3" xfId="1813"/>
    <cellStyle name="메모 11 5 4" xfId="1814"/>
    <cellStyle name="메모 11 6" xfId="1815"/>
    <cellStyle name="메모 11 6 2" xfId="1816"/>
    <cellStyle name="메모 11 6 3" xfId="1817"/>
    <cellStyle name="메모 11 6 4" xfId="1818"/>
    <cellStyle name="메모 11 7" xfId="1819"/>
    <cellStyle name="메모 11 7 2" xfId="1820"/>
    <cellStyle name="메모 11 7 3" xfId="1821"/>
    <cellStyle name="메모 11 7 4" xfId="1822"/>
    <cellStyle name="메모 11 8" xfId="1823"/>
    <cellStyle name="메모 11 8 2" xfId="1824"/>
    <cellStyle name="메모 11 8 3" xfId="1825"/>
    <cellStyle name="메모 11 8 4" xfId="1826"/>
    <cellStyle name="메모 12" xfId="1827"/>
    <cellStyle name="메모 12 2" xfId="1828"/>
    <cellStyle name="메모 12 3" xfId="1829"/>
    <cellStyle name="메모 12 3 2" xfId="1830"/>
    <cellStyle name="메모 12 3 3" xfId="1831"/>
    <cellStyle name="메모 12 3 4" xfId="1832"/>
    <cellStyle name="메모 12 4" xfId="1833"/>
    <cellStyle name="메모 12 4 2" xfId="1834"/>
    <cellStyle name="메모 12 4 3" xfId="1835"/>
    <cellStyle name="메모 12 4 4" xfId="1836"/>
    <cellStyle name="메모 12 5" xfId="1837"/>
    <cellStyle name="메모 12 5 2" xfId="1838"/>
    <cellStyle name="메모 12 5 3" xfId="1839"/>
    <cellStyle name="메모 12 5 4" xfId="1840"/>
    <cellStyle name="메모 12 6" xfId="1841"/>
    <cellStyle name="메모 12 6 2" xfId="1842"/>
    <cellStyle name="메모 12 6 3" xfId="1843"/>
    <cellStyle name="메모 12 6 4" xfId="1844"/>
    <cellStyle name="메모 12 7" xfId="1845"/>
    <cellStyle name="메모 12 7 2" xfId="1846"/>
    <cellStyle name="메모 12 7 3" xfId="1847"/>
    <cellStyle name="메모 12 7 4" xfId="1848"/>
    <cellStyle name="메모 12 8" xfId="1849"/>
    <cellStyle name="메모 12 8 2" xfId="1850"/>
    <cellStyle name="메모 12 8 3" xfId="1851"/>
    <cellStyle name="메모 12 8 4" xfId="1852"/>
    <cellStyle name="메모 13" xfId="1853"/>
    <cellStyle name="메모 13 2" xfId="1854"/>
    <cellStyle name="메모 13 3" xfId="1855"/>
    <cellStyle name="메모 13 3 2" xfId="1856"/>
    <cellStyle name="메모 13 3 3" xfId="1857"/>
    <cellStyle name="메모 13 3 4" xfId="1858"/>
    <cellStyle name="메모 13 4" xfId="1859"/>
    <cellStyle name="메모 13 4 2" xfId="1860"/>
    <cellStyle name="메모 13 4 3" xfId="1861"/>
    <cellStyle name="메모 13 4 4" xfId="1862"/>
    <cellStyle name="메모 13 5" xfId="1863"/>
    <cellStyle name="메모 13 5 2" xfId="1864"/>
    <cellStyle name="메모 13 5 3" xfId="1865"/>
    <cellStyle name="메모 13 5 4" xfId="1866"/>
    <cellStyle name="메모 13 6" xfId="1867"/>
    <cellStyle name="메모 13 6 2" xfId="1868"/>
    <cellStyle name="메모 13 6 3" xfId="1869"/>
    <cellStyle name="메모 13 6 4" xfId="1870"/>
    <cellStyle name="메모 13 7" xfId="1871"/>
    <cellStyle name="메모 13 7 2" xfId="1872"/>
    <cellStyle name="메모 13 7 3" xfId="1873"/>
    <cellStyle name="메모 13 7 4" xfId="1874"/>
    <cellStyle name="메모 13 8" xfId="1875"/>
    <cellStyle name="메모 13 8 2" xfId="1876"/>
    <cellStyle name="메모 13 8 3" xfId="1877"/>
    <cellStyle name="메모 13 8 4" xfId="1878"/>
    <cellStyle name="메모 14" xfId="1879"/>
    <cellStyle name="메모 14 2" xfId="1880"/>
    <cellStyle name="메모 14 3" xfId="1881"/>
    <cellStyle name="메모 14 3 2" xfId="1882"/>
    <cellStyle name="메모 14 3 3" xfId="1883"/>
    <cellStyle name="메모 14 3 4" xfId="1884"/>
    <cellStyle name="메모 14 4" xfId="1885"/>
    <cellStyle name="메모 14 4 2" xfId="1886"/>
    <cellStyle name="메모 14 4 3" xfId="1887"/>
    <cellStyle name="메모 14 4 4" xfId="1888"/>
    <cellStyle name="메모 14 5" xfId="1889"/>
    <cellStyle name="메모 14 5 2" xfId="1890"/>
    <cellStyle name="메모 14 5 3" xfId="1891"/>
    <cellStyle name="메모 14 5 4" xfId="1892"/>
    <cellStyle name="메모 14 6" xfId="1893"/>
    <cellStyle name="메모 14 6 2" xfId="1894"/>
    <cellStyle name="메모 14 6 3" xfId="1895"/>
    <cellStyle name="메모 14 6 4" xfId="1896"/>
    <cellStyle name="메모 14 7" xfId="1897"/>
    <cellStyle name="메모 14 7 2" xfId="1898"/>
    <cellStyle name="메모 14 7 3" xfId="1899"/>
    <cellStyle name="메모 14 7 4" xfId="1900"/>
    <cellStyle name="메모 14 8" xfId="1901"/>
    <cellStyle name="메모 14 8 2" xfId="1902"/>
    <cellStyle name="메모 14 8 3" xfId="1903"/>
    <cellStyle name="메모 14 8 4" xfId="1904"/>
    <cellStyle name="메모 15" xfId="1905"/>
    <cellStyle name="메모 15 2" xfId="1906"/>
    <cellStyle name="메모 15 3" xfId="1907"/>
    <cellStyle name="메모 15 3 2" xfId="1908"/>
    <cellStyle name="메모 15 3 3" xfId="1909"/>
    <cellStyle name="메모 15 3 4" xfId="1910"/>
    <cellStyle name="메모 15 4" xfId="1911"/>
    <cellStyle name="메모 15 4 2" xfId="1912"/>
    <cellStyle name="메모 15 4 3" xfId="1913"/>
    <cellStyle name="메모 15 4 4" xfId="1914"/>
    <cellStyle name="메모 15 5" xfId="1915"/>
    <cellStyle name="메모 15 5 2" xfId="1916"/>
    <cellStyle name="메모 15 5 3" xfId="1917"/>
    <cellStyle name="메모 15 5 4" xfId="1918"/>
    <cellStyle name="메모 15 6" xfId="1919"/>
    <cellStyle name="메모 15 6 2" xfId="1920"/>
    <cellStyle name="메모 15 6 3" xfId="1921"/>
    <cellStyle name="메모 15 6 4" xfId="1922"/>
    <cellStyle name="메모 15 7" xfId="1923"/>
    <cellStyle name="메모 15 7 2" xfId="1924"/>
    <cellStyle name="메모 15 7 3" xfId="1925"/>
    <cellStyle name="메모 15 7 4" xfId="1926"/>
    <cellStyle name="메모 15 8" xfId="1927"/>
    <cellStyle name="메모 15 8 2" xfId="1928"/>
    <cellStyle name="메모 15 8 3" xfId="1929"/>
    <cellStyle name="메모 15 8 4" xfId="1930"/>
    <cellStyle name="메모 16" xfId="1931"/>
    <cellStyle name="메모 16 2" xfId="1932"/>
    <cellStyle name="메모 16 3" xfId="1933"/>
    <cellStyle name="메모 16 3 2" xfId="1934"/>
    <cellStyle name="메모 16 3 3" xfId="1935"/>
    <cellStyle name="메모 16 3 4" xfId="1936"/>
    <cellStyle name="메모 16 4" xfId="1937"/>
    <cellStyle name="메모 16 4 2" xfId="1938"/>
    <cellStyle name="메모 16 4 3" xfId="1939"/>
    <cellStyle name="메모 16 4 4" xfId="1940"/>
    <cellStyle name="메모 16 5" xfId="1941"/>
    <cellStyle name="메모 16 5 2" xfId="1942"/>
    <cellStyle name="메모 16 5 3" xfId="1943"/>
    <cellStyle name="메모 16 5 4" xfId="1944"/>
    <cellStyle name="메모 16 6" xfId="1945"/>
    <cellStyle name="메모 16 6 2" xfId="1946"/>
    <cellStyle name="메모 16 6 3" xfId="1947"/>
    <cellStyle name="메모 16 6 4" xfId="1948"/>
    <cellStyle name="메모 16 7" xfId="1949"/>
    <cellStyle name="메모 16 7 2" xfId="1950"/>
    <cellStyle name="메모 16 7 3" xfId="1951"/>
    <cellStyle name="메모 16 7 4" xfId="1952"/>
    <cellStyle name="메모 16 8" xfId="1953"/>
    <cellStyle name="메모 16 8 2" xfId="1954"/>
    <cellStyle name="메모 16 8 3" xfId="1955"/>
    <cellStyle name="메모 16 8 4" xfId="1956"/>
    <cellStyle name="메모 17" xfId="1957"/>
    <cellStyle name="메모 17 2" xfId="1958"/>
    <cellStyle name="메모 17 3" xfId="1959"/>
    <cellStyle name="메모 17 3 2" xfId="1960"/>
    <cellStyle name="메모 17 3 3" xfId="1961"/>
    <cellStyle name="메모 17 3 4" xfId="1962"/>
    <cellStyle name="메모 17 4" xfId="1963"/>
    <cellStyle name="메모 17 4 2" xfId="1964"/>
    <cellStyle name="메모 17 4 3" xfId="1965"/>
    <cellStyle name="메모 17 4 4" xfId="1966"/>
    <cellStyle name="메모 17 5" xfId="1967"/>
    <cellStyle name="메모 17 5 2" xfId="1968"/>
    <cellStyle name="메모 17 5 3" xfId="1969"/>
    <cellStyle name="메모 17 5 4" xfId="1970"/>
    <cellStyle name="메모 17 6" xfId="1971"/>
    <cellStyle name="메모 17 6 2" xfId="1972"/>
    <cellStyle name="메모 17 6 3" xfId="1973"/>
    <cellStyle name="메모 17 6 4" xfId="1974"/>
    <cellStyle name="메모 17 7" xfId="1975"/>
    <cellStyle name="메모 17 7 2" xfId="1976"/>
    <cellStyle name="메모 17 7 3" xfId="1977"/>
    <cellStyle name="메모 17 7 4" xfId="1978"/>
    <cellStyle name="메모 17 8" xfId="1979"/>
    <cellStyle name="메모 17 8 2" xfId="1980"/>
    <cellStyle name="메모 17 8 3" xfId="1981"/>
    <cellStyle name="메모 17 8 4" xfId="1982"/>
    <cellStyle name="메모 18" xfId="1983"/>
    <cellStyle name="메모 18 2" xfId="1984"/>
    <cellStyle name="메모 18 3" xfId="1985"/>
    <cellStyle name="메모 18 3 2" xfId="1986"/>
    <cellStyle name="메모 18 3 3" xfId="1987"/>
    <cellStyle name="메모 18 3 4" xfId="1988"/>
    <cellStyle name="메모 18 4" xfId="1989"/>
    <cellStyle name="메모 18 4 2" xfId="1990"/>
    <cellStyle name="메모 18 4 3" xfId="1991"/>
    <cellStyle name="메모 18 4 4" xfId="1992"/>
    <cellStyle name="메모 18 5" xfId="1993"/>
    <cellStyle name="메모 18 5 2" xfId="1994"/>
    <cellStyle name="메모 18 5 3" xfId="1995"/>
    <cellStyle name="메모 18 5 4" xfId="1996"/>
    <cellStyle name="메모 18 6" xfId="1997"/>
    <cellStyle name="메모 18 6 2" xfId="1998"/>
    <cellStyle name="메모 18 6 3" xfId="1999"/>
    <cellStyle name="메모 18 6 4" xfId="2000"/>
    <cellStyle name="메모 18 7" xfId="2001"/>
    <cellStyle name="메모 18 7 2" xfId="2002"/>
    <cellStyle name="메모 18 7 3" xfId="2003"/>
    <cellStyle name="메모 18 7 4" xfId="2004"/>
    <cellStyle name="메모 18 8" xfId="2005"/>
    <cellStyle name="메모 18 8 2" xfId="2006"/>
    <cellStyle name="메모 18 8 3" xfId="2007"/>
    <cellStyle name="메모 18 8 4" xfId="2008"/>
    <cellStyle name="메모 19" xfId="2009"/>
    <cellStyle name="메모 19 2" xfId="2010"/>
    <cellStyle name="메모 19 3" xfId="2011"/>
    <cellStyle name="메모 19 3 2" xfId="2012"/>
    <cellStyle name="메모 19 3 3" xfId="2013"/>
    <cellStyle name="메모 19 3 4" xfId="2014"/>
    <cellStyle name="메모 19 4" xfId="2015"/>
    <cellStyle name="메모 19 4 2" xfId="2016"/>
    <cellStyle name="메모 19 4 3" xfId="2017"/>
    <cellStyle name="메모 19 4 4" xfId="2018"/>
    <cellStyle name="메모 19 5" xfId="2019"/>
    <cellStyle name="메모 19 5 2" xfId="2020"/>
    <cellStyle name="메모 19 5 3" xfId="2021"/>
    <cellStyle name="메모 19 5 4" xfId="2022"/>
    <cellStyle name="메모 19 6" xfId="2023"/>
    <cellStyle name="메모 19 6 2" xfId="2024"/>
    <cellStyle name="메모 19 6 3" xfId="2025"/>
    <cellStyle name="메모 19 6 4" xfId="2026"/>
    <cellStyle name="메모 19 7" xfId="2027"/>
    <cellStyle name="메모 19 7 2" xfId="2028"/>
    <cellStyle name="메모 19 7 3" xfId="2029"/>
    <cellStyle name="메모 19 7 4" xfId="2030"/>
    <cellStyle name="메모 19 8" xfId="2031"/>
    <cellStyle name="메모 19 8 2" xfId="2032"/>
    <cellStyle name="메모 19 8 3" xfId="2033"/>
    <cellStyle name="메모 19 8 4" xfId="2034"/>
    <cellStyle name="메모 2" xfId="2035"/>
    <cellStyle name="메모 2 2" xfId="2036"/>
    <cellStyle name="메모 2 2 2" xfId="2037"/>
    <cellStyle name="메모 2 3" xfId="2038"/>
    <cellStyle name="메모 2 3 2" xfId="2039"/>
    <cellStyle name="메모 2 3 3" xfId="2040"/>
    <cellStyle name="메모 2 3 4" xfId="2041"/>
    <cellStyle name="메모 2 4" xfId="2042"/>
    <cellStyle name="메모 2 4 2" xfId="2043"/>
    <cellStyle name="메모 2 4 3" xfId="2044"/>
    <cellStyle name="메모 2 4 4" xfId="2045"/>
    <cellStyle name="메모 2 5" xfId="2046"/>
    <cellStyle name="메모 2 5 2" xfId="2047"/>
    <cellStyle name="메모 2 5 3" xfId="2048"/>
    <cellStyle name="메모 2 5 4" xfId="2049"/>
    <cellStyle name="메모 2 6" xfId="2050"/>
    <cellStyle name="메모 2 6 2" xfId="2051"/>
    <cellStyle name="메모 2 6 3" xfId="2052"/>
    <cellStyle name="메모 2 6 4" xfId="2053"/>
    <cellStyle name="메모 2 7" xfId="2054"/>
    <cellStyle name="메모 2 7 2" xfId="2055"/>
    <cellStyle name="메모 2 7 3" xfId="2056"/>
    <cellStyle name="메모 2 7 4" xfId="2057"/>
    <cellStyle name="메모 2 8" xfId="2058"/>
    <cellStyle name="메모 2 8 2" xfId="2059"/>
    <cellStyle name="메모 2 8 3" xfId="2060"/>
    <cellStyle name="메모 2 8 4" xfId="2061"/>
    <cellStyle name="메모 2 9" xfId="2062"/>
    <cellStyle name="메모 20" xfId="2063"/>
    <cellStyle name="메모 20 2" xfId="2064"/>
    <cellStyle name="메모 20 3" xfId="2065"/>
    <cellStyle name="메모 20 3 2" xfId="2066"/>
    <cellStyle name="메모 20 3 3" xfId="2067"/>
    <cellStyle name="메모 20 3 4" xfId="2068"/>
    <cellStyle name="메모 20 4" xfId="2069"/>
    <cellStyle name="메모 20 4 2" xfId="2070"/>
    <cellStyle name="메모 20 4 3" xfId="2071"/>
    <cellStyle name="메모 20 4 4" xfId="2072"/>
    <cellStyle name="메모 20 5" xfId="2073"/>
    <cellStyle name="메모 20 5 2" xfId="2074"/>
    <cellStyle name="메모 20 5 3" xfId="2075"/>
    <cellStyle name="메모 20 5 4" xfId="2076"/>
    <cellStyle name="메모 20 6" xfId="2077"/>
    <cellStyle name="메모 20 6 2" xfId="2078"/>
    <cellStyle name="메모 20 6 3" xfId="2079"/>
    <cellStyle name="메모 20 6 4" xfId="2080"/>
    <cellStyle name="메모 20 7" xfId="2081"/>
    <cellStyle name="메모 20 7 2" xfId="2082"/>
    <cellStyle name="메모 20 7 3" xfId="2083"/>
    <cellStyle name="메모 20 7 4" xfId="2084"/>
    <cellStyle name="메모 20 8" xfId="2085"/>
    <cellStyle name="메모 20 8 2" xfId="2086"/>
    <cellStyle name="메모 20 8 3" xfId="2087"/>
    <cellStyle name="메모 20 8 4" xfId="2088"/>
    <cellStyle name="메모 21" xfId="2089"/>
    <cellStyle name="메모 21 2" xfId="2090"/>
    <cellStyle name="메모 21 3" xfId="2091"/>
    <cellStyle name="메모 21 3 2" xfId="2092"/>
    <cellStyle name="메모 21 3 3" xfId="2093"/>
    <cellStyle name="메모 21 3 4" xfId="2094"/>
    <cellStyle name="메모 21 4" xfId="2095"/>
    <cellStyle name="메모 21 4 2" xfId="2096"/>
    <cellStyle name="메모 21 4 3" xfId="2097"/>
    <cellStyle name="메모 21 4 4" xfId="2098"/>
    <cellStyle name="메모 21 5" xfId="2099"/>
    <cellStyle name="메모 21 5 2" xfId="2100"/>
    <cellStyle name="메모 21 5 3" xfId="2101"/>
    <cellStyle name="메모 21 5 4" xfId="2102"/>
    <cellStyle name="메모 21 6" xfId="2103"/>
    <cellStyle name="메모 21 6 2" xfId="2104"/>
    <cellStyle name="메모 21 6 3" xfId="2105"/>
    <cellStyle name="메모 21 6 4" xfId="2106"/>
    <cellStyle name="메모 21 7" xfId="2107"/>
    <cellStyle name="메모 21 7 2" xfId="2108"/>
    <cellStyle name="메모 21 7 3" xfId="2109"/>
    <cellStyle name="메모 21 7 4" xfId="2110"/>
    <cellStyle name="메모 21 8" xfId="2111"/>
    <cellStyle name="메모 21 8 2" xfId="2112"/>
    <cellStyle name="메모 21 8 3" xfId="2113"/>
    <cellStyle name="메모 21 8 4" xfId="2114"/>
    <cellStyle name="메모 22" xfId="2115"/>
    <cellStyle name="메모 22 2" xfId="2116"/>
    <cellStyle name="메모 22 3" xfId="2117"/>
    <cellStyle name="메모 22 3 2" xfId="2118"/>
    <cellStyle name="메모 22 3 3" xfId="2119"/>
    <cellStyle name="메모 22 3 4" xfId="2120"/>
    <cellStyle name="메모 22 4" xfId="2121"/>
    <cellStyle name="메모 22 4 2" xfId="2122"/>
    <cellStyle name="메모 22 4 3" xfId="2123"/>
    <cellStyle name="메모 22 4 4" xfId="2124"/>
    <cellStyle name="메모 22 5" xfId="2125"/>
    <cellStyle name="메모 22 5 2" xfId="2126"/>
    <cellStyle name="메모 22 5 3" xfId="2127"/>
    <cellStyle name="메모 22 5 4" xfId="2128"/>
    <cellStyle name="메모 22 6" xfId="2129"/>
    <cellStyle name="메모 22 6 2" xfId="2130"/>
    <cellStyle name="메모 22 6 3" xfId="2131"/>
    <cellStyle name="메모 22 6 4" xfId="2132"/>
    <cellStyle name="메모 22 7" xfId="2133"/>
    <cellStyle name="메모 22 7 2" xfId="2134"/>
    <cellStyle name="메모 22 7 3" xfId="2135"/>
    <cellStyle name="메모 22 7 4" xfId="2136"/>
    <cellStyle name="메모 22 8" xfId="2137"/>
    <cellStyle name="메모 22 8 2" xfId="2138"/>
    <cellStyle name="메모 22 8 3" xfId="2139"/>
    <cellStyle name="메모 22 8 4" xfId="2140"/>
    <cellStyle name="메모 23" xfId="2141"/>
    <cellStyle name="메모 3" xfId="2142"/>
    <cellStyle name="메모 3 2" xfId="2143"/>
    <cellStyle name="메모 3 3" xfId="2144"/>
    <cellStyle name="메모 3 3 2" xfId="2145"/>
    <cellStyle name="메모 3 3 3" xfId="2146"/>
    <cellStyle name="메모 3 3 4" xfId="2147"/>
    <cellStyle name="메모 3 4" xfId="2148"/>
    <cellStyle name="메모 3 4 2" xfId="2149"/>
    <cellStyle name="메모 3 4 3" xfId="2150"/>
    <cellStyle name="메모 3 4 4" xfId="2151"/>
    <cellStyle name="메모 3 5" xfId="2152"/>
    <cellStyle name="메모 3 5 2" xfId="2153"/>
    <cellStyle name="메모 3 5 3" xfId="2154"/>
    <cellStyle name="메모 3 5 4" xfId="2155"/>
    <cellStyle name="메모 3 6" xfId="2156"/>
    <cellStyle name="메모 3 6 2" xfId="2157"/>
    <cellStyle name="메모 3 6 3" xfId="2158"/>
    <cellStyle name="메모 3 6 4" xfId="2159"/>
    <cellStyle name="메모 3 7" xfId="2160"/>
    <cellStyle name="메모 3 7 2" xfId="2161"/>
    <cellStyle name="메모 3 7 3" xfId="2162"/>
    <cellStyle name="메모 3 7 4" xfId="2163"/>
    <cellStyle name="메모 3 8" xfId="2164"/>
    <cellStyle name="메모 3 8 2" xfId="2165"/>
    <cellStyle name="메모 3 8 3" xfId="2166"/>
    <cellStyle name="메모 3 8 4" xfId="2167"/>
    <cellStyle name="메모 3 9" xfId="2168"/>
    <cellStyle name="메모 4" xfId="2169"/>
    <cellStyle name="메모 4 2" xfId="2170"/>
    <cellStyle name="메모 4 3" xfId="2171"/>
    <cellStyle name="메모 4 3 2" xfId="2172"/>
    <cellStyle name="메모 4 3 3" xfId="2173"/>
    <cellStyle name="메모 4 3 4" xfId="2174"/>
    <cellStyle name="메모 4 4" xfId="2175"/>
    <cellStyle name="메모 4 4 2" xfId="2176"/>
    <cellStyle name="메모 4 4 3" xfId="2177"/>
    <cellStyle name="메모 4 4 4" xfId="2178"/>
    <cellStyle name="메모 4 5" xfId="2179"/>
    <cellStyle name="메모 4 5 2" xfId="2180"/>
    <cellStyle name="메모 4 5 3" xfId="2181"/>
    <cellStyle name="메모 4 5 4" xfId="2182"/>
    <cellStyle name="메모 4 6" xfId="2183"/>
    <cellStyle name="메모 4 6 2" xfId="2184"/>
    <cellStyle name="메모 4 6 3" xfId="2185"/>
    <cellStyle name="메모 4 6 4" xfId="2186"/>
    <cellStyle name="메모 4 7" xfId="2187"/>
    <cellStyle name="메모 4 7 2" xfId="2188"/>
    <cellStyle name="메모 4 7 3" xfId="2189"/>
    <cellStyle name="메모 4 7 4" xfId="2190"/>
    <cellStyle name="메모 4 8" xfId="2191"/>
    <cellStyle name="메모 4 8 2" xfId="2192"/>
    <cellStyle name="메모 4 8 3" xfId="2193"/>
    <cellStyle name="메모 4 8 4" xfId="2194"/>
    <cellStyle name="메모 4 9" xfId="2195"/>
    <cellStyle name="메모 5" xfId="2196"/>
    <cellStyle name="메모 5 2" xfId="2197"/>
    <cellStyle name="메모 5 3" xfId="2198"/>
    <cellStyle name="메모 5 3 2" xfId="2199"/>
    <cellStyle name="메모 5 3 3" xfId="2200"/>
    <cellStyle name="메모 5 3 4" xfId="2201"/>
    <cellStyle name="메모 5 4" xfId="2202"/>
    <cellStyle name="메모 5 4 2" xfId="2203"/>
    <cellStyle name="메모 5 4 3" xfId="2204"/>
    <cellStyle name="메모 5 4 4" xfId="2205"/>
    <cellStyle name="메모 5 5" xfId="2206"/>
    <cellStyle name="메모 5 5 2" xfId="2207"/>
    <cellStyle name="메모 5 5 3" xfId="2208"/>
    <cellStyle name="메모 5 5 4" xfId="2209"/>
    <cellStyle name="메모 5 6" xfId="2210"/>
    <cellStyle name="메모 5 6 2" xfId="2211"/>
    <cellStyle name="메모 5 6 3" xfId="2212"/>
    <cellStyle name="메모 5 6 4" xfId="2213"/>
    <cellStyle name="메모 5 7" xfId="2214"/>
    <cellStyle name="메모 5 7 2" xfId="2215"/>
    <cellStyle name="메모 5 7 3" xfId="2216"/>
    <cellStyle name="메모 5 7 4" xfId="2217"/>
    <cellStyle name="메모 5 8" xfId="2218"/>
    <cellStyle name="메모 5 8 2" xfId="2219"/>
    <cellStyle name="메모 5 8 3" xfId="2220"/>
    <cellStyle name="메모 5 8 4" xfId="2221"/>
    <cellStyle name="메모 5 9" xfId="2222"/>
    <cellStyle name="메모 6" xfId="2223"/>
    <cellStyle name="메모 6 2" xfId="2224"/>
    <cellStyle name="메모 6 3" xfId="2225"/>
    <cellStyle name="메모 6 3 2" xfId="2226"/>
    <cellStyle name="메모 6 3 3" xfId="2227"/>
    <cellStyle name="메모 6 3 4" xfId="2228"/>
    <cellStyle name="메모 6 4" xfId="2229"/>
    <cellStyle name="메모 6 4 2" xfId="2230"/>
    <cellStyle name="메모 6 4 3" xfId="2231"/>
    <cellStyle name="메모 6 4 4" xfId="2232"/>
    <cellStyle name="메모 6 5" xfId="2233"/>
    <cellStyle name="메모 6 5 2" xfId="2234"/>
    <cellStyle name="메모 6 5 3" xfId="2235"/>
    <cellStyle name="메모 6 5 4" xfId="2236"/>
    <cellStyle name="메모 6 6" xfId="2237"/>
    <cellStyle name="메모 6 6 2" xfId="2238"/>
    <cellStyle name="메모 6 6 3" xfId="2239"/>
    <cellStyle name="메모 6 6 4" xfId="2240"/>
    <cellStyle name="메모 6 7" xfId="2241"/>
    <cellStyle name="메모 6 7 2" xfId="2242"/>
    <cellStyle name="메모 6 7 3" xfId="2243"/>
    <cellStyle name="메모 6 7 4" xfId="2244"/>
    <cellStyle name="메모 6 8" xfId="2245"/>
    <cellStyle name="메모 6 8 2" xfId="2246"/>
    <cellStyle name="메모 6 8 3" xfId="2247"/>
    <cellStyle name="메모 6 8 4" xfId="2248"/>
    <cellStyle name="메모 6 9" xfId="2249"/>
    <cellStyle name="메모 7" xfId="2250"/>
    <cellStyle name="메모 7 2" xfId="2251"/>
    <cellStyle name="메모 7 3" xfId="2252"/>
    <cellStyle name="메모 7 3 2" xfId="2253"/>
    <cellStyle name="메모 7 3 3" xfId="2254"/>
    <cellStyle name="메모 7 3 4" xfId="2255"/>
    <cellStyle name="메모 7 4" xfId="2256"/>
    <cellStyle name="메모 7 4 2" xfId="2257"/>
    <cellStyle name="메모 7 4 3" xfId="2258"/>
    <cellStyle name="메모 7 4 4" xfId="2259"/>
    <cellStyle name="메모 7 5" xfId="2260"/>
    <cellStyle name="메모 7 5 2" xfId="2261"/>
    <cellStyle name="메모 7 5 3" xfId="2262"/>
    <cellStyle name="메모 7 5 4" xfId="2263"/>
    <cellStyle name="메모 7 6" xfId="2264"/>
    <cellStyle name="메모 7 6 2" xfId="2265"/>
    <cellStyle name="메모 7 6 3" xfId="2266"/>
    <cellStyle name="메모 7 6 4" xfId="2267"/>
    <cellStyle name="메모 7 7" xfId="2268"/>
    <cellStyle name="메모 7 7 2" xfId="2269"/>
    <cellStyle name="메모 7 7 3" xfId="2270"/>
    <cellStyle name="메모 7 7 4" xfId="2271"/>
    <cellStyle name="메모 7 8" xfId="2272"/>
    <cellStyle name="메모 7 8 2" xfId="2273"/>
    <cellStyle name="메모 7 8 3" xfId="2274"/>
    <cellStyle name="메모 7 8 4" xfId="2275"/>
    <cellStyle name="메모 7 9" xfId="2276"/>
    <cellStyle name="메모 8" xfId="2277"/>
    <cellStyle name="메모 8 2" xfId="2278"/>
    <cellStyle name="메모 8 3" xfId="2279"/>
    <cellStyle name="메모 8 3 2" xfId="2280"/>
    <cellStyle name="메모 8 3 3" xfId="2281"/>
    <cellStyle name="메모 8 3 4" xfId="2282"/>
    <cellStyle name="메모 8 4" xfId="2283"/>
    <cellStyle name="메모 8 4 2" xfId="2284"/>
    <cellStyle name="메모 8 4 3" xfId="2285"/>
    <cellStyle name="메모 8 4 4" xfId="2286"/>
    <cellStyle name="메모 8 5" xfId="2287"/>
    <cellStyle name="메모 8 5 2" xfId="2288"/>
    <cellStyle name="메모 8 5 3" xfId="2289"/>
    <cellStyle name="메모 8 5 4" xfId="2290"/>
    <cellStyle name="메모 8 6" xfId="2291"/>
    <cellStyle name="메모 8 6 2" xfId="2292"/>
    <cellStyle name="메모 8 6 3" xfId="2293"/>
    <cellStyle name="메모 8 6 4" xfId="2294"/>
    <cellStyle name="메모 8 7" xfId="2295"/>
    <cellStyle name="메모 8 7 2" xfId="2296"/>
    <cellStyle name="메모 8 7 3" xfId="2297"/>
    <cellStyle name="메모 8 7 4" xfId="2298"/>
    <cellStyle name="메모 8 8" xfId="2299"/>
    <cellStyle name="메모 8 8 2" xfId="2300"/>
    <cellStyle name="메모 8 8 3" xfId="2301"/>
    <cellStyle name="메모 8 8 4" xfId="2302"/>
    <cellStyle name="메모 8 9" xfId="2303"/>
    <cellStyle name="메모 9" xfId="2304"/>
    <cellStyle name="메모 9 2" xfId="2305"/>
    <cellStyle name="메모 9 3" xfId="2306"/>
    <cellStyle name="메모 9 3 2" xfId="2307"/>
    <cellStyle name="메모 9 3 3" xfId="2308"/>
    <cellStyle name="메모 9 3 4" xfId="2309"/>
    <cellStyle name="메모 9 4" xfId="2310"/>
    <cellStyle name="메모 9 4 2" xfId="2311"/>
    <cellStyle name="메모 9 4 3" xfId="2312"/>
    <cellStyle name="메모 9 4 4" xfId="2313"/>
    <cellStyle name="메모 9 5" xfId="2314"/>
    <cellStyle name="메모 9 5 2" xfId="2315"/>
    <cellStyle name="메모 9 5 3" xfId="2316"/>
    <cellStyle name="메모 9 5 4" xfId="2317"/>
    <cellStyle name="메모 9 6" xfId="2318"/>
    <cellStyle name="메모 9 6 2" xfId="2319"/>
    <cellStyle name="메모 9 6 3" xfId="2320"/>
    <cellStyle name="메모 9 6 4" xfId="2321"/>
    <cellStyle name="메모 9 7" xfId="2322"/>
    <cellStyle name="메모 9 7 2" xfId="2323"/>
    <cellStyle name="메모 9 7 3" xfId="2324"/>
    <cellStyle name="메모 9 7 4" xfId="2325"/>
    <cellStyle name="메모 9 8" xfId="2326"/>
    <cellStyle name="메모 9 8 2" xfId="2327"/>
    <cellStyle name="메모 9 8 3" xfId="2328"/>
    <cellStyle name="메모 9 8 4" xfId="2329"/>
    <cellStyle name="메모 9 9" xfId="2330"/>
    <cellStyle name="믅됞 [0.00]_PRODUCT DETAIL Q1" xfId="2331"/>
    <cellStyle name="믅됞_PRODUCT DETAIL Q1" xfId="2332"/>
    <cellStyle name="백분율" xfId="2333" builtinId="5"/>
    <cellStyle name="백분율 [0]" xfId="2334"/>
    <cellStyle name="백분율 [2]" xfId="2335"/>
    <cellStyle name="백분율 2" xfId="2336"/>
    <cellStyle name="백분율 2 10" xfId="2337"/>
    <cellStyle name="백분율 2 11" xfId="2338"/>
    <cellStyle name="백분율 2 12" xfId="2339"/>
    <cellStyle name="백분율 2 13" xfId="2340"/>
    <cellStyle name="백분율 2 14" xfId="2341"/>
    <cellStyle name="백분율 2 15" xfId="2342"/>
    <cellStyle name="백분율 2 2" xfId="2343"/>
    <cellStyle name="백분율 2 2 2" xfId="2344"/>
    <cellStyle name="백분율 2 2 3" xfId="2345"/>
    <cellStyle name="백분율 2 2 4" xfId="2346"/>
    <cellStyle name="백분율 2 3" xfId="2347"/>
    <cellStyle name="백분율 2 4" xfId="2348"/>
    <cellStyle name="백분율 2 5" xfId="2349"/>
    <cellStyle name="백분율 2 6" xfId="2350"/>
    <cellStyle name="백분율 2 7" xfId="2351"/>
    <cellStyle name="백분율 2 8" xfId="2352"/>
    <cellStyle name="백분율 2 8 2" xfId="2353"/>
    <cellStyle name="백분율 2 9" xfId="2354"/>
    <cellStyle name="백분율 3" xfId="2355"/>
    <cellStyle name="백분율 3 2" xfId="2356"/>
    <cellStyle name="백분율 3 3" xfId="2357"/>
    <cellStyle name="백분율 3 4" xfId="2358"/>
    <cellStyle name="백분율 3 5" xfId="2359"/>
    <cellStyle name="백분율 3 6" xfId="2360"/>
    <cellStyle name="백분율 3 7" xfId="2361"/>
    <cellStyle name="백분율 3 8" xfId="2362"/>
    <cellStyle name="백분율 3 9" xfId="2363"/>
    <cellStyle name="백분율 4" xfId="3462"/>
    <cellStyle name="보통" xfId="2364" builtinId="28" customBuiltin="1"/>
    <cellStyle name="보통 10" xfId="2365"/>
    <cellStyle name="보통 10 2" xfId="2366"/>
    <cellStyle name="보통 10 3" xfId="2367"/>
    <cellStyle name="보통 11" xfId="2368"/>
    <cellStyle name="보통 11 2" xfId="2369"/>
    <cellStyle name="보통 12" xfId="2370"/>
    <cellStyle name="보통 12 2" xfId="2371"/>
    <cellStyle name="보통 13" xfId="2372"/>
    <cellStyle name="보통 13 2" xfId="2373"/>
    <cellStyle name="보통 14" xfId="2374"/>
    <cellStyle name="보통 14 2" xfId="2375"/>
    <cellStyle name="보통 15" xfId="2376"/>
    <cellStyle name="보통 15 2" xfId="2377"/>
    <cellStyle name="보통 16" xfId="2378"/>
    <cellStyle name="보통 16 2" xfId="2379"/>
    <cellStyle name="보통 17" xfId="2380"/>
    <cellStyle name="보통 17 2" xfId="2381"/>
    <cellStyle name="보통 18" xfId="2382"/>
    <cellStyle name="보통 18 2" xfId="2383"/>
    <cellStyle name="보통 19" xfId="2384"/>
    <cellStyle name="보통 19 2" xfId="2385"/>
    <cellStyle name="보통 2" xfId="2386"/>
    <cellStyle name="보통 2 2" xfId="2387"/>
    <cellStyle name="보통 2 2 2" xfId="2388"/>
    <cellStyle name="보통 2 3" xfId="2389"/>
    <cellStyle name="보통 2 4" xfId="2390"/>
    <cellStyle name="보통 2 5" xfId="2391"/>
    <cellStyle name="보통 2 6" xfId="2392"/>
    <cellStyle name="보통 2 7" xfId="2393"/>
    <cellStyle name="보통 2 8" xfId="2394"/>
    <cellStyle name="보통 2 9" xfId="2395"/>
    <cellStyle name="보통 20" xfId="2396"/>
    <cellStyle name="보통 20 2" xfId="2397"/>
    <cellStyle name="보통 21" xfId="2398"/>
    <cellStyle name="보통 21 2" xfId="2399"/>
    <cellStyle name="보통 22" xfId="2400"/>
    <cellStyle name="보통 22 2" xfId="2401"/>
    <cellStyle name="보통 23" xfId="2402"/>
    <cellStyle name="보통 3" xfId="2403"/>
    <cellStyle name="보통 3 2" xfId="2404"/>
    <cellStyle name="보통 3 3" xfId="2405"/>
    <cellStyle name="보통 4" xfId="2406"/>
    <cellStyle name="보통 4 2" xfId="2407"/>
    <cellStyle name="보통 4 3" xfId="2408"/>
    <cellStyle name="보통 5" xfId="2409"/>
    <cellStyle name="보통 5 2" xfId="2410"/>
    <cellStyle name="보통 5 3" xfId="2411"/>
    <cellStyle name="보통 6" xfId="2412"/>
    <cellStyle name="보통 6 2" xfId="2413"/>
    <cellStyle name="보통 6 3" xfId="2414"/>
    <cellStyle name="보통 7" xfId="2415"/>
    <cellStyle name="보통 7 2" xfId="2416"/>
    <cellStyle name="보통 7 3" xfId="2417"/>
    <cellStyle name="보통 8" xfId="2418"/>
    <cellStyle name="보통 8 2" xfId="2419"/>
    <cellStyle name="보통 8 3" xfId="2420"/>
    <cellStyle name="보통 9" xfId="2421"/>
    <cellStyle name="보통 9 2" xfId="2422"/>
    <cellStyle name="보통 9 3" xfId="2423"/>
    <cellStyle name="분기" xfId="2424"/>
    <cellStyle name="뷭?_BOOKSHIP" xfId="2425"/>
    <cellStyle name="설명 텍스트" xfId="2426" builtinId="53" customBuiltin="1"/>
    <cellStyle name="설명 텍스트 10" xfId="2427"/>
    <cellStyle name="설명 텍스트 10 2" xfId="2428"/>
    <cellStyle name="설명 텍스트 10 3" xfId="2429"/>
    <cellStyle name="설명 텍스트 11" xfId="2430"/>
    <cellStyle name="설명 텍스트 11 2" xfId="2431"/>
    <cellStyle name="설명 텍스트 12" xfId="2432"/>
    <cellStyle name="설명 텍스트 12 2" xfId="2433"/>
    <cellStyle name="설명 텍스트 13" xfId="2434"/>
    <cellStyle name="설명 텍스트 13 2" xfId="2435"/>
    <cellStyle name="설명 텍스트 14" xfId="2436"/>
    <cellStyle name="설명 텍스트 14 2" xfId="2437"/>
    <cellStyle name="설명 텍스트 15" xfId="2438"/>
    <cellStyle name="설명 텍스트 15 2" xfId="2439"/>
    <cellStyle name="설명 텍스트 16" xfId="2440"/>
    <cellStyle name="설명 텍스트 16 2" xfId="2441"/>
    <cellStyle name="설명 텍스트 17" xfId="2442"/>
    <cellStyle name="설명 텍스트 17 2" xfId="2443"/>
    <cellStyle name="설명 텍스트 18" xfId="2444"/>
    <cellStyle name="설명 텍스트 18 2" xfId="2445"/>
    <cellStyle name="설명 텍스트 19" xfId="2446"/>
    <cellStyle name="설명 텍스트 19 2" xfId="2447"/>
    <cellStyle name="설명 텍스트 2" xfId="2448"/>
    <cellStyle name="설명 텍스트 2 2" xfId="2449"/>
    <cellStyle name="설명 텍스트 2 2 2" xfId="2450"/>
    <cellStyle name="설명 텍스트 2 3" xfId="2451"/>
    <cellStyle name="설명 텍스트 2 4" xfId="2452"/>
    <cellStyle name="설명 텍스트 2 5" xfId="2453"/>
    <cellStyle name="설명 텍스트 2 6" xfId="2454"/>
    <cellStyle name="설명 텍스트 2 7" xfId="2455"/>
    <cellStyle name="설명 텍스트 2 8" xfId="2456"/>
    <cellStyle name="설명 텍스트 2 9" xfId="2457"/>
    <cellStyle name="설명 텍스트 20" xfId="2458"/>
    <cellStyle name="설명 텍스트 20 2" xfId="2459"/>
    <cellStyle name="설명 텍스트 21" xfId="2460"/>
    <cellStyle name="설명 텍스트 21 2" xfId="2461"/>
    <cellStyle name="설명 텍스트 22" xfId="2462"/>
    <cellStyle name="설명 텍스트 22 2" xfId="2463"/>
    <cellStyle name="설명 텍스트 23" xfId="2464"/>
    <cellStyle name="설명 텍스트 3" xfId="2465"/>
    <cellStyle name="설명 텍스트 3 2" xfId="2466"/>
    <cellStyle name="설명 텍스트 3 3" xfId="2467"/>
    <cellStyle name="설명 텍스트 4" xfId="2468"/>
    <cellStyle name="설명 텍스트 4 2" xfId="2469"/>
    <cellStyle name="설명 텍스트 4 3" xfId="2470"/>
    <cellStyle name="설명 텍스트 5" xfId="2471"/>
    <cellStyle name="설명 텍스트 5 2" xfId="2472"/>
    <cellStyle name="설명 텍스트 5 3" xfId="2473"/>
    <cellStyle name="설명 텍스트 6" xfId="2474"/>
    <cellStyle name="설명 텍스트 6 2" xfId="2475"/>
    <cellStyle name="설명 텍스트 6 3" xfId="2476"/>
    <cellStyle name="설명 텍스트 7" xfId="2477"/>
    <cellStyle name="설명 텍스트 7 2" xfId="2478"/>
    <cellStyle name="설명 텍스트 7 3" xfId="2479"/>
    <cellStyle name="설명 텍스트 8" xfId="2480"/>
    <cellStyle name="설명 텍스트 8 2" xfId="2481"/>
    <cellStyle name="설명 텍스트 8 3" xfId="2482"/>
    <cellStyle name="설명 텍스트 9" xfId="2483"/>
    <cellStyle name="설명 텍스트 9 2" xfId="2484"/>
    <cellStyle name="설명 텍스트 9 3" xfId="2485"/>
    <cellStyle name="셀 확인" xfId="2486" builtinId="23" customBuiltin="1"/>
    <cellStyle name="셀 확인 10" xfId="2487"/>
    <cellStyle name="셀 확인 10 2" xfId="2488"/>
    <cellStyle name="셀 확인 10 3" xfId="2489"/>
    <cellStyle name="셀 확인 11" xfId="2490"/>
    <cellStyle name="셀 확인 11 2" xfId="2491"/>
    <cellStyle name="셀 확인 12" xfId="2492"/>
    <cellStyle name="셀 확인 12 2" xfId="2493"/>
    <cellStyle name="셀 확인 13" xfId="2494"/>
    <cellStyle name="셀 확인 13 2" xfId="2495"/>
    <cellStyle name="셀 확인 14" xfId="2496"/>
    <cellStyle name="셀 확인 14 2" xfId="2497"/>
    <cellStyle name="셀 확인 15" xfId="2498"/>
    <cellStyle name="셀 확인 15 2" xfId="2499"/>
    <cellStyle name="셀 확인 16" xfId="2500"/>
    <cellStyle name="셀 확인 16 2" xfId="2501"/>
    <cellStyle name="셀 확인 17" xfId="2502"/>
    <cellStyle name="셀 확인 17 2" xfId="2503"/>
    <cellStyle name="셀 확인 18" xfId="2504"/>
    <cellStyle name="셀 확인 18 2" xfId="2505"/>
    <cellStyle name="셀 확인 19" xfId="2506"/>
    <cellStyle name="셀 확인 19 2" xfId="2507"/>
    <cellStyle name="셀 확인 2" xfId="2508"/>
    <cellStyle name="셀 확인 2 2" xfId="2509"/>
    <cellStyle name="셀 확인 2 2 2" xfId="2510"/>
    <cellStyle name="셀 확인 2 3" xfId="2511"/>
    <cellStyle name="셀 확인 2 4" xfId="2512"/>
    <cellStyle name="셀 확인 2 5" xfId="2513"/>
    <cellStyle name="셀 확인 2 6" xfId="2514"/>
    <cellStyle name="셀 확인 2 7" xfId="2515"/>
    <cellStyle name="셀 확인 2 8" xfId="2516"/>
    <cellStyle name="셀 확인 2 9" xfId="2517"/>
    <cellStyle name="셀 확인 20" xfId="2518"/>
    <cellStyle name="셀 확인 20 2" xfId="2519"/>
    <cellStyle name="셀 확인 21" xfId="2520"/>
    <cellStyle name="셀 확인 21 2" xfId="2521"/>
    <cellStyle name="셀 확인 22" xfId="2522"/>
    <cellStyle name="셀 확인 22 2" xfId="2523"/>
    <cellStyle name="셀 확인 23" xfId="2524"/>
    <cellStyle name="셀 확인 3" xfId="2525"/>
    <cellStyle name="셀 확인 3 2" xfId="2526"/>
    <cellStyle name="셀 확인 3 3" xfId="2527"/>
    <cellStyle name="셀 확인 4" xfId="2528"/>
    <cellStyle name="셀 확인 4 2" xfId="2529"/>
    <cellStyle name="셀 확인 4 3" xfId="2530"/>
    <cellStyle name="셀 확인 5" xfId="2531"/>
    <cellStyle name="셀 확인 5 2" xfId="2532"/>
    <cellStyle name="셀 확인 5 3" xfId="2533"/>
    <cellStyle name="셀 확인 6" xfId="2534"/>
    <cellStyle name="셀 확인 6 2" xfId="2535"/>
    <cellStyle name="셀 확인 6 3" xfId="2536"/>
    <cellStyle name="셀 확인 7" xfId="2537"/>
    <cellStyle name="셀 확인 7 2" xfId="2538"/>
    <cellStyle name="셀 확인 7 3" xfId="2539"/>
    <cellStyle name="셀 확인 8" xfId="2540"/>
    <cellStyle name="셀 확인 8 2" xfId="2541"/>
    <cellStyle name="셀 확인 8 3" xfId="2542"/>
    <cellStyle name="셀 확인 9" xfId="2543"/>
    <cellStyle name="셀 확인 9 2" xfId="2544"/>
    <cellStyle name="셀 확인 9 3" xfId="2545"/>
    <cellStyle name="쉼표 [0]" xfId="2546" builtinId="6"/>
    <cellStyle name="쉼표 [0] 2" xfId="2547"/>
    <cellStyle name="쉼표 [0] 2 2" xfId="2548"/>
    <cellStyle name="쉼표 [0] 2 3" xfId="2549"/>
    <cellStyle name="쉼표 [0] 3" xfId="2550"/>
    <cellStyle name="쉼표 [0] 3 10" xfId="2551"/>
    <cellStyle name="쉼표 [0] 3 2" xfId="2552"/>
    <cellStyle name="쉼표 [0] 3 2 2" xfId="2553"/>
    <cellStyle name="쉼표 [0] 3 2 3" xfId="2554"/>
    <cellStyle name="쉼표 [0] 3 3" xfId="2555"/>
    <cellStyle name="쉼표 [0] 3 3 2" xfId="2556"/>
    <cellStyle name="쉼표 [0] 3 3 3" xfId="2557"/>
    <cellStyle name="쉼표 [0] 3 4" xfId="2558"/>
    <cellStyle name="쉼표 [0] 3 4 2" xfId="2559"/>
    <cellStyle name="쉼표 [0] 3 4 3" xfId="2560"/>
    <cellStyle name="쉼표 [0] 3 5" xfId="2561"/>
    <cellStyle name="쉼표 [0] 3 6" xfId="2562"/>
    <cellStyle name="쉼표 [0] 3 7" xfId="2563"/>
    <cellStyle name="쉼표 [0] 3 8" xfId="2564"/>
    <cellStyle name="쉼표 [0] 3 9" xfId="2565"/>
    <cellStyle name="쉼표 [0] 4" xfId="2566"/>
    <cellStyle name="쉼표 [0] 5" xfId="2567"/>
    <cellStyle name="쉼표 [0] 5 2" xfId="2568"/>
    <cellStyle name="쉼표 [0] 5 3" xfId="2569"/>
    <cellStyle name="쉼표 [0] 5 4" xfId="2570"/>
    <cellStyle name="쉼표 [0] 5 5" xfId="2571"/>
    <cellStyle name="쉼표 [0] 6" xfId="2572"/>
    <cellStyle name="쉼표 [0] 7" xfId="2573"/>
    <cellStyle name="스타일 1" xfId="2574"/>
    <cellStyle name="식" xfId="2575"/>
    <cellStyle name="식_FinancialModel1108(2)" xfId="2576"/>
    <cellStyle name="식_평택STP_01_09_27" xfId="2577"/>
    <cellStyle name="식_평택STP_01_09_27_FinancialModel1108" xfId="2578"/>
    <cellStyle name="식_평택STP_01_09_27_FinancialModel1108_FinancialModel1108(2)" xfId="2579"/>
    <cellStyle name="식_평택STP_01_09_27_Pt" xfId="2580"/>
    <cellStyle name="식_평택STP_01_09_27_Pt_FinancialModel1108(2)" xfId="2581"/>
    <cellStyle name="연결된 셀" xfId="2582" builtinId="24" customBuiltin="1"/>
    <cellStyle name="연결된 셀 10" xfId="2583"/>
    <cellStyle name="연결된 셀 10 2" xfId="2584"/>
    <cellStyle name="연결된 셀 10 3" xfId="2585"/>
    <cellStyle name="연결된 셀 11" xfId="2586"/>
    <cellStyle name="연결된 셀 11 2" xfId="2587"/>
    <cellStyle name="연결된 셀 12" xfId="2588"/>
    <cellStyle name="연결된 셀 12 2" xfId="2589"/>
    <cellStyle name="연결된 셀 13" xfId="2590"/>
    <cellStyle name="연결된 셀 13 2" xfId="2591"/>
    <cellStyle name="연결된 셀 14" xfId="2592"/>
    <cellStyle name="연결된 셀 14 2" xfId="2593"/>
    <cellStyle name="연결된 셀 15" xfId="2594"/>
    <cellStyle name="연결된 셀 15 2" xfId="2595"/>
    <cellStyle name="연결된 셀 16" xfId="2596"/>
    <cellStyle name="연결된 셀 16 2" xfId="2597"/>
    <cellStyle name="연결된 셀 17" xfId="2598"/>
    <cellStyle name="연결된 셀 17 2" xfId="2599"/>
    <cellStyle name="연결된 셀 18" xfId="2600"/>
    <cellStyle name="연결된 셀 18 2" xfId="2601"/>
    <cellStyle name="연결된 셀 19" xfId="2602"/>
    <cellStyle name="연결된 셀 19 2" xfId="2603"/>
    <cellStyle name="연결된 셀 2" xfId="2604"/>
    <cellStyle name="연결된 셀 2 2" xfId="2605"/>
    <cellStyle name="연결된 셀 2 2 2" xfId="2606"/>
    <cellStyle name="연결된 셀 2 3" xfId="2607"/>
    <cellStyle name="연결된 셀 2 4" xfId="2608"/>
    <cellStyle name="연결된 셀 2 5" xfId="2609"/>
    <cellStyle name="연결된 셀 2 6" xfId="2610"/>
    <cellStyle name="연결된 셀 2 7" xfId="2611"/>
    <cellStyle name="연결된 셀 2 8" xfId="2612"/>
    <cellStyle name="연결된 셀 2 9" xfId="2613"/>
    <cellStyle name="연결된 셀 20" xfId="2614"/>
    <cellStyle name="연결된 셀 20 2" xfId="2615"/>
    <cellStyle name="연결된 셀 21" xfId="2616"/>
    <cellStyle name="연결된 셀 21 2" xfId="2617"/>
    <cellStyle name="연결된 셀 22" xfId="2618"/>
    <cellStyle name="연결된 셀 22 2" xfId="2619"/>
    <cellStyle name="연결된 셀 23" xfId="2620"/>
    <cellStyle name="연결된 셀 3" xfId="2621"/>
    <cellStyle name="연결된 셀 3 2" xfId="2622"/>
    <cellStyle name="연결된 셀 3 3" xfId="2623"/>
    <cellStyle name="연결된 셀 4" xfId="2624"/>
    <cellStyle name="연결된 셀 4 2" xfId="2625"/>
    <cellStyle name="연결된 셀 4 3" xfId="2626"/>
    <cellStyle name="연결된 셀 5" xfId="2627"/>
    <cellStyle name="연결된 셀 5 2" xfId="2628"/>
    <cellStyle name="연결된 셀 5 3" xfId="2629"/>
    <cellStyle name="연결된 셀 6" xfId="2630"/>
    <cellStyle name="연결된 셀 6 2" xfId="2631"/>
    <cellStyle name="연결된 셀 6 3" xfId="2632"/>
    <cellStyle name="연결된 셀 7" xfId="2633"/>
    <cellStyle name="연결된 셀 7 2" xfId="2634"/>
    <cellStyle name="연결된 셀 7 3" xfId="2635"/>
    <cellStyle name="연결된 셀 8" xfId="2636"/>
    <cellStyle name="연결된 셀 8 2" xfId="2637"/>
    <cellStyle name="연결된 셀 8 3" xfId="2638"/>
    <cellStyle name="연결된 셀 9" xfId="2639"/>
    <cellStyle name="연결된 셀 9 2" xfId="2640"/>
    <cellStyle name="연결된 셀 9 3" xfId="2641"/>
    <cellStyle name="요약" xfId="2642" builtinId="25" customBuiltin="1"/>
    <cellStyle name="요약 10" xfId="2643"/>
    <cellStyle name="요약 10 2" xfId="2644"/>
    <cellStyle name="요약 10 3" xfId="2645"/>
    <cellStyle name="요약 11" xfId="2646"/>
    <cellStyle name="요약 11 2" xfId="2647"/>
    <cellStyle name="요약 12" xfId="2648"/>
    <cellStyle name="요약 12 2" xfId="2649"/>
    <cellStyle name="요약 13" xfId="2650"/>
    <cellStyle name="요약 13 2" xfId="2651"/>
    <cellStyle name="요약 14" xfId="2652"/>
    <cellStyle name="요약 14 2" xfId="2653"/>
    <cellStyle name="요약 15" xfId="2654"/>
    <cellStyle name="요약 15 2" xfId="2655"/>
    <cellStyle name="요약 16" xfId="2656"/>
    <cellStyle name="요약 16 2" xfId="2657"/>
    <cellStyle name="요약 17" xfId="2658"/>
    <cellStyle name="요약 17 2" xfId="2659"/>
    <cellStyle name="요약 18" xfId="2660"/>
    <cellStyle name="요약 18 2" xfId="2661"/>
    <cellStyle name="요약 19" xfId="2662"/>
    <cellStyle name="요약 19 2" xfId="2663"/>
    <cellStyle name="요약 2" xfId="2664"/>
    <cellStyle name="요약 2 2" xfId="2665"/>
    <cellStyle name="요약 2 3" xfId="2666"/>
    <cellStyle name="요약 2 4" xfId="2667"/>
    <cellStyle name="요약 2 5" xfId="2668"/>
    <cellStyle name="요약 2 6" xfId="2669"/>
    <cellStyle name="요약 2 7" xfId="2670"/>
    <cellStyle name="요약 2 8" xfId="2671"/>
    <cellStyle name="요약 2 9" xfId="2672"/>
    <cellStyle name="요약 20" xfId="2673"/>
    <cellStyle name="요약 20 2" xfId="2674"/>
    <cellStyle name="요약 21" xfId="2675"/>
    <cellStyle name="요약 21 2" xfId="2676"/>
    <cellStyle name="요약 22" xfId="2677"/>
    <cellStyle name="요약 22 2" xfId="2678"/>
    <cellStyle name="요약 23" xfId="2679"/>
    <cellStyle name="요약 3" xfId="2680"/>
    <cellStyle name="요약 3 2" xfId="2681"/>
    <cellStyle name="요약 3 3" xfId="2682"/>
    <cellStyle name="요약 4" xfId="2683"/>
    <cellStyle name="요약 4 2" xfId="2684"/>
    <cellStyle name="요약 4 3" xfId="2685"/>
    <cellStyle name="요약 5" xfId="2686"/>
    <cellStyle name="요약 5 2" xfId="2687"/>
    <cellStyle name="요약 5 3" xfId="2688"/>
    <cellStyle name="요약 6" xfId="2689"/>
    <cellStyle name="요약 6 2" xfId="2690"/>
    <cellStyle name="요약 6 3" xfId="2691"/>
    <cellStyle name="요약 7" xfId="2692"/>
    <cellStyle name="요약 7 2" xfId="2693"/>
    <cellStyle name="요약 7 3" xfId="2694"/>
    <cellStyle name="요약 8" xfId="2695"/>
    <cellStyle name="요약 8 2" xfId="2696"/>
    <cellStyle name="요약 8 3" xfId="2697"/>
    <cellStyle name="요약 9" xfId="2698"/>
    <cellStyle name="요약 9 2" xfId="2699"/>
    <cellStyle name="요약 9 3" xfId="2700"/>
    <cellStyle name="一般_GARMENT STEP FORM HK" xfId="2701"/>
    <cellStyle name="입력" xfId="2702" builtinId="20" customBuiltin="1"/>
    <cellStyle name="입력 10" xfId="2703"/>
    <cellStyle name="입력 10 2" xfId="2704"/>
    <cellStyle name="입력 10 3" xfId="2705"/>
    <cellStyle name="입력 11" xfId="2706"/>
    <cellStyle name="입력 11 2" xfId="2707"/>
    <cellStyle name="입력 12" xfId="2708"/>
    <cellStyle name="입력 12 2" xfId="2709"/>
    <cellStyle name="입력 13" xfId="2710"/>
    <cellStyle name="입력 13 2" xfId="2711"/>
    <cellStyle name="입력 14" xfId="2712"/>
    <cellStyle name="입력 14 2" xfId="2713"/>
    <cellStyle name="입력 15" xfId="2714"/>
    <cellStyle name="입력 15 2" xfId="2715"/>
    <cellStyle name="입력 16" xfId="2716"/>
    <cellStyle name="입력 16 2" xfId="2717"/>
    <cellStyle name="입력 17" xfId="2718"/>
    <cellStyle name="입력 17 2" xfId="2719"/>
    <cellStyle name="입력 18" xfId="2720"/>
    <cellStyle name="입력 18 2" xfId="2721"/>
    <cellStyle name="입력 19" xfId="2722"/>
    <cellStyle name="입력 19 2" xfId="2723"/>
    <cellStyle name="입력 2" xfId="2724"/>
    <cellStyle name="입력 2 2" xfId="2725"/>
    <cellStyle name="입력 2 2 2" xfId="2726"/>
    <cellStyle name="입력 2 3" xfId="2727"/>
    <cellStyle name="입력 2 4" xfId="2728"/>
    <cellStyle name="입력 2 5" xfId="2729"/>
    <cellStyle name="입력 2 6" xfId="2730"/>
    <cellStyle name="입력 2 7" xfId="2731"/>
    <cellStyle name="입력 2 8" xfId="2732"/>
    <cellStyle name="입력 2 9" xfId="2733"/>
    <cellStyle name="입력 20" xfId="2734"/>
    <cellStyle name="입력 20 2" xfId="2735"/>
    <cellStyle name="입력 21" xfId="2736"/>
    <cellStyle name="입력 21 2" xfId="2737"/>
    <cellStyle name="입력 22" xfId="2738"/>
    <cellStyle name="입력 22 2" xfId="2739"/>
    <cellStyle name="입력 23" xfId="2740"/>
    <cellStyle name="입력 3" xfId="2741"/>
    <cellStyle name="입력 3 2" xfId="2742"/>
    <cellStyle name="입력 3 3" xfId="2743"/>
    <cellStyle name="입력 4" xfId="2744"/>
    <cellStyle name="입력 4 2" xfId="2745"/>
    <cellStyle name="입력 4 3" xfId="2746"/>
    <cellStyle name="입력 5" xfId="2747"/>
    <cellStyle name="입력 5 2" xfId="2748"/>
    <cellStyle name="입력 5 3" xfId="2749"/>
    <cellStyle name="입력 6" xfId="2750"/>
    <cellStyle name="입력 6 2" xfId="2751"/>
    <cellStyle name="입력 6 3" xfId="2752"/>
    <cellStyle name="입력 7" xfId="2753"/>
    <cellStyle name="입력 7 2" xfId="2754"/>
    <cellStyle name="입력 7 3" xfId="2755"/>
    <cellStyle name="입력 8" xfId="2756"/>
    <cellStyle name="입력 8 2" xfId="2757"/>
    <cellStyle name="입력 8 3" xfId="2758"/>
    <cellStyle name="입력 9" xfId="2759"/>
    <cellStyle name="입력 9 2" xfId="2760"/>
    <cellStyle name="입력 9 3" xfId="2761"/>
    <cellStyle name="자리수" xfId="2762"/>
    <cellStyle name="자리수0" xfId="2763"/>
    <cellStyle name="제목" xfId="2764" builtinId="15" customBuiltin="1"/>
    <cellStyle name="제목 1" xfId="2765" builtinId="16" customBuiltin="1"/>
    <cellStyle name="제목 1 10" xfId="2766"/>
    <cellStyle name="제목 1 10 2" xfId="2767"/>
    <cellStyle name="제목 1 11" xfId="2768"/>
    <cellStyle name="제목 1 11 2" xfId="2769"/>
    <cellStyle name="제목 1 12" xfId="2770"/>
    <cellStyle name="제목 1 12 2" xfId="2771"/>
    <cellStyle name="제목 1 13" xfId="2772"/>
    <cellStyle name="제목 1 13 2" xfId="2773"/>
    <cellStyle name="제목 1 14" xfId="2774"/>
    <cellStyle name="제목 1 14 2" xfId="2775"/>
    <cellStyle name="제목 1 15" xfId="2776"/>
    <cellStyle name="제목 1 15 2" xfId="2777"/>
    <cellStyle name="제목 1 16" xfId="2778"/>
    <cellStyle name="제목 1 16 2" xfId="2779"/>
    <cellStyle name="제목 1 17" xfId="2780"/>
    <cellStyle name="제목 1 17 2" xfId="2781"/>
    <cellStyle name="제목 1 18" xfId="2782"/>
    <cellStyle name="제목 1 18 2" xfId="2783"/>
    <cellStyle name="제목 1 19" xfId="2784"/>
    <cellStyle name="제목 1 19 2" xfId="2785"/>
    <cellStyle name="제목 1 2" xfId="2786"/>
    <cellStyle name="제목 1 2 2" xfId="2787"/>
    <cellStyle name="제목 1 2 3" xfId="2788"/>
    <cellStyle name="제목 1 2 4" xfId="2789"/>
    <cellStyle name="제목 1 2 5" xfId="2790"/>
    <cellStyle name="제목 1 2 6" xfId="2791"/>
    <cellStyle name="제목 1 2 7" xfId="2792"/>
    <cellStyle name="제목 1 2 8" xfId="2793"/>
    <cellStyle name="제목 1 2 9" xfId="2794"/>
    <cellStyle name="제목 1 20" xfId="2795"/>
    <cellStyle name="제목 1 20 2" xfId="2796"/>
    <cellStyle name="제목 1 21" xfId="2797"/>
    <cellStyle name="제목 1 21 2" xfId="2798"/>
    <cellStyle name="제목 1 22" xfId="2799"/>
    <cellStyle name="제목 1 22 2" xfId="2800"/>
    <cellStyle name="제목 1 23" xfId="2801"/>
    <cellStyle name="제목 1 3" xfId="2802"/>
    <cellStyle name="제목 1 3 2" xfId="2803"/>
    <cellStyle name="제목 1 4" xfId="2804"/>
    <cellStyle name="제목 1 4 2" xfId="2805"/>
    <cellStyle name="제목 1 5" xfId="2806"/>
    <cellStyle name="제목 1 5 2" xfId="2807"/>
    <cellStyle name="제목 1 6" xfId="2808"/>
    <cellStyle name="제목 1 6 2" xfId="2809"/>
    <cellStyle name="제목 1 7" xfId="2810"/>
    <cellStyle name="제목 1 7 2" xfId="2811"/>
    <cellStyle name="제목 1 8" xfId="2812"/>
    <cellStyle name="제목 1 8 2" xfId="2813"/>
    <cellStyle name="제목 1 9" xfId="2814"/>
    <cellStyle name="제목 1 9 2" xfId="2815"/>
    <cellStyle name="제목 10" xfId="2816"/>
    <cellStyle name="제목 10 2" xfId="2817"/>
    <cellStyle name="제목 11" xfId="2818"/>
    <cellStyle name="제목 11 2" xfId="2819"/>
    <cellStyle name="제목 12" xfId="2820"/>
    <cellStyle name="제목 12 2" xfId="2821"/>
    <cellStyle name="제목 13" xfId="2822"/>
    <cellStyle name="제목 13 2" xfId="2823"/>
    <cellStyle name="제목 14" xfId="2824"/>
    <cellStyle name="제목 14 2" xfId="2825"/>
    <cellStyle name="제목 15" xfId="2826"/>
    <cellStyle name="제목 15 2" xfId="2827"/>
    <cellStyle name="제목 16" xfId="2828"/>
    <cellStyle name="제목 16 2" xfId="2829"/>
    <cellStyle name="제목 17" xfId="2830"/>
    <cellStyle name="제목 17 2" xfId="2831"/>
    <cellStyle name="제목 18" xfId="2832"/>
    <cellStyle name="제목 18 2" xfId="2833"/>
    <cellStyle name="제목 19" xfId="2834"/>
    <cellStyle name="제목 19 2" xfId="2835"/>
    <cellStyle name="제목 2" xfId="2836" builtinId="17" customBuiltin="1"/>
    <cellStyle name="제목 2 10" xfId="2837"/>
    <cellStyle name="제목 2 10 2" xfId="2838"/>
    <cellStyle name="제목 2 11" xfId="2839"/>
    <cellStyle name="제목 2 11 2" xfId="2840"/>
    <cellStyle name="제목 2 12" xfId="2841"/>
    <cellStyle name="제목 2 12 2" xfId="2842"/>
    <cellStyle name="제목 2 13" xfId="2843"/>
    <cellStyle name="제목 2 13 2" xfId="2844"/>
    <cellStyle name="제목 2 14" xfId="2845"/>
    <cellStyle name="제목 2 14 2" xfId="2846"/>
    <cellStyle name="제목 2 15" xfId="2847"/>
    <cellStyle name="제목 2 15 2" xfId="2848"/>
    <cellStyle name="제목 2 16" xfId="2849"/>
    <cellStyle name="제목 2 16 2" xfId="2850"/>
    <cellStyle name="제목 2 17" xfId="2851"/>
    <cellStyle name="제목 2 17 2" xfId="2852"/>
    <cellStyle name="제목 2 18" xfId="2853"/>
    <cellStyle name="제목 2 18 2" xfId="2854"/>
    <cellStyle name="제목 2 19" xfId="2855"/>
    <cellStyle name="제목 2 19 2" xfId="2856"/>
    <cellStyle name="제목 2 2" xfId="2857"/>
    <cellStyle name="제목 2 2 2" xfId="2858"/>
    <cellStyle name="제목 2 2 3" xfId="2859"/>
    <cellStyle name="제목 2 2 4" xfId="2860"/>
    <cellStyle name="제목 2 2 5" xfId="2861"/>
    <cellStyle name="제목 2 2 6" xfId="2862"/>
    <cellStyle name="제목 2 2 7" xfId="2863"/>
    <cellStyle name="제목 2 2 8" xfId="2864"/>
    <cellStyle name="제목 2 2 9" xfId="2865"/>
    <cellStyle name="제목 2 20" xfId="2866"/>
    <cellStyle name="제목 2 20 2" xfId="2867"/>
    <cellStyle name="제목 2 21" xfId="2868"/>
    <cellStyle name="제목 2 21 2" xfId="2869"/>
    <cellStyle name="제목 2 22" xfId="2870"/>
    <cellStyle name="제목 2 22 2" xfId="2871"/>
    <cellStyle name="제목 2 23" xfId="2872"/>
    <cellStyle name="제목 2 3" xfId="2873"/>
    <cellStyle name="제목 2 3 2" xfId="2874"/>
    <cellStyle name="제목 2 4" xfId="2875"/>
    <cellStyle name="제목 2 4 2" xfId="2876"/>
    <cellStyle name="제목 2 5" xfId="2877"/>
    <cellStyle name="제목 2 5 2" xfId="2878"/>
    <cellStyle name="제목 2 6" xfId="2879"/>
    <cellStyle name="제목 2 6 2" xfId="2880"/>
    <cellStyle name="제목 2 7" xfId="2881"/>
    <cellStyle name="제목 2 7 2" xfId="2882"/>
    <cellStyle name="제목 2 8" xfId="2883"/>
    <cellStyle name="제목 2 8 2" xfId="2884"/>
    <cellStyle name="제목 2 9" xfId="2885"/>
    <cellStyle name="제목 2 9 2" xfId="2886"/>
    <cellStyle name="제목 20" xfId="2887"/>
    <cellStyle name="제목 20 2" xfId="2888"/>
    <cellStyle name="제목 21" xfId="2889"/>
    <cellStyle name="제목 21 2" xfId="2890"/>
    <cellStyle name="제목 22" xfId="2891"/>
    <cellStyle name="제목 22 2" xfId="2892"/>
    <cellStyle name="제목 23" xfId="2893"/>
    <cellStyle name="제목 23 2" xfId="2894"/>
    <cellStyle name="제목 24" xfId="2895"/>
    <cellStyle name="제목 24 2" xfId="2896"/>
    <cellStyle name="제목 25" xfId="2897"/>
    <cellStyle name="제목 25 2" xfId="2898"/>
    <cellStyle name="제목 26" xfId="2899"/>
    <cellStyle name="제목 3" xfId="2900" builtinId="18" customBuiltin="1"/>
    <cellStyle name="제목 3 10" xfId="2901"/>
    <cellStyle name="제목 3 10 2" xfId="2902"/>
    <cellStyle name="제목 3 11" xfId="2903"/>
    <cellStyle name="제목 3 11 2" xfId="2904"/>
    <cellStyle name="제목 3 12" xfId="2905"/>
    <cellStyle name="제목 3 12 2" xfId="2906"/>
    <cellStyle name="제목 3 13" xfId="2907"/>
    <cellStyle name="제목 3 13 2" xfId="2908"/>
    <cellStyle name="제목 3 14" xfId="2909"/>
    <cellStyle name="제목 3 14 2" xfId="2910"/>
    <cellStyle name="제목 3 15" xfId="2911"/>
    <cellStyle name="제목 3 15 2" xfId="2912"/>
    <cellStyle name="제목 3 16" xfId="2913"/>
    <cellStyle name="제목 3 16 2" xfId="2914"/>
    <cellStyle name="제목 3 17" xfId="2915"/>
    <cellStyle name="제목 3 17 2" xfId="2916"/>
    <cellStyle name="제목 3 18" xfId="2917"/>
    <cellStyle name="제목 3 18 2" xfId="2918"/>
    <cellStyle name="제목 3 19" xfId="2919"/>
    <cellStyle name="제목 3 19 2" xfId="2920"/>
    <cellStyle name="제목 3 2" xfId="2921"/>
    <cellStyle name="제목 3 2 2" xfId="2922"/>
    <cellStyle name="제목 3 2 3" xfId="2923"/>
    <cellStyle name="제목 3 2 4" xfId="2924"/>
    <cellStyle name="제목 3 2 5" xfId="2925"/>
    <cellStyle name="제목 3 2 6" xfId="2926"/>
    <cellStyle name="제목 3 2 7" xfId="2927"/>
    <cellStyle name="제목 3 2 8" xfId="2928"/>
    <cellStyle name="제목 3 2 9" xfId="2929"/>
    <cellStyle name="제목 3 20" xfId="2930"/>
    <cellStyle name="제목 3 20 2" xfId="2931"/>
    <cellStyle name="제목 3 21" xfId="2932"/>
    <cellStyle name="제목 3 21 2" xfId="2933"/>
    <cellStyle name="제목 3 22" xfId="2934"/>
    <cellStyle name="제목 3 22 2" xfId="2935"/>
    <cellStyle name="제목 3 23" xfId="2936"/>
    <cellStyle name="제목 3 3" xfId="2937"/>
    <cellStyle name="제목 3 3 2" xfId="2938"/>
    <cellStyle name="제목 3 4" xfId="2939"/>
    <cellStyle name="제목 3 4 2" xfId="2940"/>
    <cellStyle name="제목 3 5" xfId="2941"/>
    <cellStyle name="제목 3 5 2" xfId="2942"/>
    <cellStyle name="제목 3 6" xfId="2943"/>
    <cellStyle name="제목 3 6 2" xfId="2944"/>
    <cellStyle name="제목 3 7" xfId="2945"/>
    <cellStyle name="제목 3 7 2" xfId="2946"/>
    <cellStyle name="제목 3 8" xfId="2947"/>
    <cellStyle name="제목 3 8 2" xfId="2948"/>
    <cellStyle name="제목 3 9" xfId="2949"/>
    <cellStyle name="제목 3 9 2" xfId="2950"/>
    <cellStyle name="제목 4" xfId="2951" builtinId="19" customBuiltin="1"/>
    <cellStyle name="제목 4 10" xfId="2952"/>
    <cellStyle name="제목 4 10 2" xfId="2953"/>
    <cellStyle name="제목 4 11" xfId="2954"/>
    <cellStyle name="제목 4 11 2" xfId="2955"/>
    <cellStyle name="제목 4 12" xfId="2956"/>
    <cellStyle name="제목 4 12 2" xfId="2957"/>
    <cellStyle name="제목 4 13" xfId="2958"/>
    <cellStyle name="제목 4 13 2" xfId="2959"/>
    <cellStyle name="제목 4 14" xfId="2960"/>
    <cellStyle name="제목 4 14 2" xfId="2961"/>
    <cellStyle name="제목 4 15" xfId="2962"/>
    <cellStyle name="제목 4 15 2" xfId="2963"/>
    <cellStyle name="제목 4 16" xfId="2964"/>
    <cellStyle name="제목 4 16 2" xfId="2965"/>
    <cellStyle name="제목 4 17" xfId="2966"/>
    <cellStyle name="제목 4 17 2" xfId="2967"/>
    <cellStyle name="제목 4 18" xfId="2968"/>
    <cellStyle name="제목 4 18 2" xfId="2969"/>
    <cellStyle name="제목 4 19" xfId="2970"/>
    <cellStyle name="제목 4 19 2" xfId="2971"/>
    <cellStyle name="제목 4 2" xfId="2972"/>
    <cellStyle name="제목 4 2 2" xfId="2973"/>
    <cellStyle name="제목 4 2 3" xfId="2974"/>
    <cellStyle name="제목 4 2 4" xfId="2975"/>
    <cellStyle name="제목 4 2 5" xfId="2976"/>
    <cellStyle name="제목 4 2 6" xfId="2977"/>
    <cellStyle name="제목 4 2 7" xfId="2978"/>
    <cellStyle name="제목 4 2 8" xfId="2979"/>
    <cellStyle name="제목 4 2 9" xfId="2980"/>
    <cellStyle name="제목 4 20" xfId="2981"/>
    <cellStyle name="제목 4 20 2" xfId="2982"/>
    <cellStyle name="제목 4 21" xfId="2983"/>
    <cellStyle name="제목 4 21 2" xfId="2984"/>
    <cellStyle name="제목 4 22" xfId="2985"/>
    <cellStyle name="제목 4 22 2" xfId="2986"/>
    <cellStyle name="제목 4 23" xfId="2987"/>
    <cellStyle name="제목 4 3" xfId="2988"/>
    <cellStyle name="제목 4 3 2" xfId="2989"/>
    <cellStyle name="제목 4 4" xfId="2990"/>
    <cellStyle name="제목 4 4 2" xfId="2991"/>
    <cellStyle name="제목 4 5" xfId="2992"/>
    <cellStyle name="제목 4 5 2" xfId="2993"/>
    <cellStyle name="제목 4 6" xfId="2994"/>
    <cellStyle name="제목 4 6 2" xfId="2995"/>
    <cellStyle name="제목 4 7" xfId="2996"/>
    <cellStyle name="제목 4 7 2" xfId="2997"/>
    <cellStyle name="제목 4 8" xfId="2998"/>
    <cellStyle name="제목 4 8 2" xfId="2999"/>
    <cellStyle name="제목 4 9" xfId="3000"/>
    <cellStyle name="제목 4 9 2" xfId="3001"/>
    <cellStyle name="제목 5" xfId="3002"/>
    <cellStyle name="제목 5 2" xfId="3003"/>
    <cellStyle name="제목 5 3" xfId="3004"/>
    <cellStyle name="제목 5 4" xfId="3005"/>
    <cellStyle name="제목 5 5" xfId="3006"/>
    <cellStyle name="제목 5 6" xfId="3007"/>
    <cellStyle name="제목 5 7" xfId="3008"/>
    <cellStyle name="제목 5 8" xfId="3009"/>
    <cellStyle name="제목 5 9" xfId="3010"/>
    <cellStyle name="제목 6" xfId="3011"/>
    <cellStyle name="제목 6 2" xfId="3012"/>
    <cellStyle name="제목 7" xfId="3013"/>
    <cellStyle name="제목 7 2" xfId="3014"/>
    <cellStyle name="제목 8" xfId="3015"/>
    <cellStyle name="제목 8 2" xfId="3016"/>
    <cellStyle name="제목 9" xfId="3017"/>
    <cellStyle name="제목 9 2" xfId="3018"/>
    <cellStyle name="제목1" xfId="3019"/>
    <cellStyle name="제목2" xfId="3020"/>
    <cellStyle name="좋음" xfId="3021" builtinId="26" customBuiltin="1"/>
    <cellStyle name="좋음 10" xfId="3022"/>
    <cellStyle name="좋음 10 2" xfId="3023"/>
    <cellStyle name="좋음 10 3" xfId="3024"/>
    <cellStyle name="좋음 11" xfId="3025"/>
    <cellStyle name="좋음 11 2" xfId="3026"/>
    <cellStyle name="좋음 12" xfId="3027"/>
    <cellStyle name="좋음 12 2" xfId="3028"/>
    <cellStyle name="좋음 13" xfId="3029"/>
    <cellStyle name="좋음 13 2" xfId="3030"/>
    <cellStyle name="좋음 14" xfId="3031"/>
    <cellStyle name="좋음 14 2" xfId="3032"/>
    <cellStyle name="좋음 15" xfId="3033"/>
    <cellStyle name="좋음 15 2" xfId="3034"/>
    <cellStyle name="좋음 16" xfId="3035"/>
    <cellStyle name="좋음 16 2" xfId="3036"/>
    <cellStyle name="좋음 17" xfId="3037"/>
    <cellStyle name="좋음 17 2" xfId="3038"/>
    <cellStyle name="좋음 18" xfId="3039"/>
    <cellStyle name="좋음 18 2" xfId="3040"/>
    <cellStyle name="좋음 19" xfId="3041"/>
    <cellStyle name="좋음 19 2" xfId="3042"/>
    <cellStyle name="좋음 2" xfId="3043"/>
    <cellStyle name="좋음 2 2" xfId="3044"/>
    <cellStyle name="좋음 2 2 2" xfId="3045"/>
    <cellStyle name="좋음 2 3" xfId="3046"/>
    <cellStyle name="좋음 2 4" xfId="3047"/>
    <cellStyle name="좋음 2 5" xfId="3048"/>
    <cellStyle name="좋음 2 6" xfId="3049"/>
    <cellStyle name="좋음 2 7" xfId="3050"/>
    <cellStyle name="좋음 2 8" xfId="3051"/>
    <cellStyle name="좋음 2 9" xfId="3052"/>
    <cellStyle name="좋음 20" xfId="3053"/>
    <cellStyle name="좋음 20 2" xfId="3054"/>
    <cellStyle name="좋음 21" xfId="3055"/>
    <cellStyle name="좋음 21 2" xfId="3056"/>
    <cellStyle name="좋음 22" xfId="3057"/>
    <cellStyle name="좋음 22 2" xfId="3058"/>
    <cellStyle name="좋음 23" xfId="3059"/>
    <cellStyle name="좋음 3" xfId="3060"/>
    <cellStyle name="좋음 3 2" xfId="3061"/>
    <cellStyle name="좋음 3 3" xfId="3062"/>
    <cellStyle name="좋음 4" xfId="3063"/>
    <cellStyle name="좋음 4 2" xfId="3064"/>
    <cellStyle name="좋음 4 3" xfId="3065"/>
    <cellStyle name="좋음 5" xfId="3066"/>
    <cellStyle name="좋음 5 2" xfId="3067"/>
    <cellStyle name="좋음 5 3" xfId="3068"/>
    <cellStyle name="좋음 6" xfId="3069"/>
    <cellStyle name="좋음 6 2" xfId="3070"/>
    <cellStyle name="좋음 6 3" xfId="3071"/>
    <cellStyle name="좋음 7" xfId="3072"/>
    <cellStyle name="좋음 7 2" xfId="3073"/>
    <cellStyle name="좋음 7 3" xfId="3074"/>
    <cellStyle name="좋음 8" xfId="3075"/>
    <cellStyle name="좋음 8 2" xfId="3076"/>
    <cellStyle name="좋음 8 3" xfId="3077"/>
    <cellStyle name="좋음 9" xfId="3078"/>
    <cellStyle name="좋음 9 2" xfId="3079"/>
    <cellStyle name="좋음 9 3" xfId="3080"/>
    <cellStyle name="千分位[0]_GARMENT STEP FORM HK" xfId="3081"/>
    <cellStyle name="千分位_GARMENT STEP FORM HK" xfId="3082"/>
    <cellStyle name="출력" xfId="3083" builtinId="21" customBuiltin="1"/>
    <cellStyle name="출력 10" xfId="3084"/>
    <cellStyle name="출력 10 2" xfId="3085"/>
    <cellStyle name="출력 10 3" xfId="3086"/>
    <cellStyle name="출력 11" xfId="3087"/>
    <cellStyle name="출력 11 2" xfId="3088"/>
    <cellStyle name="출력 12" xfId="3089"/>
    <cellStyle name="출력 12 2" xfId="3090"/>
    <cellStyle name="출력 13" xfId="3091"/>
    <cellStyle name="출력 13 2" xfId="3092"/>
    <cellStyle name="출력 14" xfId="3093"/>
    <cellStyle name="출력 14 2" xfId="3094"/>
    <cellStyle name="출력 15" xfId="3095"/>
    <cellStyle name="출력 15 2" xfId="3096"/>
    <cellStyle name="출력 16" xfId="3097"/>
    <cellStyle name="출력 16 2" xfId="3098"/>
    <cellStyle name="출력 17" xfId="3099"/>
    <cellStyle name="출력 17 2" xfId="3100"/>
    <cellStyle name="출력 18" xfId="3101"/>
    <cellStyle name="출력 18 2" xfId="3102"/>
    <cellStyle name="출력 19" xfId="3103"/>
    <cellStyle name="출력 19 2" xfId="3104"/>
    <cellStyle name="출력 2" xfId="3105"/>
    <cellStyle name="출력 2 2" xfId="3106"/>
    <cellStyle name="출력 2 3" xfId="3107"/>
    <cellStyle name="출력 2 4" xfId="3108"/>
    <cellStyle name="출력 2 5" xfId="3109"/>
    <cellStyle name="출력 2 6" xfId="3110"/>
    <cellStyle name="출력 2 7" xfId="3111"/>
    <cellStyle name="출력 2 8" xfId="3112"/>
    <cellStyle name="출력 2 9" xfId="3113"/>
    <cellStyle name="출력 20" xfId="3114"/>
    <cellStyle name="출력 20 2" xfId="3115"/>
    <cellStyle name="출력 21" xfId="3116"/>
    <cellStyle name="출력 21 2" xfId="3117"/>
    <cellStyle name="출력 22" xfId="3118"/>
    <cellStyle name="출력 22 2" xfId="3119"/>
    <cellStyle name="출력 23" xfId="3120"/>
    <cellStyle name="출력 3" xfId="3121"/>
    <cellStyle name="출력 3 2" xfId="3122"/>
    <cellStyle name="출력 3 3" xfId="3123"/>
    <cellStyle name="출력 4" xfId="3124"/>
    <cellStyle name="출력 4 2" xfId="3125"/>
    <cellStyle name="출력 4 3" xfId="3126"/>
    <cellStyle name="출력 5" xfId="3127"/>
    <cellStyle name="출력 5 2" xfId="3128"/>
    <cellStyle name="출력 5 3" xfId="3129"/>
    <cellStyle name="출력 6" xfId="3130"/>
    <cellStyle name="출력 6 2" xfId="3131"/>
    <cellStyle name="출력 6 3" xfId="3132"/>
    <cellStyle name="출력 7" xfId="3133"/>
    <cellStyle name="출력 7 2" xfId="3134"/>
    <cellStyle name="출력 7 3" xfId="3135"/>
    <cellStyle name="출력 8" xfId="3136"/>
    <cellStyle name="출력 8 2" xfId="3137"/>
    <cellStyle name="출력 8 3" xfId="3138"/>
    <cellStyle name="출력 9" xfId="3139"/>
    <cellStyle name="출력 9 2" xfId="3140"/>
    <cellStyle name="출력 9 3" xfId="3141"/>
    <cellStyle name="콤마 [0]_" xfId="3142"/>
    <cellStyle name="콤마 [2]" xfId="3143"/>
    <cellStyle name="콤마_  종  합  " xfId="3144"/>
    <cellStyle name="통화 [0] 2" xfId="3145"/>
    <cellStyle name="통화 [0] 2 2" xfId="3146"/>
    <cellStyle name="통화 [0] 2 2 2" xfId="3147"/>
    <cellStyle name="퍼센트" xfId="3148"/>
    <cellStyle name="평" xfId="3149"/>
    <cellStyle name="평_FinancialModel1108(2)" xfId="3150"/>
    <cellStyle name="평_평택STP_01_09_27" xfId="3151"/>
    <cellStyle name="평_평택STP_01_09_27_FinancialModel1108" xfId="3152"/>
    <cellStyle name="평_평택STP_01_09_27_FinancialModel1108_FinancialModel1108(2)" xfId="3153"/>
    <cellStyle name="평_평택STP_01_09_27_Pt" xfId="3154"/>
    <cellStyle name="평_평택STP_01_09_27_Pt_FinancialModel1108(2)" xfId="3155"/>
    <cellStyle name="표준" xfId="0" builtinId="0"/>
    <cellStyle name="표준 10" xfId="3156"/>
    <cellStyle name="표준 10 2" xfId="3157"/>
    <cellStyle name="표준 10 3" xfId="3158"/>
    <cellStyle name="표준 11" xfId="3159"/>
    <cellStyle name="표준 11 2" xfId="3160"/>
    <cellStyle name="표준 11 2 2" xfId="3161"/>
    <cellStyle name="표준 11 3" xfId="3162"/>
    <cellStyle name="표준 11 4" xfId="3163"/>
    <cellStyle name="표준 11 5" xfId="3164"/>
    <cellStyle name="표준 11 6" xfId="3165"/>
    <cellStyle name="표준 11 7" xfId="3166"/>
    <cellStyle name="표준 11 8" xfId="3167"/>
    <cellStyle name="표준 11 9" xfId="3168"/>
    <cellStyle name="표준 12" xfId="3169"/>
    <cellStyle name="표준 12 10" xfId="3170"/>
    <cellStyle name="표준 12 11" xfId="3171"/>
    <cellStyle name="표준 12 12" xfId="3172"/>
    <cellStyle name="표준 12 2" xfId="3173"/>
    <cellStyle name="표준 12 2 2" xfId="3174"/>
    <cellStyle name="표준 12 2 3" xfId="3175"/>
    <cellStyle name="표준 12 3" xfId="3176"/>
    <cellStyle name="표준 12 4" xfId="3177"/>
    <cellStyle name="표준 12 5" xfId="3178"/>
    <cellStyle name="표준 12 6" xfId="3179"/>
    <cellStyle name="표준 12 7" xfId="3180"/>
    <cellStyle name="표준 12 8" xfId="3181"/>
    <cellStyle name="표준 12 9" xfId="3182"/>
    <cellStyle name="표준 13" xfId="3183"/>
    <cellStyle name="표준 13 2" xfId="3184"/>
    <cellStyle name="표준 13 2 2" xfId="3185"/>
    <cellStyle name="표준 13 3" xfId="3186"/>
    <cellStyle name="표준 13 4" xfId="3187"/>
    <cellStyle name="표준 13 5" xfId="3188"/>
    <cellStyle name="표준 13 6" xfId="3189"/>
    <cellStyle name="표준 13 7" xfId="3190"/>
    <cellStyle name="표준 13 8" xfId="3191"/>
    <cellStyle name="표준 14" xfId="3192"/>
    <cellStyle name="표준 15" xfId="3193"/>
    <cellStyle name="표준 16" xfId="3194"/>
    <cellStyle name="표준 17" xfId="3195"/>
    <cellStyle name="표준 17 10" xfId="3196"/>
    <cellStyle name="표준 17 11" xfId="3197"/>
    <cellStyle name="표준 17 2" xfId="3198"/>
    <cellStyle name="표준 17 2 2" xfId="3199"/>
    <cellStyle name="표준 17 2 3" xfId="3200"/>
    <cellStyle name="표준 17 3" xfId="3201"/>
    <cellStyle name="표준 17 3 2" xfId="3202"/>
    <cellStyle name="표준 17 4" xfId="3203"/>
    <cellStyle name="표준 17 5" xfId="3204"/>
    <cellStyle name="표준 17 6" xfId="3205"/>
    <cellStyle name="표준 17 7" xfId="3206"/>
    <cellStyle name="표준 17 8" xfId="3207"/>
    <cellStyle name="표준 17 9" xfId="3208"/>
    <cellStyle name="표준 17_1.작성내용" xfId="3209"/>
    <cellStyle name="표준 18" xfId="3210"/>
    <cellStyle name="표준 18 2" xfId="3211"/>
    <cellStyle name="표준 18 2 2" xfId="3212"/>
    <cellStyle name="표준 18 3" xfId="3213"/>
    <cellStyle name="표준 18 4" xfId="3214"/>
    <cellStyle name="표준 18 5" xfId="3215"/>
    <cellStyle name="표준 18 6" xfId="3216"/>
    <cellStyle name="표준 18 7" xfId="3217"/>
    <cellStyle name="표준 18 8" xfId="3218"/>
    <cellStyle name="표준 19" xfId="3219"/>
    <cellStyle name="표준 19 2" xfId="3220"/>
    <cellStyle name="표준 19 2 2" xfId="3221"/>
    <cellStyle name="표준 19 3" xfId="3222"/>
    <cellStyle name="표준 19 4" xfId="3223"/>
    <cellStyle name="표준 19 5" xfId="3224"/>
    <cellStyle name="표준 19 6" xfId="3225"/>
    <cellStyle name="표준 19 7" xfId="3226"/>
    <cellStyle name="표준 19 8" xfId="3227"/>
    <cellStyle name="표준 2" xfId="3228"/>
    <cellStyle name="표준 2 10" xfId="3229"/>
    <cellStyle name="표준 2 11" xfId="3230"/>
    <cellStyle name="표준 2 11 2" xfId="3231"/>
    <cellStyle name="표준 2 12" xfId="3232"/>
    <cellStyle name="표준 2 13" xfId="3233"/>
    <cellStyle name="표준 2 14" xfId="3234"/>
    <cellStyle name="표준 2 15" xfId="3235"/>
    <cellStyle name="표준 2 16" xfId="3236"/>
    <cellStyle name="표준 2 17" xfId="3237"/>
    <cellStyle name="표준 2 18" xfId="3238"/>
    <cellStyle name="표준 2 2" xfId="3239"/>
    <cellStyle name="표준 2 2 10" xfId="3240"/>
    <cellStyle name="표준 2 2 11" xfId="3241"/>
    <cellStyle name="표준 2 2 12" xfId="3242"/>
    <cellStyle name="표준 2 2 2" xfId="3243"/>
    <cellStyle name="표준 2 2 3" xfId="3244"/>
    <cellStyle name="표준 2 2 4" xfId="3245"/>
    <cellStyle name="표준 2 2 5" xfId="3246"/>
    <cellStyle name="표준 2 2 6" xfId="3247"/>
    <cellStyle name="표준 2 2 7" xfId="3248"/>
    <cellStyle name="표준 2 2 8" xfId="3249"/>
    <cellStyle name="표준 2 2 9" xfId="3250"/>
    <cellStyle name="표준 2 3" xfId="3251"/>
    <cellStyle name="표준 2 3 2" xfId="3252"/>
    <cellStyle name="표준 2 3 2 2" xfId="3253"/>
    <cellStyle name="표준 2 4" xfId="3254"/>
    <cellStyle name="표준 2 4 2" xfId="3255"/>
    <cellStyle name="표준 2 4 3" xfId="3256"/>
    <cellStyle name="표준 2 4 4" xfId="3257"/>
    <cellStyle name="표준 2 5" xfId="3258"/>
    <cellStyle name="표준 2 5 2" xfId="3259"/>
    <cellStyle name="표준 2 5 3" xfId="3260"/>
    <cellStyle name="표준 2 6" xfId="3261"/>
    <cellStyle name="표준 2 6 2" xfId="3262"/>
    <cellStyle name="표준 2 6 3" xfId="3263"/>
    <cellStyle name="표준 2 7" xfId="3264"/>
    <cellStyle name="표준 2 7 2" xfId="3265"/>
    <cellStyle name="표준 2 8" xfId="3266"/>
    <cellStyle name="표준 2 9" xfId="3267"/>
    <cellStyle name="표준 20" xfId="3268"/>
    <cellStyle name="표준 20 2" xfId="3269"/>
    <cellStyle name="표준 20 2 2" xfId="3270"/>
    <cellStyle name="표준 20 3" xfId="3271"/>
    <cellStyle name="표준 20 4" xfId="3272"/>
    <cellStyle name="표준 20 5" xfId="3273"/>
    <cellStyle name="표준 20 6" xfId="3274"/>
    <cellStyle name="표준 20 7" xfId="3275"/>
    <cellStyle name="표준 20 8" xfId="3276"/>
    <cellStyle name="표준 21" xfId="3277"/>
    <cellStyle name="표준 21 2" xfId="3278"/>
    <cellStyle name="표준 21 2 2" xfId="3279"/>
    <cellStyle name="표준 21 3" xfId="3280"/>
    <cellStyle name="표준 21 4" xfId="3281"/>
    <cellStyle name="표준 21 5" xfId="3282"/>
    <cellStyle name="표준 21 6" xfId="3283"/>
    <cellStyle name="표준 21 7" xfId="3284"/>
    <cellStyle name="표준 21 8" xfId="3285"/>
    <cellStyle name="표준 22" xfId="3286"/>
    <cellStyle name="표준 22 2" xfId="3287"/>
    <cellStyle name="표준 22 2 2" xfId="3288"/>
    <cellStyle name="표준 22 3" xfId="3289"/>
    <cellStyle name="표준 22 4" xfId="3290"/>
    <cellStyle name="표준 22 5" xfId="3291"/>
    <cellStyle name="표준 22 6" xfId="3292"/>
    <cellStyle name="표준 22 7" xfId="3293"/>
    <cellStyle name="표준 22 8" xfId="3294"/>
    <cellStyle name="표준 23" xfId="3295"/>
    <cellStyle name="표준 24" xfId="3296"/>
    <cellStyle name="표준 25" xfId="3297"/>
    <cellStyle name="표준 26" xfId="3298"/>
    <cellStyle name="표준 27" xfId="3299"/>
    <cellStyle name="표준 28" xfId="3300"/>
    <cellStyle name="표준 29" xfId="3301"/>
    <cellStyle name="표준 3" xfId="3302"/>
    <cellStyle name="표준 3 10" xfId="3303"/>
    <cellStyle name="표준 3 10 2" xfId="3304"/>
    <cellStyle name="표준 3 11" xfId="3305"/>
    <cellStyle name="표준 3 12" xfId="3306"/>
    <cellStyle name="표준 3 13" xfId="3307"/>
    <cellStyle name="표준 3 14" xfId="3308"/>
    <cellStyle name="표준 3 15" xfId="3309"/>
    <cellStyle name="표준 3 16" xfId="3310"/>
    <cellStyle name="표준 3 17" xfId="3311"/>
    <cellStyle name="표준 3 2" xfId="3312"/>
    <cellStyle name="표준 3 3" xfId="3313"/>
    <cellStyle name="표준 3 3 2" xfId="3314"/>
    <cellStyle name="표준 3 4" xfId="3315"/>
    <cellStyle name="표준 3 5" xfId="3316"/>
    <cellStyle name="표준 3 6" xfId="3317"/>
    <cellStyle name="표준 3 7" xfId="3318"/>
    <cellStyle name="표준 3 8" xfId="3319"/>
    <cellStyle name="표준 3 9" xfId="3320"/>
    <cellStyle name="표준 30" xfId="3321"/>
    <cellStyle name="표준 30 2" xfId="3322"/>
    <cellStyle name="표준 31" xfId="3323"/>
    <cellStyle name="표준 32" xfId="3324"/>
    <cellStyle name="표준 33" xfId="3325"/>
    <cellStyle name="표준 34" xfId="3326"/>
    <cellStyle name="표준 35" xfId="3327"/>
    <cellStyle name="표준 36" xfId="3328"/>
    <cellStyle name="표준 37" xfId="3329"/>
    <cellStyle name="표준 38" xfId="3330"/>
    <cellStyle name="표준 39" xfId="3331"/>
    <cellStyle name="표준 4" xfId="3332"/>
    <cellStyle name="표준 4 2" xfId="3333"/>
    <cellStyle name="표준 4 3" xfId="3334"/>
    <cellStyle name="표준 4 4" xfId="3335"/>
    <cellStyle name="표준 4 5" xfId="3336"/>
    <cellStyle name="표준 4 6" xfId="3337"/>
    <cellStyle name="표준 4 7" xfId="3338"/>
    <cellStyle name="표준 4 8" xfId="3339"/>
    <cellStyle name="표준 4 9" xfId="3340"/>
    <cellStyle name="표준 40" xfId="3341"/>
    <cellStyle name="표준 41" xfId="3342"/>
    <cellStyle name="표준 42" xfId="3343"/>
    <cellStyle name="표준 43" xfId="3344"/>
    <cellStyle name="표준 44" xfId="3345"/>
    <cellStyle name="표준 45" xfId="3346"/>
    <cellStyle name="표준 45 2" xfId="3347"/>
    <cellStyle name="표준 45 3" xfId="3348"/>
    <cellStyle name="표준 46" xfId="3349"/>
    <cellStyle name="표준 46 2" xfId="3350"/>
    <cellStyle name="표준 47" xfId="3351"/>
    <cellStyle name="표준 47 2" xfId="3352"/>
    <cellStyle name="표준 48" xfId="3353"/>
    <cellStyle name="표준 48 2" xfId="3354"/>
    <cellStyle name="표준 49 2" xfId="3355"/>
    <cellStyle name="표준 5" xfId="3356"/>
    <cellStyle name="표준 5 10" xfId="3357"/>
    <cellStyle name="표준 5 11" xfId="3358"/>
    <cellStyle name="표준 5 12" xfId="3359"/>
    <cellStyle name="표준 5 13" xfId="3360"/>
    <cellStyle name="표준 5 14" xfId="3361"/>
    <cellStyle name="표준 5 15" xfId="3362"/>
    <cellStyle name="표준 5 16" xfId="3363"/>
    <cellStyle name="표준 5 2" xfId="3364"/>
    <cellStyle name="표준 5 2 2" xfId="3365"/>
    <cellStyle name="표준 5 2 3" xfId="3366"/>
    <cellStyle name="표준 5 3" xfId="3367"/>
    <cellStyle name="표준 5 4" xfId="3368"/>
    <cellStyle name="표준 5 5" xfId="3369"/>
    <cellStyle name="표준 5 6" xfId="3370"/>
    <cellStyle name="표준 5 7" xfId="3371"/>
    <cellStyle name="표준 5 8" xfId="3372"/>
    <cellStyle name="표준 5 9" xfId="3373"/>
    <cellStyle name="표준 50 2" xfId="3374"/>
    <cellStyle name="표준 50 2 2" xfId="3375"/>
    <cellStyle name="표준 50 2 3" xfId="3376"/>
    <cellStyle name="표준 50 3" xfId="3377"/>
    <cellStyle name="표준 51 2" xfId="3378"/>
    <cellStyle name="표준 51 2 2" xfId="3379"/>
    <cellStyle name="표준 51 2 3" xfId="3380"/>
    <cellStyle name="표준 51 3" xfId="3381"/>
    <cellStyle name="표준 52 2" xfId="3382"/>
    <cellStyle name="표준 52 2 2" xfId="3383"/>
    <cellStyle name="표준 52 2 3" xfId="3384"/>
    <cellStyle name="표준 52 3" xfId="3385"/>
    <cellStyle name="표준 53" xfId="3386"/>
    <cellStyle name="표준 54" xfId="3387"/>
    <cellStyle name="표준 55" xfId="3388"/>
    <cellStyle name="표준 56" xfId="3389"/>
    <cellStyle name="표준 57" xfId="3390"/>
    <cellStyle name="표준 58" xfId="3391"/>
    <cellStyle name="표준 59" xfId="3392"/>
    <cellStyle name="표준 6" xfId="3393"/>
    <cellStyle name="표준 6 10" xfId="3394"/>
    <cellStyle name="표준 6 11" xfId="3395"/>
    <cellStyle name="표준 6 12" xfId="3396"/>
    <cellStyle name="표준 6 13" xfId="3397"/>
    <cellStyle name="표준 6 14" xfId="3398"/>
    <cellStyle name="표준 6 15" xfId="3399"/>
    <cellStyle name="표준 6 16" xfId="3400"/>
    <cellStyle name="표준 6 17" xfId="3401"/>
    <cellStyle name="표준 6 2" xfId="3402"/>
    <cellStyle name="표준 6 2 2" xfId="3403"/>
    <cellStyle name="표준 6 2 3" xfId="3404"/>
    <cellStyle name="표준 6 3" xfId="3405"/>
    <cellStyle name="표준 6 4" xfId="3406"/>
    <cellStyle name="표준 6 5" xfId="3407"/>
    <cellStyle name="표준 6 6" xfId="3408"/>
    <cellStyle name="표준 6 7" xfId="3409"/>
    <cellStyle name="표준 6 8" xfId="3410"/>
    <cellStyle name="표준 6 9" xfId="3411"/>
    <cellStyle name="표준 60" xfId="3412"/>
    <cellStyle name="표준 61" xfId="3413"/>
    <cellStyle name="표준 62" xfId="3414"/>
    <cellStyle name="표준 63" xfId="3415"/>
    <cellStyle name="표준 64" xfId="3416"/>
    <cellStyle name="표준 65" xfId="3417"/>
    <cellStyle name="표준 66" xfId="3418"/>
    <cellStyle name="표준 67" xfId="3419"/>
    <cellStyle name="표준 68" xfId="3420"/>
    <cellStyle name="표준 69" xfId="3421"/>
    <cellStyle name="표준 7" xfId="3422"/>
    <cellStyle name="표준 7 2" xfId="3423"/>
    <cellStyle name="표준 7 2 2" xfId="3424"/>
    <cellStyle name="표준 7 2 3" xfId="3425"/>
    <cellStyle name="표준 7 3" xfId="3426"/>
    <cellStyle name="표준 7 3 2" xfId="3427"/>
    <cellStyle name="표준 7 4" xfId="3428"/>
    <cellStyle name="표준 7 5" xfId="3429"/>
    <cellStyle name="표준 7 6" xfId="3430"/>
    <cellStyle name="표준 7 7" xfId="3431"/>
    <cellStyle name="표준 7 8" xfId="3432"/>
    <cellStyle name="표준 7 9" xfId="3433"/>
    <cellStyle name="표준 70" xfId="3434"/>
    <cellStyle name="표준 71" xfId="3435"/>
    <cellStyle name="표준 72" xfId="3436"/>
    <cellStyle name="표준 73" xfId="3437"/>
    <cellStyle name="표준 74" xfId="3438"/>
    <cellStyle name="표준 75" xfId="3439"/>
    <cellStyle name="표준 76" xfId="3440"/>
    <cellStyle name="표준 77" xfId="3441"/>
    <cellStyle name="표준 78" xfId="3442"/>
    <cellStyle name="표준 79" xfId="3443"/>
    <cellStyle name="표준 8" xfId="3444"/>
    <cellStyle name="표준 8 2" xfId="3445"/>
    <cellStyle name="표준 8 3" xfId="3446"/>
    <cellStyle name="표준 80" xfId="3447"/>
    <cellStyle name="표준 81" xfId="3448"/>
    <cellStyle name="표준 82" xfId="3449"/>
    <cellStyle name="표준 87" xfId="3450"/>
    <cellStyle name="표준 88" xfId="3451"/>
    <cellStyle name="표준 9" xfId="3452"/>
    <cellStyle name="표준 9 2" xfId="3453"/>
    <cellStyle name="표준 9 3" xfId="3454"/>
    <cellStyle name="標準_Akia(F）-8" xfId="3455"/>
    <cellStyle name="합계" xfId="3456"/>
    <cellStyle name="합산" xfId="3457"/>
    <cellStyle name="貨幣 [0]_GARMENT STEP FORM HK" xfId="3458"/>
    <cellStyle name="貨幣_GARMENT STEP FORM HK" xfId="3459"/>
    <cellStyle name="화폐기호" xfId="3460"/>
    <cellStyle name="화폐기호0" xfId="34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G22"/>
  <sheetViews>
    <sheetView tabSelected="1" zoomScaleNormal="100" workbookViewId="0">
      <selection activeCell="A2" sqref="A2:G2"/>
    </sheetView>
  </sheetViews>
  <sheetFormatPr defaultRowHeight="13.5"/>
  <cols>
    <col min="6" max="6" width="17.5546875" customWidth="1"/>
    <col min="7" max="7" width="15.5546875" customWidth="1"/>
  </cols>
  <sheetData>
    <row r="1" spans="1:7" s="4" customFormat="1" ht="28.5" customHeight="1">
      <c r="A1" s="331" t="s">
        <v>179</v>
      </c>
      <c r="B1" s="331"/>
      <c r="C1" s="331"/>
      <c r="D1" s="331"/>
      <c r="E1" s="331"/>
      <c r="F1" s="331"/>
      <c r="G1" s="331"/>
    </row>
    <row r="2" spans="1:7" ht="37.5" customHeight="1">
      <c r="A2" s="334" t="s">
        <v>173</v>
      </c>
      <c r="B2" s="334"/>
      <c r="C2" s="334"/>
      <c r="D2" s="334"/>
      <c r="E2" s="334"/>
      <c r="F2" s="334"/>
      <c r="G2" s="334"/>
    </row>
    <row r="3" spans="1:7" ht="24" customHeight="1">
      <c r="A3" s="335" t="s">
        <v>178</v>
      </c>
      <c r="B3" s="335"/>
      <c r="C3" s="335"/>
      <c r="D3" s="335"/>
      <c r="E3" s="335"/>
      <c r="F3" s="335"/>
      <c r="G3" s="335"/>
    </row>
    <row r="4" spans="1:7" ht="80.25" customHeight="1">
      <c r="A4" s="333" t="s">
        <v>336</v>
      </c>
      <c r="B4" s="333"/>
      <c r="C4" s="333"/>
      <c r="D4" s="333"/>
      <c r="E4" s="333"/>
      <c r="F4" s="333"/>
      <c r="G4" s="333"/>
    </row>
    <row r="5" spans="1:7" ht="24" customHeight="1">
      <c r="A5" s="31" t="s">
        <v>168</v>
      </c>
    </row>
    <row r="6" spans="1:7" ht="36" customHeight="1">
      <c r="A6" s="332" t="s">
        <v>267</v>
      </c>
      <c r="B6" s="332"/>
      <c r="C6" s="332"/>
      <c r="D6" s="332"/>
      <c r="E6" s="332"/>
      <c r="F6" s="332"/>
      <c r="G6" s="332"/>
    </row>
    <row r="7" spans="1:7" ht="24" customHeight="1">
      <c r="A7" s="31" t="s">
        <v>169</v>
      </c>
    </row>
    <row r="8" spans="1:7" ht="24" customHeight="1">
      <c r="A8" s="31" t="s">
        <v>170</v>
      </c>
    </row>
    <row r="9" spans="1:7" ht="24" customHeight="1">
      <c r="A9" s="31" t="s">
        <v>171</v>
      </c>
    </row>
    <row r="10" spans="1:7" ht="24" customHeight="1">
      <c r="A10" s="31" t="s">
        <v>256</v>
      </c>
    </row>
    <row r="11" spans="1:7" ht="24" customHeight="1">
      <c r="A11" s="31" t="s">
        <v>257</v>
      </c>
    </row>
    <row r="12" spans="1:7" ht="24" customHeight="1">
      <c r="A12" s="31" t="s">
        <v>258</v>
      </c>
      <c r="F12" t="s">
        <v>338</v>
      </c>
    </row>
    <row r="13" spans="1:7" ht="24" customHeight="1">
      <c r="A13" s="31" t="s">
        <v>259</v>
      </c>
    </row>
    <row r="14" spans="1:7" ht="24" customHeight="1">
      <c r="A14" s="31" t="s">
        <v>260</v>
      </c>
    </row>
    <row r="15" spans="1:7" ht="24" customHeight="1">
      <c r="A15" s="31" t="s">
        <v>261</v>
      </c>
    </row>
    <row r="16" spans="1:7" ht="24" customHeight="1">
      <c r="A16" s="31" t="s">
        <v>288</v>
      </c>
    </row>
    <row r="17" spans="1:6" ht="24" customHeight="1">
      <c r="A17" s="31" t="s">
        <v>289</v>
      </c>
    </row>
    <row r="18" spans="1:6" ht="24" customHeight="1">
      <c r="A18" s="31" t="s">
        <v>262</v>
      </c>
      <c r="B18" s="121"/>
      <c r="C18" s="121"/>
      <c r="D18" s="121"/>
    </row>
    <row r="19" spans="1:6" ht="24" customHeight="1">
      <c r="A19" s="31" t="s">
        <v>263</v>
      </c>
      <c r="B19" s="121"/>
      <c r="C19" s="121"/>
      <c r="D19" s="121"/>
    </row>
    <row r="20" spans="1:6" ht="24" customHeight="1">
      <c r="A20" s="31" t="s">
        <v>264</v>
      </c>
      <c r="B20" s="121"/>
      <c r="C20" s="121"/>
      <c r="D20" s="121"/>
    </row>
    <row r="21" spans="1:6" ht="24" customHeight="1">
      <c r="A21" s="31" t="s">
        <v>265</v>
      </c>
      <c r="B21" s="121"/>
      <c r="C21" s="121"/>
      <c r="D21" s="121"/>
    </row>
    <row r="22" spans="1:6">
      <c r="A22" s="93" t="s">
        <v>266</v>
      </c>
      <c r="B22" s="126"/>
      <c r="C22" s="126"/>
      <c r="D22" s="126"/>
      <c r="E22" s="126"/>
      <c r="F22" s="126"/>
    </row>
  </sheetData>
  <mergeCells count="5">
    <mergeCell ref="A1:G1"/>
    <mergeCell ref="A6:G6"/>
    <mergeCell ref="A4:G4"/>
    <mergeCell ref="A2:G2"/>
    <mergeCell ref="A3:G3"/>
  </mergeCells>
  <phoneticPr fontId="3" type="noConversion"/>
  <pageMargins left="0.75" right="0.75" top="1" bottom="1" header="0.5" footer="0.5"/>
  <pageSetup paperSize="9" scale="7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M31"/>
  <sheetViews>
    <sheetView zoomScaleNormal="100" zoomScaleSheetLayoutView="100" workbookViewId="0">
      <selection activeCell="B4" sqref="B4:I4"/>
    </sheetView>
  </sheetViews>
  <sheetFormatPr defaultRowHeight="13.5"/>
  <cols>
    <col min="1" max="1" width="3.6640625" customWidth="1"/>
    <col min="2" max="2" width="12.77734375" customWidth="1"/>
    <col min="3" max="3" width="13" customWidth="1"/>
    <col min="4" max="4" width="3.44140625" customWidth="1"/>
    <col min="5" max="5" width="4.6640625" customWidth="1"/>
    <col min="6" max="6" width="3.33203125" customWidth="1"/>
    <col min="7" max="7" width="4.6640625" customWidth="1"/>
    <col min="8" max="8" width="9.21875" customWidth="1"/>
    <col min="9" max="9" width="16" customWidth="1"/>
    <col min="10" max="10" width="4.33203125" customWidth="1"/>
    <col min="11" max="11" width="4" customWidth="1"/>
    <col min="12" max="12" width="1.88671875" customWidth="1"/>
    <col min="13" max="13" width="3.44140625" customWidth="1"/>
    <col min="14" max="14" width="8.109375" customWidth="1"/>
    <col min="15" max="15" width="3.6640625" customWidth="1"/>
    <col min="16" max="16" width="3.33203125" customWidth="1"/>
    <col min="17" max="17" width="6" customWidth="1"/>
    <col min="18" max="18" width="3.88671875" customWidth="1"/>
    <col min="19" max="19" width="5.88671875" customWidth="1"/>
    <col min="20" max="20" width="3.33203125" customWidth="1"/>
    <col min="21" max="21" width="3.44140625" customWidth="1"/>
    <col min="22" max="22" width="3.77734375" customWidth="1"/>
    <col min="23" max="23" width="3.6640625" customWidth="1"/>
    <col min="24" max="24" width="4.6640625" customWidth="1"/>
    <col min="25" max="25" width="4.109375" customWidth="1"/>
    <col min="26" max="26" width="5" customWidth="1"/>
  </cols>
  <sheetData>
    <row r="1" spans="1:13">
      <c r="A1" s="9"/>
      <c r="B1" s="9"/>
      <c r="C1" s="9"/>
      <c r="D1" s="9"/>
      <c r="E1" s="9"/>
      <c r="F1" s="9"/>
      <c r="G1" s="9"/>
      <c r="H1" s="9"/>
      <c r="I1" s="9"/>
    </row>
    <row r="2" spans="1:13" ht="66" customHeight="1">
      <c r="A2" s="9"/>
      <c r="B2" s="12" t="s">
        <v>14</v>
      </c>
      <c r="C2" s="5"/>
      <c r="D2" s="9"/>
      <c r="E2" s="9"/>
      <c r="F2" s="9"/>
      <c r="G2" s="9"/>
      <c r="H2" s="9"/>
      <c r="I2" s="9"/>
    </row>
    <row r="3" spans="1:13" ht="21" customHeight="1">
      <c r="A3" s="9"/>
      <c r="B3" s="9"/>
      <c r="C3" s="9"/>
      <c r="D3" s="9"/>
      <c r="E3" s="9"/>
      <c r="F3" s="9"/>
      <c r="G3" s="9"/>
      <c r="H3" s="9"/>
      <c r="I3" s="9"/>
    </row>
    <row r="4" spans="1:13" ht="66" customHeight="1">
      <c r="A4" s="9"/>
      <c r="B4" s="337" t="s">
        <v>180</v>
      </c>
      <c r="C4" s="338"/>
      <c r="D4" s="338"/>
      <c r="E4" s="338"/>
      <c r="F4" s="338"/>
      <c r="G4" s="338"/>
      <c r="H4" s="338"/>
      <c r="I4" s="338"/>
    </row>
    <row r="5" spans="1:13" ht="10.5" customHeight="1">
      <c r="A5" s="9"/>
      <c r="B5" s="11"/>
      <c r="C5" s="11"/>
      <c r="D5" s="11"/>
      <c r="E5" s="11"/>
      <c r="F5" s="11"/>
      <c r="G5" s="11"/>
      <c r="H5" s="11"/>
      <c r="I5" s="11"/>
    </row>
    <row r="6" spans="1:13" ht="20.100000000000001" customHeight="1">
      <c r="A6" s="9"/>
      <c r="B6" s="16" t="s">
        <v>44</v>
      </c>
      <c r="C6" s="16"/>
      <c r="D6" s="16"/>
      <c r="E6" s="16"/>
      <c r="F6" s="16"/>
      <c r="G6" s="16"/>
      <c r="H6" s="16"/>
      <c r="I6" s="16"/>
      <c r="J6" s="30"/>
      <c r="K6" s="30"/>
      <c r="L6" s="30"/>
      <c r="M6" s="30"/>
    </row>
    <row r="7" spans="1:13" ht="20.100000000000001" customHeight="1">
      <c r="A7" s="9"/>
      <c r="B7" s="16" t="s">
        <v>368</v>
      </c>
      <c r="C7" s="16"/>
      <c r="D7" s="16"/>
      <c r="E7" s="16"/>
      <c r="F7" s="16"/>
      <c r="G7" s="16"/>
      <c r="H7" s="16"/>
      <c r="I7" s="16"/>
      <c r="J7" s="30"/>
      <c r="K7" s="30"/>
      <c r="L7" s="30"/>
      <c r="M7" s="30"/>
    </row>
    <row r="8" spans="1:13" ht="20.100000000000001" customHeight="1">
      <c r="A8" s="9"/>
      <c r="B8" s="16" t="s">
        <v>290</v>
      </c>
      <c r="C8" s="16"/>
      <c r="D8" s="16"/>
      <c r="E8" s="16"/>
      <c r="F8" s="16"/>
      <c r="G8" s="16"/>
      <c r="H8" s="16"/>
      <c r="I8" s="16"/>
      <c r="J8" s="30"/>
      <c r="K8" s="30"/>
      <c r="L8" s="30"/>
      <c r="M8" s="30"/>
    </row>
    <row r="9" spans="1:13" ht="20.100000000000001" customHeight="1">
      <c r="A9" s="9"/>
      <c r="B9" s="16" t="s">
        <v>268</v>
      </c>
      <c r="C9" s="16"/>
      <c r="D9" s="16"/>
      <c r="E9" s="16"/>
      <c r="F9" s="16"/>
      <c r="G9" s="16"/>
      <c r="H9" s="16"/>
      <c r="I9" s="16"/>
      <c r="J9" s="30"/>
      <c r="K9" s="30"/>
      <c r="L9" s="30"/>
      <c r="M9" s="30"/>
    </row>
    <row r="10" spans="1:13" ht="20.100000000000001" customHeight="1">
      <c r="A10" s="9"/>
      <c r="B10" s="11" t="s">
        <v>45</v>
      </c>
      <c r="C10" s="11"/>
      <c r="D10" s="11"/>
      <c r="E10" s="11"/>
      <c r="F10" s="11"/>
      <c r="G10" s="11"/>
      <c r="H10" s="11"/>
      <c r="I10" s="11"/>
    </row>
    <row r="11" spans="1:13" ht="20.100000000000001" customHeight="1">
      <c r="A11" s="9"/>
      <c r="B11" s="10" t="s">
        <v>47</v>
      </c>
      <c r="C11" s="48" t="s">
        <v>344</v>
      </c>
      <c r="D11" s="35"/>
      <c r="E11" s="35"/>
      <c r="F11" s="35"/>
      <c r="G11" s="35"/>
      <c r="H11" s="35"/>
      <c r="I11" s="11"/>
    </row>
    <row r="12" spans="1:13" ht="20.100000000000001" customHeight="1">
      <c r="A12" s="9"/>
      <c r="B12" s="10" t="s">
        <v>48</v>
      </c>
      <c r="C12" s="130"/>
      <c r="D12" s="130"/>
      <c r="E12" s="130"/>
      <c r="F12" s="130"/>
      <c r="G12" s="130"/>
      <c r="H12" s="130"/>
      <c r="I12" s="15"/>
    </row>
    <row r="13" spans="1:13" ht="20.100000000000001" customHeight="1">
      <c r="A13" s="9"/>
      <c r="B13" s="10" t="s">
        <v>49</v>
      </c>
      <c r="C13" s="339" t="s">
        <v>132</v>
      </c>
      <c r="D13" s="339"/>
      <c r="E13" s="339"/>
      <c r="F13" s="339"/>
      <c r="G13" s="339"/>
      <c r="H13" s="339"/>
      <c r="I13" s="11"/>
    </row>
    <row r="14" spans="1:13" ht="20.100000000000001" customHeight="1">
      <c r="A14" s="9"/>
      <c r="B14" s="10" t="s">
        <v>42</v>
      </c>
      <c r="C14" s="340">
        <v>45292</v>
      </c>
      <c r="D14" s="339"/>
      <c r="E14" s="339"/>
      <c r="F14" s="339"/>
      <c r="G14" s="339"/>
      <c r="H14" s="10"/>
      <c r="I14" s="11"/>
    </row>
    <row r="15" spans="1:13" ht="20.100000000000001" customHeight="1">
      <c r="A15" s="9"/>
      <c r="B15" s="47" t="s">
        <v>71</v>
      </c>
      <c r="C15" s="108" t="s">
        <v>134</v>
      </c>
      <c r="D15" s="10"/>
      <c r="E15" s="10"/>
      <c r="F15" s="10"/>
      <c r="G15" s="10"/>
      <c r="H15" s="10"/>
      <c r="I15" s="11"/>
    </row>
    <row r="16" spans="1:13" ht="18.75">
      <c r="A16" s="9"/>
      <c r="B16" s="10" t="s">
        <v>50</v>
      </c>
      <c r="C16" s="10"/>
      <c r="D16" s="10"/>
      <c r="E16" s="10"/>
      <c r="F16" s="10"/>
      <c r="G16" s="10"/>
      <c r="H16" s="10"/>
      <c r="I16" s="11"/>
    </row>
    <row r="17" spans="1:9" ht="22.5" customHeight="1">
      <c r="A17" s="9"/>
      <c r="B17" s="10" t="s">
        <v>51</v>
      </c>
      <c r="C17" s="10"/>
      <c r="D17" s="10"/>
      <c r="E17" s="10"/>
      <c r="F17" s="10"/>
      <c r="G17" s="10"/>
      <c r="H17" s="10"/>
      <c r="I17" s="13" t="s">
        <v>46</v>
      </c>
    </row>
    <row r="18" spans="1:9" ht="21.75" customHeight="1">
      <c r="A18" s="9"/>
      <c r="B18" s="10" t="s">
        <v>52</v>
      </c>
      <c r="C18" s="10" t="s">
        <v>43</v>
      </c>
      <c r="D18" s="10"/>
      <c r="E18" s="10"/>
      <c r="F18" s="10"/>
      <c r="G18" s="10"/>
      <c r="H18" s="10"/>
      <c r="I18" s="344"/>
    </row>
    <row r="19" spans="1:9" ht="18.75">
      <c r="A19" s="9"/>
      <c r="B19" s="11"/>
      <c r="C19" s="11"/>
      <c r="D19" s="11"/>
      <c r="E19" s="11"/>
      <c r="F19" s="11"/>
      <c r="G19" s="11"/>
      <c r="H19" s="11"/>
      <c r="I19" s="344"/>
    </row>
    <row r="20" spans="1:9" ht="18.75">
      <c r="A20" s="9"/>
      <c r="B20" s="11"/>
      <c r="C20" s="11"/>
      <c r="D20" s="11"/>
      <c r="E20" s="11"/>
      <c r="F20" s="11"/>
      <c r="G20" s="11"/>
      <c r="H20" s="11"/>
      <c r="I20" s="344"/>
    </row>
    <row r="21" spans="1:9" ht="18.75">
      <c r="A21" s="9"/>
      <c r="B21" s="11"/>
      <c r="C21" s="11"/>
      <c r="D21" s="11"/>
      <c r="E21" s="11"/>
      <c r="F21" s="11"/>
      <c r="G21" s="11"/>
      <c r="H21" s="11"/>
      <c r="I21" s="344"/>
    </row>
    <row r="22" spans="1:9" ht="21.95" customHeight="1">
      <c r="A22" s="9"/>
      <c r="B22" s="14" t="s">
        <v>10</v>
      </c>
      <c r="C22" s="342" t="s">
        <v>69</v>
      </c>
      <c r="D22" s="342"/>
      <c r="E22" s="342"/>
      <c r="F22" s="342"/>
      <c r="G22" s="342"/>
      <c r="H22" s="342"/>
      <c r="I22" s="11"/>
    </row>
    <row r="23" spans="1:9" ht="21.95" customHeight="1">
      <c r="A23" s="9"/>
      <c r="B23" s="14" t="s">
        <v>11</v>
      </c>
      <c r="C23" s="11" t="s">
        <v>70</v>
      </c>
      <c r="D23" s="343" t="s">
        <v>26</v>
      </c>
      <c r="E23" s="343"/>
      <c r="F23" s="11"/>
      <c r="G23" s="11"/>
      <c r="H23" s="107"/>
      <c r="I23" s="11"/>
    </row>
    <row r="24" spans="1:9" ht="21.95" customHeight="1">
      <c r="A24" s="9"/>
      <c r="B24" s="14" t="s">
        <v>12</v>
      </c>
      <c r="C24" s="345"/>
      <c r="D24" s="345"/>
      <c r="E24" s="345"/>
      <c r="F24" s="345"/>
      <c r="G24" s="345"/>
      <c r="H24" s="345"/>
      <c r="I24" s="345"/>
    </row>
    <row r="25" spans="1:9" ht="21.95" customHeight="1">
      <c r="A25" s="9"/>
      <c r="B25" s="14" t="s">
        <v>13</v>
      </c>
      <c r="C25" s="345"/>
      <c r="D25" s="345"/>
      <c r="E25" s="345"/>
      <c r="F25" s="345"/>
      <c r="G25" s="345"/>
      <c r="H25" s="345"/>
      <c r="I25" s="345"/>
    </row>
    <row r="26" spans="1:9" ht="21.95" customHeight="1">
      <c r="A26" s="9"/>
      <c r="B26" s="14" t="s">
        <v>15</v>
      </c>
      <c r="C26" s="345"/>
      <c r="D26" s="345"/>
      <c r="E26" s="345"/>
      <c r="F26" s="345"/>
      <c r="G26" s="345"/>
      <c r="H26" s="345"/>
      <c r="I26" s="345"/>
    </row>
    <row r="27" spans="1:9" ht="21.95" customHeight="1">
      <c r="B27" s="346" t="s">
        <v>16</v>
      </c>
      <c r="C27" s="346"/>
      <c r="D27" s="346"/>
      <c r="E27" s="346"/>
      <c r="F27" s="346"/>
      <c r="G27" s="341" t="s">
        <v>162</v>
      </c>
      <c r="H27" s="341"/>
      <c r="I27" s="341"/>
    </row>
    <row r="28" spans="1:9" ht="21.95" customHeight="1">
      <c r="B28" s="41"/>
      <c r="C28" s="41"/>
      <c r="D28" s="41"/>
      <c r="E28" s="41"/>
      <c r="F28" s="41"/>
      <c r="G28" s="341" t="s">
        <v>161</v>
      </c>
      <c r="H28" s="341"/>
      <c r="I28" s="341"/>
    </row>
    <row r="29" spans="1:9" ht="24.75" customHeight="1">
      <c r="B29" s="336" t="s">
        <v>369</v>
      </c>
      <c r="C29" s="336"/>
      <c r="D29" s="336"/>
      <c r="E29" s="336"/>
      <c r="F29" s="336"/>
      <c r="G29" s="336"/>
      <c r="H29" s="336"/>
      <c r="I29" s="336"/>
    </row>
    <row r="30" spans="1:9">
      <c r="B30" s="9"/>
      <c r="C30" s="9"/>
      <c r="D30" s="9"/>
      <c r="E30" s="9"/>
      <c r="F30" s="9"/>
      <c r="G30" s="9"/>
      <c r="H30" s="9"/>
      <c r="I30" s="9"/>
    </row>
    <row r="31" spans="1:9">
      <c r="B31" s="9"/>
      <c r="C31" s="9"/>
      <c r="D31" s="9"/>
      <c r="E31" s="9"/>
      <c r="F31" s="9"/>
      <c r="G31" s="9"/>
      <c r="H31" s="9"/>
      <c r="I31" s="9"/>
    </row>
  </sheetData>
  <mergeCells count="13">
    <mergeCell ref="B29:I29"/>
    <mergeCell ref="B4:I4"/>
    <mergeCell ref="C13:H13"/>
    <mergeCell ref="C14:G14"/>
    <mergeCell ref="G27:I27"/>
    <mergeCell ref="C22:H22"/>
    <mergeCell ref="D23:E23"/>
    <mergeCell ref="I18:I21"/>
    <mergeCell ref="C24:I24"/>
    <mergeCell ref="G28:I28"/>
    <mergeCell ref="C25:I25"/>
    <mergeCell ref="C26:I26"/>
    <mergeCell ref="B27:F27"/>
  </mergeCells>
  <phoneticPr fontId="3" type="noConversion"/>
  <printOptions horizontalCentered="1"/>
  <pageMargins left="0.81" right="0.59" top="1.19" bottom="0.7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67"/>
  <sheetViews>
    <sheetView showGridLines="0" view="pageBreakPreview" topLeftCell="A29" zoomScale="85" zoomScaleNormal="100" zoomScaleSheetLayoutView="85" workbookViewId="0">
      <selection activeCell="C55" sqref="C55:D55"/>
    </sheetView>
  </sheetViews>
  <sheetFormatPr defaultColWidth="8.88671875" defaultRowHeight="13.5"/>
  <cols>
    <col min="1" max="1" width="2.6640625" style="133" customWidth="1"/>
    <col min="2" max="2" width="25.5546875" style="133" customWidth="1"/>
    <col min="3" max="3" width="30.21875" style="133" customWidth="1"/>
    <col min="4" max="5" width="14.88671875" style="157" customWidth="1"/>
    <col min="6" max="6" width="15.88671875" style="133" customWidth="1"/>
    <col min="7" max="7" width="14.5546875" style="133" customWidth="1"/>
    <col min="8" max="8" width="0.88671875" style="133" customWidth="1"/>
    <col min="9" max="16384" width="8.88671875" style="133"/>
  </cols>
  <sheetData>
    <row r="1" spans="1:8" ht="31.5" customHeight="1">
      <c r="A1" s="347" t="s">
        <v>181</v>
      </c>
      <c r="B1" s="347"/>
      <c r="C1" s="347"/>
      <c r="D1" s="347"/>
      <c r="E1" s="347"/>
      <c r="F1" s="347"/>
      <c r="G1" s="347"/>
      <c r="H1" s="347"/>
    </row>
    <row r="2" spans="1:8" ht="20.100000000000001" customHeight="1">
      <c r="B2" s="134" t="s">
        <v>187</v>
      </c>
      <c r="C2" s="135"/>
      <c r="D2" s="135"/>
      <c r="E2" s="135"/>
      <c r="F2" s="135"/>
      <c r="G2" s="135"/>
    </row>
    <row r="3" spans="1:8" ht="20.100000000000001" customHeight="1">
      <c r="B3" s="134" t="s">
        <v>188</v>
      </c>
      <c r="C3" s="135"/>
      <c r="D3" s="135"/>
      <c r="E3" s="135"/>
      <c r="F3" s="135"/>
      <c r="G3" s="135"/>
    </row>
    <row r="4" spans="1:8" s="137" customFormat="1" ht="15" customHeight="1">
      <c r="A4" s="136"/>
      <c r="B4" s="136"/>
      <c r="C4" s="136"/>
      <c r="D4" s="136"/>
      <c r="E4" s="136"/>
      <c r="F4" s="136"/>
      <c r="G4" s="136"/>
    </row>
    <row r="5" spans="1:8" s="137" customFormat="1" ht="20.25" customHeight="1" thickBot="1">
      <c r="A5" s="138"/>
      <c r="B5" s="139" t="s">
        <v>182</v>
      </c>
      <c r="C5" s="139" t="s">
        <v>183</v>
      </c>
      <c r="D5" s="139" t="s">
        <v>184</v>
      </c>
      <c r="E5" s="139" t="s">
        <v>286</v>
      </c>
      <c r="F5" s="139" t="s">
        <v>185</v>
      </c>
      <c r="G5" s="140" t="s">
        <v>62</v>
      </c>
    </row>
    <row r="6" spans="1:8" s="137" customFormat="1" ht="20.25" customHeight="1" thickTop="1">
      <c r="A6" s="136"/>
      <c r="B6" s="350" t="s">
        <v>311</v>
      </c>
      <c r="C6" s="294" t="s">
        <v>190</v>
      </c>
      <c r="D6" s="295">
        <v>14</v>
      </c>
      <c r="E6" s="296" t="s">
        <v>281</v>
      </c>
      <c r="F6" s="297">
        <f>SUM(F7:F9)</f>
        <v>0</v>
      </c>
      <c r="G6" s="141"/>
    </row>
    <row r="7" spans="1:8" s="137" customFormat="1" ht="20.25" customHeight="1">
      <c r="A7" s="136"/>
      <c r="B7" s="351"/>
      <c r="C7" s="143" t="s">
        <v>305</v>
      </c>
      <c r="D7" s="285">
        <v>3</v>
      </c>
      <c r="E7" s="144"/>
      <c r="F7" s="161"/>
      <c r="G7" s="303"/>
    </row>
    <row r="8" spans="1:8" s="137" customFormat="1" ht="20.25" customHeight="1">
      <c r="A8" s="136"/>
      <c r="B8" s="351"/>
      <c r="C8" s="143" t="s">
        <v>270</v>
      </c>
      <c r="D8" s="285">
        <v>6</v>
      </c>
      <c r="E8" s="144"/>
      <c r="F8" s="145"/>
      <c r="G8" s="142"/>
    </row>
    <row r="9" spans="1:8" s="137" customFormat="1" ht="20.25" customHeight="1">
      <c r="A9" s="136"/>
      <c r="B9" s="351"/>
      <c r="C9" s="143" t="s">
        <v>271</v>
      </c>
      <c r="D9" s="291">
        <v>5</v>
      </c>
      <c r="E9" s="234"/>
      <c r="F9" s="289"/>
      <c r="G9" s="142"/>
    </row>
    <row r="10" spans="1:8" s="137" customFormat="1" ht="20.25" customHeight="1">
      <c r="A10" s="136"/>
      <c r="B10" s="351"/>
      <c r="C10" s="286" t="s">
        <v>189</v>
      </c>
      <c r="D10" s="290">
        <v>17</v>
      </c>
      <c r="E10" s="292" t="s">
        <v>282</v>
      </c>
      <c r="F10" s="293">
        <f>SUM(F11:F13)</f>
        <v>0</v>
      </c>
      <c r="G10" s="146"/>
    </row>
    <row r="11" spans="1:8" s="137" customFormat="1" ht="20.25" customHeight="1">
      <c r="A11" s="136"/>
      <c r="B11" s="351"/>
      <c r="C11" s="143" t="s">
        <v>269</v>
      </c>
      <c r="D11" s="285">
        <v>4</v>
      </c>
      <c r="E11" s="144"/>
      <c r="F11" s="145"/>
      <c r="G11" s="146"/>
    </row>
    <row r="12" spans="1:8" s="137" customFormat="1" ht="20.25" customHeight="1">
      <c r="A12" s="136"/>
      <c r="B12" s="351"/>
      <c r="C12" s="143" t="s">
        <v>270</v>
      </c>
      <c r="D12" s="285">
        <v>7</v>
      </c>
      <c r="E12" s="147"/>
      <c r="F12" s="148"/>
      <c r="G12" s="146"/>
    </row>
    <row r="13" spans="1:8" s="137" customFormat="1" ht="20.25" customHeight="1">
      <c r="A13" s="136"/>
      <c r="B13" s="351"/>
      <c r="C13" s="143" t="s">
        <v>271</v>
      </c>
      <c r="D13" s="291">
        <v>6</v>
      </c>
      <c r="E13" s="150"/>
      <c r="F13" s="151"/>
      <c r="G13" s="149"/>
    </row>
    <row r="14" spans="1:8" s="137" customFormat="1" ht="20.25" customHeight="1">
      <c r="A14" s="136"/>
      <c r="B14" s="351"/>
      <c r="C14" s="286" t="s">
        <v>191</v>
      </c>
      <c r="D14" s="290">
        <v>17</v>
      </c>
      <c r="E14" s="287" t="s">
        <v>283</v>
      </c>
      <c r="F14" s="247">
        <f>SUM(F15:F17)</f>
        <v>0</v>
      </c>
      <c r="G14" s="149"/>
    </row>
    <row r="15" spans="1:8" s="137" customFormat="1" ht="20.25" customHeight="1">
      <c r="A15" s="136"/>
      <c r="B15" s="351"/>
      <c r="C15" s="143" t="s">
        <v>269</v>
      </c>
      <c r="D15" s="285">
        <v>4</v>
      </c>
      <c r="E15" s="234"/>
      <c r="F15" s="289"/>
      <c r="G15" s="149"/>
    </row>
    <row r="16" spans="1:8" s="137" customFormat="1" ht="20.25" customHeight="1">
      <c r="A16" s="136"/>
      <c r="B16" s="351"/>
      <c r="C16" s="143" t="s">
        <v>270</v>
      </c>
      <c r="D16" s="285">
        <v>7</v>
      </c>
      <c r="E16" s="150"/>
      <c r="F16" s="151"/>
      <c r="G16" s="149"/>
    </row>
    <row r="17" spans="1:7" s="137" customFormat="1" ht="20.25" customHeight="1">
      <c r="A17" s="136"/>
      <c r="B17" s="351"/>
      <c r="C17" s="143" t="s">
        <v>271</v>
      </c>
      <c r="D17" s="291">
        <v>6</v>
      </c>
      <c r="E17" s="150"/>
      <c r="F17" s="151"/>
      <c r="G17" s="149"/>
    </row>
    <row r="18" spans="1:7" s="137" customFormat="1" ht="20.25" customHeight="1">
      <c r="A18" s="136"/>
      <c r="B18" s="351"/>
      <c r="C18" s="286" t="s">
        <v>192</v>
      </c>
      <c r="D18" s="290">
        <v>17</v>
      </c>
      <c r="E18" s="287" t="s">
        <v>284</v>
      </c>
      <c r="F18" s="247">
        <f>SUM(F19:F21)</f>
        <v>0</v>
      </c>
      <c r="G18" s="149"/>
    </row>
    <row r="19" spans="1:7" s="137" customFormat="1" ht="20.25" customHeight="1">
      <c r="A19" s="136"/>
      <c r="B19" s="351"/>
      <c r="C19" s="143" t="s">
        <v>272</v>
      </c>
      <c r="D19" s="285">
        <v>4</v>
      </c>
      <c r="E19" s="234"/>
      <c r="F19" s="289"/>
      <c r="G19" s="149"/>
    </row>
    <row r="20" spans="1:7" s="137" customFormat="1" ht="20.25" customHeight="1">
      <c r="A20" s="136"/>
      <c r="B20" s="351"/>
      <c r="C20" s="143" t="s">
        <v>270</v>
      </c>
      <c r="D20" s="285">
        <v>7</v>
      </c>
      <c r="E20" s="147"/>
      <c r="F20" s="148"/>
      <c r="G20" s="146"/>
    </row>
    <row r="21" spans="1:7" s="137" customFormat="1" ht="20.25" customHeight="1">
      <c r="A21" s="136"/>
      <c r="B21" s="351"/>
      <c r="C21" s="143" t="s">
        <v>271</v>
      </c>
      <c r="D21" s="291">
        <v>6</v>
      </c>
      <c r="E21" s="150"/>
      <c r="F21" s="151"/>
      <c r="G21" s="149"/>
    </row>
    <row r="22" spans="1:7" s="137" customFormat="1" ht="20.25" customHeight="1">
      <c r="A22" s="136"/>
      <c r="B22" s="351"/>
      <c r="C22" s="286" t="s">
        <v>193</v>
      </c>
      <c r="D22" s="290">
        <v>2</v>
      </c>
      <c r="E22" s="287"/>
      <c r="F22" s="247"/>
      <c r="G22" s="149"/>
    </row>
    <row r="23" spans="1:7" s="137" customFormat="1" ht="20.25" customHeight="1">
      <c r="A23" s="136"/>
      <c r="B23" s="351"/>
      <c r="C23" s="143" t="s">
        <v>269</v>
      </c>
      <c r="D23" s="288"/>
      <c r="E23" s="288"/>
      <c r="F23" s="289"/>
      <c r="G23" s="149"/>
    </row>
    <row r="24" spans="1:7" s="137" customFormat="1" ht="20.25" customHeight="1">
      <c r="A24" s="136"/>
      <c r="B24" s="351"/>
      <c r="C24" s="143" t="s">
        <v>270</v>
      </c>
      <c r="D24" s="240"/>
      <c r="E24" s="240"/>
      <c r="F24" s="151"/>
      <c r="G24" s="149"/>
    </row>
    <row r="25" spans="1:7" s="137" customFormat="1" ht="20.25" customHeight="1">
      <c r="A25" s="136"/>
      <c r="B25" s="351"/>
      <c r="C25" s="143" t="s">
        <v>271</v>
      </c>
      <c r="D25" s="240"/>
      <c r="E25" s="240"/>
      <c r="F25" s="151"/>
      <c r="G25" s="149"/>
    </row>
    <row r="26" spans="1:7" s="137" customFormat="1" ht="20.25" customHeight="1">
      <c r="A26" s="136"/>
      <c r="B26" s="351"/>
      <c r="C26" s="286" t="s">
        <v>194</v>
      </c>
      <c r="D26" s="290">
        <v>1</v>
      </c>
      <c r="E26" s="287"/>
      <c r="F26" s="247"/>
      <c r="G26" s="149"/>
    </row>
    <row r="27" spans="1:7" s="137" customFormat="1" ht="20.25" customHeight="1">
      <c r="A27" s="136"/>
      <c r="B27" s="351"/>
      <c r="C27" s="143" t="s">
        <v>269</v>
      </c>
      <c r="D27" s="288"/>
      <c r="E27" s="288"/>
      <c r="F27" s="289"/>
      <c r="G27" s="149"/>
    </row>
    <row r="28" spans="1:7" s="137" customFormat="1" ht="20.25" customHeight="1">
      <c r="A28" s="136"/>
      <c r="B28" s="351"/>
      <c r="C28" s="143" t="s">
        <v>270</v>
      </c>
      <c r="D28" s="240"/>
      <c r="E28" s="240"/>
      <c r="F28" s="151"/>
      <c r="G28" s="149"/>
    </row>
    <row r="29" spans="1:7" s="137" customFormat="1" ht="20.25" customHeight="1">
      <c r="A29" s="136"/>
      <c r="B29" s="351"/>
      <c r="C29" s="143" t="s">
        <v>271</v>
      </c>
      <c r="D29" s="240"/>
      <c r="E29" s="240"/>
      <c r="F29" s="151"/>
      <c r="G29" s="149"/>
    </row>
    <row r="30" spans="1:7" s="137" customFormat="1" ht="20.25" customHeight="1">
      <c r="A30" s="136"/>
      <c r="B30" s="351"/>
      <c r="C30" s="286" t="s">
        <v>339</v>
      </c>
      <c r="D30" s="246"/>
      <c r="E30" s="287" t="s">
        <v>306</v>
      </c>
      <c r="F30" s="247" t="s">
        <v>307</v>
      </c>
      <c r="G30" s="152"/>
    </row>
    <row r="31" spans="1:7" s="137" customFormat="1" ht="20.25" customHeight="1">
      <c r="A31" s="136"/>
      <c r="B31" s="351"/>
      <c r="C31" s="143" t="s">
        <v>302</v>
      </c>
      <c r="D31" s="236"/>
      <c r="E31" s="238"/>
      <c r="F31" s="239">
        <f>F7+F11+F15+F19+F23+F27</f>
        <v>0</v>
      </c>
      <c r="G31" s="237"/>
    </row>
    <row r="32" spans="1:7" s="137" customFormat="1" ht="20.25" customHeight="1">
      <c r="A32" s="136"/>
      <c r="B32" s="351"/>
      <c r="C32" s="143" t="s">
        <v>303</v>
      </c>
      <c r="D32" s="236"/>
      <c r="E32" s="238"/>
      <c r="F32" s="239">
        <f>F8+F12+F16+F20+F24+F28</f>
        <v>0</v>
      </c>
      <c r="G32" s="237"/>
    </row>
    <row r="33" spans="1:7" s="137" customFormat="1" ht="20.25" customHeight="1">
      <c r="A33" s="136"/>
      <c r="B33" s="351"/>
      <c r="C33" s="143" t="s">
        <v>304</v>
      </c>
      <c r="D33" s="236"/>
      <c r="E33" s="238"/>
      <c r="F33" s="239">
        <f>F9+F13+F17+F21+F25+F29</f>
        <v>0</v>
      </c>
      <c r="G33" s="237"/>
    </row>
    <row r="34" spans="1:7" s="137" customFormat="1" ht="24" customHeight="1">
      <c r="A34" s="136"/>
      <c r="B34" s="351"/>
      <c r="C34" s="245" t="s">
        <v>314</v>
      </c>
      <c r="D34" s="246"/>
      <c r="E34" s="246"/>
      <c r="F34" s="247"/>
      <c r="G34" s="233"/>
    </row>
    <row r="35" spans="1:7" s="137" customFormat="1" ht="20.25" customHeight="1">
      <c r="A35" s="136"/>
      <c r="B35" s="351"/>
      <c r="C35" s="143" t="s">
        <v>302</v>
      </c>
      <c r="D35" s="234"/>
      <c r="E35" s="236"/>
      <c r="F35" s="244">
        <f>F31*E31</f>
        <v>0</v>
      </c>
      <c r="G35" s="237"/>
    </row>
    <row r="36" spans="1:7" s="137" customFormat="1" ht="20.25" customHeight="1">
      <c r="A36" s="136"/>
      <c r="B36" s="351"/>
      <c r="C36" s="143" t="s">
        <v>303</v>
      </c>
      <c r="D36" s="234"/>
      <c r="E36" s="236"/>
      <c r="F36" s="244">
        <f>F32*E32</f>
        <v>0</v>
      </c>
      <c r="G36" s="237"/>
    </row>
    <row r="37" spans="1:7" s="137" customFormat="1" ht="20.25" customHeight="1" thickBot="1">
      <c r="A37" s="136"/>
      <c r="B37" s="351"/>
      <c r="C37" s="143" t="s">
        <v>304</v>
      </c>
      <c r="D37" s="234"/>
      <c r="E37" s="236"/>
      <c r="F37" s="244">
        <f>F33*E33</f>
        <v>0</v>
      </c>
      <c r="G37" s="237"/>
    </row>
    <row r="38" spans="1:7" s="137" customFormat="1" ht="20.25" customHeight="1">
      <c r="A38" s="136"/>
      <c r="B38" s="352"/>
      <c r="C38" s="235" t="s">
        <v>313</v>
      </c>
      <c r="D38" s="232"/>
      <c r="E38" s="252"/>
      <c r="F38" s="298">
        <f>SUM(F35:F37)</f>
        <v>0</v>
      </c>
      <c r="G38" s="237"/>
    </row>
    <row r="39" spans="1:7" s="137" customFormat="1" ht="20.25" customHeight="1">
      <c r="A39" s="136"/>
      <c r="B39" s="348" t="s">
        <v>312</v>
      </c>
      <c r="C39" s="286" t="s">
        <v>195</v>
      </c>
      <c r="D39" s="290">
        <v>14</v>
      </c>
      <c r="E39" s="287" t="s">
        <v>285</v>
      </c>
      <c r="F39" s="247">
        <f>SUM(F40:F41)</f>
        <v>0</v>
      </c>
      <c r="G39" s="162"/>
    </row>
    <row r="40" spans="1:7" s="137" customFormat="1" ht="20.25" customHeight="1">
      <c r="A40" s="136"/>
      <c r="B40" s="349"/>
      <c r="C40" s="143" t="s">
        <v>273</v>
      </c>
      <c r="D40" s="285">
        <v>7</v>
      </c>
      <c r="E40" s="234"/>
      <c r="F40" s="289"/>
      <c r="G40" s="149"/>
    </row>
    <row r="41" spans="1:7" s="137" customFormat="1" ht="20.25" customHeight="1">
      <c r="A41" s="136"/>
      <c r="B41" s="349"/>
      <c r="C41" s="143" t="s">
        <v>274</v>
      </c>
      <c r="D41" s="285">
        <v>7</v>
      </c>
      <c r="E41" s="150"/>
      <c r="F41" s="151"/>
      <c r="G41" s="149"/>
    </row>
    <row r="42" spans="1:7" s="137" customFormat="1" ht="20.25" customHeight="1">
      <c r="A42" s="136"/>
      <c r="B42" s="349"/>
      <c r="C42" s="286" t="s">
        <v>197</v>
      </c>
      <c r="D42" s="290">
        <v>9</v>
      </c>
      <c r="E42" s="287" t="s">
        <v>287</v>
      </c>
      <c r="F42" s="247">
        <f>SUM(F43:F44)</f>
        <v>0</v>
      </c>
      <c r="G42" s="149"/>
    </row>
    <row r="43" spans="1:7" s="137" customFormat="1" ht="20.25" customHeight="1">
      <c r="A43" s="136"/>
      <c r="B43" s="349"/>
      <c r="C43" s="143" t="s">
        <v>275</v>
      </c>
      <c r="D43" s="285">
        <v>6</v>
      </c>
      <c r="E43" s="234"/>
      <c r="F43" s="289"/>
      <c r="G43" s="149"/>
    </row>
    <row r="44" spans="1:7" s="137" customFormat="1" ht="20.25" customHeight="1">
      <c r="A44" s="136"/>
      <c r="B44" s="349"/>
      <c r="C44" s="143" t="s">
        <v>276</v>
      </c>
      <c r="D44" s="285">
        <v>3</v>
      </c>
      <c r="E44" s="150"/>
      <c r="F44" s="151"/>
      <c r="G44" s="149"/>
    </row>
    <row r="45" spans="1:7" s="137" customFormat="1" ht="20.25" customHeight="1">
      <c r="A45" s="136"/>
      <c r="B45" s="349"/>
      <c r="C45" s="286" t="s">
        <v>198</v>
      </c>
      <c r="D45" s="290">
        <v>6</v>
      </c>
      <c r="E45" s="287" t="s">
        <v>0</v>
      </c>
      <c r="F45" s="247">
        <f>SUM(F46:F48)</f>
        <v>0</v>
      </c>
      <c r="G45" s="149"/>
    </row>
    <row r="46" spans="1:7" s="137" customFormat="1" ht="20.25" customHeight="1">
      <c r="A46" s="136"/>
      <c r="B46" s="349"/>
      <c r="C46" s="143" t="s">
        <v>277</v>
      </c>
      <c r="D46" s="285">
        <v>2</v>
      </c>
      <c r="E46" s="234"/>
      <c r="F46" s="289"/>
      <c r="G46" s="149"/>
    </row>
    <row r="47" spans="1:7" s="137" customFormat="1" ht="20.25" customHeight="1">
      <c r="A47" s="136"/>
      <c r="B47" s="349"/>
      <c r="C47" s="143" t="s">
        <v>278</v>
      </c>
      <c r="D47" s="285">
        <v>2</v>
      </c>
      <c r="E47" s="150"/>
      <c r="F47" s="151"/>
      <c r="G47" s="149"/>
    </row>
    <row r="48" spans="1:7" s="137" customFormat="1" ht="20.25" customHeight="1">
      <c r="A48" s="136"/>
      <c r="B48" s="349"/>
      <c r="C48" s="143" t="s">
        <v>279</v>
      </c>
      <c r="D48" s="285">
        <v>2</v>
      </c>
      <c r="E48" s="150"/>
      <c r="F48" s="151"/>
      <c r="G48" s="149"/>
    </row>
    <row r="49" spans="1:15" s="137" customFormat="1" ht="20.25" customHeight="1">
      <c r="A49" s="136"/>
      <c r="B49" s="349"/>
      <c r="C49" s="286" t="s">
        <v>340</v>
      </c>
      <c r="D49" s="290">
        <v>1</v>
      </c>
      <c r="E49" s="287" t="s">
        <v>0</v>
      </c>
      <c r="F49" s="247">
        <f>SUM(F50:F51)</f>
        <v>0.5</v>
      </c>
      <c r="G49" s="149"/>
    </row>
    <row r="50" spans="1:15" s="137" customFormat="1" ht="20.25" customHeight="1">
      <c r="A50" s="136"/>
      <c r="B50" s="349"/>
      <c r="C50" s="143" t="s">
        <v>341</v>
      </c>
      <c r="D50" s="301" t="s">
        <v>343</v>
      </c>
      <c r="E50" s="299"/>
      <c r="F50" s="289">
        <v>0.5</v>
      </c>
      <c r="G50" s="149" t="s">
        <v>199</v>
      </c>
    </row>
    <row r="51" spans="1:15" s="137" customFormat="1" ht="20.25" customHeight="1">
      <c r="A51" s="136"/>
      <c r="B51" s="349"/>
      <c r="C51" s="143" t="s">
        <v>342</v>
      </c>
      <c r="D51" s="301" t="s">
        <v>343</v>
      </c>
      <c r="E51" s="227"/>
      <c r="F51" s="151"/>
      <c r="G51" s="149"/>
    </row>
    <row r="52" spans="1:15" s="137" customFormat="1" ht="20.25" customHeight="1">
      <c r="A52" s="136"/>
      <c r="B52" s="349"/>
      <c r="C52" s="286" t="s">
        <v>200</v>
      </c>
      <c r="D52" s="290">
        <v>2</v>
      </c>
      <c r="E52" s="300">
        <v>2</v>
      </c>
      <c r="F52" s="247">
        <v>2</v>
      </c>
      <c r="G52" s="146" t="s">
        <v>199</v>
      </c>
    </row>
    <row r="53" spans="1:15" s="137" customFormat="1" ht="20.25" customHeight="1">
      <c r="A53" s="136"/>
      <c r="B53" s="229"/>
      <c r="C53" s="251" t="s">
        <v>315</v>
      </c>
      <c r="D53" s="248"/>
      <c r="E53" s="248"/>
      <c r="F53" s="249">
        <f>F39+F42+F45+F49+F52</f>
        <v>2.5</v>
      </c>
      <c r="G53" s="250"/>
    </row>
    <row r="54" spans="1:15" s="156" customFormat="1" ht="36.75" customHeight="1">
      <c r="A54" s="136"/>
      <c r="B54" s="153" t="s">
        <v>22</v>
      </c>
      <c r="C54" s="154"/>
      <c r="D54" s="253">
        <v>100</v>
      </c>
      <c r="E54" s="153"/>
      <c r="F54" s="254">
        <f>F38+F53</f>
        <v>2.5</v>
      </c>
      <c r="G54" s="155"/>
    </row>
    <row r="55" spans="1:15" ht="29.25" customHeight="1">
      <c r="B55" s="320" t="s">
        <v>362</v>
      </c>
      <c r="C55" s="321"/>
      <c r="D55" s="322"/>
      <c r="E55" s="320"/>
      <c r="F55" s="323"/>
      <c r="G55" s="324"/>
      <c r="O55" s="158"/>
    </row>
    <row r="56" spans="1:15" ht="36.75" customHeight="1">
      <c r="B56" s="253" t="s">
        <v>367</v>
      </c>
      <c r="C56" s="154"/>
      <c r="D56" s="253"/>
      <c r="E56" s="153"/>
      <c r="F56" s="254">
        <f>F54+F55</f>
        <v>2.5</v>
      </c>
      <c r="G56" s="155"/>
      <c r="O56" s="158"/>
    </row>
    <row r="57" spans="1:15" ht="21.75" customHeight="1">
      <c r="B57" s="156" t="s">
        <v>186</v>
      </c>
    </row>
    <row r="58" spans="1:15">
      <c r="A58" s="159"/>
      <c r="F58" s="160"/>
    </row>
    <row r="67" spans="14:15">
      <c r="N67" s="158"/>
      <c r="O67" s="158"/>
    </row>
  </sheetData>
  <mergeCells count="3">
    <mergeCell ref="A1:H1"/>
    <mergeCell ref="B39:B52"/>
    <mergeCell ref="B6:B38"/>
  </mergeCells>
  <phoneticPr fontId="3" type="noConversion"/>
  <printOptions horizontalCentered="1"/>
  <pageMargins left="0.35433070866141736" right="0.51181102362204722" top="0.77" bottom="0.41" header="0.57999999999999996" footer="0.23622047244094491"/>
  <pageSetup paperSize="9" scale="61" orientation="portrait" r:id="rId1"/>
  <headerFooter alignWithMargins="0">
    <oddHeader>&amp;L[양식3]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7"/>
  </sheetPr>
  <dimension ref="A1:H15"/>
  <sheetViews>
    <sheetView zoomScaleNormal="100" workbookViewId="0">
      <selection sqref="A1:H11"/>
    </sheetView>
  </sheetViews>
  <sheetFormatPr defaultRowHeight="13.5"/>
  <cols>
    <col min="2" max="3" width="14.109375" customWidth="1"/>
    <col min="5" max="5" width="13" customWidth="1"/>
    <col min="6" max="6" width="12.33203125" customWidth="1"/>
    <col min="7" max="7" width="14.109375" bestFit="1" customWidth="1"/>
    <col min="8" max="8" width="12.6640625" customWidth="1"/>
  </cols>
  <sheetData>
    <row r="1" spans="1:8" ht="36" customHeight="1">
      <c r="A1" s="358" t="s">
        <v>32</v>
      </c>
      <c r="B1" s="358"/>
      <c r="C1" s="358"/>
      <c r="D1" s="358"/>
      <c r="E1" s="358"/>
      <c r="F1" s="358"/>
      <c r="G1" s="358"/>
      <c r="H1" s="358"/>
    </row>
    <row r="3" spans="1:8" ht="48" customHeight="1" thickBot="1">
      <c r="A3" s="102" t="s">
        <v>27</v>
      </c>
      <c r="B3" s="102" t="s">
        <v>28</v>
      </c>
      <c r="C3" s="102" t="s">
        <v>29</v>
      </c>
      <c r="D3" s="102" t="s">
        <v>30</v>
      </c>
      <c r="E3" s="102" t="s">
        <v>31</v>
      </c>
      <c r="F3" s="131" t="s">
        <v>253</v>
      </c>
      <c r="G3" s="131" t="s">
        <v>172</v>
      </c>
      <c r="H3" s="127" t="s">
        <v>201</v>
      </c>
    </row>
    <row r="4" spans="1:8" ht="30" customHeight="1" thickTop="1">
      <c r="A4" s="355" t="s">
        <v>202</v>
      </c>
      <c r="B4" s="163"/>
      <c r="C4" s="163"/>
      <c r="D4" s="163"/>
      <c r="E4" s="163"/>
      <c r="F4" s="164"/>
      <c r="G4" s="164"/>
      <c r="H4" s="165"/>
    </row>
    <row r="5" spans="1:8" ht="30" customHeight="1">
      <c r="A5" s="356"/>
      <c r="B5" s="163"/>
      <c r="C5" s="163"/>
      <c r="D5" s="163"/>
      <c r="E5" s="163"/>
      <c r="F5" s="164"/>
      <c r="G5" s="164"/>
      <c r="H5" s="165"/>
    </row>
    <row r="6" spans="1:8" ht="30" customHeight="1">
      <c r="A6" s="356"/>
      <c r="B6" s="5"/>
      <c r="C6" s="5"/>
      <c r="D6" s="5"/>
      <c r="E6" s="5"/>
      <c r="F6" s="5"/>
      <c r="G6" s="5"/>
      <c r="H6" s="5"/>
    </row>
    <row r="7" spans="1:8" ht="30" customHeight="1">
      <c r="A7" s="356"/>
      <c r="B7" s="5"/>
      <c r="C7" s="5"/>
      <c r="D7" s="5"/>
      <c r="E7" s="5"/>
      <c r="F7" s="5"/>
      <c r="G7" s="5"/>
      <c r="H7" s="5"/>
    </row>
    <row r="8" spans="1:8" ht="30" customHeight="1">
      <c r="A8" s="356"/>
      <c r="B8" s="5"/>
      <c r="C8" s="5"/>
      <c r="D8" s="5"/>
      <c r="E8" s="5"/>
      <c r="F8" s="5"/>
      <c r="G8" s="5"/>
      <c r="H8" s="5"/>
    </row>
    <row r="9" spans="1:8" ht="30" customHeight="1">
      <c r="A9" s="356"/>
      <c r="B9" s="5"/>
      <c r="C9" s="5"/>
      <c r="D9" s="5"/>
      <c r="E9" s="5"/>
      <c r="F9" s="5"/>
      <c r="G9" s="5"/>
      <c r="H9" s="5"/>
    </row>
    <row r="10" spans="1:8" ht="30" customHeight="1">
      <c r="A10" s="357"/>
      <c r="B10" s="5"/>
      <c r="C10" s="5"/>
      <c r="D10" s="5"/>
      <c r="E10" s="5"/>
      <c r="F10" s="5"/>
      <c r="G10" s="5"/>
      <c r="H10" s="5"/>
    </row>
    <row r="11" spans="1:8" ht="30" customHeight="1">
      <c r="A11" s="29" t="s">
        <v>22</v>
      </c>
      <c r="B11" s="5"/>
      <c r="C11" s="5"/>
      <c r="D11" s="5"/>
      <c r="E11" s="5"/>
      <c r="F11" s="5"/>
      <c r="G11" s="5"/>
      <c r="H11" s="128">
        <v>1</v>
      </c>
    </row>
    <row r="12" spans="1:8" ht="30" customHeight="1">
      <c r="A12" s="353"/>
      <c r="B12" s="354"/>
      <c r="C12" s="354"/>
      <c r="D12" s="354"/>
      <c r="E12" s="354"/>
      <c r="F12" s="354"/>
      <c r="G12" s="354"/>
      <c r="H12" s="128"/>
    </row>
    <row r="14" spans="1:8" ht="21.75" customHeight="1">
      <c r="A14" s="4" t="s">
        <v>254</v>
      </c>
    </row>
    <row r="15" spans="1:8">
      <c r="A15" s="4" t="s">
        <v>337</v>
      </c>
    </row>
  </sheetData>
  <mergeCells count="3">
    <mergeCell ref="A12:G12"/>
    <mergeCell ref="A4:A10"/>
    <mergeCell ref="A1:H1"/>
  </mergeCells>
  <phoneticPr fontId="3" type="noConversion"/>
  <printOptions horizontalCentered="1"/>
  <pageMargins left="0.17" right="0.16" top="0.98425196850393704" bottom="0.98425196850393704" header="0.51181102362204722" footer="0.51181102362204722"/>
  <pageSetup paperSize="9" scale="85" orientation="portrait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8"/>
  </sheetPr>
  <dimension ref="A1:M23"/>
  <sheetViews>
    <sheetView zoomScaleNormal="100" workbookViewId="0">
      <selection activeCell="A2" sqref="A2:L14"/>
    </sheetView>
  </sheetViews>
  <sheetFormatPr defaultRowHeight="13.5"/>
  <cols>
    <col min="1" max="1" width="4.44140625" customWidth="1"/>
    <col min="2" max="2" width="9" customWidth="1"/>
    <col min="3" max="3" width="7.77734375" customWidth="1"/>
    <col min="4" max="5" width="9.44140625" customWidth="1"/>
    <col min="6" max="6" width="12.44140625" customWidth="1"/>
    <col min="7" max="7" width="8.77734375" customWidth="1"/>
    <col min="8" max="8" width="11" customWidth="1"/>
    <col min="9" max="9" width="9.5546875" customWidth="1"/>
    <col min="10" max="10" width="6.77734375" customWidth="1"/>
    <col min="11" max="11" width="9.33203125" customWidth="1"/>
    <col min="12" max="12" width="6.77734375" customWidth="1"/>
    <col min="13" max="13" width="10.77734375" customWidth="1"/>
  </cols>
  <sheetData>
    <row r="1" spans="1:13" ht="24" customHeight="1" thickBot="1">
      <c r="A1" s="14" t="s">
        <v>209</v>
      </c>
      <c r="B1" s="21"/>
      <c r="C1" s="21"/>
      <c r="D1" s="21"/>
      <c r="E1" s="21"/>
      <c r="F1" s="9"/>
      <c r="G1" s="9"/>
      <c r="H1" s="9"/>
      <c r="I1" s="9"/>
      <c r="J1" s="9"/>
      <c r="K1" s="9"/>
      <c r="L1" s="9"/>
    </row>
    <row r="2" spans="1:13" ht="27" customHeight="1">
      <c r="A2" s="359" t="s">
        <v>1</v>
      </c>
      <c r="B2" s="362" t="s">
        <v>53</v>
      </c>
      <c r="C2" s="371" t="s">
        <v>136</v>
      </c>
      <c r="D2" s="376" t="s">
        <v>23</v>
      </c>
      <c r="E2" s="377"/>
      <c r="F2" s="377"/>
      <c r="G2" s="377"/>
      <c r="H2" s="377"/>
      <c r="I2" s="377"/>
      <c r="J2" s="377"/>
      <c r="K2" s="377"/>
      <c r="L2" s="377"/>
      <c r="M2" s="373" t="s">
        <v>114</v>
      </c>
    </row>
    <row r="3" spans="1:13" ht="26.25" customHeight="1">
      <c r="A3" s="360"/>
      <c r="B3" s="363"/>
      <c r="C3" s="363"/>
      <c r="D3" s="372" t="s">
        <v>41</v>
      </c>
      <c r="E3" s="372" t="s">
        <v>163</v>
      </c>
      <c r="F3" s="372" t="s">
        <v>2</v>
      </c>
      <c r="G3" s="372" t="s">
        <v>3</v>
      </c>
      <c r="H3" s="372" t="s">
        <v>112</v>
      </c>
      <c r="I3" s="378" t="s">
        <v>113</v>
      </c>
      <c r="J3" s="365" t="s">
        <v>203</v>
      </c>
      <c r="K3" s="366"/>
      <c r="L3" s="132" t="s">
        <v>204</v>
      </c>
      <c r="M3" s="374"/>
    </row>
    <row r="4" spans="1:13" ht="22.5" customHeight="1" thickBot="1">
      <c r="A4" s="361"/>
      <c r="B4" s="364"/>
      <c r="C4" s="364"/>
      <c r="D4" s="364"/>
      <c r="E4" s="364"/>
      <c r="F4" s="364"/>
      <c r="G4" s="364"/>
      <c r="H4" s="364"/>
      <c r="I4" s="364"/>
      <c r="J4" s="89" t="s">
        <v>4</v>
      </c>
      <c r="K4" s="89" t="s">
        <v>5</v>
      </c>
      <c r="L4" s="89" t="s">
        <v>205</v>
      </c>
      <c r="M4" s="375"/>
    </row>
    <row r="5" spans="1:13" ht="32.25" customHeight="1" thickTop="1">
      <c r="A5" s="367" t="str">
        <f>'1.평가서표지'!C22</f>
        <v>회사명</v>
      </c>
      <c r="B5" s="216" t="s">
        <v>54</v>
      </c>
      <c r="C5" s="216"/>
      <c r="D5" s="216" t="str">
        <f>'1.평가서표지'!C23</f>
        <v>성명</v>
      </c>
      <c r="E5" s="216"/>
      <c r="F5" s="216"/>
      <c r="G5" s="216"/>
      <c r="H5" s="216"/>
      <c r="I5" s="216"/>
      <c r="J5" s="217"/>
      <c r="K5" s="217"/>
      <c r="L5" s="217"/>
      <c r="M5" s="218"/>
    </row>
    <row r="6" spans="1:13" ht="33.75" customHeight="1">
      <c r="A6" s="368"/>
      <c r="B6" s="42" t="s">
        <v>206</v>
      </c>
      <c r="C6" s="42"/>
      <c r="D6" s="42" t="s">
        <v>57</v>
      </c>
      <c r="E6" s="42"/>
      <c r="F6" s="79" t="s">
        <v>334</v>
      </c>
      <c r="G6" s="79"/>
      <c r="H6" s="79"/>
      <c r="I6" s="79"/>
      <c r="J6" s="80"/>
      <c r="K6" s="81"/>
      <c r="L6" s="82"/>
      <c r="M6" s="224" t="s">
        <v>280</v>
      </c>
    </row>
    <row r="7" spans="1:13" ht="40.5" customHeight="1">
      <c r="A7" s="368"/>
      <c r="B7" s="6" t="s">
        <v>116</v>
      </c>
      <c r="C7" s="6"/>
      <c r="D7" s="6" t="s">
        <v>56</v>
      </c>
      <c r="E7" s="6"/>
      <c r="F7" s="7"/>
      <c r="G7" s="7"/>
      <c r="H7" s="7"/>
      <c r="I7" s="7"/>
      <c r="J7" s="83"/>
      <c r="K7" s="84"/>
      <c r="L7" s="84"/>
      <c r="M7" s="225" t="s">
        <v>280</v>
      </c>
    </row>
    <row r="8" spans="1:13" ht="40.5" customHeight="1">
      <c r="A8" s="368"/>
      <c r="B8" s="6" t="s">
        <v>116</v>
      </c>
      <c r="C8" s="6"/>
      <c r="D8" s="6"/>
      <c r="E8" s="6"/>
      <c r="F8" s="7"/>
      <c r="G8" s="7"/>
      <c r="H8" s="7"/>
      <c r="I8" s="7"/>
      <c r="J8" s="83"/>
      <c r="K8" s="84"/>
      <c r="L8" s="84"/>
      <c r="M8" s="88" t="s">
        <v>115</v>
      </c>
    </row>
    <row r="9" spans="1:13" ht="40.5" customHeight="1">
      <c r="A9" s="368"/>
      <c r="B9" s="6" t="s">
        <v>116</v>
      </c>
      <c r="C9" s="6"/>
      <c r="D9" s="6"/>
      <c r="E9" s="6"/>
      <c r="F9" s="7"/>
      <c r="G9" s="7"/>
      <c r="H9" s="7"/>
      <c r="I9" s="7"/>
      <c r="J9" s="83"/>
      <c r="K9" s="84"/>
      <c r="L9" s="84"/>
      <c r="M9" s="88" t="s">
        <v>115</v>
      </c>
    </row>
    <row r="10" spans="1:13" ht="40.5" customHeight="1">
      <c r="A10" s="368"/>
      <c r="B10" s="6" t="s">
        <v>116</v>
      </c>
      <c r="C10" s="6"/>
      <c r="D10" s="6" t="s">
        <v>57</v>
      </c>
      <c r="E10" s="6"/>
      <c r="F10" s="7"/>
      <c r="G10" s="7"/>
      <c r="H10" s="7"/>
      <c r="I10" s="7"/>
      <c r="J10" s="83"/>
      <c r="K10" s="84"/>
      <c r="L10" s="84"/>
      <c r="M10" s="88" t="s">
        <v>115</v>
      </c>
    </row>
    <row r="11" spans="1:13" ht="40.5" customHeight="1">
      <c r="A11" s="368"/>
      <c r="B11" s="103" t="s">
        <v>117</v>
      </c>
      <c r="C11" s="103"/>
      <c r="D11" s="103" t="s">
        <v>56</v>
      </c>
      <c r="E11" s="103"/>
      <c r="F11" s="104"/>
      <c r="G11" s="104"/>
      <c r="H11" s="104"/>
      <c r="I11" s="104"/>
      <c r="J11" s="105"/>
      <c r="K11" s="106"/>
      <c r="L11" s="106"/>
      <c r="M11" s="226" t="s">
        <v>280</v>
      </c>
    </row>
    <row r="12" spans="1:13" ht="40.5" customHeight="1" thickBot="1">
      <c r="A12" s="369"/>
      <c r="B12" s="103" t="s">
        <v>117</v>
      </c>
      <c r="C12" s="255"/>
      <c r="D12" s="255"/>
      <c r="E12" s="255"/>
      <c r="F12" s="256"/>
      <c r="G12" s="256"/>
      <c r="H12" s="256"/>
      <c r="I12" s="256"/>
      <c r="J12" s="257"/>
      <c r="K12" s="258"/>
      <c r="L12" s="258"/>
      <c r="M12" s="223" t="s">
        <v>115</v>
      </c>
    </row>
    <row r="13" spans="1:13" ht="40.5" customHeight="1" thickBot="1">
      <c r="A13" s="369"/>
      <c r="B13" s="103" t="s">
        <v>117</v>
      </c>
      <c r="C13" s="255"/>
      <c r="D13" s="255"/>
      <c r="E13" s="255"/>
      <c r="F13" s="256"/>
      <c r="G13" s="256"/>
      <c r="H13" s="256"/>
      <c r="I13" s="256"/>
      <c r="J13" s="257"/>
      <c r="K13" s="258"/>
      <c r="L13" s="258"/>
      <c r="M13" s="223" t="s">
        <v>115</v>
      </c>
    </row>
    <row r="14" spans="1:13" ht="40.5" customHeight="1" thickBot="1">
      <c r="A14" s="370"/>
      <c r="B14" s="219" t="s">
        <v>117</v>
      </c>
      <c r="C14" s="219"/>
      <c r="D14" s="219" t="s">
        <v>57</v>
      </c>
      <c r="E14" s="219"/>
      <c r="F14" s="220"/>
      <c r="G14" s="220"/>
      <c r="H14" s="220"/>
      <c r="I14" s="220"/>
      <c r="J14" s="221"/>
      <c r="K14" s="222"/>
      <c r="L14" s="222"/>
      <c r="M14" s="223" t="s">
        <v>115</v>
      </c>
    </row>
    <row r="15" spans="1:1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3">
      <c r="A16" s="4" t="s">
        <v>335</v>
      </c>
    </row>
    <row r="17" spans="1:2" ht="18" customHeight="1">
      <c r="A17" s="4"/>
      <c r="B17" s="310" t="s">
        <v>356</v>
      </c>
    </row>
    <row r="18" spans="1:2" ht="18" customHeight="1">
      <c r="A18" s="4"/>
      <c r="B18" s="310"/>
    </row>
    <row r="19" spans="1:2">
      <c r="A19" s="91" t="s">
        <v>130</v>
      </c>
    </row>
    <row r="20" spans="1:2">
      <c r="A20" s="91" t="s">
        <v>135</v>
      </c>
    </row>
    <row r="21" spans="1:2">
      <c r="A21" s="91"/>
    </row>
    <row r="22" spans="1:2">
      <c r="A22" s="91"/>
    </row>
    <row r="23" spans="1:2">
      <c r="A23" s="91"/>
    </row>
  </sheetData>
  <mergeCells count="13">
    <mergeCell ref="M2:M4"/>
    <mergeCell ref="D2:L2"/>
    <mergeCell ref="D3:D4"/>
    <mergeCell ref="F3:F4"/>
    <mergeCell ref="G3:G4"/>
    <mergeCell ref="H3:H4"/>
    <mergeCell ref="I3:I4"/>
    <mergeCell ref="A2:A4"/>
    <mergeCell ref="B2:B4"/>
    <mergeCell ref="J3:K3"/>
    <mergeCell ref="A5:A14"/>
    <mergeCell ref="C2:C4"/>
    <mergeCell ref="E3:E4"/>
  </mergeCells>
  <phoneticPr fontId="3" type="noConversion"/>
  <printOptions horizontalCentered="1"/>
  <pageMargins left="0.52" right="0.17" top="0.98425196850393704" bottom="0.98425196850393704" header="0.51181102362204722" footer="0.51181102362204722"/>
  <pageSetup paperSize="9" orientation="landscape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61"/>
  </sheetPr>
  <dimension ref="A1:I107"/>
  <sheetViews>
    <sheetView zoomScaleNormal="100" workbookViewId="0"/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88671875" customWidth="1"/>
    <col min="6" max="6" width="11" customWidth="1"/>
    <col min="7" max="7" width="12.6640625" customWidth="1"/>
  </cols>
  <sheetData>
    <row r="1" spans="1:9" ht="18.75">
      <c r="A1" s="168" t="s">
        <v>189</v>
      </c>
    </row>
    <row r="2" spans="1:9" ht="14.25">
      <c r="A2" s="16" t="s">
        <v>292</v>
      </c>
      <c r="B2" s="16"/>
      <c r="C2" s="9"/>
      <c r="D2" s="9"/>
      <c r="E2" s="9"/>
      <c r="F2" s="9"/>
      <c r="G2" s="9"/>
    </row>
    <row r="3" spans="1:9" ht="14.25">
      <c r="A3" s="16"/>
      <c r="B3" s="16"/>
      <c r="C3" s="9"/>
      <c r="D3" s="9"/>
      <c r="E3" s="9"/>
      <c r="F3" s="9"/>
      <c r="G3" s="9"/>
    </row>
    <row r="4" spans="1:9" ht="14.25" thickBot="1">
      <c r="A4" s="17" t="s">
        <v>21</v>
      </c>
      <c r="B4" s="17" t="s">
        <v>163</v>
      </c>
      <c r="C4" s="17" t="s">
        <v>17</v>
      </c>
      <c r="D4" s="17" t="s">
        <v>18</v>
      </c>
      <c r="E4" s="379" t="s">
        <v>19</v>
      </c>
      <c r="F4" s="379"/>
      <c r="G4" s="17" t="s">
        <v>20</v>
      </c>
      <c r="H4" s="17" t="s">
        <v>207</v>
      </c>
      <c r="I4" s="17" t="s">
        <v>208</v>
      </c>
    </row>
    <row r="5" spans="1:9" ht="14.25" thickTop="1">
      <c r="A5" s="23" t="s">
        <v>57</v>
      </c>
      <c r="B5" s="23" t="s">
        <v>164</v>
      </c>
      <c r="C5" s="3"/>
      <c r="D5" s="3"/>
      <c r="E5" s="24"/>
      <c r="F5" s="24"/>
      <c r="G5" s="25"/>
      <c r="H5" s="3"/>
      <c r="I5" s="3"/>
    </row>
    <row r="6" spans="1:9">
      <c r="A6" s="1"/>
      <c r="B6" s="1"/>
      <c r="C6" s="3"/>
      <c r="D6" s="26"/>
      <c r="E6" s="27">
        <v>23680</v>
      </c>
      <c r="F6" s="27">
        <v>24226</v>
      </c>
      <c r="G6" s="25">
        <f>F6-E6+1</f>
        <v>547</v>
      </c>
      <c r="H6" s="26"/>
      <c r="I6" s="26"/>
    </row>
    <row r="7" spans="1:9">
      <c r="A7" s="1"/>
      <c r="B7" s="1"/>
      <c r="C7" s="3"/>
      <c r="D7" s="26"/>
      <c r="E7" s="27">
        <v>27061</v>
      </c>
      <c r="F7" s="27">
        <v>27363</v>
      </c>
      <c r="G7" s="25">
        <f>IF(E7&gt;F6,F7-E7+1,F7-F6)</f>
        <v>303</v>
      </c>
      <c r="H7" s="26"/>
      <c r="I7" s="26"/>
    </row>
    <row r="8" spans="1:9">
      <c r="A8" s="1"/>
      <c r="B8" s="1"/>
      <c r="C8" s="39"/>
      <c r="D8" s="26"/>
      <c r="E8" s="27">
        <v>27364</v>
      </c>
      <c r="F8" s="27">
        <v>27728</v>
      </c>
      <c r="G8" s="25">
        <f t="shared" ref="G8:G34" si="0">IF(E8&gt;F7,F8-E8+1,F8-F7)</f>
        <v>365</v>
      </c>
      <c r="H8" s="26"/>
      <c r="I8" s="26"/>
    </row>
    <row r="9" spans="1:9">
      <c r="A9" s="1"/>
      <c r="B9" s="1"/>
      <c r="C9" s="39"/>
      <c r="D9" s="26"/>
      <c r="E9" s="27">
        <v>27729</v>
      </c>
      <c r="F9" s="27">
        <v>28125</v>
      </c>
      <c r="G9" s="25">
        <f t="shared" si="0"/>
        <v>397</v>
      </c>
      <c r="H9" s="26"/>
      <c r="I9" s="26"/>
    </row>
    <row r="10" spans="1:9">
      <c r="A10" s="1"/>
      <c r="B10" s="1"/>
      <c r="C10" s="39"/>
      <c r="D10" s="26"/>
      <c r="E10" s="27">
        <v>28126</v>
      </c>
      <c r="F10" s="27">
        <v>28490</v>
      </c>
      <c r="G10" s="25">
        <f t="shared" si="0"/>
        <v>365</v>
      </c>
      <c r="H10" s="26"/>
      <c r="I10" s="26"/>
    </row>
    <row r="11" spans="1:9">
      <c r="A11" s="1"/>
      <c r="B11" s="1"/>
      <c r="C11" s="26"/>
      <c r="D11" s="26"/>
      <c r="E11" s="27">
        <v>28491</v>
      </c>
      <c r="F11" s="27">
        <v>28855</v>
      </c>
      <c r="G11" s="25">
        <f t="shared" si="0"/>
        <v>365</v>
      </c>
      <c r="H11" s="26"/>
      <c r="I11" s="26"/>
    </row>
    <row r="12" spans="1:9">
      <c r="A12" s="1"/>
      <c r="B12" s="1"/>
      <c r="C12" s="26"/>
      <c r="D12" s="26"/>
      <c r="E12" s="27">
        <v>28856</v>
      </c>
      <c r="F12" s="27">
        <v>29189</v>
      </c>
      <c r="G12" s="25">
        <f t="shared" si="0"/>
        <v>334</v>
      </c>
      <c r="H12" s="26"/>
      <c r="I12" s="26"/>
    </row>
    <row r="13" spans="1:9">
      <c r="A13" s="1"/>
      <c r="B13" s="1"/>
      <c r="C13" s="26"/>
      <c r="D13" s="26"/>
      <c r="E13" s="27">
        <v>29190</v>
      </c>
      <c r="F13" s="27">
        <v>29586</v>
      </c>
      <c r="G13" s="25">
        <f t="shared" si="0"/>
        <v>397</v>
      </c>
      <c r="H13" s="26"/>
      <c r="I13" s="26"/>
    </row>
    <row r="14" spans="1:9">
      <c r="A14" s="1"/>
      <c r="B14" s="1"/>
      <c r="C14" s="26"/>
      <c r="D14" s="26"/>
      <c r="E14" s="27">
        <v>29587</v>
      </c>
      <c r="F14" s="27">
        <v>30316</v>
      </c>
      <c r="G14" s="25">
        <f t="shared" si="0"/>
        <v>730</v>
      </c>
      <c r="H14" s="26"/>
      <c r="I14" s="26"/>
    </row>
    <row r="15" spans="1:9">
      <c r="A15" s="1" t="s">
        <v>24</v>
      </c>
      <c r="B15" s="1"/>
      <c r="C15" s="26"/>
      <c r="D15" s="26"/>
      <c r="E15" s="27">
        <v>30317</v>
      </c>
      <c r="F15" s="27">
        <v>30681</v>
      </c>
      <c r="G15" s="25">
        <f t="shared" si="0"/>
        <v>365</v>
      </c>
      <c r="H15" s="26"/>
      <c r="I15" s="26"/>
    </row>
    <row r="16" spans="1:9">
      <c r="A16" s="1" t="s">
        <v>25</v>
      </c>
      <c r="B16" s="1"/>
      <c r="C16" s="26"/>
      <c r="D16" s="26"/>
      <c r="E16" s="27">
        <v>30682</v>
      </c>
      <c r="F16" s="27">
        <v>30816</v>
      </c>
      <c r="G16" s="25">
        <f t="shared" si="0"/>
        <v>135</v>
      </c>
      <c r="H16" s="26"/>
      <c r="I16" s="26"/>
    </row>
    <row r="17" spans="1:9">
      <c r="A17" s="1"/>
      <c r="B17" s="1"/>
      <c r="C17" s="26"/>
      <c r="D17" s="26"/>
      <c r="E17" s="27">
        <v>30817</v>
      </c>
      <c r="F17" s="27">
        <v>31228</v>
      </c>
      <c r="G17" s="25">
        <f t="shared" si="0"/>
        <v>412</v>
      </c>
      <c r="H17" s="26"/>
      <c r="I17" s="26"/>
    </row>
    <row r="18" spans="1:9">
      <c r="A18" s="1"/>
      <c r="B18" s="1"/>
      <c r="C18" s="26"/>
      <c r="D18" s="26"/>
      <c r="E18" s="27">
        <v>31229</v>
      </c>
      <c r="F18" s="27">
        <v>31366</v>
      </c>
      <c r="G18" s="25">
        <f t="shared" si="0"/>
        <v>138</v>
      </c>
      <c r="H18" s="26"/>
      <c r="I18" s="26"/>
    </row>
    <row r="19" spans="1:9">
      <c r="A19" s="2"/>
      <c r="B19" s="2"/>
      <c r="C19" s="3"/>
      <c r="D19" s="3"/>
      <c r="E19" s="24">
        <v>31367</v>
      </c>
      <c r="F19" s="24">
        <v>31804</v>
      </c>
      <c r="G19" s="25">
        <f t="shared" si="0"/>
        <v>438</v>
      </c>
      <c r="H19" s="3"/>
      <c r="I19" s="3"/>
    </row>
    <row r="20" spans="1:9">
      <c r="A20" s="1"/>
      <c r="B20" s="1"/>
      <c r="C20" s="26"/>
      <c r="D20" s="26"/>
      <c r="E20" s="27">
        <v>31805</v>
      </c>
      <c r="F20" s="27">
        <v>32315</v>
      </c>
      <c r="G20" s="25">
        <f t="shared" si="0"/>
        <v>511</v>
      </c>
      <c r="H20" s="26"/>
      <c r="I20" s="26"/>
    </row>
    <row r="21" spans="1:9">
      <c r="A21" s="1"/>
      <c r="B21" s="1"/>
      <c r="C21" s="26"/>
      <c r="D21" s="26"/>
      <c r="E21" s="27">
        <v>32316</v>
      </c>
      <c r="F21" s="27">
        <v>32508</v>
      </c>
      <c r="G21" s="25">
        <f t="shared" si="0"/>
        <v>193</v>
      </c>
      <c r="H21" s="26"/>
      <c r="I21" s="26"/>
    </row>
    <row r="22" spans="1:9">
      <c r="A22" s="1"/>
      <c r="B22" s="1"/>
      <c r="C22" s="26"/>
      <c r="D22" s="26"/>
      <c r="E22" s="27">
        <v>32509</v>
      </c>
      <c r="F22" s="27">
        <v>32628</v>
      </c>
      <c r="G22" s="25">
        <f t="shared" si="0"/>
        <v>120</v>
      </c>
      <c r="H22" s="26"/>
      <c r="I22" s="26"/>
    </row>
    <row r="23" spans="1:9">
      <c r="A23" s="1"/>
      <c r="B23" s="1"/>
      <c r="C23" s="26"/>
      <c r="D23" s="26"/>
      <c r="E23" s="27">
        <v>32629</v>
      </c>
      <c r="F23" s="27">
        <v>32903</v>
      </c>
      <c r="G23" s="25">
        <f t="shared" si="0"/>
        <v>275</v>
      </c>
      <c r="H23" s="26"/>
      <c r="I23" s="26"/>
    </row>
    <row r="24" spans="1:9">
      <c r="A24" s="1"/>
      <c r="B24" s="1"/>
      <c r="C24" s="26"/>
      <c r="D24" s="26"/>
      <c r="E24" s="27">
        <v>32629</v>
      </c>
      <c r="F24" s="27">
        <v>32903</v>
      </c>
      <c r="G24" s="25">
        <f t="shared" si="0"/>
        <v>0</v>
      </c>
      <c r="H24" s="26"/>
      <c r="I24" s="26"/>
    </row>
    <row r="25" spans="1:9">
      <c r="A25" s="1"/>
      <c r="B25" s="1"/>
      <c r="C25" s="26"/>
      <c r="D25" s="26"/>
      <c r="E25" s="27">
        <v>32874</v>
      </c>
      <c r="F25" s="27">
        <v>33237</v>
      </c>
      <c r="G25" s="25">
        <f t="shared" si="0"/>
        <v>334</v>
      </c>
      <c r="H25" s="26"/>
      <c r="I25" s="26"/>
    </row>
    <row r="26" spans="1:9">
      <c r="A26" s="1"/>
      <c r="B26" s="1"/>
      <c r="C26" s="26"/>
      <c r="D26" s="26"/>
      <c r="E26" s="27">
        <v>32904</v>
      </c>
      <c r="F26" s="27">
        <v>33177</v>
      </c>
      <c r="G26" s="25">
        <f t="shared" si="0"/>
        <v>-60</v>
      </c>
      <c r="H26" s="26"/>
      <c r="I26" s="26"/>
    </row>
    <row r="27" spans="1:9">
      <c r="A27" s="1"/>
      <c r="B27" s="1"/>
      <c r="C27" s="26"/>
      <c r="D27" s="26"/>
      <c r="E27" s="27">
        <v>33178</v>
      </c>
      <c r="F27" s="27">
        <v>33419</v>
      </c>
      <c r="G27" s="25">
        <f t="shared" si="0"/>
        <v>242</v>
      </c>
      <c r="H27" s="26"/>
      <c r="I27" s="26"/>
    </row>
    <row r="28" spans="1:9">
      <c r="A28" s="1"/>
      <c r="B28" s="1"/>
      <c r="C28" s="26"/>
      <c r="D28" s="26"/>
      <c r="E28" s="27">
        <v>33420</v>
      </c>
      <c r="F28" s="27">
        <v>33602</v>
      </c>
      <c r="G28" s="25">
        <f t="shared" si="0"/>
        <v>183</v>
      </c>
      <c r="H28" s="26"/>
      <c r="I28" s="26"/>
    </row>
    <row r="29" spans="1:9">
      <c r="A29" s="1"/>
      <c r="B29" s="1"/>
      <c r="C29" s="26"/>
      <c r="D29" s="26"/>
      <c r="E29" s="27">
        <v>33573</v>
      </c>
      <c r="F29" s="27">
        <v>33969</v>
      </c>
      <c r="G29" s="25">
        <f t="shared" si="0"/>
        <v>367</v>
      </c>
      <c r="H29" s="26"/>
      <c r="I29" s="26"/>
    </row>
    <row r="30" spans="1:9">
      <c r="A30" s="1"/>
      <c r="B30" s="1"/>
      <c r="C30" s="26"/>
      <c r="D30" s="26"/>
      <c r="E30" s="27">
        <v>33970</v>
      </c>
      <c r="F30" s="27">
        <v>34395</v>
      </c>
      <c r="G30" s="25">
        <f t="shared" si="0"/>
        <v>426</v>
      </c>
      <c r="H30" s="26"/>
      <c r="I30" s="26"/>
    </row>
    <row r="31" spans="1:9">
      <c r="A31" s="1"/>
      <c r="B31" s="1"/>
      <c r="C31" s="26"/>
      <c r="D31" s="26"/>
      <c r="E31" s="27">
        <v>34060</v>
      </c>
      <c r="F31" s="27">
        <v>34120</v>
      </c>
      <c r="G31" s="25">
        <f t="shared" si="0"/>
        <v>-275</v>
      </c>
      <c r="H31" s="26"/>
      <c r="I31" s="26"/>
    </row>
    <row r="32" spans="1:9">
      <c r="A32" s="1"/>
      <c r="B32" s="1"/>
      <c r="C32" s="26"/>
      <c r="D32" s="26"/>
      <c r="E32" s="27">
        <v>34121</v>
      </c>
      <c r="F32" s="27">
        <v>34313</v>
      </c>
      <c r="G32" s="25">
        <f t="shared" si="0"/>
        <v>193</v>
      </c>
      <c r="H32" s="26"/>
      <c r="I32" s="26"/>
    </row>
    <row r="33" spans="1:9">
      <c r="A33" s="1"/>
      <c r="B33" s="1"/>
      <c r="C33" s="26"/>
      <c r="D33" s="26"/>
      <c r="E33" s="27">
        <v>34121</v>
      </c>
      <c r="F33" s="27">
        <v>34365</v>
      </c>
      <c r="G33" s="25">
        <f t="shared" si="0"/>
        <v>52</v>
      </c>
      <c r="H33" s="26"/>
      <c r="I33" s="26"/>
    </row>
    <row r="34" spans="1:9">
      <c r="A34" s="1"/>
      <c r="B34" s="1"/>
      <c r="C34" s="26"/>
      <c r="D34" s="26"/>
      <c r="E34" s="27">
        <v>34396</v>
      </c>
      <c r="F34" s="27">
        <v>35060</v>
      </c>
      <c r="G34" s="25">
        <f t="shared" si="0"/>
        <v>665</v>
      </c>
      <c r="H34" s="26"/>
      <c r="I34" s="26"/>
    </row>
    <row r="35" spans="1:9">
      <c r="A35" s="20" t="s">
        <v>22</v>
      </c>
      <c r="B35" s="380" t="s">
        <v>58</v>
      </c>
      <c r="C35" s="381"/>
      <c r="D35" s="18"/>
      <c r="E35" s="18"/>
      <c r="F35" s="18"/>
      <c r="G35" s="19">
        <f>SUM(G5:G34)</f>
        <v>8517</v>
      </c>
      <c r="H35" s="18"/>
      <c r="I35" s="18">
        <f>SUM(I6:I34)</f>
        <v>0</v>
      </c>
    </row>
    <row r="38" spans="1:9" ht="14.25">
      <c r="A38" s="16" t="s">
        <v>293</v>
      </c>
      <c r="B38" s="16"/>
      <c r="C38" s="9"/>
      <c r="D38" s="9"/>
      <c r="E38" s="9"/>
      <c r="F38" s="9"/>
      <c r="G38" s="9"/>
    </row>
    <row r="39" spans="1:9" ht="14.25">
      <c r="A39" s="16"/>
      <c r="B39" s="16"/>
      <c r="C39" s="9"/>
      <c r="D39" s="9"/>
      <c r="E39" s="9"/>
      <c r="F39" s="9"/>
      <c r="G39" s="9"/>
    </row>
    <row r="40" spans="1:9" ht="14.25" thickBot="1">
      <c r="A40" s="17" t="s">
        <v>21</v>
      </c>
      <c r="B40" s="17" t="s">
        <v>163</v>
      </c>
      <c r="C40" s="17" t="s">
        <v>6</v>
      </c>
      <c r="D40" s="17" t="s">
        <v>9</v>
      </c>
      <c r="E40" s="379" t="s">
        <v>19</v>
      </c>
      <c r="F40" s="379"/>
      <c r="G40" s="17" t="s">
        <v>20</v>
      </c>
      <c r="H40" s="17" t="s">
        <v>207</v>
      </c>
      <c r="I40" s="17" t="s">
        <v>208</v>
      </c>
    </row>
    <row r="41" spans="1:9" ht="14.25" thickTop="1">
      <c r="A41" s="23" t="s">
        <v>56</v>
      </c>
      <c r="B41" s="23" t="s">
        <v>164</v>
      </c>
      <c r="C41" s="3"/>
      <c r="D41" s="3"/>
      <c r="E41" s="24"/>
      <c r="F41" s="24"/>
      <c r="G41" s="25"/>
      <c r="H41" s="3"/>
      <c r="I41" s="3"/>
    </row>
    <row r="42" spans="1:9">
      <c r="A42" s="1"/>
      <c r="B42" s="1"/>
      <c r="C42" s="3"/>
      <c r="D42" s="26"/>
      <c r="E42" s="27">
        <v>23680</v>
      </c>
      <c r="F42" s="27">
        <v>24226</v>
      </c>
      <c r="G42" s="25">
        <f>F42-E42+1</f>
        <v>547</v>
      </c>
      <c r="H42" s="26"/>
      <c r="I42" s="26"/>
    </row>
    <row r="43" spans="1:9">
      <c r="A43" s="1"/>
      <c r="B43" s="1"/>
      <c r="C43" s="3"/>
      <c r="D43" s="26"/>
      <c r="E43" s="27">
        <v>27061</v>
      </c>
      <c r="F43" s="27">
        <v>27363</v>
      </c>
      <c r="G43" s="25">
        <f>IF(E43&gt;F42,F43-E43+1,F43-F42)</f>
        <v>303</v>
      </c>
      <c r="H43" s="26"/>
      <c r="I43" s="26"/>
    </row>
    <row r="44" spans="1:9">
      <c r="A44" s="1"/>
      <c r="B44" s="1"/>
      <c r="C44" s="39"/>
      <c r="D44" s="26"/>
      <c r="E44" s="27">
        <v>27364</v>
      </c>
      <c r="F44" s="27">
        <v>27728</v>
      </c>
      <c r="G44" s="25">
        <f t="shared" ref="G44:G70" si="1">IF(E44&gt;F43,F44-E44+1,F44-F43)</f>
        <v>365</v>
      </c>
      <c r="H44" s="26"/>
      <c r="I44" s="26"/>
    </row>
    <row r="45" spans="1:9">
      <c r="A45" s="1"/>
      <c r="B45" s="1"/>
      <c r="C45" s="39"/>
      <c r="D45" s="26"/>
      <c r="E45" s="27">
        <v>27729</v>
      </c>
      <c r="F45" s="27">
        <v>28125</v>
      </c>
      <c r="G45" s="25">
        <f t="shared" si="1"/>
        <v>397</v>
      </c>
      <c r="H45" s="26"/>
      <c r="I45" s="26"/>
    </row>
    <row r="46" spans="1:9">
      <c r="A46" s="1"/>
      <c r="B46" s="1"/>
      <c r="C46" s="39"/>
      <c r="D46" s="26"/>
      <c r="E46" s="27">
        <v>28126</v>
      </c>
      <c r="F46" s="27">
        <v>28490</v>
      </c>
      <c r="G46" s="25">
        <f t="shared" si="1"/>
        <v>365</v>
      </c>
      <c r="H46" s="26"/>
      <c r="I46" s="26"/>
    </row>
    <row r="47" spans="1:9">
      <c r="A47" s="1"/>
      <c r="B47" s="1"/>
      <c r="C47" s="26"/>
      <c r="D47" s="26"/>
      <c r="E47" s="27">
        <v>28491</v>
      </c>
      <c r="F47" s="27">
        <v>28855</v>
      </c>
      <c r="G47" s="25">
        <f t="shared" si="1"/>
        <v>365</v>
      </c>
      <c r="H47" s="26"/>
      <c r="I47" s="26"/>
    </row>
    <row r="48" spans="1:9">
      <c r="A48" s="1"/>
      <c r="B48" s="1"/>
      <c r="C48" s="26"/>
      <c r="D48" s="26"/>
      <c r="E48" s="27">
        <v>28856</v>
      </c>
      <c r="F48" s="27">
        <v>29189</v>
      </c>
      <c r="G48" s="25">
        <f t="shared" si="1"/>
        <v>334</v>
      </c>
      <c r="H48" s="26"/>
      <c r="I48" s="26"/>
    </row>
    <row r="49" spans="1:9">
      <c r="A49" s="1"/>
      <c r="B49" s="1"/>
      <c r="C49" s="26"/>
      <c r="D49" s="26"/>
      <c r="E49" s="27">
        <v>29190</v>
      </c>
      <c r="F49" s="27">
        <v>29586</v>
      </c>
      <c r="G49" s="25">
        <f t="shared" si="1"/>
        <v>397</v>
      </c>
      <c r="H49" s="26"/>
      <c r="I49" s="26"/>
    </row>
    <row r="50" spans="1:9">
      <c r="A50" s="1"/>
      <c r="B50" s="1"/>
      <c r="C50" s="26"/>
      <c r="D50" s="26"/>
      <c r="E50" s="27">
        <v>29587</v>
      </c>
      <c r="F50" s="27">
        <v>30316</v>
      </c>
      <c r="G50" s="25">
        <f t="shared" si="1"/>
        <v>730</v>
      </c>
      <c r="H50" s="26"/>
      <c r="I50" s="26"/>
    </row>
    <row r="51" spans="1:9">
      <c r="A51" s="1"/>
      <c r="B51" s="1"/>
      <c r="C51" s="26"/>
      <c r="D51" s="26"/>
      <c r="E51" s="27">
        <v>30317</v>
      </c>
      <c r="F51" s="27">
        <v>30681</v>
      </c>
      <c r="G51" s="25">
        <f t="shared" si="1"/>
        <v>365</v>
      </c>
      <c r="H51" s="26"/>
      <c r="I51" s="26"/>
    </row>
    <row r="52" spans="1:9">
      <c r="A52" s="1"/>
      <c r="B52" s="1"/>
      <c r="C52" s="26"/>
      <c r="D52" s="26"/>
      <c r="E52" s="27">
        <v>30682</v>
      </c>
      <c r="F52" s="27">
        <v>30816</v>
      </c>
      <c r="G52" s="25">
        <f t="shared" si="1"/>
        <v>135</v>
      </c>
      <c r="H52" s="26"/>
      <c r="I52" s="26"/>
    </row>
    <row r="53" spans="1:9">
      <c r="A53" s="1"/>
      <c r="B53" s="1"/>
      <c r="C53" s="26"/>
      <c r="D53" s="26"/>
      <c r="E53" s="27">
        <v>30817</v>
      </c>
      <c r="F53" s="27">
        <v>31228</v>
      </c>
      <c r="G53" s="25">
        <f t="shared" si="1"/>
        <v>412</v>
      </c>
      <c r="H53" s="26"/>
      <c r="I53" s="26"/>
    </row>
    <row r="54" spans="1:9">
      <c r="A54" s="1"/>
      <c r="B54" s="1"/>
      <c r="C54" s="26"/>
      <c r="D54" s="26"/>
      <c r="E54" s="27">
        <v>31229</v>
      </c>
      <c r="F54" s="27">
        <v>31366</v>
      </c>
      <c r="G54" s="25">
        <f t="shared" si="1"/>
        <v>138</v>
      </c>
      <c r="H54" s="26"/>
      <c r="I54" s="26"/>
    </row>
    <row r="55" spans="1:9">
      <c r="A55" s="2"/>
      <c r="B55" s="2"/>
      <c r="C55" s="3"/>
      <c r="D55" s="3"/>
      <c r="E55" s="24">
        <v>31367</v>
      </c>
      <c r="F55" s="24">
        <v>31804</v>
      </c>
      <c r="G55" s="25">
        <f t="shared" si="1"/>
        <v>438</v>
      </c>
      <c r="H55" s="3"/>
      <c r="I55" s="3"/>
    </row>
    <row r="56" spans="1:9">
      <c r="A56" s="1"/>
      <c r="B56" s="1"/>
      <c r="C56" s="26"/>
      <c r="D56" s="26"/>
      <c r="E56" s="27">
        <v>31805</v>
      </c>
      <c r="F56" s="27">
        <v>32315</v>
      </c>
      <c r="G56" s="25">
        <f t="shared" si="1"/>
        <v>511</v>
      </c>
      <c r="H56" s="26"/>
      <c r="I56" s="26"/>
    </row>
    <row r="57" spans="1:9">
      <c r="A57" s="1"/>
      <c r="B57" s="1"/>
      <c r="C57" s="26"/>
      <c r="D57" s="26"/>
      <c r="E57" s="27">
        <v>32316</v>
      </c>
      <c r="F57" s="27">
        <v>32508</v>
      </c>
      <c r="G57" s="25">
        <f t="shared" si="1"/>
        <v>193</v>
      </c>
      <c r="H57" s="26"/>
      <c r="I57" s="26"/>
    </row>
    <row r="58" spans="1:9">
      <c r="A58" s="1"/>
      <c r="B58" s="1"/>
      <c r="C58" s="26"/>
      <c r="D58" s="26"/>
      <c r="E58" s="27">
        <v>32509</v>
      </c>
      <c r="F58" s="27">
        <v>32628</v>
      </c>
      <c r="G58" s="25">
        <f t="shared" si="1"/>
        <v>120</v>
      </c>
      <c r="H58" s="26"/>
      <c r="I58" s="26"/>
    </row>
    <row r="59" spans="1:9">
      <c r="A59" s="1"/>
      <c r="B59" s="1"/>
      <c r="C59" s="26"/>
      <c r="D59" s="26"/>
      <c r="E59" s="27">
        <v>32629</v>
      </c>
      <c r="F59" s="27">
        <v>32903</v>
      </c>
      <c r="G59" s="25">
        <f t="shared" si="1"/>
        <v>275</v>
      </c>
      <c r="H59" s="26"/>
      <c r="I59" s="26"/>
    </row>
    <row r="60" spans="1:9">
      <c r="A60" s="1"/>
      <c r="B60" s="1"/>
      <c r="C60" s="26"/>
      <c r="D60" s="26"/>
      <c r="E60" s="27">
        <v>32629</v>
      </c>
      <c r="F60" s="27">
        <v>32903</v>
      </c>
      <c r="G60" s="25">
        <f t="shared" si="1"/>
        <v>0</v>
      </c>
      <c r="H60" s="26"/>
      <c r="I60" s="26"/>
    </row>
    <row r="61" spans="1:9">
      <c r="A61" s="1"/>
      <c r="B61" s="1"/>
      <c r="C61" s="26"/>
      <c r="D61" s="26"/>
      <c r="E61" s="27">
        <v>32874</v>
      </c>
      <c r="F61" s="27">
        <v>33237</v>
      </c>
      <c r="G61" s="25">
        <f t="shared" si="1"/>
        <v>334</v>
      </c>
      <c r="H61" s="26"/>
      <c r="I61" s="26"/>
    </row>
    <row r="62" spans="1:9">
      <c r="A62" s="1"/>
      <c r="B62" s="1"/>
      <c r="C62" s="26"/>
      <c r="D62" s="26"/>
      <c r="E62" s="27">
        <v>32904</v>
      </c>
      <c r="F62" s="27">
        <v>33177</v>
      </c>
      <c r="G62" s="25">
        <f t="shared" si="1"/>
        <v>-60</v>
      </c>
      <c r="H62" s="26"/>
      <c r="I62" s="26"/>
    </row>
    <row r="63" spans="1:9">
      <c r="A63" s="1"/>
      <c r="B63" s="1"/>
      <c r="C63" s="26"/>
      <c r="D63" s="26"/>
      <c r="E63" s="27">
        <v>33178</v>
      </c>
      <c r="F63" s="27">
        <v>33419</v>
      </c>
      <c r="G63" s="25">
        <f t="shared" si="1"/>
        <v>242</v>
      </c>
      <c r="H63" s="26"/>
      <c r="I63" s="26"/>
    </row>
    <row r="64" spans="1:9">
      <c r="A64" s="1"/>
      <c r="B64" s="1"/>
      <c r="C64" s="26"/>
      <c r="D64" s="26"/>
      <c r="E64" s="27">
        <v>33420</v>
      </c>
      <c r="F64" s="27">
        <v>33602</v>
      </c>
      <c r="G64" s="25">
        <f t="shared" si="1"/>
        <v>183</v>
      </c>
      <c r="H64" s="26"/>
      <c r="I64" s="26"/>
    </row>
    <row r="65" spans="1:9">
      <c r="A65" s="1"/>
      <c r="B65" s="1"/>
      <c r="C65" s="26"/>
      <c r="D65" s="26"/>
      <c r="E65" s="27">
        <v>33573</v>
      </c>
      <c r="F65" s="27">
        <v>33969</v>
      </c>
      <c r="G65" s="25">
        <f t="shared" si="1"/>
        <v>367</v>
      </c>
      <c r="H65" s="26"/>
      <c r="I65" s="26"/>
    </row>
    <row r="66" spans="1:9">
      <c r="A66" s="1"/>
      <c r="B66" s="1"/>
      <c r="C66" s="26"/>
      <c r="D66" s="26"/>
      <c r="E66" s="27">
        <v>33970</v>
      </c>
      <c r="F66" s="27">
        <v>34395</v>
      </c>
      <c r="G66" s="25">
        <f t="shared" si="1"/>
        <v>426</v>
      </c>
      <c r="H66" s="26"/>
      <c r="I66" s="26"/>
    </row>
    <row r="67" spans="1:9">
      <c r="A67" s="1"/>
      <c r="B67" s="1"/>
      <c r="C67" s="26"/>
      <c r="D67" s="26"/>
      <c r="E67" s="27">
        <v>34060</v>
      </c>
      <c r="F67" s="27">
        <v>34120</v>
      </c>
      <c r="G67" s="25">
        <f t="shared" si="1"/>
        <v>-275</v>
      </c>
      <c r="H67" s="26"/>
      <c r="I67" s="26"/>
    </row>
    <row r="68" spans="1:9">
      <c r="A68" s="1"/>
      <c r="B68" s="1"/>
      <c r="C68" s="26"/>
      <c r="D68" s="26"/>
      <c r="E68" s="27">
        <v>34121</v>
      </c>
      <c r="F68" s="27">
        <v>34313</v>
      </c>
      <c r="G68" s="25">
        <f t="shared" si="1"/>
        <v>193</v>
      </c>
      <c r="H68" s="26"/>
      <c r="I68" s="26"/>
    </row>
    <row r="69" spans="1:9">
      <c r="A69" s="1"/>
      <c r="B69" s="1"/>
      <c r="C69" s="26"/>
      <c r="D69" s="26"/>
      <c r="E69" s="27">
        <v>34121</v>
      </c>
      <c r="F69" s="27">
        <v>34365</v>
      </c>
      <c r="G69" s="25">
        <f t="shared" si="1"/>
        <v>52</v>
      </c>
      <c r="H69" s="26"/>
      <c r="I69" s="26"/>
    </row>
    <row r="70" spans="1:9">
      <c r="A70" s="1"/>
      <c r="B70" s="1"/>
      <c r="C70" s="26"/>
      <c r="D70" s="26"/>
      <c r="E70" s="27">
        <v>34396</v>
      </c>
      <c r="F70" s="27">
        <v>35060</v>
      </c>
      <c r="G70" s="25">
        <f t="shared" si="1"/>
        <v>665</v>
      </c>
      <c r="H70" s="26"/>
      <c r="I70" s="26"/>
    </row>
    <row r="71" spans="1:9">
      <c r="A71" s="20" t="s">
        <v>22</v>
      </c>
      <c r="B71" s="380" t="s">
        <v>58</v>
      </c>
      <c r="C71" s="381"/>
      <c r="D71" s="18"/>
      <c r="E71" s="18"/>
      <c r="F71" s="18"/>
      <c r="G71" s="19">
        <f>SUM(G41:G70)</f>
        <v>8517</v>
      </c>
      <c r="H71" s="18"/>
      <c r="I71" s="18">
        <f>SUM(I42:I70)</f>
        <v>0</v>
      </c>
    </row>
    <row r="74" spans="1:9" ht="14.25">
      <c r="A74" s="16" t="s">
        <v>294</v>
      </c>
      <c r="B74" s="16"/>
      <c r="C74" s="9"/>
      <c r="D74" s="9"/>
      <c r="E74" s="9"/>
      <c r="F74" s="9"/>
      <c r="G74" s="9"/>
    </row>
    <row r="75" spans="1:9" ht="14.25">
      <c r="A75" s="16"/>
      <c r="B75" s="16"/>
      <c r="C75" s="9"/>
      <c r="D75" s="9"/>
      <c r="E75" s="9"/>
      <c r="F75" s="9"/>
      <c r="G75" s="9"/>
    </row>
    <row r="76" spans="1:9" ht="14.25" thickBot="1">
      <c r="A76" s="17" t="s">
        <v>21</v>
      </c>
      <c r="B76" s="17" t="s">
        <v>163</v>
      </c>
      <c r="C76" s="17" t="s">
        <v>6</v>
      </c>
      <c r="D76" s="17" t="s">
        <v>9</v>
      </c>
      <c r="E76" s="379" t="s">
        <v>19</v>
      </c>
      <c r="F76" s="379"/>
      <c r="G76" s="17" t="s">
        <v>20</v>
      </c>
      <c r="H76" s="17" t="s">
        <v>207</v>
      </c>
      <c r="I76" s="17" t="s">
        <v>208</v>
      </c>
    </row>
    <row r="77" spans="1:9" ht="14.25" thickTop="1">
      <c r="A77" s="23" t="s">
        <v>56</v>
      </c>
      <c r="B77" s="23" t="s">
        <v>164</v>
      </c>
      <c r="C77" s="3"/>
      <c r="D77" s="3"/>
      <c r="E77" s="24"/>
      <c r="F77" s="24"/>
      <c r="G77" s="25"/>
      <c r="H77" s="3"/>
      <c r="I77" s="3"/>
    </row>
    <row r="78" spans="1:9">
      <c r="A78" s="1"/>
      <c r="B78" s="1"/>
      <c r="C78" s="3"/>
      <c r="D78" s="26"/>
      <c r="E78" s="27">
        <v>23680</v>
      </c>
      <c r="F78" s="27">
        <v>24226</v>
      </c>
      <c r="G78" s="25">
        <f>F78-E78+1</f>
        <v>547</v>
      </c>
      <c r="H78" s="26"/>
      <c r="I78" s="26"/>
    </row>
    <row r="79" spans="1:9">
      <c r="A79" s="1"/>
      <c r="B79" s="1"/>
      <c r="C79" s="3"/>
      <c r="D79" s="26"/>
      <c r="E79" s="27">
        <v>27061</v>
      </c>
      <c r="F79" s="27">
        <v>27363</v>
      </c>
      <c r="G79" s="25">
        <f>IF(E79&gt;F78,F79-E79+1,F79-F78)</f>
        <v>303</v>
      </c>
      <c r="H79" s="26"/>
      <c r="I79" s="26"/>
    </row>
    <row r="80" spans="1:9">
      <c r="A80" s="1"/>
      <c r="B80" s="1"/>
      <c r="C80" s="39"/>
      <c r="D80" s="26"/>
      <c r="E80" s="27">
        <v>27364</v>
      </c>
      <c r="F80" s="27">
        <v>27728</v>
      </c>
      <c r="G80" s="25">
        <f t="shared" ref="G80:G106" si="2">IF(E80&gt;F79,F80-E80+1,F80-F79)</f>
        <v>365</v>
      </c>
      <c r="H80" s="26"/>
      <c r="I80" s="26"/>
    </row>
    <row r="81" spans="1:9">
      <c r="B81" s="1"/>
      <c r="C81" s="39"/>
      <c r="D81" s="26"/>
      <c r="E81" s="27">
        <v>27729</v>
      </c>
      <c r="F81" s="27">
        <v>28125</v>
      </c>
      <c r="G81" s="25">
        <f t="shared" si="2"/>
        <v>397</v>
      </c>
      <c r="H81" s="26"/>
      <c r="I81" s="26"/>
    </row>
    <row r="82" spans="1:9">
      <c r="B82" s="1"/>
      <c r="C82" s="39"/>
      <c r="D82" s="26"/>
      <c r="E82" s="27">
        <v>28126</v>
      </c>
      <c r="F82" s="27">
        <v>28490</v>
      </c>
      <c r="G82" s="25">
        <f t="shared" si="2"/>
        <v>365</v>
      </c>
      <c r="H82" s="26"/>
      <c r="I82" s="26"/>
    </row>
    <row r="83" spans="1:9">
      <c r="A83" s="1"/>
      <c r="B83" s="1"/>
      <c r="C83" s="26"/>
      <c r="D83" s="26"/>
      <c r="E83" s="27">
        <v>28491</v>
      </c>
      <c r="F83" s="27">
        <v>28855</v>
      </c>
      <c r="G83" s="25">
        <f t="shared" si="2"/>
        <v>365</v>
      </c>
      <c r="H83" s="26"/>
      <c r="I83" s="26"/>
    </row>
    <row r="84" spans="1:9">
      <c r="A84" s="1"/>
      <c r="B84" s="1"/>
      <c r="C84" s="26"/>
      <c r="D84" s="26"/>
      <c r="E84" s="27">
        <v>28856</v>
      </c>
      <c r="F84" s="27">
        <v>29189</v>
      </c>
      <c r="G84" s="25">
        <f t="shared" si="2"/>
        <v>334</v>
      </c>
      <c r="H84" s="26"/>
      <c r="I84" s="26"/>
    </row>
    <row r="85" spans="1:9">
      <c r="A85" s="1"/>
      <c r="B85" s="1"/>
      <c r="C85" s="26"/>
      <c r="D85" s="26"/>
      <c r="E85" s="27">
        <v>29190</v>
      </c>
      <c r="F85" s="27">
        <v>29586</v>
      </c>
      <c r="G85" s="25">
        <f t="shared" si="2"/>
        <v>397</v>
      </c>
      <c r="H85" s="26"/>
      <c r="I85" s="26"/>
    </row>
    <row r="86" spans="1:9">
      <c r="A86" s="1"/>
      <c r="B86" s="1"/>
      <c r="C86" s="26"/>
      <c r="D86" s="26"/>
      <c r="E86" s="27">
        <v>29587</v>
      </c>
      <c r="F86" s="27">
        <v>30316</v>
      </c>
      <c r="G86" s="25">
        <f t="shared" si="2"/>
        <v>730</v>
      </c>
      <c r="H86" s="26"/>
      <c r="I86" s="26"/>
    </row>
    <row r="87" spans="1:9">
      <c r="A87" s="1"/>
      <c r="B87" s="1"/>
      <c r="C87" s="26"/>
      <c r="D87" s="26"/>
      <c r="E87" s="27">
        <v>30317</v>
      </c>
      <c r="F87" s="27">
        <v>30681</v>
      </c>
      <c r="G87" s="25">
        <f t="shared" si="2"/>
        <v>365</v>
      </c>
      <c r="H87" s="26"/>
      <c r="I87" s="26"/>
    </row>
    <row r="88" spans="1:9">
      <c r="A88" s="1"/>
      <c r="B88" s="1"/>
      <c r="C88" s="26"/>
      <c r="D88" s="26"/>
      <c r="E88" s="27">
        <v>30682</v>
      </c>
      <c r="F88" s="27">
        <v>30816</v>
      </c>
      <c r="G88" s="25">
        <f t="shared" si="2"/>
        <v>135</v>
      </c>
      <c r="H88" s="26"/>
      <c r="I88" s="26"/>
    </row>
    <row r="89" spans="1:9">
      <c r="A89" s="1"/>
      <c r="B89" s="1"/>
      <c r="C89" s="26"/>
      <c r="D89" s="26"/>
      <c r="E89" s="27">
        <v>30817</v>
      </c>
      <c r="F89" s="27">
        <v>31228</v>
      </c>
      <c r="G89" s="25">
        <f t="shared" si="2"/>
        <v>412</v>
      </c>
      <c r="H89" s="26"/>
      <c r="I89" s="26"/>
    </row>
    <row r="90" spans="1:9">
      <c r="A90" s="1"/>
      <c r="B90" s="1"/>
      <c r="C90" s="26"/>
      <c r="D90" s="26"/>
      <c r="E90" s="27">
        <v>31229</v>
      </c>
      <c r="F90" s="27">
        <v>31366</v>
      </c>
      <c r="G90" s="25">
        <f t="shared" si="2"/>
        <v>138</v>
      </c>
      <c r="H90" s="26"/>
      <c r="I90" s="26"/>
    </row>
    <row r="91" spans="1:9">
      <c r="A91" s="2"/>
      <c r="B91" s="2"/>
      <c r="C91" s="3"/>
      <c r="D91" s="3"/>
      <c r="E91" s="24">
        <v>31367</v>
      </c>
      <c r="F91" s="24">
        <v>31804</v>
      </c>
      <c r="G91" s="25">
        <f t="shared" si="2"/>
        <v>438</v>
      </c>
      <c r="H91" s="3"/>
      <c r="I91" s="3"/>
    </row>
    <row r="92" spans="1:9">
      <c r="A92" s="1"/>
      <c r="B92" s="1"/>
      <c r="C92" s="26"/>
      <c r="D92" s="26"/>
      <c r="E92" s="27">
        <v>31805</v>
      </c>
      <c r="F92" s="27">
        <v>32315</v>
      </c>
      <c r="G92" s="25">
        <f t="shared" si="2"/>
        <v>511</v>
      </c>
      <c r="H92" s="26"/>
      <c r="I92" s="26"/>
    </row>
    <row r="93" spans="1:9">
      <c r="A93" s="1"/>
      <c r="B93" s="1"/>
      <c r="C93" s="26"/>
      <c r="D93" s="26"/>
      <c r="E93" s="27">
        <v>32316</v>
      </c>
      <c r="F93" s="27">
        <v>32508</v>
      </c>
      <c r="G93" s="25">
        <f t="shared" si="2"/>
        <v>193</v>
      </c>
      <c r="H93" s="26"/>
      <c r="I93" s="26"/>
    </row>
    <row r="94" spans="1:9">
      <c r="A94" s="1"/>
      <c r="B94" s="1"/>
      <c r="C94" s="26"/>
      <c r="D94" s="26"/>
      <c r="E94" s="27">
        <v>32509</v>
      </c>
      <c r="F94" s="27">
        <v>32628</v>
      </c>
      <c r="G94" s="25">
        <f t="shared" si="2"/>
        <v>120</v>
      </c>
      <c r="H94" s="26"/>
      <c r="I94" s="26"/>
    </row>
    <row r="95" spans="1:9">
      <c r="A95" s="1"/>
      <c r="B95" s="1"/>
      <c r="C95" s="26"/>
      <c r="D95" s="26"/>
      <c r="E95" s="27">
        <v>32629</v>
      </c>
      <c r="F95" s="27">
        <v>32903</v>
      </c>
      <c r="G95" s="25">
        <f t="shared" si="2"/>
        <v>275</v>
      </c>
      <c r="H95" s="26"/>
      <c r="I95" s="26"/>
    </row>
    <row r="96" spans="1:9">
      <c r="A96" s="1"/>
      <c r="B96" s="1"/>
      <c r="C96" s="26"/>
      <c r="D96" s="26"/>
      <c r="E96" s="27">
        <v>32629</v>
      </c>
      <c r="F96" s="27">
        <v>32903</v>
      </c>
      <c r="G96" s="25">
        <f t="shared" si="2"/>
        <v>0</v>
      </c>
      <c r="H96" s="26"/>
      <c r="I96" s="26"/>
    </row>
    <row r="97" spans="1:9">
      <c r="A97" s="1"/>
      <c r="B97" s="1"/>
      <c r="C97" s="26"/>
      <c r="D97" s="26"/>
      <c r="E97" s="27">
        <v>32874</v>
      </c>
      <c r="F97" s="27">
        <v>33237</v>
      </c>
      <c r="G97" s="25">
        <f t="shared" si="2"/>
        <v>334</v>
      </c>
      <c r="H97" s="26"/>
      <c r="I97" s="26"/>
    </row>
    <row r="98" spans="1:9">
      <c r="A98" s="1"/>
      <c r="B98" s="1"/>
      <c r="C98" s="26"/>
      <c r="D98" s="26"/>
      <c r="E98" s="27">
        <v>32904</v>
      </c>
      <c r="F98" s="27">
        <v>33177</v>
      </c>
      <c r="G98" s="25">
        <f t="shared" si="2"/>
        <v>-60</v>
      </c>
      <c r="H98" s="26"/>
      <c r="I98" s="26"/>
    </row>
    <row r="99" spans="1:9">
      <c r="A99" s="1"/>
      <c r="B99" s="1"/>
      <c r="C99" s="26"/>
      <c r="D99" s="26"/>
      <c r="E99" s="27">
        <v>33178</v>
      </c>
      <c r="F99" s="27">
        <v>33419</v>
      </c>
      <c r="G99" s="25">
        <f t="shared" si="2"/>
        <v>242</v>
      </c>
      <c r="H99" s="26"/>
      <c r="I99" s="26"/>
    </row>
    <row r="100" spans="1:9">
      <c r="A100" s="1"/>
      <c r="B100" s="1"/>
      <c r="C100" s="26"/>
      <c r="D100" s="26"/>
      <c r="E100" s="27">
        <v>33420</v>
      </c>
      <c r="F100" s="27">
        <v>33602</v>
      </c>
      <c r="G100" s="25">
        <f t="shared" si="2"/>
        <v>183</v>
      </c>
      <c r="H100" s="26"/>
      <c r="I100" s="26"/>
    </row>
    <row r="101" spans="1:9">
      <c r="A101" s="1"/>
      <c r="B101" s="1"/>
      <c r="C101" s="26"/>
      <c r="D101" s="26"/>
      <c r="E101" s="27">
        <v>33573</v>
      </c>
      <c r="F101" s="27">
        <v>33969</v>
      </c>
      <c r="G101" s="25">
        <f t="shared" si="2"/>
        <v>367</v>
      </c>
      <c r="H101" s="26"/>
      <c r="I101" s="26"/>
    </row>
    <row r="102" spans="1:9">
      <c r="A102" s="1"/>
      <c r="B102" s="1"/>
      <c r="C102" s="26"/>
      <c r="D102" s="26"/>
      <c r="E102" s="27">
        <v>33970</v>
      </c>
      <c r="F102" s="27">
        <v>34395</v>
      </c>
      <c r="G102" s="25">
        <f t="shared" si="2"/>
        <v>426</v>
      </c>
      <c r="H102" s="26"/>
      <c r="I102" s="26"/>
    </row>
    <row r="103" spans="1:9">
      <c r="A103" s="1"/>
      <c r="B103" s="1"/>
      <c r="C103" s="26"/>
      <c r="D103" s="26"/>
      <c r="E103" s="27">
        <v>34060</v>
      </c>
      <c r="F103" s="27">
        <v>34120</v>
      </c>
      <c r="G103" s="25">
        <f t="shared" si="2"/>
        <v>-275</v>
      </c>
      <c r="H103" s="26"/>
      <c r="I103" s="26"/>
    </row>
    <row r="104" spans="1:9">
      <c r="A104" s="1"/>
      <c r="B104" s="1"/>
      <c r="C104" s="26"/>
      <c r="D104" s="26"/>
      <c r="E104" s="27">
        <v>34121</v>
      </c>
      <c r="F104" s="27">
        <v>34313</v>
      </c>
      <c r="G104" s="25">
        <f t="shared" si="2"/>
        <v>193</v>
      </c>
      <c r="H104" s="26"/>
      <c r="I104" s="26"/>
    </row>
    <row r="105" spans="1:9">
      <c r="A105" s="1"/>
      <c r="B105" s="1"/>
      <c r="C105" s="26"/>
      <c r="D105" s="26"/>
      <c r="E105" s="27">
        <v>34121</v>
      </c>
      <c r="F105" s="27">
        <v>34365</v>
      </c>
      <c r="G105" s="25">
        <f t="shared" si="2"/>
        <v>52</v>
      </c>
      <c r="H105" s="26"/>
      <c r="I105" s="26"/>
    </row>
    <row r="106" spans="1:9">
      <c r="A106" s="1"/>
      <c r="B106" s="1"/>
      <c r="C106" s="26"/>
      <c r="D106" s="26"/>
      <c r="E106" s="27">
        <v>34396</v>
      </c>
      <c r="F106" s="27">
        <v>35060</v>
      </c>
      <c r="G106" s="25">
        <f t="shared" si="2"/>
        <v>665</v>
      </c>
      <c r="H106" s="26"/>
      <c r="I106" s="26"/>
    </row>
    <row r="107" spans="1:9">
      <c r="A107" s="20" t="s">
        <v>22</v>
      </c>
      <c r="B107" s="380" t="s">
        <v>58</v>
      </c>
      <c r="C107" s="381"/>
      <c r="D107" s="18"/>
      <c r="E107" s="18"/>
      <c r="F107" s="18"/>
      <c r="G107" s="19">
        <f>SUM(G77:G106)</f>
        <v>8517</v>
      </c>
      <c r="H107" s="18"/>
      <c r="I107" s="18">
        <f>SUM(I78:I106)</f>
        <v>0</v>
      </c>
    </row>
  </sheetData>
  <mergeCells count="6">
    <mergeCell ref="E76:F76"/>
    <mergeCell ref="B107:C107"/>
    <mergeCell ref="E4:F4"/>
    <mergeCell ref="B35:C35"/>
    <mergeCell ref="E40:F40"/>
    <mergeCell ref="B71:C71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G107"/>
  <sheetViews>
    <sheetView zoomScaleNormal="100" workbookViewId="0">
      <selection activeCell="H22" sqref="H22:W30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20" customWidth="1"/>
    <col min="6" max="6" width="18.33203125" customWidth="1"/>
    <col min="7" max="7" width="13.33203125" customWidth="1"/>
  </cols>
  <sheetData>
    <row r="1" spans="1:7" ht="18.75">
      <c r="A1" s="168" t="s">
        <v>191</v>
      </c>
    </row>
    <row r="2" spans="1:7" ht="14.25">
      <c r="A2" s="16" t="s">
        <v>295</v>
      </c>
      <c r="B2" s="16"/>
      <c r="C2" s="9"/>
      <c r="D2" s="9"/>
      <c r="E2" s="9"/>
      <c r="F2" s="9"/>
      <c r="G2" s="9"/>
    </row>
    <row r="3" spans="1:7" ht="14.25">
      <c r="A3" s="16"/>
      <c r="B3" s="16"/>
      <c r="C3" s="9"/>
      <c r="D3" s="9"/>
      <c r="E3" s="9"/>
      <c r="F3" s="9"/>
      <c r="G3" s="9"/>
    </row>
    <row r="4" spans="1:7" ht="27.75" thickBot="1">
      <c r="A4" s="17" t="s">
        <v>72</v>
      </c>
      <c r="B4" s="17" t="s">
        <v>163</v>
      </c>
      <c r="C4" s="17" t="s">
        <v>73</v>
      </c>
      <c r="D4" s="17" t="s">
        <v>74</v>
      </c>
      <c r="E4" s="169" t="s">
        <v>210</v>
      </c>
      <c r="F4" s="169" t="s">
        <v>211</v>
      </c>
      <c r="G4" s="215" t="s">
        <v>8</v>
      </c>
    </row>
    <row r="5" spans="1:7" ht="14.25" thickTop="1">
      <c r="A5" s="23" t="s">
        <v>75</v>
      </c>
      <c r="B5" s="23" t="s">
        <v>164</v>
      </c>
      <c r="C5" s="3"/>
      <c r="D5" s="3"/>
      <c r="E5" s="24"/>
      <c r="F5" s="24"/>
      <c r="G5" s="25"/>
    </row>
    <row r="6" spans="1:7">
      <c r="A6" s="1"/>
      <c r="B6" s="1"/>
      <c r="C6" s="39"/>
      <c r="D6" s="26"/>
      <c r="E6" s="27"/>
      <c r="F6" s="27"/>
      <c r="G6" s="25"/>
    </row>
    <row r="7" spans="1:7">
      <c r="A7" s="1"/>
      <c r="B7" s="1"/>
      <c r="C7" s="39"/>
      <c r="D7" s="26"/>
      <c r="E7" s="27"/>
      <c r="F7" s="27"/>
      <c r="G7" s="25"/>
    </row>
    <row r="8" spans="1:7">
      <c r="A8" s="1"/>
      <c r="B8" s="1"/>
      <c r="C8" s="39"/>
      <c r="D8" s="26"/>
      <c r="E8" s="27"/>
      <c r="F8" s="27"/>
      <c r="G8" s="25"/>
    </row>
    <row r="9" spans="1:7">
      <c r="A9" s="1"/>
      <c r="B9" s="1"/>
      <c r="C9" s="39"/>
      <c r="D9" s="26"/>
      <c r="E9" s="27"/>
      <c r="F9" s="27"/>
      <c r="G9" s="25"/>
    </row>
    <row r="10" spans="1:7">
      <c r="A10" s="1"/>
      <c r="B10" s="1"/>
      <c r="C10" s="39"/>
      <c r="D10" s="26"/>
      <c r="E10" s="27"/>
      <c r="F10" s="27"/>
      <c r="G10" s="25"/>
    </row>
    <row r="11" spans="1:7">
      <c r="A11" s="1"/>
      <c r="B11" s="1"/>
      <c r="C11" s="26"/>
      <c r="D11" s="26"/>
      <c r="E11" s="27"/>
      <c r="F11" s="27"/>
      <c r="G11" s="25"/>
    </row>
    <row r="12" spans="1:7">
      <c r="A12" s="1"/>
      <c r="B12" s="1"/>
      <c r="C12" s="26"/>
      <c r="D12" s="26"/>
      <c r="E12" s="27"/>
      <c r="F12" s="27"/>
      <c r="G12" s="25"/>
    </row>
    <row r="13" spans="1:7">
      <c r="A13" s="1"/>
      <c r="B13" s="1"/>
      <c r="C13" s="26"/>
      <c r="D13" s="26"/>
      <c r="E13" s="27"/>
      <c r="F13" s="27"/>
      <c r="G13" s="25"/>
    </row>
    <row r="14" spans="1:7">
      <c r="A14" s="1"/>
      <c r="B14" s="1"/>
      <c r="C14" s="26"/>
      <c r="D14" s="26"/>
      <c r="E14" s="27"/>
      <c r="F14" s="27"/>
      <c r="G14" s="25"/>
    </row>
    <row r="15" spans="1:7">
      <c r="A15" s="1" t="s">
        <v>76</v>
      </c>
      <c r="B15" s="1"/>
      <c r="C15" s="26"/>
      <c r="D15" s="26"/>
      <c r="E15" s="27"/>
      <c r="F15" s="27"/>
      <c r="G15" s="25"/>
    </row>
    <row r="16" spans="1:7">
      <c r="A16" s="1" t="s">
        <v>77</v>
      </c>
      <c r="B16" s="1"/>
      <c r="C16" s="26"/>
      <c r="D16" s="26"/>
      <c r="E16" s="27"/>
      <c r="F16" s="27"/>
      <c r="G16" s="25"/>
    </row>
    <row r="17" spans="1:7">
      <c r="A17" s="1"/>
      <c r="B17" s="1"/>
      <c r="C17" s="26"/>
      <c r="D17" s="26"/>
      <c r="E17" s="27"/>
      <c r="F17" s="27"/>
      <c r="G17" s="25"/>
    </row>
    <row r="18" spans="1:7">
      <c r="A18" s="1"/>
      <c r="B18" s="1"/>
      <c r="C18" s="26"/>
      <c r="D18" s="26"/>
      <c r="E18" s="27"/>
      <c r="F18" s="27"/>
      <c r="G18" s="25"/>
    </row>
    <row r="19" spans="1:7">
      <c r="A19" s="2"/>
      <c r="B19" s="2"/>
      <c r="C19" s="3"/>
      <c r="D19" s="3"/>
      <c r="E19" s="24"/>
      <c r="F19" s="24"/>
      <c r="G19" s="25"/>
    </row>
    <row r="20" spans="1:7">
      <c r="A20" s="1"/>
      <c r="B20" s="1"/>
      <c r="C20" s="26"/>
      <c r="D20" s="26"/>
      <c r="E20" s="27"/>
      <c r="F20" s="27"/>
      <c r="G20" s="25"/>
    </row>
    <row r="21" spans="1:7">
      <c r="A21" s="1"/>
      <c r="B21" s="1"/>
      <c r="C21" s="26"/>
      <c r="D21" s="26"/>
      <c r="E21" s="27"/>
      <c r="F21" s="27"/>
      <c r="G21" s="25"/>
    </row>
    <row r="22" spans="1:7">
      <c r="A22" s="1"/>
      <c r="B22" s="1"/>
      <c r="C22" s="26"/>
      <c r="D22" s="26"/>
      <c r="E22" s="27"/>
      <c r="F22" s="27"/>
      <c r="G22" s="25"/>
    </row>
    <row r="23" spans="1:7">
      <c r="A23" s="1"/>
      <c r="B23" s="1"/>
      <c r="C23" s="26"/>
      <c r="D23" s="26"/>
      <c r="E23" s="27"/>
      <c r="F23" s="27"/>
      <c r="G23" s="25"/>
    </row>
    <row r="24" spans="1:7">
      <c r="A24" s="1"/>
      <c r="B24" s="1"/>
      <c r="C24" s="26"/>
      <c r="D24" s="26"/>
      <c r="E24" s="27"/>
      <c r="F24" s="27"/>
      <c r="G24" s="25"/>
    </row>
    <row r="25" spans="1:7">
      <c r="A25" s="1"/>
      <c r="B25" s="1"/>
      <c r="C25" s="26"/>
      <c r="D25" s="26"/>
      <c r="E25" s="27"/>
      <c r="F25" s="27"/>
      <c r="G25" s="25"/>
    </row>
    <row r="26" spans="1:7">
      <c r="A26" s="1"/>
      <c r="B26" s="1"/>
      <c r="C26" s="26"/>
      <c r="D26" s="26"/>
      <c r="E26" s="27"/>
      <c r="F26" s="27"/>
      <c r="G26" s="25"/>
    </row>
    <row r="27" spans="1:7">
      <c r="A27" s="1"/>
      <c r="B27" s="1"/>
      <c r="C27" s="26"/>
      <c r="D27" s="26"/>
      <c r="E27" s="27"/>
      <c r="F27" s="27"/>
      <c r="G27" s="25"/>
    </row>
    <row r="28" spans="1:7">
      <c r="A28" s="1"/>
      <c r="B28" s="1"/>
      <c r="C28" s="26"/>
      <c r="D28" s="26"/>
      <c r="E28" s="27"/>
      <c r="F28" s="27"/>
      <c r="G28" s="25"/>
    </row>
    <row r="29" spans="1:7">
      <c r="A29" s="1"/>
      <c r="B29" s="1"/>
      <c r="C29" s="26"/>
      <c r="D29" s="26"/>
      <c r="E29" s="27"/>
      <c r="F29" s="27"/>
      <c r="G29" s="25"/>
    </row>
    <row r="30" spans="1:7">
      <c r="A30" s="1"/>
      <c r="B30" s="1"/>
      <c r="C30" s="26"/>
      <c r="D30" s="26"/>
      <c r="E30" s="27"/>
      <c r="F30" s="27"/>
      <c r="G30" s="25"/>
    </row>
    <row r="31" spans="1:7">
      <c r="A31" s="1"/>
      <c r="B31" s="1"/>
      <c r="C31" s="26"/>
      <c r="D31" s="26"/>
      <c r="E31" s="27"/>
      <c r="F31" s="27"/>
      <c r="G31" s="25"/>
    </row>
    <row r="32" spans="1:7">
      <c r="A32" s="1"/>
      <c r="B32" s="1"/>
      <c r="C32" s="26"/>
      <c r="D32" s="26"/>
      <c r="E32" s="27"/>
      <c r="F32" s="27"/>
      <c r="G32" s="25"/>
    </row>
    <row r="33" spans="1:7">
      <c r="A33" s="1"/>
      <c r="B33" s="1"/>
      <c r="C33" s="26"/>
      <c r="D33" s="26"/>
      <c r="E33" s="27"/>
      <c r="F33" s="27"/>
      <c r="G33" s="25"/>
    </row>
    <row r="34" spans="1:7">
      <c r="A34" s="1"/>
      <c r="B34" s="1"/>
      <c r="C34" s="26"/>
      <c r="D34" s="26"/>
      <c r="E34" s="27"/>
      <c r="F34" s="27"/>
      <c r="G34" s="25"/>
    </row>
    <row r="35" spans="1:7">
      <c r="A35" s="20" t="s">
        <v>78</v>
      </c>
      <c r="B35" s="380"/>
      <c r="C35" s="381"/>
      <c r="D35" s="18"/>
      <c r="E35" s="18"/>
      <c r="F35" s="18"/>
      <c r="G35" s="19">
        <f>SUM(G5:G34)</f>
        <v>0</v>
      </c>
    </row>
    <row r="38" spans="1:7" ht="14.25">
      <c r="A38" s="16" t="s">
        <v>296</v>
      </c>
      <c r="B38" s="16"/>
      <c r="C38" s="9"/>
      <c r="D38" s="9"/>
      <c r="E38" s="9"/>
      <c r="F38" s="9"/>
      <c r="G38" s="9"/>
    </row>
    <row r="39" spans="1:7" ht="14.25">
      <c r="A39" s="16"/>
      <c r="B39" s="16"/>
      <c r="C39" s="9"/>
      <c r="D39" s="9"/>
      <c r="E39" s="9"/>
      <c r="F39" s="9"/>
      <c r="G39" s="9"/>
    </row>
    <row r="40" spans="1:7" ht="27.75" thickBot="1">
      <c r="A40" s="17" t="s">
        <v>72</v>
      </c>
      <c r="B40" s="17" t="s">
        <v>163</v>
      </c>
      <c r="C40" s="17" t="s">
        <v>73</v>
      </c>
      <c r="D40" s="17" t="s">
        <v>74</v>
      </c>
      <c r="E40" s="169" t="s">
        <v>210</v>
      </c>
      <c r="F40" s="169" t="s">
        <v>211</v>
      </c>
      <c r="G40" s="215" t="s">
        <v>8</v>
      </c>
    </row>
    <row r="41" spans="1:7" ht="14.25" thickTop="1">
      <c r="A41" s="23" t="s">
        <v>75</v>
      </c>
      <c r="B41" s="23" t="s">
        <v>164</v>
      </c>
      <c r="C41" s="3"/>
      <c r="D41" s="3"/>
      <c r="E41" s="24"/>
      <c r="F41" s="24"/>
      <c r="G41" s="25"/>
    </row>
    <row r="42" spans="1:7">
      <c r="A42" s="1"/>
      <c r="B42" s="1"/>
      <c r="C42" s="39"/>
      <c r="D42" s="26"/>
      <c r="E42" s="27"/>
      <c r="F42" s="27"/>
      <c r="G42" s="25"/>
    </row>
    <row r="43" spans="1:7">
      <c r="A43" s="1"/>
      <c r="B43" s="1"/>
      <c r="C43" s="39"/>
      <c r="D43" s="26"/>
      <c r="E43" s="27"/>
      <c r="F43" s="27"/>
      <c r="G43" s="25"/>
    </row>
    <row r="44" spans="1:7">
      <c r="A44" s="1"/>
      <c r="B44" s="1"/>
      <c r="C44" s="39"/>
      <c r="D44" s="26"/>
      <c r="E44" s="27"/>
      <c r="F44" s="27"/>
      <c r="G44" s="25"/>
    </row>
    <row r="45" spans="1:7">
      <c r="A45" s="1"/>
      <c r="B45" s="1"/>
      <c r="C45" s="39"/>
      <c r="D45" s="26"/>
      <c r="E45" s="27"/>
      <c r="F45" s="27"/>
      <c r="G45" s="25"/>
    </row>
    <row r="46" spans="1:7">
      <c r="A46" s="1"/>
      <c r="B46" s="1"/>
      <c r="C46" s="39"/>
      <c r="D46" s="26"/>
      <c r="E46" s="27"/>
      <c r="F46" s="27"/>
      <c r="G46" s="25"/>
    </row>
    <row r="47" spans="1:7">
      <c r="A47" s="1"/>
      <c r="B47" s="1"/>
      <c r="C47" s="26"/>
      <c r="D47" s="26"/>
      <c r="E47" s="27"/>
      <c r="F47" s="27"/>
      <c r="G47" s="25"/>
    </row>
    <row r="48" spans="1:7">
      <c r="A48" s="1"/>
      <c r="B48" s="1"/>
      <c r="C48" s="26"/>
      <c r="D48" s="26"/>
      <c r="E48" s="27"/>
      <c r="F48" s="27"/>
      <c r="G48" s="25"/>
    </row>
    <row r="49" spans="1:7">
      <c r="A49" s="1"/>
      <c r="B49" s="1"/>
      <c r="C49" s="26"/>
      <c r="D49" s="26"/>
      <c r="E49" s="27"/>
      <c r="F49" s="27"/>
      <c r="G49" s="25"/>
    </row>
    <row r="50" spans="1:7">
      <c r="A50" s="1"/>
      <c r="B50" s="1"/>
      <c r="C50" s="26"/>
      <c r="D50" s="26"/>
      <c r="E50" s="27"/>
      <c r="F50" s="27"/>
      <c r="G50" s="25"/>
    </row>
    <row r="51" spans="1:7">
      <c r="A51" s="1"/>
      <c r="B51" s="1"/>
      <c r="C51" s="26"/>
      <c r="D51" s="26"/>
      <c r="E51" s="27"/>
      <c r="F51" s="27"/>
      <c r="G51" s="25"/>
    </row>
    <row r="52" spans="1:7">
      <c r="A52" s="1"/>
      <c r="B52" s="1"/>
      <c r="C52" s="26"/>
      <c r="D52" s="26"/>
      <c r="E52" s="27"/>
      <c r="F52" s="27"/>
      <c r="G52" s="25"/>
    </row>
    <row r="53" spans="1:7">
      <c r="A53" s="1"/>
      <c r="B53" s="1"/>
      <c r="C53" s="26"/>
      <c r="D53" s="26"/>
      <c r="E53" s="27"/>
      <c r="F53" s="27"/>
      <c r="G53" s="25"/>
    </row>
    <row r="54" spans="1:7">
      <c r="A54" s="1"/>
      <c r="B54" s="1"/>
      <c r="C54" s="26"/>
      <c r="D54" s="26"/>
      <c r="E54" s="27"/>
      <c r="F54" s="27"/>
      <c r="G54" s="25"/>
    </row>
    <row r="55" spans="1:7">
      <c r="A55" s="2"/>
      <c r="B55" s="2"/>
      <c r="C55" s="3"/>
      <c r="D55" s="3"/>
      <c r="E55" s="24"/>
      <c r="F55" s="24"/>
      <c r="G55" s="25"/>
    </row>
    <row r="56" spans="1:7">
      <c r="A56" s="1"/>
      <c r="B56" s="1"/>
      <c r="C56" s="26"/>
      <c r="D56" s="26"/>
      <c r="E56" s="27"/>
      <c r="F56" s="27"/>
      <c r="G56" s="25"/>
    </row>
    <row r="57" spans="1:7">
      <c r="A57" s="1"/>
      <c r="B57" s="1"/>
      <c r="C57" s="26"/>
      <c r="D57" s="26"/>
      <c r="E57" s="27"/>
      <c r="F57" s="27"/>
      <c r="G57" s="25"/>
    </row>
    <row r="58" spans="1:7">
      <c r="A58" s="1"/>
      <c r="B58" s="1"/>
      <c r="C58" s="26"/>
      <c r="D58" s="26"/>
      <c r="E58" s="27"/>
      <c r="F58" s="27"/>
      <c r="G58" s="25"/>
    </row>
    <row r="59" spans="1:7">
      <c r="A59" s="1"/>
      <c r="B59" s="1"/>
      <c r="C59" s="26"/>
      <c r="D59" s="26"/>
      <c r="E59" s="27"/>
      <c r="F59" s="27"/>
      <c r="G59" s="25"/>
    </row>
    <row r="60" spans="1:7">
      <c r="A60" s="1"/>
      <c r="B60" s="1"/>
      <c r="C60" s="26"/>
      <c r="D60" s="26"/>
      <c r="E60" s="27"/>
      <c r="F60" s="27"/>
      <c r="G60" s="25"/>
    </row>
    <row r="61" spans="1:7">
      <c r="A61" s="1"/>
      <c r="B61" s="1"/>
      <c r="C61" s="26"/>
      <c r="D61" s="26"/>
      <c r="E61" s="27"/>
      <c r="F61" s="27"/>
      <c r="G61" s="25"/>
    </row>
    <row r="62" spans="1:7">
      <c r="A62" s="1"/>
      <c r="B62" s="1"/>
      <c r="C62" s="26"/>
      <c r="D62" s="26"/>
      <c r="E62" s="27"/>
      <c r="F62" s="27"/>
      <c r="G62" s="25"/>
    </row>
    <row r="63" spans="1:7">
      <c r="A63" s="1"/>
      <c r="B63" s="1"/>
      <c r="C63" s="26"/>
      <c r="D63" s="26"/>
      <c r="E63" s="27"/>
      <c r="F63" s="27"/>
      <c r="G63" s="25"/>
    </row>
    <row r="64" spans="1:7">
      <c r="A64" s="1"/>
      <c r="B64" s="1"/>
      <c r="C64" s="26"/>
      <c r="D64" s="26"/>
      <c r="E64" s="27"/>
      <c r="F64" s="27"/>
      <c r="G64" s="25"/>
    </row>
    <row r="65" spans="1:7">
      <c r="A65" s="1"/>
      <c r="B65" s="1"/>
      <c r="C65" s="26"/>
      <c r="D65" s="26"/>
      <c r="E65" s="27"/>
      <c r="F65" s="27"/>
      <c r="G65" s="25"/>
    </row>
    <row r="66" spans="1:7">
      <c r="A66" s="1"/>
      <c r="B66" s="1"/>
      <c r="C66" s="26"/>
      <c r="D66" s="26"/>
      <c r="E66" s="27"/>
      <c r="F66" s="27"/>
      <c r="G66" s="25"/>
    </row>
    <row r="67" spans="1:7">
      <c r="A67" s="1"/>
      <c r="B67" s="1"/>
      <c r="C67" s="26"/>
      <c r="D67" s="26"/>
      <c r="E67" s="27"/>
      <c r="F67" s="27"/>
      <c r="G67" s="25"/>
    </row>
    <row r="68" spans="1:7">
      <c r="A68" s="1"/>
      <c r="B68" s="1"/>
      <c r="C68" s="26"/>
      <c r="D68" s="26"/>
      <c r="E68" s="27"/>
      <c r="F68" s="27"/>
      <c r="G68" s="25"/>
    </row>
    <row r="69" spans="1:7">
      <c r="A69" s="1"/>
      <c r="B69" s="1"/>
      <c r="C69" s="26"/>
      <c r="D69" s="26"/>
      <c r="E69" s="27"/>
      <c r="F69" s="27"/>
      <c r="G69" s="25"/>
    </row>
    <row r="70" spans="1:7">
      <c r="A70" s="1"/>
      <c r="B70" s="1"/>
      <c r="C70" s="26"/>
      <c r="D70" s="26"/>
      <c r="E70" s="27"/>
      <c r="F70" s="27"/>
      <c r="G70" s="25"/>
    </row>
    <row r="71" spans="1:7">
      <c r="A71" s="20" t="s">
        <v>78</v>
      </c>
      <c r="B71" s="380"/>
      <c r="C71" s="381"/>
      <c r="D71" s="18"/>
      <c r="E71" s="18"/>
      <c r="F71" s="18"/>
      <c r="G71" s="19">
        <f>SUM(G41:G70)</f>
        <v>0</v>
      </c>
    </row>
    <row r="74" spans="1:7" ht="14.25">
      <c r="A74" s="16" t="s">
        <v>297</v>
      </c>
      <c r="B74" s="16"/>
      <c r="C74" s="9"/>
      <c r="D74" s="9"/>
      <c r="E74" s="9"/>
      <c r="F74" s="9"/>
      <c r="G74" s="9"/>
    </row>
    <row r="75" spans="1:7" ht="14.25">
      <c r="A75" s="16"/>
      <c r="B75" s="16"/>
      <c r="C75" s="9"/>
      <c r="D75" s="9"/>
      <c r="E75" s="9"/>
      <c r="F75" s="9"/>
      <c r="G75" s="9"/>
    </row>
    <row r="76" spans="1:7" ht="27.75" thickBot="1">
      <c r="A76" s="17" t="s">
        <v>72</v>
      </c>
      <c r="B76" s="17" t="s">
        <v>163</v>
      </c>
      <c r="C76" s="17" t="s">
        <v>73</v>
      </c>
      <c r="D76" s="17" t="s">
        <v>74</v>
      </c>
      <c r="E76" s="169" t="s">
        <v>210</v>
      </c>
      <c r="F76" s="169" t="s">
        <v>211</v>
      </c>
      <c r="G76" s="215" t="s">
        <v>8</v>
      </c>
    </row>
    <row r="77" spans="1:7" ht="14.25" thickTop="1">
      <c r="A77" s="23" t="s">
        <v>75</v>
      </c>
      <c r="B77" s="23" t="s">
        <v>164</v>
      </c>
      <c r="C77" s="3"/>
      <c r="D77" s="3"/>
      <c r="E77" s="24"/>
      <c r="F77" s="24"/>
      <c r="G77" s="25"/>
    </row>
    <row r="78" spans="1:7">
      <c r="A78" s="1"/>
      <c r="B78" s="1"/>
      <c r="C78" s="39"/>
      <c r="D78" s="26"/>
      <c r="E78" s="27"/>
      <c r="F78" s="27"/>
      <c r="G78" s="25"/>
    </row>
    <row r="79" spans="1:7">
      <c r="A79" s="1"/>
      <c r="B79" s="1"/>
      <c r="C79" s="39"/>
      <c r="D79" s="26"/>
      <c r="E79" s="27"/>
      <c r="F79" s="27"/>
      <c r="G79" s="25"/>
    </row>
    <row r="80" spans="1:7">
      <c r="A80" s="1"/>
      <c r="B80" s="1"/>
      <c r="C80" s="39"/>
      <c r="D80" s="26"/>
      <c r="E80" s="27"/>
      <c r="F80" s="27"/>
      <c r="G80" s="25"/>
    </row>
    <row r="81" spans="1:7">
      <c r="A81" s="1"/>
      <c r="B81" s="1"/>
      <c r="C81" s="39"/>
      <c r="D81" s="26"/>
      <c r="E81" s="27"/>
      <c r="F81" s="27"/>
      <c r="G81" s="25"/>
    </row>
    <row r="82" spans="1:7">
      <c r="A82" s="1"/>
      <c r="B82" s="1"/>
      <c r="C82" s="39"/>
      <c r="D82" s="26"/>
      <c r="E82" s="27"/>
      <c r="F82" s="27"/>
      <c r="G82" s="25"/>
    </row>
    <row r="83" spans="1:7">
      <c r="A83" s="1"/>
      <c r="B83" s="1"/>
      <c r="C83" s="26"/>
      <c r="D83" s="26"/>
      <c r="E83" s="27"/>
      <c r="F83" s="27"/>
      <c r="G83" s="25"/>
    </row>
    <row r="84" spans="1:7">
      <c r="A84" s="1"/>
      <c r="B84" s="1"/>
      <c r="C84" s="26"/>
      <c r="D84" s="26"/>
      <c r="E84" s="27"/>
      <c r="F84" s="27"/>
      <c r="G84" s="25"/>
    </row>
    <row r="85" spans="1:7">
      <c r="A85" s="1"/>
      <c r="B85" s="1"/>
      <c r="C85" s="26"/>
      <c r="D85" s="26"/>
      <c r="E85" s="27"/>
      <c r="F85" s="27"/>
      <c r="G85" s="25"/>
    </row>
    <row r="86" spans="1:7">
      <c r="A86" s="1"/>
      <c r="B86" s="1"/>
      <c r="C86" s="26"/>
      <c r="D86" s="26"/>
      <c r="E86" s="27"/>
      <c r="F86" s="27"/>
      <c r="G86" s="25"/>
    </row>
    <row r="87" spans="1:7">
      <c r="A87" s="1"/>
      <c r="B87" s="1"/>
      <c r="C87" s="26"/>
      <c r="D87" s="26"/>
      <c r="E87" s="27"/>
      <c r="F87" s="27"/>
      <c r="G87" s="25"/>
    </row>
    <row r="88" spans="1:7">
      <c r="A88" s="1"/>
      <c r="B88" s="1"/>
      <c r="C88" s="26"/>
      <c r="D88" s="26"/>
      <c r="E88" s="27"/>
      <c r="F88" s="27"/>
      <c r="G88" s="25"/>
    </row>
    <row r="89" spans="1:7">
      <c r="A89" s="1"/>
      <c r="B89" s="1"/>
      <c r="C89" s="26"/>
      <c r="D89" s="26"/>
      <c r="E89" s="27"/>
      <c r="F89" s="27"/>
      <c r="G89" s="25"/>
    </row>
    <row r="90" spans="1:7">
      <c r="A90" s="1"/>
      <c r="B90" s="1"/>
      <c r="C90" s="26"/>
      <c r="D90" s="26"/>
      <c r="E90" s="27"/>
      <c r="F90" s="27"/>
      <c r="G90" s="25"/>
    </row>
    <row r="91" spans="1:7">
      <c r="A91" s="2"/>
      <c r="B91" s="2"/>
      <c r="C91" s="3"/>
      <c r="D91" s="3"/>
      <c r="E91" s="24"/>
      <c r="F91" s="24"/>
      <c r="G91" s="25"/>
    </row>
    <row r="92" spans="1:7">
      <c r="A92" s="1"/>
      <c r="B92" s="1"/>
      <c r="C92" s="26"/>
      <c r="D92" s="26"/>
      <c r="E92" s="27"/>
      <c r="F92" s="27"/>
      <c r="G92" s="25"/>
    </row>
    <row r="93" spans="1:7">
      <c r="A93" s="1"/>
      <c r="B93" s="1"/>
      <c r="C93" s="26"/>
      <c r="D93" s="26"/>
      <c r="E93" s="27"/>
      <c r="F93" s="27"/>
      <c r="G93" s="25"/>
    </row>
    <row r="94" spans="1:7">
      <c r="A94" s="1"/>
      <c r="B94" s="1"/>
      <c r="C94" s="26"/>
      <c r="D94" s="26"/>
      <c r="E94" s="27"/>
      <c r="F94" s="27"/>
      <c r="G94" s="25"/>
    </row>
    <row r="95" spans="1:7">
      <c r="A95" s="1"/>
      <c r="B95" s="1"/>
      <c r="C95" s="26"/>
      <c r="D95" s="26"/>
      <c r="E95" s="27"/>
      <c r="F95" s="27"/>
      <c r="G95" s="25"/>
    </row>
    <row r="96" spans="1:7">
      <c r="A96" s="1"/>
      <c r="B96" s="1"/>
      <c r="C96" s="26"/>
      <c r="D96" s="26"/>
      <c r="E96" s="27"/>
      <c r="F96" s="27"/>
      <c r="G96" s="25"/>
    </row>
    <row r="97" spans="1:7">
      <c r="A97" s="1"/>
      <c r="B97" s="1"/>
      <c r="C97" s="26"/>
      <c r="D97" s="26"/>
      <c r="E97" s="27"/>
      <c r="F97" s="27"/>
      <c r="G97" s="25"/>
    </row>
    <row r="98" spans="1:7">
      <c r="A98" s="1"/>
      <c r="B98" s="1"/>
      <c r="C98" s="26"/>
      <c r="D98" s="26"/>
      <c r="E98" s="27"/>
      <c r="F98" s="27"/>
      <c r="G98" s="25"/>
    </row>
    <row r="99" spans="1:7">
      <c r="A99" s="1"/>
      <c r="B99" s="1"/>
      <c r="C99" s="26"/>
      <c r="D99" s="26"/>
      <c r="E99" s="27"/>
      <c r="F99" s="27"/>
      <c r="G99" s="25"/>
    </row>
    <row r="100" spans="1:7">
      <c r="A100" s="1"/>
      <c r="B100" s="1"/>
      <c r="C100" s="26"/>
      <c r="D100" s="26"/>
      <c r="E100" s="27"/>
      <c r="F100" s="27"/>
      <c r="G100" s="25"/>
    </row>
    <row r="101" spans="1:7">
      <c r="A101" s="1"/>
      <c r="B101" s="1"/>
      <c r="C101" s="26"/>
      <c r="D101" s="26"/>
      <c r="E101" s="27"/>
      <c r="F101" s="27"/>
      <c r="G101" s="25"/>
    </row>
    <row r="102" spans="1:7">
      <c r="A102" s="1"/>
      <c r="B102" s="1"/>
      <c r="C102" s="26"/>
      <c r="D102" s="26"/>
      <c r="E102" s="27"/>
      <c r="F102" s="27"/>
      <c r="G102" s="25"/>
    </row>
    <row r="103" spans="1:7">
      <c r="A103" s="1"/>
      <c r="B103" s="1"/>
      <c r="C103" s="26"/>
      <c r="D103" s="26"/>
      <c r="E103" s="27"/>
      <c r="F103" s="27"/>
      <c r="G103" s="25"/>
    </row>
    <row r="104" spans="1:7">
      <c r="A104" s="1"/>
      <c r="B104" s="1"/>
      <c r="C104" s="26"/>
      <c r="D104" s="26"/>
      <c r="E104" s="27"/>
      <c r="F104" s="27"/>
      <c r="G104" s="25"/>
    </row>
    <row r="105" spans="1:7">
      <c r="A105" s="1"/>
      <c r="B105" s="1"/>
      <c r="C105" s="26"/>
      <c r="D105" s="26"/>
      <c r="E105" s="27"/>
      <c r="F105" s="27"/>
      <c r="G105" s="25"/>
    </row>
    <row r="106" spans="1:7">
      <c r="A106" s="1"/>
      <c r="B106" s="1"/>
      <c r="C106" s="26"/>
      <c r="D106" s="26"/>
      <c r="E106" s="27"/>
      <c r="F106" s="27"/>
      <c r="G106" s="25"/>
    </row>
    <row r="107" spans="1:7">
      <c r="A107" s="20" t="s">
        <v>78</v>
      </c>
      <c r="B107" s="380"/>
      <c r="C107" s="381"/>
      <c r="D107" s="18"/>
      <c r="E107" s="18"/>
      <c r="F107" s="18"/>
      <c r="G107" s="19">
        <f>SUM(G77:G106)</f>
        <v>0</v>
      </c>
    </row>
  </sheetData>
  <mergeCells count="3">
    <mergeCell ref="B35:C35"/>
    <mergeCell ref="B71:C71"/>
    <mergeCell ref="B107:C107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H38"/>
  <sheetViews>
    <sheetView view="pageBreakPreview" zoomScaleNormal="100" zoomScaleSheetLayoutView="100" workbookViewId="0"/>
  </sheetViews>
  <sheetFormatPr defaultRowHeight="13.5"/>
  <cols>
    <col min="1" max="1" width="8.21875" customWidth="1"/>
    <col min="2" max="2" width="21.44140625" customWidth="1"/>
    <col min="3" max="3" width="12.6640625" customWidth="1"/>
    <col min="4" max="7" width="10.88671875" customWidth="1"/>
    <col min="8" max="8" width="13.44140625" customWidth="1"/>
  </cols>
  <sheetData>
    <row r="1" spans="1:8" ht="18.75">
      <c r="A1" s="14" t="s">
        <v>310</v>
      </c>
      <c r="B1" s="16"/>
      <c r="C1" s="9"/>
      <c r="D1" s="9"/>
      <c r="E1" s="9"/>
      <c r="F1" s="9"/>
      <c r="G1" s="9"/>
    </row>
    <row r="3" spans="1:8" ht="14.25">
      <c r="A3" s="16" t="s">
        <v>213</v>
      </c>
    </row>
    <row r="5" spans="1:8" ht="14.25" thickBot="1">
      <c r="A5" s="259" t="s">
        <v>316</v>
      </c>
      <c r="B5" s="259"/>
      <c r="C5" s="260">
        <v>45292</v>
      </c>
      <c r="D5" s="9"/>
      <c r="E5" s="9"/>
      <c r="F5" s="9"/>
      <c r="G5" s="9"/>
      <c r="H5" s="9"/>
    </row>
    <row r="6" spans="1:8" ht="27">
      <c r="A6" s="261" t="s">
        <v>317</v>
      </c>
      <c r="B6" s="262" t="s">
        <v>318</v>
      </c>
      <c r="C6" s="263" t="s">
        <v>319</v>
      </c>
      <c r="D6" s="262" t="s">
        <v>320</v>
      </c>
      <c r="E6" s="262" t="s">
        <v>321</v>
      </c>
      <c r="F6" s="263" t="s">
        <v>322</v>
      </c>
      <c r="G6" s="263" t="s">
        <v>323</v>
      </c>
      <c r="H6" s="264" t="s">
        <v>324</v>
      </c>
    </row>
    <row r="7" spans="1:8" ht="48" customHeight="1">
      <c r="A7" s="265">
        <v>1</v>
      </c>
      <c r="B7" s="266" t="s">
        <v>325</v>
      </c>
      <c r="C7" s="267">
        <v>100000000</v>
      </c>
      <c r="D7" s="268">
        <v>42005</v>
      </c>
      <c r="E7" s="268">
        <v>44562</v>
      </c>
      <c r="F7" s="269">
        <f>SUM(IF((E7-$C$5+1)&gt;365,365,E7-$C$5+1))</f>
        <v>-729</v>
      </c>
      <c r="G7" s="270">
        <f>SUM(E7-D7)+1</f>
        <v>2558</v>
      </c>
      <c r="H7" s="271"/>
    </row>
    <row r="8" spans="1:8" ht="48" customHeight="1">
      <c r="A8" s="265">
        <f>A7+1</f>
        <v>2</v>
      </c>
      <c r="B8" s="266" t="s">
        <v>325</v>
      </c>
      <c r="C8" s="267">
        <v>100000001</v>
      </c>
      <c r="D8" s="268">
        <v>42005</v>
      </c>
      <c r="E8" s="268">
        <v>44562</v>
      </c>
      <c r="F8" s="269">
        <f>SUM(IF((E8-$C$5+1)&gt;365,365,E8-$C$5+1))</f>
        <v>-729</v>
      </c>
      <c r="G8" s="270">
        <f>SUM(E8-D8)+1</f>
        <v>2558</v>
      </c>
      <c r="H8" s="271"/>
    </row>
    <row r="9" spans="1:8" ht="48" customHeight="1">
      <c r="A9" s="265">
        <f>A8+1</f>
        <v>3</v>
      </c>
      <c r="B9" s="266" t="s">
        <v>325</v>
      </c>
      <c r="C9" s="267">
        <v>100000002</v>
      </c>
      <c r="D9" s="268">
        <v>42005</v>
      </c>
      <c r="E9" s="268">
        <v>44562</v>
      </c>
      <c r="F9" s="269">
        <f>SUM(IF((E9-$C$5+1)&gt;365,365,E9-$C$5+1))</f>
        <v>-729</v>
      </c>
      <c r="G9" s="270">
        <f>SUM(E9-D9)+1</f>
        <v>2558</v>
      </c>
      <c r="H9" s="271"/>
    </row>
    <row r="10" spans="1:8" ht="48" customHeight="1">
      <c r="A10" s="265">
        <f>A9+1</f>
        <v>4</v>
      </c>
      <c r="B10" s="266" t="s">
        <v>325</v>
      </c>
      <c r="C10" s="267">
        <v>100000003</v>
      </c>
      <c r="D10" s="268">
        <v>42005</v>
      </c>
      <c r="E10" s="268">
        <v>44562</v>
      </c>
      <c r="F10" s="269">
        <f>SUM(IF((E10-$C$5+1)&gt;365,365,E10-$C$5+1))</f>
        <v>-729</v>
      </c>
      <c r="G10" s="270">
        <f>SUM(E10-D10)+1</f>
        <v>2558</v>
      </c>
      <c r="H10" s="271"/>
    </row>
    <row r="11" spans="1:8" ht="26.25" customHeight="1" thickBot="1">
      <c r="A11" s="382" t="s">
        <v>326</v>
      </c>
      <c r="B11" s="383"/>
      <c r="C11" s="272"/>
      <c r="D11" s="273"/>
      <c r="E11" s="273"/>
      <c r="F11" s="274"/>
      <c r="G11" s="275"/>
      <c r="H11" s="276">
        <f>SUM(H7:H10)</f>
        <v>0</v>
      </c>
    </row>
    <row r="12" spans="1:8" ht="26.25" customHeight="1" thickBot="1">
      <c r="A12" s="384" t="s">
        <v>68</v>
      </c>
      <c r="B12" s="385"/>
      <c r="C12" s="272"/>
      <c r="D12" s="273"/>
      <c r="E12" s="273"/>
      <c r="F12" s="274"/>
      <c r="G12" s="275"/>
      <c r="H12" s="277">
        <f>ROUND(IF((4-(4*((H11-250000000)/250000000)))&gt;4, 4, (4-(4*((H11-250000000)/250000000)))), 2)</f>
        <v>4</v>
      </c>
    </row>
    <row r="15" spans="1:8" ht="14.25">
      <c r="A15" s="16" t="s">
        <v>214</v>
      </c>
    </row>
    <row r="17" spans="1:8" ht="14.25" thickBot="1">
      <c r="A17" s="259" t="s">
        <v>316</v>
      </c>
      <c r="B17" s="259"/>
      <c r="C17" s="260">
        <v>45292</v>
      </c>
      <c r="D17" s="9"/>
      <c r="E17" s="9"/>
      <c r="F17" s="9"/>
      <c r="G17" s="9"/>
      <c r="H17" s="9"/>
    </row>
    <row r="18" spans="1:8" ht="27">
      <c r="A18" s="261" t="s">
        <v>317</v>
      </c>
      <c r="B18" s="262" t="s">
        <v>318</v>
      </c>
      <c r="C18" s="263" t="s">
        <v>319</v>
      </c>
      <c r="D18" s="262" t="s">
        <v>320</v>
      </c>
      <c r="E18" s="262" t="s">
        <v>321</v>
      </c>
      <c r="F18" s="263" t="s">
        <v>322</v>
      </c>
      <c r="G18" s="263" t="s">
        <v>323</v>
      </c>
      <c r="H18" s="264" t="s">
        <v>324</v>
      </c>
    </row>
    <row r="19" spans="1:8" ht="50.1" customHeight="1">
      <c r="A19" s="265">
        <v>1</v>
      </c>
      <c r="B19" s="266" t="s">
        <v>327</v>
      </c>
      <c r="C19" s="267">
        <v>100000000</v>
      </c>
      <c r="D19" s="268">
        <v>42271</v>
      </c>
      <c r="E19" s="268">
        <v>45039</v>
      </c>
      <c r="F19" s="269">
        <f>SUM(IF((E19-$C$17+1)&gt;365,365,E19-$C$17+1))</f>
        <v>-252</v>
      </c>
      <c r="G19" s="270">
        <f>SUM(E19-D19)+1</f>
        <v>2769</v>
      </c>
      <c r="H19" s="278"/>
    </row>
    <row r="20" spans="1:8" ht="50.1" customHeight="1">
      <c r="A20" s="265">
        <f>A19+1</f>
        <v>2</v>
      </c>
      <c r="B20" s="266" t="s">
        <v>328</v>
      </c>
      <c r="C20" s="267">
        <v>2000000000</v>
      </c>
      <c r="D20" s="268">
        <v>42268</v>
      </c>
      <c r="E20" s="268">
        <v>44247</v>
      </c>
      <c r="F20" s="269">
        <f>SUM(IF((E20-$C$17+1)&gt;365,365,E20-$C$17+1))</f>
        <v>-1044</v>
      </c>
      <c r="G20" s="270">
        <f>SUM(E20-D20)+1</f>
        <v>1980</v>
      </c>
      <c r="H20" s="278"/>
    </row>
    <row r="21" spans="1:8" ht="50.1" customHeight="1">
      <c r="A21" s="265">
        <f>A20+1</f>
        <v>3</v>
      </c>
      <c r="B21" s="266" t="s">
        <v>327</v>
      </c>
      <c r="C21" s="267">
        <v>1000000000</v>
      </c>
      <c r="D21" s="268">
        <v>42184</v>
      </c>
      <c r="E21" s="268">
        <v>44561</v>
      </c>
      <c r="F21" s="269">
        <f>SUM(IF((E21-$C$17+1)&gt;365,365,E21-$C$17+1))</f>
        <v>-730</v>
      </c>
      <c r="G21" s="270">
        <f>SUM(E21-D21)+1</f>
        <v>2378</v>
      </c>
      <c r="H21" s="278"/>
    </row>
    <row r="22" spans="1:8" ht="50.1" customHeight="1">
      <c r="A22" s="265">
        <f>A21+1</f>
        <v>4</v>
      </c>
      <c r="B22" s="266" t="s">
        <v>329</v>
      </c>
      <c r="C22" s="267">
        <v>10000000</v>
      </c>
      <c r="D22" s="268">
        <v>42156</v>
      </c>
      <c r="E22" s="268">
        <v>44926</v>
      </c>
      <c r="F22" s="269">
        <f>SUM(IF((E22-$C$17+1)&gt;365,365,E22-$C$17+1))</f>
        <v>-365</v>
      </c>
      <c r="G22" s="270">
        <f>SUM(E22-D22)+1</f>
        <v>2771</v>
      </c>
      <c r="H22" s="278"/>
    </row>
    <row r="23" spans="1:8" ht="26.25" customHeight="1" thickBot="1">
      <c r="A23" s="382" t="s">
        <v>326</v>
      </c>
      <c r="B23" s="383"/>
      <c r="C23" s="272"/>
      <c r="D23" s="273"/>
      <c r="E23" s="273"/>
      <c r="F23" s="274"/>
      <c r="G23" s="275"/>
      <c r="H23" s="276">
        <f>SUM(H19:H22)</f>
        <v>0</v>
      </c>
    </row>
    <row r="24" spans="1:8" ht="26.25" customHeight="1" thickBot="1">
      <c r="A24" s="386" t="s">
        <v>330</v>
      </c>
      <c r="B24" s="387"/>
      <c r="C24" s="272"/>
      <c r="D24" s="273"/>
      <c r="E24" s="273"/>
      <c r="F24" s="274"/>
      <c r="G24" s="275"/>
      <c r="H24" s="277">
        <f>ROUND(IF((7-(7*((H23-250000000)/250000000)))&gt;7, 7, (7-(7*((H23-250000000)/250000000)))), 2)</f>
        <v>7</v>
      </c>
    </row>
    <row r="27" spans="1:8" ht="14.25">
      <c r="A27" s="16" t="s">
        <v>215</v>
      </c>
    </row>
    <row r="29" spans="1:8" ht="14.25" thickBot="1">
      <c r="A29" s="259" t="s">
        <v>316</v>
      </c>
      <c r="B29" s="259"/>
      <c r="C29" s="260">
        <v>42528</v>
      </c>
      <c r="D29" s="9"/>
      <c r="E29" s="9"/>
      <c r="F29" s="9"/>
      <c r="G29" s="9"/>
      <c r="H29" s="9"/>
    </row>
    <row r="30" spans="1:8" ht="27">
      <c r="A30" s="261" t="s">
        <v>317</v>
      </c>
      <c r="B30" s="262" t="s">
        <v>318</v>
      </c>
      <c r="C30" s="263" t="s">
        <v>319</v>
      </c>
      <c r="D30" s="262" t="s">
        <v>320</v>
      </c>
      <c r="E30" s="262" t="s">
        <v>321</v>
      </c>
      <c r="F30" s="263" t="s">
        <v>322</v>
      </c>
      <c r="G30" s="263" t="s">
        <v>323</v>
      </c>
      <c r="H30" s="264" t="s">
        <v>324</v>
      </c>
    </row>
    <row r="31" spans="1:8" ht="50.1" customHeight="1">
      <c r="A31" s="265">
        <v>1</v>
      </c>
      <c r="B31" s="266" t="s">
        <v>331</v>
      </c>
      <c r="C31" s="279">
        <v>9000000</v>
      </c>
      <c r="D31" s="268">
        <v>42296</v>
      </c>
      <c r="E31" s="268">
        <v>42660</v>
      </c>
      <c r="F31" s="269">
        <f>SUM(IF((E31-$C$4)&gt;365,365,E31-$C$4))</f>
        <v>365</v>
      </c>
      <c r="G31" s="270">
        <f>SUM(E31-D31)</f>
        <v>364</v>
      </c>
      <c r="H31" s="280"/>
    </row>
    <row r="32" spans="1:8" ht="50.1" customHeight="1">
      <c r="A32" s="265">
        <v>2</v>
      </c>
      <c r="B32" s="266" t="s">
        <v>332</v>
      </c>
      <c r="C32" s="279">
        <v>6000000</v>
      </c>
      <c r="D32" s="268">
        <v>42418</v>
      </c>
      <c r="E32" s="268">
        <v>42507</v>
      </c>
      <c r="F32" s="269">
        <f>SUM(IF((E32-$C$4)&gt;365,365,E32-$C$4))</f>
        <v>365</v>
      </c>
      <c r="G32" s="270">
        <f>SUM(E32-D32)</f>
        <v>89</v>
      </c>
      <c r="H32" s="280"/>
    </row>
    <row r="33" spans="1:8" ht="50.1" customHeight="1">
      <c r="A33" s="265">
        <v>3</v>
      </c>
      <c r="B33" s="266" t="s">
        <v>333</v>
      </c>
      <c r="C33" s="279">
        <v>3000000</v>
      </c>
      <c r="D33" s="268">
        <v>42453</v>
      </c>
      <c r="E33" s="268">
        <v>42802</v>
      </c>
      <c r="F33" s="269">
        <f>SUM(IF((E33-$C$4)&gt;365,365,E33-$C$4))</f>
        <v>365</v>
      </c>
      <c r="G33" s="270">
        <f>SUM(E33-D33)</f>
        <v>349</v>
      </c>
      <c r="H33" s="280"/>
    </row>
    <row r="34" spans="1:8" ht="27" customHeight="1" thickBot="1">
      <c r="A34" s="281"/>
      <c r="B34" s="282" t="s">
        <v>326</v>
      </c>
      <c r="C34" s="272"/>
      <c r="D34" s="273"/>
      <c r="E34" s="273"/>
      <c r="F34" s="274"/>
      <c r="G34" s="275"/>
      <c r="H34" s="283">
        <f>SUM(H31:H33)</f>
        <v>0</v>
      </c>
    </row>
    <row r="38" spans="1:8" ht="30.75" customHeight="1">
      <c r="A38" s="284"/>
    </row>
  </sheetData>
  <mergeCells count="4">
    <mergeCell ref="A11:B11"/>
    <mergeCell ref="A12:B12"/>
    <mergeCell ref="A23:B23"/>
    <mergeCell ref="A24:B24"/>
  </mergeCells>
  <phoneticPr fontId="3" type="noConversion"/>
  <printOptions horizontalCentered="1"/>
  <pageMargins left="0.31496062992125984" right="0.43307086614173229" top="0.82677165354330717" bottom="0.6692913385826772" header="0.51181102362204722" footer="0.51181102362204722"/>
  <pageSetup paperSize="9" scale="73" orientation="portrait" horizontalDpi="300" verticalDpi="300" r:id="rId1"/>
  <headerFooter alignWithMargins="0"/>
  <rowBreaks count="2" manualBreakCount="2">
    <brk id="14" max="16383" man="1"/>
    <brk id="2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3"/>
  </sheetPr>
  <dimension ref="A2:I17"/>
  <sheetViews>
    <sheetView view="pageBreakPreview" zoomScaleNormal="100" zoomScaleSheetLayoutView="100" workbookViewId="0">
      <selection activeCell="D22" sqref="D22"/>
    </sheetView>
  </sheetViews>
  <sheetFormatPr defaultColWidth="8.88671875" defaultRowHeight="13.5"/>
  <cols>
    <col min="1" max="2" width="8.88671875" style="9"/>
    <col min="3" max="3" width="14.77734375" style="9" customWidth="1"/>
    <col min="4" max="4" width="21.109375" style="9" bestFit="1" customWidth="1"/>
    <col min="5" max="5" width="11" style="9" customWidth="1"/>
    <col min="6" max="6" width="16" style="9" customWidth="1"/>
    <col min="7" max="16384" width="8.88671875" style="9"/>
  </cols>
  <sheetData>
    <row r="2" spans="1:7" ht="25.5">
      <c r="A2" s="390" t="s">
        <v>60</v>
      </c>
      <c r="B2" s="390"/>
      <c r="C2" s="390"/>
      <c r="D2" s="390"/>
      <c r="E2" s="390"/>
      <c r="F2" s="390"/>
      <c r="G2" s="390"/>
    </row>
    <row r="3" spans="1:7">
      <c r="A3" s="391" t="s">
        <v>109</v>
      </c>
      <c r="B3" s="391"/>
      <c r="C3" s="391"/>
      <c r="D3" s="391"/>
      <c r="E3" s="391"/>
      <c r="F3" s="391"/>
      <c r="G3" s="391"/>
    </row>
    <row r="4" spans="1:7">
      <c r="A4" s="315"/>
      <c r="B4" s="315"/>
      <c r="C4" s="315"/>
      <c r="D4" s="315"/>
      <c r="E4" s="316" t="s">
        <v>359</v>
      </c>
      <c r="F4" s="317">
        <f>'1.평가서표지'!C14</f>
        <v>45292</v>
      </c>
      <c r="G4" s="315"/>
    </row>
    <row r="5" spans="1:7">
      <c r="E5" s="316" t="s">
        <v>360</v>
      </c>
      <c r="F5" s="317">
        <f>F4-1095+1</f>
        <v>44198</v>
      </c>
    </row>
    <row r="6" spans="1:7">
      <c r="E6" s="318"/>
      <c r="F6" s="319"/>
    </row>
    <row r="7" spans="1:7" ht="20.100000000000001" customHeight="1">
      <c r="A7" s="8" t="s">
        <v>65</v>
      </c>
      <c r="B7" s="8" t="s">
        <v>61</v>
      </c>
      <c r="C7" s="8" t="s">
        <v>63</v>
      </c>
      <c r="D7" s="8" t="s">
        <v>64</v>
      </c>
      <c r="E7" s="8" t="s">
        <v>110</v>
      </c>
      <c r="F7" s="8" t="s">
        <v>111</v>
      </c>
      <c r="G7" s="8" t="s">
        <v>62</v>
      </c>
    </row>
    <row r="8" spans="1:7" ht="20.100000000000001" customHeight="1">
      <c r="A8" s="8"/>
      <c r="B8" s="8" t="s">
        <v>66</v>
      </c>
      <c r="C8" s="8"/>
      <c r="D8" s="8" t="s">
        <v>118</v>
      </c>
      <c r="E8" s="8">
        <v>0.5</v>
      </c>
      <c r="F8" s="8">
        <f t="shared" ref="F8:F13" si="0">E8/5</f>
        <v>0.1</v>
      </c>
      <c r="G8" s="8"/>
    </row>
    <row r="9" spans="1:7" ht="31.5" customHeight="1">
      <c r="A9" s="8"/>
      <c r="B9" s="8" t="s">
        <v>66</v>
      </c>
      <c r="C9" s="8"/>
      <c r="D9" s="38" t="s">
        <v>119</v>
      </c>
      <c r="E9" s="38">
        <v>1</v>
      </c>
      <c r="F9" s="8">
        <f t="shared" si="0"/>
        <v>0.2</v>
      </c>
      <c r="G9" s="8"/>
    </row>
    <row r="10" spans="1:7" ht="30" customHeight="1">
      <c r="A10" s="8"/>
      <c r="B10" s="8" t="s">
        <v>66</v>
      </c>
      <c r="C10" s="8"/>
      <c r="D10" s="38" t="s">
        <v>120</v>
      </c>
      <c r="E10" s="38">
        <v>1</v>
      </c>
      <c r="F10" s="8">
        <f t="shared" si="0"/>
        <v>0.2</v>
      </c>
      <c r="G10" s="8"/>
    </row>
    <row r="11" spans="1:7" ht="33" customHeight="1">
      <c r="A11" s="8"/>
      <c r="B11" s="8" t="s">
        <v>66</v>
      </c>
      <c r="C11" s="8"/>
      <c r="D11" s="38" t="s">
        <v>121</v>
      </c>
      <c r="E11" s="38">
        <v>1</v>
      </c>
      <c r="F11" s="8">
        <f t="shared" si="0"/>
        <v>0.2</v>
      </c>
      <c r="G11" s="8"/>
    </row>
    <row r="12" spans="1:7" ht="34.5" customHeight="1">
      <c r="A12" s="8"/>
      <c r="B12" s="8" t="s">
        <v>66</v>
      </c>
      <c r="C12" s="8"/>
      <c r="D12" s="38" t="s">
        <v>122</v>
      </c>
      <c r="E12" s="38">
        <v>1</v>
      </c>
      <c r="F12" s="8">
        <f t="shared" si="0"/>
        <v>0.2</v>
      </c>
      <c r="G12" s="8"/>
    </row>
    <row r="13" spans="1:7" ht="20.100000000000001" customHeight="1">
      <c r="A13" s="8"/>
      <c r="B13" s="8" t="s">
        <v>66</v>
      </c>
      <c r="C13" s="8"/>
      <c r="D13" s="8"/>
      <c r="E13" s="8"/>
      <c r="F13" s="8">
        <f t="shared" si="0"/>
        <v>0</v>
      </c>
      <c r="G13" s="8"/>
    </row>
    <row r="14" spans="1:7" ht="20.100000000000001" customHeight="1">
      <c r="A14" s="8" t="s">
        <v>67</v>
      </c>
      <c r="B14" s="8"/>
      <c r="C14" s="8"/>
      <c r="D14" s="8"/>
      <c r="E14" s="8"/>
      <c r="F14" s="8">
        <f>SUM(F8:F13)</f>
        <v>0.89999999999999991</v>
      </c>
      <c r="G14" s="8"/>
    </row>
    <row r="15" spans="1:7" ht="20.100000000000001" customHeight="1">
      <c r="A15" s="8" t="s">
        <v>68</v>
      </c>
      <c r="B15" s="8"/>
      <c r="C15" s="8" t="s">
        <v>0</v>
      </c>
      <c r="D15" s="8"/>
      <c r="E15" s="8"/>
      <c r="F15" s="45">
        <f>IF(F14&gt;=1,1,F14)</f>
        <v>0.89999999999999991</v>
      </c>
      <c r="G15" s="8"/>
    </row>
    <row r="16" spans="1:7" ht="20.100000000000001" customHeight="1">
      <c r="A16" s="392" t="s">
        <v>358</v>
      </c>
      <c r="B16" s="392"/>
      <c r="C16" s="392"/>
      <c r="D16" s="392"/>
      <c r="E16" s="392"/>
      <c r="F16" s="392"/>
      <c r="G16" s="37"/>
    </row>
    <row r="17" spans="1:9" s="98" customFormat="1" ht="35.25" customHeight="1">
      <c r="A17" s="388" t="s">
        <v>357</v>
      </c>
      <c r="B17" s="389"/>
      <c r="C17" s="389"/>
      <c r="D17" s="389"/>
      <c r="E17" s="389"/>
      <c r="F17" s="389"/>
      <c r="G17" s="389"/>
      <c r="H17" s="389"/>
      <c r="I17" s="389"/>
    </row>
  </sheetData>
  <mergeCells count="4">
    <mergeCell ref="A17:I17"/>
    <mergeCell ref="A2:G2"/>
    <mergeCell ref="A3:G3"/>
    <mergeCell ref="A16:F16"/>
  </mergeCells>
  <phoneticPr fontId="3" type="noConversion"/>
  <pageMargins left="0.4" right="0.26" top="1" bottom="1" header="0.5" footer="0.5"/>
  <pageSetup paperSize="9" scale="9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K24"/>
  <sheetViews>
    <sheetView view="pageBreakPreview" zoomScale="85" zoomScaleNormal="100" zoomScaleSheetLayoutView="85" workbookViewId="0">
      <selection activeCell="H26" sqref="H26"/>
    </sheetView>
  </sheetViews>
  <sheetFormatPr defaultColWidth="8.88671875" defaultRowHeight="13.5"/>
  <cols>
    <col min="1" max="1" width="22.77734375" style="37" customWidth="1"/>
    <col min="2" max="2" width="11" style="37" customWidth="1"/>
    <col min="3" max="3" width="11.109375" style="37" customWidth="1"/>
    <col min="4" max="4" width="11.6640625" style="37" customWidth="1"/>
    <col min="5" max="6" width="11.6640625" style="306" customWidth="1"/>
    <col min="7" max="7" width="7.44140625" style="37" customWidth="1"/>
    <col min="8" max="8" width="8.88671875" style="37"/>
    <col min="9" max="9" width="23.6640625" style="37" customWidth="1"/>
    <col min="10" max="10" width="16.33203125" style="37" customWidth="1"/>
    <col min="11" max="16384" width="8.88671875" style="37"/>
  </cols>
  <sheetData>
    <row r="1" spans="1:11" ht="20.25">
      <c r="A1" s="395" t="s">
        <v>255</v>
      </c>
      <c r="B1" s="395"/>
      <c r="C1" s="395"/>
      <c r="D1" s="395"/>
      <c r="E1" s="395"/>
      <c r="F1" s="395"/>
      <c r="G1" s="395"/>
    </row>
    <row r="3" spans="1:11" ht="24.75" customHeight="1">
      <c r="A3" s="396" t="s">
        <v>347</v>
      </c>
      <c r="B3" s="393" t="s">
        <v>346</v>
      </c>
      <c r="C3" s="396" t="s">
        <v>353</v>
      </c>
      <c r="D3" s="396"/>
      <c r="E3" s="397" t="s">
        <v>348</v>
      </c>
      <c r="F3" s="398"/>
      <c r="G3" s="396" t="s">
        <v>123</v>
      </c>
      <c r="I3" s="37" t="s">
        <v>361</v>
      </c>
    </row>
    <row r="4" spans="1:11" ht="29.25" customHeight="1">
      <c r="A4" s="396"/>
      <c r="B4" s="394"/>
      <c r="C4" s="42" t="s">
        <v>124</v>
      </c>
      <c r="D4" s="42" t="s">
        <v>125</v>
      </c>
      <c r="E4" s="307" t="s">
        <v>349</v>
      </c>
      <c r="F4" s="307" t="s">
        <v>350</v>
      </c>
      <c r="G4" s="396"/>
      <c r="I4" s="37" t="s">
        <v>351</v>
      </c>
      <c r="J4" s="37" t="s">
        <v>352</v>
      </c>
    </row>
    <row r="5" spans="1:11" ht="24.95" customHeight="1">
      <c r="A5" s="8" t="s">
        <v>128</v>
      </c>
      <c r="B5" s="8" t="s">
        <v>129</v>
      </c>
      <c r="C5" s="85">
        <v>37605</v>
      </c>
      <c r="D5" s="85">
        <v>37726</v>
      </c>
      <c r="E5" s="85">
        <v>37622</v>
      </c>
      <c r="F5" s="85">
        <v>37662</v>
      </c>
      <c r="G5" s="87">
        <f>1/5</f>
        <v>0.2</v>
      </c>
      <c r="I5" s="314">
        <f>D5-C5+1</f>
        <v>122</v>
      </c>
      <c r="J5" s="314">
        <f>F5-E5+1</f>
        <v>41</v>
      </c>
    </row>
    <row r="6" spans="1:11" ht="24.95" customHeight="1">
      <c r="A6" s="8"/>
      <c r="B6" s="8"/>
      <c r="C6" s="85"/>
      <c r="D6" s="85"/>
      <c r="E6" s="85"/>
      <c r="F6" s="85"/>
      <c r="G6" s="87"/>
      <c r="I6" s="314">
        <f t="shared" ref="I6:I12" si="0">D6-C6+1</f>
        <v>1</v>
      </c>
      <c r="J6" s="314">
        <f t="shared" ref="J6:J12" si="1">F6-E6+1</f>
        <v>1</v>
      </c>
      <c r="K6" s="306"/>
    </row>
    <row r="7" spans="1:11" ht="24.95" customHeight="1">
      <c r="A7" s="8" t="s">
        <v>128</v>
      </c>
      <c r="B7" s="8" t="s">
        <v>354</v>
      </c>
      <c r="C7" s="85">
        <v>37605</v>
      </c>
      <c r="D7" s="85">
        <v>37726</v>
      </c>
      <c r="E7" s="85">
        <v>37622</v>
      </c>
      <c r="F7" s="85">
        <v>37726</v>
      </c>
      <c r="G7" s="87">
        <f>1/5</f>
        <v>0.2</v>
      </c>
      <c r="I7" s="314">
        <f t="shared" si="0"/>
        <v>122</v>
      </c>
      <c r="J7" s="314">
        <f t="shared" si="1"/>
        <v>105</v>
      </c>
      <c r="K7" s="306"/>
    </row>
    <row r="8" spans="1:11" ht="24.95" customHeight="1">
      <c r="A8" s="8"/>
      <c r="B8" s="8"/>
      <c r="C8" s="85"/>
      <c r="D8" s="85"/>
      <c r="E8" s="85"/>
      <c r="F8" s="85"/>
      <c r="G8" s="87"/>
      <c r="I8" s="314">
        <f t="shared" si="0"/>
        <v>1</v>
      </c>
      <c r="J8" s="314">
        <f t="shared" si="1"/>
        <v>1</v>
      </c>
      <c r="K8" s="306"/>
    </row>
    <row r="9" spans="1:11" ht="24.95" customHeight="1">
      <c r="A9" s="8"/>
      <c r="B9" s="8"/>
      <c r="C9" s="85"/>
      <c r="D9" s="85"/>
      <c r="E9" s="85"/>
      <c r="F9" s="85"/>
      <c r="G9" s="87"/>
      <c r="I9" s="314">
        <f t="shared" si="0"/>
        <v>1</v>
      </c>
      <c r="J9" s="314">
        <f t="shared" si="1"/>
        <v>1</v>
      </c>
    </row>
    <row r="10" spans="1:11" ht="24.95" customHeight="1">
      <c r="A10" s="8"/>
      <c r="B10" s="8"/>
      <c r="C10" s="85"/>
      <c r="D10" s="85"/>
      <c r="E10" s="85"/>
      <c r="F10" s="85"/>
      <c r="G10" s="87"/>
      <c r="I10" s="314">
        <f t="shared" si="0"/>
        <v>1</v>
      </c>
      <c r="J10" s="314">
        <f t="shared" si="1"/>
        <v>1</v>
      </c>
    </row>
    <row r="11" spans="1:11" ht="24.95" customHeight="1">
      <c r="A11" s="8"/>
      <c r="B11" s="8"/>
      <c r="C11" s="85"/>
      <c r="D11" s="85"/>
      <c r="E11" s="85"/>
      <c r="F11" s="85"/>
      <c r="G11" s="87"/>
      <c r="I11" s="314">
        <f t="shared" si="0"/>
        <v>1</v>
      </c>
      <c r="J11" s="314">
        <f t="shared" si="1"/>
        <v>1</v>
      </c>
    </row>
    <row r="12" spans="1:11" ht="24.95" customHeight="1">
      <c r="A12" s="8"/>
      <c r="B12" s="8"/>
      <c r="C12" s="85"/>
      <c r="D12" s="85"/>
      <c r="E12" s="85"/>
      <c r="F12" s="85"/>
      <c r="G12" s="87"/>
      <c r="I12" s="314">
        <f t="shared" si="0"/>
        <v>1</v>
      </c>
      <c r="J12" s="314">
        <f t="shared" si="1"/>
        <v>1</v>
      </c>
    </row>
    <row r="13" spans="1:11" ht="24.95" customHeight="1" thickBot="1">
      <c r="A13" s="8" t="s">
        <v>126</v>
      </c>
      <c r="B13" s="8"/>
      <c r="C13" s="85"/>
      <c r="D13" s="85"/>
      <c r="E13" s="85"/>
      <c r="F13" s="85"/>
      <c r="G13" s="86">
        <f>SUM(G5:G12)</f>
        <v>0.4</v>
      </c>
    </row>
    <row r="14" spans="1:11" ht="24.95" customHeight="1" thickBot="1">
      <c r="A14" s="8" t="s">
        <v>127</v>
      </c>
      <c r="B14" s="8"/>
      <c r="C14" s="8"/>
      <c r="D14" s="8"/>
      <c r="E14" s="8"/>
      <c r="F14" s="8"/>
      <c r="G14" s="90">
        <f>(IF(G13&gt;=1,1,G13))</f>
        <v>0.4</v>
      </c>
    </row>
    <row r="15" spans="1:11" s="302" customFormat="1" ht="24.95" customHeight="1">
      <c r="A15" s="199"/>
      <c r="B15" s="199"/>
      <c r="C15" s="199"/>
      <c r="D15" s="199"/>
      <c r="E15" s="199"/>
      <c r="F15" s="199"/>
      <c r="G15" s="305"/>
    </row>
    <row r="16" spans="1:11" s="302" customFormat="1" ht="24.95" customHeight="1">
      <c r="A16" s="308" t="s">
        <v>345</v>
      </c>
      <c r="B16" s="199"/>
      <c r="C16" s="199"/>
      <c r="D16" s="199"/>
      <c r="E16" s="199"/>
      <c r="F16" s="199"/>
      <c r="G16" s="305"/>
    </row>
    <row r="17" spans="1:7" ht="20.100000000000001" customHeight="1">
      <c r="A17" s="309" t="s">
        <v>355</v>
      </c>
    </row>
    <row r="18" spans="1:7" s="304" customFormat="1" ht="20.100000000000001" customHeight="1">
      <c r="A18" s="309"/>
      <c r="E18" s="306"/>
      <c r="F18" s="306"/>
    </row>
    <row r="19" spans="1:7">
      <c r="A19" s="311"/>
      <c r="B19" s="312"/>
      <c r="C19" s="312"/>
      <c r="D19" s="312"/>
      <c r="E19" s="312"/>
      <c r="F19" s="312"/>
      <c r="G19" s="313"/>
    </row>
    <row r="20" spans="1:7">
      <c r="A20" s="311"/>
      <c r="B20" s="312"/>
      <c r="C20" s="312"/>
      <c r="D20" s="312"/>
      <c r="E20" s="312"/>
      <c r="F20" s="312"/>
      <c r="G20" s="313"/>
    </row>
    <row r="21" spans="1:7">
      <c r="A21" s="311"/>
      <c r="B21" s="312"/>
      <c r="C21" s="312"/>
      <c r="D21" s="312"/>
      <c r="E21" s="312"/>
      <c r="F21" s="312"/>
      <c r="G21" s="313"/>
    </row>
    <row r="22" spans="1:7">
      <c r="A22" s="311"/>
      <c r="B22" s="312"/>
      <c r="C22" s="312"/>
      <c r="D22" s="312"/>
      <c r="E22" s="312"/>
      <c r="F22" s="312"/>
      <c r="G22" s="313"/>
    </row>
    <row r="23" spans="1:7">
      <c r="A23" s="311"/>
      <c r="B23" s="313"/>
      <c r="C23" s="313"/>
      <c r="D23" s="313"/>
      <c r="E23" s="313"/>
      <c r="F23" s="313"/>
      <c r="G23" s="313"/>
    </row>
    <row r="24" spans="1:7">
      <c r="A24" s="311"/>
    </row>
  </sheetData>
  <mergeCells count="6">
    <mergeCell ref="B3:B4"/>
    <mergeCell ref="A1:G1"/>
    <mergeCell ref="A3:A4"/>
    <mergeCell ref="C3:D3"/>
    <mergeCell ref="G3:G4"/>
    <mergeCell ref="E3:F3"/>
  </mergeCells>
  <phoneticPr fontId="3" type="noConversion"/>
  <pageMargins left="0.38" right="0.35" top="1" bottom="1" header="0.5" footer="0.5"/>
  <pageSetup paperSize="9" scale="81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11"/>
  <sheetViews>
    <sheetView zoomScaleNormal="100" workbookViewId="0">
      <selection activeCell="B14" sqref="B14"/>
    </sheetView>
  </sheetViews>
  <sheetFormatPr defaultRowHeight="13.5"/>
  <cols>
    <col min="1" max="1" width="12" customWidth="1"/>
    <col min="2" max="2" width="14.77734375" customWidth="1"/>
    <col min="3" max="3" width="10.6640625" customWidth="1"/>
    <col min="4" max="4" width="59.77734375" customWidth="1"/>
    <col min="5" max="5" width="10.77734375" customWidth="1"/>
    <col min="6" max="6" width="10.44140625" customWidth="1"/>
    <col min="7" max="7" width="14.33203125" customWidth="1"/>
  </cols>
  <sheetData>
    <row r="1" spans="1:6" ht="20.25">
      <c r="A1" s="395" t="s">
        <v>216</v>
      </c>
      <c r="B1" s="395"/>
      <c r="C1" s="395"/>
      <c r="D1" s="395"/>
      <c r="E1" s="395"/>
      <c r="F1" s="241"/>
    </row>
    <row r="3" spans="1:6" ht="35.25" customHeight="1">
      <c r="A3" s="8" t="s">
        <v>27</v>
      </c>
      <c r="B3" s="38" t="s">
        <v>136</v>
      </c>
      <c r="C3" s="8" t="s">
        <v>70</v>
      </c>
      <c r="D3" s="8" t="s">
        <v>308</v>
      </c>
      <c r="E3" s="8" t="s">
        <v>306</v>
      </c>
    </row>
    <row r="4" spans="1:6" ht="33.75" customHeight="1">
      <c r="A4" s="8" t="s">
        <v>206</v>
      </c>
      <c r="B4" s="8"/>
      <c r="C4" s="8"/>
      <c r="D4" s="8"/>
      <c r="E4" s="8"/>
    </row>
    <row r="5" spans="1:6" ht="33.75" customHeight="1">
      <c r="A5" s="8" t="s">
        <v>116</v>
      </c>
      <c r="B5" s="8"/>
      <c r="C5" s="8"/>
      <c r="D5" s="8"/>
      <c r="E5" s="8"/>
    </row>
    <row r="6" spans="1:6" ht="33.75" customHeight="1">
      <c r="A6" s="8" t="s">
        <v>117</v>
      </c>
      <c r="B6" s="8"/>
      <c r="C6" s="8"/>
      <c r="D6" s="8"/>
      <c r="E6" s="8"/>
    </row>
    <row r="11" spans="1:6">
      <c r="A11" s="228" t="s">
        <v>309</v>
      </c>
    </row>
  </sheetData>
  <mergeCells count="1">
    <mergeCell ref="A1:E1"/>
  </mergeCells>
  <phoneticPr fontId="3" type="noConversion"/>
  <printOptions horizontalCentered="1"/>
  <pageMargins left="0.31496062992125984" right="0.43307086614173229" top="1.32" bottom="0.6692913385826772" header="0.51181102362204722" footer="0.51181102362204722"/>
  <pageSetup paperSize="9" scale="73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61"/>
  </sheetPr>
  <dimension ref="A1:G38"/>
  <sheetViews>
    <sheetView zoomScaleNormal="100" workbookViewId="0">
      <selection activeCell="B43" sqref="B43"/>
    </sheetView>
  </sheetViews>
  <sheetFormatPr defaultColWidth="8.88671875" defaultRowHeight="13.5"/>
  <cols>
    <col min="1" max="1" width="9.6640625" style="9" customWidth="1"/>
    <col min="2" max="2" width="39.33203125" style="9" customWidth="1"/>
    <col min="3" max="3" width="22.88671875" style="9" customWidth="1"/>
    <col min="4" max="4" width="11.21875" style="9" customWidth="1"/>
    <col min="5" max="5" width="13.77734375" style="9" customWidth="1"/>
    <col min="6" max="16384" width="8.88671875" style="9"/>
  </cols>
  <sheetData>
    <row r="1" spans="1:7" ht="18.75">
      <c r="A1" s="170" t="s">
        <v>217</v>
      </c>
      <c r="B1" s="95"/>
      <c r="C1" s="95"/>
    </row>
    <row r="2" spans="1:7" ht="18.75">
      <c r="A2" s="170" t="s">
        <v>196</v>
      </c>
      <c r="B2" s="95"/>
      <c r="C2" s="95"/>
    </row>
    <row r="3" spans="1:7" ht="18.75">
      <c r="A3" s="14"/>
    </row>
    <row r="4" spans="1:7" ht="68.25" thickBot="1">
      <c r="A4" s="187" t="s">
        <v>59</v>
      </c>
      <c r="B4" s="17" t="s">
        <v>6</v>
      </c>
      <c r="C4" s="17" t="s">
        <v>9</v>
      </c>
      <c r="D4" s="188" t="s">
        <v>7</v>
      </c>
      <c r="E4" s="169" t="s">
        <v>210</v>
      </c>
      <c r="F4" s="169" t="s">
        <v>211</v>
      </c>
      <c r="G4" s="17" t="s">
        <v>212</v>
      </c>
    </row>
    <row r="5" spans="1:7" ht="17.25" customHeight="1" thickTop="1">
      <c r="A5" s="177" t="s">
        <v>55</v>
      </c>
      <c r="B5" s="166"/>
      <c r="C5" s="166"/>
      <c r="D5" s="186"/>
      <c r="E5" s="178"/>
      <c r="F5" s="178"/>
      <c r="G5" s="173"/>
    </row>
    <row r="6" spans="1:7" ht="17.25" customHeight="1">
      <c r="A6" s="177"/>
      <c r="B6" s="167"/>
      <c r="C6" s="171"/>
      <c r="D6" s="179"/>
      <c r="E6" s="172"/>
      <c r="F6" s="172"/>
      <c r="G6" s="173"/>
    </row>
    <row r="7" spans="1:7" ht="17.25" customHeight="1">
      <c r="A7" s="177"/>
      <c r="B7" s="167"/>
      <c r="C7" s="171"/>
      <c r="D7" s="180"/>
      <c r="E7" s="172"/>
      <c r="F7" s="172"/>
      <c r="G7" s="173"/>
    </row>
    <row r="8" spans="1:7" ht="17.25" customHeight="1">
      <c r="A8" s="177"/>
      <c r="B8" s="167"/>
      <c r="C8" s="171"/>
      <c r="D8" s="180"/>
      <c r="E8" s="172"/>
      <c r="F8" s="172"/>
      <c r="G8" s="173"/>
    </row>
    <row r="9" spans="1:7" ht="17.25" customHeight="1">
      <c r="A9" s="177"/>
      <c r="B9" s="167"/>
      <c r="C9" s="171"/>
      <c r="D9" s="180"/>
      <c r="E9" s="172"/>
      <c r="F9" s="172"/>
      <c r="G9" s="173"/>
    </row>
    <row r="10" spans="1:7" ht="17.25" customHeight="1">
      <c r="A10" s="174"/>
      <c r="B10" s="167"/>
      <c r="C10" s="171"/>
      <c r="D10" s="180"/>
      <c r="E10" s="172"/>
      <c r="F10" s="172"/>
      <c r="G10" s="173"/>
    </row>
    <row r="11" spans="1:7" ht="17.25" customHeight="1">
      <c r="A11" s="174"/>
      <c r="B11" s="167"/>
      <c r="C11" s="171"/>
      <c r="D11" s="180"/>
      <c r="E11" s="172"/>
      <c r="F11" s="172"/>
      <c r="G11" s="173"/>
    </row>
    <row r="12" spans="1:7" ht="17.25" customHeight="1">
      <c r="A12" s="177"/>
      <c r="B12" s="171"/>
      <c r="C12" s="171"/>
      <c r="D12" s="180"/>
      <c r="E12" s="172"/>
      <c r="F12" s="172"/>
      <c r="G12" s="173"/>
    </row>
    <row r="13" spans="1:7" ht="17.25" customHeight="1">
      <c r="A13" s="166"/>
      <c r="B13" s="181"/>
      <c r="C13" s="181"/>
      <c r="D13" s="182"/>
      <c r="E13" s="172"/>
      <c r="F13" s="172"/>
      <c r="G13" s="173"/>
    </row>
    <row r="14" spans="1:7" ht="17.25" customHeight="1">
      <c r="A14" s="166"/>
      <c r="B14" s="171"/>
      <c r="C14" s="171"/>
      <c r="D14" s="180"/>
      <c r="E14" s="172"/>
      <c r="F14" s="172"/>
      <c r="G14" s="173"/>
    </row>
    <row r="15" spans="1:7" ht="17.25" customHeight="1">
      <c r="A15" s="166"/>
      <c r="B15" s="171"/>
      <c r="C15" s="171"/>
      <c r="D15" s="180"/>
      <c r="E15" s="172"/>
      <c r="F15" s="172"/>
      <c r="G15" s="173"/>
    </row>
    <row r="16" spans="1:7" ht="17.25" customHeight="1">
      <c r="A16" s="166"/>
      <c r="B16" s="171"/>
      <c r="C16" s="171"/>
      <c r="D16" s="180"/>
      <c r="E16" s="172"/>
      <c r="F16" s="172"/>
      <c r="G16" s="173"/>
    </row>
    <row r="17" spans="1:7" ht="17.25" customHeight="1">
      <c r="A17" s="166"/>
      <c r="B17" s="181"/>
      <c r="C17" s="181"/>
      <c r="D17" s="182"/>
      <c r="E17" s="172"/>
      <c r="F17" s="172"/>
      <c r="G17" s="173"/>
    </row>
    <row r="18" spans="1:7" ht="17.25" customHeight="1">
      <c r="A18" s="166"/>
      <c r="B18" s="181"/>
      <c r="C18" s="181"/>
      <c r="D18" s="182"/>
      <c r="E18" s="172"/>
      <c r="F18" s="172"/>
      <c r="G18" s="173"/>
    </row>
    <row r="19" spans="1:7" ht="17.25" customHeight="1">
      <c r="A19" s="166"/>
      <c r="B19" s="181"/>
      <c r="C19" s="181"/>
      <c r="D19" s="182"/>
      <c r="E19" s="178"/>
      <c r="F19" s="178"/>
      <c r="G19" s="173"/>
    </row>
    <row r="20" spans="1:7" ht="17.25" customHeight="1">
      <c r="A20" s="166"/>
      <c r="B20" s="181"/>
      <c r="C20" s="181"/>
      <c r="D20" s="182"/>
      <c r="E20" s="172"/>
      <c r="F20" s="172"/>
      <c r="G20" s="173"/>
    </row>
    <row r="21" spans="1:7" ht="17.25" customHeight="1">
      <c r="A21" s="166"/>
      <c r="B21" s="181"/>
      <c r="C21" s="181"/>
      <c r="D21" s="182"/>
      <c r="E21" s="172"/>
      <c r="F21" s="172"/>
      <c r="G21" s="173"/>
    </row>
    <row r="22" spans="1:7" ht="17.25" customHeight="1">
      <c r="A22" s="166"/>
      <c r="B22" s="181"/>
      <c r="C22" s="181"/>
      <c r="D22" s="182"/>
      <c r="E22" s="172"/>
      <c r="F22" s="172"/>
      <c r="G22" s="173"/>
    </row>
    <row r="23" spans="1:7" ht="17.25" customHeight="1">
      <c r="A23" s="166"/>
      <c r="B23" s="181"/>
      <c r="C23" s="181"/>
      <c r="D23" s="182"/>
      <c r="E23" s="172"/>
      <c r="F23" s="172"/>
      <c r="G23" s="173"/>
    </row>
    <row r="24" spans="1:7" ht="17.25" customHeight="1">
      <c r="A24" s="166"/>
      <c r="B24" s="181"/>
      <c r="C24" s="181"/>
      <c r="D24" s="182"/>
      <c r="E24" s="172"/>
      <c r="F24" s="172"/>
      <c r="G24" s="173"/>
    </row>
    <row r="25" spans="1:7" ht="17.25" customHeight="1">
      <c r="A25" s="166"/>
      <c r="B25" s="181"/>
      <c r="C25" s="181"/>
      <c r="D25" s="182"/>
      <c r="E25" s="172"/>
      <c r="F25" s="172"/>
      <c r="G25" s="173"/>
    </row>
    <row r="26" spans="1:7" ht="17.25" customHeight="1">
      <c r="A26" s="242"/>
      <c r="B26" s="171"/>
      <c r="C26" s="171"/>
      <c r="D26" s="180"/>
      <c r="E26" s="172"/>
      <c r="F26" s="172"/>
      <c r="G26" s="243"/>
    </row>
    <row r="27" spans="1:7" ht="17.25" customHeight="1">
      <c r="A27" s="242"/>
      <c r="B27" s="171"/>
      <c r="C27" s="171"/>
      <c r="D27" s="180"/>
      <c r="E27" s="172"/>
      <c r="F27" s="172"/>
      <c r="G27" s="243"/>
    </row>
    <row r="28" spans="1:7" ht="17.25" customHeight="1">
      <c r="A28" s="166"/>
      <c r="B28" s="181"/>
      <c r="C28" s="181"/>
      <c r="D28" s="182"/>
      <c r="E28" s="172"/>
      <c r="F28" s="172"/>
      <c r="G28" s="173"/>
    </row>
    <row r="29" spans="1:7" ht="17.25" customHeight="1">
      <c r="A29" s="166"/>
      <c r="B29" s="181"/>
      <c r="C29" s="181"/>
      <c r="D29" s="182"/>
      <c r="E29" s="172"/>
      <c r="F29" s="172"/>
      <c r="G29" s="173"/>
    </row>
    <row r="30" spans="1:7" ht="17.25" customHeight="1">
      <c r="A30" s="166"/>
      <c r="B30" s="181"/>
      <c r="C30" s="181"/>
      <c r="D30" s="182"/>
      <c r="E30" s="172"/>
      <c r="F30" s="172"/>
      <c r="G30" s="173"/>
    </row>
    <row r="31" spans="1:7" ht="17.25" customHeight="1">
      <c r="A31" s="183"/>
      <c r="B31" s="181"/>
      <c r="C31" s="181"/>
      <c r="D31" s="182"/>
      <c r="E31" s="172"/>
      <c r="F31" s="172"/>
      <c r="G31" s="173"/>
    </row>
    <row r="32" spans="1:7" ht="17.25" customHeight="1" thickBot="1">
      <c r="A32" s="184"/>
      <c r="B32" s="184"/>
      <c r="C32" s="184"/>
      <c r="D32" s="185"/>
      <c r="E32" s="189"/>
      <c r="F32" s="189"/>
      <c r="G32" s="190"/>
    </row>
    <row r="33" spans="1:7" ht="24" customHeight="1" thickTop="1">
      <c r="A33" s="400" t="s">
        <v>219</v>
      </c>
      <c r="B33" s="401"/>
      <c r="C33" s="401"/>
      <c r="D33" s="401"/>
      <c r="E33" s="401"/>
      <c r="F33" s="402"/>
      <c r="G33" s="25">
        <f>SUM(G5:G32)</f>
        <v>0</v>
      </c>
    </row>
    <row r="34" spans="1:7" ht="27" customHeight="1">
      <c r="A34" s="399" t="s">
        <v>218</v>
      </c>
      <c r="B34" s="399"/>
      <c r="C34" s="399"/>
      <c r="D34" s="399"/>
      <c r="E34" s="399"/>
      <c r="F34" s="399"/>
      <c r="G34" s="191"/>
    </row>
    <row r="35" spans="1:7" s="92" customFormat="1">
      <c r="A35" s="91" t="s">
        <v>131</v>
      </c>
      <c r="B35" s="91"/>
      <c r="C35" s="91"/>
      <c r="D35" s="91"/>
      <c r="E35" s="175"/>
      <c r="F35" s="175"/>
      <c r="G35" s="176"/>
    </row>
    <row r="36" spans="1:7" s="92" customFormat="1" ht="12">
      <c r="A36" s="91" t="s">
        <v>133</v>
      </c>
      <c r="B36" s="91"/>
      <c r="C36" s="91"/>
      <c r="D36" s="91"/>
      <c r="E36" s="91"/>
      <c r="F36" s="91"/>
    </row>
    <row r="38" spans="1:7">
      <c r="A38" s="49" t="s">
        <v>174</v>
      </c>
    </row>
  </sheetData>
  <mergeCells count="2">
    <mergeCell ref="A34:F34"/>
    <mergeCell ref="A33:F3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61"/>
  </sheetPr>
  <dimension ref="A2:H38"/>
  <sheetViews>
    <sheetView zoomScaleNormal="100" workbookViewId="0">
      <selection activeCell="A2" sqref="A2"/>
    </sheetView>
  </sheetViews>
  <sheetFormatPr defaultColWidth="8.88671875" defaultRowHeight="13.5"/>
  <cols>
    <col min="1" max="1" width="9.6640625" style="9" customWidth="1"/>
    <col min="2" max="2" width="39.33203125" style="9" customWidth="1"/>
    <col min="3" max="3" width="22.88671875" style="9" customWidth="1"/>
    <col min="4" max="5" width="11.21875" style="9" customWidth="1"/>
    <col min="6" max="6" width="13.77734375" style="9" customWidth="1"/>
    <col min="7" max="7" width="10.109375" style="9" customWidth="1"/>
    <col min="8" max="8" width="12.77734375" style="9" customWidth="1"/>
    <col min="9" max="16384" width="8.88671875" style="9"/>
  </cols>
  <sheetData>
    <row r="2" spans="1:8" ht="18.75">
      <c r="A2" s="170" t="s">
        <v>220</v>
      </c>
      <c r="B2" s="95"/>
      <c r="C2" s="95"/>
    </row>
    <row r="3" spans="1:8" ht="18.75">
      <c r="A3" s="14"/>
    </row>
    <row r="4" spans="1:8" ht="54.75" thickBot="1">
      <c r="A4" s="187" t="s">
        <v>59</v>
      </c>
      <c r="B4" s="17" t="s">
        <v>6</v>
      </c>
      <c r="C4" s="17" t="s">
        <v>9</v>
      </c>
      <c r="D4" s="188" t="s">
        <v>7</v>
      </c>
      <c r="E4" s="188" t="s">
        <v>221</v>
      </c>
      <c r="F4" s="169" t="s">
        <v>210</v>
      </c>
      <c r="G4" s="169" t="s">
        <v>211</v>
      </c>
      <c r="H4" s="17" t="s">
        <v>222</v>
      </c>
    </row>
    <row r="5" spans="1:8" ht="19.5" customHeight="1" thickTop="1">
      <c r="A5" s="177" t="s">
        <v>55</v>
      </c>
      <c r="B5" s="166"/>
      <c r="C5" s="166"/>
      <c r="D5" s="186"/>
      <c r="E5" s="186"/>
      <c r="F5" s="178"/>
      <c r="G5" s="178"/>
      <c r="H5" s="173"/>
    </row>
    <row r="6" spans="1:8" ht="19.5" customHeight="1">
      <c r="A6" s="177"/>
      <c r="B6" s="167"/>
      <c r="C6" s="171"/>
      <c r="D6" s="179"/>
      <c r="E6" s="179"/>
      <c r="F6" s="172"/>
      <c r="G6" s="172"/>
      <c r="H6" s="173"/>
    </row>
    <row r="7" spans="1:8" ht="19.5" customHeight="1">
      <c r="A7" s="177"/>
      <c r="B7" s="167"/>
      <c r="C7" s="171"/>
      <c r="D7" s="180"/>
      <c r="E7" s="180"/>
      <c r="F7" s="172"/>
      <c r="G7" s="172"/>
      <c r="H7" s="173"/>
    </row>
    <row r="8" spans="1:8" ht="19.5" customHeight="1">
      <c r="A8" s="177"/>
      <c r="B8" s="167"/>
      <c r="C8" s="171"/>
      <c r="D8" s="180"/>
      <c r="E8" s="180"/>
      <c r="F8" s="172"/>
      <c r="G8" s="172"/>
      <c r="H8" s="173"/>
    </row>
    <row r="9" spans="1:8" ht="19.5" customHeight="1">
      <c r="A9" s="177"/>
      <c r="B9" s="167"/>
      <c r="C9" s="171"/>
      <c r="D9" s="180"/>
      <c r="E9" s="180"/>
      <c r="F9" s="172"/>
      <c r="G9" s="172"/>
      <c r="H9" s="173"/>
    </row>
    <row r="10" spans="1:8" ht="19.5" customHeight="1">
      <c r="A10" s="174"/>
      <c r="B10" s="167"/>
      <c r="C10" s="171"/>
      <c r="D10" s="180"/>
      <c r="E10" s="180"/>
      <c r="F10" s="172"/>
      <c r="G10" s="172"/>
      <c r="H10" s="173"/>
    </row>
    <row r="11" spans="1:8" ht="19.5" customHeight="1">
      <c r="A11" s="174"/>
      <c r="B11" s="167"/>
      <c r="C11" s="171"/>
      <c r="D11" s="180"/>
      <c r="E11" s="180"/>
      <c r="F11" s="172"/>
      <c r="G11" s="172"/>
      <c r="H11" s="173"/>
    </row>
    <row r="12" spans="1:8" ht="19.5" customHeight="1">
      <c r="A12" s="177"/>
      <c r="B12" s="171"/>
      <c r="C12" s="171"/>
      <c r="D12" s="180"/>
      <c r="E12" s="180"/>
      <c r="F12" s="172"/>
      <c r="G12" s="172"/>
      <c r="H12" s="173"/>
    </row>
    <row r="13" spans="1:8" ht="19.5" customHeight="1">
      <c r="A13" s="166"/>
      <c r="B13" s="181"/>
      <c r="C13" s="181"/>
      <c r="D13" s="182"/>
      <c r="E13" s="182"/>
      <c r="F13" s="172"/>
      <c r="G13" s="172"/>
      <c r="H13" s="173"/>
    </row>
    <row r="14" spans="1:8" ht="19.5" customHeight="1">
      <c r="A14" s="166"/>
      <c r="B14" s="171"/>
      <c r="C14" s="171"/>
      <c r="D14" s="180"/>
      <c r="E14" s="180"/>
      <c r="F14" s="172"/>
      <c r="G14" s="172"/>
      <c r="H14" s="173"/>
    </row>
    <row r="15" spans="1:8" ht="19.5" customHeight="1">
      <c r="A15" s="166"/>
      <c r="B15" s="171"/>
      <c r="C15" s="171"/>
      <c r="D15" s="180"/>
      <c r="E15" s="180"/>
      <c r="F15" s="172"/>
      <c r="G15" s="172"/>
      <c r="H15" s="173"/>
    </row>
    <row r="16" spans="1:8" ht="19.5" customHeight="1">
      <c r="A16" s="166"/>
      <c r="B16" s="171"/>
      <c r="C16" s="171"/>
      <c r="D16" s="180"/>
      <c r="E16" s="180"/>
      <c r="F16" s="172"/>
      <c r="G16" s="172"/>
      <c r="H16" s="173"/>
    </row>
    <row r="17" spans="1:8" ht="19.5" customHeight="1">
      <c r="A17" s="166"/>
      <c r="B17" s="181"/>
      <c r="C17" s="181"/>
      <c r="D17" s="182"/>
      <c r="E17" s="182"/>
      <c r="F17" s="172"/>
      <c r="G17" s="172"/>
      <c r="H17" s="173"/>
    </row>
    <row r="18" spans="1:8" ht="19.5" customHeight="1">
      <c r="A18" s="166"/>
      <c r="B18" s="181"/>
      <c r="C18" s="181"/>
      <c r="D18" s="182"/>
      <c r="E18" s="180"/>
      <c r="F18" s="172"/>
      <c r="G18" s="172"/>
      <c r="H18" s="173"/>
    </row>
    <row r="19" spans="1:8" ht="19.5" customHeight="1">
      <c r="A19" s="166"/>
      <c r="B19" s="181"/>
      <c r="C19" s="181"/>
      <c r="D19" s="182"/>
      <c r="E19" s="192"/>
      <c r="F19" s="178"/>
      <c r="G19" s="178"/>
      <c r="H19" s="173"/>
    </row>
    <row r="20" spans="1:8" ht="19.5" customHeight="1">
      <c r="A20" s="242"/>
      <c r="B20" s="171"/>
      <c r="C20" s="171"/>
      <c r="D20" s="180"/>
      <c r="E20" s="180"/>
      <c r="F20" s="172"/>
      <c r="G20" s="172"/>
      <c r="H20" s="243"/>
    </row>
    <row r="21" spans="1:8" ht="19.5" customHeight="1">
      <c r="A21" s="242"/>
      <c r="B21" s="171"/>
      <c r="C21" s="171"/>
      <c r="D21" s="180"/>
      <c r="E21" s="180"/>
      <c r="F21" s="172"/>
      <c r="G21" s="172"/>
      <c r="H21" s="243"/>
    </row>
    <row r="22" spans="1:8" ht="19.5" customHeight="1">
      <c r="A22" s="242"/>
      <c r="B22" s="171"/>
      <c r="C22" s="171"/>
      <c r="D22" s="180"/>
      <c r="E22" s="180"/>
      <c r="F22" s="172"/>
      <c r="G22" s="172"/>
      <c r="H22" s="243"/>
    </row>
    <row r="23" spans="1:8" ht="19.5" customHeight="1">
      <c r="A23" s="242"/>
      <c r="B23" s="171"/>
      <c r="C23" s="171"/>
      <c r="D23" s="180"/>
      <c r="E23" s="180"/>
      <c r="F23" s="172"/>
      <c r="G23" s="172"/>
      <c r="H23" s="243"/>
    </row>
    <row r="24" spans="1:8" ht="19.5" customHeight="1">
      <c r="A24" s="242"/>
      <c r="B24" s="171"/>
      <c r="C24" s="171"/>
      <c r="D24" s="180"/>
      <c r="E24" s="180"/>
      <c r="F24" s="172"/>
      <c r="G24" s="172"/>
      <c r="H24" s="243"/>
    </row>
    <row r="25" spans="1:8" ht="19.5" customHeight="1">
      <c r="A25" s="242"/>
      <c r="B25" s="171"/>
      <c r="C25" s="171"/>
      <c r="D25" s="180"/>
      <c r="E25" s="180"/>
      <c r="F25" s="172"/>
      <c r="G25" s="172"/>
      <c r="H25" s="243"/>
    </row>
    <row r="26" spans="1:8" ht="19.5" customHeight="1">
      <c r="A26" s="242"/>
      <c r="B26" s="171"/>
      <c r="C26" s="171"/>
      <c r="D26" s="180"/>
      <c r="E26" s="180"/>
      <c r="F26" s="172"/>
      <c r="G26" s="172"/>
      <c r="H26" s="243"/>
    </row>
    <row r="27" spans="1:8" ht="19.5" customHeight="1">
      <c r="A27" s="242"/>
      <c r="B27" s="171"/>
      <c r="C27" s="171"/>
      <c r="D27" s="180"/>
      <c r="E27" s="180"/>
      <c r="F27" s="172"/>
      <c r="G27" s="172"/>
      <c r="H27" s="243"/>
    </row>
    <row r="28" spans="1:8" ht="19.5" customHeight="1">
      <c r="A28" s="242"/>
      <c r="B28" s="171"/>
      <c r="C28" s="171"/>
      <c r="D28" s="180"/>
      <c r="E28" s="180"/>
      <c r="F28" s="172"/>
      <c r="G28" s="172"/>
      <c r="H28" s="243"/>
    </row>
    <row r="29" spans="1:8" ht="19.5" customHeight="1">
      <c r="A29" s="166"/>
      <c r="B29" s="181"/>
      <c r="C29" s="181"/>
      <c r="D29" s="182"/>
      <c r="E29" s="182"/>
      <c r="F29" s="172"/>
      <c r="G29" s="172"/>
      <c r="H29" s="173"/>
    </row>
    <row r="30" spans="1:8" ht="19.5" customHeight="1">
      <c r="A30" s="166"/>
      <c r="B30" s="181"/>
      <c r="C30" s="181"/>
      <c r="D30" s="182"/>
      <c r="E30" s="182"/>
      <c r="F30" s="172"/>
      <c r="G30" s="172"/>
      <c r="H30" s="173"/>
    </row>
    <row r="31" spans="1:8" ht="19.5" customHeight="1">
      <c r="A31" s="183"/>
      <c r="B31" s="181"/>
      <c r="C31" s="181"/>
      <c r="D31" s="182"/>
      <c r="E31" s="182"/>
      <c r="F31" s="172"/>
      <c r="G31" s="172"/>
      <c r="H31" s="173"/>
    </row>
    <row r="32" spans="1:8" ht="19.5" customHeight="1" thickBot="1">
      <c r="A32" s="184"/>
      <c r="B32" s="184"/>
      <c r="C32" s="184"/>
      <c r="D32" s="185"/>
      <c r="E32" s="185"/>
      <c r="F32" s="189"/>
      <c r="G32" s="189"/>
      <c r="H32" s="190"/>
    </row>
    <row r="33" spans="1:8" ht="24" customHeight="1" thickTop="1">
      <c r="A33" s="400" t="s">
        <v>219</v>
      </c>
      <c r="B33" s="401"/>
      <c r="C33" s="401"/>
      <c r="D33" s="401"/>
      <c r="E33" s="401"/>
      <c r="F33" s="401"/>
      <c r="G33" s="402"/>
      <c r="H33" s="25">
        <f>SUM(H5:H32)</f>
        <v>0</v>
      </c>
    </row>
    <row r="34" spans="1:8" ht="27" customHeight="1">
      <c r="A34" s="399" t="s">
        <v>223</v>
      </c>
      <c r="B34" s="399"/>
      <c r="C34" s="399"/>
      <c r="D34" s="399"/>
      <c r="E34" s="399"/>
      <c r="F34" s="399"/>
      <c r="G34" s="399"/>
      <c r="H34" s="191"/>
    </row>
    <row r="35" spans="1:8" s="92" customFormat="1">
      <c r="A35" s="91" t="s">
        <v>130</v>
      </c>
      <c r="B35" s="91"/>
      <c r="C35" s="91"/>
      <c r="D35" s="91"/>
      <c r="E35" s="91"/>
      <c r="F35" s="175"/>
      <c r="G35" s="175"/>
      <c r="H35" s="176"/>
    </row>
    <row r="36" spans="1:8" s="92" customFormat="1" ht="12">
      <c r="A36" s="91" t="s">
        <v>133</v>
      </c>
      <c r="B36" s="91"/>
      <c r="C36" s="91"/>
      <c r="D36" s="91"/>
      <c r="E36" s="91"/>
      <c r="F36" s="91"/>
      <c r="G36" s="91"/>
    </row>
    <row r="38" spans="1:8">
      <c r="A38" s="193" t="s">
        <v>224</v>
      </c>
    </row>
  </sheetData>
  <mergeCells count="2">
    <mergeCell ref="A33:G33"/>
    <mergeCell ref="A34:G3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G19"/>
  <sheetViews>
    <sheetView zoomScaleNormal="100" zoomScaleSheetLayoutView="100" workbookViewId="0">
      <selection activeCell="D7" sqref="D7"/>
    </sheetView>
  </sheetViews>
  <sheetFormatPr defaultColWidth="8.88671875" defaultRowHeight="13.5"/>
  <cols>
    <col min="1" max="2" width="16.109375" style="9" customWidth="1"/>
    <col min="3" max="3" width="17.44140625" style="9" customWidth="1"/>
    <col min="4" max="4" width="18.21875" style="9" customWidth="1"/>
    <col min="5" max="5" width="17.21875" style="9" customWidth="1"/>
    <col min="6" max="6" width="15" style="9" customWidth="1"/>
    <col min="7" max="7" width="8.88671875" style="9"/>
    <col min="8" max="8" width="9.21875" style="9" bestFit="1" customWidth="1"/>
    <col min="9" max="9" width="11.5546875" style="9" customWidth="1"/>
    <col min="10" max="16384" width="8.88671875" style="9"/>
  </cols>
  <sheetData>
    <row r="1" spans="1:7" ht="18.75">
      <c r="A1" s="403" t="s">
        <v>228</v>
      </c>
      <c r="B1" s="403"/>
      <c r="C1" s="403"/>
      <c r="D1" s="403"/>
      <c r="E1" s="403"/>
      <c r="F1" s="403"/>
    </row>
    <row r="2" spans="1:7" ht="18.75">
      <c r="A2" s="41" t="s">
        <v>225</v>
      </c>
      <c r="B2" s="41"/>
      <c r="C2" s="44"/>
      <c r="D2" s="44"/>
      <c r="E2" s="44"/>
      <c r="F2" s="44"/>
    </row>
    <row r="3" spans="1:7" ht="18.75">
      <c r="A3" s="44"/>
      <c r="B3" s="44"/>
      <c r="C3" s="44"/>
      <c r="D3" s="44"/>
      <c r="E3" s="44"/>
      <c r="F3" s="44"/>
    </row>
    <row r="4" spans="1:7" customFormat="1" ht="27.75" thickBot="1">
      <c r="A4" s="34" t="s">
        <v>33</v>
      </c>
      <c r="B4" s="34" t="s">
        <v>34</v>
      </c>
      <c r="C4" s="33" t="s">
        <v>35</v>
      </c>
      <c r="D4" s="33" t="s">
        <v>36</v>
      </c>
      <c r="E4" s="33" t="s">
        <v>37</v>
      </c>
      <c r="F4" s="33" t="s">
        <v>38</v>
      </c>
    </row>
    <row r="5" spans="1:7" customFormat="1" ht="27.75" customHeight="1" thickTop="1">
      <c r="A5" s="32"/>
      <c r="B5" s="32" t="s">
        <v>40</v>
      </c>
      <c r="C5" s="32"/>
      <c r="D5" s="32"/>
      <c r="E5" s="32"/>
      <c r="F5" s="32"/>
    </row>
    <row r="6" spans="1:7" customFormat="1" ht="27.75" customHeight="1">
      <c r="A6" s="32"/>
      <c r="B6" s="32" t="s">
        <v>40</v>
      </c>
      <c r="C6" s="32"/>
      <c r="D6" s="32"/>
      <c r="E6" s="32"/>
      <c r="F6" s="32"/>
    </row>
    <row r="7" spans="1:7" customFormat="1" ht="27.75" customHeight="1">
      <c r="A7" s="32"/>
      <c r="B7" s="32" t="s">
        <v>40</v>
      </c>
      <c r="C7" s="32"/>
      <c r="D7" s="32"/>
      <c r="E7" s="32"/>
      <c r="F7" s="32"/>
    </row>
    <row r="8" spans="1:7" customFormat="1" ht="27.75" customHeight="1">
      <c r="A8" s="5"/>
      <c r="B8" s="5"/>
      <c r="C8" s="5"/>
      <c r="D8" s="5"/>
      <c r="E8" s="5"/>
      <c r="F8" s="5"/>
    </row>
    <row r="9" spans="1:7" customFormat="1" ht="27.75" customHeight="1">
      <c r="A9" s="8" t="s">
        <v>159</v>
      </c>
      <c r="B9" s="5"/>
      <c r="C9" s="5"/>
      <c r="D9" s="5"/>
      <c r="E9" s="5"/>
      <c r="F9" s="5">
        <f>SUM(F5:F8)</f>
        <v>0</v>
      </c>
    </row>
    <row r="10" spans="1:7" customFormat="1" ht="24.95" customHeight="1">
      <c r="A10" t="s">
        <v>39</v>
      </c>
    </row>
    <row r="11" spans="1:7" customFormat="1" ht="24.95" customHeight="1">
      <c r="A11" s="4" t="s">
        <v>175</v>
      </c>
    </row>
    <row r="12" spans="1:7" ht="18.75">
      <c r="A12" s="44"/>
      <c r="B12" s="44"/>
      <c r="C12" s="44"/>
      <c r="D12" s="44"/>
      <c r="E12" s="44"/>
      <c r="F12" s="44"/>
    </row>
    <row r="13" spans="1:7" ht="18.75">
      <c r="A13" s="41" t="s">
        <v>226</v>
      </c>
      <c r="B13" s="41"/>
      <c r="C13" s="44"/>
      <c r="D13" s="44"/>
      <c r="E13" s="44"/>
      <c r="F13" s="44"/>
    </row>
    <row r="14" spans="1:7" ht="20.25" customHeight="1">
      <c r="A14" s="49" t="s">
        <v>79</v>
      </c>
      <c r="B14" s="49"/>
      <c r="C14" s="49"/>
      <c r="D14" s="389"/>
      <c r="E14" s="389"/>
      <c r="F14" s="389"/>
    </row>
    <row r="15" spans="1:7" ht="22.5" customHeight="1">
      <c r="A15" s="49" t="s">
        <v>80</v>
      </c>
      <c r="B15" s="49"/>
      <c r="C15" s="49"/>
      <c r="D15" s="389"/>
      <c r="E15" s="389"/>
      <c r="F15" s="389"/>
    </row>
    <row r="16" spans="1:7" ht="36" customHeight="1">
      <c r="A16" s="123" t="s">
        <v>153</v>
      </c>
      <c r="B16" s="194" t="s">
        <v>227</v>
      </c>
      <c r="C16" s="123" t="s">
        <v>154</v>
      </c>
      <c r="D16" s="123" t="s">
        <v>155</v>
      </c>
      <c r="E16" s="123" t="s">
        <v>156</v>
      </c>
      <c r="F16" s="123" t="s">
        <v>157</v>
      </c>
      <c r="G16" s="123" t="s">
        <v>158</v>
      </c>
    </row>
    <row r="17" spans="1:7" ht="57" customHeight="1">
      <c r="A17" s="5"/>
      <c r="B17" s="5"/>
      <c r="C17" s="8" t="s">
        <v>160</v>
      </c>
      <c r="D17" s="5"/>
      <c r="E17" s="5"/>
      <c r="F17" s="5"/>
      <c r="G17" s="8">
        <v>3</v>
      </c>
    </row>
    <row r="18" spans="1:7" ht="22.5" customHeight="1">
      <c r="A18" s="204" t="s">
        <v>252</v>
      </c>
      <c r="B18" s="49"/>
      <c r="C18" s="49"/>
      <c r="D18" s="122"/>
      <c r="E18" s="122"/>
      <c r="F18" s="122"/>
    </row>
    <row r="19" spans="1:7" ht="22.5" customHeight="1">
      <c r="A19" s="49" t="s">
        <v>291</v>
      </c>
      <c r="B19" s="49"/>
      <c r="C19" s="49"/>
      <c r="D19" s="122"/>
      <c r="E19" s="122"/>
      <c r="F19" s="122"/>
    </row>
  </sheetData>
  <mergeCells count="3">
    <mergeCell ref="A1:F1"/>
    <mergeCell ref="D14:F14"/>
    <mergeCell ref="D15:F15"/>
  </mergeCells>
  <phoneticPr fontId="10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E15"/>
  <sheetViews>
    <sheetView view="pageBreakPreview" zoomScaleNormal="100" zoomScaleSheetLayoutView="100" workbookViewId="0">
      <selection sqref="A1:E1"/>
    </sheetView>
  </sheetViews>
  <sheetFormatPr defaultColWidth="8.88671875" defaultRowHeight="13.5"/>
  <cols>
    <col min="1" max="1" width="16.109375" style="9" customWidth="1"/>
    <col min="2" max="2" width="17.44140625" style="9" customWidth="1"/>
    <col min="3" max="3" width="18.21875" style="9" customWidth="1"/>
    <col min="4" max="4" width="17.21875" style="9" customWidth="1"/>
    <col min="5" max="5" width="15" style="9" customWidth="1"/>
    <col min="6" max="6" width="8.88671875" style="9"/>
    <col min="7" max="7" width="9.21875" style="9" bestFit="1" customWidth="1"/>
    <col min="8" max="8" width="11.5546875" style="9" customWidth="1"/>
    <col min="9" max="16384" width="8.88671875" style="9"/>
  </cols>
  <sheetData>
    <row r="1" spans="1:5" ht="18.75">
      <c r="A1" s="403" t="s">
        <v>229</v>
      </c>
      <c r="B1" s="403"/>
      <c r="C1" s="403"/>
      <c r="D1" s="403"/>
      <c r="E1" s="403"/>
    </row>
    <row r="2" spans="1:5" ht="18" customHeight="1" thickBot="1">
      <c r="A2" s="49"/>
      <c r="B2" s="49"/>
      <c r="E2" s="51"/>
    </row>
    <row r="3" spans="1:5" s="22" customFormat="1" ht="30" customHeight="1" thickBot="1">
      <c r="A3" s="404" t="s">
        <v>84</v>
      </c>
      <c r="B3" s="405"/>
      <c r="C3" s="405"/>
      <c r="D3" s="406"/>
      <c r="E3" s="407" t="s">
        <v>81</v>
      </c>
    </row>
    <row r="4" spans="1:5" s="22" customFormat="1" ht="30" customHeight="1">
      <c r="A4" s="230" t="s">
        <v>298</v>
      </c>
      <c r="B4" s="231" t="s">
        <v>299</v>
      </c>
      <c r="C4" s="231" t="s">
        <v>300</v>
      </c>
      <c r="D4" s="52" t="s">
        <v>107</v>
      </c>
      <c r="E4" s="408"/>
    </row>
    <row r="5" spans="1:5" s="22" customFormat="1" ht="30" customHeight="1" thickBot="1">
      <c r="A5" s="53">
        <v>185700000</v>
      </c>
      <c r="B5" s="54">
        <v>125000000</v>
      </c>
      <c r="C5" s="55">
        <v>275000000</v>
      </c>
      <c r="D5" s="56">
        <f>SUM(A5:C5)</f>
        <v>585700000</v>
      </c>
      <c r="E5" s="409"/>
    </row>
    <row r="6" spans="1:5" s="22" customFormat="1" ht="30" customHeight="1" thickBot="1">
      <c r="A6" s="410" t="s">
        <v>230</v>
      </c>
      <c r="B6" s="411"/>
      <c r="C6" s="411"/>
      <c r="D6" s="412"/>
      <c r="E6" s="50">
        <v>2</v>
      </c>
    </row>
    <row r="7" spans="1:5" s="22" customFormat="1" ht="30" customHeight="1">
      <c r="A7" s="57" t="str">
        <f>A4</f>
        <v>1차년도(2012)</v>
      </c>
      <c r="B7" s="58" t="str">
        <f>B4</f>
        <v>2차년도(2013)</v>
      </c>
      <c r="C7" s="58" t="str">
        <f>C4</f>
        <v>3차년도(2014)</v>
      </c>
      <c r="D7" s="59" t="s">
        <v>108</v>
      </c>
      <c r="E7" s="60" t="s">
        <v>83</v>
      </c>
    </row>
    <row r="8" spans="1:5" s="22" customFormat="1" ht="30" customHeight="1" thickBot="1">
      <c r="A8" s="61">
        <v>3251000000</v>
      </c>
      <c r="B8" s="62">
        <v>2157000000</v>
      </c>
      <c r="C8" s="63">
        <v>4250000000</v>
      </c>
      <c r="D8" s="64">
        <f>SUM(A8:C8)</f>
        <v>9658000000</v>
      </c>
      <c r="E8" s="124">
        <f>D5/D8</f>
        <v>6.0644025678194241E-2</v>
      </c>
    </row>
    <row r="9" spans="1:5" ht="18" customHeight="1">
      <c r="A9" s="204" t="s">
        <v>251</v>
      </c>
      <c r="E9" s="51"/>
    </row>
    <row r="11" spans="1:5" ht="25.5" customHeight="1">
      <c r="A11" s="109" t="s">
        <v>152</v>
      </c>
      <c r="B11" s="109"/>
      <c r="C11" s="109"/>
    </row>
    <row r="12" spans="1:5">
      <c r="A12" s="9" t="s">
        <v>85</v>
      </c>
    </row>
    <row r="13" spans="1:5">
      <c r="A13" s="9" t="s">
        <v>176</v>
      </c>
    </row>
    <row r="15" spans="1:5">
      <c r="A15" s="193" t="s">
        <v>177</v>
      </c>
    </row>
  </sheetData>
  <mergeCells count="4">
    <mergeCell ref="A1:E1"/>
    <mergeCell ref="A3:D3"/>
    <mergeCell ref="E3:E5"/>
    <mergeCell ref="A6:D6"/>
  </mergeCells>
  <phoneticPr fontId="3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8"/>
  </sheetPr>
  <dimension ref="A1:L37"/>
  <sheetViews>
    <sheetView view="pageBreakPreview" zoomScaleNormal="100" zoomScaleSheetLayoutView="100" workbookViewId="0">
      <selection activeCell="L27" sqref="L27"/>
    </sheetView>
  </sheetViews>
  <sheetFormatPr defaultColWidth="8.88671875" defaultRowHeight="13.5"/>
  <cols>
    <col min="1" max="1" width="7.88671875" style="37" customWidth="1"/>
    <col min="2" max="2" width="16" style="9" customWidth="1"/>
    <col min="3" max="3" width="17.88671875" style="9" customWidth="1"/>
    <col min="4" max="4" width="8.6640625" style="9" bestFit="1" customWidth="1"/>
    <col min="5" max="6" width="10.77734375" style="9" customWidth="1"/>
    <col min="7" max="7" width="6.77734375" style="9" customWidth="1"/>
    <col min="8" max="8" width="7" style="9" customWidth="1"/>
    <col min="9" max="9" width="7.88671875" style="9" customWidth="1"/>
    <col min="10" max="10" width="5.33203125" style="37" customWidth="1"/>
    <col min="11" max="11" width="6.88671875" style="37" customWidth="1"/>
    <col min="12" max="12" width="8.6640625" style="37" customWidth="1"/>
    <col min="13" max="16384" width="8.88671875" style="9"/>
  </cols>
  <sheetData>
    <row r="1" spans="1:12" ht="18.75">
      <c r="A1" s="403" t="s">
        <v>231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</row>
    <row r="2" spans="1:12" ht="18.75">
      <c r="A2" s="41" t="s">
        <v>301</v>
      </c>
      <c r="B2" s="14"/>
    </row>
    <row r="3" spans="1:12" s="65" customFormat="1" ht="20.100000000000001" customHeight="1">
      <c r="A3" s="419" t="s">
        <v>82</v>
      </c>
      <c r="B3" s="423" t="s">
        <v>86</v>
      </c>
      <c r="C3" s="419" t="s">
        <v>87</v>
      </c>
      <c r="D3" s="423" t="s">
        <v>88</v>
      </c>
      <c r="E3" s="421" t="s">
        <v>89</v>
      </c>
      <c r="F3" s="423" t="s">
        <v>90</v>
      </c>
      <c r="G3" s="416" t="s">
        <v>91</v>
      </c>
      <c r="H3" s="417"/>
      <c r="I3" s="418"/>
      <c r="J3" s="419" t="s">
        <v>92</v>
      </c>
      <c r="K3" s="421" t="s">
        <v>232</v>
      </c>
      <c r="L3" s="423" t="s">
        <v>93</v>
      </c>
    </row>
    <row r="4" spans="1:12" s="65" customFormat="1" ht="24.75" customHeight="1">
      <c r="A4" s="420"/>
      <c r="B4" s="420"/>
      <c r="C4" s="420"/>
      <c r="D4" s="420"/>
      <c r="E4" s="424"/>
      <c r="F4" s="425"/>
      <c r="G4" s="40" t="s">
        <v>94</v>
      </c>
      <c r="H4" s="40" t="s">
        <v>95</v>
      </c>
      <c r="I4" s="40" t="s">
        <v>96</v>
      </c>
      <c r="J4" s="420"/>
      <c r="K4" s="422"/>
      <c r="L4" s="420"/>
    </row>
    <row r="5" spans="1:12" s="47" customFormat="1" ht="20.100000000000001" customHeight="1">
      <c r="A5" s="66" t="s">
        <v>97</v>
      </c>
      <c r="B5" s="325" t="s">
        <v>364</v>
      </c>
      <c r="C5" s="67" t="s">
        <v>98</v>
      </c>
      <c r="D5" s="66" t="s">
        <v>99</v>
      </c>
      <c r="E5" s="68">
        <v>37240</v>
      </c>
      <c r="F5" s="68">
        <v>38335</v>
      </c>
      <c r="G5" s="66">
        <v>1</v>
      </c>
      <c r="H5" s="66"/>
      <c r="I5" s="66"/>
      <c r="J5" s="69">
        <f>G5*1</f>
        <v>1</v>
      </c>
      <c r="K5" s="205">
        <v>1</v>
      </c>
      <c r="L5" s="70">
        <f>J5*K5</f>
        <v>1</v>
      </c>
    </row>
    <row r="6" spans="1:12" s="47" customFormat="1" ht="20.100000000000001" customHeight="1">
      <c r="A6" s="66"/>
      <c r="B6" s="325" t="s">
        <v>364</v>
      </c>
      <c r="C6" s="67" t="s">
        <v>98</v>
      </c>
      <c r="D6" s="66" t="s">
        <v>99</v>
      </c>
      <c r="E6" s="68">
        <v>37240</v>
      </c>
      <c r="F6" s="68">
        <v>38335</v>
      </c>
      <c r="G6" s="66">
        <v>1</v>
      </c>
      <c r="H6" s="66"/>
      <c r="I6" s="66"/>
      <c r="J6" s="69">
        <f>G6*1</f>
        <v>1</v>
      </c>
      <c r="K6" s="205">
        <v>1</v>
      </c>
      <c r="L6" s="70">
        <f t="shared" ref="L6:L17" si="0">J6*K6</f>
        <v>1</v>
      </c>
    </row>
    <row r="7" spans="1:12" s="47" customFormat="1" ht="20.100000000000001" customHeight="1">
      <c r="A7" s="66"/>
      <c r="B7" s="325" t="s">
        <v>364</v>
      </c>
      <c r="C7" s="67" t="s">
        <v>98</v>
      </c>
      <c r="D7" s="66" t="s">
        <v>99</v>
      </c>
      <c r="E7" s="68">
        <v>37240</v>
      </c>
      <c r="F7" s="68">
        <v>38335</v>
      </c>
      <c r="G7" s="66">
        <v>1</v>
      </c>
      <c r="H7" s="66"/>
      <c r="I7" s="66"/>
      <c r="J7" s="69">
        <f>G7*1</f>
        <v>1</v>
      </c>
      <c r="K7" s="205">
        <v>1</v>
      </c>
      <c r="L7" s="70">
        <f t="shared" si="0"/>
        <v>1</v>
      </c>
    </row>
    <row r="8" spans="1:12" s="47" customFormat="1" ht="20.100000000000001" customHeight="1">
      <c r="A8" s="66"/>
      <c r="B8" s="66"/>
      <c r="C8" s="67"/>
      <c r="D8" s="67"/>
      <c r="E8" s="68"/>
      <c r="F8" s="68"/>
      <c r="G8" s="66"/>
      <c r="H8" s="66"/>
      <c r="I8" s="66"/>
      <c r="J8" s="69"/>
      <c r="K8" s="205"/>
      <c r="L8" s="70">
        <f t="shared" si="0"/>
        <v>0</v>
      </c>
    </row>
    <row r="9" spans="1:12" s="47" customFormat="1" ht="20.100000000000001" customHeight="1">
      <c r="A9" s="413" t="s">
        <v>100</v>
      </c>
      <c r="B9" s="414"/>
      <c r="C9" s="414"/>
      <c r="D9" s="414"/>
      <c r="E9" s="415"/>
      <c r="F9" s="71"/>
      <c r="G9" s="72">
        <v>1</v>
      </c>
      <c r="H9" s="72">
        <v>0.8</v>
      </c>
      <c r="I9" s="72">
        <v>0.6</v>
      </c>
      <c r="J9" s="73"/>
      <c r="K9" s="206"/>
      <c r="L9" s="70">
        <f t="shared" si="0"/>
        <v>0</v>
      </c>
    </row>
    <row r="10" spans="1:12" s="47" customFormat="1" ht="20.100000000000001" customHeight="1">
      <c r="A10" s="66" t="s">
        <v>101</v>
      </c>
      <c r="B10" s="66" t="s">
        <v>102</v>
      </c>
      <c r="C10" s="67" t="s">
        <v>103</v>
      </c>
      <c r="D10" s="66" t="s">
        <v>99</v>
      </c>
      <c r="E10" s="68">
        <v>36512</v>
      </c>
      <c r="F10" s="68"/>
      <c r="G10" s="66">
        <v>0.6</v>
      </c>
      <c r="H10" s="66"/>
      <c r="I10" s="66"/>
      <c r="J10" s="196">
        <f>G10*100%</f>
        <v>0.6</v>
      </c>
      <c r="K10" s="205">
        <v>1</v>
      </c>
      <c r="L10" s="70">
        <f t="shared" si="0"/>
        <v>0.6</v>
      </c>
    </row>
    <row r="11" spans="1:12" s="47" customFormat="1" ht="20.100000000000001" customHeight="1">
      <c r="A11" s="66" t="s">
        <v>104</v>
      </c>
      <c r="B11" s="66" t="s">
        <v>102</v>
      </c>
      <c r="C11" s="67" t="s">
        <v>103</v>
      </c>
      <c r="D11" s="66" t="s">
        <v>99</v>
      </c>
      <c r="E11" s="68">
        <v>34687</v>
      </c>
      <c r="F11" s="68"/>
      <c r="G11" s="66"/>
      <c r="H11" s="66">
        <v>0.6</v>
      </c>
      <c r="I11" s="66"/>
      <c r="J11" s="196">
        <f>H11*80%</f>
        <v>0.48</v>
      </c>
      <c r="K11" s="205">
        <v>1</v>
      </c>
      <c r="L11" s="70">
        <f t="shared" si="0"/>
        <v>0.48</v>
      </c>
    </row>
    <row r="12" spans="1:12" s="47" customFormat="1" ht="20.100000000000001" customHeight="1">
      <c r="A12" s="66"/>
      <c r="B12" s="66" t="s">
        <v>102</v>
      </c>
      <c r="C12" s="67" t="s">
        <v>103</v>
      </c>
      <c r="D12" s="66" t="s">
        <v>99</v>
      </c>
      <c r="E12" s="68">
        <v>33592</v>
      </c>
      <c r="F12" s="68"/>
      <c r="G12" s="66"/>
      <c r="H12" s="66"/>
      <c r="I12" s="66">
        <v>0.6</v>
      </c>
      <c r="J12" s="196">
        <f>I12*60%</f>
        <v>0.36</v>
      </c>
      <c r="K12" s="205">
        <v>1</v>
      </c>
      <c r="L12" s="70">
        <f t="shared" si="0"/>
        <v>0.36</v>
      </c>
    </row>
    <row r="13" spans="1:12" s="47" customFormat="1" ht="20.100000000000001" customHeight="1">
      <c r="A13" s="66"/>
      <c r="B13" s="66"/>
      <c r="C13" s="67"/>
      <c r="D13" s="67"/>
      <c r="E13" s="68"/>
      <c r="F13" s="68"/>
      <c r="G13" s="66"/>
      <c r="H13" s="66"/>
      <c r="I13" s="66"/>
      <c r="J13" s="69"/>
      <c r="K13" s="205"/>
      <c r="L13" s="70">
        <f t="shared" si="0"/>
        <v>0</v>
      </c>
    </row>
    <row r="14" spans="1:12" s="47" customFormat="1" ht="20.100000000000001" customHeight="1">
      <c r="A14" s="413" t="s">
        <v>105</v>
      </c>
      <c r="B14" s="414"/>
      <c r="C14" s="414"/>
      <c r="D14" s="414"/>
      <c r="E14" s="415"/>
      <c r="F14" s="71"/>
      <c r="G14" s="72">
        <v>1</v>
      </c>
      <c r="H14" s="72">
        <v>0.8</v>
      </c>
      <c r="I14" s="72">
        <v>0</v>
      </c>
      <c r="J14" s="73"/>
      <c r="K14" s="206"/>
      <c r="L14" s="70">
        <f t="shared" si="0"/>
        <v>0</v>
      </c>
    </row>
    <row r="15" spans="1:12" s="47" customFormat="1" ht="20.100000000000001" customHeight="1">
      <c r="A15" s="66" t="s">
        <v>106</v>
      </c>
      <c r="B15" s="66" t="s">
        <v>102</v>
      </c>
      <c r="C15" s="67" t="s">
        <v>103</v>
      </c>
      <c r="D15" s="66" t="s">
        <v>99</v>
      </c>
      <c r="E15" s="68">
        <v>36512</v>
      </c>
      <c r="F15" s="68"/>
      <c r="G15" s="66">
        <v>0.3</v>
      </c>
      <c r="H15" s="66"/>
      <c r="I15" s="66"/>
      <c r="J15" s="196">
        <f>G15*G14</f>
        <v>0.3</v>
      </c>
      <c r="K15" s="205">
        <v>1</v>
      </c>
      <c r="L15" s="70">
        <f t="shared" si="0"/>
        <v>0.3</v>
      </c>
    </row>
    <row r="16" spans="1:12" s="47" customFormat="1" ht="20.100000000000001" customHeight="1">
      <c r="A16" s="46"/>
      <c r="B16" s="74"/>
      <c r="C16" s="67" t="s">
        <v>103</v>
      </c>
      <c r="D16" s="66" t="s">
        <v>99</v>
      </c>
      <c r="E16" s="68">
        <v>34687</v>
      </c>
      <c r="F16" s="68"/>
      <c r="G16" s="46"/>
      <c r="H16" s="46">
        <v>0.3</v>
      </c>
      <c r="I16" s="46"/>
      <c r="J16" s="195">
        <f>H16*H14</f>
        <v>0.24</v>
      </c>
      <c r="K16" s="207">
        <v>1</v>
      </c>
      <c r="L16" s="70">
        <f t="shared" si="0"/>
        <v>0.24</v>
      </c>
    </row>
    <row r="17" spans="1:12" s="47" customFormat="1" ht="20.100000000000001" customHeight="1">
      <c r="A17" s="46"/>
      <c r="B17" s="74"/>
      <c r="C17" s="67" t="s">
        <v>103</v>
      </c>
      <c r="D17" s="66" t="s">
        <v>99</v>
      </c>
      <c r="E17" s="68">
        <v>33592</v>
      </c>
      <c r="F17" s="68"/>
      <c r="G17" s="46"/>
      <c r="H17" s="46"/>
      <c r="I17" s="46">
        <v>0.3</v>
      </c>
      <c r="J17" s="195">
        <f>I17*I14</f>
        <v>0</v>
      </c>
      <c r="K17" s="207">
        <v>1</v>
      </c>
      <c r="L17" s="70">
        <f t="shared" si="0"/>
        <v>0</v>
      </c>
    </row>
    <row r="18" spans="1:12" s="47" customFormat="1" ht="20.100000000000001" customHeight="1">
      <c r="A18" s="46"/>
      <c r="B18" s="74"/>
      <c r="C18" s="67"/>
      <c r="D18" s="66"/>
      <c r="E18" s="68"/>
      <c r="F18" s="68"/>
      <c r="G18" s="46"/>
      <c r="H18" s="46"/>
      <c r="I18" s="46"/>
      <c r="J18" s="195"/>
      <c r="K18" s="207"/>
      <c r="L18" s="70"/>
    </row>
    <row r="19" spans="1:12" s="47" customFormat="1" ht="30.75" customHeight="1">
      <c r="A19" s="46" t="s">
        <v>233</v>
      </c>
      <c r="B19" s="197" t="s">
        <v>363</v>
      </c>
      <c r="C19" s="67"/>
      <c r="D19" s="66"/>
      <c r="E19" s="68"/>
      <c r="F19" s="68"/>
      <c r="G19" s="46">
        <v>0.1</v>
      </c>
      <c r="H19" s="46"/>
      <c r="I19" s="46"/>
      <c r="J19" s="195">
        <f>G19</f>
        <v>0.1</v>
      </c>
      <c r="K19" s="207">
        <v>1</v>
      </c>
      <c r="L19" s="70">
        <f>J19*K19</f>
        <v>0.1</v>
      </c>
    </row>
    <row r="20" spans="1:12" s="47" customFormat="1" ht="20.100000000000001" customHeight="1">
      <c r="A20" s="46"/>
      <c r="B20" s="74"/>
      <c r="C20" s="67"/>
      <c r="D20" s="66"/>
      <c r="E20" s="68"/>
      <c r="F20" s="68"/>
      <c r="G20" s="46"/>
      <c r="H20" s="46"/>
      <c r="I20" s="46"/>
      <c r="J20" s="195"/>
      <c r="K20" s="207"/>
      <c r="L20" s="70"/>
    </row>
    <row r="21" spans="1:12" s="47" customFormat="1" ht="20.100000000000001" customHeight="1">
      <c r="A21" s="46"/>
      <c r="B21" s="74"/>
      <c r="C21" s="67"/>
      <c r="D21" s="66"/>
      <c r="E21" s="68"/>
      <c r="F21" s="68"/>
      <c r="G21" s="46"/>
      <c r="H21" s="46"/>
      <c r="I21" s="46"/>
      <c r="J21" s="195"/>
      <c r="K21" s="207"/>
      <c r="L21" s="70"/>
    </row>
    <row r="22" spans="1:12" s="47" customFormat="1" ht="20.100000000000001" customHeight="1">
      <c r="A22" s="46"/>
      <c r="B22" s="74"/>
      <c r="C22" s="67"/>
      <c r="D22" s="66"/>
      <c r="E22" s="68"/>
      <c r="F22" s="68"/>
      <c r="G22" s="46"/>
      <c r="H22" s="46"/>
      <c r="I22" s="46"/>
      <c r="J22" s="195"/>
      <c r="K22" s="207"/>
      <c r="L22" s="70"/>
    </row>
    <row r="23" spans="1:12" s="47" customFormat="1" ht="20.100000000000001" customHeight="1">
      <c r="A23" s="46"/>
      <c r="B23" s="74"/>
      <c r="C23" s="67"/>
      <c r="D23" s="66"/>
      <c r="E23" s="68"/>
      <c r="F23" s="68"/>
      <c r="G23" s="46"/>
      <c r="H23" s="46"/>
      <c r="I23" s="46"/>
      <c r="J23" s="195"/>
      <c r="K23" s="207"/>
      <c r="L23" s="70"/>
    </row>
    <row r="24" spans="1:12" s="47" customFormat="1" ht="20.100000000000001" customHeight="1">
      <c r="A24" s="46"/>
      <c r="B24" s="74"/>
      <c r="C24" s="67"/>
      <c r="D24" s="66"/>
      <c r="E24" s="68"/>
      <c r="F24" s="68"/>
      <c r="G24" s="46"/>
      <c r="H24" s="46"/>
      <c r="I24" s="46"/>
      <c r="J24" s="195"/>
      <c r="K24" s="207"/>
      <c r="L24" s="70"/>
    </row>
    <row r="25" spans="1:12" ht="20.100000000000001" customHeight="1">
      <c r="A25" s="28"/>
      <c r="B25" s="75"/>
      <c r="C25" s="75"/>
      <c r="D25" s="75"/>
      <c r="E25" s="76"/>
      <c r="F25" s="76"/>
      <c r="G25" s="28"/>
      <c r="H25" s="28"/>
      <c r="I25" s="28"/>
      <c r="J25" s="28"/>
      <c r="K25" s="208"/>
      <c r="L25" s="77"/>
    </row>
    <row r="26" spans="1:12" ht="20.100000000000001" customHeight="1" thickBot="1">
      <c r="A26" s="36" t="s">
        <v>241</v>
      </c>
      <c r="B26" s="43"/>
      <c r="C26" s="43"/>
      <c r="D26" s="43"/>
      <c r="E26" s="76"/>
      <c r="F26" s="76"/>
      <c r="G26" s="36"/>
      <c r="H26" s="36"/>
      <c r="I26" s="36"/>
      <c r="J26" s="36"/>
      <c r="K26" s="209"/>
      <c r="L26" s="201">
        <f>SUM(L5:L25)</f>
        <v>5.08</v>
      </c>
    </row>
    <row r="27" spans="1:12" ht="20.25" customHeight="1" thickBot="1">
      <c r="A27" s="29" t="s">
        <v>242</v>
      </c>
      <c r="B27" s="203"/>
      <c r="C27" s="5"/>
      <c r="D27" s="5"/>
      <c r="E27" s="5"/>
      <c r="F27" s="5"/>
      <c r="G27" s="5"/>
      <c r="H27" s="5"/>
      <c r="I27" s="5"/>
      <c r="J27" s="8"/>
      <c r="K27" s="36" t="s">
        <v>81</v>
      </c>
      <c r="L27" s="78">
        <f>IF(L26&gt;=2,2,L26)</f>
        <v>2</v>
      </c>
    </row>
    <row r="28" spans="1:12" ht="20.25" customHeight="1">
      <c r="A28" s="204" t="s">
        <v>243</v>
      </c>
      <c r="B28" s="202"/>
      <c r="C28" s="198"/>
      <c r="D28" s="198"/>
      <c r="E28" s="198"/>
      <c r="F28" s="198"/>
      <c r="G28" s="198"/>
      <c r="H28" s="198"/>
      <c r="I28" s="198"/>
      <c r="J28" s="199"/>
      <c r="K28" s="200"/>
      <c r="L28" s="200"/>
    </row>
    <row r="30" spans="1:12" s="95" customFormat="1">
      <c r="A30" s="97" t="s">
        <v>234</v>
      </c>
      <c r="B30" s="97"/>
      <c r="C30" s="97"/>
      <c r="D30" s="97"/>
      <c r="J30" s="96"/>
      <c r="K30" s="96"/>
      <c r="L30" s="96"/>
    </row>
    <row r="31" spans="1:12" s="95" customFormat="1">
      <c r="A31" s="125" t="s">
        <v>235</v>
      </c>
      <c r="B31" s="97"/>
      <c r="C31" s="97"/>
      <c r="D31" s="97"/>
      <c r="J31" s="96"/>
      <c r="K31" s="96"/>
      <c r="L31" s="96"/>
    </row>
    <row r="32" spans="1:12" s="95" customFormat="1">
      <c r="A32" s="125" t="s">
        <v>236</v>
      </c>
      <c r="B32" s="97"/>
      <c r="C32" s="97"/>
      <c r="D32" s="97"/>
      <c r="J32" s="96"/>
      <c r="K32" s="96"/>
      <c r="L32" s="96"/>
    </row>
    <row r="33" spans="1:12" s="99" customFormat="1">
      <c r="A33" s="101" t="s">
        <v>237</v>
      </c>
      <c r="B33" s="101"/>
      <c r="C33" s="101"/>
      <c r="D33" s="101"/>
      <c r="E33" s="101"/>
      <c r="F33" s="101"/>
      <c r="J33" s="100"/>
      <c r="K33" s="100"/>
      <c r="L33" s="100"/>
    </row>
    <row r="34" spans="1:12">
      <c r="A34" s="94" t="s">
        <v>240</v>
      </c>
      <c r="B34" s="94"/>
      <c r="C34" s="94"/>
      <c r="D34" s="94"/>
      <c r="E34" s="94"/>
      <c r="F34" s="94"/>
      <c r="G34" s="94"/>
    </row>
    <row r="35" spans="1:12">
      <c r="A35" s="94" t="s">
        <v>238</v>
      </c>
      <c r="B35" s="94"/>
      <c r="C35" s="94"/>
      <c r="D35" s="94"/>
      <c r="E35" s="94"/>
      <c r="F35" s="94"/>
      <c r="G35" s="94"/>
    </row>
    <row r="37" spans="1:12">
      <c r="A37" s="129" t="s">
        <v>239</v>
      </c>
    </row>
  </sheetData>
  <mergeCells count="13">
    <mergeCell ref="A14:E14"/>
    <mergeCell ref="G3:I3"/>
    <mergeCell ref="J3:J4"/>
    <mergeCell ref="A9:E9"/>
    <mergeCell ref="A1:L1"/>
    <mergeCell ref="K3:K4"/>
    <mergeCell ref="L3:L4"/>
    <mergeCell ref="A3:A4"/>
    <mergeCell ref="B3:B4"/>
    <mergeCell ref="C3:C4"/>
    <mergeCell ref="D3:D4"/>
    <mergeCell ref="E3:E4"/>
    <mergeCell ref="F3:F4"/>
  </mergeCells>
  <phoneticPr fontId="10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73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J39"/>
  <sheetViews>
    <sheetView view="pageBreakPreview" zoomScaleNormal="100" zoomScaleSheetLayoutView="100" workbookViewId="0">
      <pane ySplit="4" topLeftCell="A5" activePane="bottomLeft" state="frozen"/>
      <selection activeCell="I24" sqref="I24"/>
      <selection pane="bottomLeft" sqref="A1:J1"/>
    </sheetView>
  </sheetViews>
  <sheetFormatPr defaultColWidth="8.88671875" defaultRowHeight="13.5"/>
  <cols>
    <col min="1" max="1" width="7" style="37" customWidth="1"/>
    <col min="2" max="2" width="8.6640625" style="9" customWidth="1"/>
    <col min="3" max="3" width="20.44140625" style="9" customWidth="1"/>
    <col min="4" max="4" width="11.33203125" style="9" customWidth="1"/>
    <col min="5" max="5" width="6.5546875" style="9" customWidth="1"/>
    <col min="6" max="6" width="9" style="9" customWidth="1"/>
    <col min="7" max="7" width="8.44140625" style="37" customWidth="1"/>
    <col min="8" max="8" width="8.109375" style="37" customWidth="1"/>
    <col min="9" max="16384" width="8.88671875" style="9"/>
  </cols>
  <sheetData>
    <row r="1" spans="1:10" ht="18.75">
      <c r="A1" s="403" t="s">
        <v>244</v>
      </c>
      <c r="B1" s="403"/>
      <c r="C1" s="403"/>
      <c r="D1" s="403"/>
      <c r="E1" s="403"/>
      <c r="F1" s="403"/>
      <c r="G1" s="403"/>
      <c r="H1" s="403"/>
      <c r="I1" s="403"/>
      <c r="J1" s="403"/>
    </row>
    <row r="2" spans="1:10" ht="18.75">
      <c r="A2" s="41" t="s">
        <v>301</v>
      </c>
    </row>
    <row r="3" spans="1:10" s="65" customFormat="1" ht="20.100000000000001" customHeight="1">
      <c r="A3" s="429" t="s">
        <v>137</v>
      </c>
      <c r="B3" s="428" t="s">
        <v>138</v>
      </c>
      <c r="C3" s="429" t="s">
        <v>139</v>
      </c>
      <c r="D3" s="428" t="s">
        <v>140</v>
      </c>
      <c r="E3" s="430" t="s">
        <v>141</v>
      </c>
      <c r="F3" s="430"/>
      <c r="G3" s="428" t="s">
        <v>246</v>
      </c>
      <c r="H3" s="428" t="s">
        <v>247</v>
      </c>
      <c r="I3" s="426" t="s">
        <v>249</v>
      </c>
      <c r="J3" s="428" t="s">
        <v>245</v>
      </c>
    </row>
    <row r="4" spans="1:10" s="65" customFormat="1" ht="24.75" customHeight="1">
      <c r="A4" s="429"/>
      <c r="B4" s="429"/>
      <c r="C4" s="429"/>
      <c r="D4" s="429"/>
      <c r="E4" s="110" t="s">
        <v>142</v>
      </c>
      <c r="F4" s="110" t="s">
        <v>143</v>
      </c>
      <c r="G4" s="429"/>
      <c r="H4" s="429"/>
      <c r="I4" s="427"/>
      <c r="J4" s="429"/>
    </row>
    <row r="5" spans="1:10" s="47" customFormat="1" ht="27.75" customHeight="1">
      <c r="A5" s="413" t="s">
        <v>144</v>
      </c>
      <c r="B5" s="414"/>
      <c r="C5" s="414"/>
      <c r="D5" s="414"/>
      <c r="E5" s="414"/>
      <c r="F5" s="414"/>
      <c r="G5" s="414"/>
      <c r="H5" s="414"/>
      <c r="I5" s="414"/>
      <c r="J5" s="415"/>
    </row>
    <row r="6" spans="1:10" s="47" customFormat="1" ht="24.75" customHeight="1">
      <c r="A6" s="66" t="s">
        <v>145</v>
      </c>
      <c r="B6" s="111"/>
      <c r="C6" s="112"/>
      <c r="D6" s="113" t="s">
        <v>150</v>
      </c>
      <c r="E6" s="114">
        <v>2</v>
      </c>
      <c r="F6" s="115">
        <v>228000</v>
      </c>
      <c r="G6" s="116">
        <v>0.7</v>
      </c>
      <c r="H6" s="117">
        <f>1*G6</f>
        <v>0.7</v>
      </c>
      <c r="I6" s="207">
        <v>1</v>
      </c>
      <c r="J6" s="74">
        <f>H6*I6</f>
        <v>0.7</v>
      </c>
    </row>
    <row r="7" spans="1:10" s="47" customFormat="1" ht="24.75" customHeight="1">
      <c r="A7" s="66" t="s">
        <v>145</v>
      </c>
      <c r="B7" s="111"/>
      <c r="C7" s="112"/>
      <c r="D7" s="113"/>
      <c r="E7" s="114"/>
      <c r="F7" s="115"/>
      <c r="G7" s="116"/>
      <c r="H7" s="117"/>
      <c r="I7" s="207">
        <v>1</v>
      </c>
      <c r="J7" s="74">
        <f t="shared" ref="J7:J13" si="0">H7*I7</f>
        <v>0</v>
      </c>
    </row>
    <row r="8" spans="1:10" s="47" customFormat="1" ht="24.75" customHeight="1">
      <c r="A8" s="66" t="s">
        <v>145</v>
      </c>
      <c r="B8" s="111"/>
      <c r="C8" s="112"/>
      <c r="D8" s="113"/>
      <c r="E8" s="114"/>
      <c r="F8" s="115"/>
      <c r="G8" s="116"/>
      <c r="H8" s="117"/>
      <c r="I8" s="207">
        <v>1</v>
      </c>
      <c r="J8" s="74">
        <f t="shared" si="0"/>
        <v>0</v>
      </c>
    </row>
    <row r="9" spans="1:10" s="47" customFormat="1" ht="24.75" customHeight="1">
      <c r="A9" s="66" t="s">
        <v>145</v>
      </c>
      <c r="B9" s="111"/>
      <c r="C9" s="112"/>
      <c r="D9" s="113"/>
      <c r="E9" s="114"/>
      <c r="F9" s="115"/>
      <c r="G9" s="116"/>
      <c r="H9" s="117"/>
      <c r="I9" s="207">
        <v>1</v>
      </c>
      <c r="J9" s="74">
        <f t="shared" si="0"/>
        <v>0</v>
      </c>
    </row>
    <row r="10" spans="1:10" s="47" customFormat="1" ht="24.75" customHeight="1">
      <c r="A10" s="66" t="s">
        <v>145</v>
      </c>
      <c r="B10" s="111"/>
      <c r="C10" s="112"/>
      <c r="D10" s="113"/>
      <c r="E10" s="114"/>
      <c r="F10" s="115"/>
      <c r="G10" s="116"/>
      <c r="H10" s="117"/>
      <c r="I10" s="207">
        <v>1</v>
      </c>
      <c r="J10" s="74">
        <f t="shared" si="0"/>
        <v>0</v>
      </c>
    </row>
    <row r="11" spans="1:10" s="47" customFormat="1" ht="24.75" customHeight="1">
      <c r="A11" s="66" t="s">
        <v>145</v>
      </c>
      <c r="B11" s="111"/>
      <c r="C11" s="112"/>
      <c r="D11" s="113"/>
      <c r="E11" s="114"/>
      <c r="F11" s="115"/>
      <c r="G11" s="116"/>
      <c r="H11" s="117"/>
      <c r="I11" s="207">
        <v>1</v>
      </c>
      <c r="J11" s="74">
        <f t="shared" si="0"/>
        <v>0</v>
      </c>
    </row>
    <row r="12" spans="1:10" s="47" customFormat="1" ht="24.75" customHeight="1">
      <c r="A12" s="66" t="s">
        <v>145</v>
      </c>
      <c r="B12" s="111"/>
      <c r="C12" s="112"/>
      <c r="D12" s="113"/>
      <c r="E12" s="114"/>
      <c r="F12" s="115"/>
      <c r="G12" s="116"/>
      <c r="H12" s="117"/>
      <c r="I12" s="207">
        <v>1</v>
      </c>
      <c r="J12" s="74">
        <f t="shared" si="0"/>
        <v>0</v>
      </c>
    </row>
    <row r="13" spans="1:10" s="47" customFormat="1" ht="24.75" customHeight="1">
      <c r="A13" s="66" t="s">
        <v>145</v>
      </c>
      <c r="B13" s="111"/>
      <c r="C13" s="112"/>
      <c r="D13" s="113"/>
      <c r="E13" s="114"/>
      <c r="F13" s="115"/>
      <c r="G13" s="116"/>
      <c r="H13" s="117"/>
      <c r="I13" s="207">
        <v>1</v>
      </c>
      <c r="J13" s="74">
        <f t="shared" si="0"/>
        <v>0</v>
      </c>
    </row>
    <row r="14" spans="1:10" s="47" customFormat="1" ht="24.75" customHeight="1">
      <c r="A14" s="413" t="s">
        <v>146</v>
      </c>
      <c r="B14" s="414"/>
      <c r="C14" s="414"/>
      <c r="D14" s="414"/>
      <c r="E14" s="414"/>
      <c r="F14" s="414"/>
      <c r="G14" s="414"/>
      <c r="H14" s="414"/>
      <c r="I14" s="414"/>
      <c r="J14" s="415"/>
    </row>
    <row r="15" spans="1:10" s="47" customFormat="1" ht="24.75" customHeight="1">
      <c r="A15" s="66" t="s">
        <v>147</v>
      </c>
      <c r="B15" s="111"/>
      <c r="C15" s="112"/>
      <c r="D15" s="113" t="s">
        <v>151</v>
      </c>
      <c r="E15" s="118">
        <v>3</v>
      </c>
      <c r="F15" s="115">
        <v>383958</v>
      </c>
      <c r="G15" s="116">
        <v>0.8</v>
      </c>
      <c r="H15" s="119">
        <f>0.6*0.8*G15</f>
        <v>0.38400000000000001</v>
      </c>
      <c r="I15" s="207">
        <v>1</v>
      </c>
      <c r="J15" s="74">
        <f>H15*I15</f>
        <v>0.38400000000000001</v>
      </c>
    </row>
    <row r="16" spans="1:10" s="47" customFormat="1" ht="24.75" customHeight="1">
      <c r="A16" s="66"/>
      <c r="B16" s="111"/>
      <c r="C16" s="112"/>
      <c r="D16" s="113"/>
      <c r="E16" s="118"/>
      <c r="F16" s="115"/>
      <c r="G16" s="116"/>
      <c r="H16" s="119"/>
      <c r="I16" s="207">
        <v>1</v>
      </c>
      <c r="J16" s="74">
        <f>H16*I16</f>
        <v>0</v>
      </c>
    </row>
    <row r="17" spans="1:10" s="47" customFormat="1" ht="24.75" customHeight="1">
      <c r="A17" s="66"/>
      <c r="B17" s="111"/>
      <c r="C17" s="112"/>
      <c r="D17" s="113"/>
      <c r="E17" s="118"/>
      <c r="F17" s="115"/>
      <c r="G17" s="116"/>
      <c r="H17" s="119"/>
      <c r="I17" s="207">
        <v>1</v>
      </c>
      <c r="J17" s="74">
        <f>H17*I17</f>
        <v>0</v>
      </c>
    </row>
    <row r="18" spans="1:10" s="47" customFormat="1" ht="24.75" customHeight="1">
      <c r="A18" s="66"/>
      <c r="B18" s="111"/>
      <c r="C18" s="112"/>
      <c r="D18" s="113"/>
      <c r="E18" s="118"/>
      <c r="F18" s="115"/>
      <c r="G18" s="116"/>
      <c r="H18" s="119"/>
      <c r="I18" s="207">
        <v>1</v>
      </c>
      <c r="J18" s="74">
        <f>H18*I18</f>
        <v>0</v>
      </c>
    </row>
    <row r="19" spans="1:10" ht="24.75" customHeight="1">
      <c r="A19" s="36" t="s">
        <v>248</v>
      </c>
      <c r="B19" s="43"/>
      <c r="C19" s="43"/>
      <c r="D19" s="43"/>
      <c r="E19" s="76"/>
      <c r="F19" s="76"/>
      <c r="G19" s="201"/>
      <c r="H19" s="210"/>
      <c r="I19" s="211"/>
      <c r="J19" s="214">
        <f>SUM(J6:J18)</f>
        <v>1.0840000000000001</v>
      </c>
    </row>
    <row r="20" spans="1:10" ht="24.75" customHeight="1">
      <c r="A20" s="413" t="s">
        <v>366</v>
      </c>
      <c r="B20" s="414"/>
      <c r="C20" s="414"/>
      <c r="D20" s="414"/>
      <c r="E20" s="414"/>
      <c r="F20" s="414"/>
      <c r="G20" s="414"/>
      <c r="H20" s="414"/>
      <c r="I20" s="414"/>
      <c r="J20" s="415"/>
    </row>
    <row r="21" spans="1:10" ht="24.75" customHeight="1">
      <c r="A21" s="66" t="s">
        <v>365</v>
      </c>
      <c r="B21" s="111"/>
      <c r="C21" s="112"/>
      <c r="D21" s="113" t="s">
        <v>151</v>
      </c>
      <c r="E21" s="118">
        <v>3</v>
      </c>
      <c r="F21" s="115">
        <v>383958</v>
      </c>
      <c r="G21" s="116">
        <v>0.8</v>
      </c>
      <c r="H21" s="119">
        <f>0.3*0.8*G21</f>
        <v>0.192</v>
      </c>
      <c r="I21" s="207">
        <v>1</v>
      </c>
      <c r="J21" s="74">
        <f>H21*I21</f>
        <v>0.192</v>
      </c>
    </row>
    <row r="22" spans="1:10" ht="24.75" customHeight="1">
      <c r="A22" s="66"/>
      <c r="B22" s="111"/>
      <c r="C22" s="112"/>
      <c r="D22" s="113"/>
      <c r="E22" s="118"/>
      <c r="F22" s="115"/>
      <c r="G22" s="116"/>
      <c r="H22" s="119"/>
      <c r="I22" s="207">
        <v>1</v>
      </c>
      <c r="J22" s="74">
        <f>H22*I22</f>
        <v>0</v>
      </c>
    </row>
    <row r="23" spans="1:10" ht="24.75" customHeight="1">
      <c r="A23" s="66"/>
      <c r="B23" s="111"/>
      <c r="C23" s="112"/>
      <c r="D23" s="113"/>
      <c r="E23" s="118"/>
      <c r="F23" s="115"/>
      <c r="G23" s="116"/>
      <c r="H23" s="119"/>
      <c r="I23" s="207">
        <v>1</v>
      </c>
      <c r="J23" s="74">
        <f>H23*I23</f>
        <v>0</v>
      </c>
    </row>
    <row r="24" spans="1:10" ht="24.75" customHeight="1">
      <c r="A24" s="66"/>
      <c r="B24" s="111"/>
      <c r="C24" s="112"/>
      <c r="D24" s="113"/>
      <c r="E24" s="118"/>
      <c r="F24" s="115"/>
      <c r="G24" s="116"/>
      <c r="H24" s="119"/>
      <c r="I24" s="207">
        <v>1</v>
      </c>
      <c r="J24" s="74">
        <f>H24*I24</f>
        <v>0</v>
      </c>
    </row>
    <row r="25" spans="1:10" ht="24.75" customHeight="1" thickBot="1">
      <c r="A25" s="36" t="s">
        <v>248</v>
      </c>
      <c r="B25" s="43"/>
      <c r="C25" s="43"/>
      <c r="D25" s="43"/>
      <c r="E25" s="76"/>
      <c r="F25" s="76"/>
      <c r="G25" s="201"/>
      <c r="H25" s="210"/>
      <c r="I25" s="211"/>
      <c r="J25" s="214">
        <f>SUM(J12:J24)</f>
        <v>1.66</v>
      </c>
    </row>
    <row r="26" spans="1:10" ht="24.75" customHeight="1" thickBot="1">
      <c r="A26" s="29" t="s">
        <v>242</v>
      </c>
      <c r="B26" s="203"/>
      <c r="C26" s="5"/>
      <c r="D26" s="5"/>
      <c r="E26" s="5"/>
      <c r="F26" s="5"/>
      <c r="G26" s="5"/>
      <c r="H26" s="5"/>
      <c r="I26" s="36" t="s">
        <v>81</v>
      </c>
      <c r="J26" s="78">
        <f>IF(J25&gt;=2,2,J25)</f>
        <v>1.66</v>
      </c>
    </row>
    <row r="27" spans="1:10" ht="24.75" customHeight="1">
      <c r="A27" s="200"/>
      <c r="B27" s="326"/>
      <c r="C27" s="326"/>
      <c r="D27" s="326"/>
      <c r="E27" s="327"/>
      <c r="F27" s="327"/>
      <c r="G27" s="328"/>
      <c r="H27" s="329"/>
      <c r="I27" s="212"/>
      <c r="J27" s="330"/>
    </row>
    <row r="28" spans="1:10" ht="24.75" customHeight="1">
      <c r="A28" s="200"/>
      <c r="B28" s="326"/>
      <c r="C28" s="326"/>
      <c r="D28" s="326"/>
      <c r="E28" s="327"/>
      <c r="F28" s="327"/>
      <c r="G28" s="328"/>
      <c r="H28" s="329"/>
      <c r="I28" s="212"/>
      <c r="J28" s="330"/>
    </row>
    <row r="29" spans="1:10" ht="24.75" customHeight="1">
      <c r="A29" s="200"/>
      <c r="B29" s="326"/>
      <c r="C29" s="326"/>
      <c r="D29" s="326"/>
      <c r="E29" s="327"/>
      <c r="F29" s="327"/>
      <c r="G29" s="328"/>
      <c r="H29" s="329"/>
      <c r="I29" s="212"/>
      <c r="J29" s="330"/>
    </row>
    <row r="30" spans="1:10" ht="24.75" customHeight="1">
      <c r="A30" s="204" t="s">
        <v>243</v>
      </c>
      <c r="B30" s="198"/>
      <c r="C30" s="198"/>
      <c r="D30" s="198"/>
      <c r="E30" s="198"/>
      <c r="F30" s="198"/>
      <c r="G30" s="200"/>
      <c r="H30" s="200"/>
      <c r="I30" s="212"/>
      <c r="J30" s="213"/>
    </row>
    <row r="31" spans="1:10" ht="8.25" customHeight="1">
      <c r="A31" s="44"/>
    </row>
    <row r="32" spans="1:10" s="95" customFormat="1">
      <c r="A32" s="97" t="s">
        <v>165</v>
      </c>
      <c r="B32" s="97"/>
      <c r="C32" s="97"/>
      <c r="D32" s="97"/>
      <c r="G32" s="96"/>
      <c r="H32" s="96"/>
    </row>
    <row r="33" spans="1:8" s="95" customFormat="1">
      <c r="A33" s="97" t="s">
        <v>166</v>
      </c>
      <c r="B33" s="97"/>
      <c r="C33" s="97"/>
      <c r="D33" s="97"/>
      <c r="G33" s="96"/>
      <c r="H33" s="96"/>
    </row>
    <row r="34" spans="1:8" s="95" customFormat="1">
      <c r="A34" s="97" t="s">
        <v>167</v>
      </c>
      <c r="B34" s="97"/>
      <c r="C34" s="97"/>
      <c r="D34" s="97"/>
      <c r="G34" s="96"/>
      <c r="H34" s="96"/>
    </row>
    <row r="35" spans="1:8" s="99" customFormat="1">
      <c r="A35" s="120" t="s">
        <v>148</v>
      </c>
      <c r="B35" s="120"/>
      <c r="C35" s="120"/>
      <c r="D35" s="120"/>
      <c r="G35" s="100"/>
      <c r="H35" s="100"/>
    </row>
    <row r="36" spans="1:8">
      <c r="A36" s="94" t="s">
        <v>250</v>
      </c>
      <c r="B36" s="94"/>
      <c r="C36" s="94"/>
      <c r="D36" s="94"/>
      <c r="E36" s="94"/>
      <c r="F36" s="94"/>
    </row>
    <row r="37" spans="1:8">
      <c r="A37" s="94" t="s">
        <v>149</v>
      </c>
      <c r="B37" s="94"/>
      <c r="C37" s="94"/>
      <c r="D37" s="94"/>
      <c r="E37" s="94"/>
      <c r="F37" s="94"/>
    </row>
    <row r="39" spans="1:8">
      <c r="A39" s="129" t="s">
        <v>177</v>
      </c>
    </row>
  </sheetData>
  <mergeCells count="13">
    <mergeCell ref="A20:J20"/>
    <mergeCell ref="H3:H4"/>
    <mergeCell ref="A3:A4"/>
    <mergeCell ref="B3:B4"/>
    <mergeCell ref="C3:C4"/>
    <mergeCell ref="D3:D4"/>
    <mergeCell ref="G3:G4"/>
    <mergeCell ref="E3:F3"/>
    <mergeCell ref="A1:J1"/>
    <mergeCell ref="I3:I4"/>
    <mergeCell ref="J3:J4"/>
    <mergeCell ref="A14:J14"/>
    <mergeCell ref="A5:J5"/>
  </mergeCells>
  <phoneticPr fontId="3" type="noConversion"/>
  <printOptions horizontalCentered="1"/>
  <pageMargins left="0.51181102362204722" right="0.51181102362204722" top="0.55118110236220474" bottom="0.55118110236220474" header="0.51181102362204722" footer="0.51181102362204722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8</vt:i4>
      </vt:variant>
    </vt:vector>
  </HeadingPairs>
  <TitlesOfParts>
    <vt:vector size="25" baseType="lpstr">
      <vt:lpstr>제출요령</vt:lpstr>
      <vt:lpstr>1.평가서표지</vt:lpstr>
      <vt:lpstr>2.자기평가서</vt:lpstr>
      <vt:lpstr>3.공동수급협정 체결현황</vt:lpstr>
      <vt:lpstr>4.참여기술자배치표</vt:lpstr>
      <vt:lpstr>5.기술자의 경력평가</vt:lpstr>
      <vt:lpstr>6.기술자의 실적평가</vt:lpstr>
      <vt:lpstr>7.업무여유도 </vt:lpstr>
      <vt:lpstr>8.교육훈련</vt:lpstr>
      <vt:lpstr>9.과업의 이해도</vt:lpstr>
      <vt:lpstr>10.이적계수</vt:lpstr>
      <vt:lpstr>11.환경영향평가 수행건수</vt:lpstr>
      <vt:lpstr>12.환경영향평가 수행금액</vt:lpstr>
      <vt:lpstr>13.신용도</vt:lpstr>
      <vt:lpstr>14.투자실적</vt:lpstr>
      <vt:lpstr>15.개발실적</vt:lpstr>
      <vt:lpstr>16.활용실적</vt:lpstr>
      <vt:lpstr>'1.평가서표지'!Print_Area</vt:lpstr>
      <vt:lpstr>'13.신용도'!Print_Area</vt:lpstr>
      <vt:lpstr>'14.투자실적'!Print_Area</vt:lpstr>
      <vt:lpstr>'16.활용실적'!Print_Area</vt:lpstr>
      <vt:lpstr>'2.자기평가서'!Print_Area</vt:lpstr>
      <vt:lpstr>'8.교육훈련'!Print_Area</vt:lpstr>
      <vt:lpstr>'9.과업의 이해도'!Print_Area</vt:lpstr>
      <vt:lpstr>'16.활용실적'!Print_Titles</vt:lpstr>
    </vt:vector>
  </TitlesOfParts>
  <Company>조달청/공사관리과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김해식</dc:creator>
  <cp:lastModifiedBy>user</cp:lastModifiedBy>
  <cp:lastPrinted>2022-07-06T14:54:52Z</cp:lastPrinted>
  <dcterms:created xsi:type="dcterms:W3CDTF">2000-11-30T11:12:45Z</dcterms:created>
  <dcterms:modified xsi:type="dcterms:W3CDTF">2024-04-30T07:45:11Z</dcterms:modified>
</cp:coreProperties>
</file>