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28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녹양초 옥상방수공사\"/>
    </mc:Choice>
  </mc:AlternateContent>
  <x:bookViews>
    <x:workbookView xWindow="0" yWindow="0" windowWidth="26115" windowHeight="8115" tabRatio="500"/>
  </x:bookViews>
  <x:sheets>
    <x:sheet name="원가계산서" sheetId="1" r:id="rId4"/>
    <x:sheet name="공종별집계표" sheetId="2" r:id="rId5"/>
    <x:sheet name="공종별내역서" sheetId="3" r:id="rId6"/>
  </x:sheets>
  <x:definedNames>
    <x:definedName name="_xlnm.Print_Area" localSheetId="1">공종별집계표!$A$1:$M$29</x:definedName>
    <x:definedName name="_xlnm.Print_Area" localSheetId="2">공종별내역서!$A$1:$M$523</x:definedName>
    <x:definedName name="_xlnm.Print_Titles" localSheetId="0">원가계산서!$1:$3</x:definedName>
    <x:definedName name="_xlnm.Print_Titles" localSheetId="1">공종별집계표!$1:$4</x:definedName>
    <x:definedName name="_xlnm.Print_Titles" localSheetId="2">공종별내역서!$1:$3</x:definedName>
  </x:definedNames>
  <x:calcPr xmlns:mc="http://schemas.openxmlformats.org/markup-compatibility/2006" xmlns:hs="http://schemas.haansoft.com/office/spreadsheet/8.0" iterate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<x:sst xmlns:r="http://schemas.openxmlformats.org/officeDocument/2006/relationships" xmlns:c="http://schemas.openxmlformats.org/drawingml/2006/chart" xmlns:x="http://schemas.openxmlformats.org/spreadsheetml/2006/main" count="2220" uniqueCount="458">
  <x:si>
    <x:t>기존방수층 제거</x:t>
  </x:si>
  <x:si>
    <x:t>비      고</x:t>
  </x:si>
  <x:si>
    <x:t>바닥3mm, 노출용</x:t>
  </x:si>
  <x:si>
    <x:t>건설용 도막방수재</x:t>
  </x:si>
  <x:si>
    <x:t>건설폐기물처리비</x:t>
  </x:si>
  <x:si>
    <x:t>임금  채권  부담금</x:t>
  </x:si>
  <x:si>
    <x:t>수직1mm, 노출용</x:t>
  </x:si>
  <x:si>
    <x:t>&lt;&lt; 품질시험비 &gt;&gt;</x:t>
  </x:si>
  <x:si>
    <x:t>건설 폐기물 처리비</x:t>
  </x:si>
  <x:si>
    <x:t>퇴직  공제  부금비</x:t>
  </x:si>
  <x:si>
    <x:t>노무비 * 3.56%</x:t>
  </x:si>
  <x:si>
    <x:t>경      비</x:t>
  </x:si>
  <x:si>
    <x:t>재   료   비</x:t>
  </x:si>
  <x:si>
    <x:t>품질시험 재료비</x:t>
  </x:si>
  <x:si>
    <x:t>작업설, 부산물(△)</x:t>
  </x:si>
  <x:si>
    <x:t>품질시험 장비손료</x:t>
  </x:si>
  <x:si>
    <x:t>규      격</x:t>
  </x:si>
  <x:si>
    <x:t>합      계</x:t>
  </x:si>
  <x:si>
    <x:t>노   무   비</x:t>
  </x:si>
  <x:si>
    <x:t>40KG, 점포상차도</x:t>
  </x:si>
  <x:si>
    <x:t>혼합건설폐기물 운반비</x:t>
  </x:si>
  <x:si>
    <x:t>5ton(폐기물운반)</x:t>
  </x:si>
  <x:si>
    <x:t>실외기 인양후 재설치</x:t>
  </x:si>
  <x:si>
    <x:t>노무비 * 0.09%</x:t>
  </x:si>
  <x:si>
    <x:t>건설폐재류 운반비</x:t>
  </x:si>
  <x:si>
    <x:t>굴착기 0.18m3</x:t>
  </x:si>
  <x:si>
    <x:t>품      명</x:t>
  </x:si>
  <x:si>
    <x:t>원가계산서 연결금액</x:t>
  </x:si>
  <x:si>
    <x:t>트레이 인양후 재설치</x:t>
  </x:si>
  <x:si>
    <x:t>경        비</x:t>
  </x:si>
  <x:si>
    <x:t>바닥, 50mm</x:t>
  </x:si>
  <x:si>
    <x:t>건축물 현장정리</x:t>
  </x:si>
  <x:si>
    <x:t>구배모르타르 바름</x:t>
  </x:si>
  <x:si>
    <x:t>공 종 별 집 계 표</x:t>
  </x:si>
  <x:si>
    <x:t>하도급지급보증수수료</x:t>
  </x:si>
  <x:si>
    <x:t>0.8mm 체 통과량</x:t>
  </x:si>
  <x:si>
    <x:t>품질관련 교육.훈련비</x:t>
  </x:si>
  <x:si>
    <x:t>노무비 * 1.01%</x:t>
  </x:si>
  <x:si>
    <x:t>금      액</x:t>
  </x:si>
  <x:si>
    <x:t>트럭탑재형 크레인</x:t>
  </x:si>
  <x:si>
    <x:t>공급가액 * 10%</x:t>
  </x:si>
  <x:si>
    <x:t>콘크리트용 골재</x:t>
  </x:si>
  <x:si>
    <x:t>산업안전보건관리비</x:t>
  </x:si>
  <x:si>
    <x:t>01010103</x:t>
  </x:si>
  <x:si>
    <x:t>높이 2m, 3개월</x:t>
  </x:si>
  <x:si>
    <x:t>01010102</x:t>
  </x:si>
  <x:si>
    <x:t>01010101</x:t>
  </x:si>
  <x:si>
    <x:t>01010104</x:t>
  </x:si>
  <x:si>
    <x:t>#8-150*150</x:t>
  </x:si>
  <x:si>
    <x:t>비        목</x:t>
  </x:si>
  <x:si>
    <x:t>와이어메시 바닥깔기</x:t>
  </x:si>
  <x:si>
    <x:t>바닥, 60mm</x:t>
  </x:si>
  <x:si>
    <x:t>수성페인트(친환경)</x:t>
  </x:si>
  <x:si>
    <x:t>내벽 2회(올퍼티)</x:t>
  </x:si>
  <x:si>
    <x:t>사다리기초 설치</x:t>
  </x:si>
  <x:si>
    <x:t>외벽 2회(기존면)</x:t>
  </x:si>
  <x:si>
    <x:t>01010105</x:t>
  </x:si>
  <x:si>
    <x:t>수직형, D100㎜</x:t>
  </x:si>
  <x:si>
    <x:t>층전보수-10mm미만</x:t>
  </x:si>
  <x:si>
    <x:t>내천장 2회(올퍼티)</x:t>
  </x:si>
  <x:si>
    <x:t>외천장 2회(기존면)</x:t>
  </x:si>
  <x:si>
    <x:t>해체재 재사용 안 함</x:t>
  </x:si>
  <x:si>
    <x:t>루프드레인 설치</x:t>
  </x:si>
  <x:si>
    <x:t>루프드레인 철거</x:t>
  </x:si>
  <x:si>
    <x:t>01010106</x:t>
  </x:si>
  <x:si>
    <x:t>Φ100~150mm</x:t>
  </x:si>
  <x:si>
    <x:t>수성페인트면 긁어내기</x:t>
  </x:si>
  <x:si>
    <x:t>내벽 2회(기존면)</x:t>
  </x:si>
  <x:si>
    <x:t>01010107</x:t>
  </x:si>
  <x:si>
    <x:t>△-10*10(외부)</x:t>
  </x:si>
  <x:si>
    <x:t>01010206</x:t>
  </x:si>
  <x:si>
    <x:t>01010208</x:t>
  </x:si>
  <x:si>
    <x:t>01010209</x:t>
  </x:si>
  <x:si>
    <x:t>01010205</x:t>
  </x:si>
  <x:si>
    <x:t>01010109</x:t>
  </x:si>
  <x:si>
    <x:t>01010108</x:t>
  </x:si>
  <x:si>
    <x:t>혼합폐기물 상차비</x:t>
  </x:si>
  <x:si>
    <x:t>01010204</x:t>
  </x:si>
  <x:si>
    <x:t>01010201</x:t>
  </x:si>
  <x:si>
    <x:t>01010203</x:t>
  </x:si>
  <x:si>
    <x:t>01010111</x:t>
  </x:si>
  <x:si>
    <x:t>01010110</x:t>
  </x:si>
  <x:si>
    <x:t>01010202</x:t>
  </x:si>
  <x:si>
    <x:t>건설폐재류 상차비</x:t>
  </x:si>
  <x:si>
    <x:t>01010207</x:t>
  </x:si>
  <x:si>
    <x:t>골    재    비</x:t>
  </x:si>
  <x:si>
    <x:t>미  장  공  사</x:t>
  </x:si>
  <x:si>
    <x:t>기  타  공  사</x:t>
  </x:si>
  <x:si>
    <x:t>운    반    비</x:t>
  </x:si>
  <x:si>
    <x:t>방  수  공  사</x:t>
  </x:si>
  <x:si>
    <x:t>수  장  공  사</x:t>
  </x:si>
  <x:si>
    <x:t>철  거  공  사</x:t>
  </x:si>
  <x:si>
    <x:t>가  설  공  사</x:t>
  </x:si>
  <x:si>
    <x:t>도  장  공  사</x:t>
  </x:si>
  <x:si>
    <x:t>품 질 관 리 비</x:t>
  </x:si>
  <x:si>
    <x:t>알칼리 골재 반응시험(모르타르바법)</x:t>
  </x:si>
  <x:si>
    <x:t>스텐사다리(옥탑지붕)-보호가대포함</x:t>
  </x:si>
  <x:si>
    <x:t>300*600*9.5mm(텍스포함)</x:t>
  </x:si>
  <x:si>
    <x:t>경              비</x:t>
  </x:si>
  <x:si>
    <x:t>[ 녹양초 본관동 옥상방수공사 ]</x:t>
  </x:si>
  <x:si>
    <x:t>모르타르철거 (바닥), T=60mm</x:t>
  </x:si>
  <x:si>
    <x:t>바닥,노출용(신기술 제942호)</x:t>
  </x:si>
  <x:si>
    <x:t>품질관리활동비의 100분의 1 계상</x:t>
  </x:si>
  <x:si>
    <x:t>모르타르철거 (바닥), T=30mm</x:t>
  </x:si>
  <x:si>
    <x:t>자갈, 도착도, #57 25mm</x:t>
  </x:si>
  <x:si>
    <x:t>건설기계대여금지급보증서발급수수료</x:t>
  </x:si>
  <x:si>
    <x:t>품질관련 문서작성 및 관리 비용</x:t>
  </x:si>
  <x:si>
    <x:t>(재료비+직접노무비)*3.11%</x:t>
  </x:si>
  <x:si>
    <x:t>24ton 암롤트럭, 30km</x:t>
  </x:si>
  <x:si>
    <x:t>이              윤</x:t>
  </x:si>
  <x:si>
    <x:t>[ 소          계 ]</x:t>
  </x:si>
  <x:si>
    <x:t>구        성        비</x:t>
  </x:si>
  <x:si>
    <x:t>품질시험비의 100분의 1 계상</x:t>
  </x:si>
  <x:si>
    <x:t>[ 합           계 ]</x:t>
  </x:si>
  <x:si>
    <x:t>순   공   사   원   가</x:t>
  </x:si>
  <x:si>
    <x:t>품질시험비의 100분의 3 계상</x:t>
  </x:si>
  <x:si>
    <x:t>24ton 덤프트럭, 30km</x:t>
  </x:si>
  <x:si>
    <x:t>010101055220D255584752B383BE398C730BCD</x:t>
  </x:si>
  <x:si>
    <x:t>550892F5FDB75BB18393388703200FF732B2ED</x:t>
  </x:si>
  <x:si>
    <x:t>01010106522092358B9D5EA083203379E7793F</x:t>
  </x:si>
  <x:si>
    <x:t>010101025220A2251BD2508AF34D343FCE69CF</x:t>
  </x:si>
  <x:si>
    <x:t>552B72F58A755680E32A3098029496602D8626</x:t>
  </x:si>
  <x:si>
    <x:t>0101020652213235EB1450ED63BF36AEDB0A5E</x:t>
  </x:si>
  <x:si>
    <x:t>010102025220D2452A5B5F9983A23CC93B85C4</x:t>
  </x:si>
  <x:si>
    <x:t>01010209522032557DB35318630833D1A0AABB</x:t>
  </x:si>
  <x:si>
    <x:t>01010110522032557DB35318630833D51BF655</x:t>
  </x:si>
  <x:si>
    <x:t>0101010752213235EBAB59F6B3CB3C27550386</x:t>
  </x:si>
  <x:si>
    <x:t>010101075220C2653A025C165302371B8AA7AC</x:t>
  </x:si>
  <x:si>
    <x:t>010101065220D2452A5B5F9A932235F0F8A84F</x:t>
  </x:si>
  <x:si>
    <x:t>556172A5D4D8594083A6379A0C925020492FAE</x:t>
  </x:si>
  <x:si>
    <x:t>01010111522032557D865317E36037047502CF</x:t>
  </x:si>
  <x:si>
    <x:t>01010103522082D519DD5A4303983D5A645177</x:t>
  </x:si>
  <x:si>
    <x:t>01010111522032557D865317E3723E2EF5D15C</x:t>
  </x:si>
  <x:si>
    <x:t>010101045220C2753CCD5E70F3983268BA3726</x:t>
  </x:si>
  <x:si>
    <x:t>010101065220D2452A5B5F9983A23CC70FB2FC</x:t>
  </x:si>
  <x:si>
    <x:t>01010111522032550A305B4363E33DF7BF1B21</x:t>
  </x:si>
  <x:si>
    <x:t>01010111522032557D86516A1317329793DE4B</x:t>
  </x:si>
  <x:si>
    <x:t>01010111522032557D86516A1317329793DDA4</x:t>
  </x:si>
  <x:si>
    <x:t>010101045220C275225955A033C03933EF81B9</x:t>
  </x:si>
  <x:si>
    <x:t>556172A5D4D8594083A6379A0C925020492FA0</x:t>
  </x:si>
  <x:si>
    <x:t>01010103522052A51133511803533C358B27FB</x:t>
  </x:si>
  <x:si>
    <x:t>539BF2351D2E5B4FF3183E76D9B7B1D68CB8A2</x:t>
  </x:si>
  <x:si>
    <x:t>01010106522082D572565058234C350C22DAF2</x:t>
  </x:si>
  <x:si>
    <x:t>010101065220C27517F350DD3342307DDF8DF2</x:t>
  </x:si>
  <x:si>
    <x:t>01010110522032557DB35318630833D09E3BC5</x:t>
  </x:si>
  <x:si>
    <x:t>010101025220D2452A5B5F9983A23CC93B85C4</x:t>
  </x:si>
  <x:si>
    <x:t>010101045220C2753CCD5E7AF3B23E61120D64</x:t>
  </x:si>
  <x:si>
    <x:t>556172A5D4D8594083A6379A0C925020481FF7</x:t>
  </x:si>
  <x:si>
    <x:t>556172A5D4D8594083A6379A0C925020492FAC</x:t>
  </x:si>
  <x:si>
    <x:t>010101015220325525BE5B9C1349351362965E</x:t>
  </x:si>
  <x:si>
    <x:t>01010201522032557DB35045A3F33C691CE296</x:t>
  </x:si>
  <x:si>
    <x:t>01010111522032557D865317E36037047479B0</x:t>
  </x:si>
  <x:si>
    <x:t>01010101522032557DB35045A3F33C691CE296</x:t>
  </x:si>
  <x:si>
    <x:t>010102035220E2B5B5C856AAB3673B88A366A7</x:t>
  </x:si>
  <x:si>
    <x:t>010102055220D255584752B383BE398C730BCD</x:t>
  </x:si>
  <x:si>
    <x:t>010101045220C275225955A033C03933EF81BF</x:t>
  </x:si>
  <x:si>
    <x:t>010101025220A2251BD2508AF34D343FCE6C13</x:t>
  </x:si>
  <x:si>
    <x:t>01010203522052A51133511803533C358B27FB</x:t>
  </x:si>
  <x:si>
    <x:t>010102065220C2653A025C165302371B8AA7AC</x:t>
  </x:si>
  <x:si>
    <x:t>010101045220C2753CCD5E7B837633CF574B92</x:t>
  </x:si>
  <x:si>
    <x:t>0101010752213235EBAB59F6B3CB3C27550296</x:t>
  </x:si>
  <x:si>
    <x:t>010101045220C2753CCD5E7B837633CF574B99</x:t>
  </x:si>
  <x:si>
    <x:t>0101020652213235EBAB59F6B3CB3C27550296</x:t>
  </x:si>
  <x:si>
    <x:t>01010209522032557DB35318630833D09E3BC5</x:t>
  </x:si>
  <x:si>
    <x:t>010102085221627529C25113A3EF3B380DA066</x:t>
  </x:si>
  <x:si>
    <x:t>010102045220C2753CCD5E7B837633CF574B92</x:t>
  </x:si>
  <x:si>
    <x:t>010102025220A2251BD2508AF34D343FCE69CF</x:t>
  </x:si>
  <x:si>
    <x:t>010102025220A225470C56D5B3B937C07E8911</x:t>
  </x:si>
  <x:si>
    <x:t>01010111522032550A305B4363E33DF7BF1B2E</x:t>
  </x:si>
  <x:si>
    <x:t>010101065220D2452A5B5F9983A23CC70FB2F1</x:t>
  </x:si>
  <x:si>
    <x:t>01010209522032557DB3531903BE3972FE63B3</x:t>
  </x:si>
  <x:si>
    <x:t>01010111522032557D86516A1317329793D1F3</x:t>
  </x:si>
  <x:si>
    <x:t>01010111522032557D865317E3723E2EF5D7E4</x:t>
  </x:si>
  <x:si>
    <x:t>01010203522082D519DD5A4303983D5A645177</x:t>
  </x:si>
  <x:si>
    <x:t>01010103522052A51133511803533C358B26F9</x:t>
  </x:si>
  <x:si>
    <x:t>01010111522032557D865317E3723E2EF5D6DD</x:t>
  </x:si>
  <x:si>
    <x:t>0101020652213235D928580013A136796006D2</x:t>
  </x:si>
  <x:si>
    <x:t>010102025220A2251BD2508AF34D343FCE6C13</x:t>
  </x:si>
  <x:si>
    <x:t>01010111522032557D86516A13173297923280</x:t>
  </x:si>
  <x:si>
    <x:t>010102055220C27517F350DD3342307DDF8DF2</x:t>
  </x:si>
  <x:si>
    <x:t>01010111522032557D865317E3603704747B7D</x:t>
  </x:si>
  <x:si>
    <x:t>01010111522032550A305B4363E33DF7BF1B23</x:t>
  </x:si>
  <x:si>
    <x:t>01010111522032557D865317E3603704747D2B</x:t>
  </x:si>
  <x:si>
    <x:t>0101010752213235D928580013A136796006D2</x:t>
  </x:si>
  <x:si>
    <x:t>0101020652213235D928580013A136796006D0</x:t>
  </x:si>
  <x:si>
    <x:t>01010209522032557DB35318630833D51BF56C</x:t>
  </x:si>
  <x:si>
    <x:t>01010110522032557DB35318630833D51BF56C</x:t>
  </x:si>
  <x:si>
    <x:t>01010110522032557DB3531903BE3972FE63BF</x:t>
  </x:si>
  <x:si>
    <x:t>01010209522032557DB35318630833D51BF655</x:t>
  </x:si>
  <x:si>
    <x:t>01010209522032557DB3531903BE3972FE63BF</x:t>
  </x:si>
  <x:si>
    <x:t>0101010752213235EB1450ED63BF36AEDB0A5E</x:t>
  </x:si>
  <x:si>
    <x:t>01010111522032557D86516A1317329793D822</x:t>
  </x:si>
  <x:si>
    <x:t>01010110522032557DB3531903BE3972FE6160</x:t>
  </x:si>
  <x:si>
    <x:t>0101010752213235D928580013A136796006D0</x:t>
  </x:si>
  <x:si>
    <x:t>01010209522032557DB3531903BE3972FE6160</x:t>
  </x:si>
  <x:si>
    <x:t>010101045220C2753CCD5E7B837637A5A5C4C8</x:t>
  </x:si>
  <x:si>
    <x:t>0101010752213235EB1450ED63AE3BC19E8802</x:t>
  </x:si>
  <x:si>
    <x:t>0101020652213235EB1450ED63AE3BC34992FD</x:t>
  </x:si>
  <x:si>
    <x:t>01010110522032557DB35318630833D1A0AABB</x:t>
  </x:si>
  <x:si>
    <x:t>01010111522032557D86516A1317329793DBF7</x:t>
  </x:si>
  <x:si>
    <x:t>0101010752213235D928580013A136796004F8</x:t>
  </x:si>
  <x:si>
    <x:t>552B72F58A755680E32A3098029496602D862B</x:t>
  </x:si>
  <x:si>
    <x:t>01010110522032557DB3531903BE3972FE63B3</x:t>
  </x:si>
  <x:si>
    <x:t>010101095221627529C25113A3EF3B380DA066</x:t>
  </x:si>
  <x:si>
    <x:t>B1</x:t>
  </x:si>
  <x:si>
    <x:t>식</x:t>
  </x:si>
  <x:si>
    <x:t>변수</x:t>
  </x:si>
  <x:si>
    <x:t>BS</x:t>
  </x:si>
  <x:si>
    <x:t>CB</x:t>
  </x:si>
  <x:si>
    <x:t>적용율</x:t>
  </x:si>
  <x:si>
    <x:t>5</x:t>
  </x:si>
  <x:si>
    <x:t>2</x:t>
  </x:si>
  <x:si>
    <x:t>고형분</x:t>
  </x:si>
  <x:si>
    <x:t>자재</x:t>
  </x:si>
  <x:si>
    <x:t>C2</x:t>
  </x:si>
  <x:si>
    <x:t>C1</x:t>
  </x:si>
  <x:si>
    <x:t>A3</x:t>
  </x:si>
  <x:si>
    <x:t>톤</x:t>
  </x:si>
  <x:si>
    <x:t>CJ</x:t>
  </x:si>
  <x:si>
    <x:t>바닥</x:t>
  </x:si>
  <x:si>
    <x:t>C4</x:t>
  </x:si>
  <x:si>
    <x:t>단위</x:t>
  </x:si>
  <x:si>
    <x:t>C3</x:t>
  </x:si>
  <x:si>
    <x:t>대</x:t>
  </x:si>
  <x:si>
    <x:t>D2</x:t>
  </x:si>
  <x:si>
    <x:t>B2</x:t>
  </x:si>
  <x:si>
    <x:t>일위</x:t>
  </x:si>
  <x:si>
    <x:t>TON</x:t>
  </x:si>
  <x:si>
    <x:t>단산</x:t>
  </x:si>
  <x:si>
    <x:t>M</x:t>
  </x:si>
  <x:si>
    <x:t>계</x:t>
  </x:si>
  <x:si>
    <x:t>C8</x:t>
  </x:si>
  <x:si>
    <x:t>CK</x:t>
  </x:si>
  <x:si>
    <x:t>시멘트</x:t>
  </x:si>
  <x:si>
    <x:t>포</x:t>
  </x:si>
  <x:si>
    <x:t/>
  </x:si>
  <x:si>
    <x:t>S2</x:t>
  </x:si>
  <x:si>
    <x:t>C9</x:t>
  </x:si>
  <x:si>
    <x:t>CL</x:t>
  </x:si>
  <x:si>
    <x:t>CA</x:t>
  </x:si>
  <x:si>
    <x:t>CS</x:t>
  </x:si>
  <x:si>
    <x:t>회</x:t>
  </x:si>
  <x:si>
    <x:t>수량</x:t>
  </x:si>
  <x:si>
    <x:t>설정</x:t>
  </x:si>
  <x:si>
    <x:t>F</x:t>
  </x:si>
  <x:si>
    <x:t>일</x:t>
  </x:si>
  <x:si>
    <x:t>안정도</x:t>
  </x:si>
  <x:si>
    <x:t>모래</x:t>
  </x:si>
  <x:si>
    <x:t>3</x:t>
  </x:si>
  <x:si>
    <x:t>CF</x:t>
  </x:si>
  <x:si>
    <x:t>A2</x:t>
  </x:si>
  <x:si>
    <x:t>M3</x:t>
  </x:si>
  <x:si>
    <x:t>D9</x:t>
  </x:si>
  <x:si>
    <x:t>수직부</x:t>
  </x:si>
  <x:si>
    <x:t>고압수</x:t>
  </x:si>
  <x:si>
    <x:t>M2</x:t>
  </x:si>
  <x:si>
    <x:t>CH</x:t>
  </x:si>
  <x:si>
    <x:t>AS</x:t>
  </x:si>
  <x:si>
    <x:t>01</x:t>
  </x:si>
  <x:si>
    <x:t>자갈</x:t>
  </x:si>
  <x:si>
    <x:t>희</x:t>
  </x:si>
  <x:si>
    <x:t>S1</x:t>
  </x:si>
  <x:si>
    <x:t>CG</x:t>
  </x:si>
  <x:si>
    <x:t>분말도</x:t>
  </x:si>
  <x:si>
    <x:t>개소</x:t>
  </x:si>
  <x:si>
    <x:t>DB</x:t>
  </x:si>
  <x:si>
    <x:t>A1</x:t>
  </x:si>
  <x:si>
    <x:t>D1</x:t>
  </x:si>
  <x:si>
    <x:t>T</x:t>
  </x:si>
  <x:si>
    <x:t>EA</x:t>
  </x:si>
  <x:si>
    <x:t>품질시험에 필요한 시설비용, 시험 및 검사기구의 검정.교정비</x:t>
  </x:si>
  <x:si>
    <x:t>5535D255DB49539123723976A8DFA1C2BDF41E15</x:t>
  </x:si>
  <x:si>
    <x:t>5535D255DB49539123723A1D121064A84472208E</x:t>
  </x:si>
  <x:si>
    <x:t>5535D255DB49539123723A1D121064A844722089</x:t>
  </x:si>
  <x:si>
    <x:t>010101075535D255DB49539123723A1D121064A844722089</x:t>
  </x:si>
  <x:si>
    <x:t>010102015535D255DB49539123723976A8DFA1C2BDF41E15</x:t>
  </x:si>
  <x:si>
    <x:t>010101015535D255DB49539123723A1D121064A84472208E</x:t>
  </x:si>
  <x:si>
    <x:t>52213235EBAB59F6B3CB3C27550296</x:t>
  </x:si>
  <x:si>
    <x:t>522032557D865317E3723E2EF5D7E4</x:t>
  </x:si>
  <x:si>
    <x:t>52213235D928580013A136796004F8</x:t>
  </x:si>
  <x:si>
    <x:t>5220A2251BD2508AF34D343FCE69CF</x:t>
  </x:si>
  <x:si>
    <x:t>52213235EB1450ED63BF36AEDB0A5E</x:t>
  </x:si>
  <x:si>
    <x:t>522032557D865317E3723E2EF5D6DD</x:t>
  </x:si>
  <x:si>
    <x:t>5220C275225955A033C03933EF81BF</x:t>
  </x:si>
  <x:si>
    <x:t>52213235EBAB59F6B3CB3C27550386</x:t>
  </x:si>
  <x:si>
    <x:t>522032557DB3531903BE3972FE63BF</x:t>
  </x:si>
  <x:si>
    <x:t>522032557DB35318630833D51BF56C</x:t>
  </x:si>
  <x:si>
    <x:t>522092358B9D5EA083203379E7793F</x:t>
  </x:si>
  <x:si>
    <x:t>522032557D86516A13173297923280</x:t>
  </x:si>
  <x:si>
    <x:t>5220D2452A5B5F9983A23CC70FB2F1</x:t>
  </x:si>
  <x:si>
    <x:t>5220D2452A5B5F9983A23CC93B85C4</x:t>
  </x:si>
  <x:si>
    <x:t>522032550A305B4363E33DF7BF1B23</x:t>
  </x:si>
  <x:si>
    <x:t>522032557D865317E36037047479B0</x:t>
  </x:si>
  <x:si>
    <x:t>522032557DB35318630833D51BF655</x:t>
  </x:si>
  <x:si>
    <x:t>522032557D865317E3603704747D2B</x:t>
  </x:si>
  <x:si>
    <x:t>522032550A305B4363E33DF7BF1B21</x:t>
  </x:si>
  <x:si>
    <x:t>522082D519DD5A4303983D5A645177</x:t>
  </x:si>
  <x:si>
    <x:t>522032557DB3531903BE3972FE6160</x:t>
  </x:si>
  <x:si>
    <x:t>52213235D928580013A136796006D2</x:t>
  </x:si>
  <x:si>
    <x:t>522052A51133511803533C358B27FB</x:t>
  </x:si>
  <x:si>
    <x:t>522032557D865317E36037047502CF</x:t>
  </x:si>
  <x:si>
    <x:t>5220C2653A025C165302371B8AA7AC</x:t>
  </x:si>
  <x:si>
    <x:t>522032557D86516A1317329793DDA4</x:t>
  </x:si>
  <x:si>
    <x:t>522032557D865317E3723E2EF5D15C</x:t>
  </x:si>
  <x:si>
    <x:t>522032557DB35318630833D1A0AABB</x:t>
  </x:si>
  <x:si>
    <x:t>522032557D865317E3603704747B7D</x:t>
  </x:si>
  <x:si>
    <x:t>52213235D928580013A136796006D0</x:t>
  </x:si>
  <x:si>
    <x:t>5220E2B5B5C856AAB3673B88A366A7</x:t>
  </x:si>
  <x:si>
    <x:t>5221627529C25113A3EF3B380DA066</x:t>
  </x:si>
  <x:si>
    <x:t>5220325525BE5B9C1349351362965E</x:t>
  </x:si>
  <x:si>
    <x:t>522032557DB3531903BE3972FE63B3</x:t>
  </x:si>
  <x:si>
    <x:t>522032557D86516A1317329793DBF7</x:t>
  </x:si>
  <x:si>
    <x:t>5220D255584752B383BE398C730BCD</x:t>
  </x:si>
  <x:si>
    <x:t>522032557DB35318630833D09E3BC5</x:t>
  </x:si>
  <x:si>
    <x:t>5220C275225955A033C03933EF81B9</x:t>
  </x:si>
  <x:si>
    <x:t>522032550A305B4363E33DF7BF1B2E</x:t>
  </x:si>
  <x:si>
    <x:t>5220D2452A5B5F9A932235F0F8A84F</x:t>
  </x:si>
  <x:si>
    <x:t>522082D572565058234C350C22DAF2</x:t>
  </x:si>
  <x:si>
    <x:t>5220C2753CCD5E7B837633CF574B99</x:t>
  </x:si>
  <x:si>
    <x:t>5220C2753CCD5E7B837633CF574B92</x:t>
  </x:si>
  <x:si>
    <x:t>522032557D86516A1317329793DE4B</x:t>
  </x:si>
  <x:si>
    <x:t>522032557D86516A1317329793D822</x:t>
  </x:si>
  <x:si>
    <x:t>5220C27517F350DD3342307DDF8DF2</x:t>
  </x:si>
  <x:si>
    <x:t>5220C2753CCD5E70F3983268BA3726</x:t>
  </x:si>
  <x:si>
    <x:t>522032557D86516A1317329793D1F3</x:t>
  </x:si>
  <x:si>
    <x:t>5220C2753CCD5E7AF3B23E61120D64</x:t>
  </x:si>
  <x:si>
    <x:t>5220C2753CCD5E7B837637A5A5C4C8</x:t>
  </x:si>
  <x:si>
    <x:t>5220D2452A5B5F9983A23CC70FB2FC</x:t>
  </x:si>
  <x:si>
    <x:t>522032557DB35045A3F33C691CE296</x:t>
  </x:si>
  <x:si>
    <x:t>52213235EB1450ED63AE3BC19E8802</x:t>
  </x:si>
  <x:si>
    <x:t>52213235EB1450ED63AE3BC34992FD</x:t>
  </x:si>
  <x:si>
    <x:t>5220A225470C56D5B3B937C07E8911</x:t>
  </x:si>
  <x:si>
    <x:t>5220A2251BD2508AF34D343FCE6C13</x:t>
  </x:si>
  <x:si>
    <x:t>522052A51133511803533C358B26F9</x:t>
  </x:si>
  <x:si>
    <x:t>총   공   사    비</x:t>
  </x:si>
  <x:si>
    <x:t>직  접  노  무  비</x:t>
  </x:si>
  <x:si>
    <x:t>직접노무비 * 17.5%</x:t>
  </x:si>
  <x:si>
    <x:t>◇ 체   육   관 ◇</x:t>
  </x:si>
  <x:si>
    <x:t>◇ 본   관   동 ◇</x:t>
  </x:si>
  <x:si>
    <x:t>운      반      비</x:t>
  </x:si>
  <x:si>
    <x:t>▣ 건 축  공 사 ▣</x:t>
  </x:si>
  <x:si>
    <x:t>녹양초 본관동 옥상방수공사</x:t>
  </x:si>
  <x:si>
    <x:t>직접공사비 * 0.1%</x:t>
  </x:si>
  <x:si>
    <x:t>L:20km, 덤프 8ton</x:t>
  </x:si>
  <x:si>
    <x:t>환  경  보  전  비</x:t>
  </x:si>
  <x:si>
    <x:t>일  반  관  리  비</x:t>
  </x:si>
  <x:si>
    <x:t>창호주위 모르타르 충전</x:t>
  </x:si>
  <x:si>
    <x:t>간  접  재  료  비</x:t>
  </x:si>
  <x:si>
    <x:t>간  접  노  무  비</x:t>
  </x:si>
  <x:si>
    <x:t>공   급    가   액</x:t>
  </x:si>
  <x:si>
    <x:t>부  가  가  치  세</x:t>
  </x:si>
  <x:si>
    <x:t>석  면  분  담  금</x:t>
  </x:si>
  <x:si>
    <x:t>&lt;&lt; 품질관리활동비 &gt;&gt;</x:t>
  </x:si>
  <x:si>
    <x:t>산  재  보  험  료</x:t>
  </x:si>
  <x:si>
    <x:t>노무비 * 0.006%</x:t>
  </x:si>
  <x:si>
    <x:t>직  접  재  료  비</x:t>
  </x:si>
  <x:si>
    <x:t>고  용  보  험  료</x:t>
  </x:si>
  <x:si>
    <x:t>걸레받이 2회(올퍼티)</x:t>
  </x:si>
  <x:si>
    <x:t>기존방수층 제거 및 바탕처리</x:t>
  </x:si>
  <x:si>
    <x:t>걸레받이페인트(친환경)</x:t>
  </x:si>
  <x:si>
    <x:t>직접공사비 * 0.3%</x:t>
  </x:si>
  <x:si>
    <x:t>직접공사비 * 0.081%</x:t>
  </x:si>
  <x:si>
    <x:t>직접노무비 * 2.3%</x:t>
  </x:si>
  <x:si>
    <x:t>400*900*H200</x:t>
  </x:si>
  <x:si>
    <x:t>기   타    경   비</x:t>
  </x:si>
  <x:si>
    <x:t>걸레받이 2회(기존면)</x:t>
  </x:si>
  <x:si>
    <x:t>품  질  관  리  비</x:t>
  </x:si>
  <x:si>
    <x:t>인력,소형브레이커(전기식)</x:t>
  </x:si>
  <x:si>
    <x:t>공 사 원 가 계 산 서</x:t>
  </x:si>
  <x:si>
    <x:t>절대 건조 밀도 및 흡수율</x:t>
  </x:si>
  <x:si>
    <x:t>(재료비+노무비) * 5%</x:t>
  </x:si>
  <x:si>
    <x:t>01010111556172A5D4D8594083A6379A0C925020481FF7</x:t>
  </x:si>
  <x:si>
    <x:t>01010111556172A5D4D8594083A6379A0C925020492FAC</x:t>
  </x:si>
  <x:si>
    <x:t>01010108550892F5FDB75BB18393388703200FF732B2ED</x:t>
  </x:si>
  <x:si>
    <x:t>01010108552B72F58A755680E32A3098029496602D8626</x:t>
  </x:si>
  <x:si>
    <x:t>01010111556172A5D4D8594083A6379A0C925020492FA0</x:t>
  </x:si>
  <x:si>
    <x:t>01010108552B72F58A755680E32A3098029496602D862B</x:t>
  </x:si>
  <x:si>
    <x:t>01010102539BF2351D2E5B4FF3183E76D9B7B1D68CB8A2</x:t>
  </x:si>
  <x:si>
    <x:t>01010207552B72F58A755680E32A3098029496602D862B</x:t>
  </x:si>
  <x:si>
    <x:t>01010207550892F5FDB75BB18393388703200FF732B2ED</x:t>
  </x:si>
  <x:si>
    <x:t>01010111556172A5D4D8594083A6379A0C925020492FAE</x:t>
  </x:si>
  <x:si>
    <x:t>인건비 및 공공요금의 100분의 1 계상</x:t>
  </x:si>
  <x:si>
    <x:t>품질시험 인건비의 100분의 1 계상</x:t>
  </x:si>
  <x:si>
    <x:t>공사명 : 녹양초 본관동 옥상방수공사</x:t>
  </x:si>
  <x:si>
    <x:t>강관 조립말비계(이동식)설치 및 해체</x:t>
  </x:si>
  <x:si>
    <x:t>품질기술자 인건비의 100분의 1 계상</x:t>
  </x:si>
  <x:si>
    <x:t>(노무비+경비+일반관리비) * 15%</x:t>
  </x:si>
  <x:si>
    <x:t>010102</x:t>
  </x:si>
  <x:si>
    <x:t>고유번호</x:t>
  </x:si>
  <x:si>
    <x:t>JUK13</x:t>
  </x:si>
  <x:si>
    <x:t>천장텍스 해체</x:t>
  </x:si>
  <x:si>
    <x:t>중,소형</x:t>
  </x:si>
  <x:si>
    <x:t>JUK16</x:t>
  </x:si>
  <x:si>
    <x:t>비  고</x:t>
  </x:si>
  <x:si>
    <x:t>창호주위코킹</x:t>
  </x:si>
  <x:si>
    <x:t>3ton</x:t>
  </x:si>
  <x:si>
    <x:t>코킹 제거</x:t>
  </x:si>
  <x:si>
    <x:t>마무리용</x:t>
  </x:si>
  <x:si>
    <x:t>JUK5</x:t>
  </x:si>
  <x:si>
    <x:t>JUK2</x:t>
  </x:si>
  <x:si>
    <x:t>모래, 도착도</x:t>
  </x:si>
  <x:si>
    <x:t>균열보수</x:t>
  </x:si>
  <x:si>
    <x:t>JUK1</x:t>
  </x:si>
  <x:si>
    <x:t>우레탄복합방수</x:t>
  </x:si>
  <x:si>
    <x:t>고소작업차</x:t>
  </x:si>
  <x:si>
    <x:t>공종구분</x:t>
  </x:si>
  <x:si>
    <x:t>시멘트운반</x:t>
  </x:si>
  <x:si>
    <x:t>인장성능</x:t>
  </x:si>
  <x:si>
    <x:t>가열신축성상</x:t>
  </x:si>
  <x:si>
    <x:t>바탕면 세척</x:t>
  </x:si>
  <x:si>
    <x:t>JUK11</x:t>
  </x:si>
  <x:si>
    <x:t>재  료  비</x:t>
  </x:si>
  <x:si>
    <x:t>폐보드류</x:t>
  </x:si>
  <x:si>
    <x:t>5ton</x:t>
  </x:si>
  <x:si>
    <x:t>JUK4</x:t>
  </x:si>
  <x:si>
    <x:t>JUK7</x:t>
  </x:si>
  <x:si>
    <x:t>불연천장재붙임</x:t>
  </x:si>
  <x:si>
    <x:t>그 밖의 비용</x:t>
  </x:si>
  <x:si>
    <x:t>공종+자재</x:t>
  </x:si>
  <x:si>
    <x:t>0101</x:t>
  </x:si>
  <x:si>
    <x:t>염화물 함유량</x:t>
  </x:si>
  <x:si>
    <x:t>계 * 8%</x:t>
  </x:si>
  <x:si>
    <x:t>JUK19</x:t>
  </x:si>
  <x:si>
    <x:t>건설폐재류</x:t>
  </x:si>
  <x:si>
    <x:t>공종레벨</x:t>
  </x:si>
  <x:si>
    <x:t>JUK10</x:t>
  </x:si>
  <x:si>
    <x:t>포틀랜드시멘트</x:t>
  </x:si>
  <x:si>
    <x:t>노  무  비</x:t>
  </x:si>
  <x:si>
    <x:t>JUK3</x:t>
  </x:si>
  <x:si>
    <x:t>우레탄도막방수</x:t>
  </x:si>
  <x:si>
    <x:t>JUK15</x:t>
  </x:si>
  <x:si>
    <x:t>폐합성수지류</x:t>
  </x:si>
  <x:si>
    <x:t>JUK17</x:t>
  </x:si>
  <x:si>
    <x:t>압축강도</x:t>
  </x:si>
  <x:si>
    <x:t>인열성능</x:t>
  </x:si>
  <x:si>
    <x:t>JUK6</x:t>
  </x:si>
  <x:si>
    <x:t>부착성능</x:t>
  </x:si>
  <x:si>
    <x:t>JUK12</x:t>
  </x:si>
  <x:si>
    <x:t>상위공종</x:t>
  </x:si>
  <x:si>
    <x:t>내피로성능</x:t>
  </x:si>
  <x:si>
    <x:t>자재구분</x:t>
  </x:si>
  <x:si>
    <x:t>JUK20</x:t>
  </x:si>
  <x:si>
    <x:t>공종소계</x:t>
  </x:si>
  <x:si>
    <x:t>단  가</x:t>
  </x:si>
  <x:si>
    <x:t>010101</x:t>
  </x:si>
  <x:si>
    <x:t>TOTAL</x:t>
  </x:si>
  <x:si>
    <x:t>손료적용</x:t>
  </x:si>
  <x:si>
    <x:t>JUK8</x:t>
  </x:si>
  <x:si>
    <x:t>품질검사비</x:t>
  </x:si>
  <x:si>
    <x:t>손료저장</x:t>
  </x:si>
  <x:si>
    <x:t>JUK18</x:t>
  </x:si>
  <x:si>
    <x:t>품목코드</x:t>
  </x:si>
  <x:si>
    <x:t>금  액</x:t>
  </x:si>
  <x:si>
    <x:t>공종코드</x:t>
  </x:si>
  <x:si>
    <x:t>JUK9</x:t>
  </x:si>
  <x:si>
    <x:t>만단위절삭</x:t>
  </x:si>
  <x:si>
    <x:t>JUK14</x:t>
  </x:si>
  <x:si>
    <x:t>500*5580,Φ50.8+22.3*2ea@300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</x:si>
</x:sst>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6"/>
          <x:color rgb="ff000000"/>
          <x:b val="1"/>
          <x:u/>
        </x:font>
      </mc:Fallback>
    </mc:AlternateConte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6">
    <x:xf numFmtId="0" fontId="0" fillId="0" borderId="0" xfId="0" applyNumberFormat="1">
      <x:alignment horizontal="general" vertical="center"/>
    </x:xf>
    <x:xf numFmtId="0" fontId="0" fillId="0" borderId="0" xfId="0" quotePrefix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quotePrefix="1" applyNumberFormat="1" applyFont="1" applyFill="1" applyBorder="1" applyAlignment="1" applyProtection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quotePrefix="1" applyNumberFormat="1" applyFont="1" applyFill="1" applyBorder="1" applyAlignment="1" applyProtection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Continuous" vertical="center"/>
        </x:xf>
      </mc:Fallback>
    </mc:AlternateContent>
    <x:xf numFmtId="0" fontId="0" fillId="0" borderId="1" xfId="0" quotePrefix="1" applyNumberFormat="1" applyFont="1" applyFill="1" applyBorder="1" applyAlignment="1" applyProtection="1">
      <x:alignment horizontal="general" vertical="center"/>
    </x:xf>
    <x:xf numFmtId="0" fontId="0" fillId="0" borderId="2" xfId="0" applyNumberFormat="1" applyFont="1" applyFill="1" applyBorder="1" applyAlignment="1" applyProtection="1">
      <x:alignment horizontal="general" vertical="center"/>
    </x:xf>
    <x:xf numFmtId="0" fontId="0" fillId="0" borderId="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Fill="1" applyBorder="1" applyAlignment="1" applyProtection="1">
          <x:alignment horizontal="center" vertical="center"/>
        </x:xf>
      </mc:Fallback>
    </mc:AlternateContent>
    <x:xf numFmtId="164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4" xfId="0" quotePrefix="1" applyNumberFormat="1" applyFont="1" applyFill="1" applyBorder="1" applyAlignment="1" applyProtection="1">
      <x:alignment horizontal="general" vertical="center" wrapText="1"/>
    </x:xf>
    <x:xf numFmtId="0" fontId="0" fillId="0" borderId="4" xfId="0" applyNumberFormat="1" applyFont="1" applyFill="1" applyBorder="1" applyAlignment="1" applyProtection="1">
      <x:alignment horizontal="general" vertical="center" wrapText="1"/>
    </x:xf>
    <x:xf numFmtId="164" fontId="0" fillId="0" borderId="4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4" xfId="0" quotePrefix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quotePrefix="1" applyNumberFormat="1" applyFont="1" applyFill="1" applyBorder="1" applyAlignment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Fill="1" applyBorder="1" applyAlignment="1" applyProtection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Fill="1" applyBorder="1" applyAlignment="1" applyProtection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quotePrefix="1" applyNumberFormat="1" applyFont="1" applyBorder="1" applyAlignment="1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pageSetUpPr autoPageBreaks="1" fitToPage="1"/>
  </x:sheetPr>
  <x:dimension ref="A1:G31"/>
  <x:sheetViews>
    <x:sheetView tabSelected="1" topLeftCell="B1" zoomScaleNormal="100" zoomScaleSheetLayoutView="100" workbookViewId="0">
      <x:selection activeCell="I5" activeCellId="0" sqref="I5:I5"/>
    </x:sheetView>
  </x:sheetViews>
  <x:sheetFormatPr defaultColWidth="9.00390625" defaultRowHeight="16.39999999999999857891"/>
  <x:cols>
    <x:col min="1" max="1" width="9.00390625" hidden="1"/>
    <x:col min="2" max="3" width="4.77734375" customWidth="1"/>
    <x:col min="4" max="4" width="35.77734375" customWidth="1"/>
    <x:col min="5" max="5" width="25.77734375" customWidth="1"/>
    <x:col min="6" max="6" width="60.77734375" customWidth="1"/>
    <x:col min="7" max="7" width="30.77734375" customWidth="1"/>
  </x:cols>
  <x:sheetData>
    <x:row r="1" spans="2:7" ht="24" customHeight="1">
      <x:c r="B1" s="15" t="s">
        <x:v>368</x:v>
      </x:c>
      <x:c r="C1" s="15"/>
      <x:c r="D1" s="15"/>
      <x:c r="E1" s="15"/>
      <x:c r="F1" s="15"/>
      <x:c r="G1" s="15"/>
    </x:row>
    <x:row r="2" spans="2:7" ht="22" customHeight="1">
      <x:c r="B2" s="16" t="s">
        <x:v>383</x:v>
      </x:c>
      <x:c r="C2" s="17"/>
      <x:c r="D2" s="17"/>
      <x:c r="E2" s="17"/>
      <x:c r="F2" s="18"/>
      <x:c r="G2" s="18"/>
    </x:row>
    <x:row r="3" spans="2:7" ht="22" customHeight="1">
      <x:c r="B3" s="19" t="s">
        <x:v>49</x:v>
      </x:c>
      <x:c r="C3" s="20"/>
      <x:c r="D3" s="19"/>
      <x:c r="E3" s="13" t="s">
        <x:v>38</x:v>
      </x:c>
      <x:c r="F3" s="13" t="s">
        <x:v>111</x:v>
      </x:c>
      <x:c r="G3" s="13" t="s">
        <x:v>1</x:v>
      </x:c>
    </x:row>
    <x:row r="4" spans="1:7" ht="22" customHeight="1">
      <x:c r="A4" s="1" t="s">
        <x:v>266</x:v>
      </x:c>
      <x:c r="B4" s="21" t="s">
        <x:v>114</x:v>
      </x:c>
      <x:c r="C4" s="21" t="s">
        <x:v>12</x:v>
      </x:c>
      <x:c r="D4" s="13" t="s">
        <x:v>355</x:v>
      </x:c>
      <x:c r="E4" s="12">
        <x:f>IFERROR(TRUNC(공종별집계표!F5,0),0)</x:f>
        <x:v>0</x:v>
      </x:c>
      <x:c r="F4" s="14" t="s">
        <x:v>235</x:v>
      </x:c>
      <x:c r="G4" s="14" t="s">
        <x:v>235</x:v>
      </x:c>
    </x:row>
    <x:row r="5" spans="1:7" ht="22" customHeight="1">
      <x:c r="A5" s="1" t="s">
        <x:v>250</x:v>
      </x:c>
      <x:c r="B5" s="22"/>
      <x:c r="C5" s="22"/>
      <x:c r="D5" s="13" t="s">
        <x:v>347</x:v>
      </x:c>
      <x:c r="E5" s="12">
        <x:v>0</x:v>
      </x:c>
      <x:c r="F5" s="14" t="s">
        <x:v>235</x:v>
      </x:c>
      <x:c r="G5" s="14" t="s">
        <x:v>235</x:v>
      </x:c>
    </x:row>
    <x:row r="6" spans="1:7" ht="22" customHeight="1">
      <x:c r="A6" s="1" t="s">
        <x:v>216</x:v>
      </x:c>
      <x:c r="B6" s="22"/>
      <x:c r="C6" s="22"/>
      <x:c r="D6" s="13" t="s">
        <x:v>14</x:v>
      </x:c>
      <x:c r="E6" s="12">
        <x:v>0</x:v>
      </x:c>
      <x:c r="F6" s="14" t="s">
        <x:v>235</x:v>
      </x:c>
      <x:c r="G6" s="14" t="s">
        <x:v>235</x:v>
      </x:c>
    </x:row>
    <x:row r="7" spans="1:7" ht="22" customHeight="1">
      <x:c r="A7" s="1" t="s">
        <x:v>257</x:v>
      </x:c>
      <x:c r="B7" s="22"/>
      <x:c r="C7" s="22"/>
      <x:c r="D7" s="13" t="s">
        <x:v>110</x:v>
      </x:c>
      <x:c r="E7" s="12">
        <x:f>IFERROR(TRUNC(E4+E5-E6,0),0)</x:f>
        <x:v>0</x:v>
      </x:c>
      <x:c r="F7" s="14" t="s">
        <x:v>235</x:v>
      </x:c>
      <x:c r="G7" s="14" t="s">
        <x:v>235</x:v>
      </x:c>
    </x:row>
    <x:row r="8" spans="1:7" ht="22" customHeight="1">
      <x:c r="A8" s="1" t="s">
        <x:v>204</x:v>
      </x:c>
      <x:c r="B8" s="22"/>
      <x:c r="C8" s="21" t="s">
        <x:v>18</x:v>
      </x:c>
      <x:c r="D8" s="13" t="s">
        <x:v>335</x:v>
      </x:c>
      <x:c r="E8" s="12">
        <x:f>IFERROR(TRUNC(공종별집계표!H5,0),0)</x:f>
        <x:v>0</x:v>
      </x:c>
      <x:c r="F8" s="14" t="s">
        <x:v>235</x:v>
      </x:c>
      <x:c r="G8" s="14" t="s">
        <x:v>235</x:v>
      </x:c>
    </x:row>
    <x:row r="9" spans="1:7" ht="22" customHeight="1">
      <x:c r="A9" s="1" t="s">
        <x:v>225</x:v>
      </x:c>
      <x:c r="B9" s="22"/>
      <x:c r="C9" s="22"/>
      <x:c r="D9" s="13" t="s">
        <x:v>348</x:v>
      </x:c>
      <x:c r="E9" s="12">
        <x:f>IFERROR(TRUNC(E8*0.175,0),0)</x:f>
        <x:v>0</x:v>
      </x:c>
      <x:c r="F9" s="14" t="s">
        <x:v>336</x:v>
      </x:c>
      <x:c r="G9" s="14" t="s">
        <x:v>235</x:v>
      </x:c>
    </x:row>
    <x:row r="10" spans="1:7" ht="22" customHeight="1">
      <x:c r="A10" s="1" t="s">
        <x:v>207</x:v>
      </x:c>
      <x:c r="B10" s="22"/>
      <x:c r="C10" s="22"/>
      <x:c r="D10" s="13" t="s">
        <x:v>110</x:v>
      </x:c>
      <x:c r="E10" s="12">
        <x:f>IFERROR(TRUNC(E8+E9,0),0)</x:f>
        <x:v>0</x:v>
      </x:c>
      <x:c r="F10" s="14" t="s">
        <x:v>235</x:v>
      </x:c>
      <x:c r="G10" s="14" t="s">
        <x:v>235</x:v>
      </x:c>
    </x:row>
    <x:row r="11" spans="1:7" ht="22" customHeight="1">
      <x:c r="A11" s="1" t="s">
        <x:v>215</x:v>
      </x:c>
      <x:c r="B11" s="22"/>
      <x:c r="C11" s="21" t="s">
        <x:v>29</x:v>
      </x:c>
      <x:c r="D11" s="13" t="s">
        <x:v>339</x:v>
      </x:c>
      <x:c r="E11" s="12">
        <x:f>IFERROR(TRUNC(공종별집계표!T16+공종별집계표!T27,0),0)</x:f>
        <x:v>0</x:v>
      </x:c>
      <x:c r="F11" s="14" t="s">
        <x:v>235</x:v>
      </x:c>
      <x:c r="G11" s="14" t="s">
        <x:v>235</x:v>
      </x:c>
    </x:row>
    <x:row r="12" spans="1:7" ht="22" customHeight="1">
      <x:c r="A12" s="1" t="s">
        <x:v>214</x:v>
      </x:c>
      <x:c r="B12" s="22"/>
      <x:c r="C12" s="22"/>
      <x:c r="D12" s="13" t="s">
        <x:v>98</x:v>
      </x:c>
      <x:c r="E12" s="12">
        <x:f>IFERROR(TRUNC(공종별집계표!J5,0),0)</x:f>
        <x:v>0</x:v>
      </x:c>
      <x:c r="F12" s="14" t="s">
        <x:v>235</x:v>
      </x:c>
      <x:c r="G12" s="14" t="s">
        <x:v>235</x:v>
      </x:c>
    </x:row>
    <x:row r="13" spans="1:7" ht="22" customHeight="1">
      <x:c r="A13" s="1" t="s">
        <x:v>222</x:v>
      </x:c>
      <x:c r="B13" s="22"/>
      <x:c r="C13" s="22"/>
      <x:c r="D13" s="13" t="s">
        <x:v>353</x:v>
      </x:c>
      <x:c r="E13" s="12">
        <x:f>IFERROR(TRUNC(E10*0.0356,0),0)</x:f>
        <x:v>0</x:v>
      </x:c>
      <x:c r="F13" s="14" t="s">
        <x:v>10</x:v>
      </x:c>
      <x:c r="G13" s="14" t="s">
        <x:v>235</x:v>
      </x:c>
    </x:row>
    <x:row r="14" spans="1:7" ht="22" customHeight="1">
      <x:c r="A14" s="1" t="s">
        <x:v>220</x:v>
      </x:c>
      <x:c r="B14" s="22"/>
      <x:c r="C14" s="22"/>
      <x:c r="D14" s="13" t="s">
        <x:v>356</x:v>
      </x:c>
      <x:c r="E14" s="12">
        <x:f>IFERROR(TRUNC(E10*0.0101,0),0)</x:f>
        <x:v>0</x:v>
      </x:c>
      <x:c r="F14" s="14" t="s">
        <x:v>37</x:v>
      </x:c>
      <x:c r="G14" s="14" t="s">
        <x:v>235</x:v>
      </x:c>
    </x:row>
    <x:row r="15" spans="1:7" ht="22" customHeight="1">
      <x:c r="A15" s="1" t="s">
        <x:v>208</x:v>
      </x:c>
      <x:c r="B15" s="22"/>
      <x:c r="C15" s="22"/>
      <x:c r="D15" s="13" t="s">
        <x:v>9</x:v>
      </x:c>
      <x:c r="E15" s="12">
        <x:f>IFERROR(TRUNC(E8*0.023,0),0)</x:f>
        <x:v>0</x:v>
      </x:c>
      <x:c r="F15" s="14" t="s">
        <x:v>362</x:v>
      </x:c>
      <x:c r="G15" s="14" t="s">
        <x:v>235</x:v>
      </x:c>
    </x:row>
    <x:row r="16" spans="1:7" ht="22" customHeight="1">
      <x:c r="A16" s="1" t="s">
        <x:v>231</x:v>
      </x:c>
      <x:c r="B16" s="22"/>
      <x:c r="C16" s="22"/>
      <x:c r="D16" s="13" t="s">
        <x:v>366</x:v>
      </x:c>
      <x:c r="E16" s="12">
        <x:f>IFERROR(TRUNC(공종별집계표!T18,0),0)</x:f>
        <x:v>0</x:v>
      </x:c>
      <x:c r="F16" s="14" t="s">
        <x:v>235</x:v>
      </x:c>
      <x:c r="G16" s="14" t="s">
        <x:v>235</x:v>
      </x:c>
    </x:row>
    <x:row r="17" spans="1:7" ht="22" customHeight="1">
      <x:c r="A17" s="1" t="s">
        <x:v>239</x:v>
      </x:c>
      <x:c r="B17" s="22"/>
      <x:c r="C17" s="22"/>
      <x:c r="D17" s="13" t="s">
        <x:v>42</x:v>
      </x:c>
      <x:c r="E17" s="12">
        <x:f>IFERROR(TRUNC((E7+E8)*0.0311,0),0)</x:f>
        <x:v>0</x:v>
      </x:c>
      <x:c r="F17" s="14" t="s">
        <x:v>107</x:v>
      </x:c>
      <x:c r="G17" s="14" t="s">
        <x:v>235</x:v>
      </x:c>
    </x:row>
    <x:row r="18" spans="1:7" ht="22" customHeight="1">
      <x:c r="A18" s="1" t="s">
        <x:v>237</x:v>
      </x:c>
      <x:c r="B18" s="22"/>
      <x:c r="C18" s="22"/>
      <x:c r="D18" s="13" t="s">
        <x:v>351</x:v>
      </x:c>
      <x:c r="E18" s="12">
        <x:f>IFERROR(TRUNC(E10*0.00006,0),0)</x:f>
        <x:v>0</x:v>
      </x:c>
      <x:c r="F18" s="14" t="s">
        <x:v>354</x:v>
      </x:c>
      <x:c r="G18" s="14" t="s">
        <x:v>235</x:v>
      </x:c>
    </x:row>
    <x:row r="19" spans="1:7" ht="22" customHeight="1">
      <x:c r="A19" s="1" t="s">
        <x:v>218</x:v>
      </x:c>
      <x:c r="B19" s="22"/>
      <x:c r="C19" s="22"/>
      <x:c r="D19" s="13" t="s">
        <x:v>5</x:v>
      </x:c>
      <x:c r="E19" s="12">
        <x:f>IFERROR(TRUNC(E10*0.0009,0),0)</x:f>
        <x:v>0</x:v>
      </x:c>
      <x:c r="F19" s="14" t="s">
        <x:v>23</x:v>
      </x:c>
      <x:c r="G19" s="14" t="s">
        <x:v>235</x:v>
      </x:c>
    </x:row>
    <x:row r="20" spans="1:7" ht="22" customHeight="1">
      <x:c r="A20" s="1" t="s">
        <x:v>249</x:v>
      </x:c>
      <x:c r="B20" s="22"/>
      <x:c r="C20" s="22"/>
      <x:c r="D20" s="13" t="s">
        <x:v>8</x:v>
      </x:c>
      <x:c r="E20" s="12">
        <x:f>IFERROR(TRUNC(공종별집계표!T17+공종별집계표!T28,0),0)</x:f>
        <x:v>0</x:v>
      </x:c>
      <x:c r="F20" s="14" t="s">
        <x:v>235</x:v>
      </x:c>
      <x:c r="G20" s="14" t="s">
        <x:v>235</x:v>
      </x:c>
    </x:row>
    <x:row r="21" spans="1:7" ht="22" customHeight="1">
      <x:c r="A21" s="1" t="s">
        <x:v>256</x:v>
      </x:c>
      <x:c r="B21" s="22"/>
      <x:c r="C21" s="22"/>
      <x:c r="D21" s="13" t="s">
        <x:v>344</x:v>
      </x:c>
      <x:c r="E21" s="12">
        <x:f>IFERROR(TRUNC((E7+E8+E11+E12+E16+E20)*0.003,0),0)</x:f>
        <x:v>0</x:v>
      </x:c>
      <x:c r="F21" s="14" t="s">
        <x:v>360</x:v>
      </x:c>
      <x:c r="G21" s="14" t="s">
        <x:v>235</x:v>
      </x:c>
    </x:row>
    <x:row r="22" spans="1:7" ht="22" customHeight="1">
      <x:c r="A22" s="1" t="s">
        <x:v>262</x:v>
      </x:c>
      <x:c r="B22" s="22"/>
      <x:c r="C22" s="22"/>
      <x:c r="D22" s="13" t="s">
        <x:v>364</x:v>
      </x:c>
      <x:c r="E22" s="12">
        <x:f>IFERROR(TRUNC((E7+E10)*0.05,0),0)</x:f>
        <x:v>0</x:v>
      </x:c>
      <x:c r="F22" s="14" t="s">
        <x:v>370</x:v>
      </x:c>
      <x:c r="G22" s="14" t="s">
        <x:v>235</x:v>
      </x:c>
    </x:row>
    <x:row r="23" spans="1:7" ht="22" customHeight="1">
      <x:c r="A23" s="1" t="s">
        <x:v>232</x:v>
      </x:c>
      <x:c r="B23" s="22"/>
      <x:c r="C23" s="22"/>
      <x:c r="D23" s="13" t="s">
        <x:v>34</x:v>
      </x:c>
      <x:c r="E23" s="12">
        <x:f>IFERROR(TRUNC((E7+E8+E11+E12+E16+E20)*0.00081,0),0)</x:f>
        <x:v>0</x:v>
      </x:c>
      <x:c r="F23" s="14" t="s">
        <x:v>361</x:v>
      </x:c>
      <x:c r="G23" s="14" t="s">
        <x:v>235</x:v>
      </x:c>
    </x:row>
    <x:row r="24" spans="1:7" ht="22" customHeight="1">
      <x:c r="A24" s="1" t="s">
        <x:v>238</x:v>
      </x:c>
      <x:c r="B24" s="22"/>
      <x:c r="C24" s="22"/>
      <x:c r="D24" s="13" t="s">
        <x:v>105</x:v>
      </x:c>
      <x:c r="E24" s="12">
        <x:f>IFERROR(TRUNC((E7+E8+E11+E12+E16+E20)*0.001,0),0)</x:f>
        <x:v>0</x:v>
      </x:c>
      <x:c r="F24" s="14" t="s">
        <x:v>342</x:v>
      </x:c>
      <x:c r="G24" s="14" t="s">
        <x:v>235</x:v>
      </x:c>
    </x:row>
    <x:row r="25" spans="1:7" ht="22" customHeight="1">
      <x:c r="A25" s="1" t="s">
        <x:v>240</x:v>
      </x:c>
      <x:c r="B25" s="22"/>
      <x:c r="C25" s="22"/>
      <x:c r="D25" s="13" t="s">
        <x:v>110</x:v>
      </x:c>
      <x:c r="E25" s="12">
        <x:f>IFERROR(TRUNC(E11+E12+E13+E14+E16+E18+E17+E15+E20+E22+E21+E19+E23+E24,0),0)</x:f>
        <x:v>0</x:v>
      </x:c>
      <x:c r="F25" s="14" t="s">
        <x:v>235</x:v>
      </x:c>
      <x:c r="G25" s="14" t="s">
        <x:v>235</x:v>
      </x:c>
    </x:row>
    <x:row r="26" spans="1:7" ht="22" customHeight="1">
      <x:c r="A26" s="1" t="s">
        <x:v>261</x:v>
      </x:c>
      <x:c r="B26" s="19" t="s">
        <x:v>230</x:v>
      </x:c>
      <x:c r="C26" s="20"/>
      <x:c r="D26" s="19"/>
      <x:c r="E26" s="12">
        <x:f>IFERROR(TRUNC(E7+E10+E25,0),0)</x:f>
        <x:v>0</x:v>
      </x:c>
      <x:c r="F26" s="14" t="s">
        <x:v>235</x:v>
      </x:c>
      <x:c r="G26" s="14" t="s">
        <x:v>235</x:v>
      </x:c>
    </x:row>
    <x:row r="27" spans="1:7" ht="22" customHeight="1">
      <x:c r="A27" s="1" t="s">
        <x:v>267</x:v>
      </x:c>
      <x:c r="B27" s="19" t="s">
        <x:v>345</x:v>
      </x:c>
      <x:c r="C27" s="20"/>
      <x:c r="D27" s="19"/>
      <x:c r="E27" s="12">
        <x:f>IFERROR(TRUNC(E26*0.08,0),0)</x:f>
        <x:v>0</x:v>
      </x:c>
      <x:c r="F27" s="14" t="s">
        <x:v>421</x:v>
      </x:c>
      <x:c r="G27" s="14" t="s">
        <x:v>235</x:v>
      </x:c>
    </x:row>
    <x:row r="28" spans="1:7" ht="22" customHeight="1">
      <x:c r="A28" s="1" t="s">
        <x:v>224</x:v>
      </x:c>
      <x:c r="B28" s="19" t="s">
        <x:v>109</x:v>
      </x:c>
      <x:c r="C28" s="20"/>
      <x:c r="D28" s="19"/>
      <x:c r="E28" s="12">
        <x:f>IFERROR(TRUNC((E10+E25+E27)*0.15/1.1,0),0)</x:f>
        <x:v>0</x:v>
      </x:c>
      <x:c r="F28" s="14" t="s">
        <x:v>386</x:v>
      </x:c>
      <x:c r="G28" s="14" t="s">
        <x:v>455</x:v>
      </x:c>
    </x:row>
    <x:row r="29" spans="1:7" ht="22" customHeight="1">
      <x:c r="A29" s="1" t="s">
        <x:v>252</x:v>
      </x:c>
      <x:c r="B29" s="19" t="s">
        <x:v>349</x:v>
      </x:c>
      <x:c r="C29" s="20"/>
      <x:c r="D29" s="19"/>
      <x:c r="E29" s="12">
        <x:f>IFERROR(TRUNC(E26+E27+E28,0),0)</x:f>
        <x:v>0</x:v>
      </x:c>
      <x:c r="F29" s="14" t="s">
        <x:v>235</x:v>
      </x:c>
      <x:c r="G29" s="14" t="s">
        <x:v>235</x:v>
      </x:c>
    </x:row>
    <x:row r="30" spans="1:7" ht="22" customHeight="1">
      <x:c r="A30" s="1" t="s">
        <x:v>265</x:v>
      </x:c>
      <x:c r="B30" s="19" t="s">
        <x:v>350</x:v>
      </x:c>
      <x:c r="C30" s="20"/>
      <x:c r="D30" s="19"/>
      <x:c r="E30" s="12">
        <x:f>IFERROR(TRUNC(E29*0.1,0),0)</x:f>
        <x:v>0</x:v>
      </x:c>
      <x:c r="F30" s="14" t="s">
        <x:v>40</x:v>
      </x:c>
      <x:c r="G30" s="14" t="s">
        <x:v>235</x:v>
      </x:c>
    </x:row>
    <x:row r="31" spans="1:7" ht="22" customHeight="1">
      <x:c r="A31" s="1" t="s">
        <x:v>236</x:v>
      </x:c>
      <x:c r="B31" s="19" t="s">
        <x:v>334</x:v>
      </x:c>
      <x:c r="C31" s="20"/>
      <x:c r="D31" s="19"/>
      <x:c r="E31" s="12">
        <x:f>IFERROR(TRUNC(E30+E29,0),0)</x:f>
        <x:v>0</x:v>
      </x:c>
      <x:c r="F31" s="14" t="s">
        <x:v>235</x:v>
      </x:c>
      <x:c r="G31" s="14" t="s">
        <x:v>235</x:v>
      </x:c>
    </x:row>
  </x:sheetData>
  <x:mergeCells count="14">
    <x:mergeCell ref="B1:G1"/>
    <x:mergeCell ref="B2:E2"/>
    <x:mergeCell ref="F2:G2"/>
    <x:mergeCell ref="B3:D3"/>
    <x:mergeCell ref="B4:B25"/>
    <x:mergeCell ref="C4:C7"/>
    <x:mergeCell ref="C8:C10"/>
    <x:mergeCell ref="C11:C25"/>
    <x:mergeCell ref="B26:D26"/>
    <x:mergeCell ref="B27:D27"/>
    <x:mergeCell ref="B28:D28"/>
    <x:mergeCell ref="B29:D29"/>
    <x:mergeCell ref="B30:D30"/>
    <x:mergeCell ref="B31:D31"/>
  </x:mergeCells>
  <x:pageMargins left="0.78694444894790649414" right="0" top="0.39347222447395324707" bottom="0.39347222447395324707" header="0" footer="0"/>
  <x:pageSetup paperSize="9" scale="100" firstPageNumber="1" fitToWidth="1" fitToHeight="0" orientation="landscape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T29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1" width="40.77734375" customWidth="1"/>
    <x:col min="2" max="2" width="20.77734375" customWidth="1"/>
    <x:col min="3" max="4" width="4.77734375" customWidth="1"/>
    <x:col min="5" max="12" width="13.77734375" customWidth="1"/>
    <x:col min="13" max="13" width="12.77734375" customWidth="1"/>
    <x:col min="14" max="16" width="2.77734375" hidden="1" customWidth="1"/>
    <x:col min="17" max="19" width="1.77734375" hidden="1" customWidth="1"/>
    <x:col min="20" max="20" width="18.77734375" hidden="1" customWidth="1"/>
  </x:cols>
  <x:sheetData>
    <x:row r="1" spans="1:13" ht="30" customHeight="1">
      <x:c r="A1" s="2" t="s">
        <x:v>33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</x:row>
    <x:row r="2" spans="1:13" ht="30" customHeight="1">
      <x:c r="A2" s="4" t="s">
        <x:v>99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6"/>
    </x:row>
    <x:row r="3" spans="1:20" ht="30" customHeight="1">
      <x:c r="A3" s="23" t="s">
        <x:v>26</x:v>
      </x:c>
      <x:c r="B3" s="23" t="s">
        <x:v>16</x:v>
      </x:c>
      <x:c r="C3" s="23" t="s">
        <x:v>221</x:v>
      </x:c>
      <x:c r="D3" s="23" t="s">
        <x:v>242</x:v>
      </x:c>
      <x:c r="E3" s="23" t="s">
        <x:v>411</x:v>
      </x:c>
      <x:c r="F3" s="24"/>
      <x:c r="G3" s="23" t="s">
        <x:v>427</x:v>
      </x:c>
      <x:c r="H3" s="24"/>
      <x:c r="I3" s="23" t="s">
        <x:v>11</x:v>
      </x:c>
      <x:c r="J3" s="24"/>
      <x:c r="K3" s="23" t="s">
        <x:v>17</x:v>
      </x:c>
      <x:c r="L3" s="24"/>
      <x:c r="M3" s="23" t="s">
        <x:v>393</x:v>
      </x:c>
      <x:c r="N3" s="25" t="s">
        <x:v>453</x:v>
      </x:c>
      <x:c r="O3" s="25" t="s">
        <x:v>206</x:v>
      </x:c>
      <x:c r="P3" s="25" t="s">
        <x:v>438</x:v>
      </x:c>
      <x:c r="Q3" s="25" t="s">
        <x:v>405</x:v>
      </x:c>
      <x:c r="R3" s="25" t="s">
        <x:v>424</x:v>
      </x:c>
      <x:c r="S3" s="25" t="s">
        <x:v>442</x:v>
      </x:c>
      <x:c r="T3" s="25" t="s">
        <x:v>27</x:v>
      </x:c>
    </x:row>
    <x:row r="4" spans="1:20" ht="30" customHeight="1">
      <x:c r="A4" s="23"/>
      <x:c r="B4" s="23"/>
      <x:c r="C4" s="23"/>
      <x:c r="D4" s="23"/>
      <x:c r="E4" s="9" t="s">
        <x:v>443</x:v>
      </x:c>
      <x:c r="F4" s="9" t="s">
        <x:v>452</x:v>
      </x:c>
      <x:c r="G4" s="9" t="s">
        <x:v>443</x:v>
      </x:c>
      <x:c r="H4" s="9" t="s">
        <x:v>452</x:v>
      </x:c>
      <x:c r="I4" s="9" t="s">
        <x:v>443</x:v>
      </x:c>
      <x:c r="J4" s="9" t="s">
        <x:v>452</x:v>
      </x:c>
      <x:c r="K4" s="9" t="s">
        <x:v>443</x:v>
      </x:c>
      <x:c r="L4" s="9" t="s">
        <x:v>452</x:v>
      </x:c>
      <x:c r="M4" s="23"/>
      <x:c r="N4" s="25"/>
      <x:c r="O4" s="25"/>
      <x:c r="P4" s="25"/>
      <x:c r="Q4" s="25"/>
      <x:c r="R4" s="25"/>
      <x:c r="S4" s="25"/>
      <x:c r="T4" s="25"/>
    </x:row>
    <x:row r="5" spans="1:20" ht="30" customHeight="1">
      <x:c r="A5" s="10" t="s">
        <x:v>341</x:v>
      </x:c>
      <x:c r="B5" s="10" t="s">
        <x:v>235</x:v>
      </x:c>
      <x:c r="C5" s="10" t="s">
        <x:v>235</x:v>
      </x:c>
      <x:c r="D5" s="11">
        <x:v>1</x:v>
      </x:c>
      <x:c r="E5" s="12">
        <x:f>F6</x:f>
        <x:v>0</x:v>
      </x:c>
      <x:c r="F5" s="12">
        <x:f>E5*D5</x:f>
        <x:v>0</x:v>
      </x:c>
      <x:c r="G5" s="12">
        <x:f>H6</x:f>
        <x:v>0</x:v>
      </x:c>
      <x:c r="H5" s="12">
        <x:f>G5*D5</x:f>
        <x:v>0</x:v>
      </x:c>
      <x:c r="I5" s="12">
        <x:f>J6</x:f>
        <x:v>0</x:v>
      </x:c>
      <x:c r="J5" s="12">
        <x:f>I5*D5</x:f>
        <x:v>0</x:v>
      </x:c>
      <x:c r="K5" s="12">
        <x:f>E5+G5+I5</x:f>
        <x:v>0</x:v>
      </x:c>
      <x:c r="L5" s="12">
        <x:f>F5+H5+J5</x:f>
        <x:v>0</x:v>
      </x:c>
      <x:c r="M5" s="10" t="s">
        <x:v>235</x:v>
      </x:c>
      <x:c r="N5" s="1" t="s">
        <x:v>258</x:v>
      </x:c>
      <x:c r="O5" s="1" t="s">
        <x:v>235</x:v>
      </x:c>
      <x:c r="P5" s="1" t="s">
        <x:v>235</x:v>
      </x:c>
      <x:c r="Q5" s="1" t="s">
        <x:v>235</x:v>
      </x:c>
      <x:c r="R5">
        <x:v>1</x:v>
      </x:c>
      <x:c r="S5" s="1" t="s">
        <x:v>235</x:v>
      </x:c>
      <x:c r="T5" s="8"/>
    </x:row>
    <x:row r="6" spans="1:20" ht="30" customHeight="1">
      <x:c r="A6" s="10" t="s">
        <x:v>340</x:v>
      </x:c>
      <x:c r="B6" s="10" t="s">
        <x:v>235</x:v>
      </x:c>
      <x:c r="C6" s="10" t="s">
        <x:v>235</x:v>
      </x:c>
      <x:c r="D6" s="11">
        <x:v>1</x:v>
      </x:c>
      <x:c r="E6" s="12">
        <x:f>F7+F19</x:f>
        <x:v>0</x:v>
      </x:c>
      <x:c r="F6" s="12">
        <x:f>E6*D6</x:f>
        <x:v>0</x:v>
      </x:c>
      <x:c r="G6" s="12">
        <x:f>H7+H19</x:f>
        <x:v>0</x:v>
      </x:c>
      <x:c r="H6" s="12">
        <x:f>G6*D6</x:f>
        <x:v>0</x:v>
      </x:c>
      <x:c r="I6" s="12">
        <x:f>J7+J19</x:f>
        <x:v>0</x:v>
      </x:c>
      <x:c r="J6" s="12">
        <x:f>I6*D6</x:f>
        <x:v>0</x:v>
      </x:c>
      <x:c r="K6" s="12">
        <x:f>E6+G6+I6</x:f>
        <x:v>0</x:v>
      </x:c>
      <x:c r="L6" s="12">
        <x:f>F6+H6+J6</x:f>
        <x:v>0</x:v>
      </x:c>
      <x:c r="M6" s="10" t="s">
        <x:v>235</x:v>
      </x:c>
      <x:c r="N6" s="1" t="s">
        <x:v>419</x:v>
      </x:c>
      <x:c r="O6" s="1" t="s">
        <x:v>235</x:v>
      </x:c>
      <x:c r="P6" s="1" t="s">
        <x:v>258</x:v>
      </x:c>
      <x:c r="Q6" s="1" t="s">
        <x:v>235</x:v>
      </x:c>
      <x:c r="R6">
        <x:v>2</x:v>
      </x:c>
      <x:c r="S6" s="1" t="s">
        <x:v>235</x:v>
      </x:c>
      <x:c r="T6" s="8"/>
    </x:row>
    <x:row r="7" spans="1:20" ht="30" customHeight="1">
      <x:c r="A7" s="10" t="s">
        <x:v>338</x:v>
      </x:c>
      <x:c r="B7" s="10" t="s">
        <x:v>235</x:v>
      </x:c>
      <x:c r="C7" s="10" t="s">
        <x:v>235</x:v>
      </x:c>
      <x:c r="D7" s="11">
        <x:v>1</x:v>
      </x:c>
      <x:c r="E7" s="12">
        <x:f>F8+F9+F10+F11+F12+F13+F14+F15</x:f>
        <x:v>0</x:v>
      </x:c>
      <x:c r="F7" s="12">
        <x:f>E7*D7</x:f>
        <x:v>0</x:v>
      </x:c>
      <x:c r="G7" s="12">
        <x:f>H8+H9+H10+H11+H12+H13+H14+H15</x:f>
        <x:v>0</x:v>
      </x:c>
      <x:c r="H7" s="12">
        <x:f>G7*D7</x:f>
        <x:v>0</x:v>
      </x:c>
      <x:c r="I7" s="12">
        <x:f>J8+J9+J10+J11+J12+J13+J14+J15</x:f>
        <x:v>0</x:v>
      </x:c>
      <x:c r="J7" s="12">
        <x:f>I7*D7</x:f>
        <x:v>0</x:v>
      </x:c>
      <x:c r="K7" s="12">
        <x:f>E7+G7+I7</x:f>
        <x:v>0</x:v>
      </x:c>
      <x:c r="L7" s="12">
        <x:f>F7+H7+J7</x:f>
        <x:v>0</x:v>
      </x:c>
      <x:c r="M7" s="10" t="s">
        <x:v>235</x:v>
      </x:c>
      <x:c r="N7" s="1" t="s">
        <x:v>444</x:v>
      </x:c>
      <x:c r="O7" s="1" t="s">
        <x:v>235</x:v>
      </x:c>
      <x:c r="P7" s="1" t="s">
        <x:v>419</x:v>
      </x:c>
      <x:c r="Q7" s="1" t="s">
        <x:v>235</x:v>
      </x:c>
      <x:c r="R7">
        <x:v>3</x:v>
      </x:c>
      <x:c r="S7" s="1" t="s">
        <x:v>235</x:v>
      </x:c>
      <x:c r="T7" s="8"/>
    </x:row>
    <x:row r="8" spans="1:20" ht="30" customHeight="1">
      <x:c r="A8" s="10" t="s">
        <x:v>92</x:v>
      </x:c>
      <x:c r="B8" s="10" t="s">
        <x:v>235</x:v>
      </x:c>
      <x:c r="C8" s="10" t="s">
        <x:v>235</x:v>
      </x:c>
      <x:c r="D8" s="11">
        <x:v>1</x:v>
      </x:c>
      <x:c r="E8" s="12">
        <x:f>공종별내역서!F29</x:f>
        <x:v>0</x:v>
      </x:c>
      <x:c r="F8" s="12">
        <x:f>E8*D8</x:f>
        <x:v>0</x:v>
      </x:c>
      <x:c r="G8" s="12">
        <x:f>공종별내역서!H29</x:f>
        <x:v>0</x:v>
      </x:c>
      <x:c r="H8" s="12">
        <x:f>G8*D8</x:f>
        <x:v>0</x:v>
      </x:c>
      <x:c r="I8" s="12">
        <x:f>공종별내역서!J29</x:f>
        <x:v>0</x:v>
      </x:c>
      <x:c r="J8" s="12">
        <x:f>I8*D8</x:f>
        <x:v>0</x:v>
      </x:c>
      <x:c r="K8" s="12">
        <x:f>E8+G8+I8</x:f>
        <x:v>0</x:v>
      </x:c>
      <x:c r="L8" s="12">
        <x:f>F8+H8+J8</x:f>
        <x:v>0</x:v>
      </x:c>
      <x:c r="M8" s="10" t="s">
        <x:v>235</x:v>
      </x:c>
      <x:c r="N8" s="1" t="s">
        <x:v>46</x:v>
      </x:c>
      <x:c r="O8" s="1" t="s">
        <x:v>235</x:v>
      </x:c>
      <x:c r="P8" s="1" t="s">
        <x:v>444</x:v>
      </x:c>
      <x:c r="Q8" s="1" t="s">
        <x:v>235</x:v>
      </x:c>
      <x:c r="R8">
        <x:v>4</x:v>
      </x:c>
      <x:c r="S8" s="1" t="s">
        <x:v>235</x:v>
      </x:c>
      <x:c r="T8" s="8"/>
    </x:row>
    <x:row r="9" spans="1:20" ht="30" customHeight="1">
      <x:c r="A9" s="10" t="s">
        <x:v>89</x:v>
      </x:c>
      <x:c r="B9" s="10" t="s">
        <x:v>235</x:v>
      </x:c>
      <x:c r="C9" s="10" t="s">
        <x:v>235</x:v>
      </x:c>
      <x:c r="D9" s="11">
        <x:v>1</x:v>
      </x:c>
      <x:c r="E9" s="12">
        <x:f>공종별내역서!F55</x:f>
        <x:v>0</x:v>
      </x:c>
      <x:c r="F9" s="12">
        <x:f>E9*D9</x:f>
        <x:v>0</x:v>
      </x:c>
      <x:c r="G9" s="12">
        <x:f>공종별내역서!H55</x:f>
        <x:v>0</x:v>
      </x:c>
      <x:c r="H9" s="12">
        <x:f>G9*D9</x:f>
        <x:v>0</x:v>
      </x:c>
      <x:c r="I9" s="12">
        <x:f>공종별내역서!J55</x:f>
        <x:v>0</x:v>
      </x:c>
      <x:c r="J9" s="12">
        <x:f>I9*D9</x:f>
        <x:v>0</x:v>
      </x:c>
      <x:c r="K9" s="12">
        <x:f>E9+G9+I9</x:f>
        <x:v>0</x:v>
      </x:c>
      <x:c r="L9" s="12">
        <x:f>F9+H9+J9</x:f>
        <x:v>0</x:v>
      </x:c>
      <x:c r="M9" s="10" t="s">
        <x:v>235</x:v>
      </x:c>
      <x:c r="N9" s="1" t="s">
        <x:v>45</x:v>
      </x:c>
      <x:c r="O9" s="1" t="s">
        <x:v>235</x:v>
      </x:c>
      <x:c r="P9" s="1" t="s">
        <x:v>444</x:v>
      </x:c>
      <x:c r="Q9" s="1" t="s">
        <x:v>235</x:v>
      </x:c>
      <x:c r="R9">
        <x:v>4</x:v>
      </x:c>
      <x:c r="S9" s="1" t="s">
        <x:v>235</x:v>
      </x:c>
      <x:c r="T9" s="8"/>
    </x:row>
    <x:row r="10" spans="1:20" ht="30" customHeight="1">
      <x:c r="A10" s="10" t="s">
        <x:v>86</x:v>
      </x:c>
      <x:c r="B10" s="10" t="s">
        <x:v>235</x:v>
      </x:c>
      <x:c r="C10" s="10" t="s">
        <x:v>235</x:v>
      </x:c>
      <x:c r="D10" s="11">
        <x:v>1</x:v>
      </x:c>
      <x:c r="E10" s="12">
        <x:f>공종별내역서!F81</x:f>
        <x:v>0</x:v>
      </x:c>
      <x:c r="F10" s="12">
        <x:f>E10*D10</x:f>
        <x:v>0</x:v>
      </x:c>
      <x:c r="G10" s="12">
        <x:f>공종별내역서!H81</x:f>
        <x:v>0</x:v>
      </x:c>
      <x:c r="H10" s="12">
        <x:f>G10*D10</x:f>
        <x:v>0</x:v>
      </x:c>
      <x:c r="I10" s="12">
        <x:f>공종별내역서!J81</x:f>
        <x:v>0</x:v>
      </x:c>
      <x:c r="J10" s="12">
        <x:f>I10*D10</x:f>
        <x:v>0</x:v>
      </x:c>
      <x:c r="K10" s="12">
        <x:f>E10+G10+I10</x:f>
        <x:v>0</x:v>
      </x:c>
      <x:c r="L10" s="12">
        <x:f>F10+H10+J10</x:f>
        <x:v>0</x:v>
      </x:c>
      <x:c r="M10" s="10" t="s">
        <x:v>235</x:v>
      </x:c>
      <x:c r="N10" s="1" t="s">
        <x:v>43</x:v>
      </x:c>
      <x:c r="O10" s="1" t="s">
        <x:v>235</x:v>
      </x:c>
      <x:c r="P10" s="1" t="s">
        <x:v>444</x:v>
      </x:c>
      <x:c r="Q10" s="1" t="s">
        <x:v>235</x:v>
      </x:c>
      <x:c r="R10">
        <x:v>4</x:v>
      </x:c>
      <x:c r="S10" s="1" t="s">
        <x:v>235</x:v>
      </x:c>
      <x:c r="T10" s="8"/>
    </x:row>
    <x:row r="11" spans="1:20" ht="30" customHeight="1">
      <x:c r="A11" s="10" t="s">
        <x:v>93</x:v>
      </x:c>
      <x:c r="B11" s="10" t="s">
        <x:v>235</x:v>
      </x:c>
      <x:c r="C11" s="10" t="s">
        <x:v>235</x:v>
      </x:c>
      <x:c r="D11" s="11">
        <x:v>1</x:v>
      </x:c>
      <x:c r="E11" s="12">
        <x:f>공종별내역서!F107</x:f>
        <x:v>0</x:v>
      </x:c>
      <x:c r="F11" s="12">
        <x:f>E11*D11</x:f>
        <x:v>0</x:v>
      </x:c>
      <x:c r="G11" s="12">
        <x:f>공종별내역서!H107</x:f>
        <x:v>0</x:v>
      </x:c>
      <x:c r="H11" s="12">
        <x:f>G11*D11</x:f>
        <x:v>0</x:v>
      </x:c>
      <x:c r="I11" s="12">
        <x:f>공종별내역서!J107</x:f>
        <x:v>0</x:v>
      </x:c>
      <x:c r="J11" s="12">
        <x:f>I11*D11</x:f>
        <x:v>0</x:v>
      </x:c>
      <x:c r="K11" s="12">
        <x:f>E11+G11+I11</x:f>
        <x:v>0</x:v>
      </x:c>
      <x:c r="L11" s="12">
        <x:f>F11+H11+J11</x:f>
        <x:v>0</x:v>
      </x:c>
      <x:c r="M11" s="10" t="s">
        <x:v>235</x:v>
      </x:c>
      <x:c r="N11" s="1" t="s">
        <x:v>47</x:v>
      </x:c>
      <x:c r="O11" s="1" t="s">
        <x:v>235</x:v>
      </x:c>
      <x:c r="P11" s="1" t="s">
        <x:v>444</x:v>
      </x:c>
      <x:c r="Q11" s="1" t="s">
        <x:v>235</x:v>
      </x:c>
      <x:c r="R11">
        <x:v>4</x:v>
      </x:c>
      <x:c r="S11" s="1" t="s">
        <x:v>235</x:v>
      </x:c>
      <x:c r="T11" s="8"/>
    </x:row>
    <x:row r="12" spans="1:20" ht="30" customHeight="1">
      <x:c r="A12" s="10" t="s">
        <x:v>90</x:v>
      </x:c>
      <x:c r="B12" s="10" t="s">
        <x:v>235</x:v>
      </x:c>
      <x:c r="C12" s="10" t="s">
        <x:v>235</x:v>
      </x:c>
      <x:c r="D12" s="11">
        <x:v>1</x:v>
      </x:c>
      <x:c r="E12" s="12">
        <x:f>공종별내역서!F133</x:f>
        <x:v>0</x:v>
      </x:c>
      <x:c r="F12" s="12">
        <x:f>E12*D12</x:f>
        <x:v>0</x:v>
      </x:c>
      <x:c r="G12" s="12">
        <x:f>공종별내역서!H133</x:f>
        <x:v>0</x:v>
      </x:c>
      <x:c r="H12" s="12">
        <x:f>G12*D12</x:f>
        <x:v>0</x:v>
      </x:c>
      <x:c r="I12" s="12">
        <x:f>공종별내역서!J133</x:f>
        <x:v>0</x:v>
      </x:c>
      <x:c r="J12" s="12">
        <x:f>I12*D12</x:f>
        <x:v>0</x:v>
      </x:c>
      <x:c r="K12" s="12">
        <x:f>E12+G12+I12</x:f>
        <x:v>0</x:v>
      </x:c>
      <x:c r="L12" s="12">
        <x:f>F12+H12+J12</x:f>
        <x:v>0</x:v>
      </x:c>
      <x:c r="M12" s="10" t="s">
        <x:v>235</x:v>
      </x:c>
      <x:c r="N12" s="1" t="s">
        <x:v>56</x:v>
      </x:c>
      <x:c r="O12" s="1" t="s">
        <x:v>235</x:v>
      </x:c>
      <x:c r="P12" s="1" t="s">
        <x:v>444</x:v>
      </x:c>
      <x:c r="Q12" s="1" t="s">
        <x:v>235</x:v>
      </x:c>
      <x:c r="R12">
        <x:v>4</x:v>
      </x:c>
      <x:c r="S12" s="1" t="s">
        <x:v>235</x:v>
      </x:c>
      <x:c r="T12" s="8"/>
    </x:row>
    <x:row r="13" spans="1:20" ht="30" customHeight="1">
      <x:c r="A13" s="10" t="s">
        <x:v>87</x:v>
      </x:c>
      <x:c r="B13" s="10" t="s">
        <x:v>235</x:v>
      </x:c>
      <x:c r="C13" s="10" t="s">
        <x:v>235</x:v>
      </x:c>
      <x:c r="D13" s="11">
        <x:v>1</x:v>
      </x:c>
      <x:c r="E13" s="12">
        <x:f>공종별내역서!F159</x:f>
        <x:v>0</x:v>
      </x:c>
      <x:c r="F13" s="12">
        <x:f>E13*D13</x:f>
        <x:v>0</x:v>
      </x:c>
      <x:c r="G13" s="12">
        <x:f>공종별내역서!H159</x:f>
        <x:v>0</x:v>
      </x:c>
      <x:c r="H13" s="12">
        <x:f>G13*D13</x:f>
        <x:v>0</x:v>
      </x:c>
      <x:c r="I13" s="12">
        <x:f>공종별내역서!J159</x:f>
        <x:v>0</x:v>
      </x:c>
      <x:c r="J13" s="12">
        <x:f>I13*D13</x:f>
        <x:v>0</x:v>
      </x:c>
      <x:c r="K13" s="12">
        <x:f>E13+G13+I13</x:f>
        <x:v>0</x:v>
      </x:c>
      <x:c r="L13" s="12">
        <x:f>F13+H13+J13</x:f>
        <x:v>0</x:v>
      </x:c>
      <x:c r="M13" s="10" t="s">
        <x:v>235</x:v>
      </x:c>
      <x:c r="N13" s="1" t="s">
        <x:v>64</x:v>
      </x:c>
      <x:c r="O13" s="1" t="s">
        <x:v>235</x:v>
      </x:c>
      <x:c r="P13" s="1" t="s">
        <x:v>444</x:v>
      </x:c>
      <x:c r="Q13" s="1" t="s">
        <x:v>235</x:v>
      </x:c>
      <x:c r="R13">
        <x:v>4</x:v>
      </x:c>
      <x:c r="S13" s="1" t="s">
        <x:v>235</x:v>
      </x:c>
      <x:c r="T13" s="8"/>
    </x:row>
    <x:row r="14" spans="1:20" ht="30" customHeight="1">
      <x:c r="A14" s="10" t="s">
        <x:v>91</x:v>
      </x:c>
      <x:c r="B14" s="10" t="s">
        <x:v>235</x:v>
      </x:c>
      <x:c r="C14" s="10" t="s">
        <x:v>235</x:v>
      </x:c>
      <x:c r="D14" s="11">
        <x:v>1</x:v>
      </x:c>
      <x:c r="E14" s="12">
        <x:f>공종별내역서!F185</x:f>
        <x:v>0</x:v>
      </x:c>
      <x:c r="F14" s="12">
        <x:f>E14*D14</x:f>
        <x:v>0</x:v>
      </x:c>
      <x:c r="G14" s="12">
        <x:f>공종별내역서!H185</x:f>
        <x:v>0</x:v>
      </x:c>
      <x:c r="H14" s="12">
        <x:f>G14*D14</x:f>
        <x:v>0</x:v>
      </x:c>
      <x:c r="I14" s="12">
        <x:f>공종별내역서!J185</x:f>
        <x:v>0</x:v>
      </x:c>
      <x:c r="J14" s="12">
        <x:f>I14*D14</x:f>
        <x:v>0</x:v>
      </x:c>
      <x:c r="K14" s="12">
        <x:f>E14+G14+I14</x:f>
        <x:v>0</x:v>
      </x:c>
      <x:c r="L14" s="12">
        <x:f>F14+H14+J14</x:f>
        <x:v>0</x:v>
      </x:c>
      <x:c r="M14" s="10" t="s">
        <x:v>235</x:v>
      </x:c>
      <x:c r="N14" s="1" t="s">
        <x:v>68</x:v>
      </x:c>
      <x:c r="O14" s="1" t="s">
        <x:v>235</x:v>
      </x:c>
      <x:c r="P14" s="1" t="s">
        <x:v>444</x:v>
      </x:c>
      <x:c r="Q14" s="1" t="s">
        <x:v>235</x:v>
      </x:c>
      <x:c r="R14">
        <x:v>4</x:v>
      </x:c>
      <x:c r="S14" s="1" t="s">
        <x:v>235</x:v>
      </x:c>
      <x:c r="T14" s="8"/>
    </x:row>
    <x:row r="15" spans="1:20" ht="30" customHeight="1">
      <x:c r="A15" s="10" t="s">
        <x:v>85</x:v>
      </x:c>
      <x:c r="B15" s="10" t="s">
        <x:v>235</x:v>
      </x:c>
      <x:c r="C15" s="10" t="s">
        <x:v>235</x:v>
      </x:c>
      <x:c r="D15" s="11">
        <x:v>1</x:v>
      </x:c>
      <x:c r="E15" s="12">
        <x:f>공종별내역서!F211</x:f>
        <x:v>0</x:v>
      </x:c>
      <x:c r="F15" s="12">
        <x:f>E15*D15</x:f>
        <x:v>0</x:v>
      </x:c>
      <x:c r="G15" s="12">
        <x:f>공종별내역서!H211</x:f>
        <x:v>0</x:v>
      </x:c>
      <x:c r="H15" s="12">
        <x:f>G15*D15</x:f>
        <x:v>0</x:v>
      </x:c>
      <x:c r="I15" s="12">
        <x:f>공종별내역서!J211</x:f>
        <x:v>0</x:v>
      </x:c>
      <x:c r="J15" s="12">
        <x:f>I15*D15</x:f>
        <x:v>0</x:v>
      </x:c>
      <x:c r="K15" s="12">
        <x:f>E15+G15+I15</x:f>
        <x:v>0</x:v>
      </x:c>
      <x:c r="L15" s="12">
        <x:f>F15+H15+J15</x:f>
        <x:v>0</x:v>
      </x:c>
      <x:c r="M15" s="10" t="s">
        <x:v>235</x:v>
      </x:c>
      <x:c r="N15" s="1" t="s">
        <x:v>75</x:v>
      </x:c>
      <x:c r="O15" s="1" t="s">
        <x:v>235</x:v>
      </x:c>
      <x:c r="P15" s="1" t="s">
        <x:v>444</x:v>
      </x:c>
      <x:c r="Q15" s="1" t="s">
        <x:v>235</x:v>
      </x:c>
      <x:c r="R15">
        <x:v>4</x:v>
      </x:c>
      <x:c r="S15" s="1" t="s">
        <x:v>235</x:v>
      </x:c>
      <x:c r="T15" s="8"/>
    </x:row>
    <x:row r="16" spans="1:20" ht="30" customHeight="1">
      <x:c r="A16" s="10" t="s">
        <x:v>88</x:v>
      </x:c>
      <x:c r="B16" s="10" t="s">
        <x:v>235</x:v>
      </x:c>
      <x:c r="C16" s="10" t="s">
        <x:v>235</x:v>
      </x:c>
      <x:c r="D16" s="11">
        <x:v>1</x:v>
      </x:c>
      <x:c r="E16" s="12">
        <x:f>공종별내역서!F237</x:f>
        <x:v>0</x:v>
      </x:c>
      <x:c r="F16" s="12">
        <x:f>E16*D16</x:f>
        <x:v>0</x:v>
      </x:c>
      <x:c r="G16" s="12">
        <x:f>공종별내역서!H237</x:f>
        <x:v>0</x:v>
      </x:c>
      <x:c r="H16" s="12">
        <x:f>G16*D16</x:f>
        <x:v>0</x:v>
      </x:c>
      <x:c r="I16" s="12">
        <x:f>공종별내역서!J237</x:f>
        <x:v>0</x:v>
      </x:c>
      <x:c r="J16" s="12">
        <x:f>I16*D16</x:f>
        <x:v>0</x:v>
      </x:c>
      <x:c r="K16" s="12">
        <x:f>E16+G16+I16</x:f>
        <x:v>0</x:v>
      </x:c>
      <x:c r="L16" s="12">
        <x:f>F16+H16+J16</x:f>
        <x:v>0</x:v>
      </x:c>
      <x:c r="M16" s="10" t="s">
        <x:v>235</x:v>
      </x:c>
      <x:c r="N16" s="1" t="s">
        <x:v>74</x:v>
      </x:c>
      <x:c r="O16" s="1" t="s">
        <x:v>235</x:v>
      </x:c>
      <x:c r="P16" s="1" t="s">
        <x:v>235</x:v>
      </x:c>
      <x:c r="Q16" s="1" t="s">
        <x:v>211</x:v>
      </x:c>
      <x:c r="R16">
        <x:v>4</x:v>
      </x:c>
      <x:c r="S16" s="1" t="s">
        <x:v>235</x:v>
      </x:c>
      <x:c r="T16" s="8">
        <x:f>L16*1</x:f>
        <x:v>0</x:v>
      </x:c>
    </x:row>
    <x:row r="17" spans="1:20" ht="30" customHeight="1">
      <x:c r="A17" s="10" t="s">
        <x:v>4</x:v>
      </x:c>
      <x:c r="B17" s="10" t="s">
        <x:v>235</x:v>
      </x:c>
      <x:c r="C17" s="10" t="s">
        <x:v>235</x:v>
      </x:c>
      <x:c r="D17" s="11">
        <x:v>1</x:v>
      </x:c>
      <x:c r="E17" s="12">
        <x:f>공종별내역서!F263</x:f>
        <x:v>0</x:v>
      </x:c>
      <x:c r="F17" s="12">
        <x:f>E17*D17</x:f>
        <x:v>0</x:v>
      </x:c>
      <x:c r="G17" s="12">
        <x:f>공종별내역서!H263</x:f>
        <x:v>0</x:v>
      </x:c>
      <x:c r="H17" s="12">
        <x:f>G17*D17</x:f>
        <x:v>0</x:v>
      </x:c>
      <x:c r="I17" s="12">
        <x:f>공종별내역서!J263</x:f>
        <x:v>0</x:v>
      </x:c>
      <x:c r="J17" s="12">
        <x:f>I17*D17</x:f>
        <x:v>0</x:v>
      </x:c>
      <x:c r="K17" s="12">
        <x:f>E17+G17+I17</x:f>
        <x:v>0</x:v>
      </x:c>
      <x:c r="L17" s="12">
        <x:f>F17+H17+J17</x:f>
        <x:v>0</x:v>
      </x:c>
      <x:c r="M17" s="10" t="s">
        <x:v>235</x:v>
      </x:c>
      <x:c r="N17" s="1" t="s">
        <x:v>81</x:v>
      </x:c>
      <x:c r="O17" s="1" t="s">
        <x:v>235</x:v>
      </x:c>
      <x:c r="P17" s="1" t="s">
        <x:v>235</x:v>
      </x:c>
      <x:c r="Q17" s="1" t="s">
        <x:v>210</x:v>
      </x:c>
      <x:c r="R17">
        <x:v>4</x:v>
      </x:c>
      <x:c r="S17" s="1" t="s">
        <x:v>235</x:v>
      </x:c>
      <x:c r="T17" s="8">
        <x:f>L17*1</x:f>
        <x:v>0</x:v>
      </x:c>
    </x:row>
    <x:row r="18" spans="1:20" ht="30" customHeight="1">
      <x:c r="A18" s="10" t="s">
        <x:v>94</x:v>
      </x:c>
      <x:c r="B18" s="10" t="s">
        <x:v>235</x:v>
      </x:c>
      <x:c r="C18" s="10" t="s">
        <x:v>235</x:v>
      </x:c>
      <x:c r="D18" s="11">
        <x:v>1</x:v>
      </x:c>
      <x:c r="E18" s="12">
        <x:f>공종별내역서!F289</x:f>
        <x:v>0</x:v>
      </x:c>
      <x:c r="F18" s="12">
        <x:f>E18*D18</x:f>
        <x:v>0</x:v>
      </x:c>
      <x:c r="G18" s="12">
        <x:f>공종별내역서!H289</x:f>
        <x:v>0</x:v>
      </x:c>
      <x:c r="H18" s="12">
        <x:f>G18*D18</x:f>
        <x:v>0</x:v>
      </x:c>
      <x:c r="I18" s="12">
        <x:f>공종별내역서!J289</x:f>
        <x:v>0</x:v>
      </x:c>
      <x:c r="J18" s="12">
        <x:f>I18*D18</x:f>
        <x:v>0</x:v>
      </x:c>
      <x:c r="K18" s="12">
        <x:f>E18+G18+I18</x:f>
        <x:v>0</x:v>
      </x:c>
      <x:c r="L18" s="12">
        <x:f>F18+H18+J18</x:f>
        <x:v>0</x:v>
      </x:c>
      <x:c r="M18" s="10" t="s">
        <x:v>235</x:v>
      </x:c>
      <x:c r="N18" s="1" t="s">
        <x:v>80</x:v>
      </x:c>
      <x:c r="O18" s="1" t="s">
        <x:v>235</x:v>
      </x:c>
      <x:c r="P18" s="1" t="s">
        <x:v>235</x:v>
      </x:c>
      <x:c r="Q18" s="1" t="s">
        <x:v>248</x:v>
      </x:c>
      <x:c r="R18">
        <x:v>4</x:v>
      </x:c>
      <x:c r="S18" s="1" t="s">
        <x:v>235</x:v>
      </x:c>
      <x:c r="T18" s="8">
        <x:f>L18*1</x:f>
        <x:v>0</x:v>
      </x:c>
    </x:row>
    <x:row r="19" spans="1:20" ht="30" customHeight="1">
      <x:c r="A19" s="10" t="s">
        <x:v>337</x:v>
      </x:c>
      <x:c r="B19" s="10" t="s">
        <x:v>235</x:v>
      </x:c>
      <x:c r="C19" s="10" t="s">
        <x:v>235</x:v>
      </x:c>
      <x:c r="D19" s="11">
        <x:v>1</x:v>
      </x:c>
      <x:c r="E19" s="12">
        <x:f>F20+F21+F22+F23+F24+F25+F26</x:f>
        <x:v>0</x:v>
      </x:c>
      <x:c r="F19" s="12">
        <x:f>E19*D19</x:f>
        <x:v>0</x:v>
      </x:c>
      <x:c r="G19" s="12">
        <x:f>H20+H21+H22+H23+H24+H25+H26</x:f>
        <x:v>0</x:v>
      </x:c>
      <x:c r="H19" s="12">
        <x:f>G19*D19</x:f>
        <x:v>0</x:v>
      </x:c>
      <x:c r="I19" s="12">
        <x:f>J20+J21+J22+J23+J24+J25+J26</x:f>
        <x:v>0</x:v>
      </x:c>
      <x:c r="J19" s="12">
        <x:f>I19*D19</x:f>
        <x:v>0</x:v>
      </x:c>
      <x:c r="K19" s="12">
        <x:f>E19+G19+I19</x:f>
        <x:v>0</x:v>
      </x:c>
      <x:c r="L19" s="12">
        <x:f>F19+H19+J19</x:f>
        <x:v>0</x:v>
      </x:c>
      <x:c r="M19" s="10" t="s">
        <x:v>235</x:v>
      </x:c>
      <x:c r="N19" s="1" t="s">
        <x:v>387</x:v>
      </x:c>
      <x:c r="O19" s="1" t="s">
        <x:v>235</x:v>
      </x:c>
      <x:c r="P19" s="1" t="s">
        <x:v>419</x:v>
      </x:c>
      <x:c r="Q19" s="1" t="s">
        <x:v>235</x:v>
      </x:c>
      <x:c r="R19">
        <x:v>3</x:v>
      </x:c>
      <x:c r="S19" s="1" t="s">
        <x:v>235</x:v>
      </x:c>
      <x:c r="T19" s="8"/>
    </x:row>
    <x:row r="20" spans="1:20" ht="30" customHeight="1">
      <x:c r="A20" s="10" t="s">
        <x:v>92</x:v>
      </x:c>
      <x:c r="B20" s="10" t="s">
        <x:v>235</x:v>
      </x:c>
      <x:c r="C20" s="10" t="s">
        <x:v>235</x:v>
      </x:c>
      <x:c r="D20" s="11">
        <x:v>1</x:v>
      </x:c>
      <x:c r="E20" s="12">
        <x:f>공종별내역서!F315</x:f>
        <x:v>0</x:v>
      </x:c>
      <x:c r="F20" s="12">
        <x:f>E20*D20</x:f>
        <x:v>0</x:v>
      </x:c>
      <x:c r="G20" s="12">
        <x:f>공종별내역서!H315</x:f>
        <x:v>0</x:v>
      </x:c>
      <x:c r="H20" s="12">
        <x:f>G20*D20</x:f>
        <x:v>0</x:v>
      </x:c>
      <x:c r="I20" s="12">
        <x:f>공종별내역서!J315</x:f>
        <x:v>0</x:v>
      </x:c>
      <x:c r="J20" s="12">
        <x:f>I20*D20</x:f>
        <x:v>0</x:v>
      </x:c>
      <x:c r="K20" s="12">
        <x:f>E20+G20+I20</x:f>
        <x:v>0</x:v>
      </x:c>
      <x:c r="L20" s="12">
        <x:f>F20+H20+J20</x:f>
        <x:v>0</x:v>
      </x:c>
      <x:c r="M20" s="10" t="s">
        <x:v>235</x:v>
      </x:c>
      <x:c r="N20" s="1" t="s">
        <x:v>78</x:v>
      </x:c>
      <x:c r="O20" s="1" t="s">
        <x:v>235</x:v>
      </x:c>
      <x:c r="P20" s="1" t="s">
        <x:v>387</x:v>
      </x:c>
      <x:c r="Q20" s="1" t="s">
        <x:v>235</x:v>
      </x:c>
      <x:c r="R20">
        <x:v>4</x:v>
      </x:c>
      <x:c r="S20" s="1" t="s">
        <x:v>235</x:v>
      </x:c>
      <x:c r="T20" s="8"/>
    </x:row>
    <x:row r="21" spans="1:20" ht="30" customHeight="1">
      <x:c r="A21" s="10" t="s">
        <x:v>89</x:v>
      </x:c>
      <x:c r="B21" s="10" t="s">
        <x:v>235</x:v>
      </x:c>
      <x:c r="C21" s="10" t="s">
        <x:v>235</x:v>
      </x:c>
      <x:c r="D21" s="11">
        <x:v>1</x:v>
      </x:c>
      <x:c r="E21" s="12">
        <x:f>공종별내역서!F341</x:f>
        <x:v>0</x:v>
      </x:c>
      <x:c r="F21" s="12">
        <x:f>E21*D21</x:f>
        <x:v>0</x:v>
      </x:c>
      <x:c r="G21" s="12">
        <x:f>공종별내역서!H341</x:f>
        <x:v>0</x:v>
      </x:c>
      <x:c r="H21" s="12">
        <x:f>G21*D21</x:f>
        <x:v>0</x:v>
      </x:c>
      <x:c r="I21" s="12">
        <x:f>공종별내역서!J341</x:f>
        <x:v>0</x:v>
      </x:c>
      <x:c r="J21" s="12">
        <x:f>I21*D21</x:f>
        <x:v>0</x:v>
      </x:c>
      <x:c r="K21" s="12">
        <x:f>E21+G21+I21</x:f>
        <x:v>0</x:v>
      </x:c>
      <x:c r="L21" s="12">
        <x:f>F21+H21+J21</x:f>
        <x:v>0</x:v>
      </x:c>
      <x:c r="M21" s="10" t="s">
        <x:v>235</x:v>
      </x:c>
      <x:c r="N21" s="1" t="s">
        <x:v>82</x:v>
      </x:c>
      <x:c r="O21" s="1" t="s">
        <x:v>235</x:v>
      </x:c>
      <x:c r="P21" s="1" t="s">
        <x:v>387</x:v>
      </x:c>
      <x:c r="Q21" s="1" t="s">
        <x:v>235</x:v>
      </x:c>
      <x:c r="R21">
        <x:v>4</x:v>
      </x:c>
      <x:c r="S21" s="1" t="s">
        <x:v>235</x:v>
      </x:c>
      <x:c r="T21" s="8"/>
    </x:row>
    <x:row r="22" spans="1:20" ht="30" customHeight="1">
      <x:c r="A22" s="10" t="s">
        <x:v>86</x:v>
      </x:c>
      <x:c r="B22" s="10" t="s">
        <x:v>235</x:v>
      </x:c>
      <x:c r="C22" s="10" t="s">
        <x:v>235</x:v>
      </x:c>
      <x:c r="D22" s="11">
        <x:v>1</x:v>
      </x:c>
      <x:c r="E22" s="12">
        <x:f>공종별내역서!F367</x:f>
        <x:v>0</x:v>
      </x:c>
      <x:c r="F22" s="12">
        <x:f>E22*D22</x:f>
        <x:v>0</x:v>
      </x:c>
      <x:c r="G22" s="12">
        <x:f>공종별내역서!H367</x:f>
        <x:v>0</x:v>
      </x:c>
      <x:c r="H22" s="12">
        <x:f>G22*D22</x:f>
        <x:v>0</x:v>
      </x:c>
      <x:c r="I22" s="12">
        <x:f>공종별내역서!J367</x:f>
        <x:v>0</x:v>
      </x:c>
      <x:c r="J22" s="12">
        <x:f>I22*D22</x:f>
        <x:v>0</x:v>
      </x:c>
      <x:c r="K22" s="12">
        <x:f>E22+G22+I22</x:f>
        <x:v>0</x:v>
      </x:c>
      <x:c r="L22" s="12">
        <x:f>F22+H22+J22</x:f>
        <x:v>0</x:v>
      </x:c>
      <x:c r="M22" s="10" t="s">
        <x:v>235</x:v>
      </x:c>
      <x:c r="N22" s="1" t="s">
        <x:v>79</x:v>
      </x:c>
      <x:c r="O22" s="1" t="s">
        <x:v>235</x:v>
      </x:c>
      <x:c r="P22" s="1" t="s">
        <x:v>387</x:v>
      </x:c>
      <x:c r="Q22" s="1" t="s">
        <x:v>235</x:v>
      </x:c>
      <x:c r="R22">
        <x:v>4</x:v>
      </x:c>
      <x:c r="S22" s="1" t="s">
        <x:v>235</x:v>
      </x:c>
      <x:c r="T22" s="8"/>
    </x:row>
    <x:row r="23" spans="1:20" ht="30" customHeight="1">
      <x:c r="A23" s="10" t="s">
        <x:v>93</x:v>
      </x:c>
      <x:c r="B23" s="10" t="s">
        <x:v>235</x:v>
      </x:c>
      <x:c r="C23" s="10" t="s">
        <x:v>235</x:v>
      </x:c>
      <x:c r="D23" s="11">
        <x:v>1</x:v>
      </x:c>
      <x:c r="E23" s="12">
        <x:f>공종별내역서!F393</x:f>
        <x:v>0</x:v>
      </x:c>
      <x:c r="F23" s="12">
        <x:f>E23*D23</x:f>
        <x:v>0</x:v>
      </x:c>
      <x:c r="G23" s="12">
        <x:f>공종별내역서!H393</x:f>
        <x:v>0</x:v>
      </x:c>
      <x:c r="H23" s="12">
        <x:f>G23*D23</x:f>
        <x:v>0</x:v>
      </x:c>
      <x:c r="I23" s="12">
        <x:f>공종별내역서!J393</x:f>
        <x:v>0</x:v>
      </x:c>
      <x:c r="J23" s="12">
        <x:f>I23*D23</x:f>
        <x:v>0</x:v>
      </x:c>
      <x:c r="K23" s="12">
        <x:f>E23+G23+I23</x:f>
        <x:v>0</x:v>
      </x:c>
      <x:c r="L23" s="12">
        <x:f>F23+H23+J23</x:f>
        <x:v>0</x:v>
      </x:c>
      <x:c r="M23" s="10" t="s">
        <x:v>235</x:v>
      </x:c>
      <x:c r="N23" s="1" t="s">
        <x:v>77</x:v>
      </x:c>
      <x:c r="O23" s="1" t="s">
        <x:v>235</x:v>
      </x:c>
      <x:c r="P23" s="1" t="s">
        <x:v>387</x:v>
      </x:c>
      <x:c r="Q23" s="1" t="s">
        <x:v>235</x:v>
      </x:c>
      <x:c r="R23">
        <x:v>4</x:v>
      </x:c>
      <x:c r="S23" s="1" t="s">
        <x:v>235</x:v>
      </x:c>
      <x:c r="T23" s="8"/>
    </x:row>
    <x:row r="24" spans="1:20" ht="30" customHeight="1">
      <x:c r="A24" s="10" t="s">
        <x:v>90</x:v>
      </x:c>
      <x:c r="B24" s="10" t="s">
        <x:v>235</x:v>
      </x:c>
      <x:c r="C24" s="10" t="s">
        <x:v>235</x:v>
      </x:c>
      <x:c r="D24" s="11">
        <x:v>1</x:v>
      </x:c>
      <x:c r="E24" s="12">
        <x:f>공종별내역서!F419</x:f>
        <x:v>0</x:v>
      </x:c>
      <x:c r="F24" s="12">
        <x:f>E24*D24</x:f>
        <x:v>0</x:v>
      </x:c>
      <x:c r="G24" s="12">
        <x:f>공종별내역서!H419</x:f>
        <x:v>0</x:v>
      </x:c>
      <x:c r="H24" s="12">
        <x:f>G24*D24</x:f>
        <x:v>0</x:v>
      </x:c>
      <x:c r="I24" s="12">
        <x:f>공종별내역서!J419</x:f>
        <x:v>0</x:v>
      </x:c>
      <x:c r="J24" s="12">
        <x:f>I24*D24</x:f>
        <x:v>0</x:v>
      </x:c>
      <x:c r="K24" s="12">
        <x:f>E24+G24+I24</x:f>
        <x:v>0</x:v>
      </x:c>
      <x:c r="L24" s="12">
        <x:f>F24+H24+J24</x:f>
        <x:v>0</x:v>
      </x:c>
      <x:c r="M24" s="10" t="s">
        <x:v>235</x:v>
      </x:c>
      <x:c r="N24" s="1" t="s">
        <x:v>73</x:v>
      </x:c>
      <x:c r="O24" s="1" t="s">
        <x:v>235</x:v>
      </x:c>
      <x:c r="P24" s="1" t="s">
        <x:v>387</x:v>
      </x:c>
      <x:c r="Q24" s="1" t="s">
        <x:v>235</x:v>
      </x:c>
      <x:c r="R24">
        <x:v>4</x:v>
      </x:c>
      <x:c r="S24" s="1" t="s">
        <x:v>235</x:v>
      </x:c>
      <x:c r="T24" s="8"/>
    </x:row>
    <x:row r="25" spans="1:20" ht="30" customHeight="1">
      <x:c r="A25" s="10" t="s">
        <x:v>91</x:v>
      </x:c>
      <x:c r="B25" s="10" t="s">
        <x:v>235</x:v>
      </x:c>
      <x:c r="C25" s="10" t="s">
        <x:v>235</x:v>
      </x:c>
      <x:c r="D25" s="11">
        <x:v>1</x:v>
      </x:c>
      <x:c r="E25" s="12">
        <x:f>공종별내역서!F445</x:f>
        <x:v>0</x:v>
      </x:c>
      <x:c r="F25" s="12">
        <x:f>E25*D25</x:f>
        <x:v>0</x:v>
      </x:c>
      <x:c r="G25" s="12">
        <x:f>공종별내역서!H445</x:f>
        <x:v>0</x:v>
      </x:c>
      <x:c r="H25" s="12">
        <x:f>G25*D25</x:f>
        <x:v>0</x:v>
      </x:c>
      <x:c r="I25" s="12">
        <x:f>공종별내역서!J445</x:f>
        <x:v>0</x:v>
      </x:c>
      <x:c r="J25" s="12">
        <x:f>I25*D25</x:f>
        <x:v>0</x:v>
      </x:c>
      <x:c r="K25" s="12">
        <x:f>E25+G25+I25</x:f>
        <x:v>0</x:v>
      </x:c>
      <x:c r="L25" s="12">
        <x:f>F25+H25+J25</x:f>
        <x:v>0</x:v>
      </x:c>
      <x:c r="M25" s="10" t="s">
        <x:v>235</x:v>
      </x:c>
      <x:c r="N25" s="1" t="s">
        <x:v>70</x:v>
      </x:c>
      <x:c r="O25" s="1" t="s">
        <x:v>235</x:v>
      </x:c>
      <x:c r="P25" s="1" t="s">
        <x:v>387</x:v>
      </x:c>
      <x:c r="Q25" s="1" t="s">
        <x:v>235</x:v>
      </x:c>
      <x:c r="R25">
        <x:v>4</x:v>
      </x:c>
      <x:c r="S25" s="1" t="s">
        <x:v>235</x:v>
      </x:c>
      <x:c r="T25" s="8"/>
    </x:row>
    <x:row r="26" spans="1:20" ht="30" customHeight="1">
      <x:c r="A26" s="10" t="s">
        <x:v>85</x:v>
      </x:c>
      <x:c r="B26" s="10" t="s">
        <x:v>235</x:v>
      </x:c>
      <x:c r="C26" s="10" t="s">
        <x:v>235</x:v>
      </x:c>
      <x:c r="D26" s="11">
        <x:v>1</x:v>
      </x:c>
      <x:c r="E26" s="12">
        <x:f>공종별내역서!F471</x:f>
        <x:v>0</x:v>
      </x:c>
      <x:c r="F26" s="12">
        <x:f>E26*D26</x:f>
        <x:v>0</x:v>
      </x:c>
      <x:c r="G26" s="12">
        <x:f>공종별내역서!H471</x:f>
        <x:v>0</x:v>
      </x:c>
      <x:c r="H26" s="12">
        <x:f>G26*D26</x:f>
        <x:v>0</x:v>
      </x:c>
      <x:c r="I26" s="12">
        <x:f>공종별내역서!J471</x:f>
        <x:v>0</x:v>
      </x:c>
      <x:c r="J26" s="12">
        <x:f>I26*D26</x:f>
        <x:v>0</x:v>
      </x:c>
      <x:c r="K26" s="12">
        <x:f>E26+G26+I26</x:f>
        <x:v>0</x:v>
      </x:c>
      <x:c r="L26" s="12">
        <x:f>F26+H26+J26</x:f>
        <x:v>0</x:v>
      </x:c>
      <x:c r="M26" s="10" t="s">
        <x:v>235</x:v>
      </x:c>
      <x:c r="N26" s="1" t="s">
        <x:v>84</x:v>
      </x:c>
      <x:c r="O26" s="1" t="s">
        <x:v>235</x:v>
      </x:c>
      <x:c r="P26" s="1" t="s">
        <x:v>387</x:v>
      </x:c>
      <x:c r="Q26" s="1" t="s">
        <x:v>235</x:v>
      </x:c>
      <x:c r="R26">
        <x:v>4</x:v>
      </x:c>
      <x:c r="S26" s="1" t="s">
        <x:v>235</x:v>
      </x:c>
      <x:c r="T26" s="8"/>
    </x:row>
    <x:row r="27" spans="1:20" ht="30" customHeight="1">
      <x:c r="A27" s="10" t="s">
        <x:v>88</x:v>
      </x:c>
      <x:c r="B27" s="10" t="s">
        <x:v>235</x:v>
      </x:c>
      <x:c r="C27" s="10" t="s">
        <x:v>235</x:v>
      </x:c>
      <x:c r="D27" s="11">
        <x:v>1</x:v>
      </x:c>
      <x:c r="E27" s="12">
        <x:f>공종별내역서!F497</x:f>
        <x:v>0</x:v>
      </x:c>
      <x:c r="F27" s="12">
        <x:f>E27*D27</x:f>
        <x:v>0</x:v>
      </x:c>
      <x:c r="G27" s="12">
        <x:f>공종별내역서!H497</x:f>
        <x:v>0</x:v>
      </x:c>
      <x:c r="H27" s="12">
        <x:f>G27*D27</x:f>
        <x:v>0</x:v>
      </x:c>
      <x:c r="I27" s="12">
        <x:f>공종별내역서!J497</x:f>
        <x:v>0</x:v>
      </x:c>
      <x:c r="J27" s="12">
        <x:f>I27*D27</x:f>
        <x:v>0</x:v>
      </x:c>
      <x:c r="K27" s="12">
        <x:f>E27+G27+I27</x:f>
        <x:v>0</x:v>
      </x:c>
      <x:c r="L27" s="12">
        <x:f>F27+H27+J27</x:f>
        <x:v>0</x:v>
      </x:c>
      <x:c r="M27" s="10" t="s">
        <x:v>235</x:v>
      </x:c>
      <x:c r="N27" s="1" t="s">
        <x:v>71</x:v>
      </x:c>
      <x:c r="O27" s="1" t="s">
        <x:v>235</x:v>
      </x:c>
      <x:c r="P27" s="1" t="s">
        <x:v>235</x:v>
      </x:c>
      <x:c r="Q27" s="1" t="s">
        <x:v>211</x:v>
      </x:c>
      <x:c r="R27">
        <x:v>4</x:v>
      </x:c>
      <x:c r="S27" s="1" t="s">
        <x:v>235</x:v>
      </x:c>
      <x:c r="T27" s="8">
        <x:f>L27*1</x:f>
        <x:v>0</x:v>
      </x:c>
    </x:row>
    <x:row r="28" spans="1:20" ht="30" customHeight="1">
      <x:c r="A28" s="10" t="s">
        <x:v>4</x:v>
      </x:c>
      <x:c r="B28" s="10" t="s">
        <x:v>235</x:v>
      </x:c>
      <x:c r="C28" s="10" t="s">
        <x:v>235</x:v>
      </x:c>
      <x:c r="D28" s="11">
        <x:v>1</x:v>
      </x:c>
      <x:c r="E28" s="12">
        <x:f>공종별내역서!F523</x:f>
        <x:v>0</x:v>
      </x:c>
      <x:c r="F28" s="12">
        <x:f>E28*D28</x:f>
        <x:v>0</x:v>
      </x:c>
      <x:c r="G28" s="12">
        <x:f>공종별내역서!H523</x:f>
        <x:v>0</x:v>
      </x:c>
      <x:c r="H28" s="12">
        <x:f>G28*D28</x:f>
        <x:v>0</x:v>
      </x:c>
      <x:c r="I28" s="12">
        <x:f>공종별내역서!J523</x:f>
        <x:v>0</x:v>
      </x:c>
      <x:c r="J28" s="12">
        <x:f>I28*D28</x:f>
        <x:v>0</x:v>
      </x:c>
      <x:c r="K28" s="12">
        <x:f>E28+G28+I28</x:f>
        <x:v>0</x:v>
      </x:c>
      <x:c r="L28" s="12">
        <x:f>F28+H28+J28</x:f>
        <x:v>0</x:v>
      </x:c>
      <x:c r="M28" s="10" t="s">
        <x:v>235</x:v>
      </x:c>
      <x:c r="N28" s="1" t="s">
        <x:v>72</x:v>
      </x:c>
      <x:c r="O28" s="1" t="s">
        <x:v>235</x:v>
      </x:c>
      <x:c r="P28" s="1" t="s">
        <x:v>235</x:v>
      </x:c>
      <x:c r="Q28" s="1" t="s">
        <x:v>210</x:v>
      </x:c>
      <x:c r="R28">
        <x:v>4</x:v>
      </x:c>
      <x:c r="S28" s="1" t="s">
        <x:v>235</x:v>
      </x:c>
      <x:c r="T28" s="8">
        <x:f>L28*1</x:f>
        <x:v>0</x:v>
      </x:c>
    </x:row>
    <x:row r="29" spans="1:20" ht="30" customHeight="1">
      <x:c r="A29" s="10" t="s">
        <x:v>113</x:v>
      </x:c>
      <x:c r="B29" s="11"/>
      <x:c r="C29" s="11"/>
      <x:c r="D29" s="11"/>
      <x:c r="E29" s="11"/>
      <x:c r="F29" s="12">
        <x:f>F5</x:f>
        <x:v>0</x:v>
      </x:c>
      <x:c r="G29" s="11"/>
      <x:c r="H29" s="12">
        <x:f>H5</x:f>
        <x:v>0</x:v>
      </x:c>
      <x:c r="I29" s="11"/>
      <x:c r="J29" s="12">
        <x:f>J5</x:f>
        <x:v>0</x:v>
      </x:c>
      <x:c r="K29" s="11"/>
      <x:c r="L29" s="12">
        <x:f>L5</x:f>
        <x:v>0</x:v>
      </x:c>
      <x:c r="M29" s="11"/>
      <x:c r="T29" s="8"/>
    </x:row>
  </x:sheetData>
  <x:mergeCells count="16"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ageMargins left="0.78694444894790649414" right="0" top="0.39347222447395324707" bottom="0.39347222447395324707" header="0" footer="0"/>
  <x:pageSetup paperSize="9" scale="100" firstPageNumber="1" fitToWidth="1" fitToHeight="0" orientation="landscape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AV523"/>
  <x:sheetViews>
    <x:sheetView topLeftCell="A1" zoomScaleNormal="100" zoomScaleSheetLayoutView="100" workbookViewId="0">
      <x:selection activeCell="I4" activeCellId="0" sqref="I4:I523"/>
    </x:sheetView>
  </x:sheetViews>
  <x:sheetFormatPr defaultColWidth="9.00390625" defaultRowHeight="16.39999999999999857891"/>
  <x:cols>
    <x:col min="1" max="2" width="30.77734375" customWidth="1"/>
    <x:col min="3" max="3" width="4.77734375" customWidth="1"/>
    <x:col min="4" max="4" width="8.77734375" customWidth="1"/>
    <x:col min="5" max="12" width="13.77734375" customWidth="1"/>
    <x:col min="13" max="13" width="12.77734375" customWidth="1"/>
    <x:col min="14" max="43" width="2.77734375" hidden="1" customWidth="1"/>
    <x:col min="44" max="44" width="10.77734375" hidden="1" customWidth="1"/>
    <x:col min="45" max="46" width="1.77734375" hidden="1" customWidth="1"/>
    <x:col min="47" max="47" width="24.77734375" hidden="1" customWidth="1"/>
    <x:col min="48" max="48" width="10.77734375" hidden="1" customWidth="1"/>
  </x:cols>
  <x:sheetData>
    <x:row r="1" spans="1:13" ht="30" customHeight="1">
      <x:c r="A1" s="4" t="s">
        <x:v>99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6"/>
    </x:row>
    <x:row r="2" spans="1:48" ht="30" customHeight="1">
      <x:c r="A2" s="23" t="s">
        <x:v>26</x:v>
      </x:c>
      <x:c r="B2" s="23" t="s">
        <x:v>16</x:v>
      </x:c>
      <x:c r="C2" s="23" t="s">
        <x:v>221</x:v>
      </x:c>
      <x:c r="D2" s="23" t="s">
        <x:v>242</x:v>
      </x:c>
      <x:c r="E2" s="23" t="s">
        <x:v>411</x:v>
      </x:c>
      <x:c r="F2" s="24"/>
      <x:c r="G2" s="23" t="s">
        <x:v>427</x:v>
      </x:c>
      <x:c r="H2" s="24"/>
      <x:c r="I2" s="23" t="s">
        <x:v>11</x:v>
      </x:c>
      <x:c r="J2" s="24"/>
      <x:c r="K2" s="23" t="s">
        <x:v>17</x:v>
      </x:c>
      <x:c r="L2" s="24"/>
      <x:c r="M2" s="23" t="s">
        <x:v>393</x:v>
      </x:c>
      <x:c r="N2" s="25" t="s">
        <x:v>451</x:v>
      </x:c>
      <x:c r="O2" s="25" t="s">
        <x:v>206</x:v>
      </x:c>
      <x:c r="P2" s="25" t="s">
        <x:v>243</x:v>
      </x:c>
      <x:c r="Q2" s="25" t="s">
        <x:v>453</x:v>
      </x:c>
      <x:c r="R2" s="25" t="s">
        <x:v>226</x:v>
      </x:c>
      <x:c r="S2" s="25" t="s">
        <x:v>228</x:v>
      </x:c>
      <x:c r="T2" s="25" t="s">
        <x:v>213</x:v>
      </x:c>
      <x:c r="U2" s="25" t="s">
        <x:v>446</x:v>
      </x:c>
      <x:c r="V2" s="25" t="s">
        <x:v>449</x:v>
      </x:c>
      <x:c r="W2" s="25" t="s">
        <x:v>209</x:v>
      </x:c>
      <x:c r="X2" s="25" t="s">
        <x:v>402</x:v>
      </x:c>
      <x:c r="Y2" s="25" t="s">
        <x:v>399</x:v>
      </x:c>
      <x:c r="Z2" s="25" t="s">
        <x:v>428</x:v>
      </x:c>
      <x:c r="AA2" s="25" t="s">
        <x:v>414</x:v>
      </x:c>
      <x:c r="AB2" s="25" t="s">
        <x:v>398</x:v>
      </x:c>
      <x:c r="AC2" s="25" t="s">
        <x:v>435</x:v>
      </x:c>
      <x:c r="AD2" s="25" t="s">
        <x:v>415</x:v>
      </x:c>
      <x:c r="AE2" s="25" t="s">
        <x:v>447</x:v>
      </x:c>
      <x:c r="AF2" s="25" t="s">
        <x:v>454</x:v>
      </x:c>
      <x:c r="AG2" s="25" t="s">
        <x:v>425</x:v>
      </x:c>
      <x:c r="AH2" s="25" t="s">
        <x:v>410</x:v>
      </x:c>
      <x:c r="AI2" s="25" t="s">
        <x:v>437</x:v>
      </x:c>
      <x:c r="AJ2" s="25" t="s">
        <x:v>389</x:v>
      </x:c>
      <x:c r="AK2" s="25" t="s">
        <x:v>456</x:v>
      </x:c>
      <x:c r="AL2" s="25" t="s">
        <x:v>430</x:v>
      </x:c>
      <x:c r="AM2" s="25" t="s">
        <x:v>392</x:v>
      </x:c>
      <x:c r="AN2" s="25" t="s">
        <x:v>432</x:v>
      </x:c>
      <x:c r="AO2" s="25" t="s">
        <x:v>450</x:v>
      </x:c>
      <x:c r="AP2" s="25" t="s">
        <x:v>422</x:v>
      </x:c>
      <x:c r="AQ2" s="25" t="s">
        <x:v>441</x:v>
      </x:c>
      <x:c r="AR2" s="25" t="s">
        <x:v>440</x:v>
      </x:c>
      <x:c r="AS2" s="25" t="s">
        <x:v>405</x:v>
      </x:c>
      <x:c r="AT2" s="25" t="s">
        <x:v>424</x:v>
      </x:c>
      <x:c r="AU2" s="25" t="s">
        <x:v>418</x:v>
      </x:c>
      <x:c r="AV2" s="25" t="s">
        <x:v>388</x:v>
      </x:c>
    </x:row>
    <x:row r="3" spans="1:48" ht="30" customHeight="1">
      <x:c r="A3" s="23"/>
      <x:c r="B3" s="23"/>
      <x:c r="C3" s="23"/>
      <x:c r="D3" s="23"/>
      <x:c r="E3" s="7" t="s">
        <x:v>443</x:v>
      </x:c>
      <x:c r="F3" s="7" t="s">
        <x:v>452</x:v>
      </x:c>
      <x:c r="G3" s="7" t="s">
        <x:v>443</x:v>
      </x:c>
      <x:c r="H3" s="7" t="s">
        <x:v>452</x:v>
      </x:c>
      <x:c r="I3" s="7" t="s">
        <x:v>443</x:v>
      </x:c>
      <x:c r="J3" s="7" t="s">
        <x:v>452</x:v>
      </x:c>
      <x:c r="K3" s="7" t="s">
        <x:v>443</x:v>
      </x:c>
      <x:c r="L3" s="7" t="s">
        <x:v>452</x:v>
      </x:c>
      <x:c r="M3" s="23"/>
      <x:c r="N3" s="25"/>
      <x:c r="O3" s="25"/>
      <x:c r="P3" s="25"/>
      <x:c r="Q3" s="25"/>
      <x:c r="R3" s="25"/>
      <x:c r="S3" s="25"/>
      <x:c r="T3" s="25"/>
      <x:c r="U3" s="25"/>
      <x:c r="V3" s="25"/>
      <x:c r="W3" s="25"/>
      <x:c r="X3" s="25"/>
      <x:c r="Y3" s="25"/>
      <x:c r="Z3" s="25"/>
      <x:c r="AA3" s="25"/>
      <x:c r="AB3" s="25"/>
      <x:c r="AC3" s="25"/>
      <x:c r="AD3" s="25"/>
      <x:c r="AE3" s="25"/>
      <x:c r="AF3" s="25"/>
      <x:c r="AG3" s="25"/>
      <x:c r="AH3" s="25"/>
      <x:c r="AI3" s="25"/>
      <x:c r="AJ3" s="25"/>
      <x:c r="AK3" s="25"/>
      <x:c r="AL3" s="25"/>
      <x:c r="AM3" s="25"/>
      <x:c r="AN3" s="25"/>
      <x:c r="AO3" s="25"/>
      <x:c r="AP3" s="25"/>
      <x:c r="AQ3" s="25"/>
      <x:c r="AR3" s="25"/>
      <x:c r="AS3" s="25"/>
      <x:c r="AT3" s="25"/>
      <x:c r="AU3" s="25"/>
      <x:c r="AV3" s="25"/>
    </x:row>
    <x:row r="4" spans="1:17" ht="30" customHeight="1">
      <x:c r="A4" s="10" t="s">
        <x:v>92</x:v>
      </x:c>
      <x:c r="B4" s="10" t="s">
        <x:v>235</x:v>
      </x:c>
      <x:c r="C4" s="11"/>
      <x:c r="D4" s="11"/>
      <x:c r="E4" s="12"/>
      <x:c r="F4" s="12"/>
      <x:c r="G4" s="12"/>
      <x:c r="H4" s="12"/>
      <x:c r="I4" s="12"/>
      <x:c r="J4" s="12"/>
      <x:c r="K4" s="12"/>
      <x:c r="L4" s="12"/>
      <x:c r="M4" s="11"/>
      <x:c r="Q4" s="1" t="s">
        <x:v>46</x:v>
      </x:c>
    </x:row>
    <x:row r="5" spans="1:48" ht="30" customHeight="1">
      <x:c r="A5" s="10" t="s">
        <x:v>384</x:v>
      </x:c>
      <x:c r="B5" s="10" t="s">
        <x:v>44</x:v>
      </x:c>
      <x:c r="C5" s="10" t="s">
        <x:v>223</x:v>
      </x:c>
      <x:c r="D5" s="11">
        <x:v>1</x:v>
      </x:c>
      <x:c r="E5" s="12"/>
      <x:c r="F5" s="12">
        <x:f>IFERROR(TRUNC(E5*D5,0),0)</x:f>
        <x:v>0</x:v>
      </x:c>
      <x:c r="G5" s="12"/>
      <x:c r="H5" s="12">
        <x:f>IFERROR(TRUNC(G5*D5,0),0)</x:f>
        <x:v>0</x:v>
      </x:c>
      <x:c r="I5" s="12"/>
      <x:c r="J5" s="12">
        <x:f>IFERROR(TRUNC(I5*D5,0),0)</x:f>
        <x:v>0</x:v>
      </x:c>
      <x:c r="K5" s="12">
        <x:f>IFERROR(TRUNC(E5+G5+I5,0),0)</x:f>
        <x:v>0</x:v>
      </x:c>
      <x:c r="L5" s="12">
        <x:f>IFERROR(TRUNC(F5+H5+J5,0),0)</x:f>
        <x:v>0</x:v>
      </x:c>
      <x:c r="M5" s="10" t="s">
        <x:v>235</x:v>
      </x:c>
      <x:c r="N5" s="1" t="s">
        <x:v>309</x:v>
      </x:c>
      <x:c r="O5" s="1" t="s">
        <x:v>235</x:v>
      </x:c>
      <x:c r="P5" s="1" t="s">
        <x:v>235</x:v>
      </x:c>
      <x:c r="Q5" s="1" t="s">
        <x:v>46</x:v>
      </x:c>
      <x:c r="R5" s="1" t="s">
        <x:v>268</x:v>
      </x:c>
      <x:c r="S5" s="1" t="s">
        <x:v>244</x:v>
      </x:c>
      <x:c r="T5" s="1" t="s">
        <x:v>244</x:v>
      </x:c>
      <x:c r="AR5" s="1" t="s">
        <x:v>235</x:v>
      </x:c>
      <x:c r="AS5" s="1" t="s">
        <x:v>235</x:v>
      </x:c>
      <x:c r="AU5" s="1" t="s">
        <x:v>149</x:v>
      </x:c>
      <x:c r="AV5">
        <x:v>75941</x:v>
      </x:c>
    </x:row>
    <x:row r="6" spans="1:48" ht="30" customHeight="1">
      <x:c r="A6" s="10" t="s">
        <x:v>31</x:v>
      </x:c>
      <x:c r="B6" s="10" t="s">
        <x:v>397</x:v>
      </x:c>
      <x:c r="C6" s="10" t="s">
        <x:v>255</x:v>
      </x:c>
      <x:c r="D6" s="11">
        <x:v>1190</x:v>
      </x:c>
      <x:c r="E6" s="12"/>
      <x:c r="F6" s="12">
        <x:f>IFERROR(TRUNC(E6*D6,0),0)</x:f>
        <x:v>0</x:v>
      </x:c>
      <x:c r="G6" s="12"/>
      <x:c r="H6" s="12">
        <x:f>IFERROR(TRUNC(G6*D6,0),0)</x:f>
        <x:v>0</x:v>
      </x:c>
      <x:c r="I6" s="12"/>
      <x:c r="J6" s="12">
        <x:f>IFERROR(TRUNC(I6*D6,0),0)</x:f>
        <x:v>0</x:v>
      </x:c>
      <x:c r="K6" s="12">
        <x:f>IFERROR(TRUNC(E6+G6+I6,0),0)</x:f>
        <x:v>0</x:v>
      </x:c>
      <x:c r="L6" s="12">
        <x:f>IFERROR(TRUNC(F6+H6+J6,0),0)</x:f>
        <x:v>0</x:v>
      </x:c>
      <x:c r="M6" s="10" t="s">
        <x:v>235</x:v>
      </x:c>
      <x:c r="N6" s="1" t="s">
        <x:v>328</x:v>
      </x:c>
      <x:c r="O6" s="1" t="s">
        <x:v>235</x:v>
      </x:c>
      <x:c r="P6" s="1" t="s">
        <x:v>235</x:v>
      </x:c>
      <x:c r="Q6" s="1" t="s">
        <x:v>46</x:v>
      </x:c>
      <x:c r="R6" s="1" t="s">
        <x:v>268</x:v>
      </x:c>
      <x:c r="S6" s="1" t="s">
        <x:v>244</x:v>
      </x:c>
      <x:c r="T6" s="1" t="s">
        <x:v>244</x:v>
      </x:c>
      <x:c r="AR6" s="1" t="s">
        <x:v>235</x:v>
      </x:c>
      <x:c r="AS6" s="1" t="s">
        <x:v>235</x:v>
      </x:c>
      <x:c r="AU6" s="1" t="s">
        <x:v>152</x:v>
      </x:c>
      <x:c r="AV6">
        <x:v>75921</x:v>
      </x:c>
    </x:row>
    <x:row r="7" spans="1:48" ht="30" customHeight="1">
      <x:c r="A7" s="10" t="s">
        <x:v>39</x:v>
      </x:c>
      <x:c r="B7" s="10" t="s">
        <x:v>413</x:v>
      </x:c>
      <x:c r="C7" s="10" t="s">
        <x:v>245</x:v>
      </x:c>
      <x:c r="D7" s="11">
        <x:v>1</x:v>
      </x:c>
      <x:c r="E7" s="12"/>
      <x:c r="F7" s="12">
        <x:f>IFERROR(TRUNC(E7*D7,0),0)</x:f>
        <x:v>0</x:v>
      </x:c>
      <x:c r="G7" s="12"/>
      <x:c r="H7" s="12">
        <x:f>IFERROR(TRUNC(G7*D7,0),0)</x:f>
        <x:v>0</x:v>
      </x:c>
      <x:c r="I7" s="12"/>
      <x:c r="J7" s="12">
        <x:f>IFERROR(TRUNC(I7*D7,0),0)</x:f>
        <x:v>0</x:v>
      </x:c>
      <x:c r="K7" s="12">
        <x:f>IFERROR(TRUNC(E7+G7+I7,0),0)</x:f>
        <x:v>0</x:v>
      </x:c>
      <x:c r="L7" s="12">
        <x:f>IFERROR(TRUNC(F7+H7+J7,0),0)</x:f>
        <x:v>0</x:v>
      </x:c>
      <x:c r="M7" s="10" t="s">
        <x:v>235</x:v>
      </x:c>
      <x:c r="N7" s="1" t="s">
        <x:v>272</x:v>
      </x:c>
      <x:c r="O7" s="1" t="s">
        <x:v>235</x:v>
      </x:c>
      <x:c r="P7" s="1" t="s">
        <x:v>235</x:v>
      </x:c>
      <x:c r="Q7" s="1" t="s">
        <x:v>46</x:v>
      </x:c>
      <x:c r="R7" s="1" t="s">
        <x:v>268</x:v>
      </x:c>
      <x:c r="S7" s="1" t="s">
        <x:v>244</x:v>
      </x:c>
      <x:c r="T7" s="1" t="s">
        <x:v>244</x:v>
      </x:c>
      <x:c r="AR7" s="1" t="s">
        <x:v>235</x:v>
      </x:c>
      <x:c r="AS7" s="1" t="s">
        <x:v>235</x:v>
      </x:c>
      <x:c r="AU7" s="1" t="s">
        <x:v>276</x:v>
      </x:c>
      <x:c r="AV7">
        <x:v>75922</x:v>
      </x:c>
    </x:row>
    <x:row r="8" spans="1:17" ht="30" customHeight="1">
      <x:c r="A8" s="11"/>
      <x:c r="B8" s="11"/>
      <x:c r="C8" s="11"/>
      <x:c r="D8" s="11"/>
      <x:c r="E8" s="12"/>
      <x:c r="F8" s="12"/>
      <x:c r="G8" s="12"/>
      <x:c r="H8" s="12"/>
      <x:c r="I8" s="12"/>
      <x:c r="J8" s="12"/>
      <x:c r="K8" s="12"/>
      <x:c r="L8" s="12"/>
      <x:c r="M8" s="11"/>
      <x:c r="Q8" s="1" t="s">
        <x:v>46</x:v>
      </x:c>
    </x:row>
    <x:row r="9" spans="1:17" ht="30" customHeight="1">
      <x:c r="A9" s="11"/>
      <x:c r="B9" s="11"/>
      <x:c r="C9" s="11"/>
      <x:c r="D9" s="11"/>
      <x:c r="E9" s="12"/>
      <x:c r="F9" s="12"/>
      <x:c r="G9" s="12"/>
      <x:c r="H9" s="12"/>
      <x:c r="I9" s="12"/>
      <x:c r="J9" s="12"/>
      <x:c r="K9" s="12"/>
      <x:c r="L9" s="12"/>
      <x:c r="M9" s="11"/>
      <x:c r="Q9" s="1" t="s">
        <x:v>46</x:v>
      </x:c>
    </x:row>
    <x:row r="10" spans="1:17" ht="30" customHeight="1">
      <x:c r="A10" s="11"/>
      <x:c r="B10" s="11"/>
      <x:c r="C10" s="11"/>
      <x:c r="D10" s="11"/>
      <x:c r="E10" s="12"/>
      <x:c r="F10" s="12"/>
      <x:c r="G10" s="12"/>
      <x:c r="H10" s="12"/>
      <x:c r="I10" s="12"/>
      <x:c r="J10" s="12"/>
      <x:c r="K10" s="12"/>
      <x:c r="L10" s="12"/>
      <x:c r="M10" s="11"/>
      <x:c r="Q10" s="1" t="s">
        <x:v>46</x:v>
      </x:c>
    </x:row>
    <x:row r="11" spans="1:17" ht="30" customHeight="1">
      <x:c r="A11" s="11"/>
      <x:c r="B11" s="11"/>
      <x:c r="C11" s="11"/>
      <x:c r="D11" s="11"/>
      <x:c r="E11" s="12"/>
      <x:c r="F11" s="12"/>
      <x:c r="G11" s="12"/>
      <x:c r="H11" s="12"/>
      <x:c r="I11" s="12"/>
      <x:c r="J11" s="12"/>
      <x:c r="K11" s="12"/>
      <x:c r="L11" s="12"/>
      <x:c r="M11" s="11"/>
      <x:c r="Q11" s="1" t="s">
        <x:v>46</x:v>
      </x:c>
    </x:row>
    <x:row r="12" spans="1:17" ht="30" customHeight="1">
      <x:c r="A12" s="11"/>
      <x:c r="B12" s="11"/>
      <x:c r="C12" s="11"/>
      <x:c r="D12" s="11"/>
      <x:c r="E12" s="12"/>
      <x:c r="F12" s="12"/>
      <x:c r="G12" s="12"/>
      <x:c r="H12" s="12"/>
      <x:c r="I12" s="12"/>
      <x:c r="J12" s="12"/>
      <x:c r="K12" s="12"/>
      <x:c r="L12" s="12"/>
      <x:c r="M12" s="11"/>
      <x:c r="Q12" s="1" t="s">
        <x:v>46</x:v>
      </x:c>
    </x:row>
    <x:row r="13" spans="1:17" ht="30" customHeight="1">
      <x:c r="A13" s="11"/>
      <x:c r="B13" s="11"/>
      <x:c r="C13" s="11"/>
      <x:c r="D13" s="11"/>
      <x:c r="E13" s="12"/>
      <x:c r="F13" s="12"/>
      <x:c r="G13" s="12"/>
      <x:c r="H13" s="12"/>
      <x:c r="I13" s="12"/>
      <x:c r="J13" s="12"/>
      <x:c r="K13" s="12"/>
      <x:c r="L13" s="12"/>
      <x:c r="M13" s="11"/>
      <x:c r="Q13" s="1" t="s">
        <x:v>46</x:v>
      </x:c>
    </x:row>
    <x:row r="14" spans="1:17" ht="30" customHeight="1">
      <x:c r="A14" s="11"/>
      <x:c r="B14" s="11"/>
      <x:c r="C14" s="11"/>
      <x:c r="D14" s="11"/>
      <x:c r="E14" s="12"/>
      <x:c r="F14" s="12"/>
      <x:c r="G14" s="12"/>
      <x:c r="H14" s="12"/>
      <x:c r="I14" s="12"/>
      <x:c r="J14" s="12"/>
      <x:c r="K14" s="12"/>
      <x:c r="L14" s="12"/>
      <x:c r="M14" s="11"/>
      <x:c r="Q14" s="1" t="s">
        <x:v>46</x:v>
      </x:c>
    </x:row>
    <x:row r="15" spans="1:17" ht="30" customHeight="1">
      <x:c r="A15" s="11"/>
      <x:c r="B15" s="11"/>
      <x:c r="C15" s="11"/>
      <x:c r="D15" s="11"/>
      <x:c r="E15" s="12"/>
      <x:c r="F15" s="12"/>
      <x:c r="G15" s="12"/>
      <x:c r="H15" s="12"/>
      <x:c r="I15" s="12"/>
      <x:c r="J15" s="12"/>
      <x:c r="K15" s="12"/>
      <x:c r="L15" s="12"/>
      <x:c r="M15" s="11"/>
      <x:c r="Q15" s="1" t="s">
        <x:v>46</x:v>
      </x:c>
    </x:row>
    <x:row r="16" spans="1:17" ht="30" customHeight="1">
      <x:c r="A16" s="11"/>
      <x:c r="B16" s="11"/>
      <x:c r="C16" s="11"/>
      <x:c r="D16" s="11"/>
      <x:c r="E16" s="12"/>
      <x:c r="F16" s="12"/>
      <x:c r="G16" s="12"/>
      <x:c r="H16" s="12"/>
      <x:c r="I16" s="12"/>
      <x:c r="J16" s="12"/>
      <x:c r="K16" s="12"/>
      <x:c r="L16" s="12"/>
      <x:c r="M16" s="11"/>
      <x:c r="Q16" s="1" t="s">
        <x:v>46</x:v>
      </x:c>
    </x:row>
    <x:row r="17" spans="1:17" ht="30" customHeight="1">
      <x:c r="A17" s="11"/>
      <x:c r="B17" s="11"/>
      <x:c r="C17" s="11"/>
      <x:c r="D17" s="11"/>
      <x:c r="E17" s="12"/>
      <x:c r="F17" s="12"/>
      <x:c r="G17" s="12"/>
      <x:c r="H17" s="12"/>
      <x:c r="I17" s="12"/>
      <x:c r="J17" s="12"/>
      <x:c r="K17" s="12"/>
      <x:c r="L17" s="12"/>
      <x:c r="M17" s="11"/>
      <x:c r="Q17" s="1" t="s">
        <x:v>46</x:v>
      </x:c>
    </x:row>
    <x:row r="18" spans="1:17" ht="30" customHeight="1">
      <x:c r="A18" s="11"/>
      <x:c r="B18" s="11"/>
      <x:c r="C18" s="11"/>
      <x:c r="D18" s="11"/>
      <x:c r="E18" s="12"/>
      <x:c r="F18" s="12"/>
      <x:c r="G18" s="12"/>
      <x:c r="H18" s="12"/>
      <x:c r="I18" s="12"/>
      <x:c r="J18" s="12"/>
      <x:c r="K18" s="12"/>
      <x:c r="L18" s="12"/>
      <x:c r="M18" s="11"/>
      <x:c r="Q18" s="1" t="s">
        <x:v>46</x:v>
      </x:c>
    </x:row>
    <x:row r="19" spans="1:17" ht="30" customHeight="1">
      <x:c r="A19" s="11"/>
      <x:c r="B19" s="11"/>
      <x:c r="C19" s="11"/>
      <x:c r="D19" s="11"/>
      <x:c r="E19" s="12"/>
      <x:c r="F19" s="12"/>
      <x:c r="G19" s="12"/>
      <x:c r="H19" s="12"/>
      <x:c r="I19" s="12"/>
      <x:c r="J19" s="12"/>
      <x:c r="K19" s="12"/>
      <x:c r="L19" s="12"/>
      <x:c r="M19" s="11"/>
      <x:c r="Q19" s="1" t="s">
        <x:v>46</x:v>
      </x:c>
    </x:row>
    <x:row r="20" spans="1:17" ht="30" customHeight="1">
      <x:c r="A20" s="11"/>
      <x:c r="B20" s="11"/>
      <x:c r="C20" s="11"/>
      <x:c r="D20" s="11"/>
      <x:c r="E20" s="12"/>
      <x:c r="F20" s="12"/>
      <x:c r="G20" s="12"/>
      <x:c r="H20" s="12"/>
      <x:c r="I20" s="12"/>
      <x:c r="J20" s="12"/>
      <x:c r="K20" s="12"/>
      <x:c r="L20" s="12"/>
      <x:c r="M20" s="11"/>
      <x:c r="Q20" s="1" t="s">
        <x:v>46</x:v>
      </x:c>
    </x:row>
    <x:row r="21" spans="1:17" ht="30" customHeight="1">
      <x:c r="A21" s="11"/>
      <x:c r="B21" s="11"/>
      <x:c r="C21" s="11"/>
      <x:c r="D21" s="11"/>
      <x:c r="E21" s="12"/>
      <x:c r="F21" s="12"/>
      <x:c r="G21" s="12"/>
      <x:c r="H21" s="12"/>
      <x:c r="I21" s="12"/>
      <x:c r="J21" s="12"/>
      <x:c r="K21" s="12"/>
      <x:c r="L21" s="12"/>
      <x:c r="M21" s="11"/>
      <x:c r="Q21" s="1" t="s">
        <x:v>46</x:v>
      </x:c>
    </x:row>
    <x:row r="22" spans="1:17" ht="30" customHeight="1">
      <x:c r="A22" s="11"/>
      <x:c r="B22" s="11"/>
      <x:c r="C22" s="11"/>
      <x:c r="D22" s="11"/>
      <x:c r="E22" s="12"/>
      <x:c r="F22" s="12"/>
      <x:c r="G22" s="12"/>
      <x:c r="H22" s="12"/>
      <x:c r="I22" s="12"/>
      <x:c r="J22" s="12"/>
      <x:c r="K22" s="12"/>
      <x:c r="L22" s="12"/>
      <x:c r="M22" s="11"/>
      <x:c r="Q22" s="1" t="s">
        <x:v>46</x:v>
      </x:c>
    </x:row>
    <x:row r="23" spans="1:17" ht="30" customHeight="1">
      <x:c r="A23" s="11"/>
      <x:c r="B23" s="11"/>
      <x:c r="C23" s="11"/>
      <x:c r="D23" s="11"/>
      <x:c r="E23" s="12"/>
      <x:c r="F23" s="12"/>
      <x:c r="G23" s="12"/>
      <x:c r="H23" s="12"/>
      <x:c r="I23" s="12"/>
      <x:c r="J23" s="12"/>
      <x:c r="K23" s="12"/>
      <x:c r="L23" s="12"/>
      <x:c r="M23" s="11"/>
      <x:c r="Q23" s="1" t="s">
        <x:v>46</x:v>
      </x:c>
    </x:row>
    <x:row r="24" spans="1:17" ht="30" customHeight="1">
      <x:c r="A24" s="11"/>
      <x:c r="B24" s="11"/>
      <x:c r="C24" s="11"/>
      <x:c r="D24" s="11"/>
      <x:c r="E24" s="12"/>
      <x:c r="F24" s="12"/>
      <x:c r="G24" s="12"/>
      <x:c r="H24" s="12"/>
      <x:c r="I24" s="12"/>
      <x:c r="J24" s="12"/>
      <x:c r="K24" s="12"/>
      <x:c r="L24" s="12"/>
      <x:c r="M24" s="11"/>
      <x:c r="Q24" s="1" t="s">
        <x:v>46</x:v>
      </x:c>
    </x:row>
    <x:row r="25" spans="1:17" ht="30" customHeight="1">
      <x:c r="A25" s="11"/>
      <x:c r="B25" s="11"/>
      <x:c r="C25" s="11"/>
      <x:c r="D25" s="11"/>
      <x:c r="E25" s="12"/>
      <x:c r="F25" s="12"/>
      <x:c r="G25" s="12"/>
      <x:c r="H25" s="12"/>
      <x:c r="I25" s="12"/>
      <x:c r="J25" s="12"/>
      <x:c r="K25" s="12"/>
      <x:c r="L25" s="12"/>
      <x:c r="M25" s="11"/>
      <x:c r="Q25" s="1" t="s">
        <x:v>46</x:v>
      </x:c>
    </x:row>
    <x:row r="26" spans="1:17" ht="30" customHeight="1">
      <x:c r="A26" s="11"/>
      <x:c r="B26" s="11"/>
      <x:c r="C26" s="11"/>
      <x:c r="D26" s="11"/>
      <x:c r="E26" s="12"/>
      <x:c r="F26" s="12"/>
      <x:c r="G26" s="12"/>
      <x:c r="H26" s="12"/>
      <x:c r="I26" s="12"/>
      <x:c r="J26" s="12"/>
      <x:c r="K26" s="12"/>
      <x:c r="L26" s="12"/>
      <x:c r="M26" s="11"/>
      <x:c r="Q26" s="1" t="s">
        <x:v>46</x:v>
      </x:c>
    </x:row>
    <x:row r="27" spans="1:17" ht="30" customHeight="1">
      <x:c r="A27" s="11"/>
      <x:c r="B27" s="11"/>
      <x:c r="C27" s="11"/>
      <x:c r="D27" s="11"/>
      <x:c r="E27" s="12"/>
      <x:c r="F27" s="12"/>
      <x:c r="G27" s="12"/>
      <x:c r="H27" s="12"/>
      <x:c r="I27" s="12"/>
      <x:c r="J27" s="12"/>
      <x:c r="K27" s="12"/>
      <x:c r="L27" s="12"/>
      <x:c r="M27" s="11"/>
      <x:c r="Q27" s="1" t="s">
        <x:v>46</x:v>
      </x:c>
    </x:row>
    <x:row r="28" spans="1:17" ht="30" customHeight="1">
      <x:c r="A28" s="11"/>
      <x:c r="B28" s="11"/>
      <x:c r="C28" s="11"/>
      <x:c r="D28" s="11"/>
      <x:c r="E28" s="12"/>
      <x:c r="F28" s="12"/>
      <x:c r="G28" s="12"/>
      <x:c r="H28" s="12"/>
      <x:c r="I28" s="12"/>
      <x:c r="J28" s="12"/>
      <x:c r="K28" s="12"/>
      <x:c r="L28" s="12"/>
      <x:c r="M28" s="11"/>
      <x:c r="Q28" s="1" t="s">
        <x:v>46</x:v>
      </x:c>
    </x:row>
    <x:row r="29" spans="1:14" ht="30" customHeight="1">
      <x:c r="A29" s="10" t="s">
        <x:v>113</x:v>
      </x:c>
      <x:c r="B29" s="11"/>
      <x:c r="C29" s="11"/>
      <x:c r="D29" s="11"/>
      <x:c r="E29" s="12"/>
      <x:c r="F29" s="12">
        <x:f>SUMIF(Q5:Q28,"01010101",F5:F28)</x:f>
        <x:v>0</x:v>
      </x:c>
      <x:c r="G29" s="12"/>
      <x:c r="H29" s="12">
        <x:f>SUMIF(Q5:Q28,"01010101",H5:H28)</x:f>
        <x:v>0</x:v>
      </x:c>
      <x:c r="I29" s="12"/>
      <x:c r="J29" s="12">
        <x:f>SUMIF(Q5:Q28,"01010101",J5:J28)</x:f>
        <x:v>0</x:v>
      </x:c>
      <x:c r="K29" s="12"/>
      <x:c r="L29" s="12">
        <x:f>SUMIF(Q5:Q28,"01010101",L5:L28)</x:f>
        <x:v>0</x:v>
      </x:c>
      <x:c r="M29" s="11"/>
      <x:c r="N29" t="s">
        <x:v>445</x:v>
      </x:c>
    </x:row>
    <x:row r="30" spans="1:17" ht="30" customHeight="1">
      <x:c r="A30" s="10" t="s">
        <x:v>89</x:v>
      </x:c>
      <x:c r="B30" s="10" t="s">
        <x:v>235</x:v>
      </x:c>
      <x:c r="C30" s="11"/>
      <x:c r="D30" s="11"/>
      <x:c r="E30" s="12"/>
      <x:c r="F30" s="12"/>
      <x:c r="G30" s="12"/>
      <x:c r="H30" s="12"/>
      <x:c r="I30" s="12"/>
      <x:c r="J30" s="12"/>
      <x:c r="K30" s="12"/>
      <x:c r="L30" s="12"/>
      <x:c r="M30" s="11"/>
      <x:c r="Q30" s="1" t="s">
        <x:v>45</x:v>
      </x:c>
    </x:row>
    <x:row r="31" spans="1:48" ht="30" customHeight="1">
      <x:c r="A31" s="10" t="s">
        <x:v>409</x:v>
      </x:c>
      <x:c r="B31" s="10" t="s">
        <x:v>254</x:v>
      </x:c>
      <x:c r="C31" s="10" t="s">
        <x:v>255</x:v>
      </x:c>
      <x:c r="D31" s="11">
        <x:v>67</x:v>
      </x:c>
      <x:c r="E31" s="12"/>
      <x:c r="F31" s="12">
        <x:f>IFERROR(TRUNC(E31*D31,0),0)</x:f>
        <x:v>0</x:v>
      </x:c>
      <x:c r="G31" s="12"/>
      <x:c r="H31" s="12">
        <x:f>IFERROR(TRUNC(G31*D31,0),0)</x:f>
        <x:v>0</x:v>
      </x:c>
      <x:c r="I31" s="12"/>
      <x:c r="J31" s="12">
        <x:f>IFERROR(TRUNC(I31*D31,0),0)</x:f>
        <x:v>0</x:v>
      </x:c>
      <x:c r="K31" s="12">
        <x:f>IFERROR(TRUNC(E31+G31+I31,0),0)</x:f>
        <x:v>0</x:v>
      </x:c>
      <x:c r="L31" s="12">
        <x:f>IFERROR(TRUNC(F31+H31+J31,0),0)</x:f>
        <x:v>0</x:v>
      </x:c>
      <x:c r="M31" s="10" t="s">
        <x:v>235</x:v>
      </x:c>
      <x:c r="N31" s="1" t="s">
        <x:v>290</x:v>
      </x:c>
      <x:c r="O31" s="1" t="s">
        <x:v>235</x:v>
      </x:c>
      <x:c r="P31" s="1" t="s">
        <x:v>235</x:v>
      </x:c>
      <x:c r="Q31" s="1" t="s">
        <x:v>45</x:v>
      </x:c>
      <x:c r="R31" s="1" t="s">
        <x:v>268</x:v>
      </x:c>
      <x:c r="S31" s="1" t="s">
        <x:v>244</x:v>
      </x:c>
      <x:c r="T31" s="1" t="s">
        <x:v>244</x:v>
      </x:c>
      <x:c r="AR31" s="1" t="s">
        <x:v>235</x:v>
      </x:c>
      <x:c r="AS31" s="1" t="s">
        <x:v>235</x:v>
      </x:c>
      <x:c r="AU31" s="1" t="s">
        <x:v>145</x:v>
      </x:c>
      <x:c r="AV31">
        <x:v>75925</x:v>
      </x:c>
    </x:row>
    <x:row r="32" spans="1:48" ht="30" customHeight="1">
      <x:c r="A32" s="10" t="s">
        <x:v>429</x:v>
      </x:c>
      <x:c r="B32" s="10" t="s">
        <x:v>2</x:v>
      </x:c>
      <x:c r="C32" s="10" t="s">
        <x:v>255</x:v>
      </x:c>
      <x:c r="D32" s="11">
        <x:v>128</x:v>
      </x:c>
      <x:c r="E32" s="12"/>
      <x:c r="F32" s="12">
        <x:f>IFERROR(TRUNC(E32*D32,0),0)</x:f>
        <x:v>0</x:v>
      </x:c>
      <x:c r="G32" s="12"/>
      <x:c r="H32" s="12">
        <x:f>IFERROR(TRUNC(G32*D32,0),0)</x:f>
        <x:v>0</x:v>
      </x:c>
      <x:c r="I32" s="12"/>
      <x:c r="J32" s="12">
        <x:f>IFERROR(TRUNC(I32*D32,0),0)</x:f>
        <x:v>0</x:v>
      </x:c>
      <x:c r="K32" s="12">
        <x:f>IFERROR(TRUNC(E32+G32+I32,0),0)</x:f>
        <x:v>0</x:v>
      </x:c>
      <x:c r="L32" s="12">
        <x:f>IFERROR(TRUNC(F32+H32+J32,0),0)</x:f>
        <x:v>0</x:v>
      </x:c>
      <x:c r="M32" s="10" t="s">
        <x:v>235</x:v>
      </x:c>
      <x:c r="N32" s="1" t="s">
        <x:v>332</x:v>
      </x:c>
      <x:c r="O32" s="1" t="s">
        <x:v>235</x:v>
      </x:c>
      <x:c r="P32" s="1" t="s">
        <x:v>235</x:v>
      </x:c>
      <x:c r="Q32" s="1" t="s">
        <x:v>45</x:v>
      </x:c>
      <x:c r="R32" s="1" t="s">
        <x:v>268</x:v>
      </x:c>
      <x:c r="S32" s="1" t="s">
        <x:v>244</x:v>
      </x:c>
      <x:c r="T32" s="1" t="s">
        <x:v>244</x:v>
      </x:c>
      <x:c r="AR32" s="1" t="s">
        <x:v>235</x:v>
      </x:c>
      <x:c r="AS32" s="1" t="s">
        <x:v>235</x:v>
      </x:c>
      <x:c r="AU32" s="1" t="s">
        <x:v>156</x:v>
      </x:c>
      <x:c r="AV32">
        <x:v>75861</x:v>
      </x:c>
    </x:row>
    <x:row r="33" spans="1:48" ht="30" customHeight="1">
      <x:c r="A33" s="10" t="s">
        <x:v>429</x:v>
      </x:c>
      <x:c r="B33" s="10" t="s">
        <x:v>6</x:v>
      </x:c>
      <x:c r="C33" s="10" t="s">
        <x:v>255</x:v>
      </x:c>
      <x:c r="D33" s="11">
        <x:v>192</x:v>
      </x:c>
      <x:c r="E33" s="12"/>
      <x:c r="F33" s="12">
        <x:f>IFERROR(TRUNC(E33*D33,0),0)</x:f>
        <x:v>0</x:v>
      </x:c>
      <x:c r="G33" s="12"/>
      <x:c r="H33" s="12">
        <x:f>IFERROR(TRUNC(G33*D33,0),0)</x:f>
        <x:v>0</x:v>
      </x:c>
      <x:c r="I33" s="12"/>
      <x:c r="J33" s="12">
        <x:f>IFERROR(TRUNC(I33*D33,0),0)</x:f>
        <x:v>0</x:v>
      </x:c>
      <x:c r="K33" s="12">
        <x:f>IFERROR(TRUNC(E33+G33+I33,0),0)</x:f>
        <x:v>0</x:v>
      </x:c>
      <x:c r="L33" s="12">
        <x:f>IFERROR(TRUNC(F33+H33+J33,0),0)</x:f>
        <x:v>0</x:v>
      </x:c>
      <x:c r="M33" s="10" t="s">
        <x:v>235</x:v>
      </x:c>
      <x:c r="N33" s="1" t="s">
        <x:v>280</x:v>
      </x:c>
      <x:c r="O33" s="1" t="s">
        <x:v>235</x:v>
      </x:c>
      <x:c r="P33" s="1" t="s">
        <x:v>235</x:v>
      </x:c>
      <x:c r="Q33" s="1" t="s">
        <x:v>45</x:v>
      </x:c>
      <x:c r="R33" s="1" t="s">
        <x:v>268</x:v>
      </x:c>
      <x:c r="S33" s="1" t="s">
        <x:v>244</x:v>
      </x:c>
      <x:c r="T33" s="1" t="s">
        <x:v>244</x:v>
      </x:c>
      <x:c r="AR33" s="1" t="s">
        <x:v>235</x:v>
      </x:c>
      <x:c r="AS33" s="1" t="s">
        <x:v>235</x:v>
      </x:c>
      <x:c r="AU33" s="1" t="s">
        <x:v>120</x:v>
      </x:c>
      <x:c r="AV33">
        <x:v>75862</x:v>
      </x:c>
    </x:row>
    <x:row r="34" spans="1:48" ht="30" customHeight="1">
      <x:c r="A34" s="10" t="s">
        <x:v>403</x:v>
      </x:c>
      <x:c r="B34" s="10" t="s">
        <x:v>101</x:v>
      </x:c>
      <x:c r="C34" s="10" t="s">
        <x:v>255</x:v>
      </x:c>
      <x:c r="D34" s="11">
        <x:v>1060</x:v>
      </x:c>
      <x:c r="E34" s="12"/>
      <x:c r="F34" s="12">
        <x:f>IFERROR(TRUNC(E34*D34,0),0)</x:f>
        <x:v>0</x:v>
      </x:c>
      <x:c r="G34" s="12"/>
      <x:c r="H34" s="12">
        <x:f>IFERROR(TRUNC(G34*D34,0),0)</x:f>
        <x:v>0</x:v>
      </x:c>
      <x:c r="I34" s="12"/>
      <x:c r="J34" s="12">
        <x:f>IFERROR(TRUNC(I34*D34,0),0)</x:f>
        <x:v>0</x:v>
      </x:c>
      <x:c r="K34" s="12">
        <x:f>IFERROR(TRUNC(E34+G34+I34,0),0)</x:f>
        <x:v>0</x:v>
      </x:c>
      <x:c r="L34" s="12">
        <x:f>IFERROR(TRUNC(F34+H34+J34,0),0)</x:f>
        <x:v>0</x:v>
      </x:c>
      <x:c r="M34" s="10" t="s">
        <x:v>235</x:v>
      </x:c>
      <x:c r="N34" s="1" t="s">
        <x:v>141</x:v>
      </x:c>
      <x:c r="O34" s="1" t="s">
        <x:v>235</x:v>
      </x:c>
      <x:c r="P34" s="1" t="s">
        <x:v>235</x:v>
      </x:c>
      <x:c r="Q34" s="1" t="s">
        <x:v>45</x:v>
      </x:c>
      <x:c r="R34" s="1" t="s">
        <x:v>244</x:v>
      </x:c>
      <x:c r="S34" s="1" t="s">
        <x:v>244</x:v>
      </x:c>
      <x:c r="T34" s="1" t="s">
        <x:v>268</x:v>
      </x:c>
      <x:c r="AR34" s="1" t="s">
        <x:v>235</x:v>
      </x:c>
      <x:c r="AS34" s="1" t="s">
        <x:v>235</x:v>
      </x:c>
      <x:c r="AU34" s="1" t="s">
        <x:v>377</x:v>
      </x:c>
      <x:c r="AV34">
        <x:v>76073</x:v>
      </x:c>
    </x:row>
    <x:row r="35" spans="1:17" ht="30" customHeight="1">
      <x:c r="A35" s="11"/>
      <x:c r="B35" s="11"/>
      <x:c r="C35" s="11"/>
      <x:c r="D35" s="11"/>
      <x:c r="E35" s="12"/>
      <x:c r="F35" s="12"/>
      <x:c r="G35" s="12"/>
      <x:c r="H35" s="12"/>
      <x:c r="I35" s="12"/>
      <x:c r="J35" s="12"/>
      <x:c r="K35" s="12"/>
      <x:c r="L35" s="12"/>
      <x:c r="M35" s="11"/>
      <x:c r="Q35" s="1" t="s">
        <x:v>45</x:v>
      </x:c>
    </x:row>
    <x:row r="36" spans="1:17" ht="30" customHeight="1">
      <x:c r="A36" s="11"/>
      <x:c r="B36" s="11"/>
      <x:c r="C36" s="11"/>
      <x:c r="D36" s="11"/>
      <x:c r="E36" s="12"/>
      <x:c r="F36" s="12"/>
      <x:c r="G36" s="12"/>
      <x:c r="H36" s="12"/>
      <x:c r="I36" s="12"/>
      <x:c r="J36" s="12"/>
      <x:c r="K36" s="12"/>
      <x:c r="L36" s="12"/>
      <x:c r="M36" s="11"/>
      <x:c r="Q36" s="1" t="s">
        <x:v>45</x:v>
      </x:c>
    </x:row>
    <x:row r="37" spans="1:17" ht="30" customHeight="1">
      <x:c r="A37" s="11"/>
      <x:c r="B37" s="11"/>
      <x:c r="C37" s="11"/>
      <x:c r="D37" s="11"/>
      <x:c r="E37" s="12"/>
      <x:c r="F37" s="12"/>
      <x:c r="G37" s="12"/>
      <x:c r="H37" s="12"/>
      <x:c r="I37" s="12"/>
      <x:c r="J37" s="12"/>
      <x:c r="K37" s="12"/>
      <x:c r="L37" s="12"/>
      <x:c r="M37" s="11"/>
      <x:c r="Q37" s="1" t="s">
        <x:v>45</x:v>
      </x:c>
    </x:row>
    <x:row r="38" spans="1:17" ht="30" customHeight="1">
      <x:c r="A38" s="11"/>
      <x:c r="B38" s="11"/>
      <x:c r="C38" s="11"/>
      <x:c r="D38" s="11"/>
      <x:c r="E38" s="12"/>
      <x:c r="F38" s="12"/>
      <x:c r="G38" s="12"/>
      <x:c r="H38" s="12"/>
      <x:c r="I38" s="12"/>
      <x:c r="J38" s="12"/>
      <x:c r="K38" s="12"/>
      <x:c r="L38" s="12"/>
      <x:c r="M38" s="11"/>
      <x:c r="Q38" s="1" t="s">
        <x:v>45</x:v>
      </x:c>
    </x:row>
    <x:row r="39" spans="1:17" ht="30" customHeight="1">
      <x:c r="A39" s="11"/>
      <x:c r="B39" s="11"/>
      <x:c r="C39" s="11"/>
      <x:c r="D39" s="11"/>
      <x:c r="E39" s="12"/>
      <x:c r="F39" s="12"/>
      <x:c r="G39" s="12"/>
      <x:c r="H39" s="12"/>
      <x:c r="I39" s="12"/>
      <x:c r="J39" s="12"/>
      <x:c r="K39" s="12"/>
      <x:c r="L39" s="12"/>
      <x:c r="M39" s="11"/>
      <x:c r="Q39" s="1" t="s">
        <x:v>45</x:v>
      </x:c>
    </x:row>
    <x:row r="40" spans="1:17" ht="30" customHeight="1">
      <x:c r="A40" s="11"/>
      <x:c r="B40" s="11"/>
      <x:c r="C40" s="11"/>
      <x:c r="D40" s="11"/>
      <x:c r="E40" s="12"/>
      <x:c r="F40" s="12"/>
      <x:c r="G40" s="12"/>
      <x:c r="H40" s="12"/>
      <x:c r="I40" s="12"/>
      <x:c r="J40" s="12"/>
      <x:c r="K40" s="12"/>
      <x:c r="L40" s="12"/>
      <x:c r="M40" s="11"/>
      <x:c r="Q40" s="1" t="s">
        <x:v>45</x:v>
      </x:c>
    </x:row>
    <x:row r="41" spans="1:17" ht="30" customHeight="1">
      <x:c r="A41" s="11"/>
      <x:c r="B41" s="11"/>
      <x:c r="C41" s="11"/>
      <x:c r="D41" s="11"/>
      <x:c r="E41" s="12"/>
      <x:c r="F41" s="12"/>
      <x:c r="G41" s="12"/>
      <x:c r="H41" s="12"/>
      <x:c r="I41" s="12"/>
      <x:c r="J41" s="12"/>
      <x:c r="K41" s="12"/>
      <x:c r="L41" s="12"/>
      <x:c r="M41" s="11"/>
      <x:c r="Q41" s="1" t="s">
        <x:v>45</x:v>
      </x:c>
    </x:row>
    <x:row r="42" spans="1:17" ht="30" customHeight="1">
      <x:c r="A42" s="11"/>
      <x:c r="B42" s="11"/>
      <x:c r="C42" s="11"/>
      <x:c r="D42" s="11"/>
      <x:c r="E42" s="12"/>
      <x:c r="F42" s="12"/>
      <x:c r="G42" s="12"/>
      <x:c r="H42" s="12"/>
      <x:c r="I42" s="12"/>
      <x:c r="J42" s="12"/>
      <x:c r="K42" s="12"/>
      <x:c r="L42" s="12"/>
      <x:c r="M42" s="11"/>
      <x:c r="Q42" s="1" t="s">
        <x:v>45</x:v>
      </x:c>
    </x:row>
    <x:row r="43" spans="1:17" ht="30" customHeight="1">
      <x:c r="A43" s="11"/>
      <x:c r="B43" s="11"/>
      <x:c r="C43" s="11"/>
      <x:c r="D43" s="11"/>
      <x:c r="E43" s="12"/>
      <x:c r="F43" s="12"/>
      <x:c r="G43" s="12"/>
      <x:c r="H43" s="12"/>
      <x:c r="I43" s="12"/>
      <x:c r="J43" s="12"/>
      <x:c r="K43" s="12"/>
      <x:c r="L43" s="12"/>
      <x:c r="M43" s="11"/>
      <x:c r="Q43" s="1" t="s">
        <x:v>45</x:v>
      </x:c>
    </x:row>
    <x:row r="44" spans="1:17" ht="30" customHeight="1">
      <x:c r="A44" s="11"/>
      <x:c r="B44" s="11"/>
      <x:c r="C44" s="11"/>
      <x:c r="D44" s="11"/>
      <x:c r="E44" s="12"/>
      <x:c r="F44" s="12"/>
      <x:c r="G44" s="12"/>
      <x:c r="H44" s="12"/>
      <x:c r="I44" s="12"/>
      <x:c r="J44" s="12"/>
      <x:c r="K44" s="12"/>
      <x:c r="L44" s="12"/>
      <x:c r="M44" s="11"/>
      <x:c r="Q44" s="1" t="s">
        <x:v>45</x:v>
      </x:c>
    </x:row>
    <x:row r="45" spans="1:17" ht="30" customHeight="1">
      <x:c r="A45" s="11"/>
      <x:c r="B45" s="11"/>
      <x:c r="C45" s="11"/>
      <x:c r="D45" s="11"/>
      <x:c r="E45" s="12"/>
      <x:c r="F45" s="12"/>
      <x:c r="G45" s="12"/>
      <x:c r="H45" s="12"/>
      <x:c r="I45" s="12"/>
      <x:c r="J45" s="12"/>
      <x:c r="K45" s="12"/>
      <x:c r="L45" s="12"/>
      <x:c r="M45" s="11"/>
      <x:c r="Q45" s="1" t="s">
        <x:v>45</x:v>
      </x:c>
    </x:row>
    <x:row r="46" spans="1:17" ht="30" customHeight="1">
      <x:c r="A46" s="11"/>
      <x:c r="B46" s="11"/>
      <x:c r="C46" s="11"/>
      <x:c r="D46" s="11"/>
      <x:c r="E46" s="12"/>
      <x:c r="F46" s="12"/>
      <x:c r="G46" s="12"/>
      <x:c r="H46" s="12"/>
      <x:c r="I46" s="12"/>
      <x:c r="J46" s="12"/>
      <x:c r="K46" s="12"/>
      <x:c r="L46" s="12"/>
      <x:c r="M46" s="11"/>
      <x:c r="Q46" s="1" t="s">
        <x:v>45</x:v>
      </x:c>
    </x:row>
    <x:row r="47" spans="1:17" ht="30" customHeight="1">
      <x:c r="A47" s="11"/>
      <x:c r="B47" s="11"/>
      <x:c r="C47" s="11"/>
      <x:c r="D47" s="11"/>
      <x:c r="E47" s="12"/>
      <x:c r="F47" s="12"/>
      <x:c r="G47" s="12"/>
      <x:c r="H47" s="12"/>
      <x:c r="I47" s="12"/>
      <x:c r="J47" s="12"/>
      <x:c r="K47" s="12"/>
      <x:c r="L47" s="12"/>
      <x:c r="M47" s="11"/>
      <x:c r="Q47" s="1" t="s">
        <x:v>45</x:v>
      </x:c>
    </x:row>
    <x:row r="48" spans="1:17" ht="30" customHeight="1">
      <x:c r="A48" s="11"/>
      <x:c r="B48" s="11"/>
      <x:c r="C48" s="11"/>
      <x:c r="D48" s="11"/>
      <x:c r="E48" s="12"/>
      <x:c r="F48" s="12"/>
      <x:c r="G48" s="12"/>
      <x:c r="H48" s="12"/>
      <x:c r="I48" s="12"/>
      <x:c r="J48" s="12"/>
      <x:c r="K48" s="12"/>
      <x:c r="L48" s="12"/>
      <x:c r="M48" s="11"/>
      <x:c r="Q48" s="1" t="s">
        <x:v>45</x:v>
      </x:c>
    </x:row>
    <x:row r="49" spans="1:17" ht="30" customHeight="1">
      <x:c r="A49" s="11"/>
      <x:c r="B49" s="11"/>
      <x:c r="C49" s="11"/>
      <x:c r="D49" s="11"/>
      <x:c r="E49" s="12"/>
      <x:c r="F49" s="12"/>
      <x:c r="G49" s="12"/>
      <x:c r="H49" s="12"/>
      <x:c r="I49" s="12"/>
      <x:c r="J49" s="12"/>
      <x:c r="K49" s="12"/>
      <x:c r="L49" s="12"/>
      <x:c r="M49" s="11"/>
      <x:c r="Q49" s="1" t="s">
        <x:v>45</x:v>
      </x:c>
    </x:row>
    <x:row r="50" spans="1:17" ht="30" customHeight="1">
      <x:c r="A50" s="11"/>
      <x:c r="B50" s="11"/>
      <x:c r="C50" s="11"/>
      <x:c r="D50" s="11"/>
      <x:c r="E50" s="12"/>
      <x:c r="F50" s="12"/>
      <x:c r="G50" s="12"/>
      <x:c r="H50" s="12"/>
      <x:c r="I50" s="12"/>
      <x:c r="J50" s="12"/>
      <x:c r="K50" s="12"/>
      <x:c r="L50" s="12"/>
      <x:c r="M50" s="11"/>
      <x:c r="Q50" s="1" t="s">
        <x:v>45</x:v>
      </x:c>
    </x:row>
    <x:row r="51" spans="1:17" ht="30" customHeight="1">
      <x:c r="A51" s="11"/>
      <x:c r="B51" s="11"/>
      <x:c r="C51" s="11"/>
      <x:c r="D51" s="11"/>
      <x:c r="E51" s="12"/>
      <x:c r="F51" s="12"/>
      <x:c r="G51" s="12"/>
      <x:c r="H51" s="12"/>
      <x:c r="I51" s="12"/>
      <x:c r="J51" s="12"/>
      <x:c r="K51" s="12"/>
      <x:c r="L51" s="12"/>
      <x:c r="M51" s="11"/>
      <x:c r="Q51" s="1" t="s">
        <x:v>45</x:v>
      </x:c>
    </x:row>
    <x:row r="52" spans="1:17" ht="30" customHeight="1">
      <x:c r="A52" s="11"/>
      <x:c r="B52" s="11"/>
      <x:c r="C52" s="11"/>
      <x:c r="D52" s="11"/>
      <x:c r="E52" s="12"/>
      <x:c r="F52" s="12"/>
      <x:c r="G52" s="12"/>
      <x:c r="H52" s="12"/>
      <x:c r="I52" s="12"/>
      <x:c r="J52" s="12"/>
      <x:c r="K52" s="12"/>
      <x:c r="L52" s="12"/>
      <x:c r="M52" s="11"/>
      <x:c r="Q52" s="1" t="s">
        <x:v>45</x:v>
      </x:c>
    </x:row>
    <x:row r="53" spans="1:17" ht="30" customHeight="1">
      <x:c r="A53" s="11"/>
      <x:c r="B53" s="11"/>
      <x:c r="C53" s="11"/>
      <x:c r="D53" s="11"/>
      <x:c r="E53" s="12"/>
      <x:c r="F53" s="12"/>
      <x:c r="G53" s="12"/>
      <x:c r="H53" s="12"/>
      <x:c r="I53" s="12"/>
      <x:c r="J53" s="12"/>
      <x:c r="K53" s="12"/>
      <x:c r="L53" s="12"/>
      <x:c r="M53" s="11"/>
      <x:c r="Q53" s="1" t="s">
        <x:v>45</x:v>
      </x:c>
    </x:row>
    <x:row r="54" spans="1:17" ht="30" customHeight="1">
      <x:c r="A54" s="11"/>
      <x:c r="B54" s="11"/>
      <x:c r="C54" s="11"/>
      <x:c r="D54" s="11"/>
      <x:c r="E54" s="12"/>
      <x:c r="F54" s="12"/>
      <x:c r="G54" s="12"/>
      <x:c r="H54" s="12"/>
      <x:c r="I54" s="12"/>
      <x:c r="J54" s="12"/>
      <x:c r="K54" s="12"/>
      <x:c r="L54" s="12"/>
      <x:c r="M54" s="11"/>
      <x:c r="Q54" s="1" t="s">
        <x:v>45</x:v>
      </x:c>
    </x:row>
    <x:row r="55" spans="1:14" ht="30" customHeight="1">
      <x:c r="A55" s="10" t="s">
        <x:v>113</x:v>
      </x:c>
      <x:c r="B55" s="11"/>
      <x:c r="C55" s="11"/>
      <x:c r="D55" s="11"/>
      <x:c r="E55" s="12"/>
      <x:c r="F55" s="12">
        <x:f>SUMIF(Q31:Q54,"01010102",F31:F54)</x:f>
        <x:v>0</x:v>
      </x:c>
      <x:c r="G55" s="12"/>
      <x:c r="H55" s="12">
        <x:f>SUMIF(Q31:Q54,"01010102",H31:H54)</x:f>
        <x:v>0</x:v>
      </x:c>
      <x:c r="I55" s="12"/>
      <x:c r="J55" s="12">
        <x:f>SUMIF(Q31:Q54,"01010102",J31:J54)</x:f>
        <x:v>0</x:v>
      </x:c>
      <x:c r="K55" s="12"/>
      <x:c r="L55" s="12">
        <x:f>SUMIF(Q31:Q54,"01010102",L31:L54)</x:f>
        <x:v>0</x:v>
      </x:c>
      <x:c r="M55" s="11"/>
      <x:c r="N55" t="s">
        <x:v>445</x:v>
      </x:c>
    </x:row>
    <x:row r="56" spans="1:17" ht="30" customHeight="1">
      <x:c r="A56" s="10" t="s">
        <x:v>86</x:v>
      </x:c>
      <x:c r="B56" s="10" t="s">
        <x:v>235</x:v>
      </x:c>
      <x:c r="C56" s="11"/>
      <x:c r="D56" s="11"/>
      <x:c r="E56" s="12"/>
      <x:c r="F56" s="12"/>
      <x:c r="G56" s="12"/>
      <x:c r="H56" s="12"/>
      <x:c r="I56" s="12"/>
      <x:c r="J56" s="12"/>
      <x:c r="K56" s="12"/>
      <x:c r="L56" s="12"/>
      <x:c r="M56" s="11"/>
      <x:c r="Q56" s="1" t="s">
        <x:v>43</x:v>
      </x:c>
    </x:row>
    <x:row r="57" spans="1:48" ht="30" customHeight="1">
      <x:c r="A57" s="10" t="s">
        <x:v>32</x:v>
      </x:c>
      <x:c r="B57" s="10" t="s">
        <x:v>30</x:v>
      </x:c>
      <x:c r="C57" s="10" t="s">
        <x:v>255</x:v>
      </x:c>
      <x:c r="D57" s="11">
        <x:v>6</x:v>
      </x:c>
      <x:c r="E57" s="12"/>
      <x:c r="F57" s="12">
        <x:f>IFERROR(TRUNC(E57*D57,0),0)</x:f>
        <x:v>0</x:v>
      </x:c>
      <x:c r="G57" s="12"/>
      <x:c r="H57" s="12">
        <x:f>IFERROR(TRUNC(G57*D57,0),0)</x:f>
        <x:v>0</x:v>
      </x:c>
      <x:c r="I57" s="12"/>
      <x:c r="J57" s="12">
        <x:f>IFERROR(TRUNC(I57*D57,0),0)</x:f>
        <x:v>0</x:v>
      </x:c>
      <x:c r="K57" s="12">
        <x:f>IFERROR(TRUNC(E57+G57+I57,0),0)</x:f>
        <x:v>0</x:v>
      </x:c>
      <x:c r="L57" s="12">
        <x:f>IFERROR(TRUNC(F57+H57+J57,0),0)</x:f>
        <x:v>0</x:v>
      </x:c>
      <x:c r="M57" s="10" t="s">
        <x:v>235</x:v>
      </x:c>
      <x:c r="N57" s="1" t="s">
        <x:v>299</x:v>
      </x:c>
      <x:c r="O57" s="1" t="s">
        <x:v>235</x:v>
      </x:c>
      <x:c r="P57" s="1" t="s">
        <x:v>235</x:v>
      </x:c>
      <x:c r="Q57" s="1" t="s">
        <x:v>43</x:v>
      </x:c>
      <x:c r="R57" s="1" t="s">
        <x:v>268</x:v>
      </x:c>
      <x:c r="S57" s="1" t="s">
        <x:v>244</x:v>
      </x:c>
      <x:c r="T57" s="1" t="s">
        <x:v>244</x:v>
      </x:c>
      <x:c r="AR57" s="1" t="s">
        <x:v>235</x:v>
      </x:c>
      <x:c r="AS57" s="1" t="s">
        <x:v>235</x:v>
      </x:c>
      <x:c r="AU57" s="1" t="s">
        <x:v>140</x:v>
      </x:c>
      <x:c r="AV57">
        <x:v>75924</x:v>
      </x:c>
    </x:row>
    <x:row r="58" spans="1:48" ht="30" customHeight="1">
      <x:c r="A58" s="10" t="s">
        <x:v>32</x:v>
      </x:c>
      <x:c r="B58" s="10" t="s">
        <x:v>51</x:v>
      </x:c>
      <x:c r="C58" s="10" t="s">
        <x:v>255</x:v>
      </x:c>
      <x:c r="D58" s="11">
        <x:v>742</x:v>
      </x:c>
      <x:c r="E58" s="12"/>
      <x:c r="F58" s="12">
        <x:f>IFERROR(TRUNC(E58*D58,0),0)</x:f>
        <x:v>0</x:v>
      </x:c>
      <x:c r="G58" s="12"/>
      <x:c r="H58" s="12">
        <x:f>IFERROR(TRUNC(G58*D58,0),0)</x:f>
        <x:v>0</x:v>
      </x:c>
      <x:c r="I58" s="12"/>
      <x:c r="J58" s="12">
        <x:f>IFERROR(TRUNC(I58*D58,0),0)</x:f>
        <x:v>0</x:v>
      </x:c>
      <x:c r="K58" s="12">
        <x:f>IFERROR(TRUNC(E58+G58+I58,0),0)</x:f>
        <x:v>0</x:v>
      </x:c>
      <x:c r="L58" s="12">
        <x:f>IFERROR(TRUNC(F58+H58+J58,0),0)</x:f>
        <x:v>0</x:v>
      </x:c>
      <x:c r="M58" s="10" t="s">
        <x:v>235</x:v>
      </x:c>
      <x:c r="N58" s="1" t="s">
        <x:v>333</x:v>
      </x:c>
      <x:c r="O58" s="1" t="s">
        <x:v>235</x:v>
      </x:c>
      <x:c r="P58" s="1" t="s">
        <x:v>235</x:v>
      </x:c>
      <x:c r="Q58" s="1" t="s">
        <x:v>43</x:v>
      </x:c>
      <x:c r="R58" s="1" t="s">
        <x:v>268</x:v>
      </x:c>
      <x:c r="S58" s="1" t="s">
        <x:v>244</x:v>
      </x:c>
      <x:c r="T58" s="1" t="s">
        <x:v>244</x:v>
      </x:c>
      <x:c r="AR58" s="1" t="s">
        <x:v>235</x:v>
      </x:c>
      <x:c r="AS58" s="1" t="s">
        <x:v>235</x:v>
      </x:c>
      <x:c r="AU58" s="1" t="s">
        <x:v>174</x:v>
      </x:c>
      <x:c r="AV58">
        <x:v>76038</x:v>
      </x:c>
    </x:row>
    <x:row r="59" spans="1:48" ht="30" customHeight="1">
      <x:c r="A59" s="10" t="s">
        <x:v>50</x:v>
      </x:c>
      <x:c r="B59" s="10" t="s">
        <x:v>48</x:v>
      </x:c>
      <x:c r="C59" s="10" t="s">
        <x:v>255</x:v>
      </x:c>
      <x:c r="D59" s="11">
        <x:v>748</x:v>
      </x:c>
      <x:c r="E59" s="12"/>
      <x:c r="F59" s="12">
        <x:f>IFERROR(TRUNC(E59*D59,0),0)</x:f>
        <x:v>0</x:v>
      </x:c>
      <x:c r="G59" s="12"/>
      <x:c r="H59" s="12">
        <x:f>IFERROR(TRUNC(G59*D59,0),0)</x:f>
        <x:v>0</x:v>
      </x:c>
      <x:c r="I59" s="12"/>
      <x:c r="J59" s="12">
        <x:f>IFERROR(TRUNC(I59*D59,0),0)</x:f>
        <x:v>0</x:v>
      </x:c>
      <x:c r="K59" s="12">
        <x:f>IFERROR(TRUNC(E59+G59+I59,0),0)</x:f>
        <x:v>0</x:v>
      </x:c>
      <x:c r="L59" s="12">
        <x:f>IFERROR(TRUNC(F59+H59+J59,0),0)</x:f>
        <x:v>0</x:v>
      </x:c>
      <x:c r="M59" s="10" t="s">
        <x:v>235</x:v>
      </x:c>
      <x:c r="N59" s="1" t="s">
        <x:v>296</x:v>
      </x:c>
      <x:c r="O59" s="1" t="s">
        <x:v>235</x:v>
      </x:c>
      <x:c r="P59" s="1" t="s">
        <x:v>235</x:v>
      </x:c>
      <x:c r="Q59" s="1" t="s">
        <x:v>43</x:v>
      </x:c>
      <x:c r="R59" s="1" t="s">
        <x:v>268</x:v>
      </x:c>
      <x:c r="S59" s="1" t="s">
        <x:v>244</x:v>
      </x:c>
      <x:c r="T59" s="1" t="s">
        <x:v>244</x:v>
      </x:c>
      <x:c r="AR59" s="1" t="s">
        <x:v>235</x:v>
      </x:c>
      <x:c r="AS59" s="1" t="s">
        <x:v>235</x:v>
      </x:c>
      <x:c r="AU59" s="1" t="s">
        <x:v>131</x:v>
      </x:c>
      <x:c r="AV59">
        <x:v>76074</x:v>
      </x:c>
    </x:row>
    <x:row r="60" spans="1:17" ht="30" customHeight="1">
      <x:c r="A60" s="11"/>
      <x:c r="B60" s="11"/>
      <x:c r="C60" s="11"/>
      <x:c r="D60" s="11"/>
      <x:c r="E60" s="12"/>
      <x:c r="F60" s="12"/>
      <x:c r="G60" s="12"/>
      <x:c r="H60" s="12"/>
      <x:c r="I60" s="12"/>
      <x:c r="J60" s="12"/>
      <x:c r="K60" s="12"/>
      <x:c r="L60" s="12"/>
      <x:c r="M60" s="11"/>
      <x:c r="Q60" s="1" t="s">
        <x:v>43</x:v>
      </x:c>
    </x:row>
    <x:row r="61" spans="1:17" ht="30" customHeight="1">
      <x:c r="A61" s="11"/>
      <x:c r="B61" s="11"/>
      <x:c r="C61" s="11"/>
      <x:c r="D61" s="11"/>
      <x:c r="E61" s="12"/>
      <x:c r="F61" s="12"/>
      <x:c r="G61" s="12"/>
      <x:c r="H61" s="12"/>
      <x:c r="I61" s="12"/>
      <x:c r="J61" s="12"/>
      <x:c r="K61" s="12"/>
      <x:c r="L61" s="12"/>
      <x:c r="M61" s="11"/>
      <x:c r="Q61" s="1" t="s">
        <x:v>43</x:v>
      </x:c>
    </x:row>
    <x:row r="62" spans="1:17" ht="30" customHeight="1">
      <x:c r="A62" s="11"/>
      <x:c r="B62" s="11"/>
      <x:c r="C62" s="11"/>
      <x:c r="D62" s="11"/>
      <x:c r="E62" s="12"/>
      <x:c r="F62" s="12"/>
      <x:c r="G62" s="12"/>
      <x:c r="H62" s="12"/>
      <x:c r="I62" s="12"/>
      <x:c r="J62" s="12"/>
      <x:c r="K62" s="12"/>
      <x:c r="L62" s="12"/>
      <x:c r="M62" s="11"/>
      <x:c r="Q62" s="1" t="s">
        <x:v>43</x:v>
      </x:c>
    </x:row>
    <x:row r="63" spans="1:17" ht="30" customHeight="1">
      <x:c r="A63" s="11"/>
      <x:c r="B63" s="11"/>
      <x:c r="C63" s="11"/>
      <x:c r="D63" s="11"/>
      <x:c r="E63" s="12"/>
      <x:c r="F63" s="12"/>
      <x:c r="G63" s="12"/>
      <x:c r="H63" s="12"/>
      <x:c r="I63" s="12"/>
      <x:c r="J63" s="12"/>
      <x:c r="K63" s="12"/>
      <x:c r="L63" s="12"/>
      <x:c r="M63" s="11"/>
      <x:c r="Q63" s="1" t="s">
        <x:v>43</x:v>
      </x:c>
    </x:row>
    <x:row r="64" spans="1:17" ht="30" customHeight="1">
      <x:c r="A64" s="11"/>
      <x:c r="B64" s="11"/>
      <x:c r="C64" s="11"/>
      <x:c r="D64" s="11"/>
      <x:c r="E64" s="12"/>
      <x:c r="F64" s="12"/>
      <x:c r="G64" s="12"/>
      <x:c r="H64" s="12"/>
      <x:c r="I64" s="12"/>
      <x:c r="J64" s="12"/>
      <x:c r="K64" s="12"/>
      <x:c r="L64" s="12"/>
      <x:c r="M64" s="11"/>
      <x:c r="Q64" s="1" t="s">
        <x:v>43</x:v>
      </x:c>
    </x:row>
    <x:row r="65" spans="1:17" ht="30" customHeight="1">
      <x:c r="A65" s="11"/>
      <x:c r="B65" s="11"/>
      <x:c r="C65" s="11"/>
      <x:c r="D65" s="11"/>
      <x:c r="E65" s="12"/>
      <x:c r="F65" s="12"/>
      <x:c r="G65" s="12"/>
      <x:c r="H65" s="12"/>
      <x:c r="I65" s="12"/>
      <x:c r="J65" s="12"/>
      <x:c r="K65" s="12"/>
      <x:c r="L65" s="12"/>
      <x:c r="M65" s="11"/>
      <x:c r="Q65" s="1" t="s">
        <x:v>43</x:v>
      </x:c>
    </x:row>
    <x:row r="66" spans="1:17" ht="30" customHeight="1">
      <x:c r="A66" s="11"/>
      <x:c r="B66" s="11"/>
      <x:c r="C66" s="11"/>
      <x:c r="D66" s="11"/>
      <x:c r="E66" s="12"/>
      <x:c r="F66" s="12"/>
      <x:c r="G66" s="12"/>
      <x:c r="H66" s="12"/>
      <x:c r="I66" s="12"/>
      <x:c r="J66" s="12"/>
      <x:c r="K66" s="12"/>
      <x:c r="L66" s="12"/>
      <x:c r="M66" s="11"/>
      <x:c r="Q66" s="1" t="s">
        <x:v>43</x:v>
      </x:c>
    </x:row>
    <x:row r="67" spans="1:17" ht="30" customHeight="1">
      <x:c r="A67" s="11"/>
      <x:c r="B67" s="11"/>
      <x:c r="C67" s="11"/>
      <x:c r="D67" s="11"/>
      <x:c r="E67" s="12"/>
      <x:c r="F67" s="12"/>
      <x:c r="G67" s="12"/>
      <x:c r="H67" s="12"/>
      <x:c r="I67" s="12"/>
      <x:c r="J67" s="12"/>
      <x:c r="K67" s="12"/>
      <x:c r="L67" s="12"/>
      <x:c r="M67" s="11"/>
      <x:c r="Q67" s="1" t="s">
        <x:v>43</x:v>
      </x:c>
    </x:row>
    <x:row r="68" spans="1:17" ht="30" customHeight="1">
      <x:c r="A68" s="11"/>
      <x:c r="B68" s="11"/>
      <x:c r="C68" s="11"/>
      <x:c r="D68" s="11"/>
      <x:c r="E68" s="12"/>
      <x:c r="F68" s="12"/>
      <x:c r="G68" s="12"/>
      <x:c r="H68" s="12"/>
      <x:c r="I68" s="12"/>
      <x:c r="J68" s="12"/>
      <x:c r="K68" s="12"/>
      <x:c r="L68" s="12"/>
      <x:c r="M68" s="11"/>
      <x:c r="Q68" s="1" t="s">
        <x:v>43</x:v>
      </x:c>
    </x:row>
    <x:row r="69" spans="1:17" ht="30" customHeight="1">
      <x:c r="A69" s="11"/>
      <x:c r="B69" s="11"/>
      <x:c r="C69" s="11"/>
      <x:c r="D69" s="11"/>
      <x:c r="E69" s="12"/>
      <x:c r="F69" s="12"/>
      <x:c r="G69" s="12"/>
      <x:c r="H69" s="12"/>
      <x:c r="I69" s="12"/>
      <x:c r="J69" s="12"/>
      <x:c r="K69" s="12"/>
      <x:c r="L69" s="12"/>
      <x:c r="M69" s="11"/>
      <x:c r="Q69" s="1" t="s">
        <x:v>43</x:v>
      </x:c>
    </x:row>
    <x:row r="70" spans="1:17" ht="30" customHeight="1">
      <x:c r="A70" s="11"/>
      <x:c r="B70" s="11"/>
      <x:c r="C70" s="11"/>
      <x:c r="D70" s="11"/>
      <x:c r="E70" s="12"/>
      <x:c r="F70" s="12"/>
      <x:c r="G70" s="12"/>
      <x:c r="H70" s="12"/>
      <x:c r="I70" s="12"/>
      <x:c r="J70" s="12"/>
      <x:c r="K70" s="12"/>
      <x:c r="L70" s="12"/>
      <x:c r="M70" s="11"/>
      <x:c r="Q70" s="1" t="s">
        <x:v>43</x:v>
      </x:c>
    </x:row>
    <x:row r="71" spans="1:17" ht="30" customHeight="1">
      <x:c r="A71" s="11"/>
      <x:c r="B71" s="11"/>
      <x:c r="C71" s="11"/>
      <x:c r="D71" s="11"/>
      <x:c r="E71" s="12"/>
      <x:c r="F71" s="12"/>
      <x:c r="G71" s="12"/>
      <x:c r="H71" s="12"/>
      <x:c r="I71" s="12"/>
      <x:c r="J71" s="12"/>
      <x:c r="K71" s="12"/>
      <x:c r="L71" s="12"/>
      <x:c r="M71" s="11"/>
      <x:c r="Q71" s="1" t="s">
        <x:v>43</x:v>
      </x:c>
    </x:row>
    <x:row r="72" spans="1:17" ht="30" customHeight="1">
      <x:c r="A72" s="11"/>
      <x:c r="B72" s="11"/>
      <x:c r="C72" s="11"/>
      <x:c r="D72" s="11"/>
      <x:c r="E72" s="12"/>
      <x:c r="F72" s="12"/>
      <x:c r="G72" s="12"/>
      <x:c r="H72" s="12"/>
      <x:c r="I72" s="12"/>
      <x:c r="J72" s="12"/>
      <x:c r="K72" s="12"/>
      <x:c r="L72" s="12"/>
      <x:c r="M72" s="11"/>
      <x:c r="Q72" s="1" t="s">
        <x:v>43</x:v>
      </x:c>
    </x:row>
    <x:row r="73" spans="1:17" ht="30" customHeight="1">
      <x:c r="A73" s="11"/>
      <x:c r="B73" s="11"/>
      <x:c r="C73" s="11"/>
      <x:c r="D73" s="11"/>
      <x:c r="E73" s="12"/>
      <x:c r="F73" s="12"/>
      <x:c r="G73" s="12"/>
      <x:c r="H73" s="12"/>
      <x:c r="I73" s="12"/>
      <x:c r="J73" s="12"/>
      <x:c r="K73" s="12"/>
      <x:c r="L73" s="12"/>
      <x:c r="M73" s="11"/>
      <x:c r="Q73" s="1" t="s">
        <x:v>43</x:v>
      </x:c>
    </x:row>
    <x:row r="74" spans="1:17" ht="30" customHeight="1">
      <x:c r="A74" s="11"/>
      <x:c r="B74" s="11"/>
      <x:c r="C74" s="11"/>
      <x:c r="D74" s="11"/>
      <x:c r="E74" s="12"/>
      <x:c r="F74" s="12"/>
      <x:c r="G74" s="12"/>
      <x:c r="H74" s="12"/>
      <x:c r="I74" s="12"/>
      <x:c r="J74" s="12"/>
      <x:c r="K74" s="12"/>
      <x:c r="L74" s="12"/>
      <x:c r="M74" s="11"/>
      <x:c r="Q74" s="1" t="s">
        <x:v>43</x:v>
      </x:c>
    </x:row>
    <x:row r="75" spans="1:17" ht="30" customHeight="1">
      <x:c r="A75" s="11"/>
      <x:c r="B75" s="11"/>
      <x:c r="C75" s="11"/>
      <x:c r="D75" s="11"/>
      <x:c r="E75" s="12"/>
      <x:c r="F75" s="12"/>
      <x:c r="G75" s="12"/>
      <x:c r="H75" s="12"/>
      <x:c r="I75" s="12"/>
      <x:c r="J75" s="12"/>
      <x:c r="K75" s="12"/>
      <x:c r="L75" s="12"/>
      <x:c r="M75" s="11"/>
      <x:c r="Q75" s="1" t="s">
        <x:v>43</x:v>
      </x:c>
    </x:row>
    <x:row r="76" spans="1:17" ht="30" customHeight="1">
      <x:c r="A76" s="11"/>
      <x:c r="B76" s="11"/>
      <x:c r="C76" s="11"/>
      <x:c r="D76" s="11"/>
      <x:c r="E76" s="12"/>
      <x:c r="F76" s="12"/>
      <x:c r="G76" s="12"/>
      <x:c r="H76" s="12"/>
      <x:c r="I76" s="12"/>
      <x:c r="J76" s="12"/>
      <x:c r="K76" s="12"/>
      <x:c r="L76" s="12"/>
      <x:c r="M76" s="11"/>
      <x:c r="Q76" s="1" t="s">
        <x:v>43</x:v>
      </x:c>
    </x:row>
    <x:row r="77" spans="1:17" ht="30" customHeight="1">
      <x:c r="A77" s="11"/>
      <x:c r="B77" s="11"/>
      <x:c r="C77" s="11"/>
      <x:c r="D77" s="11"/>
      <x:c r="E77" s="12"/>
      <x:c r="F77" s="12"/>
      <x:c r="G77" s="12"/>
      <x:c r="H77" s="12"/>
      <x:c r="I77" s="12"/>
      <x:c r="J77" s="12"/>
      <x:c r="K77" s="12"/>
      <x:c r="L77" s="12"/>
      <x:c r="M77" s="11"/>
      <x:c r="Q77" s="1" t="s">
        <x:v>43</x:v>
      </x:c>
    </x:row>
    <x:row r="78" spans="1:17" ht="30" customHeight="1">
      <x:c r="A78" s="11"/>
      <x:c r="B78" s="11"/>
      <x:c r="C78" s="11"/>
      <x:c r="D78" s="11"/>
      <x:c r="E78" s="12"/>
      <x:c r="F78" s="12"/>
      <x:c r="G78" s="12"/>
      <x:c r="H78" s="12"/>
      <x:c r="I78" s="12"/>
      <x:c r="J78" s="12"/>
      <x:c r="K78" s="12"/>
      <x:c r="L78" s="12"/>
      <x:c r="M78" s="11"/>
      <x:c r="Q78" s="1" t="s">
        <x:v>43</x:v>
      </x:c>
    </x:row>
    <x:row r="79" spans="1:17" ht="30" customHeight="1">
      <x:c r="A79" s="11"/>
      <x:c r="B79" s="11"/>
      <x:c r="C79" s="11"/>
      <x:c r="D79" s="11"/>
      <x:c r="E79" s="12"/>
      <x:c r="F79" s="12"/>
      <x:c r="G79" s="12"/>
      <x:c r="H79" s="12"/>
      <x:c r="I79" s="12"/>
      <x:c r="J79" s="12"/>
      <x:c r="K79" s="12"/>
      <x:c r="L79" s="12"/>
      <x:c r="M79" s="11"/>
      <x:c r="Q79" s="1" t="s">
        <x:v>43</x:v>
      </x:c>
    </x:row>
    <x:row r="80" spans="1:17" ht="30" customHeight="1">
      <x:c r="A80" s="11"/>
      <x:c r="B80" s="11"/>
      <x:c r="C80" s="11"/>
      <x:c r="D80" s="11"/>
      <x:c r="E80" s="12"/>
      <x:c r="F80" s="12"/>
      <x:c r="G80" s="12"/>
      <x:c r="H80" s="12"/>
      <x:c r="I80" s="12"/>
      <x:c r="J80" s="12"/>
      <x:c r="K80" s="12"/>
      <x:c r="L80" s="12"/>
      <x:c r="M80" s="11"/>
      <x:c r="Q80" s="1" t="s">
        <x:v>43</x:v>
      </x:c>
    </x:row>
    <x:row r="81" spans="1:14" ht="30" customHeight="1">
      <x:c r="A81" s="10" t="s">
        <x:v>113</x:v>
      </x:c>
      <x:c r="B81" s="11"/>
      <x:c r="C81" s="11"/>
      <x:c r="D81" s="11"/>
      <x:c r="E81" s="12"/>
      <x:c r="F81" s="12">
        <x:f>SUMIF(Q57:Q80,"01010103",F57:F80)</x:f>
        <x:v>0</x:v>
      </x:c>
      <x:c r="G81" s="12"/>
      <x:c r="H81" s="12">
        <x:f>SUMIF(Q57:Q80,"01010103",H57:H80)</x:f>
        <x:v>0</x:v>
      </x:c>
      <x:c r="I81" s="12"/>
      <x:c r="J81" s="12">
        <x:f>SUMIF(Q57:Q80,"01010103",J57:J80)</x:f>
        <x:v>0</x:v>
      </x:c>
      <x:c r="K81" s="12"/>
      <x:c r="L81" s="12">
        <x:f>SUMIF(Q57:Q80,"01010103",L57:L80)</x:f>
        <x:v>0</x:v>
      </x:c>
      <x:c r="M81" s="11"/>
      <x:c r="N81" t="s">
        <x:v>445</x:v>
      </x:c>
    </x:row>
    <x:row r="82" spans="1:17" ht="30" customHeight="1">
      <x:c r="A82" s="10" t="s">
        <x:v>93</x:v>
      </x:c>
      <x:c r="B82" s="10" t="s">
        <x:v>235</x:v>
      </x:c>
      <x:c r="C82" s="11"/>
      <x:c r="D82" s="11"/>
      <x:c r="E82" s="12"/>
      <x:c r="F82" s="12"/>
      <x:c r="G82" s="12"/>
      <x:c r="H82" s="12"/>
      <x:c r="I82" s="12"/>
      <x:c r="J82" s="12"/>
      <x:c r="K82" s="12"/>
      <x:c r="L82" s="12"/>
      <x:c r="M82" s="11"/>
      <x:c r="Q82" s="1" t="s">
        <x:v>47</x:v>
      </x:c>
    </x:row>
    <x:row r="83" spans="1:48" ht="30" customHeight="1">
      <x:c r="A83" s="10" t="s">
        <x:v>52</x:v>
      </x:c>
      <x:c r="B83" s="10" t="s">
        <x:v>67</x:v>
      </x:c>
      <x:c r="C83" s="10" t="s">
        <x:v>255</x:v>
      </x:c>
      <x:c r="D83" s="11">
        <x:v>123</x:v>
      </x:c>
      <x:c r="E83" s="12"/>
      <x:c r="F83" s="12">
        <x:f>IFERROR(TRUNC(E83*D83,0),0)</x:f>
        <x:v>0</x:v>
      </x:c>
      <x:c r="G83" s="12"/>
      <x:c r="H83" s="12">
        <x:f>IFERROR(TRUNC(G83*D83,0),0)</x:f>
        <x:v>0</x:v>
      </x:c>
      <x:c r="I83" s="12"/>
      <x:c r="J83" s="12">
        <x:f>IFERROR(TRUNC(I83*D83,0),0)</x:f>
        <x:v>0</x:v>
      </x:c>
      <x:c r="K83" s="12">
        <x:f>IFERROR(TRUNC(E83+G83+I83,0),0)</x:f>
        <x:v>0</x:v>
      </x:c>
      <x:c r="L83" s="12">
        <x:f>IFERROR(TRUNC(F83+H83+J83,0),0)</x:f>
        <x:v>0</x:v>
      </x:c>
      <x:c r="M83" s="10" t="s">
        <x:v>235</x:v>
      </x:c>
      <x:c r="N83" s="1" t="s">
        <x:v>319</x:v>
      </x:c>
      <x:c r="O83" s="1" t="s">
        <x:v>235</x:v>
      </x:c>
      <x:c r="P83" s="1" t="s">
        <x:v>235</x:v>
      </x:c>
      <x:c r="Q83" s="1" t="s">
        <x:v>47</x:v>
      </x:c>
      <x:c r="R83" s="1" t="s">
        <x:v>268</x:v>
      </x:c>
      <x:c r="S83" s="1" t="s">
        <x:v>244</x:v>
      </x:c>
      <x:c r="T83" s="1" t="s">
        <x:v>244</x:v>
      </x:c>
      <x:c r="AR83" s="1" t="s">
        <x:v>235</x:v>
      </x:c>
      <x:c r="AS83" s="1" t="s">
        <x:v>235</x:v>
      </x:c>
      <x:c r="AU83" s="1" t="s">
        <x:v>159</x:v>
      </x:c>
      <x:c r="AV83">
        <x:v>75945</x:v>
      </x:c>
    </x:row>
    <x:row r="84" spans="1:48" ht="30" customHeight="1">
      <x:c r="A84" s="10" t="s">
        <x:v>52</x:v>
      </x:c>
      <x:c r="B84" s="10" t="s">
        <x:v>53</x:v>
      </x:c>
      <x:c r="C84" s="10" t="s">
        <x:v>255</x:v>
      </x:c>
      <x:c r="D84" s="11">
        <x:v>5</x:v>
      </x:c>
      <x:c r="E84" s="12"/>
      <x:c r="F84" s="12">
        <x:f>IFERROR(TRUNC(E84*D84,0),0)</x:f>
        <x:v>0</x:v>
      </x:c>
      <x:c r="G84" s="12"/>
      <x:c r="H84" s="12">
        <x:f>IFERROR(TRUNC(G84*D84,0),0)</x:f>
        <x:v>0</x:v>
      </x:c>
      <x:c r="I84" s="12"/>
      <x:c r="J84" s="12">
        <x:f>IFERROR(TRUNC(I84*D84,0),0)</x:f>
        <x:v>0</x:v>
      </x:c>
      <x:c r="K84" s="12">
        <x:f>IFERROR(TRUNC(E84+G84+I84,0),0)</x:f>
        <x:v>0</x:v>
      </x:c>
      <x:c r="L84" s="12">
        <x:f>IFERROR(TRUNC(F84+H84+J84,0),0)</x:f>
        <x:v>0</x:v>
      </x:c>
      <x:c r="M84" s="10" t="s">
        <x:v>235</x:v>
      </x:c>
      <x:c r="N84" s="1" t="s">
        <x:v>318</x:v>
      </x:c>
      <x:c r="O84" s="1" t="s">
        <x:v>235</x:v>
      </x:c>
      <x:c r="P84" s="1" t="s">
        <x:v>235</x:v>
      </x:c>
      <x:c r="Q84" s="1" t="s">
        <x:v>47</x:v>
      </x:c>
      <x:c r="R84" s="1" t="s">
        <x:v>268</x:v>
      </x:c>
      <x:c r="S84" s="1" t="s">
        <x:v>244</x:v>
      </x:c>
      <x:c r="T84" s="1" t="s">
        <x:v>244</x:v>
      </x:c>
      <x:c r="AR84" s="1" t="s">
        <x:v>235</x:v>
      </x:c>
      <x:c r="AS84" s="1" t="s">
        <x:v>235</x:v>
      </x:c>
      <x:c r="AU84" s="1" t="s">
        <x:v>161</x:v>
      </x:c>
      <x:c r="AV84">
        <x:v>75946</x:v>
      </x:c>
    </x:row>
    <x:row r="85" spans="1:48" ht="30" customHeight="1">
      <x:c r="A85" s="10" t="s">
        <x:v>52</x:v>
      </x:c>
      <x:c r="B85" s="10" t="s">
        <x:v>55</x:v>
      </x:c>
      <x:c r="C85" s="10" t="s">
        <x:v>255</x:v>
      </x:c>
      <x:c r="D85" s="11">
        <x:v>98</x:v>
      </x:c>
      <x:c r="E85" s="12"/>
      <x:c r="F85" s="12">
        <x:f>IFERROR(TRUNC(E85*D85,0),0)</x:f>
        <x:v>0</x:v>
      </x:c>
      <x:c r="G85" s="12"/>
      <x:c r="H85" s="12">
        <x:f>IFERROR(TRUNC(G85*D85,0),0)</x:f>
        <x:v>0</x:v>
      </x:c>
      <x:c r="I85" s="12"/>
      <x:c r="J85" s="12">
        <x:f>IFERROR(TRUNC(I85*D85,0),0)</x:f>
        <x:v>0</x:v>
      </x:c>
      <x:c r="K85" s="12">
        <x:f>IFERROR(TRUNC(E85+G85+I85,0),0)</x:f>
        <x:v>0</x:v>
      </x:c>
      <x:c r="L85" s="12">
        <x:f>IFERROR(TRUNC(F85+H85+J85,0),0)</x:f>
        <x:v>0</x:v>
      </x:c>
      <x:c r="M85" s="10" t="s">
        <x:v>235</x:v>
      </x:c>
      <x:c r="N85" s="1" t="s">
        <x:v>326</x:v>
      </x:c>
      <x:c r="O85" s="1" t="s">
        <x:v>235</x:v>
      </x:c>
      <x:c r="P85" s="1" t="s">
        <x:v>235</x:v>
      </x:c>
      <x:c r="Q85" s="1" t="s">
        <x:v>47</x:v>
      </x:c>
      <x:c r="R85" s="1" t="s">
        <x:v>268</x:v>
      </x:c>
      <x:c r="S85" s="1" t="s">
        <x:v>244</x:v>
      </x:c>
      <x:c r="T85" s="1" t="s">
        <x:v>244</x:v>
      </x:c>
      <x:c r="AR85" s="1" t="s">
        <x:v>235</x:v>
      </x:c>
      <x:c r="AS85" s="1" t="s">
        <x:v>235</x:v>
      </x:c>
      <x:c r="AU85" s="1" t="s">
        <x:v>195</x:v>
      </x:c>
      <x:c r="AV85">
        <x:v>75948</x:v>
      </x:c>
    </x:row>
    <x:row r="86" spans="1:48" ht="30" customHeight="1">
      <x:c r="A86" s="10" t="s">
        <x:v>52</x:v>
      </x:c>
      <x:c r="B86" s="10" t="s">
        <x:v>59</x:v>
      </x:c>
      <x:c r="C86" s="10" t="s">
        <x:v>255</x:v>
      </x:c>
      <x:c r="D86" s="11">
        <x:v>5</x:v>
      </x:c>
      <x:c r="E86" s="12"/>
      <x:c r="F86" s="12">
        <x:f>IFERROR(TRUNC(E86*D86,0),0)</x:f>
        <x:v>0</x:v>
      </x:c>
      <x:c r="G86" s="12"/>
      <x:c r="H86" s="12">
        <x:f>IFERROR(TRUNC(G86*D86,0),0)</x:f>
        <x:v>0</x:v>
      </x:c>
      <x:c r="I86" s="12"/>
      <x:c r="J86" s="12">
        <x:f>IFERROR(TRUNC(I86*D86,0),0)</x:f>
        <x:v>0</x:v>
      </x:c>
      <x:c r="K86" s="12">
        <x:f>IFERROR(TRUNC(E86+G86+I86,0),0)</x:f>
        <x:v>0</x:v>
      </x:c>
      <x:c r="L86" s="12">
        <x:f>IFERROR(TRUNC(F86+H86+J86,0),0)</x:f>
        <x:v>0</x:v>
      </x:c>
      <x:c r="M86" s="10" t="s">
        <x:v>235</x:v>
      </x:c>
      <x:c r="N86" s="1" t="s">
        <x:v>325</x:v>
      </x:c>
      <x:c r="O86" s="1" t="s">
        <x:v>235</x:v>
      </x:c>
      <x:c r="P86" s="1" t="s">
        <x:v>235</x:v>
      </x:c>
      <x:c r="Q86" s="1" t="s">
        <x:v>47</x:v>
      </x:c>
      <x:c r="R86" s="1" t="s">
        <x:v>268</x:v>
      </x:c>
      <x:c r="S86" s="1" t="s">
        <x:v>244</x:v>
      </x:c>
      <x:c r="T86" s="1" t="s">
        <x:v>244</x:v>
      </x:c>
      <x:c r="AR86" s="1" t="s">
        <x:v>235</x:v>
      </x:c>
      <x:c r="AS86" s="1" t="s">
        <x:v>235</x:v>
      </x:c>
      <x:c r="AU86" s="1" t="s">
        <x:v>146</x:v>
      </x:c>
      <x:c r="AV86">
        <x:v>75949</x:v>
      </x:c>
    </x:row>
    <x:row r="87" spans="1:48" ht="30" customHeight="1">
      <x:c r="A87" s="10" t="s">
        <x:v>52</x:v>
      </x:c>
      <x:c r="B87" s="10" t="s">
        <x:v>60</x:v>
      </x:c>
      <x:c r="C87" s="10" t="s">
        <x:v>255</x:v>
      </x:c>
      <x:c r="D87" s="11">
        <x:v>129</x:v>
      </x:c>
      <x:c r="E87" s="12"/>
      <x:c r="F87" s="12">
        <x:f>IFERROR(TRUNC(E87*D87,0),0)</x:f>
        <x:v>0</x:v>
      </x:c>
      <x:c r="G87" s="12"/>
      <x:c r="H87" s="12">
        <x:f>IFERROR(TRUNC(G87*D87,0),0)</x:f>
        <x:v>0</x:v>
      </x:c>
      <x:c r="I87" s="12"/>
      <x:c r="J87" s="12">
        <x:f>IFERROR(TRUNC(I87*D87,0),0)</x:f>
        <x:v>0</x:v>
      </x:c>
      <x:c r="K87" s="12">
        <x:f>IFERROR(TRUNC(E87+G87+I87,0),0)</x:f>
        <x:v>0</x:v>
      </x:c>
      <x:c r="L87" s="12">
        <x:f>IFERROR(TRUNC(F87+H87+J87,0),0)</x:f>
        <x:v>0</x:v>
      </x:c>
      <x:c r="M87" s="10" t="s">
        <x:v>235</x:v>
      </x:c>
      <x:c r="N87" s="1" t="s">
        <x:v>323</x:v>
      </x:c>
      <x:c r="O87" s="1" t="s">
        <x:v>235</x:v>
      </x:c>
      <x:c r="P87" s="1" t="s">
        <x:v>235</x:v>
      </x:c>
      <x:c r="Q87" s="1" t="s">
        <x:v>47</x:v>
      </x:c>
      <x:c r="R87" s="1" t="s">
        <x:v>268</x:v>
      </x:c>
      <x:c r="S87" s="1" t="s">
        <x:v>244</x:v>
      </x:c>
      <x:c r="T87" s="1" t="s">
        <x:v>244</x:v>
      </x:c>
      <x:c r="AR87" s="1" t="s">
        <x:v>235</x:v>
      </x:c>
      <x:c r="AS87" s="1" t="s">
        <x:v>235</x:v>
      </x:c>
      <x:c r="AU87" s="1" t="s">
        <x:v>133</x:v>
      </x:c>
      <x:c r="AV87">
        <x:v>75953</x:v>
      </x:c>
    </x:row>
    <x:row r="88" spans="1:48" ht="30" customHeight="1">
      <x:c r="A88" s="10" t="s">
        <x:v>359</x:v>
      </x:c>
      <x:c r="B88" s="10" t="s">
        <x:v>365</x:v>
      </x:c>
      <x:c r="C88" s="10" t="s">
        <x:v>255</x:v>
      </x:c>
      <x:c r="D88" s="11">
        <x:v>6</x:v>
      </x:c>
      <x:c r="E88" s="12"/>
      <x:c r="F88" s="12">
        <x:f>IFERROR(TRUNC(E88*D88,0),0)</x:f>
        <x:v>0</x:v>
      </x:c>
      <x:c r="G88" s="12"/>
      <x:c r="H88" s="12">
        <x:f>IFERROR(TRUNC(G88*D88,0),0)</x:f>
        <x:v>0</x:v>
      </x:c>
      <x:c r="I88" s="12"/>
      <x:c r="J88" s="12">
        <x:f>IFERROR(TRUNC(I88*D88,0),0)</x:f>
        <x:v>0</x:v>
      </x:c>
      <x:c r="K88" s="12">
        <x:f>IFERROR(TRUNC(E88+G88+I88,0),0)</x:f>
        <x:v>0</x:v>
      </x:c>
      <x:c r="L88" s="12">
        <x:f>IFERROR(TRUNC(F88+H88+J88,0),0)</x:f>
        <x:v>0</x:v>
      </x:c>
      <x:c r="M88" s="10" t="s">
        <x:v>235</x:v>
      </x:c>
      <x:c r="N88" s="1" t="s">
        <x:v>314</x:v>
      </x:c>
      <x:c r="O88" s="1" t="s">
        <x:v>235</x:v>
      </x:c>
      <x:c r="P88" s="1" t="s">
        <x:v>235</x:v>
      </x:c>
      <x:c r="Q88" s="1" t="s">
        <x:v>47</x:v>
      </x:c>
      <x:c r="R88" s="1" t="s">
        <x:v>268</x:v>
      </x:c>
      <x:c r="S88" s="1" t="s">
        <x:v>244</x:v>
      </x:c>
      <x:c r="T88" s="1" t="s">
        <x:v>244</x:v>
      </x:c>
      <x:c r="AR88" s="1" t="s">
        <x:v>235</x:v>
      </x:c>
      <x:c r="AS88" s="1" t="s">
        <x:v>235</x:v>
      </x:c>
      <x:c r="AU88" s="1" t="s">
        <x:v>138</x:v>
      </x:c>
      <x:c r="AV88">
        <x:v>75951</x:v>
      </x:c>
    </x:row>
    <x:row r="89" spans="1:48" ht="30" customHeight="1">
      <x:c r="A89" s="10" t="s">
        <x:v>359</x:v>
      </x:c>
      <x:c r="B89" s="10" t="s">
        <x:v>357</x:v>
      </x:c>
      <x:c r="C89" s="10" t="s">
        <x:v>255</x:v>
      </x:c>
      <x:c r="D89" s="11">
        <x:v>1</x:v>
      </x:c>
      <x:c r="E89" s="12"/>
      <x:c r="F89" s="12">
        <x:f>IFERROR(TRUNC(E89*D89,0),0)</x:f>
        <x:v>0</x:v>
      </x:c>
      <x:c r="G89" s="12"/>
      <x:c r="H89" s="12">
        <x:f>IFERROR(TRUNC(G89*D89,0),0)</x:f>
        <x:v>0</x:v>
      </x:c>
      <x:c r="I89" s="12"/>
      <x:c r="J89" s="12">
        <x:f>IFERROR(TRUNC(I89*D89,0),0)</x:f>
        <x:v>0</x:v>
      </x:c>
      <x:c r="K89" s="12">
        <x:f>IFERROR(TRUNC(E89+G89+I89,0),0)</x:f>
        <x:v>0</x:v>
      </x:c>
      <x:c r="L89" s="12">
        <x:f>IFERROR(TRUNC(F89+H89+J89,0),0)</x:f>
        <x:v>0</x:v>
      </x:c>
      <x:c r="M89" s="10" t="s">
        <x:v>235</x:v>
      </x:c>
      <x:c r="N89" s="1" t="s">
        <x:v>283</x:v>
      </x:c>
      <x:c r="O89" s="1" t="s">
        <x:v>235</x:v>
      </x:c>
      <x:c r="P89" s="1" t="s">
        <x:v>235</x:v>
      </x:c>
      <x:c r="Q89" s="1" t="s">
        <x:v>47</x:v>
      </x:c>
      <x:c r="R89" s="1" t="s">
        <x:v>268</x:v>
      </x:c>
      <x:c r="S89" s="1" t="s">
        <x:v>244</x:v>
      </x:c>
      <x:c r="T89" s="1" t="s">
        <x:v>244</x:v>
      </x:c>
      <x:c r="AR89" s="1" t="s">
        <x:v>235</x:v>
      </x:c>
      <x:c r="AS89" s="1" t="s">
        <x:v>235</x:v>
      </x:c>
      <x:c r="AU89" s="1" t="s">
        <x:v>155</x:v>
      </x:c>
      <x:c r="AV89">
        <x:v>75952</x:v>
      </x:c>
    </x:row>
    <x:row r="90" spans="1:17" ht="30" customHeight="1">
      <x:c r="A90" s="11"/>
      <x:c r="B90" s="11"/>
      <x:c r="C90" s="11"/>
      <x:c r="D90" s="11"/>
      <x:c r="E90" s="12"/>
      <x:c r="F90" s="12"/>
      <x:c r="G90" s="12"/>
      <x:c r="H90" s="12"/>
      <x:c r="I90" s="12"/>
      <x:c r="J90" s="12"/>
      <x:c r="K90" s="12"/>
      <x:c r="L90" s="12"/>
      <x:c r="M90" s="11"/>
      <x:c r="Q90" s="1" t="s">
        <x:v>47</x:v>
      </x:c>
    </x:row>
    <x:row r="91" spans="1:17" ht="30" customHeight="1">
      <x:c r="A91" s="11"/>
      <x:c r="B91" s="11"/>
      <x:c r="C91" s="11"/>
      <x:c r="D91" s="11"/>
      <x:c r="E91" s="12"/>
      <x:c r="F91" s="12"/>
      <x:c r="G91" s="12"/>
      <x:c r="H91" s="12"/>
      <x:c r="I91" s="12"/>
      <x:c r="J91" s="12"/>
      <x:c r="K91" s="12"/>
      <x:c r="L91" s="12"/>
      <x:c r="M91" s="11"/>
      <x:c r="Q91" s="1" t="s">
        <x:v>47</x:v>
      </x:c>
    </x:row>
    <x:row r="92" spans="1:17" ht="30" customHeight="1">
      <x:c r="A92" s="11"/>
      <x:c r="B92" s="11"/>
      <x:c r="C92" s="11"/>
      <x:c r="D92" s="11"/>
      <x:c r="E92" s="12"/>
      <x:c r="F92" s="12"/>
      <x:c r="G92" s="12"/>
      <x:c r="H92" s="12"/>
      <x:c r="I92" s="12"/>
      <x:c r="J92" s="12"/>
      <x:c r="K92" s="12"/>
      <x:c r="L92" s="12"/>
      <x:c r="M92" s="11"/>
      <x:c r="Q92" s="1" t="s">
        <x:v>47</x:v>
      </x:c>
    </x:row>
    <x:row r="93" spans="1:17" ht="30" customHeight="1">
      <x:c r="A93" s="11"/>
      <x:c r="B93" s="11"/>
      <x:c r="C93" s="11"/>
      <x:c r="D93" s="11"/>
      <x:c r="E93" s="12"/>
      <x:c r="F93" s="12"/>
      <x:c r="G93" s="12"/>
      <x:c r="H93" s="12"/>
      <x:c r="I93" s="12"/>
      <x:c r="J93" s="12"/>
      <x:c r="K93" s="12"/>
      <x:c r="L93" s="12"/>
      <x:c r="M93" s="11"/>
      <x:c r="Q93" s="1" t="s">
        <x:v>47</x:v>
      </x:c>
    </x:row>
    <x:row r="94" spans="1:17" ht="30" customHeight="1">
      <x:c r="A94" s="11"/>
      <x:c r="B94" s="11"/>
      <x:c r="C94" s="11"/>
      <x:c r="D94" s="11"/>
      <x:c r="E94" s="12"/>
      <x:c r="F94" s="12"/>
      <x:c r="G94" s="12"/>
      <x:c r="H94" s="12"/>
      <x:c r="I94" s="12"/>
      <x:c r="J94" s="12"/>
      <x:c r="K94" s="12"/>
      <x:c r="L94" s="12"/>
      <x:c r="M94" s="11"/>
      <x:c r="Q94" s="1" t="s">
        <x:v>47</x:v>
      </x:c>
    </x:row>
    <x:row r="95" spans="1:17" ht="30" customHeight="1">
      <x:c r="A95" s="11"/>
      <x:c r="B95" s="11"/>
      <x:c r="C95" s="11"/>
      <x:c r="D95" s="11"/>
      <x:c r="E95" s="12"/>
      <x:c r="F95" s="12"/>
      <x:c r="G95" s="12"/>
      <x:c r="H95" s="12"/>
      <x:c r="I95" s="12"/>
      <x:c r="J95" s="12"/>
      <x:c r="K95" s="12"/>
      <x:c r="L95" s="12"/>
      <x:c r="M95" s="11"/>
      <x:c r="Q95" s="1" t="s">
        <x:v>47</x:v>
      </x:c>
    </x:row>
    <x:row r="96" spans="1:17" ht="30" customHeight="1">
      <x:c r="A96" s="11"/>
      <x:c r="B96" s="11"/>
      <x:c r="C96" s="11"/>
      <x:c r="D96" s="11"/>
      <x:c r="E96" s="12"/>
      <x:c r="F96" s="12"/>
      <x:c r="G96" s="12"/>
      <x:c r="H96" s="12"/>
      <x:c r="I96" s="12"/>
      <x:c r="J96" s="12"/>
      <x:c r="K96" s="12"/>
      <x:c r="L96" s="12"/>
      <x:c r="M96" s="11"/>
      <x:c r="Q96" s="1" t="s">
        <x:v>47</x:v>
      </x:c>
    </x:row>
    <x:row r="97" spans="1:17" ht="30" customHeight="1">
      <x:c r="A97" s="11"/>
      <x:c r="B97" s="11"/>
      <x:c r="C97" s="11"/>
      <x:c r="D97" s="11"/>
      <x:c r="E97" s="12"/>
      <x:c r="F97" s="12"/>
      <x:c r="G97" s="12"/>
      <x:c r="H97" s="12"/>
      <x:c r="I97" s="12"/>
      <x:c r="J97" s="12"/>
      <x:c r="K97" s="12"/>
      <x:c r="L97" s="12"/>
      <x:c r="M97" s="11"/>
      <x:c r="Q97" s="1" t="s">
        <x:v>47</x:v>
      </x:c>
    </x:row>
    <x:row r="98" spans="1:17" ht="30" customHeight="1">
      <x:c r="A98" s="11"/>
      <x:c r="B98" s="11"/>
      <x:c r="C98" s="11"/>
      <x:c r="D98" s="11"/>
      <x:c r="E98" s="12"/>
      <x:c r="F98" s="12"/>
      <x:c r="G98" s="12"/>
      <x:c r="H98" s="12"/>
      <x:c r="I98" s="12"/>
      <x:c r="J98" s="12"/>
      <x:c r="K98" s="12"/>
      <x:c r="L98" s="12"/>
      <x:c r="M98" s="11"/>
      <x:c r="Q98" s="1" t="s">
        <x:v>47</x:v>
      </x:c>
    </x:row>
    <x:row r="99" spans="1:17" ht="30" customHeight="1">
      <x:c r="A99" s="11"/>
      <x:c r="B99" s="11"/>
      <x:c r="C99" s="11"/>
      <x:c r="D99" s="11"/>
      <x:c r="E99" s="12"/>
      <x:c r="F99" s="12"/>
      <x:c r="G99" s="12"/>
      <x:c r="H99" s="12"/>
      <x:c r="I99" s="12"/>
      <x:c r="J99" s="12"/>
      <x:c r="K99" s="12"/>
      <x:c r="L99" s="12"/>
      <x:c r="M99" s="11"/>
      <x:c r="Q99" s="1" t="s">
        <x:v>47</x:v>
      </x:c>
    </x:row>
    <x:row r="100" spans="1:17" ht="30" customHeight="1">
      <x:c r="A100" s="11"/>
      <x:c r="B100" s="11"/>
      <x:c r="C100" s="11"/>
      <x:c r="D100" s="11"/>
      <x:c r="E100" s="12"/>
      <x:c r="F100" s="12"/>
      <x:c r="G100" s="12"/>
      <x:c r="H100" s="12"/>
      <x:c r="I100" s="12"/>
      <x:c r="J100" s="12"/>
      <x:c r="K100" s="12"/>
      <x:c r="L100" s="12"/>
      <x:c r="M100" s="11"/>
      <x:c r="Q100" s="1" t="s">
        <x:v>47</x:v>
      </x:c>
    </x:row>
    <x:row r="101" spans="1:17" ht="30" customHeight="1">
      <x:c r="A101" s="11"/>
      <x:c r="B101" s="11"/>
      <x:c r="C101" s="11"/>
      <x:c r="D101" s="11"/>
      <x:c r="E101" s="12"/>
      <x:c r="F101" s="12"/>
      <x:c r="G101" s="12"/>
      <x:c r="H101" s="12"/>
      <x:c r="I101" s="12"/>
      <x:c r="J101" s="12"/>
      <x:c r="K101" s="12"/>
      <x:c r="L101" s="12"/>
      <x:c r="M101" s="11"/>
      <x:c r="Q101" s="1" t="s">
        <x:v>47</x:v>
      </x:c>
    </x:row>
    <x:row r="102" spans="1:17" ht="30" customHeight="1">
      <x:c r="A102" s="11"/>
      <x:c r="B102" s="11"/>
      <x:c r="C102" s="11"/>
      <x:c r="D102" s="11"/>
      <x:c r="E102" s="12"/>
      <x:c r="F102" s="12"/>
      <x:c r="G102" s="12"/>
      <x:c r="H102" s="12"/>
      <x:c r="I102" s="12"/>
      <x:c r="J102" s="12"/>
      <x:c r="K102" s="12"/>
      <x:c r="L102" s="12"/>
      <x:c r="M102" s="11"/>
      <x:c r="Q102" s="1" t="s">
        <x:v>47</x:v>
      </x:c>
    </x:row>
    <x:row r="103" spans="1:17" ht="30" customHeight="1">
      <x:c r="A103" s="11"/>
      <x:c r="B103" s="11"/>
      <x:c r="C103" s="11"/>
      <x:c r="D103" s="11"/>
      <x:c r="E103" s="12"/>
      <x:c r="F103" s="12"/>
      <x:c r="G103" s="12"/>
      <x:c r="H103" s="12"/>
      <x:c r="I103" s="12"/>
      <x:c r="J103" s="12"/>
      <x:c r="K103" s="12"/>
      <x:c r="L103" s="12"/>
      <x:c r="M103" s="11"/>
      <x:c r="Q103" s="1" t="s">
        <x:v>47</x:v>
      </x:c>
    </x:row>
    <x:row r="104" spans="1:17" ht="30" customHeight="1">
      <x:c r="A104" s="11"/>
      <x:c r="B104" s="11"/>
      <x:c r="C104" s="11"/>
      <x:c r="D104" s="11"/>
      <x:c r="E104" s="12"/>
      <x:c r="F104" s="12"/>
      <x:c r="G104" s="12"/>
      <x:c r="H104" s="12"/>
      <x:c r="I104" s="12"/>
      <x:c r="J104" s="12"/>
      <x:c r="K104" s="12"/>
      <x:c r="L104" s="12"/>
      <x:c r="M104" s="11"/>
      <x:c r="Q104" s="1" t="s">
        <x:v>47</x:v>
      </x:c>
    </x:row>
    <x:row r="105" spans="1:17" ht="30" customHeight="1">
      <x:c r="A105" s="11"/>
      <x:c r="B105" s="11"/>
      <x:c r="C105" s="11"/>
      <x:c r="D105" s="11"/>
      <x:c r="E105" s="12"/>
      <x:c r="F105" s="12"/>
      <x:c r="G105" s="12"/>
      <x:c r="H105" s="12"/>
      <x:c r="I105" s="12"/>
      <x:c r="J105" s="12"/>
      <x:c r="K105" s="12"/>
      <x:c r="L105" s="12"/>
      <x:c r="M105" s="11"/>
      <x:c r="Q105" s="1" t="s">
        <x:v>47</x:v>
      </x:c>
    </x:row>
    <x:row r="106" spans="1:17" ht="30" customHeight="1">
      <x:c r="A106" s="11"/>
      <x:c r="B106" s="11"/>
      <x:c r="C106" s="11"/>
      <x:c r="D106" s="11"/>
      <x:c r="E106" s="12"/>
      <x:c r="F106" s="12"/>
      <x:c r="G106" s="12"/>
      <x:c r="H106" s="12"/>
      <x:c r="I106" s="12"/>
      <x:c r="J106" s="12"/>
      <x:c r="K106" s="12"/>
      <x:c r="L106" s="12"/>
      <x:c r="M106" s="11"/>
      <x:c r="Q106" s="1" t="s">
        <x:v>47</x:v>
      </x:c>
    </x:row>
    <x:row r="107" spans="1:14" ht="30" customHeight="1">
      <x:c r="A107" s="10" t="s">
        <x:v>113</x:v>
      </x:c>
      <x:c r="B107" s="11"/>
      <x:c r="C107" s="11"/>
      <x:c r="D107" s="11"/>
      <x:c r="E107" s="12"/>
      <x:c r="F107" s="12">
        <x:f>SUMIF(Q83:Q106,"01010104",F83:F106)</x:f>
        <x:v>0</x:v>
      </x:c>
      <x:c r="G107" s="12"/>
      <x:c r="H107" s="12">
        <x:f>SUMIF(Q83:Q106,"01010104",H83:H106)</x:f>
        <x:v>0</x:v>
      </x:c>
      <x:c r="I107" s="12"/>
      <x:c r="J107" s="12">
        <x:f>SUMIF(Q83:Q106,"01010104",J83:J106)</x:f>
        <x:v>0</x:v>
      </x:c>
      <x:c r="K107" s="12"/>
      <x:c r="L107" s="12">
        <x:f>SUMIF(Q83:Q106,"01010104",L83:L106)</x:f>
        <x:v>0</x:v>
      </x:c>
      <x:c r="M107" s="11"/>
      <x:c r="N107" t="s">
        <x:v>445</x:v>
      </x:c>
    </x:row>
    <x:row r="108" spans="1:17" ht="30" customHeight="1">
      <x:c r="A108" s="10" t="s">
        <x:v>90</x:v>
      </x:c>
      <x:c r="B108" s="10" t="s">
        <x:v>235</x:v>
      </x:c>
      <x:c r="C108" s="11"/>
      <x:c r="D108" s="11"/>
      <x:c r="E108" s="12"/>
      <x:c r="F108" s="12"/>
      <x:c r="G108" s="12"/>
      <x:c r="H108" s="12"/>
      <x:c r="I108" s="12"/>
      <x:c r="J108" s="12"/>
      <x:c r="K108" s="12"/>
      <x:c r="L108" s="12"/>
      <x:c r="M108" s="11"/>
      <x:c r="Q108" s="1" t="s">
        <x:v>56</x:v>
      </x:c>
    </x:row>
    <x:row r="109" spans="1:48" ht="30" customHeight="1">
      <x:c r="A109" s="10" t="s">
        <x:v>416</x:v>
      </x:c>
      <x:c r="B109" s="10" t="s">
        <x:v>97</x:v>
      </x:c>
      <x:c r="C109" s="10" t="s">
        <x:v>255</x:v>
      </x:c>
      <x:c r="D109" s="11">
        <x:v>11</x:v>
      </x:c>
      <x:c r="E109" s="12"/>
      <x:c r="F109" s="12">
        <x:f>IFERROR(TRUNC(E109*D109,0),0)</x:f>
        <x:v>0</x:v>
      </x:c>
      <x:c r="G109" s="12"/>
      <x:c r="H109" s="12">
        <x:f>IFERROR(TRUNC(G109*D109,0),0)</x:f>
        <x:v>0</x:v>
      </x:c>
      <x:c r="I109" s="12"/>
      <x:c r="J109" s="12">
        <x:f>IFERROR(TRUNC(I109*D109,0),0)</x:f>
        <x:v>0</x:v>
      </x:c>
      <x:c r="K109" s="12">
        <x:f>IFERROR(TRUNC(E109+G109+I109,0),0)</x:f>
        <x:v>0</x:v>
      </x:c>
      <x:c r="L109" s="12">
        <x:f>IFERROR(TRUNC(F109+H109+J109,0),0)</x:f>
        <x:v>0</x:v>
      </x:c>
      <x:c r="M109" s="10" t="s">
        <x:v>235</x:v>
      </x:c>
      <x:c r="N109" s="1" t="s">
        <x:v>312</x:v>
      </x:c>
      <x:c r="O109" s="1" t="s">
        <x:v>235</x:v>
      </x:c>
      <x:c r="P109" s="1" t="s">
        <x:v>235</x:v>
      </x:c>
      <x:c r="Q109" s="1" t="s">
        <x:v>56</x:v>
      </x:c>
      <x:c r="R109" s="1" t="s">
        <x:v>268</x:v>
      </x:c>
      <x:c r="S109" s="1" t="s">
        <x:v>244</x:v>
      </x:c>
      <x:c r="T109" s="1" t="s">
        <x:v>244</x:v>
      </x:c>
      <x:c r="AR109" s="1" t="s">
        <x:v>235</x:v>
      </x:c>
      <x:c r="AS109" s="1" t="s">
        <x:v>235</x:v>
      </x:c>
      <x:c r="AU109" s="1" t="s">
        <x:v>117</x:v>
      </x:c>
      <x:c r="AV109">
        <x:v>75955</x:v>
      </x:c>
    </x:row>
    <x:row r="110" spans="1:17" ht="30" customHeight="1">
      <x:c r="A110" s="11"/>
      <x:c r="B110" s="11"/>
      <x:c r="C110" s="11"/>
      <x:c r="D110" s="11"/>
      <x:c r="E110" s="12"/>
      <x:c r="F110" s="12"/>
      <x:c r="G110" s="12"/>
      <x:c r="H110" s="12"/>
      <x:c r="I110" s="12"/>
      <x:c r="J110" s="12"/>
      <x:c r="K110" s="12"/>
      <x:c r="L110" s="12"/>
      <x:c r="M110" s="11"/>
      <x:c r="Q110" s="1" t="s">
        <x:v>56</x:v>
      </x:c>
    </x:row>
    <x:row r="111" spans="1:17" ht="30" customHeight="1">
      <x:c r="A111" s="11"/>
      <x:c r="B111" s="11"/>
      <x:c r="C111" s="11"/>
      <x:c r="D111" s="11"/>
      <x:c r="E111" s="12"/>
      <x:c r="F111" s="12"/>
      <x:c r="G111" s="12"/>
      <x:c r="H111" s="12"/>
      <x:c r="I111" s="12"/>
      <x:c r="J111" s="12"/>
      <x:c r="K111" s="12"/>
      <x:c r="L111" s="12"/>
      <x:c r="M111" s="11"/>
      <x:c r="Q111" s="1" t="s">
        <x:v>56</x:v>
      </x:c>
    </x:row>
    <x:row r="112" spans="1:17" ht="30" customHeight="1">
      <x:c r="A112" s="11"/>
      <x:c r="B112" s="11"/>
      <x:c r="C112" s="11"/>
      <x:c r="D112" s="11"/>
      <x:c r="E112" s="12"/>
      <x:c r="F112" s="12"/>
      <x:c r="G112" s="12"/>
      <x:c r="H112" s="12"/>
      <x:c r="I112" s="12"/>
      <x:c r="J112" s="12"/>
      <x:c r="K112" s="12"/>
      <x:c r="L112" s="12"/>
      <x:c r="M112" s="11"/>
      <x:c r="Q112" s="1" t="s">
        <x:v>56</x:v>
      </x:c>
    </x:row>
    <x:row r="113" spans="1:17" ht="30" customHeight="1">
      <x:c r="A113" s="11"/>
      <x:c r="B113" s="11"/>
      <x:c r="C113" s="11"/>
      <x:c r="D113" s="11"/>
      <x:c r="E113" s="12"/>
      <x:c r="F113" s="12"/>
      <x:c r="G113" s="12"/>
      <x:c r="H113" s="12"/>
      <x:c r="I113" s="12"/>
      <x:c r="J113" s="12"/>
      <x:c r="K113" s="12"/>
      <x:c r="L113" s="12"/>
      <x:c r="M113" s="11"/>
      <x:c r="Q113" s="1" t="s">
        <x:v>56</x:v>
      </x:c>
    </x:row>
    <x:row r="114" spans="1:17" ht="30" customHeight="1">
      <x:c r="A114" s="11"/>
      <x:c r="B114" s="11"/>
      <x:c r="C114" s="11"/>
      <x:c r="D114" s="11"/>
      <x:c r="E114" s="12"/>
      <x:c r="F114" s="12"/>
      <x:c r="G114" s="12"/>
      <x:c r="H114" s="12"/>
      <x:c r="I114" s="12"/>
      <x:c r="J114" s="12"/>
      <x:c r="K114" s="12"/>
      <x:c r="L114" s="12"/>
      <x:c r="M114" s="11"/>
      <x:c r="Q114" s="1" t="s">
        <x:v>56</x:v>
      </x:c>
    </x:row>
    <x:row r="115" spans="1:17" ht="30" customHeight="1">
      <x:c r="A115" s="11"/>
      <x:c r="B115" s="11"/>
      <x:c r="C115" s="11"/>
      <x:c r="D115" s="11"/>
      <x:c r="E115" s="12"/>
      <x:c r="F115" s="12"/>
      <x:c r="G115" s="12"/>
      <x:c r="H115" s="12"/>
      <x:c r="I115" s="12"/>
      <x:c r="J115" s="12"/>
      <x:c r="K115" s="12"/>
      <x:c r="L115" s="12"/>
      <x:c r="M115" s="11"/>
      <x:c r="Q115" s="1" t="s">
        <x:v>56</x:v>
      </x:c>
    </x:row>
    <x:row r="116" spans="1:17" ht="30" customHeight="1">
      <x:c r="A116" s="11"/>
      <x:c r="B116" s="11"/>
      <x:c r="C116" s="11"/>
      <x:c r="D116" s="11"/>
      <x:c r="E116" s="12"/>
      <x:c r="F116" s="12"/>
      <x:c r="G116" s="12"/>
      <x:c r="H116" s="12"/>
      <x:c r="I116" s="12"/>
      <x:c r="J116" s="12"/>
      <x:c r="K116" s="12"/>
      <x:c r="L116" s="12"/>
      <x:c r="M116" s="11"/>
      <x:c r="Q116" s="1" t="s">
        <x:v>56</x:v>
      </x:c>
    </x:row>
    <x:row r="117" spans="1:17" ht="30" customHeight="1">
      <x:c r="A117" s="11"/>
      <x:c r="B117" s="11"/>
      <x:c r="C117" s="11"/>
      <x:c r="D117" s="11"/>
      <x:c r="E117" s="12"/>
      <x:c r="F117" s="12"/>
      <x:c r="G117" s="12"/>
      <x:c r="H117" s="12"/>
      <x:c r="I117" s="12"/>
      <x:c r="J117" s="12"/>
      <x:c r="K117" s="12"/>
      <x:c r="L117" s="12"/>
      <x:c r="M117" s="11"/>
      <x:c r="Q117" s="1" t="s">
        <x:v>56</x:v>
      </x:c>
    </x:row>
    <x:row r="118" spans="1:17" ht="30" customHeight="1">
      <x:c r="A118" s="11"/>
      <x:c r="B118" s="11"/>
      <x:c r="C118" s="11"/>
      <x:c r="D118" s="11"/>
      <x:c r="E118" s="12"/>
      <x:c r="F118" s="12"/>
      <x:c r="G118" s="12"/>
      <x:c r="H118" s="12"/>
      <x:c r="I118" s="12"/>
      <x:c r="J118" s="12"/>
      <x:c r="K118" s="12"/>
      <x:c r="L118" s="12"/>
      <x:c r="M118" s="11"/>
      <x:c r="Q118" s="1" t="s">
        <x:v>56</x:v>
      </x:c>
    </x:row>
    <x:row r="119" spans="1:17" ht="30" customHeight="1">
      <x:c r="A119" s="11"/>
      <x:c r="B119" s="11"/>
      <x:c r="C119" s="11"/>
      <x:c r="D119" s="11"/>
      <x:c r="E119" s="12"/>
      <x:c r="F119" s="12"/>
      <x:c r="G119" s="12"/>
      <x:c r="H119" s="12"/>
      <x:c r="I119" s="12"/>
      <x:c r="J119" s="12"/>
      <x:c r="K119" s="12"/>
      <x:c r="L119" s="12"/>
      <x:c r="M119" s="11"/>
      <x:c r="Q119" s="1" t="s">
        <x:v>56</x:v>
      </x:c>
    </x:row>
    <x:row r="120" spans="1:17" ht="30" customHeight="1">
      <x:c r="A120" s="11"/>
      <x:c r="B120" s="11"/>
      <x:c r="C120" s="11"/>
      <x:c r="D120" s="11"/>
      <x:c r="E120" s="12"/>
      <x:c r="F120" s="12"/>
      <x:c r="G120" s="12"/>
      <x:c r="H120" s="12"/>
      <x:c r="I120" s="12"/>
      <x:c r="J120" s="12"/>
      <x:c r="K120" s="12"/>
      <x:c r="L120" s="12"/>
      <x:c r="M120" s="11"/>
      <x:c r="Q120" s="1" t="s">
        <x:v>56</x:v>
      </x:c>
    </x:row>
    <x:row r="121" spans="1:17" ht="30" customHeight="1">
      <x:c r="A121" s="11"/>
      <x:c r="B121" s="11"/>
      <x:c r="C121" s="11"/>
      <x:c r="D121" s="11"/>
      <x:c r="E121" s="12"/>
      <x:c r="F121" s="12"/>
      <x:c r="G121" s="12"/>
      <x:c r="H121" s="12"/>
      <x:c r="I121" s="12"/>
      <x:c r="J121" s="12"/>
      <x:c r="K121" s="12"/>
      <x:c r="L121" s="12"/>
      <x:c r="M121" s="11"/>
      <x:c r="Q121" s="1" t="s">
        <x:v>56</x:v>
      </x:c>
    </x:row>
    <x:row r="122" spans="1:17" ht="30" customHeight="1">
      <x:c r="A122" s="11"/>
      <x:c r="B122" s="11"/>
      <x:c r="C122" s="11"/>
      <x:c r="D122" s="11"/>
      <x:c r="E122" s="12"/>
      <x:c r="F122" s="12"/>
      <x:c r="G122" s="12"/>
      <x:c r="H122" s="12"/>
      <x:c r="I122" s="12"/>
      <x:c r="J122" s="12"/>
      <x:c r="K122" s="12"/>
      <x:c r="L122" s="12"/>
      <x:c r="M122" s="11"/>
      <x:c r="Q122" s="1" t="s">
        <x:v>56</x:v>
      </x:c>
    </x:row>
    <x:row r="123" spans="1:17" ht="30" customHeight="1">
      <x:c r="A123" s="11"/>
      <x:c r="B123" s="11"/>
      <x:c r="C123" s="11"/>
      <x:c r="D123" s="11"/>
      <x:c r="E123" s="12"/>
      <x:c r="F123" s="12"/>
      <x:c r="G123" s="12"/>
      <x:c r="H123" s="12"/>
      <x:c r="I123" s="12"/>
      <x:c r="J123" s="12"/>
      <x:c r="K123" s="12"/>
      <x:c r="L123" s="12"/>
      <x:c r="M123" s="11"/>
      <x:c r="Q123" s="1" t="s">
        <x:v>56</x:v>
      </x:c>
    </x:row>
    <x:row r="124" spans="1:17" ht="30" customHeight="1">
      <x:c r="A124" s="11"/>
      <x:c r="B124" s="11"/>
      <x:c r="C124" s="11"/>
      <x:c r="D124" s="11"/>
      <x:c r="E124" s="12"/>
      <x:c r="F124" s="12"/>
      <x:c r="G124" s="12"/>
      <x:c r="H124" s="12"/>
      <x:c r="I124" s="12"/>
      <x:c r="J124" s="12"/>
      <x:c r="K124" s="12"/>
      <x:c r="L124" s="12"/>
      <x:c r="M124" s="11"/>
      <x:c r="Q124" s="1" t="s">
        <x:v>56</x:v>
      </x:c>
    </x:row>
    <x:row r="125" spans="1:17" ht="30" customHeight="1">
      <x:c r="A125" s="11"/>
      <x:c r="B125" s="11"/>
      <x:c r="C125" s="11"/>
      <x:c r="D125" s="11"/>
      <x:c r="E125" s="12"/>
      <x:c r="F125" s="12"/>
      <x:c r="G125" s="12"/>
      <x:c r="H125" s="12"/>
      <x:c r="I125" s="12"/>
      <x:c r="J125" s="12"/>
      <x:c r="K125" s="12"/>
      <x:c r="L125" s="12"/>
      <x:c r="M125" s="11"/>
      <x:c r="Q125" s="1" t="s">
        <x:v>56</x:v>
      </x:c>
    </x:row>
    <x:row r="126" spans="1:17" ht="30" customHeight="1">
      <x:c r="A126" s="11"/>
      <x:c r="B126" s="11"/>
      <x:c r="C126" s="11"/>
      <x:c r="D126" s="11"/>
      <x:c r="E126" s="12"/>
      <x:c r="F126" s="12"/>
      <x:c r="G126" s="12"/>
      <x:c r="H126" s="12"/>
      <x:c r="I126" s="12"/>
      <x:c r="J126" s="12"/>
      <x:c r="K126" s="12"/>
      <x:c r="L126" s="12"/>
      <x:c r="M126" s="11"/>
      <x:c r="Q126" s="1" t="s">
        <x:v>56</x:v>
      </x:c>
    </x:row>
    <x:row r="127" spans="1:17" ht="30" customHeight="1">
      <x:c r="A127" s="11"/>
      <x:c r="B127" s="11"/>
      <x:c r="C127" s="11"/>
      <x:c r="D127" s="11"/>
      <x:c r="E127" s="12"/>
      <x:c r="F127" s="12"/>
      <x:c r="G127" s="12"/>
      <x:c r="H127" s="12"/>
      <x:c r="I127" s="12"/>
      <x:c r="J127" s="12"/>
      <x:c r="K127" s="12"/>
      <x:c r="L127" s="12"/>
      <x:c r="M127" s="11"/>
      <x:c r="Q127" s="1" t="s">
        <x:v>56</x:v>
      </x:c>
    </x:row>
    <x:row r="128" spans="1:17" ht="30" customHeight="1">
      <x:c r="A128" s="11"/>
      <x:c r="B128" s="11"/>
      <x:c r="C128" s="11"/>
      <x:c r="D128" s="11"/>
      <x:c r="E128" s="12"/>
      <x:c r="F128" s="12"/>
      <x:c r="G128" s="12"/>
      <x:c r="H128" s="12"/>
      <x:c r="I128" s="12"/>
      <x:c r="J128" s="12"/>
      <x:c r="K128" s="12"/>
      <x:c r="L128" s="12"/>
      <x:c r="M128" s="11"/>
      <x:c r="Q128" s="1" t="s">
        <x:v>56</x:v>
      </x:c>
    </x:row>
    <x:row r="129" spans="1:17" ht="30" customHeight="1">
      <x:c r="A129" s="11"/>
      <x:c r="B129" s="11"/>
      <x:c r="C129" s="11"/>
      <x:c r="D129" s="11"/>
      <x:c r="E129" s="12"/>
      <x:c r="F129" s="12"/>
      <x:c r="G129" s="12"/>
      <x:c r="H129" s="12"/>
      <x:c r="I129" s="12"/>
      <x:c r="J129" s="12"/>
      <x:c r="K129" s="12"/>
      <x:c r="L129" s="12"/>
      <x:c r="M129" s="11"/>
      <x:c r="Q129" s="1" t="s">
        <x:v>56</x:v>
      </x:c>
    </x:row>
    <x:row r="130" spans="1:17" ht="30" customHeight="1">
      <x:c r="A130" s="11"/>
      <x:c r="B130" s="11"/>
      <x:c r="C130" s="11"/>
      <x:c r="D130" s="11"/>
      <x:c r="E130" s="12"/>
      <x:c r="F130" s="12"/>
      <x:c r="G130" s="12"/>
      <x:c r="H130" s="12"/>
      <x:c r="I130" s="12"/>
      <x:c r="J130" s="12"/>
      <x:c r="K130" s="12"/>
      <x:c r="L130" s="12"/>
      <x:c r="M130" s="11"/>
      <x:c r="Q130" s="1" t="s">
        <x:v>56</x:v>
      </x:c>
    </x:row>
    <x:row r="131" spans="1:17" ht="30" customHeight="1">
      <x:c r="A131" s="11"/>
      <x:c r="B131" s="11"/>
      <x:c r="C131" s="11"/>
      <x:c r="D131" s="11"/>
      <x:c r="E131" s="12"/>
      <x:c r="F131" s="12"/>
      <x:c r="G131" s="12"/>
      <x:c r="H131" s="12"/>
      <x:c r="I131" s="12"/>
      <x:c r="J131" s="12"/>
      <x:c r="K131" s="12"/>
      <x:c r="L131" s="12"/>
      <x:c r="M131" s="11"/>
      <x:c r="Q131" s="1" t="s">
        <x:v>56</x:v>
      </x:c>
    </x:row>
    <x:row r="132" spans="1:17" ht="30" customHeight="1">
      <x:c r="A132" s="11"/>
      <x:c r="B132" s="11"/>
      <x:c r="C132" s="11"/>
      <x:c r="D132" s="11"/>
      <x:c r="E132" s="12"/>
      <x:c r="F132" s="12"/>
      <x:c r="G132" s="12"/>
      <x:c r="H132" s="12"/>
      <x:c r="I132" s="12"/>
      <x:c r="J132" s="12"/>
      <x:c r="K132" s="12"/>
      <x:c r="L132" s="12"/>
      <x:c r="M132" s="11"/>
      <x:c r="Q132" s="1" t="s">
        <x:v>56</x:v>
      </x:c>
    </x:row>
    <x:row r="133" spans="1:14" ht="30" customHeight="1">
      <x:c r="A133" s="10" t="s">
        <x:v>113</x:v>
      </x:c>
      <x:c r="B133" s="11"/>
      <x:c r="C133" s="11"/>
      <x:c r="D133" s="11"/>
      <x:c r="E133" s="12"/>
      <x:c r="F133" s="12">
        <x:f>SUMIF(Q109:Q132,"01010105",F109:F132)</x:f>
        <x:v>0</x:v>
      </x:c>
      <x:c r="G133" s="12"/>
      <x:c r="H133" s="12">
        <x:f>SUMIF(Q109:Q132,"01010105",H109:H132)</x:f>
        <x:v>0</x:v>
      </x:c>
      <x:c r="I133" s="12"/>
      <x:c r="J133" s="12">
        <x:f>SUMIF(Q109:Q132,"01010105",J109:J132)</x:f>
        <x:v>0</x:v>
      </x:c>
      <x:c r="K133" s="12"/>
      <x:c r="L133" s="12">
        <x:f>SUMIF(Q109:Q132,"01010105",L109:L132)</x:f>
        <x:v>0</x:v>
      </x:c>
      <x:c r="M133" s="11"/>
      <x:c r="N133" t="s">
        <x:v>445</x:v>
      </x:c>
    </x:row>
    <x:row r="134" spans="1:17" ht="30" customHeight="1">
      <x:c r="A134" s="10" t="s">
        <x:v>87</x:v>
      </x:c>
      <x:c r="B134" s="10" t="s">
        <x:v>235</x:v>
      </x:c>
      <x:c r="C134" s="11"/>
      <x:c r="D134" s="11"/>
      <x:c r="E134" s="12"/>
      <x:c r="F134" s="12"/>
      <x:c r="G134" s="12"/>
      <x:c r="H134" s="12"/>
      <x:c r="I134" s="12"/>
      <x:c r="J134" s="12"/>
      <x:c r="K134" s="12"/>
      <x:c r="L134" s="12"/>
      <x:c r="M134" s="11"/>
      <x:c r="Q134" s="1" t="s">
        <x:v>64</x:v>
      </x:c>
    </x:row>
    <x:row r="135" spans="1:48" ht="30" customHeight="1">
      <x:c r="A135" s="10" t="s">
        <x:v>96</x:v>
      </x:c>
      <x:c r="B135" s="10" t="s">
        <x:v>457</x:v>
      </x:c>
      <x:c r="C135" s="10" t="s">
        <x:v>269</x:v>
      </x:c>
      <x:c r="D135" s="11">
        <x:v>2</x:v>
      </x:c>
      <x:c r="E135" s="12"/>
      <x:c r="F135" s="12">
        <x:f>IFERROR(TRUNC(E135*D135,0),0)</x:f>
        <x:v>0</x:v>
      </x:c>
      <x:c r="G135" s="12"/>
      <x:c r="H135" s="12">
        <x:f>IFERROR(TRUNC(G135*D135,0),0)</x:f>
        <x:v>0</x:v>
      </x:c>
      <x:c r="I135" s="12"/>
      <x:c r="J135" s="12">
        <x:f>IFERROR(TRUNC(I135*D135,0),0)</x:f>
        <x:v>0</x:v>
      </x:c>
      <x:c r="K135" s="12">
        <x:f>IFERROR(TRUNC(E135+G135+I135,0),0)</x:f>
        <x:v>0</x:v>
      </x:c>
      <x:c r="L135" s="12">
        <x:f>IFERROR(TRUNC(F135+H135+J135,0),0)</x:f>
        <x:v>0</x:v>
      </x:c>
      <x:c r="M135" s="10" t="s">
        <x:v>235</x:v>
      </x:c>
      <x:c r="N135" s="1" t="s">
        <x:v>317</x:v>
      </x:c>
      <x:c r="O135" s="1" t="s">
        <x:v>235</x:v>
      </x:c>
      <x:c r="P135" s="1" t="s">
        <x:v>235</x:v>
      </x:c>
      <x:c r="Q135" s="1" t="s">
        <x:v>64</x:v>
      </x:c>
      <x:c r="R135" s="1" t="s">
        <x:v>268</x:v>
      </x:c>
      <x:c r="S135" s="1" t="s">
        <x:v>244</x:v>
      </x:c>
      <x:c r="T135" s="1" t="s">
        <x:v>244</x:v>
      </x:c>
      <x:c r="AR135" s="1" t="s">
        <x:v>235</x:v>
      </x:c>
      <x:c r="AS135" s="1" t="s">
        <x:v>235</x:v>
      </x:c>
      <x:c r="AU135" s="1" t="s">
        <x:v>142</x:v>
      </x:c>
      <x:c r="AV135">
        <x:v>76044</x:v>
      </x:c>
    </x:row>
    <x:row r="136" spans="1:48" ht="30" customHeight="1">
      <x:c r="A136" s="10" t="s">
        <x:v>54</x:v>
      </x:c>
      <x:c r="B136" s="10" t="s">
        <x:v>363</x:v>
      </x:c>
      <x:c r="C136" s="10" t="s">
        <x:v>269</x:v>
      </x:c>
      <x:c r="D136" s="11">
        <x:v>2</x:v>
      </x:c>
      <x:c r="E136" s="12"/>
      <x:c r="F136" s="12">
        <x:f>IFERROR(TRUNC(E136*D136,0),0)</x:f>
        <x:v>0</x:v>
      </x:c>
      <x:c r="G136" s="12"/>
      <x:c r="H136" s="12">
        <x:f>IFERROR(TRUNC(G136*D136,0),0)</x:f>
        <x:v>0</x:v>
      </x:c>
      <x:c r="I136" s="12"/>
      <x:c r="J136" s="12">
        <x:f>IFERROR(TRUNC(I136*D136,0),0)</x:f>
        <x:v>0</x:v>
      </x:c>
      <x:c r="K136" s="12">
        <x:f>IFERROR(TRUNC(E136+G136+I136,0),0)</x:f>
        <x:v>0</x:v>
      </x:c>
      <x:c r="L136" s="12">
        <x:f>IFERROR(TRUNC(F136+H136+J136,0),0)</x:f>
        <x:v>0</x:v>
      </x:c>
      <x:c r="M136" s="10" t="s">
        <x:v>235</x:v>
      </x:c>
      <x:c r="N136" s="1" t="s">
        <x:v>316</x:v>
      </x:c>
      <x:c r="O136" s="1" t="s">
        <x:v>235</x:v>
      </x:c>
      <x:c r="P136" s="1" t="s">
        <x:v>235</x:v>
      </x:c>
      <x:c r="Q136" s="1" t="s">
        <x:v>64</x:v>
      </x:c>
      <x:c r="R136" s="1" t="s">
        <x:v>268</x:v>
      </x:c>
      <x:c r="S136" s="1" t="s">
        <x:v>244</x:v>
      </x:c>
      <x:c r="T136" s="1" t="s">
        <x:v>244</x:v>
      </x:c>
      <x:c r="AR136" s="1" t="s">
        <x:v>235</x:v>
      </x:c>
      <x:c r="AS136" s="1" t="s">
        <x:v>235</x:v>
      </x:c>
      <x:c r="AU136" s="1" t="s">
        <x:v>128</x:v>
      </x:c>
      <x:c r="AV136">
        <x:v>76039</x:v>
      </x:c>
    </x:row>
    <x:row r="137" spans="1:48" ht="30" customHeight="1">
      <x:c r="A137" s="10" t="s">
        <x:v>62</x:v>
      </x:c>
      <x:c r="B137" s="10" t="s">
        <x:v>57</x:v>
      </x:c>
      <x:c r="C137" s="10" t="s">
        <x:v>264</x:v>
      </x:c>
      <x:c r="D137" s="11">
        <x:v>26</x:v>
      </x:c>
      <x:c r="E137" s="12"/>
      <x:c r="F137" s="12">
        <x:f>IFERROR(TRUNC(E137*D137,0),0)</x:f>
        <x:v>0</x:v>
      </x:c>
      <x:c r="G137" s="12"/>
      <x:c r="H137" s="12">
        <x:f>IFERROR(TRUNC(G137*D137,0),0)</x:f>
        <x:v>0</x:v>
      </x:c>
      <x:c r="I137" s="12"/>
      <x:c r="J137" s="12">
        <x:f>IFERROR(TRUNC(I137*D137,0),0)</x:f>
        <x:v>0</x:v>
      </x:c>
      <x:c r="K137" s="12">
        <x:f>IFERROR(TRUNC(E137+G137+I137,0),0)</x:f>
        <x:v>0</x:v>
      </x:c>
      <x:c r="L137" s="12">
        <x:f>IFERROR(TRUNC(F137+H137+J137,0),0)</x:f>
        <x:v>0</x:v>
      </x:c>
      <x:c r="M137" s="10" t="s">
        <x:v>235</x:v>
      </x:c>
      <x:c r="N137" s="1" t="s">
        <x:v>287</x:v>
      </x:c>
      <x:c r="O137" s="1" t="s">
        <x:v>235</x:v>
      </x:c>
      <x:c r="P137" s="1" t="s">
        <x:v>235</x:v>
      </x:c>
      <x:c r="Q137" s="1" t="s">
        <x:v>64</x:v>
      </x:c>
      <x:c r="R137" s="1" t="s">
        <x:v>268</x:v>
      </x:c>
      <x:c r="S137" s="1" t="s">
        <x:v>244</x:v>
      </x:c>
      <x:c r="T137" s="1" t="s">
        <x:v>244</x:v>
      </x:c>
      <x:c r="AR137" s="1" t="s">
        <x:v>235</x:v>
      </x:c>
      <x:c r="AS137" s="1" t="s">
        <x:v>235</x:v>
      </x:c>
      <x:c r="AU137" s="1" t="s">
        <x:v>119</x:v>
      </x:c>
      <x:c r="AV137">
        <x:v>76040</x:v>
      </x:c>
    </x:row>
    <x:row r="138" spans="1:48" ht="30" customHeight="1">
      <x:c r="A138" s="10" t="s">
        <x:v>22</x:v>
      </x:c>
      <x:c r="B138" s="10" t="s">
        <x:v>391</x:v>
      </x:c>
      <x:c r="C138" s="10" t="s">
        <x:v>223</x:v>
      </x:c>
      <x:c r="D138" s="11">
        <x:v>35</x:v>
      </x:c>
      <x:c r="E138" s="12"/>
      <x:c r="F138" s="12">
        <x:f>IFERROR(TRUNC(E138*D138,0),0)</x:f>
        <x:v>0</x:v>
      </x:c>
      <x:c r="G138" s="12"/>
      <x:c r="H138" s="12">
        <x:f>IFERROR(TRUNC(G138*D138,0),0)</x:f>
        <x:v>0</x:v>
      </x:c>
      <x:c r="I138" s="12"/>
      <x:c r="J138" s="12">
        <x:f>IFERROR(TRUNC(I138*D138,0),0)</x:f>
        <x:v>0</x:v>
      </x:c>
      <x:c r="K138" s="12">
        <x:f>IFERROR(TRUNC(E138+G138+I138,0),0)</x:f>
        <x:v>0</x:v>
      </x:c>
      <x:c r="L138" s="12">
        <x:f>IFERROR(TRUNC(F138+H138+J138,0),0)</x:f>
        <x:v>0</x:v>
      </x:c>
      <x:c r="M138" s="10" t="s">
        <x:v>235</x:v>
      </x:c>
      <x:c r="N138" s="1" t="s">
        <x:v>289</x:v>
      </x:c>
      <x:c r="O138" s="1" t="s">
        <x:v>235</x:v>
      </x:c>
      <x:c r="P138" s="1" t="s">
        <x:v>235</x:v>
      </x:c>
      <x:c r="Q138" s="1" t="s">
        <x:v>64</x:v>
      </x:c>
      <x:c r="R138" s="1" t="s">
        <x:v>268</x:v>
      </x:c>
      <x:c r="S138" s="1" t="s">
        <x:v>244</x:v>
      </x:c>
      <x:c r="T138" s="1" t="s">
        <x:v>244</x:v>
      </x:c>
      <x:c r="AR138" s="1" t="s">
        <x:v>235</x:v>
      </x:c>
      <x:c r="AS138" s="1" t="s">
        <x:v>235</x:v>
      </x:c>
      <x:c r="AU138" s="1" t="s">
        <x:v>169</x:v>
      </x:c>
      <x:c r="AV138">
        <x:v>75957</x:v>
      </x:c>
    </x:row>
    <x:row r="139" spans="1:48" ht="30" customHeight="1">
      <x:c r="A139" s="10" t="s">
        <x:v>28</x:v>
      </x:c>
      <x:c r="B139" s="10" t="s">
        <x:v>235</x:v>
      </x:c>
      <x:c r="C139" s="10" t="s">
        <x:v>229</x:v>
      </x:c>
      <x:c r="D139" s="11">
        <x:v>157</x:v>
      </x:c>
      <x:c r="E139" s="12"/>
      <x:c r="F139" s="12">
        <x:f>IFERROR(TRUNC(E139*D139,0),0)</x:f>
        <x:v>0</x:v>
      </x:c>
      <x:c r="G139" s="12"/>
      <x:c r="H139" s="12">
        <x:f>IFERROR(TRUNC(G139*D139,0),0)</x:f>
        <x:v>0</x:v>
      </x:c>
      <x:c r="I139" s="12"/>
      <x:c r="J139" s="12">
        <x:f>IFERROR(TRUNC(I139*D139,0),0)</x:f>
        <x:v>0</x:v>
      </x:c>
      <x:c r="K139" s="12">
        <x:f>IFERROR(TRUNC(E139+G139+I139,0),0)</x:f>
        <x:v>0</x:v>
      </x:c>
      <x:c r="L139" s="12">
        <x:f>IFERROR(TRUNC(F139+H139+J139,0),0)</x:f>
        <x:v>0</x:v>
      </x:c>
      <x:c r="M139" s="10" t="s">
        <x:v>235</x:v>
      </x:c>
      <x:c r="N139" s="1" t="s">
        <x:v>327</x:v>
      </x:c>
      <x:c r="O139" s="1" t="s">
        <x:v>235</x:v>
      </x:c>
      <x:c r="P139" s="1" t="s">
        <x:v>235</x:v>
      </x:c>
      <x:c r="Q139" s="1" t="s">
        <x:v>64</x:v>
      </x:c>
      <x:c r="R139" s="1" t="s">
        <x:v>268</x:v>
      </x:c>
      <x:c r="S139" s="1" t="s">
        <x:v>244</x:v>
      </x:c>
      <x:c r="T139" s="1" t="s">
        <x:v>244</x:v>
      </x:c>
      <x:c r="AR139" s="1" t="s">
        <x:v>235</x:v>
      </x:c>
      <x:c r="AS139" s="1" t="s">
        <x:v>235</x:v>
      </x:c>
      <x:c r="AU139" s="1" t="s">
        <x:v>134</x:v>
      </x:c>
      <x:c r="AV139">
        <x:v>75927</x:v>
      </x:c>
    </x:row>
    <x:row r="140" spans="1:48" ht="30" customHeight="1">
      <x:c r="A140" s="10" t="s">
        <x:v>401</x:v>
      </x:c>
      <x:c r="B140" s="10" t="s">
        <x:v>58</x:v>
      </x:c>
      <x:c r="C140" s="10" t="s">
        <x:v>229</x:v>
      </x:c>
      <x:c r="D140" s="11">
        <x:v>52</x:v>
      </x:c>
      <x:c r="E140" s="12"/>
      <x:c r="F140" s="12">
        <x:f>IFERROR(TRUNC(E140*D140,0),0)</x:f>
        <x:v>0</x:v>
      </x:c>
      <x:c r="G140" s="12"/>
      <x:c r="H140" s="12">
        <x:f>IFERROR(TRUNC(G140*D140,0),0)</x:f>
        <x:v>0</x:v>
      </x:c>
      <x:c r="I140" s="12"/>
      <x:c r="J140" s="12">
        <x:f>IFERROR(TRUNC(I140*D140,0),0)</x:f>
        <x:v>0</x:v>
      </x:c>
      <x:c r="K140" s="12">
        <x:f>IFERROR(TRUNC(E140+G140+I140,0),0)</x:f>
        <x:v>0</x:v>
      </x:c>
      <x:c r="L140" s="12">
        <x:f>IFERROR(TRUNC(F140+H140+J140,0),0)</x:f>
        <x:v>0</x:v>
      </x:c>
      <x:c r="M140" s="10" t="s">
        <x:v>235</x:v>
      </x:c>
      <x:c r="N140" s="1" t="s">
        <x:v>322</x:v>
      </x:c>
      <x:c r="O140" s="1" t="s">
        <x:v>235</x:v>
      </x:c>
      <x:c r="P140" s="1" t="s">
        <x:v>235</x:v>
      </x:c>
      <x:c r="Q140" s="1" t="s">
        <x:v>64</x:v>
      </x:c>
      <x:c r="R140" s="1" t="s">
        <x:v>268</x:v>
      </x:c>
      <x:c r="S140" s="1" t="s">
        <x:v>244</x:v>
      </x:c>
      <x:c r="T140" s="1" t="s">
        <x:v>244</x:v>
      </x:c>
      <x:c r="AR140" s="1" t="s">
        <x:v>235</x:v>
      </x:c>
      <x:c r="AS140" s="1" t="s">
        <x:v>235</x:v>
      </x:c>
      <x:c r="AU140" s="1" t="s">
        <x:v>143</x:v>
      </x:c>
      <x:c r="AV140">
        <x:v>76036</x:v>
      </x:c>
    </x:row>
    <x:row r="141" spans="1:17" ht="30" customHeight="1">
      <x:c r="A141" s="11"/>
      <x:c r="B141" s="11"/>
      <x:c r="C141" s="11"/>
      <x:c r="D141" s="11"/>
      <x:c r="E141" s="12"/>
      <x:c r="F141" s="12"/>
      <x:c r="G141" s="12"/>
      <x:c r="H141" s="12"/>
      <x:c r="I141" s="12"/>
      <x:c r="J141" s="12"/>
      <x:c r="K141" s="12"/>
      <x:c r="L141" s="12"/>
      <x:c r="M141" s="11"/>
      <x:c r="Q141" s="1" t="s">
        <x:v>64</x:v>
      </x:c>
    </x:row>
    <x:row r="142" spans="1:17" ht="30" customHeight="1">
      <x:c r="A142" s="11"/>
      <x:c r="B142" s="11"/>
      <x:c r="C142" s="11"/>
      <x:c r="D142" s="11"/>
      <x:c r="E142" s="12"/>
      <x:c r="F142" s="12"/>
      <x:c r="G142" s="12"/>
      <x:c r="H142" s="12"/>
      <x:c r="I142" s="12"/>
      <x:c r="J142" s="12"/>
      <x:c r="K142" s="12"/>
      <x:c r="L142" s="12"/>
      <x:c r="M142" s="11"/>
      <x:c r="Q142" s="1" t="s">
        <x:v>64</x:v>
      </x:c>
    </x:row>
    <x:row r="143" spans="1:17" ht="30" customHeight="1">
      <x:c r="A143" s="11"/>
      <x:c r="B143" s="11"/>
      <x:c r="C143" s="11"/>
      <x:c r="D143" s="11"/>
      <x:c r="E143" s="12"/>
      <x:c r="F143" s="12"/>
      <x:c r="G143" s="12"/>
      <x:c r="H143" s="12"/>
      <x:c r="I143" s="12"/>
      <x:c r="J143" s="12"/>
      <x:c r="K143" s="12"/>
      <x:c r="L143" s="12"/>
      <x:c r="M143" s="11"/>
      <x:c r="Q143" s="1" t="s">
        <x:v>64</x:v>
      </x:c>
    </x:row>
    <x:row r="144" spans="1:17" ht="30" customHeight="1">
      <x:c r="A144" s="11"/>
      <x:c r="B144" s="11"/>
      <x:c r="C144" s="11"/>
      <x:c r="D144" s="11"/>
      <x:c r="E144" s="12"/>
      <x:c r="F144" s="12"/>
      <x:c r="G144" s="12"/>
      <x:c r="H144" s="12"/>
      <x:c r="I144" s="12"/>
      <x:c r="J144" s="12"/>
      <x:c r="K144" s="12"/>
      <x:c r="L144" s="12"/>
      <x:c r="M144" s="11"/>
      <x:c r="Q144" s="1" t="s">
        <x:v>64</x:v>
      </x:c>
    </x:row>
    <x:row r="145" spans="1:17" ht="30" customHeight="1">
      <x:c r="A145" s="11"/>
      <x:c r="B145" s="11"/>
      <x:c r="C145" s="11"/>
      <x:c r="D145" s="11"/>
      <x:c r="E145" s="12"/>
      <x:c r="F145" s="12"/>
      <x:c r="G145" s="12"/>
      <x:c r="H145" s="12"/>
      <x:c r="I145" s="12"/>
      <x:c r="J145" s="12"/>
      <x:c r="K145" s="12"/>
      <x:c r="L145" s="12"/>
      <x:c r="M145" s="11"/>
      <x:c r="Q145" s="1" t="s">
        <x:v>64</x:v>
      </x:c>
    </x:row>
    <x:row r="146" spans="1:17" ht="30" customHeight="1">
      <x:c r="A146" s="11"/>
      <x:c r="B146" s="11"/>
      <x:c r="C146" s="11"/>
      <x:c r="D146" s="11"/>
      <x:c r="E146" s="12"/>
      <x:c r="F146" s="12"/>
      <x:c r="G146" s="12"/>
      <x:c r="H146" s="12"/>
      <x:c r="I146" s="12"/>
      <x:c r="J146" s="12"/>
      <x:c r="K146" s="12"/>
      <x:c r="L146" s="12"/>
      <x:c r="M146" s="11"/>
      <x:c r="Q146" s="1" t="s">
        <x:v>64</x:v>
      </x:c>
    </x:row>
    <x:row r="147" spans="1:17" ht="30" customHeight="1">
      <x:c r="A147" s="11"/>
      <x:c r="B147" s="11"/>
      <x:c r="C147" s="11"/>
      <x:c r="D147" s="11"/>
      <x:c r="E147" s="12"/>
      <x:c r="F147" s="12"/>
      <x:c r="G147" s="12"/>
      <x:c r="H147" s="12"/>
      <x:c r="I147" s="12"/>
      <x:c r="J147" s="12"/>
      <x:c r="K147" s="12"/>
      <x:c r="L147" s="12"/>
      <x:c r="M147" s="11"/>
      <x:c r="Q147" s="1" t="s">
        <x:v>64</x:v>
      </x:c>
    </x:row>
    <x:row r="148" spans="1:17" ht="30" customHeight="1">
      <x:c r="A148" s="11"/>
      <x:c r="B148" s="11"/>
      <x:c r="C148" s="11"/>
      <x:c r="D148" s="11"/>
      <x:c r="E148" s="12"/>
      <x:c r="F148" s="12"/>
      <x:c r="G148" s="12"/>
      <x:c r="H148" s="12"/>
      <x:c r="I148" s="12"/>
      <x:c r="J148" s="12"/>
      <x:c r="K148" s="12"/>
      <x:c r="L148" s="12"/>
      <x:c r="M148" s="11"/>
      <x:c r="Q148" s="1" t="s">
        <x:v>64</x:v>
      </x:c>
    </x:row>
    <x:row r="149" spans="1:17" ht="30" customHeight="1">
      <x:c r="A149" s="11"/>
      <x:c r="B149" s="11"/>
      <x:c r="C149" s="11"/>
      <x:c r="D149" s="11"/>
      <x:c r="E149" s="12"/>
      <x:c r="F149" s="12"/>
      <x:c r="G149" s="12"/>
      <x:c r="H149" s="12"/>
      <x:c r="I149" s="12"/>
      <x:c r="J149" s="12"/>
      <x:c r="K149" s="12"/>
      <x:c r="L149" s="12"/>
      <x:c r="M149" s="11"/>
      <x:c r="Q149" s="1" t="s">
        <x:v>64</x:v>
      </x:c>
    </x:row>
    <x:row r="150" spans="1:17" ht="30" customHeight="1">
      <x:c r="A150" s="11"/>
      <x:c r="B150" s="11"/>
      <x:c r="C150" s="11"/>
      <x:c r="D150" s="11"/>
      <x:c r="E150" s="12"/>
      <x:c r="F150" s="12"/>
      <x:c r="G150" s="12"/>
      <x:c r="H150" s="12"/>
      <x:c r="I150" s="12"/>
      <x:c r="J150" s="12"/>
      <x:c r="K150" s="12"/>
      <x:c r="L150" s="12"/>
      <x:c r="M150" s="11"/>
      <x:c r="Q150" s="1" t="s">
        <x:v>64</x:v>
      </x:c>
    </x:row>
    <x:row r="151" spans="1:17" ht="30" customHeight="1">
      <x:c r="A151" s="11"/>
      <x:c r="B151" s="11"/>
      <x:c r="C151" s="11"/>
      <x:c r="D151" s="11"/>
      <x:c r="E151" s="12"/>
      <x:c r="F151" s="12"/>
      <x:c r="G151" s="12"/>
      <x:c r="H151" s="12"/>
      <x:c r="I151" s="12"/>
      <x:c r="J151" s="12"/>
      <x:c r="K151" s="12"/>
      <x:c r="L151" s="12"/>
      <x:c r="M151" s="11"/>
      <x:c r="Q151" s="1" t="s">
        <x:v>64</x:v>
      </x:c>
    </x:row>
    <x:row r="152" spans="1:17" ht="30" customHeight="1">
      <x:c r="A152" s="11"/>
      <x:c r="B152" s="11"/>
      <x:c r="C152" s="11"/>
      <x:c r="D152" s="11"/>
      <x:c r="E152" s="12"/>
      <x:c r="F152" s="12"/>
      <x:c r="G152" s="12"/>
      <x:c r="H152" s="12"/>
      <x:c r="I152" s="12"/>
      <x:c r="J152" s="12"/>
      <x:c r="K152" s="12"/>
      <x:c r="L152" s="12"/>
      <x:c r="M152" s="11"/>
      <x:c r="Q152" s="1" t="s">
        <x:v>64</x:v>
      </x:c>
    </x:row>
    <x:row r="153" spans="1:17" ht="30" customHeight="1">
      <x:c r="A153" s="11"/>
      <x:c r="B153" s="11"/>
      <x:c r="C153" s="11"/>
      <x:c r="D153" s="11"/>
      <x:c r="E153" s="12"/>
      <x:c r="F153" s="12"/>
      <x:c r="G153" s="12"/>
      <x:c r="H153" s="12"/>
      <x:c r="I153" s="12"/>
      <x:c r="J153" s="12"/>
      <x:c r="K153" s="12"/>
      <x:c r="L153" s="12"/>
      <x:c r="M153" s="11"/>
      <x:c r="Q153" s="1" t="s">
        <x:v>64</x:v>
      </x:c>
    </x:row>
    <x:row r="154" spans="1:17" ht="30" customHeight="1">
      <x:c r="A154" s="11"/>
      <x:c r="B154" s="11"/>
      <x:c r="C154" s="11"/>
      <x:c r="D154" s="11"/>
      <x:c r="E154" s="12"/>
      <x:c r="F154" s="12"/>
      <x:c r="G154" s="12"/>
      <x:c r="H154" s="12"/>
      <x:c r="I154" s="12"/>
      <x:c r="J154" s="12"/>
      <x:c r="K154" s="12"/>
      <x:c r="L154" s="12"/>
      <x:c r="M154" s="11"/>
      <x:c r="Q154" s="1" t="s">
        <x:v>64</x:v>
      </x:c>
    </x:row>
    <x:row r="155" spans="1:17" ht="30" customHeight="1">
      <x:c r="A155" s="11"/>
      <x:c r="B155" s="11"/>
      <x:c r="C155" s="11"/>
      <x:c r="D155" s="11"/>
      <x:c r="E155" s="12"/>
      <x:c r="F155" s="12"/>
      <x:c r="G155" s="12"/>
      <x:c r="H155" s="12"/>
      <x:c r="I155" s="12"/>
      <x:c r="J155" s="12"/>
      <x:c r="K155" s="12"/>
      <x:c r="L155" s="12"/>
      <x:c r="M155" s="11"/>
      <x:c r="Q155" s="1" t="s">
        <x:v>64</x:v>
      </x:c>
    </x:row>
    <x:row r="156" spans="1:17" ht="30" customHeight="1">
      <x:c r="A156" s="11"/>
      <x:c r="B156" s="11"/>
      <x:c r="C156" s="11"/>
      <x:c r="D156" s="11"/>
      <x:c r="E156" s="12"/>
      <x:c r="F156" s="12"/>
      <x:c r="G156" s="12"/>
      <x:c r="H156" s="12"/>
      <x:c r="I156" s="12"/>
      <x:c r="J156" s="12"/>
      <x:c r="K156" s="12"/>
      <x:c r="L156" s="12"/>
      <x:c r="M156" s="11"/>
      <x:c r="Q156" s="1" t="s">
        <x:v>64</x:v>
      </x:c>
    </x:row>
    <x:row r="157" spans="1:17" ht="30" customHeight="1">
      <x:c r="A157" s="11"/>
      <x:c r="B157" s="11"/>
      <x:c r="C157" s="11"/>
      <x:c r="D157" s="11"/>
      <x:c r="E157" s="12"/>
      <x:c r="F157" s="12"/>
      <x:c r="G157" s="12"/>
      <x:c r="H157" s="12"/>
      <x:c r="I157" s="12"/>
      <x:c r="J157" s="12"/>
      <x:c r="K157" s="12"/>
      <x:c r="L157" s="12"/>
      <x:c r="M157" s="11"/>
      <x:c r="Q157" s="1" t="s">
        <x:v>64</x:v>
      </x:c>
    </x:row>
    <x:row r="158" spans="1:17" ht="30" customHeight="1">
      <x:c r="A158" s="11"/>
      <x:c r="B158" s="11"/>
      <x:c r="C158" s="11"/>
      <x:c r="D158" s="11"/>
      <x:c r="E158" s="12"/>
      <x:c r="F158" s="12"/>
      <x:c r="G158" s="12"/>
      <x:c r="H158" s="12"/>
      <x:c r="I158" s="12"/>
      <x:c r="J158" s="12"/>
      <x:c r="K158" s="12"/>
      <x:c r="L158" s="12"/>
      <x:c r="M158" s="11"/>
      <x:c r="Q158" s="1" t="s">
        <x:v>64</x:v>
      </x:c>
    </x:row>
    <x:row r="159" spans="1:14" ht="30" customHeight="1">
      <x:c r="A159" s="10" t="s">
        <x:v>113</x:v>
      </x:c>
      <x:c r="B159" s="11"/>
      <x:c r="C159" s="11"/>
      <x:c r="D159" s="11"/>
      <x:c r="E159" s="12"/>
      <x:c r="F159" s="12">
        <x:f>SUMIF(Q135:Q158,"01010106",F135:F158)</x:f>
        <x:v>0</x:v>
      </x:c>
      <x:c r="G159" s="12"/>
      <x:c r="H159" s="12">
        <x:f>SUMIF(Q135:Q158,"01010106",H135:H158)</x:f>
        <x:v>0</x:v>
      </x:c>
      <x:c r="I159" s="12"/>
      <x:c r="J159" s="12">
        <x:f>SUMIF(Q135:Q158,"01010106",J135:J158)</x:f>
        <x:v>0</x:v>
      </x:c>
      <x:c r="K159" s="12"/>
      <x:c r="L159" s="12">
        <x:f>SUMIF(Q135:Q158,"01010106",L135:L158)</x:f>
        <x:v>0</x:v>
      </x:c>
      <x:c r="M159" s="11"/>
      <x:c r="N159" t="s">
        <x:v>445</x:v>
      </x:c>
    </x:row>
    <x:row r="160" spans="1:17" ht="30" customHeight="1">
      <x:c r="A160" s="10" t="s">
        <x:v>91</x:v>
      </x:c>
      <x:c r="B160" s="10" t="s">
        <x:v>235</x:v>
      </x:c>
      <x:c r="C160" s="11"/>
      <x:c r="D160" s="11"/>
      <x:c r="E160" s="12"/>
      <x:c r="F160" s="12"/>
      <x:c r="G160" s="12"/>
      <x:c r="H160" s="12"/>
      <x:c r="I160" s="12"/>
      <x:c r="J160" s="12"/>
      <x:c r="K160" s="12"/>
      <x:c r="L160" s="12"/>
      <x:c r="M160" s="11"/>
      <x:c r="Q160" s="1" t="s">
        <x:v>68</x:v>
      </x:c>
    </x:row>
    <x:row r="161" spans="1:48" ht="30" customHeight="1">
      <x:c r="A161" s="10" t="s">
        <x:v>103</x:v>
      </x:c>
      <x:c r="B161" s="10" t="s">
        <x:v>367</x:v>
      </x:c>
      <x:c r="C161" s="10" t="s">
        <x:v>255</x:v>
      </x:c>
      <x:c r="D161" s="11">
        <x:v>6</x:v>
      </x:c>
      <x:c r="E161" s="12"/>
      <x:c r="F161" s="12">
        <x:f>IFERROR(TRUNC(E161*D161,0),0)</x:f>
        <x:v>0</x:v>
      </x:c>
      <x:c r="G161" s="12"/>
      <x:c r="H161" s="12">
        <x:f>IFERROR(TRUNC(G161*D161,0),0)</x:f>
        <x:v>0</x:v>
      </x:c>
      <x:c r="I161" s="12"/>
      <x:c r="J161" s="12">
        <x:f>IFERROR(TRUNC(I161*D161,0),0)</x:f>
        <x:v>0</x:v>
      </x:c>
      <x:c r="K161" s="12">
        <x:f>IFERROR(TRUNC(E161+G161+I161,0),0)</x:f>
        <x:v>0</x:v>
      </x:c>
      <x:c r="L161" s="12">
        <x:f>IFERROR(TRUNC(F161+H161+J161,0),0)</x:f>
        <x:v>0</x:v>
      </x:c>
      <x:c r="M161" s="10" t="s">
        <x:v>235</x:v>
      </x:c>
      <x:c r="N161" s="1" t="s">
        <x:v>277</x:v>
      </x:c>
      <x:c r="O161" s="1" t="s">
        <x:v>235</x:v>
      </x:c>
      <x:c r="P161" s="1" t="s">
        <x:v>235</x:v>
      </x:c>
      <x:c r="Q161" s="1" t="s">
        <x:v>68</x:v>
      </x:c>
      <x:c r="R161" s="1" t="s">
        <x:v>268</x:v>
      </x:c>
      <x:c r="S161" s="1" t="s">
        <x:v>244</x:v>
      </x:c>
      <x:c r="T161" s="1" t="s">
        <x:v>244</x:v>
      </x:c>
      <x:c r="AR161" s="1" t="s">
        <x:v>235</x:v>
      </x:c>
      <x:c r="AS161" s="1" t="s">
        <x:v>235</x:v>
      </x:c>
      <x:c r="AU161" s="1" t="s">
        <x:v>160</x:v>
      </x:c>
      <x:c r="AV161">
        <x:v>75930</x:v>
      </x:c>
    </x:row>
    <x:row r="162" spans="1:48" ht="30" customHeight="1">
      <x:c r="A162" s="10" t="s">
        <x:v>100</x:v>
      </x:c>
      <x:c r="B162" s="10" t="s">
        <x:v>367</x:v>
      </x:c>
      <x:c r="C162" s="10" t="s">
        <x:v>255</x:v>
      </x:c>
      <x:c r="D162" s="11">
        <x:v>742</x:v>
      </x:c>
      <x:c r="E162" s="12"/>
      <x:c r="F162" s="12">
        <x:f>IFERROR(TRUNC(E162*D162,0),0)</x:f>
        <x:v>0</x:v>
      </x:c>
      <x:c r="G162" s="12"/>
      <x:c r="H162" s="12">
        <x:f>IFERROR(TRUNC(G162*D162,0),0)</x:f>
        <x:v>0</x:v>
      </x:c>
      <x:c r="I162" s="12"/>
      <x:c r="J162" s="12">
        <x:f>IFERROR(TRUNC(I162*D162,0),0)</x:f>
        <x:v>0</x:v>
      </x:c>
      <x:c r="K162" s="12">
        <x:f>IFERROR(TRUNC(E162+G162+I162,0),0)</x:f>
        <x:v>0</x:v>
      </x:c>
      <x:c r="L162" s="12">
        <x:f>IFERROR(TRUNC(F162+H162+J162,0),0)</x:f>
        <x:v>0</x:v>
      </x:c>
      <x:c r="M162" s="10" t="s">
        <x:v>235</x:v>
      </x:c>
      <x:c r="N162" s="1" t="s">
        <x:v>284</x:v>
      </x:c>
      <x:c r="O162" s="1" t="s">
        <x:v>235</x:v>
      </x:c>
      <x:c r="P162" s="1" t="s">
        <x:v>235</x:v>
      </x:c>
      <x:c r="Q162" s="1" t="s">
        <x:v>68</x:v>
      </x:c>
      <x:c r="R162" s="1" t="s">
        <x:v>268</x:v>
      </x:c>
      <x:c r="S162" s="1" t="s">
        <x:v>244</x:v>
      </x:c>
      <x:c r="T162" s="1" t="s">
        <x:v>244</x:v>
      </x:c>
      <x:c r="AR162" s="1" t="s">
        <x:v>235</x:v>
      </x:c>
      <x:c r="AS162" s="1" t="s">
        <x:v>235</x:v>
      </x:c>
      <x:c r="AU162" s="1" t="s">
        <x:v>126</x:v>
      </x:c>
      <x:c r="AV162">
        <x:v>76041</x:v>
      </x:c>
    </x:row>
    <x:row r="163" spans="1:48" ht="30" customHeight="1">
      <x:c r="A163" s="10" t="s">
        <x:v>358</x:v>
      </x:c>
      <x:c r="B163" s="10" t="s">
        <x:v>219</x:v>
      </x:c>
      <x:c r="C163" s="10" t="s">
        <x:v>255</x:v>
      </x:c>
      <x:c r="D163" s="11">
        <x:v>318</x:v>
      </x:c>
      <x:c r="E163" s="12"/>
      <x:c r="F163" s="12">
        <x:f>IFERROR(TRUNC(E163*D163,0),0)</x:f>
        <x:v>0</x:v>
      </x:c>
      <x:c r="G163" s="12"/>
      <x:c r="H163" s="12">
        <x:f>IFERROR(TRUNC(G163*D163,0),0)</x:f>
        <x:v>0</x:v>
      </x:c>
      <x:c r="I163" s="12"/>
      <x:c r="J163" s="12">
        <x:f>IFERROR(TRUNC(I163*D163,0),0)</x:f>
        <x:v>0</x:v>
      </x:c>
      <x:c r="K163" s="12">
        <x:f>IFERROR(TRUNC(E163+G163+I163,0),0)</x:f>
        <x:v>0</x:v>
      </x:c>
      <x:c r="L163" s="12">
        <x:f>IFERROR(TRUNC(F163+H163+J163,0),0)</x:f>
        <x:v>0</x:v>
      </x:c>
      <x:c r="M163" s="10" t="s">
        <x:v>235</x:v>
      </x:c>
      <x:c r="N163" s="1" t="s">
        <x:v>279</x:v>
      </x:c>
      <x:c r="O163" s="1" t="s">
        <x:v>235</x:v>
      </x:c>
      <x:c r="P163" s="1" t="s">
        <x:v>235</x:v>
      </x:c>
      <x:c r="Q163" s="1" t="s">
        <x:v>68</x:v>
      </x:c>
      <x:c r="R163" s="1" t="s">
        <x:v>268</x:v>
      </x:c>
      <x:c r="S163" s="1" t="s">
        <x:v>244</x:v>
      </x:c>
      <x:c r="T163" s="1" t="s">
        <x:v>244</x:v>
      </x:c>
      <x:c r="AR163" s="1" t="s">
        <x:v>235</x:v>
      </x:c>
      <x:c r="AS163" s="1" t="s">
        <x:v>235</x:v>
      </x:c>
      <x:c r="AU163" s="1" t="s">
        <x:v>200</x:v>
      </x:c>
      <x:c r="AV163">
        <x:v>75931</x:v>
      </x:c>
    </x:row>
    <x:row r="164" spans="1:48" ht="30" customHeight="1">
      <x:c r="A164" s="10" t="s">
        <x:v>0</x:v>
      </x:c>
      <x:c r="B164" s="10" t="s">
        <x:v>219</x:v>
      </x:c>
      <x:c r="C164" s="10" t="s">
        <x:v>255</x:v>
      </x:c>
      <x:c r="D164" s="11">
        <x:v>817</x:v>
      </x:c>
      <x:c r="E164" s="12"/>
      <x:c r="F164" s="12">
        <x:f>IFERROR(TRUNC(E164*D164,0),0)</x:f>
        <x:v>0</x:v>
      </x:c>
      <x:c r="G164" s="12"/>
      <x:c r="H164" s="12">
        <x:f>IFERROR(TRUNC(G164*D164,0),0)</x:f>
        <x:v>0</x:v>
      </x:c>
      <x:c r="I164" s="12"/>
      <x:c r="J164" s="12">
        <x:f>IFERROR(TRUNC(I164*D164,0),0)</x:f>
        <x:v>0</x:v>
      </x:c>
      <x:c r="K164" s="12">
        <x:f>IFERROR(TRUNC(E164+G164+I164,0),0)</x:f>
        <x:v>0</x:v>
      </x:c>
      <x:c r="L164" s="12">
        <x:f>IFERROR(TRUNC(F164+H164+J164,0),0)</x:f>
        <x:v>0</x:v>
      </x:c>
      <x:c r="M164" s="10" t="s">
        <x:v>235</x:v>
      </x:c>
      <x:c r="N164" s="1" t="s">
        <x:v>306</x:v>
      </x:c>
      <x:c r="O164" s="1" t="s">
        <x:v>235</x:v>
      </x:c>
      <x:c r="P164" s="1" t="s">
        <x:v>235</x:v>
      </x:c>
      <x:c r="Q164" s="1" t="s">
        <x:v>68</x:v>
      </x:c>
      <x:c r="R164" s="1" t="s">
        <x:v>268</x:v>
      </x:c>
      <x:c r="S164" s="1" t="s">
        <x:v>244</x:v>
      </x:c>
      <x:c r="T164" s="1" t="s">
        <x:v>244</x:v>
      </x:c>
      <x:c r="AR164" s="1" t="s">
        <x:v>235</x:v>
      </x:c>
      <x:c r="AS164" s="1" t="s">
        <x:v>235</x:v>
      </x:c>
      <x:c r="AU164" s="1" t="s">
        <x:v>193</x:v>
      </x:c>
      <x:c r="AV164">
        <x:v>75904</x:v>
      </x:c>
    </x:row>
    <x:row r="165" spans="1:48" ht="30" customHeight="1">
      <x:c r="A165" s="10" t="s">
        <x:v>0</x:v>
      </x:c>
      <x:c r="B165" s="10" t="s">
        <x:v>253</x:v>
      </x:c>
      <x:c r="C165" s="10" t="s">
        <x:v>255</x:v>
      </x:c>
      <x:c r="D165" s="11">
        <x:v>166</x:v>
      </x:c>
      <x:c r="E165" s="12"/>
      <x:c r="F165" s="12">
        <x:f>IFERROR(TRUNC(E165*D165,0),0)</x:f>
        <x:v>0</x:v>
      </x:c>
      <x:c r="G165" s="12"/>
      <x:c r="H165" s="12">
        <x:f>IFERROR(TRUNC(G165*D165,0),0)</x:f>
        <x:v>0</x:v>
      </x:c>
      <x:c r="I165" s="12"/>
      <x:c r="J165" s="12">
        <x:f>IFERROR(TRUNC(I165*D165,0),0)</x:f>
        <x:v>0</x:v>
      </x:c>
      <x:c r="K165" s="12">
        <x:f>IFERROR(TRUNC(E165+G165+I165,0),0)</x:f>
        <x:v>0</x:v>
      </x:c>
      <x:c r="L165" s="12">
        <x:f>IFERROR(TRUNC(F165+H165+J165,0),0)</x:f>
        <x:v>0</x:v>
      </x:c>
      <x:c r="M165" s="10" t="s">
        <x:v>235</x:v>
      </x:c>
      <x:c r="N165" s="1" t="s">
        <x:v>298</x:v>
      </x:c>
      <x:c r="O165" s="1" t="s">
        <x:v>235</x:v>
      </x:c>
      <x:c r="P165" s="1" t="s">
        <x:v>235</x:v>
      </x:c>
      <x:c r="Q165" s="1" t="s">
        <x:v>68</x:v>
      </x:c>
      <x:c r="R165" s="1" t="s">
        <x:v>268</x:v>
      </x:c>
      <x:c r="S165" s="1" t="s">
        <x:v>244</x:v>
      </x:c>
      <x:c r="T165" s="1" t="s">
        <x:v>244</x:v>
      </x:c>
      <x:c r="AR165" s="1" t="s">
        <x:v>235</x:v>
      </x:c>
      <x:c r="AS165" s="1" t="s">
        <x:v>235</x:v>
      </x:c>
      <x:c r="AU165" s="1" t="s">
        <x:v>183</x:v>
      </x:c>
      <x:c r="AV165">
        <x:v>75932</x:v>
      </x:c>
    </x:row>
    <x:row r="166" spans="1:48" ht="30" customHeight="1">
      <x:c r="A166" s="10" t="s">
        <x:v>66</x:v>
      </x:c>
      <x:c r="B166" s="10" t="s">
        <x:v>235</x:v>
      </x:c>
      <x:c r="C166" s="10" t="s">
        <x:v>255</x:v>
      </x:c>
      <x:c r="D166" s="11">
        <x:v>13</x:v>
      </x:c>
      <x:c r="E166" s="12"/>
      <x:c r="F166" s="12">
        <x:f>IFERROR(TRUNC(E166*D166,0),0)</x:f>
        <x:v>0</x:v>
      </x:c>
      <x:c r="G166" s="12"/>
      <x:c r="H166" s="12">
        <x:f>IFERROR(TRUNC(G166*D166,0),0)</x:f>
        <x:v>0</x:v>
      </x:c>
      <x:c r="I166" s="12"/>
      <x:c r="J166" s="12">
        <x:f>IFERROR(TRUNC(I166*D166,0),0)</x:f>
        <x:v>0</x:v>
      </x:c>
      <x:c r="K166" s="12">
        <x:f>IFERROR(TRUNC(E166+G166+I166,0),0)</x:f>
        <x:v>0</x:v>
      </x:c>
      <x:c r="L166" s="12">
        <x:f>IFERROR(TRUNC(F166+H166+J166,0),0)</x:f>
        <x:v>0</x:v>
      </x:c>
      <x:c r="M166" s="10" t="s">
        <x:v>235</x:v>
      </x:c>
      <x:c r="N166" s="1" t="s">
        <x:v>301</x:v>
      </x:c>
      <x:c r="O166" s="1" t="s">
        <x:v>235</x:v>
      </x:c>
      <x:c r="P166" s="1" t="s">
        <x:v>235</x:v>
      </x:c>
      <x:c r="Q166" s="1" t="s">
        <x:v>68</x:v>
      </x:c>
      <x:c r="R166" s="1" t="s">
        <x:v>268</x:v>
      </x:c>
      <x:c r="S166" s="1" t="s">
        <x:v>244</x:v>
      </x:c>
      <x:c r="T166" s="1" t="s">
        <x:v>244</x:v>
      </x:c>
      <x:c r="AR166" s="1" t="s">
        <x:v>235</x:v>
      </x:c>
      <x:c r="AS166" s="1" t="s">
        <x:v>235</x:v>
      </x:c>
      <x:c r="AU166" s="1" t="s">
        <x:v>127</x:v>
      </x:c>
      <x:c r="AV166">
        <x:v>75933</x:v>
      </x:c>
    </x:row>
    <x:row r="167" spans="1:48" ht="30" customHeight="1">
      <x:c r="A167" s="10" t="s">
        <x:v>390</x:v>
      </x:c>
      <x:c r="B167" s="10" t="s">
        <x:v>61</x:v>
      </x:c>
      <x:c r="C167" s="10" t="s">
        <x:v>255</x:v>
      </x:c>
      <x:c r="D167" s="11">
        <x:v>11</x:v>
      </x:c>
      <x:c r="E167" s="12"/>
      <x:c r="F167" s="12">
        <x:f>IFERROR(TRUNC(E167*D167,0),0)</x:f>
        <x:v>0</x:v>
      </x:c>
      <x:c r="G167" s="12"/>
      <x:c r="H167" s="12">
        <x:f>IFERROR(TRUNC(G167*D167,0),0)</x:f>
        <x:v>0</x:v>
      </x:c>
      <x:c r="I167" s="12"/>
      <x:c r="J167" s="12">
        <x:f>IFERROR(TRUNC(I167*D167,0),0)</x:f>
        <x:v>0</x:v>
      </x:c>
      <x:c r="K167" s="12">
        <x:f>IFERROR(TRUNC(E167+G167+I167,0),0)</x:f>
        <x:v>0</x:v>
      </x:c>
      <x:c r="L167" s="12">
        <x:f>IFERROR(TRUNC(F167+H167+J167,0),0)</x:f>
        <x:v>0</x:v>
      </x:c>
      <x:c r="M167" s="10" t="s">
        <x:v>235</x:v>
      </x:c>
      <x:c r="N167" s="1" t="s">
        <x:v>281</x:v>
      </x:c>
      <x:c r="O167" s="1" t="s">
        <x:v>235</x:v>
      </x:c>
      <x:c r="P167" s="1" t="s">
        <x:v>235</x:v>
      </x:c>
      <x:c r="Q167" s="1" t="s">
        <x:v>68</x:v>
      </x:c>
      <x:c r="R167" s="1" t="s">
        <x:v>268</x:v>
      </x:c>
      <x:c r="S167" s="1" t="s">
        <x:v>244</x:v>
      </x:c>
      <x:c r="T167" s="1" t="s">
        <x:v>244</x:v>
      </x:c>
      <x:c r="AR167" s="1" t="s">
        <x:v>235</x:v>
      </x:c>
      <x:c r="AS167" s="1" t="s">
        <x:v>235</x:v>
      </x:c>
      <x:c r="AU167" s="1" t="s">
        <x:v>190</x:v>
      </x:c>
      <x:c r="AV167">
        <x:v>75958</x:v>
      </x:c>
    </x:row>
    <x:row r="168" spans="1:48" ht="30" customHeight="1">
      <x:c r="A168" s="10" t="s">
        <x:v>63</x:v>
      </x:c>
      <x:c r="B168" s="10" t="s">
        <x:v>65</x:v>
      </x:c>
      <x:c r="C168" s="10" t="s">
        <x:v>269</x:v>
      </x:c>
      <x:c r="D168" s="11">
        <x:v>26</x:v>
      </x:c>
      <x:c r="E168" s="12"/>
      <x:c r="F168" s="12">
        <x:f>IFERROR(TRUNC(E168*D168,0),0)</x:f>
        <x:v>0</x:v>
      </x:c>
      <x:c r="G168" s="12"/>
      <x:c r="H168" s="12">
        <x:f>IFERROR(TRUNC(G168*D168,0),0)</x:f>
        <x:v>0</x:v>
      </x:c>
      <x:c r="I168" s="12"/>
      <x:c r="J168" s="12">
        <x:f>IFERROR(TRUNC(I168*D168,0),0)</x:f>
        <x:v>0</x:v>
      </x:c>
      <x:c r="K168" s="12">
        <x:f>IFERROR(TRUNC(E168+G168+I168,0),0)</x:f>
        <x:v>0</x:v>
      </x:c>
      <x:c r="L168" s="12">
        <x:f>IFERROR(TRUNC(F168+H168+J168,0),0)</x:f>
        <x:v>0</x:v>
      </x:c>
      <x:c r="M168" s="10" t="s">
        <x:v>235</x:v>
      </x:c>
      <x:c r="N168" s="1" t="s">
        <x:v>329</x:v>
      </x:c>
      <x:c r="O168" s="1" t="s">
        <x:v>235</x:v>
      </x:c>
      <x:c r="P168" s="1" t="s">
        <x:v>235</x:v>
      </x:c>
      <x:c r="Q168" s="1" t="s">
        <x:v>68</x:v>
      </x:c>
      <x:c r="R168" s="1" t="s">
        <x:v>268</x:v>
      </x:c>
      <x:c r="S168" s="1" t="s">
        <x:v>244</x:v>
      </x:c>
      <x:c r="T168" s="1" t="s">
        <x:v>244</x:v>
      </x:c>
      <x:c r="AR168" s="1" t="s">
        <x:v>235</x:v>
      </x:c>
      <x:c r="AS168" s="1" t="s">
        <x:v>235</x:v>
      </x:c>
      <x:c r="AU168" s="1" t="s">
        <x:v>196</x:v>
      </x:c>
      <x:c r="AV168">
        <x:v>76042</x:v>
      </x:c>
    </x:row>
    <x:row r="169" spans="1:48" ht="30" customHeight="1">
      <x:c r="A169" s="10" t="s">
        <x:v>39</x:v>
      </x:c>
      <x:c r="B169" s="10" t="s">
        <x:v>21</x:v>
      </x:c>
      <x:c r="C169" s="10" t="s">
        <x:v>245</x:v>
      </x:c>
      <x:c r="D169" s="11">
        <x:v>1</x:v>
      </x:c>
      <x:c r="E169" s="12"/>
      <x:c r="F169" s="12">
        <x:f>IFERROR(TRUNC(E169*D169,0),0)</x:f>
        <x:v>0</x:v>
      </x:c>
      <x:c r="G169" s="12"/>
      <x:c r="H169" s="12">
        <x:f>IFERROR(TRUNC(G169*D169,0),0)</x:f>
        <x:v>0</x:v>
      </x:c>
      <x:c r="I169" s="12"/>
      <x:c r="J169" s="12">
        <x:f>IFERROR(TRUNC(I169*D169,0),0)</x:f>
        <x:v>0</x:v>
      </x:c>
      <x:c r="K169" s="12">
        <x:f>IFERROR(TRUNC(E169+G169+I169,0),0)</x:f>
        <x:v>0</x:v>
      </x:c>
      <x:c r="L169" s="12">
        <x:f>IFERROR(TRUNC(F169+H169+J169,0),0)</x:f>
        <x:v>0</x:v>
      </x:c>
      <x:c r="M169" s="10" t="s">
        <x:v>235</x:v>
      </x:c>
      <x:c r="N169" s="1" t="s">
        <x:v>273</x:v>
      </x:c>
      <x:c r="O169" s="1" t="s">
        <x:v>235</x:v>
      </x:c>
      <x:c r="P169" s="1" t="s">
        <x:v>235</x:v>
      </x:c>
      <x:c r="Q169" s="1" t="s">
        <x:v>68</x:v>
      </x:c>
      <x:c r="R169" s="1" t="s">
        <x:v>268</x:v>
      </x:c>
      <x:c r="S169" s="1" t="s">
        <x:v>244</x:v>
      </x:c>
      <x:c r="T169" s="1" t="s">
        <x:v>244</x:v>
      </x:c>
      <x:c r="AR169" s="1" t="s">
        <x:v>235</x:v>
      </x:c>
      <x:c r="AS169" s="1" t="s">
        <x:v>235</x:v>
      </x:c>
      <x:c r="AU169" s="1" t="s">
        <x:v>274</x:v>
      </x:c>
      <x:c r="AV169">
        <x:v>75934</x:v>
      </x:c>
    </x:row>
    <x:row r="170" spans="1:17" ht="30" customHeight="1">
      <x:c r="A170" s="11"/>
      <x:c r="B170" s="11"/>
      <x:c r="C170" s="11"/>
      <x:c r="D170" s="11"/>
      <x:c r="E170" s="12"/>
      <x:c r="F170" s="12"/>
      <x:c r="G170" s="12"/>
      <x:c r="H170" s="12"/>
      <x:c r="I170" s="12"/>
      <x:c r="J170" s="12"/>
      <x:c r="K170" s="12"/>
      <x:c r="L170" s="12"/>
      <x:c r="M170" s="11"/>
      <x:c r="Q170" s="1" t="s">
        <x:v>68</x:v>
      </x:c>
    </x:row>
    <x:row r="171" spans="1:17" ht="30" customHeight="1">
      <x:c r="A171" s="11"/>
      <x:c r="B171" s="11"/>
      <x:c r="C171" s="11"/>
      <x:c r="D171" s="11"/>
      <x:c r="E171" s="12"/>
      <x:c r="F171" s="12"/>
      <x:c r="G171" s="12"/>
      <x:c r="H171" s="12"/>
      <x:c r="I171" s="12"/>
      <x:c r="J171" s="12"/>
      <x:c r="K171" s="12"/>
      <x:c r="L171" s="12"/>
      <x:c r="M171" s="11"/>
      <x:c r="Q171" s="1" t="s">
        <x:v>68</x:v>
      </x:c>
    </x:row>
    <x:row r="172" spans="1:17" ht="30" customHeight="1">
      <x:c r="A172" s="11"/>
      <x:c r="B172" s="11"/>
      <x:c r="C172" s="11"/>
      <x:c r="D172" s="11"/>
      <x:c r="E172" s="12"/>
      <x:c r="F172" s="12"/>
      <x:c r="G172" s="12"/>
      <x:c r="H172" s="12"/>
      <x:c r="I172" s="12"/>
      <x:c r="J172" s="12"/>
      <x:c r="K172" s="12"/>
      <x:c r="L172" s="12"/>
      <x:c r="M172" s="11"/>
      <x:c r="Q172" s="1" t="s">
        <x:v>68</x:v>
      </x:c>
    </x:row>
    <x:row r="173" spans="1:17" ht="30" customHeight="1">
      <x:c r="A173" s="11"/>
      <x:c r="B173" s="11"/>
      <x:c r="C173" s="11"/>
      <x:c r="D173" s="11"/>
      <x:c r="E173" s="12"/>
      <x:c r="F173" s="12"/>
      <x:c r="G173" s="12"/>
      <x:c r="H173" s="12"/>
      <x:c r="I173" s="12"/>
      <x:c r="J173" s="12"/>
      <x:c r="K173" s="12"/>
      <x:c r="L173" s="12"/>
      <x:c r="M173" s="11"/>
      <x:c r="Q173" s="1" t="s">
        <x:v>68</x:v>
      </x:c>
    </x:row>
    <x:row r="174" spans="1:17" ht="30" customHeight="1">
      <x:c r="A174" s="11"/>
      <x:c r="B174" s="11"/>
      <x:c r="C174" s="11"/>
      <x:c r="D174" s="11"/>
      <x:c r="E174" s="12"/>
      <x:c r="F174" s="12"/>
      <x:c r="G174" s="12"/>
      <x:c r="H174" s="12"/>
      <x:c r="I174" s="12"/>
      <x:c r="J174" s="12"/>
      <x:c r="K174" s="12"/>
      <x:c r="L174" s="12"/>
      <x:c r="M174" s="11"/>
      <x:c r="Q174" s="1" t="s">
        <x:v>68</x:v>
      </x:c>
    </x:row>
    <x:row r="175" spans="1:17" ht="30" customHeight="1">
      <x:c r="A175" s="11"/>
      <x:c r="B175" s="11"/>
      <x:c r="C175" s="11"/>
      <x:c r="D175" s="11"/>
      <x:c r="E175" s="12"/>
      <x:c r="F175" s="12"/>
      <x:c r="G175" s="12"/>
      <x:c r="H175" s="12"/>
      <x:c r="I175" s="12"/>
      <x:c r="J175" s="12"/>
      <x:c r="K175" s="12"/>
      <x:c r="L175" s="12"/>
      <x:c r="M175" s="11"/>
      <x:c r="Q175" s="1" t="s">
        <x:v>68</x:v>
      </x:c>
    </x:row>
    <x:row r="176" spans="1:17" ht="30" customHeight="1">
      <x:c r="A176" s="11"/>
      <x:c r="B176" s="11"/>
      <x:c r="C176" s="11"/>
      <x:c r="D176" s="11"/>
      <x:c r="E176" s="12"/>
      <x:c r="F176" s="12"/>
      <x:c r="G176" s="12"/>
      <x:c r="H176" s="12"/>
      <x:c r="I176" s="12"/>
      <x:c r="J176" s="12"/>
      <x:c r="K176" s="12"/>
      <x:c r="L176" s="12"/>
      <x:c r="M176" s="11"/>
      <x:c r="Q176" s="1" t="s">
        <x:v>68</x:v>
      </x:c>
    </x:row>
    <x:row r="177" spans="1:17" ht="30" customHeight="1">
      <x:c r="A177" s="11"/>
      <x:c r="B177" s="11"/>
      <x:c r="C177" s="11"/>
      <x:c r="D177" s="11"/>
      <x:c r="E177" s="12"/>
      <x:c r="F177" s="12"/>
      <x:c r="G177" s="12"/>
      <x:c r="H177" s="12"/>
      <x:c r="I177" s="12"/>
      <x:c r="J177" s="12"/>
      <x:c r="K177" s="12"/>
      <x:c r="L177" s="12"/>
      <x:c r="M177" s="11"/>
      <x:c r="Q177" s="1" t="s">
        <x:v>68</x:v>
      </x:c>
    </x:row>
    <x:row r="178" spans="1:17" ht="30" customHeight="1">
      <x:c r="A178" s="11"/>
      <x:c r="B178" s="11"/>
      <x:c r="C178" s="11"/>
      <x:c r="D178" s="11"/>
      <x:c r="E178" s="12"/>
      <x:c r="F178" s="12"/>
      <x:c r="G178" s="12"/>
      <x:c r="H178" s="12"/>
      <x:c r="I178" s="12"/>
      <x:c r="J178" s="12"/>
      <x:c r="K178" s="12"/>
      <x:c r="L178" s="12"/>
      <x:c r="M178" s="11"/>
      <x:c r="Q178" s="1" t="s">
        <x:v>68</x:v>
      </x:c>
    </x:row>
    <x:row r="179" spans="1:17" ht="30" customHeight="1">
      <x:c r="A179" s="11"/>
      <x:c r="B179" s="11"/>
      <x:c r="C179" s="11"/>
      <x:c r="D179" s="11"/>
      <x:c r="E179" s="12"/>
      <x:c r="F179" s="12"/>
      <x:c r="G179" s="12"/>
      <x:c r="H179" s="12"/>
      <x:c r="I179" s="12"/>
      <x:c r="J179" s="12"/>
      <x:c r="K179" s="12"/>
      <x:c r="L179" s="12"/>
      <x:c r="M179" s="11"/>
      <x:c r="Q179" s="1" t="s">
        <x:v>68</x:v>
      </x:c>
    </x:row>
    <x:row r="180" spans="1:17" ht="30" customHeight="1">
      <x:c r="A180" s="11"/>
      <x:c r="B180" s="11"/>
      <x:c r="C180" s="11"/>
      <x:c r="D180" s="11"/>
      <x:c r="E180" s="12"/>
      <x:c r="F180" s="12"/>
      <x:c r="G180" s="12"/>
      <x:c r="H180" s="12"/>
      <x:c r="I180" s="12"/>
      <x:c r="J180" s="12"/>
      <x:c r="K180" s="12"/>
      <x:c r="L180" s="12"/>
      <x:c r="M180" s="11"/>
      <x:c r="Q180" s="1" t="s">
        <x:v>68</x:v>
      </x:c>
    </x:row>
    <x:row r="181" spans="1:17" ht="30" customHeight="1">
      <x:c r="A181" s="11"/>
      <x:c r="B181" s="11"/>
      <x:c r="C181" s="11"/>
      <x:c r="D181" s="11"/>
      <x:c r="E181" s="12"/>
      <x:c r="F181" s="12"/>
      <x:c r="G181" s="12"/>
      <x:c r="H181" s="12"/>
      <x:c r="I181" s="12"/>
      <x:c r="J181" s="12"/>
      <x:c r="K181" s="12"/>
      <x:c r="L181" s="12"/>
      <x:c r="M181" s="11"/>
      <x:c r="Q181" s="1" t="s">
        <x:v>68</x:v>
      </x:c>
    </x:row>
    <x:row r="182" spans="1:17" ht="30" customHeight="1">
      <x:c r="A182" s="11"/>
      <x:c r="B182" s="11"/>
      <x:c r="C182" s="11"/>
      <x:c r="D182" s="11"/>
      <x:c r="E182" s="12"/>
      <x:c r="F182" s="12"/>
      <x:c r="G182" s="12"/>
      <x:c r="H182" s="12"/>
      <x:c r="I182" s="12"/>
      <x:c r="J182" s="12"/>
      <x:c r="K182" s="12"/>
      <x:c r="L182" s="12"/>
      <x:c r="M182" s="11"/>
      <x:c r="Q182" s="1" t="s">
        <x:v>68</x:v>
      </x:c>
    </x:row>
    <x:row r="183" spans="1:17" ht="30" customHeight="1">
      <x:c r="A183" s="11"/>
      <x:c r="B183" s="11"/>
      <x:c r="C183" s="11"/>
      <x:c r="D183" s="11"/>
      <x:c r="E183" s="12"/>
      <x:c r="F183" s="12"/>
      <x:c r="G183" s="12"/>
      <x:c r="H183" s="12"/>
      <x:c r="I183" s="12"/>
      <x:c r="J183" s="12"/>
      <x:c r="K183" s="12"/>
      <x:c r="L183" s="12"/>
      <x:c r="M183" s="11"/>
      <x:c r="Q183" s="1" t="s">
        <x:v>68</x:v>
      </x:c>
    </x:row>
    <x:row r="184" spans="1:17" ht="30" customHeight="1">
      <x:c r="A184" s="11"/>
      <x:c r="B184" s="11"/>
      <x:c r="C184" s="11"/>
      <x:c r="D184" s="11"/>
      <x:c r="E184" s="12"/>
      <x:c r="F184" s="12"/>
      <x:c r="G184" s="12"/>
      <x:c r="H184" s="12"/>
      <x:c r="I184" s="12"/>
      <x:c r="J184" s="12"/>
      <x:c r="K184" s="12"/>
      <x:c r="L184" s="12"/>
      <x:c r="M184" s="11"/>
      <x:c r="Q184" s="1" t="s">
        <x:v>68</x:v>
      </x:c>
    </x:row>
    <x:row r="185" spans="1:14" ht="30" customHeight="1">
      <x:c r="A185" s="10" t="s">
        <x:v>113</x:v>
      </x:c>
      <x:c r="B185" s="11"/>
      <x:c r="C185" s="11"/>
      <x:c r="D185" s="11"/>
      <x:c r="E185" s="12"/>
      <x:c r="F185" s="12">
        <x:f>SUMIF(Q161:Q184,"01010107",F161:F184)</x:f>
        <x:v>0</x:v>
      </x:c>
      <x:c r="G185" s="12"/>
      <x:c r="H185" s="12">
        <x:f>SUMIF(Q161:Q184,"01010107",H161:H184)</x:f>
        <x:v>0</x:v>
      </x:c>
      <x:c r="I185" s="12"/>
      <x:c r="J185" s="12">
        <x:f>SUMIF(Q161:Q184,"01010107",J161:J184)</x:f>
        <x:v>0</x:v>
      </x:c>
      <x:c r="K185" s="12"/>
      <x:c r="L185" s="12">
        <x:f>SUMIF(Q161:Q184,"01010107",L161:L184)</x:f>
        <x:v>0</x:v>
      </x:c>
      <x:c r="M185" s="11"/>
      <x:c r="N185" t="s">
        <x:v>445</x:v>
      </x:c>
    </x:row>
    <x:row r="186" spans="1:17" ht="30" customHeight="1">
      <x:c r="A186" s="10" t="s">
        <x:v>85</x:v>
      </x:c>
      <x:c r="B186" s="10" t="s">
        <x:v>235</x:v>
      </x:c>
      <x:c r="C186" s="11"/>
      <x:c r="D186" s="11"/>
      <x:c r="E186" s="12"/>
      <x:c r="F186" s="12"/>
      <x:c r="G186" s="12"/>
      <x:c r="H186" s="12"/>
      <x:c r="I186" s="12"/>
      <x:c r="J186" s="12"/>
      <x:c r="K186" s="12"/>
      <x:c r="L186" s="12"/>
      <x:c r="M186" s="11"/>
      <x:c r="Q186" s="1" t="s">
        <x:v>75</x:v>
      </x:c>
    </x:row>
    <x:row r="187" spans="1:48" ht="30" customHeight="1">
      <x:c r="A187" s="10" t="s">
        <x:v>233</x:v>
      </x:c>
      <x:c r="B187" s="10" t="s">
        <x:v>19</x:v>
      </x:c>
      <x:c r="C187" s="10" t="s">
        <x:v>234</x:v>
      </x:c>
      <x:c r="D187" s="11">
        <x:v>573</x:v>
      </x:c>
      <x:c r="E187" s="12"/>
      <x:c r="F187" s="12">
        <x:f>IFERROR(TRUNC(E187*D187,0),0)</x:f>
        <x:v>0</x:v>
      </x:c>
      <x:c r="G187" s="12"/>
      <x:c r="H187" s="12">
        <x:f>IFERROR(TRUNC(G187*D187,0),0)</x:f>
        <x:v>0</x:v>
      </x:c>
      <x:c r="I187" s="12"/>
      <x:c r="J187" s="12">
        <x:f>IFERROR(TRUNC(I187*D187,0),0)</x:f>
        <x:v>0</x:v>
      </x:c>
      <x:c r="K187" s="12">
        <x:f>IFERROR(TRUNC(E187+G187+I187,0),0)</x:f>
        <x:v>0</x:v>
      </x:c>
      <x:c r="L187" s="12">
        <x:f>IFERROR(TRUNC(F187+H187+J187,0),0)</x:f>
        <x:v>0</x:v>
      </x:c>
      <x:c r="M187" s="10" t="s">
        <x:v>235</x:v>
      </x:c>
      <x:c r="N187" s="1" t="s">
        <x:v>118</x:v>
      </x:c>
      <x:c r="O187" s="1" t="s">
        <x:v>235</x:v>
      </x:c>
      <x:c r="P187" s="1" t="s">
        <x:v>235</x:v>
      </x:c>
      <x:c r="Q187" s="1" t="s">
        <x:v>75</x:v>
      </x:c>
      <x:c r="R187" s="1" t="s">
        <x:v>244</x:v>
      </x:c>
      <x:c r="S187" s="1" t="s">
        <x:v>244</x:v>
      </x:c>
      <x:c r="T187" s="1" t="s">
        <x:v>268</x:v>
      </x:c>
      <x:c r="AR187" s="1" t="s">
        <x:v>235</x:v>
      </x:c>
      <x:c r="AS187" s="1" t="s">
        <x:v>235</x:v>
      </x:c>
      <x:c r="AU187" s="1" t="s">
        <x:v>373</x:v>
      </x:c>
      <x:c r="AV187">
        <x:v>22899</x:v>
      </x:c>
    </x:row>
    <x:row r="188" spans="1:48" ht="30" customHeight="1">
      <x:c r="A188" s="10" t="s">
        <x:v>247</x:v>
      </x:c>
      <x:c r="B188" s="10" t="s">
        <x:v>400</x:v>
      </x:c>
      <x:c r="C188" s="10" t="s">
        <x:v>251</x:v>
      </x:c>
      <x:c r="D188" s="11">
        <x:v>49</x:v>
      </x:c>
      <x:c r="E188" s="12"/>
      <x:c r="F188" s="12">
        <x:f>IFERROR(TRUNC(E188*D188,0),0)</x:f>
        <x:v>0</x:v>
      </x:c>
      <x:c r="G188" s="12"/>
      <x:c r="H188" s="12">
        <x:f>IFERROR(TRUNC(G188*D188,0),0)</x:f>
        <x:v>0</x:v>
      </x:c>
      <x:c r="I188" s="12"/>
      <x:c r="J188" s="12">
        <x:f>IFERROR(TRUNC(I188*D188,0),0)</x:f>
        <x:v>0</x:v>
      </x:c>
      <x:c r="K188" s="12">
        <x:f>IFERROR(TRUNC(E188+G188+I188,0),0)</x:f>
        <x:v>0</x:v>
      </x:c>
      <x:c r="L188" s="12">
        <x:f>IFERROR(TRUNC(F188+H188+J188,0),0)</x:f>
        <x:v>0</x:v>
      </x:c>
      <x:c r="M188" s="10" t="s">
        <x:v>235</x:v>
      </x:c>
      <x:c r="N188" s="1" t="s">
        <x:v>201</x:v>
      </x:c>
      <x:c r="O188" s="1" t="s">
        <x:v>235</x:v>
      </x:c>
      <x:c r="P188" s="1" t="s">
        <x:v>235</x:v>
      </x:c>
      <x:c r="Q188" s="1" t="s">
        <x:v>75</x:v>
      </x:c>
      <x:c r="R188" s="1" t="s">
        <x:v>244</x:v>
      </x:c>
      <x:c r="S188" s="1" t="s">
        <x:v>244</x:v>
      </x:c>
      <x:c r="T188" s="1" t="s">
        <x:v>268</x:v>
      </x:c>
      <x:c r="AR188" s="1" t="s">
        <x:v>235</x:v>
      </x:c>
      <x:c r="AS188" s="1" t="s">
        <x:v>235</x:v>
      </x:c>
      <x:c r="AU188" s="1" t="s">
        <x:v>376</x:v>
      </x:c>
      <x:c r="AV188">
        <x:v>22901</x:v>
      </x:c>
    </x:row>
    <x:row r="189" spans="1:48" ht="30" customHeight="1">
      <x:c r="A189" s="10" t="s">
        <x:v>259</x:v>
      </x:c>
      <x:c r="B189" s="10" t="s">
        <x:v>104</x:v>
      </x:c>
      <x:c r="C189" s="10" t="s">
        <x:v>251</x:v>
      </x:c>
      <x:c r="D189" s="11">
        <x:v>1</x:v>
      </x:c>
      <x:c r="E189" s="12"/>
      <x:c r="F189" s="12">
        <x:f>IFERROR(TRUNC(E189*D189,0),0)</x:f>
        <x:v>0</x:v>
      </x:c>
      <x:c r="G189" s="12"/>
      <x:c r="H189" s="12">
        <x:f>IFERROR(TRUNC(G189*D189,0),0)</x:f>
        <x:v>0</x:v>
      </x:c>
      <x:c r="I189" s="12"/>
      <x:c r="J189" s="12">
        <x:f>IFERROR(TRUNC(I189*D189,0),0)</x:f>
        <x:v>0</x:v>
      </x:c>
      <x:c r="K189" s="12">
        <x:f>IFERROR(TRUNC(E189+G189+I189,0),0)</x:f>
        <x:v>0</x:v>
      </x:c>
      <x:c r="L189" s="12">
        <x:f>IFERROR(TRUNC(F189+H189+J189,0),0)</x:f>
        <x:v>0</x:v>
      </x:c>
      <x:c r="M189" s="10" t="s">
        <x:v>235</x:v>
      </x:c>
      <x:c r="N189" s="1" t="s">
        <x:v>121</x:v>
      </x:c>
      <x:c r="O189" s="1" t="s">
        <x:v>235</x:v>
      </x:c>
      <x:c r="P189" s="1" t="s">
        <x:v>235</x:v>
      </x:c>
      <x:c r="Q189" s="1" t="s">
        <x:v>75</x:v>
      </x:c>
      <x:c r="R189" s="1" t="s">
        <x:v>244</x:v>
      </x:c>
      <x:c r="S189" s="1" t="s">
        <x:v>244</x:v>
      </x:c>
      <x:c r="T189" s="1" t="s">
        <x:v>268</x:v>
      </x:c>
      <x:c r="AR189" s="1" t="s">
        <x:v>235</x:v>
      </x:c>
      <x:c r="AS189" s="1" t="s">
        <x:v>235</x:v>
      </x:c>
      <x:c r="AU189" s="1" t="s">
        <x:v>374</x:v>
      </x:c>
      <x:c r="AV189">
        <x:v>76043</x:v>
      </x:c>
    </x:row>
    <x:row r="190" spans="1:17" ht="30" customHeight="1">
      <x:c r="A190" s="11"/>
      <x:c r="B190" s="11"/>
      <x:c r="C190" s="11"/>
      <x:c r="D190" s="11"/>
      <x:c r="E190" s="12"/>
      <x:c r="F190" s="12"/>
      <x:c r="G190" s="12"/>
      <x:c r="H190" s="12"/>
      <x:c r="I190" s="12"/>
      <x:c r="J190" s="12"/>
      <x:c r="K190" s="12"/>
      <x:c r="L190" s="12"/>
      <x:c r="M190" s="11"/>
      <x:c r="Q190" s="1" t="s">
        <x:v>75</x:v>
      </x:c>
    </x:row>
    <x:row r="191" spans="1:17" ht="30" customHeight="1">
      <x:c r="A191" s="11"/>
      <x:c r="B191" s="11"/>
      <x:c r="C191" s="11"/>
      <x:c r="D191" s="11"/>
      <x:c r="E191" s="12"/>
      <x:c r="F191" s="12"/>
      <x:c r="G191" s="12"/>
      <x:c r="H191" s="12"/>
      <x:c r="I191" s="12"/>
      <x:c r="J191" s="12"/>
      <x:c r="K191" s="12"/>
      <x:c r="L191" s="12"/>
      <x:c r="M191" s="11"/>
      <x:c r="Q191" s="1" t="s">
        <x:v>75</x:v>
      </x:c>
    </x:row>
    <x:row r="192" spans="1:17" ht="30" customHeight="1">
      <x:c r="A192" s="11"/>
      <x:c r="B192" s="11"/>
      <x:c r="C192" s="11"/>
      <x:c r="D192" s="11"/>
      <x:c r="E192" s="12"/>
      <x:c r="F192" s="12"/>
      <x:c r="G192" s="12"/>
      <x:c r="H192" s="12"/>
      <x:c r="I192" s="12"/>
      <x:c r="J192" s="12"/>
      <x:c r="K192" s="12"/>
      <x:c r="L192" s="12"/>
      <x:c r="M192" s="11"/>
      <x:c r="Q192" s="1" t="s">
        <x:v>75</x:v>
      </x:c>
    </x:row>
    <x:row r="193" spans="1:17" ht="30" customHeight="1">
      <x:c r="A193" s="11"/>
      <x:c r="B193" s="11"/>
      <x:c r="C193" s="11"/>
      <x:c r="D193" s="11"/>
      <x:c r="E193" s="12"/>
      <x:c r="F193" s="12"/>
      <x:c r="G193" s="12"/>
      <x:c r="H193" s="12"/>
      <x:c r="I193" s="12"/>
      <x:c r="J193" s="12"/>
      <x:c r="K193" s="12"/>
      <x:c r="L193" s="12"/>
      <x:c r="M193" s="11"/>
      <x:c r="Q193" s="1" t="s">
        <x:v>75</x:v>
      </x:c>
    </x:row>
    <x:row r="194" spans="1:17" ht="30" customHeight="1">
      <x:c r="A194" s="11"/>
      <x:c r="B194" s="11"/>
      <x:c r="C194" s="11"/>
      <x:c r="D194" s="11"/>
      <x:c r="E194" s="12"/>
      <x:c r="F194" s="12"/>
      <x:c r="G194" s="12"/>
      <x:c r="H194" s="12"/>
      <x:c r="I194" s="12"/>
      <x:c r="J194" s="12"/>
      <x:c r="K194" s="12"/>
      <x:c r="L194" s="12"/>
      <x:c r="M194" s="11"/>
      <x:c r="Q194" s="1" t="s">
        <x:v>75</x:v>
      </x:c>
    </x:row>
    <x:row r="195" spans="1:17" ht="30" customHeight="1">
      <x:c r="A195" s="11"/>
      <x:c r="B195" s="11"/>
      <x:c r="C195" s="11"/>
      <x:c r="D195" s="11"/>
      <x:c r="E195" s="12"/>
      <x:c r="F195" s="12"/>
      <x:c r="G195" s="12"/>
      <x:c r="H195" s="12"/>
      <x:c r="I195" s="12"/>
      <x:c r="J195" s="12"/>
      <x:c r="K195" s="12"/>
      <x:c r="L195" s="12"/>
      <x:c r="M195" s="11"/>
      <x:c r="Q195" s="1" t="s">
        <x:v>75</x:v>
      </x:c>
    </x:row>
    <x:row r="196" spans="1:17" ht="30" customHeight="1">
      <x:c r="A196" s="11"/>
      <x:c r="B196" s="11"/>
      <x:c r="C196" s="11"/>
      <x:c r="D196" s="11"/>
      <x:c r="E196" s="12"/>
      <x:c r="F196" s="12"/>
      <x:c r="G196" s="12"/>
      <x:c r="H196" s="12"/>
      <x:c r="I196" s="12"/>
      <x:c r="J196" s="12"/>
      <x:c r="K196" s="12"/>
      <x:c r="L196" s="12"/>
      <x:c r="M196" s="11"/>
      <x:c r="Q196" s="1" t="s">
        <x:v>75</x:v>
      </x:c>
    </x:row>
    <x:row r="197" spans="1:17" ht="30" customHeight="1">
      <x:c r="A197" s="11"/>
      <x:c r="B197" s="11"/>
      <x:c r="C197" s="11"/>
      <x:c r="D197" s="11"/>
      <x:c r="E197" s="12"/>
      <x:c r="F197" s="12"/>
      <x:c r="G197" s="12"/>
      <x:c r="H197" s="12"/>
      <x:c r="I197" s="12"/>
      <x:c r="J197" s="12"/>
      <x:c r="K197" s="12"/>
      <x:c r="L197" s="12"/>
      <x:c r="M197" s="11"/>
      <x:c r="Q197" s="1" t="s">
        <x:v>75</x:v>
      </x:c>
    </x:row>
    <x:row r="198" spans="1:17" ht="30" customHeight="1">
      <x:c r="A198" s="11"/>
      <x:c r="B198" s="11"/>
      <x:c r="C198" s="11"/>
      <x:c r="D198" s="11"/>
      <x:c r="E198" s="12"/>
      <x:c r="F198" s="12"/>
      <x:c r="G198" s="12"/>
      <x:c r="H198" s="12"/>
      <x:c r="I198" s="12"/>
      <x:c r="J198" s="12"/>
      <x:c r="K198" s="12"/>
      <x:c r="L198" s="12"/>
      <x:c r="M198" s="11"/>
      <x:c r="Q198" s="1" t="s">
        <x:v>75</x:v>
      </x:c>
    </x:row>
    <x:row r="199" spans="1:17" ht="30" customHeight="1">
      <x:c r="A199" s="11"/>
      <x:c r="B199" s="11"/>
      <x:c r="C199" s="11"/>
      <x:c r="D199" s="11"/>
      <x:c r="E199" s="12"/>
      <x:c r="F199" s="12"/>
      <x:c r="G199" s="12"/>
      <x:c r="H199" s="12"/>
      <x:c r="I199" s="12"/>
      <x:c r="J199" s="12"/>
      <x:c r="K199" s="12"/>
      <x:c r="L199" s="12"/>
      <x:c r="M199" s="11"/>
      <x:c r="Q199" s="1" t="s">
        <x:v>75</x:v>
      </x:c>
    </x:row>
    <x:row r="200" spans="1:17" ht="30" customHeight="1">
      <x:c r="A200" s="11"/>
      <x:c r="B200" s="11"/>
      <x:c r="C200" s="11"/>
      <x:c r="D200" s="11"/>
      <x:c r="E200" s="12"/>
      <x:c r="F200" s="12"/>
      <x:c r="G200" s="12"/>
      <x:c r="H200" s="12"/>
      <x:c r="I200" s="12"/>
      <x:c r="J200" s="12"/>
      <x:c r="K200" s="12"/>
      <x:c r="L200" s="12"/>
      <x:c r="M200" s="11"/>
      <x:c r="Q200" s="1" t="s">
        <x:v>75</x:v>
      </x:c>
    </x:row>
    <x:row r="201" spans="1:17" ht="30" customHeight="1">
      <x:c r="A201" s="11"/>
      <x:c r="B201" s="11"/>
      <x:c r="C201" s="11"/>
      <x:c r="D201" s="11"/>
      <x:c r="E201" s="12"/>
      <x:c r="F201" s="12"/>
      <x:c r="G201" s="12"/>
      <x:c r="H201" s="12"/>
      <x:c r="I201" s="12"/>
      <x:c r="J201" s="12"/>
      <x:c r="K201" s="12"/>
      <x:c r="L201" s="12"/>
      <x:c r="M201" s="11"/>
      <x:c r="Q201" s="1" t="s">
        <x:v>75</x:v>
      </x:c>
    </x:row>
    <x:row r="202" spans="1:17" ht="30" customHeight="1">
      <x:c r="A202" s="11"/>
      <x:c r="B202" s="11"/>
      <x:c r="C202" s="11"/>
      <x:c r="D202" s="11"/>
      <x:c r="E202" s="12"/>
      <x:c r="F202" s="12"/>
      <x:c r="G202" s="12"/>
      <x:c r="H202" s="12"/>
      <x:c r="I202" s="12"/>
      <x:c r="J202" s="12"/>
      <x:c r="K202" s="12"/>
      <x:c r="L202" s="12"/>
      <x:c r="M202" s="11"/>
      <x:c r="Q202" s="1" t="s">
        <x:v>75</x:v>
      </x:c>
    </x:row>
    <x:row r="203" spans="1:17" ht="30" customHeight="1">
      <x:c r="A203" s="11"/>
      <x:c r="B203" s="11"/>
      <x:c r="C203" s="11"/>
      <x:c r="D203" s="11"/>
      <x:c r="E203" s="12"/>
      <x:c r="F203" s="12"/>
      <x:c r="G203" s="12"/>
      <x:c r="H203" s="12"/>
      <x:c r="I203" s="12"/>
      <x:c r="J203" s="12"/>
      <x:c r="K203" s="12"/>
      <x:c r="L203" s="12"/>
      <x:c r="M203" s="11"/>
      <x:c r="Q203" s="1" t="s">
        <x:v>75</x:v>
      </x:c>
    </x:row>
    <x:row r="204" spans="1:17" ht="30" customHeight="1">
      <x:c r="A204" s="11"/>
      <x:c r="B204" s="11"/>
      <x:c r="C204" s="11"/>
      <x:c r="D204" s="11"/>
      <x:c r="E204" s="12"/>
      <x:c r="F204" s="12"/>
      <x:c r="G204" s="12"/>
      <x:c r="H204" s="12"/>
      <x:c r="I204" s="12"/>
      <x:c r="J204" s="12"/>
      <x:c r="K204" s="12"/>
      <x:c r="L204" s="12"/>
      <x:c r="M204" s="11"/>
      <x:c r="Q204" s="1" t="s">
        <x:v>75</x:v>
      </x:c>
    </x:row>
    <x:row r="205" spans="1:17" ht="30" customHeight="1">
      <x:c r="A205" s="11"/>
      <x:c r="B205" s="11"/>
      <x:c r="C205" s="11"/>
      <x:c r="D205" s="11"/>
      <x:c r="E205" s="12"/>
      <x:c r="F205" s="12"/>
      <x:c r="G205" s="12"/>
      <x:c r="H205" s="12"/>
      <x:c r="I205" s="12"/>
      <x:c r="J205" s="12"/>
      <x:c r="K205" s="12"/>
      <x:c r="L205" s="12"/>
      <x:c r="M205" s="11"/>
      <x:c r="Q205" s="1" t="s">
        <x:v>75</x:v>
      </x:c>
    </x:row>
    <x:row r="206" spans="1:17" ht="30" customHeight="1">
      <x:c r="A206" s="11"/>
      <x:c r="B206" s="11"/>
      <x:c r="C206" s="11"/>
      <x:c r="D206" s="11"/>
      <x:c r="E206" s="12"/>
      <x:c r="F206" s="12"/>
      <x:c r="G206" s="12"/>
      <x:c r="H206" s="12"/>
      <x:c r="I206" s="12"/>
      <x:c r="J206" s="12"/>
      <x:c r="K206" s="12"/>
      <x:c r="L206" s="12"/>
      <x:c r="M206" s="11"/>
      <x:c r="Q206" s="1" t="s">
        <x:v>75</x:v>
      </x:c>
    </x:row>
    <x:row r="207" spans="1:17" ht="30" customHeight="1">
      <x:c r="A207" s="11"/>
      <x:c r="B207" s="11"/>
      <x:c r="C207" s="11"/>
      <x:c r="D207" s="11"/>
      <x:c r="E207" s="12"/>
      <x:c r="F207" s="12"/>
      <x:c r="G207" s="12"/>
      <x:c r="H207" s="12"/>
      <x:c r="I207" s="12"/>
      <x:c r="J207" s="12"/>
      <x:c r="K207" s="12"/>
      <x:c r="L207" s="12"/>
      <x:c r="M207" s="11"/>
      <x:c r="Q207" s="1" t="s">
        <x:v>75</x:v>
      </x:c>
    </x:row>
    <x:row r="208" spans="1:17" ht="30" customHeight="1">
      <x:c r="A208" s="11"/>
      <x:c r="B208" s="11"/>
      <x:c r="C208" s="11"/>
      <x:c r="D208" s="11"/>
      <x:c r="E208" s="12"/>
      <x:c r="F208" s="12"/>
      <x:c r="G208" s="12"/>
      <x:c r="H208" s="12"/>
      <x:c r="I208" s="12"/>
      <x:c r="J208" s="12"/>
      <x:c r="K208" s="12"/>
      <x:c r="L208" s="12"/>
      <x:c r="M208" s="11"/>
      <x:c r="Q208" s="1" t="s">
        <x:v>75</x:v>
      </x:c>
    </x:row>
    <x:row r="209" spans="1:17" ht="30" customHeight="1">
      <x:c r="A209" s="11"/>
      <x:c r="B209" s="11"/>
      <x:c r="C209" s="11"/>
      <x:c r="D209" s="11"/>
      <x:c r="E209" s="12"/>
      <x:c r="F209" s="12"/>
      <x:c r="G209" s="12"/>
      <x:c r="H209" s="12"/>
      <x:c r="I209" s="12"/>
      <x:c r="J209" s="12"/>
      <x:c r="K209" s="12"/>
      <x:c r="L209" s="12"/>
      <x:c r="M209" s="11"/>
      <x:c r="Q209" s="1" t="s">
        <x:v>75</x:v>
      </x:c>
    </x:row>
    <x:row r="210" spans="1:17" ht="30" customHeight="1">
      <x:c r="A210" s="11"/>
      <x:c r="B210" s="11"/>
      <x:c r="C210" s="11"/>
      <x:c r="D210" s="11"/>
      <x:c r="E210" s="12"/>
      <x:c r="F210" s="12"/>
      <x:c r="G210" s="12"/>
      <x:c r="H210" s="12"/>
      <x:c r="I210" s="12"/>
      <x:c r="J210" s="12"/>
      <x:c r="K210" s="12"/>
      <x:c r="L210" s="12"/>
      <x:c r="M210" s="11"/>
      <x:c r="Q210" s="1" t="s">
        <x:v>75</x:v>
      </x:c>
    </x:row>
    <x:row r="211" spans="1:14" ht="30" customHeight="1">
      <x:c r="A211" s="10" t="s">
        <x:v>113</x:v>
      </x:c>
      <x:c r="B211" s="11"/>
      <x:c r="C211" s="11"/>
      <x:c r="D211" s="11"/>
      <x:c r="E211" s="12"/>
      <x:c r="F211" s="12">
        <x:f>SUMIF(Q187:Q210,"01010108",F187:F210)</x:f>
        <x:v>0</x:v>
      </x:c>
      <x:c r="G211" s="12"/>
      <x:c r="H211" s="12">
        <x:f>SUMIF(Q187:Q210,"01010108",H187:H210)</x:f>
        <x:v>0</x:v>
      </x:c>
      <x:c r="I211" s="12"/>
      <x:c r="J211" s="12">
        <x:f>SUMIF(Q187:Q210,"01010108",J187:J210)</x:f>
        <x:v>0</x:v>
      </x:c>
      <x:c r="K211" s="12"/>
      <x:c r="L211" s="12">
        <x:f>SUMIF(Q187:Q210,"01010108",L187:L210)</x:f>
        <x:v>0</x:v>
      </x:c>
      <x:c r="M211" s="11"/>
      <x:c r="N211" t="s">
        <x:v>445</x:v>
      </x:c>
    </x:row>
    <x:row r="212" spans="1:17" ht="30" customHeight="1">
      <x:c r="A212" s="10" t="s">
        <x:v>88</x:v>
      </x:c>
      <x:c r="B212" s="10" t="s">
        <x:v>235</x:v>
      </x:c>
      <x:c r="C212" s="11"/>
      <x:c r="D212" s="11"/>
      <x:c r="E212" s="12"/>
      <x:c r="F212" s="12"/>
      <x:c r="G212" s="12"/>
      <x:c r="H212" s="12"/>
      <x:c r="I212" s="12"/>
      <x:c r="J212" s="12"/>
      <x:c r="K212" s="12"/>
      <x:c r="L212" s="12"/>
      <x:c r="M212" s="11"/>
      <x:c r="Q212" s="1" t="s">
        <x:v>74</x:v>
      </x:c>
    </x:row>
    <x:row r="213" spans="1:48" ht="30" customHeight="1">
      <x:c r="A213" s="10" t="s">
        <x:v>406</x:v>
      </x:c>
      <x:c r="B213" s="10" t="s">
        <x:v>343</x:v>
      </x:c>
      <x:c r="C213" s="10" t="s">
        <x:v>234</x:v>
      </x:c>
      <x:c r="D213" s="11">
        <x:v>573</x:v>
      </x:c>
      <x:c r="E213" s="12"/>
      <x:c r="F213" s="12">
        <x:f>IFERROR(TRUNC(E213*D213,0),0)</x:f>
        <x:v>0</x:v>
      </x:c>
      <x:c r="G213" s="12"/>
      <x:c r="H213" s="12">
        <x:f>IFERROR(TRUNC(G213*D213,0),0)</x:f>
        <x:v>0</x:v>
      </x:c>
      <x:c r="I213" s="12"/>
      <x:c r="J213" s="12">
        <x:f>IFERROR(TRUNC(I213*D213,0),0)</x:f>
        <x:v>0</x:v>
      </x:c>
      <x:c r="K213" s="12">
        <x:f>IFERROR(TRUNC(E213+G213+I213,0),0)</x:f>
        <x:v>0</x:v>
      </x:c>
      <x:c r="L213" s="12">
        <x:f>IFERROR(TRUNC(F213+H213+J213,0),0)</x:f>
        <x:v>0</x:v>
      </x:c>
      <x:c r="M213" s="10" t="s">
        <x:v>235</x:v>
      </x:c>
      <x:c r="N213" s="1" t="s">
        <x:v>308</x:v>
      </x:c>
      <x:c r="O213" s="1" t="s">
        <x:v>235</x:v>
      </x:c>
      <x:c r="P213" s="1" t="s">
        <x:v>235</x:v>
      </x:c>
      <x:c r="Q213" s="1" t="s">
        <x:v>74</x:v>
      </x:c>
      <x:c r="R213" s="1" t="s">
        <x:v>244</x:v>
      </x:c>
      <x:c r="S213" s="1" t="s">
        <x:v>268</x:v>
      </x:c>
      <x:c r="T213" s="1" t="s">
        <x:v>244</x:v>
      </x:c>
      <x:c r="AR213" s="1" t="s">
        <x:v>235</x:v>
      </x:c>
      <x:c r="AS213" s="1" t="s">
        <x:v>235</x:v>
      </x:c>
      <x:c r="AU213" s="1" t="s">
        <x:v>203</x:v>
      </x:c>
      <x:c r="AV213">
        <x:v>50516</x:v>
      </x:c>
    </x:row>
    <x:row r="214" spans="1:17" ht="30" customHeight="1">
      <x:c r="A214" s="11"/>
      <x:c r="B214" s="11"/>
      <x:c r="C214" s="11"/>
      <x:c r="D214" s="11"/>
      <x:c r="E214" s="12"/>
      <x:c r="F214" s="12"/>
      <x:c r="G214" s="12"/>
      <x:c r="H214" s="12"/>
      <x:c r="I214" s="12"/>
      <x:c r="J214" s="12"/>
      <x:c r="K214" s="12"/>
      <x:c r="L214" s="12"/>
      <x:c r="M214" s="11"/>
      <x:c r="Q214" s="1" t="s">
        <x:v>74</x:v>
      </x:c>
    </x:row>
    <x:row r="215" spans="1:17" ht="30" customHeight="1">
      <x:c r="A215" s="11"/>
      <x:c r="B215" s="11"/>
      <x:c r="C215" s="11"/>
      <x:c r="D215" s="11"/>
      <x:c r="E215" s="12"/>
      <x:c r="F215" s="12"/>
      <x:c r="G215" s="12"/>
      <x:c r="H215" s="12"/>
      <x:c r="I215" s="12"/>
      <x:c r="J215" s="12"/>
      <x:c r="K215" s="12"/>
      <x:c r="L215" s="12"/>
      <x:c r="M215" s="11"/>
      <x:c r="Q215" s="1" t="s">
        <x:v>74</x:v>
      </x:c>
    </x:row>
    <x:row r="216" spans="1:17" ht="30" customHeight="1">
      <x:c r="A216" s="11"/>
      <x:c r="B216" s="11"/>
      <x:c r="C216" s="11"/>
      <x:c r="D216" s="11"/>
      <x:c r="E216" s="12"/>
      <x:c r="F216" s="12"/>
      <x:c r="G216" s="12"/>
      <x:c r="H216" s="12"/>
      <x:c r="I216" s="12"/>
      <x:c r="J216" s="12"/>
      <x:c r="K216" s="12"/>
      <x:c r="L216" s="12"/>
      <x:c r="M216" s="11"/>
      <x:c r="Q216" s="1" t="s">
        <x:v>74</x:v>
      </x:c>
    </x:row>
    <x:row r="217" spans="1:17" ht="30" customHeight="1">
      <x:c r="A217" s="11"/>
      <x:c r="B217" s="11"/>
      <x:c r="C217" s="11"/>
      <x:c r="D217" s="11"/>
      <x:c r="E217" s="12"/>
      <x:c r="F217" s="12"/>
      <x:c r="G217" s="12"/>
      <x:c r="H217" s="12"/>
      <x:c r="I217" s="12"/>
      <x:c r="J217" s="12"/>
      <x:c r="K217" s="12"/>
      <x:c r="L217" s="12"/>
      <x:c r="M217" s="11"/>
      <x:c r="Q217" s="1" t="s">
        <x:v>74</x:v>
      </x:c>
    </x:row>
    <x:row r="218" spans="1:17" ht="30" customHeight="1">
      <x:c r="A218" s="11"/>
      <x:c r="B218" s="11"/>
      <x:c r="C218" s="11"/>
      <x:c r="D218" s="11"/>
      <x:c r="E218" s="12"/>
      <x:c r="F218" s="12"/>
      <x:c r="G218" s="12"/>
      <x:c r="H218" s="12"/>
      <x:c r="I218" s="12"/>
      <x:c r="J218" s="12"/>
      <x:c r="K218" s="12"/>
      <x:c r="L218" s="12"/>
      <x:c r="M218" s="11"/>
      <x:c r="Q218" s="1" t="s">
        <x:v>74</x:v>
      </x:c>
    </x:row>
    <x:row r="219" spans="1:17" ht="30" customHeight="1">
      <x:c r="A219" s="11"/>
      <x:c r="B219" s="11"/>
      <x:c r="C219" s="11"/>
      <x:c r="D219" s="11"/>
      <x:c r="E219" s="12"/>
      <x:c r="F219" s="12"/>
      <x:c r="G219" s="12"/>
      <x:c r="H219" s="12"/>
      <x:c r="I219" s="12"/>
      <x:c r="J219" s="12"/>
      <x:c r="K219" s="12"/>
      <x:c r="L219" s="12"/>
      <x:c r="M219" s="11"/>
      <x:c r="Q219" s="1" t="s">
        <x:v>74</x:v>
      </x:c>
    </x:row>
    <x:row r="220" spans="1:17" ht="30" customHeight="1">
      <x:c r="A220" s="11"/>
      <x:c r="B220" s="11"/>
      <x:c r="C220" s="11"/>
      <x:c r="D220" s="11"/>
      <x:c r="E220" s="12"/>
      <x:c r="F220" s="12"/>
      <x:c r="G220" s="12"/>
      <x:c r="H220" s="12"/>
      <x:c r="I220" s="12"/>
      <x:c r="J220" s="12"/>
      <x:c r="K220" s="12"/>
      <x:c r="L220" s="12"/>
      <x:c r="M220" s="11"/>
      <x:c r="Q220" s="1" t="s">
        <x:v>74</x:v>
      </x:c>
    </x:row>
    <x:row r="221" spans="1:17" ht="30" customHeight="1">
      <x:c r="A221" s="11"/>
      <x:c r="B221" s="11"/>
      <x:c r="C221" s="11"/>
      <x:c r="D221" s="11"/>
      <x:c r="E221" s="12"/>
      <x:c r="F221" s="12"/>
      <x:c r="G221" s="12"/>
      <x:c r="H221" s="12"/>
      <x:c r="I221" s="12"/>
      <x:c r="J221" s="12"/>
      <x:c r="K221" s="12"/>
      <x:c r="L221" s="12"/>
      <x:c r="M221" s="11"/>
      <x:c r="Q221" s="1" t="s">
        <x:v>74</x:v>
      </x:c>
    </x:row>
    <x:row r="222" spans="1:17" ht="30" customHeight="1">
      <x:c r="A222" s="11"/>
      <x:c r="B222" s="11"/>
      <x:c r="C222" s="11"/>
      <x:c r="D222" s="11"/>
      <x:c r="E222" s="12"/>
      <x:c r="F222" s="12"/>
      <x:c r="G222" s="12"/>
      <x:c r="H222" s="12"/>
      <x:c r="I222" s="12"/>
      <x:c r="J222" s="12"/>
      <x:c r="K222" s="12"/>
      <x:c r="L222" s="12"/>
      <x:c r="M222" s="11"/>
      <x:c r="Q222" s="1" t="s">
        <x:v>74</x:v>
      </x:c>
    </x:row>
    <x:row r="223" spans="1:17" ht="30" customHeight="1">
      <x:c r="A223" s="11"/>
      <x:c r="B223" s="11"/>
      <x:c r="C223" s="11"/>
      <x:c r="D223" s="11"/>
      <x:c r="E223" s="12"/>
      <x:c r="F223" s="12"/>
      <x:c r="G223" s="12"/>
      <x:c r="H223" s="12"/>
      <x:c r="I223" s="12"/>
      <x:c r="J223" s="12"/>
      <x:c r="K223" s="12"/>
      <x:c r="L223" s="12"/>
      <x:c r="M223" s="11"/>
      <x:c r="Q223" s="1" t="s">
        <x:v>74</x:v>
      </x:c>
    </x:row>
    <x:row r="224" spans="1:17" ht="30" customHeight="1">
      <x:c r="A224" s="11"/>
      <x:c r="B224" s="11"/>
      <x:c r="C224" s="11"/>
      <x:c r="D224" s="11"/>
      <x:c r="E224" s="12"/>
      <x:c r="F224" s="12"/>
      <x:c r="G224" s="12"/>
      <x:c r="H224" s="12"/>
      <x:c r="I224" s="12"/>
      <x:c r="J224" s="12"/>
      <x:c r="K224" s="12"/>
      <x:c r="L224" s="12"/>
      <x:c r="M224" s="11"/>
      <x:c r="Q224" s="1" t="s">
        <x:v>74</x:v>
      </x:c>
    </x:row>
    <x:row r="225" spans="1:17" ht="30" customHeight="1">
      <x:c r="A225" s="11"/>
      <x:c r="B225" s="11"/>
      <x:c r="C225" s="11"/>
      <x:c r="D225" s="11"/>
      <x:c r="E225" s="12"/>
      <x:c r="F225" s="12"/>
      <x:c r="G225" s="12"/>
      <x:c r="H225" s="12"/>
      <x:c r="I225" s="12"/>
      <x:c r="J225" s="12"/>
      <x:c r="K225" s="12"/>
      <x:c r="L225" s="12"/>
      <x:c r="M225" s="11"/>
      <x:c r="Q225" s="1" t="s">
        <x:v>74</x:v>
      </x:c>
    </x:row>
    <x:row r="226" spans="1:17" ht="30" customHeight="1">
      <x:c r="A226" s="11"/>
      <x:c r="B226" s="11"/>
      <x:c r="C226" s="11"/>
      <x:c r="D226" s="11"/>
      <x:c r="E226" s="12"/>
      <x:c r="F226" s="12"/>
      <x:c r="G226" s="12"/>
      <x:c r="H226" s="12"/>
      <x:c r="I226" s="12"/>
      <x:c r="J226" s="12"/>
      <x:c r="K226" s="12"/>
      <x:c r="L226" s="12"/>
      <x:c r="M226" s="11"/>
      <x:c r="Q226" s="1" t="s">
        <x:v>74</x:v>
      </x:c>
    </x:row>
    <x:row r="227" spans="1:17" ht="30" customHeight="1">
      <x:c r="A227" s="11"/>
      <x:c r="B227" s="11"/>
      <x:c r="C227" s="11"/>
      <x:c r="D227" s="11"/>
      <x:c r="E227" s="12"/>
      <x:c r="F227" s="12"/>
      <x:c r="G227" s="12"/>
      <x:c r="H227" s="12"/>
      <x:c r="I227" s="12"/>
      <x:c r="J227" s="12"/>
      <x:c r="K227" s="12"/>
      <x:c r="L227" s="12"/>
      <x:c r="M227" s="11"/>
      <x:c r="Q227" s="1" t="s">
        <x:v>74</x:v>
      </x:c>
    </x:row>
    <x:row r="228" spans="1:17" ht="30" customHeight="1">
      <x:c r="A228" s="11"/>
      <x:c r="B228" s="11"/>
      <x:c r="C228" s="11"/>
      <x:c r="D228" s="11"/>
      <x:c r="E228" s="12"/>
      <x:c r="F228" s="12"/>
      <x:c r="G228" s="12"/>
      <x:c r="H228" s="12"/>
      <x:c r="I228" s="12"/>
      <x:c r="J228" s="12"/>
      <x:c r="K228" s="12"/>
      <x:c r="L228" s="12"/>
      <x:c r="M228" s="11"/>
      <x:c r="Q228" s="1" t="s">
        <x:v>74</x:v>
      </x:c>
    </x:row>
    <x:row r="229" spans="1:17" ht="30" customHeight="1">
      <x:c r="A229" s="11"/>
      <x:c r="B229" s="11"/>
      <x:c r="C229" s="11"/>
      <x:c r="D229" s="11"/>
      <x:c r="E229" s="12"/>
      <x:c r="F229" s="12"/>
      <x:c r="G229" s="12"/>
      <x:c r="H229" s="12"/>
      <x:c r="I229" s="12"/>
      <x:c r="J229" s="12"/>
      <x:c r="K229" s="12"/>
      <x:c r="L229" s="12"/>
      <x:c r="M229" s="11"/>
      <x:c r="Q229" s="1" t="s">
        <x:v>74</x:v>
      </x:c>
    </x:row>
    <x:row r="230" spans="1:17" ht="30" customHeight="1">
      <x:c r="A230" s="11"/>
      <x:c r="B230" s="11"/>
      <x:c r="C230" s="11"/>
      <x:c r="D230" s="11"/>
      <x:c r="E230" s="12"/>
      <x:c r="F230" s="12"/>
      <x:c r="G230" s="12"/>
      <x:c r="H230" s="12"/>
      <x:c r="I230" s="12"/>
      <x:c r="J230" s="12"/>
      <x:c r="K230" s="12"/>
      <x:c r="L230" s="12"/>
      <x:c r="M230" s="11"/>
      <x:c r="Q230" s="1" t="s">
        <x:v>74</x:v>
      </x:c>
    </x:row>
    <x:row r="231" spans="1:17" ht="30" customHeight="1">
      <x:c r="A231" s="11"/>
      <x:c r="B231" s="11"/>
      <x:c r="C231" s="11"/>
      <x:c r="D231" s="11"/>
      <x:c r="E231" s="12"/>
      <x:c r="F231" s="12"/>
      <x:c r="G231" s="12"/>
      <x:c r="H231" s="12"/>
      <x:c r="I231" s="12"/>
      <x:c r="J231" s="12"/>
      <x:c r="K231" s="12"/>
      <x:c r="L231" s="12"/>
      <x:c r="M231" s="11"/>
      <x:c r="Q231" s="1" t="s">
        <x:v>74</x:v>
      </x:c>
    </x:row>
    <x:row r="232" spans="1:17" ht="30" customHeight="1">
      <x:c r="A232" s="11"/>
      <x:c r="B232" s="11"/>
      <x:c r="C232" s="11"/>
      <x:c r="D232" s="11"/>
      <x:c r="E232" s="12"/>
      <x:c r="F232" s="12"/>
      <x:c r="G232" s="12"/>
      <x:c r="H232" s="12"/>
      <x:c r="I232" s="12"/>
      <x:c r="J232" s="12"/>
      <x:c r="K232" s="12"/>
      <x:c r="L232" s="12"/>
      <x:c r="M232" s="11"/>
      <x:c r="Q232" s="1" t="s">
        <x:v>74</x:v>
      </x:c>
    </x:row>
    <x:row r="233" spans="1:17" ht="30" customHeight="1">
      <x:c r="A233" s="11"/>
      <x:c r="B233" s="11"/>
      <x:c r="C233" s="11"/>
      <x:c r="D233" s="11"/>
      <x:c r="E233" s="12"/>
      <x:c r="F233" s="12"/>
      <x:c r="G233" s="12"/>
      <x:c r="H233" s="12"/>
      <x:c r="I233" s="12"/>
      <x:c r="J233" s="12"/>
      <x:c r="K233" s="12"/>
      <x:c r="L233" s="12"/>
      <x:c r="M233" s="11"/>
      <x:c r="Q233" s="1" t="s">
        <x:v>74</x:v>
      </x:c>
    </x:row>
    <x:row r="234" spans="1:17" ht="30" customHeight="1">
      <x:c r="A234" s="11"/>
      <x:c r="B234" s="11"/>
      <x:c r="C234" s="11"/>
      <x:c r="D234" s="11"/>
      <x:c r="E234" s="12"/>
      <x:c r="F234" s="12"/>
      <x:c r="G234" s="12"/>
      <x:c r="H234" s="12"/>
      <x:c r="I234" s="12"/>
      <x:c r="J234" s="12"/>
      <x:c r="K234" s="12"/>
      <x:c r="L234" s="12"/>
      <x:c r="M234" s="11"/>
      <x:c r="Q234" s="1" t="s">
        <x:v>74</x:v>
      </x:c>
    </x:row>
    <x:row r="235" spans="1:17" ht="30" customHeight="1">
      <x:c r="A235" s="11"/>
      <x:c r="B235" s="11"/>
      <x:c r="C235" s="11"/>
      <x:c r="D235" s="11"/>
      <x:c r="E235" s="12"/>
      <x:c r="F235" s="12"/>
      <x:c r="G235" s="12"/>
      <x:c r="H235" s="12"/>
      <x:c r="I235" s="12"/>
      <x:c r="J235" s="12"/>
      <x:c r="K235" s="12"/>
      <x:c r="L235" s="12"/>
      <x:c r="M235" s="11"/>
      <x:c r="Q235" s="1" t="s">
        <x:v>74</x:v>
      </x:c>
    </x:row>
    <x:row r="236" spans="1:17" ht="30" customHeight="1">
      <x:c r="A236" s="11"/>
      <x:c r="B236" s="11"/>
      <x:c r="C236" s="11"/>
      <x:c r="D236" s="11"/>
      <x:c r="E236" s="12"/>
      <x:c r="F236" s="12"/>
      <x:c r="G236" s="12"/>
      <x:c r="H236" s="12"/>
      <x:c r="I236" s="12"/>
      <x:c r="J236" s="12"/>
      <x:c r="K236" s="12"/>
      <x:c r="L236" s="12"/>
      <x:c r="M236" s="11"/>
      <x:c r="Q236" s="1" t="s">
        <x:v>74</x:v>
      </x:c>
    </x:row>
    <x:row r="237" spans="1:14" ht="30" customHeight="1">
      <x:c r="A237" s="10" t="s">
        <x:v>113</x:v>
      </x:c>
      <x:c r="B237" s="11"/>
      <x:c r="C237" s="11"/>
      <x:c r="D237" s="11"/>
      <x:c r="E237" s="12"/>
      <x:c r="F237" s="12">
        <x:f>SUMIF(Q213:Q236,"01010109",F213:F236)</x:f>
        <x:v>0</x:v>
      </x:c>
      <x:c r="G237" s="12"/>
      <x:c r="H237" s="12">
        <x:f>SUMIF(Q213:Q236,"01010109",H213:H236)</x:f>
        <x:v>0</x:v>
      </x:c>
      <x:c r="I237" s="12"/>
      <x:c r="J237" s="12">
        <x:f>SUMIF(Q213:Q236,"01010109",J213:J236)</x:f>
        <x:v>0</x:v>
      </x:c>
      <x:c r="K237" s="12"/>
      <x:c r="L237" s="12">
        <x:f>SUMIF(Q213:Q236,"01010109",L213:L236)</x:f>
        <x:v>0</x:v>
      </x:c>
      <x:c r="M237" s="11"/>
      <x:c r="N237" t="s">
        <x:v>445</x:v>
      </x:c>
    </x:row>
    <x:row r="238" spans="1:17" ht="30" customHeight="1">
      <x:c r="A238" s="10" t="s">
        <x:v>4</x:v>
      </x:c>
      <x:c r="B238" s="10" t="s">
        <x:v>235</x:v>
      </x:c>
      <x:c r="C238" s="11"/>
      <x:c r="D238" s="11"/>
      <x:c r="E238" s="12"/>
      <x:c r="F238" s="12"/>
      <x:c r="G238" s="12"/>
      <x:c r="H238" s="12"/>
      <x:c r="I238" s="12"/>
      <x:c r="J238" s="12"/>
      <x:c r="K238" s="12"/>
      <x:c r="L238" s="12"/>
      <x:c r="M238" s="11"/>
      <x:c r="Q238" s="1" t="s">
        <x:v>81</x:v>
      </x:c>
    </x:row>
    <x:row r="239" spans="1:48" ht="30" customHeight="1">
      <x:c r="A239" s="10" t="s">
        <x:v>4</x:v>
      </x:c>
      <x:c r="B239" s="10" t="s">
        <x:v>423</x:v>
      </x:c>
      <x:c r="C239" s="10" t="s">
        <x:v>217</x:v>
      </x:c>
      <x:c r="D239" s="11">
        <x:v>89.400000000000006</x:v>
      </x:c>
      <x:c r="E239" s="12"/>
      <x:c r="F239" s="12">
        <x:f>IFERROR(TRUNC(E239*D239,0),0)</x:f>
        <x:v>0</x:v>
      </x:c>
      <x:c r="G239" s="12"/>
      <x:c r="H239" s="12">
        <x:f>IFERROR(TRUNC(G239*D239,0),0)</x:f>
        <x:v>0</x:v>
      </x:c>
      <x:c r="I239" s="12"/>
      <x:c r="J239" s="12">
        <x:f>IFERROR(TRUNC(I239*D239,0),0)</x:f>
        <x:v>0</x:v>
      </x:c>
      <x:c r="K239" s="12">
        <x:f>IFERROR(TRUNC(E239+G239+I239,0),0)</x:f>
        <x:v>0</x:v>
      </x:c>
      <x:c r="L239" s="12">
        <x:f>IFERROR(TRUNC(F239+H239+J239,0),0)</x:f>
        <x:v>0</x:v>
      </x:c>
      <x:c r="M239" s="10" t="s">
        <x:v>235</x:v>
      </x:c>
      <x:c r="N239" s="1" t="s">
        <x:v>297</x:v>
      </x:c>
      <x:c r="O239" s="1" t="s">
        <x:v>235</x:v>
      </x:c>
      <x:c r="P239" s="1" t="s">
        <x:v>235</x:v>
      </x:c>
      <x:c r="Q239" s="1" t="s">
        <x:v>81</x:v>
      </x:c>
      <x:c r="R239" s="1" t="s">
        <x:v>268</x:v>
      </x:c>
      <x:c r="S239" s="1" t="s">
        <x:v>244</x:v>
      </x:c>
      <x:c r="T239" s="1" t="s">
        <x:v>244</x:v>
      </x:c>
      <x:c r="AR239" s="1" t="s">
        <x:v>235</x:v>
      </x:c>
      <x:c r="AS239" s="1" t="s">
        <x:v>235</x:v>
      </x:c>
      <x:c r="AU239" s="1" t="s">
        <x:v>192</x:v>
      </x:c>
      <x:c r="AV239">
        <x:v>75889</x:v>
      </x:c>
    </x:row>
    <x:row r="240" spans="1:48" ht="30" customHeight="1">
      <x:c r="A240" s="10" t="s">
        <x:v>4</x:v>
      </x:c>
      <x:c r="B240" s="10" t="s">
        <x:v>412</x:v>
      </x:c>
      <x:c r="C240" s="10" t="s">
        <x:v>217</x:v>
      </x:c>
      <x:c r="D240" s="11">
        <x:v>0.20000000000000001</x:v>
      </x:c>
      <x:c r="E240" s="12"/>
      <x:c r="F240" s="12">
        <x:f>IFERROR(TRUNC(E240*D240,0),0)</x:f>
        <x:v>0</x:v>
      </x:c>
      <x:c r="G240" s="12"/>
      <x:c r="H240" s="12">
        <x:f>IFERROR(TRUNC(G240*D240,0),0)</x:f>
        <x:v>0</x:v>
      </x:c>
      <x:c r="I240" s="12"/>
      <x:c r="J240" s="12">
        <x:f>IFERROR(TRUNC(I240*D240,0),0)</x:f>
        <x:v>0</x:v>
      </x:c>
      <x:c r="K240" s="12">
        <x:f>IFERROR(TRUNC(E240+G240+I240,0),0)</x:f>
        <x:v>0</x:v>
      </x:c>
      <x:c r="L240" s="12">
        <x:f>IFERROR(TRUNC(F240+H240+J240,0),0)</x:f>
        <x:v>0</x:v>
      </x:c>
      <x:c r="M240" s="10" t="s">
        <x:v>235</x:v>
      </x:c>
      <x:c r="N240" s="1" t="s">
        <x:v>310</x:v>
      </x:c>
      <x:c r="O240" s="1" t="s">
        <x:v>235</x:v>
      </x:c>
      <x:c r="P240" s="1" t="s">
        <x:v>235</x:v>
      </x:c>
      <x:c r="Q240" s="1" t="s">
        <x:v>81</x:v>
      </x:c>
      <x:c r="R240" s="1" t="s">
        <x:v>268</x:v>
      </x:c>
      <x:c r="S240" s="1" t="s">
        <x:v>244</x:v>
      </x:c>
      <x:c r="T240" s="1" t="s">
        <x:v>244</x:v>
      </x:c>
      <x:c r="AR240" s="1" t="s">
        <x:v>235</x:v>
      </x:c>
      <x:c r="AS240" s="1" t="s">
        <x:v>235</x:v>
      </x:c>
      <x:c r="AU240" s="1" t="s">
        <x:v>202</x:v>
      </x:c>
      <x:c r="AV240">
        <x:v>75959</x:v>
      </x:c>
    </x:row>
    <x:row r="241" spans="1:48" ht="30" customHeight="1">
      <x:c r="A241" s="10" t="s">
        <x:v>4</x:v>
      </x:c>
      <x:c r="B241" s="10" t="s">
        <x:v>431</x:v>
      </x:c>
      <x:c r="C241" s="10" t="s">
        <x:v>217</x:v>
      </x:c>
      <x:c r="D241" s="11">
        <x:v>5.2999999999999998</x:v>
      </x:c>
      <x:c r="E241" s="12"/>
      <x:c r="F241" s="12">
        <x:f>IFERROR(TRUNC(E241*D241,0),0)</x:f>
        <x:v>0</x:v>
      </x:c>
      <x:c r="G241" s="12"/>
      <x:c r="H241" s="12">
        <x:f>IFERROR(TRUNC(G241*D241,0),0)</x:f>
        <x:v>0</x:v>
      </x:c>
      <x:c r="I241" s="12"/>
      <x:c r="J241" s="12">
        <x:f>IFERROR(TRUNC(I241*D241,0),0)</x:f>
        <x:v>0</x:v>
      </x:c>
      <x:c r="K241" s="12">
        <x:f>IFERROR(TRUNC(E241+G241+I241,0),0)</x:f>
        <x:v>0</x:v>
      </x:c>
      <x:c r="L241" s="12">
        <x:f>IFERROR(TRUNC(F241+H241+J241,0),0)</x:f>
        <x:v>0</x:v>
      </x:c>
      <x:c r="M241" s="10" t="s">
        <x:v>235</x:v>
      </x:c>
      <x:c r="N241" s="1" t="s">
        <x:v>285</x:v>
      </x:c>
      <x:c r="O241" s="1" t="s">
        <x:v>235</x:v>
      </x:c>
      <x:c r="P241" s="1" t="s">
        <x:v>235</x:v>
      </x:c>
      <x:c r="Q241" s="1" t="s">
        <x:v>81</x:v>
      </x:c>
      <x:c r="R241" s="1" t="s">
        <x:v>268</x:v>
      </x:c>
      <x:c r="S241" s="1" t="s">
        <x:v>244</x:v>
      </x:c>
      <x:c r="T241" s="1" t="s">
        <x:v>244</x:v>
      </x:c>
      <x:c r="AR241" s="1" t="s">
        <x:v>235</x:v>
      </x:c>
      <x:c r="AS241" s="1" t="s">
        <x:v>235</x:v>
      </x:c>
      <x:c r="AU241" s="1" t="s">
        <x:v>187</x:v>
      </x:c>
      <x:c r="AV241">
        <x:v>75894</x:v>
      </x:c>
    </x:row>
    <x:row r="242" spans="1:48" ht="30" customHeight="1">
      <x:c r="A242" s="10" t="s">
        <x:v>83</x:v>
      </x:c>
      <x:c r="B242" s="10" t="s">
        <x:v>25</x:v>
      </x:c>
      <x:c r="C242" s="10" t="s">
        <x:v>227</x:v>
      </x:c>
      <x:c r="D242" s="11">
        <x:v>89.400000000000006</x:v>
      </x:c>
      <x:c r="E242" s="12"/>
      <x:c r="F242" s="12">
        <x:f>IFERROR(TRUNC(E242*D242,0),0)</x:f>
        <x:v>0</x:v>
      </x:c>
      <x:c r="G242" s="12"/>
      <x:c r="H242" s="12">
        <x:f>IFERROR(TRUNC(G242*D242,0),0)</x:f>
        <x:v>0</x:v>
      </x:c>
      <x:c r="I242" s="12"/>
      <x:c r="J242" s="12">
        <x:f>IFERROR(TRUNC(I242*D242,0),0)</x:f>
        <x:v>0</x:v>
      </x:c>
      <x:c r="K242" s="12">
        <x:f>IFERROR(TRUNC(E242+G242+I242,0),0)</x:f>
        <x:v>0</x:v>
      </x:c>
      <x:c r="L242" s="12">
        <x:f>IFERROR(TRUNC(F242+H242+J242,0),0)</x:f>
        <x:v>0</x:v>
      </x:c>
      <x:c r="M242" s="10" t="s">
        <x:v>235</x:v>
      </x:c>
      <x:c r="N242" s="1" t="s">
        <x:v>286</x:v>
      </x:c>
      <x:c r="O242" s="1" t="s">
        <x:v>235</x:v>
      </x:c>
      <x:c r="P242" s="1" t="s">
        <x:v>235</x:v>
      </x:c>
      <x:c r="Q242" s="1" t="s">
        <x:v>81</x:v>
      </x:c>
      <x:c r="R242" s="1" t="s">
        <x:v>244</x:v>
      </x:c>
      <x:c r="S242" s="1" t="s">
        <x:v>244</x:v>
      </x:c>
      <x:c r="T242" s="1" t="s">
        <x:v>268</x:v>
      </x:c>
      <x:c r="AR242" s="1" t="s">
        <x:v>235</x:v>
      </x:c>
      <x:c r="AS242" s="1" t="s">
        <x:v>235</x:v>
      </x:c>
      <x:c r="AU242" s="1" t="s">
        <x:v>186</x:v>
      </x:c>
      <x:c r="AV242">
        <x:v>76068</x:v>
      </x:c>
    </x:row>
    <x:row r="243" spans="1:48" ht="30" customHeight="1">
      <x:c r="A243" s="10" t="s">
        <x:v>24</x:v>
      </x:c>
      <x:c r="B243" s="10" t="s">
        <x:v>116</x:v>
      </x:c>
      <x:c r="C243" s="10" t="s">
        <x:v>227</x:v>
      </x:c>
      <x:c r="D243" s="11">
        <x:v>89.400000000000006</x:v>
      </x:c>
      <x:c r="E243" s="12"/>
      <x:c r="F243" s="12">
        <x:f>IFERROR(TRUNC(E243*D243,0),0)</x:f>
        <x:v>0</x:v>
      </x:c>
      <x:c r="G243" s="12"/>
      <x:c r="H243" s="12">
        <x:f>IFERROR(TRUNC(G243*D243,0),0)</x:f>
        <x:v>0</x:v>
      </x:c>
      <x:c r="I243" s="12"/>
      <x:c r="J243" s="12">
        <x:f>IFERROR(TRUNC(I243*D243,0),0)</x:f>
        <x:v>0</x:v>
      </x:c>
      <x:c r="K243" s="12">
        <x:f>IFERROR(TRUNC(E243+G243+I243,0),0)</x:f>
        <x:v>0</x:v>
      </x:c>
      <x:c r="L243" s="12">
        <x:f>IFERROR(TRUNC(F243+H243+J243,0),0)</x:f>
        <x:v>0</x:v>
      </x:c>
      <x:c r="M243" s="10" t="s">
        <x:v>235</x:v>
      </x:c>
      <x:c r="N243" s="1" t="s">
        <x:v>304</x:v>
      </x:c>
      <x:c r="O243" s="1" t="s">
        <x:v>235</x:v>
      </x:c>
      <x:c r="P243" s="1" t="s">
        <x:v>235</x:v>
      </x:c>
      <x:c r="Q243" s="1" t="s">
        <x:v>81</x:v>
      </x:c>
      <x:c r="R243" s="1" t="s">
        <x:v>244</x:v>
      </x:c>
      <x:c r="S243" s="1" t="s">
        <x:v>244</x:v>
      </x:c>
      <x:c r="T243" s="1" t="s">
        <x:v>268</x:v>
      </x:c>
      <x:c r="AR243" s="1" t="s">
        <x:v>235</x:v>
      </x:c>
      <x:c r="AS243" s="1" t="s">
        <x:v>235</x:v>
      </x:c>
      <x:c r="AU243" s="1" t="s">
        <x:v>198</x:v>
      </x:c>
      <x:c r="AV243">
        <x:v>75898</x:v>
      </x:c>
    </x:row>
    <x:row r="244" spans="1:48" ht="30" customHeight="1">
      <x:c r="A244" s="10" t="s">
        <x:v>76</x:v>
      </x:c>
      <x:c r="B244" s="10" t="s">
        <x:v>25</x:v>
      </x:c>
      <x:c r="C244" s="10" t="s">
        <x:v>227</x:v>
      </x:c>
      <x:c r="D244" s="11">
        <x:v>5.5</x:v>
      </x:c>
      <x:c r="E244" s="12"/>
      <x:c r="F244" s="12">
        <x:f>IFERROR(TRUNC(E244*D244,0),0)</x:f>
        <x:v>0</x:v>
      </x:c>
      <x:c r="G244" s="12"/>
      <x:c r="H244" s="12">
        <x:f>IFERROR(TRUNC(G244*D244,0),0)</x:f>
        <x:v>0</x:v>
      </x:c>
      <x:c r="I244" s="12"/>
      <x:c r="J244" s="12">
        <x:f>IFERROR(TRUNC(I244*D244,0),0)</x:f>
        <x:v>0</x:v>
      </x:c>
      <x:c r="K244" s="12">
        <x:f>IFERROR(TRUNC(E244+G244+I244,0),0)</x:f>
        <x:v>0</x:v>
      </x:c>
      <x:c r="L244" s="12">
        <x:f>IFERROR(TRUNC(F244+H244+J244,0),0)</x:f>
        <x:v>0</x:v>
      </x:c>
      <x:c r="M244" s="10" t="s">
        <x:v>235</x:v>
      </x:c>
      <x:c r="N244" s="1" t="s">
        <x:v>293</x:v>
      </x:c>
      <x:c r="O244" s="1" t="s">
        <x:v>235</x:v>
      </x:c>
      <x:c r="P244" s="1" t="s">
        <x:v>235</x:v>
      </x:c>
      <x:c r="Q244" s="1" t="s">
        <x:v>81</x:v>
      </x:c>
      <x:c r="R244" s="1" t="s">
        <x:v>244</x:v>
      </x:c>
      <x:c r="S244" s="1" t="s">
        <x:v>244</x:v>
      </x:c>
      <x:c r="T244" s="1" t="s">
        <x:v>268</x:v>
      </x:c>
      <x:c r="AR244" s="1" t="s">
        <x:v>235</x:v>
      </x:c>
      <x:c r="AS244" s="1" t="s">
        <x:v>235</x:v>
      </x:c>
      <x:c r="AU244" s="1" t="s">
        <x:v>125</x:v>
      </x:c>
      <x:c r="AV244">
        <x:v>76069</x:v>
      </x:c>
    </x:row>
    <x:row r="245" spans="1:48" ht="30" customHeight="1">
      <x:c r="A245" s="10" t="s">
        <x:v>20</x:v>
      </x:c>
      <x:c r="B245" s="10" t="s">
        <x:v>108</x:v>
      </x:c>
      <x:c r="C245" s="10" t="s">
        <x:v>227</x:v>
      </x:c>
      <x:c r="D245" s="11">
        <x:v>5.5</x:v>
      </x:c>
      <x:c r="E245" s="12"/>
      <x:c r="F245" s="12">
        <x:f>IFERROR(TRUNC(E245*D245,0),0)</x:f>
        <x:v>0</x:v>
      </x:c>
      <x:c r="G245" s="12"/>
      <x:c r="H245" s="12">
        <x:f>IFERROR(TRUNC(G245*D245,0),0)</x:f>
        <x:v>0</x:v>
      </x:c>
      <x:c r="I245" s="12"/>
      <x:c r="J245" s="12">
        <x:f>IFERROR(TRUNC(I245*D245,0),0)</x:f>
        <x:v>0</x:v>
      </x:c>
      <x:c r="K245" s="12">
        <x:f>IFERROR(TRUNC(E245+G245+I245,0),0)</x:f>
        <x:v>0</x:v>
      </x:c>
      <x:c r="L245" s="12">
        <x:f>IFERROR(TRUNC(F245+H245+J245,0),0)</x:f>
        <x:v>0</x:v>
      </x:c>
      <x:c r="M245" s="10" t="s">
        <x:v>235</x:v>
      </x:c>
      <x:c r="N245" s="1" t="s">
        <x:v>313</x:v>
      </x:c>
      <x:c r="O245" s="1" t="s">
        <x:v>235</x:v>
      </x:c>
      <x:c r="P245" s="1" t="s">
        <x:v>235</x:v>
      </x:c>
      <x:c r="Q245" s="1" t="s">
        <x:v>81</x:v>
      </x:c>
      <x:c r="R245" s="1" t="s">
        <x:v>244</x:v>
      </x:c>
      <x:c r="S245" s="1" t="s">
        <x:v>244</x:v>
      </x:c>
      <x:c r="T245" s="1" t="s">
        <x:v>268</x:v>
      </x:c>
      <x:c r="AR245" s="1" t="s">
        <x:v>235</x:v>
      </x:c>
      <x:c r="AS245" s="1" t="s">
        <x:v>235</x:v>
      </x:c>
      <x:c r="AU245" s="1" t="s">
        <x:v>144</x:v>
      </x:c>
      <x:c r="AV245">
        <x:v>75900</x:v>
      </x:c>
    </x:row>
    <x:row r="246" spans="1:17" ht="30" customHeight="1">
      <x:c r="A246" s="11"/>
      <x:c r="B246" s="11"/>
      <x:c r="C246" s="11"/>
      <x:c r="D246" s="11"/>
      <x:c r="E246" s="12"/>
      <x:c r="F246" s="12"/>
      <x:c r="G246" s="12"/>
      <x:c r="H246" s="12"/>
      <x:c r="I246" s="12"/>
      <x:c r="J246" s="12"/>
      <x:c r="K246" s="12"/>
      <x:c r="L246" s="12"/>
      <x:c r="M246" s="11"/>
      <x:c r="Q246" s="1" t="s">
        <x:v>81</x:v>
      </x:c>
    </x:row>
    <x:row r="247" spans="1:17" ht="30" customHeight="1">
      <x:c r="A247" s="11"/>
      <x:c r="B247" s="11"/>
      <x:c r="C247" s="11"/>
      <x:c r="D247" s="11"/>
      <x:c r="E247" s="12"/>
      <x:c r="F247" s="12"/>
      <x:c r="G247" s="12"/>
      <x:c r="H247" s="12"/>
      <x:c r="I247" s="12"/>
      <x:c r="J247" s="12"/>
      <x:c r="K247" s="12"/>
      <x:c r="L247" s="12"/>
      <x:c r="M247" s="11"/>
      <x:c r="Q247" s="1" t="s">
        <x:v>81</x:v>
      </x:c>
    </x:row>
    <x:row r="248" spans="1:17" ht="30" customHeight="1">
      <x:c r="A248" s="11"/>
      <x:c r="B248" s="11"/>
      <x:c r="C248" s="11"/>
      <x:c r="D248" s="11"/>
      <x:c r="E248" s="12"/>
      <x:c r="F248" s="12"/>
      <x:c r="G248" s="12"/>
      <x:c r="H248" s="12"/>
      <x:c r="I248" s="12"/>
      <x:c r="J248" s="12"/>
      <x:c r="K248" s="12"/>
      <x:c r="L248" s="12"/>
      <x:c r="M248" s="11"/>
      <x:c r="Q248" s="1" t="s">
        <x:v>81</x:v>
      </x:c>
    </x:row>
    <x:row r="249" spans="1:17" ht="30" customHeight="1">
      <x:c r="A249" s="11"/>
      <x:c r="B249" s="11"/>
      <x:c r="C249" s="11"/>
      <x:c r="D249" s="11"/>
      <x:c r="E249" s="12"/>
      <x:c r="F249" s="12"/>
      <x:c r="G249" s="12"/>
      <x:c r="H249" s="12"/>
      <x:c r="I249" s="12"/>
      <x:c r="J249" s="12"/>
      <x:c r="K249" s="12"/>
      <x:c r="L249" s="12"/>
      <x:c r="M249" s="11"/>
      <x:c r="Q249" s="1" t="s">
        <x:v>81</x:v>
      </x:c>
    </x:row>
    <x:row r="250" spans="1:17" ht="30" customHeight="1">
      <x:c r="A250" s="11"/>
      <x:c r="B250" s="11"/>
      <x:c r="C250" s="11"/>
      <x:c r="D250" s="11"/>
      <x:c r="E250" s="12"/>
      <x:c r="F250" s="12"/>
      <x:c r="G250" s="12"/>
      <x:c r="H250" s="12"/>
      <x:c r="I250" s="12"/>
      <x:c r="J250" s="12"/>
      <x:c r="K250" s="12"/>
      <x:c r="L250" s="12"/>
      <x:c r="M250" s="11"/>
      <x:c r="Q250" s="1" t="s">
        <x:v>81</x:v>
      </x:c>
    </x:row>
    <x:row r="251" spans="1:17" ht="30" customHeight="1">
      <x:c r="A251" s="11"/>
      <x:c r="B251" s="11"/>
      <x:c r="C251" s="11"/>
      <x:c r="D251" s="11"/>
      <x:c r="E251" s="12"/>
      <x:c r="F251" s="12"/>
      <x:c r="G251" s="12"/>
      <x:c r="H251" s="12"/>
      <x:c r="I251" s="12"/>
      <x:c r="J251" s="12"/>
      <x:c r="K251" s="12"/>
      <x:c r="L251" s="12"/>
      <x:c r="M251" s="11"/>
      <x:c r="Q251" s="1" t="s">
        <x:v>81</x:v>
      </x:c>
    </x:row>
    <x:row r="252" spans="1:17" ht="30" customHeight="1">
      <x:c r="A252" s="11"/>
      <x:c r="B252" s="11"/>
      <x:c r="C252" s="11"/>
      <x:c r="D252" s="11"/>
      <x:c r="E252" s="12"/>
      <x:c r="F252" s="12"/>
      <x:c r="G252" s="12"/>
      <x:c r="H252" s="12"/>
      <x:c r="I252" s="12"/>
      <x:c r="J252" s="12"/>
      <x:c r="K252" s="12"/>
      <x:c r="L252" s="12"/>
      <x:c r="M252" s="11"/>
      <x:c r="Q252" s="1" t="s">
        <x:v>81</x:v>
      </x:c>
    </x:row>
    <x:row r="253" spans="1:17" ht="30" customHeight="1">
      <x:c r="A253" s="11"/>
      <x:c r="B253" s="11"/>
      <x:c r="C253" s="11"/>
      <x:c r="D253" s="11"/>
      <x:c r="E253" s="12"/>
      <x:c r="F253" s="12"/>
      <x:c r="G253" s="12"/>
      <x:c r="H253" s="12"/>
      <x:c r="I253" s="12"/>
      <x:c r="J253" s="12"/>
      <x:c r="K253" s="12"/>
      <x:c r="L253" s="12"/>
      <x:c r="M253" s="11"/>
      <x:c r="Q253" s="1" t="s">
        <x:v>81</x:v>
      </x:c>
    </x:row>
    <x:row r="254" spans="1:17" ht="30" customHeight="1">
      <x:c r="A254" s="11"/>
      <x:c r="B254" s="11"/>
      <x:c r="C254" s="11"/>
      <x:c r="D254" s="11"/>
      <x:c r="E254" s="12"/>
      <x:c r="F254" s="12"/>
      <x:c r="G254" s="12"/>
      <x:c r="H254" s="12"/>
      <x:c r="I254" s="12"/>
      <x:c r="J254" s="12"/>
      <x:c r="K254" s="12"/>
      <x:c r="L254" s="12"/>
      <x:c r="M254" s="11"/>
      <x:c r="Q254" s="1" t="s">
        <x:v>81</x:v>
      </x:c>
    </x:row>
    <x:row r="255" spans="1:17" ht="30" customHeight="1">
      <x:c r="A255" s="11"/>
      <x:c r="B255" s="11"/>
      <x:c r="C255" s="11"/>
      <x:c r="D255" s="11"/>
      <x:c r="E255" s="12"/>
      <x:c r="F255" s="12"/>
      <x:c r="G255" s="12"/>
      <x:c r="H255" s="12"/>
      <x:c r="I255" s="12"/>
      <x:c r="J255" s="12"/>
      <x:c r="K255" s="12"/>
      <x:c r="L255" s="12"/>
      <x:c r="M255" s="11"/>
      <x:c r="Q255" s="1" t="s">
        <x:v>81</x:v>
      </x:c>
    </x:row>
    <x:row r="256" spans="1:17" ht="30" customHeight="1">
      <x:c r="A256" s="11"/>
      <x:c r="B256" s="11"/>
      <x:c r="C256" s="11"/>
      <x:c r="D256" s="11"/>
      <x:c r="E256" s="12"/>
      <x:c r="F256" s="12"/>
      <x:c r="G256" s="12"/>
      <x:c r="H256" s="12"/>
      <x:c r="I256" s="12"/>
      <x:c r="J256" s="12"/>
      <x:c r="K256" s="12"/>
      <x:c r="L256" s="12"/>
      <x:c r="M256" s="11"/>
      <x:c r="Q256" s="1" t="s">
        <x:v>81</x:v>
      </x:c>
    </x:row>
    <x:row r="257" spans="1:17" ht="30" customHeight="1">
      <x:c r="A257" s="11"/>
      <x:c r="B257" s="11"/>
      <x:c r="C257" s="11"/>
      <x:c r="D257" s="11"/>
      <x:c r="E257" s="12"/>
      <x:c r="F257" s="12"/>
      <x:c r="G257" s="12"/>
      <x:c r="H257" s="12"/>
      <x:c r="I257" s="12"/>
      <x:c r="J257" s="12"/>
      <x:c r="K257" s="12"/>
      <x:c r="L257" s="12"/>
      <x:c r="M257" s="11"/>
      <x:c r="Q257" s="1" t="s">
        <x:v>81</x:v>
      </x:c>
    </x:row>
    <x:row r="258" spans="1:17" ht="30" customHeight="1">
      <x:c r="A258" s="11"/>
      <x:c r="B258" s="11"/>
      <x:c r="C258" s="11"/>
      <x:c r="D258" s="11"/>
      <x:c r="E258" s="12"/>
      <x:c r="F258" s="12"/>
      <x:c r="G258" s="12"/>
      <x:c r="H258" s="12"/>
      <x:c r="I258" s="12"/>
      <x:c r="J258" s="12"/>
      <x:c r="K258" s="12"/>
      <x:c r="L258" s="12"/>
      <x:c r="M258" s="11"/>
      <x:c r="Q258" s="1" t="s">
        <x:v>81</x:v>
      </x:c>
    </x:row>
    <x:row r="259" spans="1:17" ht="30" customHeight="1">
      <x:c r="A259" s="11"/>
      <x:c r="B259" s="11"/>
      <x:c r="C259" s="11"/>
      <x:c r="D259" s="11"/>
      <x:c r="E259" s="12"/>
      <x:c r="F259" s="12"/>
      <x:c r="G259" s="12"/>
      <x:c r="H259" s="12"/>
      <x:c r="I259" s="12"/>
      <x:c r="J259" s="12"/>
      <x:c r="K259" s="12"/>
      <x:c r="L259" s="12"/>
      <x:c r="M259" s="11"/>
      <x:c r="Q259" s="1" t="s">
        <x:v>81</x:v>
      </x:c>
    </x:row>
    <x:row r="260" spans="1:17" ht="30" customHeight="1">
      <x:c r="A260" s="11"/>
      <x:c r="B260" s="11"/>
      <x:c r="C260" s="11"/>
      <x:c r="D260" s="11"/>
      <x:c r="E260" s="12"/>
      <x:c r="F260" s="12"/>
      <x:c r="G260" s="12"/>
      <x:c r="H260" s="12"/>
      <x:c r="I260" s="12"/>
      <x:c r="J260" s="12"/>
      <x:c r="K260" s="12"/>
      <x:c r="L260" s="12"/>
      <x:c r="M260" s="11"/>
      <x:c r="Q260" s="1" t="s">
        <x:v>81</x:v>
      </x:c>
    </x:row>
    <x:row r="261" spans="1:17" ht="30" customHeight="1">
      <x:c r="A261" s="11"/>
      <x:c r="B261" s="11"/>
      <x:c r="C261" s="11"/>
      <x:c r="D261" s="11"/>
      <x:c r="E261" s="12"/>
      <x:c r="F261" s="12"/>
      <x:c r="G261" s="12"/>
      <x:c r="H261" s="12"/>
      <x:c r="I261" s="12"/>
      <x:c r="J261" s="12"/>
      <x:c r="K261" s="12"/>
      <x:c r="L261" s="12"/>
      <x:c r="M261" s="11"/>
      <x:c r="Q261" s="1" t="s">
        <x:v>81</x:v>
      </x:c>
    </x:row>
    <x:row r="262" spans="1:17" ht="30" customHeight="1">
      <x:c r="A262" s="11"/>
      <x:c r="B262" s="11"/>
      <x:c r="C262" s="11"/>
      <x:c r="D262" s="11"/>
      <x:c r="E262" s="12"/>
      <x:c r="F262" s="12"/>
      <x:c r="G262" s="12"/>
      <x:c r="H262" s="12"/>
      <x:c r="I262" s="12"/>
      <x:c r="J262" s="12"/>
      <x:c r="K262" s="12"/>
      <x:c r="L262" s="12"/>
      <x:c r="M262" s="11"/>
      <x:c r="Q262" s="1" t="s">
        <x:v>81</x:v>
      </x:c>
    </x:row>
    <x:row r="263" spans="1:14" ht="30" customHeight="1">
      <x:c r="A263" s="10" t="s">
        <x:v>113</x:v>
      </x:c>
      <x:c r="B263" s="11"/>
      <x:c r="C263" s="11"/>
      <x:c r="D263" s="11"/>
      <x:c r="E263" s="12"/>
      <x:c r="F263" s="12">
        <x:f>SUMIF(Q239:Q262,"01010110",F239:F262)</x:f>
        <x:v>0</x:v>
      </x:c>
      <x:c r="G263" s="12"/>
      <x:c r="H263" s="12">
        <x:f>SUMIF(Q239:Q262,"01010110",H239:H262)</x:f>
        <x:v>0</x:v>
      </x:c>
      <x:c r="I263" s="12"/>
      <x:c r="J263" s="12">
        <x:f>SUMIF(Q239:Q262,"01010110",J239:J262)</x:f>
        <x:v>0</x:v>
      </x:c>
      <x:c r="K263" s="12"/>
      <x:c r="L263" s="12">
        <x:f>SUMIF(Q239:Q262,"01010110",L239:L262)</x:f>
        <x:v>0</x:v>
      </x:c>
      <x:c r="M263" s="11"/>
      <x:c r="N263" t="s">
        <x:v>445</x:v>
      </x:c>
    </x:row>
    <x:row r="264" spans="1:17" ht="30" customHeight="1">
      <x:c r="A264" s="10" t="s">
        <x:v>94</x:v>
      </x:c>
      <x:c r="B264" s="10" t="s">
        <x:v>235</x:v>
      </x:c>
      <x:c r="C264" s="11"/>
      <x:c r="D264" s="11"/>
      <x:c r="E264" s="12"/>
      <x:c r="F264" s="12"/>
      <x:c r="G264" s="12"/>
      <x:c r="H264" s="12"/>
      <x:c r="I264" s="12"/>
      <x:c r="J264" s="12"/>
      <x:c r="K264" s="12"/>
      <x:c r="L264" s="12"/>
      <x:c r="M264" s="11"/>
      <x:c r="Q264" s="1" t="s">
        <x:v>80</x:v>
      </x:c>
    </x:row>
    <x:row r="265" spans="1:48" ht="30" customHeight="1">
      <x:c r="A265" s="10" t="s">
        <x:v>7</x:v>
      </x:c>
      <x:c r="B265" s="10" t="s">
        <x:v>235</x:v>
      </x:c>
      <x:c r="C265" s="10" t="s">
        <x:v>235</x:v>
      </x:c>
      <x:c r="D265" s="11"/>
      <x:c r="E265" s="12"/>
      <x:c r="F265" s="12">
        <x:f>IFERROR(TRUNC(E265*D265,0),0)</x:f>
        <x:v>0</x:v>
      </x:c>
      <x:c r="G265" s="12"/>
      <x:c r="H265" s="12">
        <x:f>IFERROR(TRUNC(G265*D265,0),0)</x:f>
        <x:v>0</x:v>
      </x:c>
      <x:c r="I265" s="12"/>
      <x:c r="J265" s="12">
        <x:f>IFERROR(TRUNC(I265*D265,0),0)</x:f>
        <x:v>0</x:v>
      </x:c>
      <x:c r="K265" s="12">
        <x:f>IFERROR(TRUNC(E265+G265+I265,0),0)</x:f>
        <x:v>0</x:v>
      </x:c>
      <x:c r="L265" s="12">
        <x:f>IFERROR(TRUNC(F265+H265+J265,0),0)</x:f>
        <x:v>0</x:v>
      </x:c>
      <x:c r="M265" s="10" t="s">
        <x:v>235</x:v>
      </x:c>
      <x:c r="N265" s="1" t="s">
        <x:v>235</x:v>
      </x:c>
      <x:c r="O265" s="1" t="s">
        <x:v>235</x:v>
      </x:c>
      <x:c r="P265" s="1" t="s">
        <x:v>235</x:v>
      </x:c>
      <x:c r="Q265" s="1" t="s">
        <x:v>80</x:v>
      </x:c>
      <x:c r="R265" s="1" t="s">
        <x:v>244</x:v>
      </x:c>
      <x:c r="S265" s="1" t="s">
        <x:v>244</x:v>
      </x:c>
      <x:c r="T265" s="1" t="s">
        <x:v>244</x:v>
      </x:c>
      <x:c r="AR265" s="1" t="s">
        <x:v>235</x:v>
      </x:c>
      <x:c r="AS265" s="1" t="s">
        <x:v>235</x:v>
      </x:c>
      <x:c r="AU265" s="1" t="s">
        <x:v>80</x:v>
      </x:c>
      <x:c r="AV265">
        <x:v>76046</x:v>
      </x:c>
    </x:row>
    <x:row r="266" spans="1:48" ht="30" customHeight="1">
      <x:c r="A266" s="10" t="s">
        <x:v>3</x:v>
      </x:c>
      <x:c r="B266" s="10" t="s">
        <x:v>407</x:v>
      </x:c>
      <x:c r="C266" s="10" t="s">
        <x:v>241</x:v>
      </x:c>
      <x:c r="D266" s="11">
        <x:v>1</x:v>
      </x:c>
      <x:c r="E266" s="12"/>
      <x:c r="F266" s="12">
        <x:f>IFERROR(TRUNC(E266*D266,0),0)</x:f>
        <x:v>0</x:v>
      </x:c>
      <x:c r="G266" s="12"/>
      <x:c r="H266" s="12">
        <x:f>IFERROR(TRUNC(G266*D266,0),0)</x:f>
        <x:v>0</x:v>
      </x:c>
      <x:c r="I266" s="12"/>
      <x:c r="J266" s="12">
        <x:f>IFERROR(TRUNC(I266*D266,0),0)</x:f>
        <x:v>0</x:v>
      </x:c>
      <x:c r="K266" s="12">
        <x:f>IFERROR(TRUNC(E266+G266+I266,0),0)</x:f>
        <x:v>0</x:v>
      </x:c>
      <x:c r="L266" s="12">
        <x:f>IFERROR(TRUNC(F266+H266+J266,0),0)</x:f>
        <x:v>0</x:v>
      </x:c>
      <x:c r="M266" s="10" t="s">
        <x:v>235</x:v>
      </x:c>
      <x:c r="N266" s="1" t="s">
        <x:v>321</x:v>
      </x:c>
      <x:c r="O266" s="1" t="s">
        <x:v>235</x:v>
      </x:c>
      <x:c r="P266" s="1" t="s">
        <x:v>235</x:v>
      </x:c>
      <x:c r="Q266" s="1" t="s">
        <x:v>80</x:v>
      </x:c>
      <x:c r="R266" s="1" t="s">
        <x:v>268</x:v>
      </x:c>
      <x:c r="S266" s="1" t="s">
        <x:v>244</x:v>
      </x:c>
      <x:c r="T266" s="1" t="s">
        <x:v>244</x:v>
      </x:c>
      <x:c r="AR266" s="1" t="s">
        <x:v>235</x:v>
      </x:c>
      <x:c r="AS266" s="1" t="s">
        <x:v>235</x:v>
      </x:c>
      <x:c r="AU266" s="1" t="s">
        <x:v>191</x:v>
      </x:c>
      <x:c r="AV266">
        <x:v>76047</x:v>
      </x:c>
    </x:row>
    <x:row r="267" spans="1:48" ht="30" customHeight="1">
      <x:c r="A267" s="10" t="s">
        <x:v>3</x:v>
      </x:c>
      <x:c r="B267" s="10" t="s">
        <x:v>434</x:v>
      </x:c>
      <x:c r="C267" s="10" t="s">
        <x:v>241</x:v>
      </x:c>
      <x:c r="D267" s="11">
        <x:v>1</x:v>
      </x:c>
      <x:c r="E267" s="12"/>
      <x:c r="F267" s="12">
        <x:f>IFERROR(TRUNC(E267*D267,0),0)</x:f>
        <x:v>0</x:v>
      </x:c>
      <x:c r="G267" s="12"/>
      <x:c r="H267" s="12">
        <x:f>IFERROR(TRUNC(G267*D267,0),0)</x:f>
        <x:v>0</x:v>
      </x:c>
      <x:c r="I267" s="12"/>
      <x:c r="J267" s="12">
        <x:f>IFERROR(TRUNC(I267*D267,0),0)</x:f>
        <x:v>0</x:v>
      </x:c>
      <x:c r="K267" s="12">
        <x:f>IFERROR(TRUNC(E267+G267+I267,0),0)</x:f>
        <x:v>0</x:v>
      </x:c>
      <x:c r="L267" s="12">
        <x:f>IFERROR(TRUNC(F267+H267+J267,0),0)</x:f>
        <x:v>0</x:v>
      </x:c>
      <x:c r="M267" s="10" t="s">
        <x:v>235</x:v>
      </x:c>
      <x:c r="N267" s="1" t="s">
        <x:v>311</x:v>
      </x:c>
      <x:c r="O267" s="1" t="s">
        <x:v>235</x:v>
      </x:c>
      <x:c r="P267" s="1" t="s">
        <x:v>235</x:v>
      </x:c>
      <x:c r="Q267" s="1" t="s">
        <x:v>80</x:v>
      </x:c>
      <x:c r="R267" s="1" t="s">
        <x:v>268</x:v>
      </x:c>
      <x:c r="S267" s="1" t="s">
        <x:v>244</x:v>
      </x:c>
      <x:c r="T267" s="1" t="s">
        <x:v>244</x:v>
      </x:c>
      <x:c r="AR267" s="1" t="s">
        <x:v>235</x:v>
      </x:c>
      <x:c r="AS267" s="1" t="s">
        <x:v>235</x:v>
      </x:c>
      <x:c r="AU267" s="1" t="s">
        <x:v>199</x:v>
      </x:c>
      <x:c r="AV267">
        <x:v>76048</x:v>
      </x:c>
    </x:row>
    <x:row r="268" spans="1:48" ht="30" customHeight="1">
      <x:c r="A268" s="10" t="s">
        <x:v>3</x:v>
      </x:c>
      <x:c r="B268" s="10" t="s">
        <x:v>408</x:v>
      </x:c>
      <x:c r="C268" s="10" t="s">
        <x:v>241</x:v>
      </x:c>
      <x:c r="D268" s="11">
        <x:v>1</x:v>
      </x:c>
      <x:c r="E268" s="12"/>
      <x:c r="F268" s="12">
        <x:f>IFERROR(TRUNC(E268*D268,0),0)</x:f>
        <x:v>0</x:v>
      </x:c>
      <x:c r="G268" s="12"/>
      <x:c r="H268" s="12">
        <x:f>IFERROR(TRUNC(G268*D268,0),0)</x:f>
        <x:v>0</x:v>
      </x:c>
      <x:c r="I268" s="12"/>
      <x:c r="J268" s="12">
        <x:f>IFERROR(TRUNC(I268*D268,0),0)</x:f>
        <x:v>0</x:v>
      </x:c>
      <x:c r="K268" s="12">
        <x:f>IFERROR(TRUNC(E268+G268+I268,0),0)</x:f>
        <x:v>0</x:v>
      </x:c>
      <x:c r="L268" s="12">
        <x:f>IFERROR(TRUNC(F268+H268+J268,0),0)</x:f>
        <x:v>0</x:v>
      </x:c>
      <x:c r="M268" s="10" t="s">
        <x:v>235</x:v>
      </x:c>
      <x:c r="N268" s="1" t="s">
        <x:v>302</x:v>
      </x:c>
      <x:c r="O268" s="1" t="s">
        <x:v>235</x:v>
      </x:c>
      <x:c r="P268" s="1" t="s">
        <x:v>235</x:v>
      </x:c>
      <x:c r="Q268" s="1" t="s">
        <x:v>80</x:v>
      </x:c>
      <x:c r="R268" s="1" t="s">
        <x:v>268</x:v>
      </x:c>
      <x:c r="S268" s="1" t="s">
        <x:v>244</x:v>
      </x:c>
      <x:c r="T268" s="1" t="s">
        <x:v>244</x:v>
      </x:c>
      <x:c r="AR268" s="1" t="s">
        <x:v>235</x:v>
      </x:c>
      <x:c r="AS268" s="1" t="s">
        <x:v>235</x:v>
      </x:c>
      <x:c r="AU268" s="1" t="s">
        <x:v>137</x:v>
      </x:c>
      <x:c r="AV268">
        <x:v>76049</x:v>
      </x:c>
    </x:row>
    <x:row r="269" spans="1:48" ht="30" customHeight="1">
      <x:c r="A269" s="10" t="s">
        <x:v>3</x:v>
      </x:c>
      <x:c r="B269" s="10" t="s">
        <x:v>436</x:v>
      </x:c>
      <x:c r="C269" s="10" t="s">
        <x:v>241</x:v>
      </x:c>
      <x:c r="D269" s="11">
        <x:v>1</x:v>
      </x:c>
      <x:c r="E269" s="12"/>
      <x:c r="F269" s="12">
        <x:f>IFERROR(TRUNC(E269*D269,0),0)</x:f>
        <x:v>0</x:v>
      </x:c>
      <x:c r="G269" s="12"/>
      <x:c r="H269" s="12">
        <x:f>IFERROR(TRUNC(G269*D269,0),0)</x:f>
        <x:v>0</x:v>
      </x:c>
      <x:c r="I269" s="12"/>
      <x:c r="J269" s="12">
        <x:f>IFERROR(TRUNC(I269*D269,0),0)</x:f>
        <x:v>0</x:v>
      </x:c>
      <x:c r="K269" s="12">
        <x:f>IFERROR(TRUNC(E269+G269+I269,0),0)</x:f>
        <x:v>0</x:v>
      </x:c>
      <x:c r="L269" s="12">
        <x:f>IFERROR(TRUNC(F269+H269+J269,0),0)</x:f>
        <x:v>0</x:v>
      </x:c>
      <x:c r="M269" s="10" t="s">
        <x:v>235</x:v>
      </x:c>
      <x:c r="N269" s="1" t="s">
        <x:v>320</x:v>
      </x:c>
      <x:c r="O269" s="1" t="s">
        <x:v>235</x:v>
      </x:c>
      <x:c r="P269" s="1" t="s">
        <x:v>235</x:v>
      </x:c>
      <x:c r="Q269" s="1" t="s">
        <x:v>80</x:v>
      </x:c>
      <x:c r="R269" s="1" t="s">
        <x:v>268</x:v>
      </x:c>
      <x:c r="S269" s="1" t="s">
        <x:v>244</x:v>
      </x:c>
      <x:c r="T269" s="1" t="s">
        <x:v>244</x:v>
      </x:c>
      <x:c r="AR269" s="1" t="s">
        <x:v>235</x:v>
      </x:c>
      <x:c r="AS269" s="1" t="s">
        <x:v>235</x:v>
      </x:c>
      <x:c r="AU269" s="1" t="s">
        <x:v>136</x:v>
      </x:c>
      <x:c r="AV269">
        <x:v>76050</x:v>
      </x:c>
    </x:row>
    <x:row r="270" spans="1:48" ht="30" customHeight="1">
      <x:c r="A270" s="10" t="s">
        <x:v>3</x:v>
      </x:c>
      <x:c r="B270" s="10" t="s">
        <x:v>439</x:v>
      </x:c>
      <x:c r="C270" s="10" t="s">
        <x:v>241</x:v>
      </x:c>
      <x:c r="D270" s="11">
        <x:v>1</x:v>
      </x:c>
      <x:c r="E270" s="12"/>
      <x:c r="F270" s="12">
        <x:f>IFERROR(TRUNC(E270*D270,0),0)</x:f>
        <x:v>0</x:v>
      </x:c>
      <x:c r="G270" s="12"/>
      <x:c r="H270" s="12">
        <x:f>IFERROR(TRUNC(G270*D270,0),0)</x:f>
        <x:v>0</x:v>
      </x:c>
      <x:c r="I270" s="12"/>
      <x:c r="J270" s="12">
        <x:f>IFERROR(TRUNC(I270*D270,0),0)</x:f>
        <x:v>0</x:v>
      </x:c>
      <x:c r="K270" s="12">
        <x:f>IFERROR(TRUNC(E270+G270+I270,0),0)</x:f>
        <x:v>0</x:v>
      </x:c>
      <x:c r="L270" s="12">
        <x:f>IFERROR(TRUNC(F270+H270+J270,0),0)</x:f>
        <x:v>0</x:v>
      </x:c>
      <x:c r="M270" s="10" t="s">
        <x:v>235</x:v>
      </x:c>
      <x:c r="N270" s="1" t="s">
        <x:v>324</x:v>
      </x:c>
      <x:c r="O270" s="1" t="s">
        <x:v>235</x:v>
      </x:c>
      <x:c r="P270" s="1" t="s">
        <x:v>235</x:v>
      </x:c>
      <x:c r="Q270" s="1" t="s">
        <x:v>80</x:v>
      </x:c>
      <x:c r="R270" s="1" t="s">
        <x:v>268</x:v>
      </x:c>
      <x:c r="S270" s="1" t="s">
        <x:v>244</x:v>
      </x:c>
      <x:c r="T270" s="1" t="s">
        <x:v>244</x:v>
      </x:c>
      <x:c r="AR270" s="1" t="s">
        <x:v>235</x:v>
      </x:c>
      <x:c r="AS270" s="1" t="s">
        <x:v>235</x:v>
      </x:c>
      <x:c r="AU270" s="1" t="s">
        <x:v>171</x:v>
      </x:c>
      <x:c r="AV270">
        <x:v>76051</x:v>
      </x:c>
    </x:row>
    <x:row r="271" spans="1:48" ht="30" customHeight="1">
      <x:c r="A271" s="10" t="s">
        <x:v>3</x:v>
      </x:c>
      <x:c r="B271" s="10" t="s">
        <x:v>212</x:v>
      </x:c>
      <x:c r="C271" s="10" t="s">
        <x:v>241</x:v>
      </x:c>
      <x:c r="D271" s="11">
        <x:v>1</x:v>
      </x:c>
      <x:c r="E271" s="12"/>
      <x:c r="F271" s="12">
        <x:f>IFERROR(TRUNC(E271*D271,0),0)</x:f>
        <x:v>0</x:v>
      </x:c>
      <x:c r="G271" s="12"/>
      <x:c r="H271" s="12">
        <x:f>IFERROR(TRUNC(G271*D271,0),0)</x:f>
        <x:v>0</x:v>
      </x:c>
      <x:c r="I271" s="12"/>
      <x:c r="J271" s="12">
        <x:f>IFERROR(TRUNC(I271*D271,0),0)</x:f>
        <x:v>0</x:v>
      </x:c>
      <x:c r="K271" s="12">
        <x:f>IFERROR(TRUNC(E271+G271+I271,0),0)</x:f>
        <x:v>0</x:v>
      </x:c>
      <x:c r="L271" s="12">
        <x:f>IFERROR(TRUNC(F271+H271+J271,0),0)</x:f>
        <x:v>0</x:v>
      </x:c>
      <x:c r="M271" s="10" t="s">
        <x:v>235</x:v>
      </x:c>
      <x:c r="N271" s="1" t="s">
        <x:v>288</x:v>
      </x:c>
      <x:c r="O271" s="1" t="s">
        <x:v>235</x:v>
      </x:c>
      <x:c r="P271" s="1" t="s">
        <x:v>235</x:v>
      </x:c>
      <x:c r="Q271" s="1" t="s">
        <x:v>80</x:v>
      </x:c>
      <x:c r="R271" s="1" t="s">
        <x:v>268</x:v>
      </x:c>
      <x:c r="S271" s="1" t="s">
        <x:v>244</x:v>
      </x:c>
      <x:c r="T271" s="1" t="s">
        <x:v>244</x:v>
      </x:c>
      <x:c r="AR271" s="1" t="s">
        <x:v>235</x:v>
      </x:c>
      <x:c r="AS271" s="1" t="s">
        <x:v>235</x:v>
      </x:c>
      <x:c r="AU271" s="1" t="s">
        <x:v>178</x:v>
      </x:c>
      <x:c r="AV271">
        <x:v>76052</x:v>
      </x:c>
    </x:row>
    <x:row r="272" spans="1:48" ht="30" customHeight="1">
      <x:c r="A272" s="10" t="s">
        <x:v>41</x:v>
      </x:c>
      <x:c r="B272" s="10" t="s">
        <x:v>369</x:v>
      </x:c>
      <x:c r="C272" s="10" t="s">
        <x:v>241</x:v>
      </x:c>
      <x:c r="D272" s="11">
        <x:v>1</x:v>
      </x:c>
      <x:c r="E272" s="12"/>
      <x:c r="F272" s="12">
        <x:f>IFERROR(TRUNC(E272*D272,0),0)</x:f>
        <x:v>0</x:v>
      </x:c>
      <x:c r="G272" s="12"/>
      <x:c r="H272" s="12">
        <x:f>IFERROR(TRUNC(G272*D272,0),0)</x:f>
        <x:v>0</x:v>
      </x:c>
      <x:c r="I272" s="12"/>
      <x:c r="J272" s="12">
        <x:f>IFERROR(TRUNC(I272*D272,0),0)</x:f>
        <x:v>0</x:v>
      </x:c>
      <x:c r="K272" s="12">
        <x:f>IFERROR(TRUNC(E272+G272+I272,0),0)</x:f>
        <x:v>0</x:v>
      </x:c>
      <x:c r="L272" s="12">
        <x:f>IFERROR(TRUNC(F272+H272+J272,0),0)</x:f>
        <x:v>0</x:v>
      </x:c>
      <x:c r="M272" s="10" t="s">
        <x:v>235</x:v>
      </x:c>
      <x:c r="N272" s="1" t="s">
        <x:v>305</x:v>
      </x:c>
      <x:c r="O272" s="1" t="s">
        <x:v>235</x:v>
      </x:c>
      <x:c r="P272" s="1" t="s">
        <x:v>235</x:v>
      </x:c>
      <x:c r="Q272" s="1" t="s">
        <x:v>80</x:v>
      </x:c>
      <x:c r="R272" s="1" t="s">
        <x:v>268</x:v>
      </x:c>
      <x:c r="S272" s="1" t="s">
        <x:v>244</x:v>
      </x:c>
      <x:c r="T272" s="1" t="s">
        <x:v>244</x:v>
      </x:c>
      <x:c r="AR272" s="1" t="s">
        <x:v>235</x:v>
      </x:c>
      <x:c r="AS272" s="1" t="s">
        <x:v>235</x:v>
      </x:c>
      <x:c r="AU272" s="1" t="s">
        <x:v>180</x:v>
      </x:c>
      <x:c r="AV272">
        <x:v>76053</x:v>
      </x:c>
    </x:row>
    <x:row r="273" spans="1:48" ht="30" customHeight="1">
      <x:c r="A273" s="10" t="s">
        <x:v>41</x:v>
      </x:c>
      <x:c r="B273" s="10" t="s">
        <x:v>35</x:v>
      </x:c>
      <x:c r="C273" s="10" t="s">
        <x:v>260</x:v>
      </x:c>
      <x:c r="D273" s="11">
        <x:v>1</x:v>
      </x:c>
      <x:c r="E273" s="12"/>
      <x:c r="F273" s="12">
        <x:f>IFERROR(TRUNC(E273*D273,0),0)</x:f>
        <x:v>0</x:v>
      </x:c>
      <x:c r="G273" s="12"/>
      <x:c r="H273" s="12">
        <x:f>IFERROR(TRUNC(G273*D273,0),0)</x:f>
        <x:v>0</x:v>
      </x:c>
      <x:c r="I273" s="12"/>
      <x:c r="J273" s="12">
        <x:f>IFERROR(TRUNC(I273*D273,0),0)</x:f>
        <x:v>0</x:v>
      </x:c>
      <x:c r="K273" s="12">
        <x:f>IFERROR(TRUNC(E273+G273+I273,0),0)</x:f>
        <x:v>0</x:v>
      </x:c>
      <x:c r="L273" s="12">
        <x:f>IFERROR(TRUNC(F273+H273+J273,0),0)</x:f>
        <x:v>0</x:v>
      </x:c>
      <x:c r="M273" s="10" t="s">
        <x:v>235</x:v>
      </x:c>
      <x:c r="N273" s="1" t="s">
        <x:v>292</x:v>
      </x:c>
      <x:c r="O273" s="1" t="s">
        <x:v>235</x:v>
      </x:c>
      <x:c r="P273" s="1" t="s">
        <x:v>235</x:v>
      </x:c>
      <x:c r="Q273" s="1" t="s">
        <x:v>80</x:v>
      </x:c>
      <x:c r="R273" s="1" t="s">
        <x:v>268</x:v>
      </x:c>
      <x:c r="S273" s="1" t="s">
        <x:v>244</x:v>
      </x:c>
      <x:c r="T273" s="1" t="s">
        <x:v>244</x:v>
      </x:c>
      <x:c r="AR273" s="1" t="s">
        <x:v>235</x:v>
      </x:c>
      <x:c r="AS273" s="1" t="s">
        <x:v>235</x:v>
      </x:c>
      <x:c r="AU273" s="1" t="s">
        <x:v>151</x:v>
      </x:c>
      <x:c r="AV273">
        <x:v>76054</x:v>
      </x:c>
    </x:row>
    <x:row r="274" spans="1:48" ht="30" customHeight="1">
      <x:c r="A274" s="10" t="s">
        <x:v>41</x:v>
      </x:c>
      <x:c r="B274" s="10" t="s">
        <x:v>95</x:v>
      </x:c>
      <x:c r="C274" s="10" t="s">
        <x:v>260</x:v>
      </x:c>
      <x:c r="D274" s="11">
        <x:v>1</x:v>
      </x:c>
      <x:c r="E274" s="12"/>
      <x:c r="F274" s="12">
        <x:f>IFERROR(TRUNC(E274*D274,0),0)</x:f>
        <x:v>0</x:v>
      </x:c>
      <x:c r="G274" s="12"/>
      <x:c r="H274" s="12">
        <x:f>IFERROR(TRUNC(G274*D274,0),0)</x:f>
        <x:v>0</x:v>
      </x:c>
      <x:c r="I274" s="12"/>
      <x:c r="J274" s="12">
        <x:f>IFERROR(TRUNC(I274*D274,0),0)</x:f>
        <x:v>0</x:v>
      </x:c>
      <x:c r="K274" s="12">
        <x:f>IFERROR(TRUNC(E274+G274+I274,0),0)</x:f>
        <x:v>0</x:v>
      </x:c>
      <x:c r="L274" s="12">
        <x:f>IFERROR(TRUNC(F274+H274+J274,0),0)</x:f>
        <x:v>0</x:v>
      </x:c>
      <x:c r="M274" s="10" t="s">
        <x:v>235</x:v>
      </x:c>
      <x:c r="N274" s="1" t="s">
        <x:v>294</x:v>
      </x:c>
      <x:c r="O274" s="1" t="s">
        <x:v>235</x:v>
      </x:c>
      <x:c r="P274" s="1" t="s">
        <x:v>235</x:v>
      </x:c>
      <x:c r="Q274" s="1" t="s">
        <x:v>80</x:v>
      </x:c>
      <x:c r="R274" s="1" t="s">
        <x:v>268</x:v>
      </x:c>
      <x:c r="S274" s="1" t="s">
        <x:v>244</x:v>
      </x:c>
      <x:c r="T274" s="1" t="s">
        <x:v>244</x:v>
      </x:c>
      <x:c r="AR274" s="1" t="s">
        <x:v>235</x:v>
      </x:c>
      <x:c r="AS274" s="1" t="s">
        <x:v>235</x:v>
      </x:c>
      <x:c r="AU274" s="1" t="s">
        <x:v>182</x:v>
      </x:c>
      <x:c r="AV274">
        <x:v>76055</x:v>
      </x:c>
    </x:row>
    <x:row r="275" spans="1:48" ht="30" customHeight="1">
      <x:c r="A275" s="10" t="s">
        <x:v>41</x:v>
      </x:c>
      <x:c r="B275" s="10" t="s">
        <x:v>420</x:v>
      </x:c>
      <x:c r="C275" s="10" t="s">
        <x:v>241</x:v>
      </x:c>
      <x:c r="D275" s="11">
        <x:v>1</x:v>
      </x:c>
      <x:c r="E275" s="12"/>
      <x:c r="F275" s="12">
        <x:f>IFERROR(TRUNC(E275*D275,0),0)</x:f>
        <x:v>0</x:v>
      </x:c>
      <x:c r="G275" s="12"/>
      <x:c r="H275" s="12">
        <x:f>IFERROR(TRUNC(G275*D275,0),0)</x:f>
        <x:v>0</x:v>
      </x:c>
      <x:c r="I275" s="12"/>
      <x:c r="J275" s="12">
        <x:f>IFERROR(TRUNC(I275*D275,0),0)</x:f>
        <x:v>0</x:v>
      </x:c>
      <x:c r="K275" s="12">
        <x:f>IFERROR(TRUNC(E275+G275+I275,0),0)</x:f>
        <x:v>0</x:v>
      </x:c>
      <x:c r="L275" s="12">
        <x:f>IFERROR(TRUNC(F275+H275+J275,0),0)</x:f>
        <x:v>0</x:v>
      </x:c>
      <x:c r="M275" s="10" t="s">
        <x:v>235</x:v>
      </x:c>
      <x:c r="N275" s="1" t="s">
        <x:v>300</x:v>
      </x:c>
      <x:c r="O275" s="1" t="s">
        <x:v>235</x:v>
      </x:c>
      <x:c r="P275" s="1" t="s">
        <x:v>235</x:v>
      </x:c>
      <x:c r="Q275" s="1" t="s">
        <x:v>80</x:v>
      </x:c>
      <x:c r="R275" s="1" t="s">
        <x:v>268</x:v>
      </x:c>
      <x:c r="S275" s="1" t="s">
        <x:v>244</x:v>
      </x:c>
      <x:c r="T275" s="1" t="s">
        <x:v>244</x:v>
      </x:c>
      <x:c r="AR275" s="1" t="s">
        <x:v>235</x:v>
      </x:c>
      <x:c r="AS275" s="1" t="s">
        <x:v>235</x:v>
      </x:c>
      <x:c r="AU275" s="1" t="s">
        <x:v>130</x:v>
      </x:c>
      <x:c r="AV275">
        <x:v>76056</x:v>
      </x:c>
    </x:row>
    <x:row r="276" spans="1:48" ht="30" customHeight="1">
      <x:c r="A276" s="10" t="s">
        <x:v>426</x:v>
      </x:c>
      <x:c r="B276" s="10" t="s">
        <x:v>263</x:v>
      </x:c>
      <x:c r="C276" s="10" t="s">
        <x:v>241</x:v>
      </x:c>
      <x:c r="D276" s="11">
        <x:v>1</x:v>
      </x:c>
      <x:c r="E276" s="12"/>
      <x:c r="F276" s="12">
        <x:f>IFERROR(TRUNC(E276*D276,0),0)</x:f>
        <x:v>0</x:v>
      </x:c>
      <x:c r="G276" s="12"/>
      <x:c r="H276" s="12">
        <x:f>IFERROR(TRUNC(G276*D276,0),0)</x:f>
        <x:v>0</x:v>
      </x:c>
      <x:c r="I276" s="12"/>
      <x:c r="J276" s="12">
        <x:f>IFERROR(TRUNC(I276*D276,0),0)</x:f>
        <x:v>0</x:v>
      </x:c>
      <x:c r="K276" s="12">
        <x:f>IFERROR(TRUNC(E276+G276+I276,0),0)</x:f>
        <x:v>0</x:v>
      </x:c>
      <x:c r="L276" s="12">
        <x:f>IFERROR(TRUNC(F276+H276+J276,0),0)</x:f>
        <x:v>0</x:v>
      </x:c>
      <x:c r="M276" s="10" t="s">
        <x:v>235</x:v>
      </x:c>
      <x:c r="N276" s="1" t="s">
        <x:v>282</x:v>
      </x:c>
      <x:c r="O276" s="1" t="s">
        <x:v>235</x:v>
      </x:c>
      <x:c r="P276" s="1" t="s">
        <x:v>235</x:v>
      </x:c>
      <x:c r="Q276" s="1" t="s">
        <x:v>80</x:v>
      </x:c>
      <x:c r="R276" s="1" t="s">
        <x:v>268</x:v>
      </x:c>
      <x:c r="S276" s="1" t="s">
        <x:v>244</x:v>
      </x:c>
      <x:c r="T276" s="1" t="s">
        <x:v>244</x:v>
      </x:c>
      <x:c r="AR276" s="1" t="s">
        <x:v>235</x:v>
      </x:c>
      <x:c r="AS276" s="1" t="s">
        <x:v>235</x:v>
      </x:c>
      <x:c r="AU276" s="1" t="s">
        <x:v>175</x:v>
      </x:c>
      <x:c r="AV276">
        <x:v>76057</x:v>
      </x:c>
    </x:row>
    <x:row r="277" spans="1:48" ht="30" customHeight="1">
      <x:c r="A277" s="10" t="s">
        <x:v>426</x:v>
      </x:c>
      <x:c r="B277" s="10" t="s">
        <x:v>246</x:v>
      </x:c>
      <x:c r="C277" s="10" t="s">
        <x:v>241</x:v>
      </x:c>
      <x:c r="D277" s="11">
        <x:v>1</x:v>
      </x:c>
      <x:c r="E277" s="12"/>
      <x:c r="F277" s="12">
        <x:f>IFERROR(TRUNC(E277*D277,0),0)</x:f>
        <x:v>0</x:v>
      </x:c>
      <x:c r="G277" s="12"/>
      <x:c r="H277" s="12">
        <x:f>IFERROR(TRUNC(G277*D277,0),0)</x:f>
        <x:v>0</x:v>
      </x:c>
      <x:c r="I277" s="12"/>
      <x:c r="J277" s="12">
        <x:f>IFERROR(TRUNC(I277*D277,0),0)</x:f>
        <x:v>0</x:v>
      </x:c>
      <x:c r="K277" s="12">
        <x:f>IFERROR(TRUNC(E277+G277+I277,0),0)</x:f>
        <x:v>0</x:v>
      </x:c>
      <x:c r="L277" s="12">
        <x:f>IFERROR(TRUNC(F277+H277+J277,0),0)</x:f>
        <x:v>0</x:v>
      </x:c>
      <x:c r="M277" s="10" t="s">
        <x:v>235</x:v>
      </x:c>
      <x:c r="N277" s="1" t="s">
        <x:v>278</x:v>
      </x:c>
      <x:c r="O277" s="1" t="s">
        <x:v>235</x:v>
      </x:c>
      <x:c r="P277" s="1" t="s">
        <x:v>235</x:v>
      </x:c>
      <x:c r="Q277" s="1" t="s">
        <x:v>80</x:v>
      </x:c>
      <x:c r="R277" s="1" t="s">
        <x:v>268</x:v>
      </x:c>
      <x:c r="S277" s="1" t="s">
        <x:v>244</x:v>
      </x:c>
      <x:c r="T277" s="1" t="s">
        <x:v>244</x:v>
      </x:c>
      <x:c r="AR277" s="1" t="s">
        <x:v>235</x:v>
      </x:c>
      <x:c r="AS277" s="1" t="s">
        <x:v>235</x:v>
      </x:c>
      <x:c r="AU277" s="1" t="s">
        <x:v>172</x:v>
      </x:c>
      <x:c r="AV277">
        <x:v>76058</x:v>
      </x:c>
    </x:row>
    <x:row r="278" spans="1:48" ht="30" customHeight="1">
      <x:c r="A278" s="10" t="s">
        <x:v>426</x:v>
      </x:c>
      <x:c r="B278" s="10" t="s">
        <x:v>433</x:v>
      </x:c>
      <x:c r="C278" s="10" t="s">
        <x:v>241</x:v>
      </x:c>
      <x:c r="D278" s="11">
        <x:v>1</x:v>
      </x:c>
      <x:c r="E278" s="12"/>
      <x:c r="F278" s="12">
        <x:f>IFERROR(TRUNC(E278*D278,0),0)</x:f>
        <x:v>0</x:v>
      </x:c>
      <x:c r="G278" s="12"/>
      <x:c r="H278" s="12">
        <x:f>IFERROR(TRUNC(G278*D278,0),0)</x:f>
        <x:v>0</x:v>
      </x:c>
      <x:c r="I278" s="12"/>
      <x:c r="J278" s="12">
        <x:f>IFERROR(TRUNC(I278*D278,0),0)</x:f>
        <x:v>0</x:v>
      </x:c>
      <x:c r="K278" s="12">
        <x:f>IFERROR(TRUNC(E278+G278+I278,0),0)</x:f>
        <x:v>0</x:v>
      </x:c>
      <x:c r="L278" s="12">
        <x:f>IFERROR(TRUNC(F278+H278+J278,0),0)</x:f>
        <x:v>0</x:v>
      </x:c>
      <x:c r="M278" s="10" t="s">
        <x:v>235</x:v>
      </x:c>
      <x:c r="N278" s="1" t="s">
        <x:v>303</x:v>
      </x:c>
      <x:c r="O278" s="1" t="s">
        <x:v>235</x:v>
      </x:c>
      <x:c r="P278" s="1" t="s">
        <x:v>235</x:v>
      </x:c>
      <x:c r="Q278" s="1" t="s">
        <x:v>80</x:v>
      </x:c>
      <x:c r="R278" s="1" t="s">
        <x:v>268</x:v>
      </x:c>
      <x:c r="S278" s="1" t="s">
        <x:v>244</x:v>
      </x:c>
      <x:c r="T278" s="1" t="s">
        <x:v>244</x:v>
      </x:c>
      <x:c r="AR278" s="1" t="s">
        <x:v>235</x:v>
      </x:c>
      <x:c r="AS278" s="1" t="s">
        <x:v>235</x:v>
      </x:c>
      <x:c r="AU278" s="1" t="s">
        <x:v>132</x:v>
      </x:c>
      <x:c r="AV278">
        <x:v>76059</x:v>
      </x:c>
    </x:row>
    <x:row r="279" spans="1:48" ht="30" customHeight="1">
      <x:c r="A279" s="10" t="s">
        <x:v>13</x:v>
      </x:c>
      <x:c r="B279" s="10" t="s">
        <x:v>381</x:v>
      </x:c>
      <x:c r="C279" s="10" t="s">
        <x:v>205</x:v>
      </x:c>
      <x:c r="D279" s="11">
        <x:v>1</x:v>
      </x:c>
      <x:c r="E279" s="12"/>
      <x:c r="F279" s="12">
        <x:f>IFERROR(TRUNC(E279*D279,0),0)</x:f>
        <x:v>0</x:v>
      </x:c>
      <x:c r="G279" s="12"/>
      <x:c r="H279" s="12">
        <x:f>IFERROR(TRUNC(G279*D279,0),0)</x:f>
        <x:v>0</x:v>
      </x:c>
      <x:c r="I279" s="12"/>
      <x:c r="J279" s="12">
        <x:f>IFERROR(TRUNC(I279*D279,0),0)</x:f>
        <x:v>0</x:v>
      </x:c>
      <x:c r="K279" s="12">
        <x:f>IFERROR(TRUNC(E279+G279+I279,0),0)</x:f>
        <x:v>0</x:v>
      </x:c>
      <x:c r="L279" s="12">
        <x:f>IFERROR(TRUNC(F279+H279+J279,0),0)</x:f>
        <x:v>0</x:v>
      </x:c>
      <x:c r="M279" s="10" t="s">
        <x:v>235</x:v>
      </x:c>
      <x:c r="N279" s="1" t="s">
        <x:v>148</x:v>
      </x:c>
      <x:c r="O279" s="1" t="s">
        <x:v>235</x:v>
      </x:c>
      <x:c r="P279" s="1" t="s">
        <x:v>235</x:v>
      </x:c>
      <x:c r="Q279" s="1" t="s">
        <x:v>80</x:v>
      </x:c>
      <x:c r="R279" s="1" t="s">
        <x:v>244</x:v>
      </x:c>
      <x:c r="S279" s="1" t="s">
        <x:v>244</x:v>
      </x:c>
      <x:c r="T279" s="1" t="s">
        <x:v>268</x:v>
      </x:c>
      <x:c r="AR279" s="1" t="s">
        <x:v>235</x:v>
      </x:c>
      <x:c r="AS279" s="1" t="s">
        <x:v>235</x:v>
      </x:c>
      <x:c r="AU279" s="1" t="s">
        <x:v>372</x:v>
      </x:c>
      <x:c r="AV279">
        <x:v>76060</x:v>
      </x:c>
    </x:row>
    <x:row r="280" spans="1:48" ht="30" customHeight="1">
      <x:c r="A280" s="10" t="s">
        <x:v>15</x:v>
      </x:c>
      <x:c r="B280" s="10" t="s">
        <x:v>382</x:v>
      </x:c>
      <x:c r="C280" s="10" t="s">
        <x:v>205</x:v>
      </x:c>
      <x:c r="D280" s="11">
        <x:v>1</x:v>
      </x:c>
      <x:c r="E280" s="12"/>
      <x:c r="F280" s="12">
        <x:f>IFERROR(TRUNC(E280*D280,0),0)</x:f>
        <x:v>0</x:v>
      </x:c>
      <x:c r="G280" s="12"/>
      <x:c r="H280" s="12">
        <x:f>IFERROR(TRUNC(G280*D280,0),0)</x:f>
        <x:v>0</x:v>
      </x:c>
      <x:c r="I280" s="12"/>
      <x:c r="J280" s="12">
        <x:f>IFERROR(TRUNC(I280*D280,0),0)</x:f>
        <x:v>0</x:v>
      </x:c>
      <x:c r="K280" s="12">
        <x:f>IFERROR(TRUNC(E280+G280+I280,0),0)</x:f>
        <x:v>0</x:v>
      </x:c>
      <x:c r="L280" s="12">
        <x:f>IFERROR(TRUNC(F280+H280+J280,0),0)</x:f>
        <x:v>0</x:v>
      </x:c>
      <x:c r="M280" s="10" t="s">
        <x:v>235</x:v>
      </x:c>
      <x:c r="N280" s="1" t="s">
        <x:v>129</x:v>
      </x:c>
      <x:c r="O280" s="1" t="s">
        <x:v>235</x:v>
      </x:c>
      <x:c r="P280" s="1" t="s">
        <x:v>235</x:v>
      </x:c>
      <x:c r="Q280" s="1" t="s">
        <x:v>80</x:v>
      </x:c>
      <x:c r="R280" s="1" t="s">
        <x:v>244</x:v>
      </x:c>
      <x:c r="S280" s="1" t="s">
        <x:v>244</x:v>
      </x:c>
      <x:c r="T280" s="1" t="s">
        <x:v>268</x:v>
      </x:c>
      <x:c r="AR280" s="1" t="s">
        <x:v>235</x:v>
      </x:c>
      <x:c r="AS280" s="1" t="s">
        <x:v>235</x:v>
      </x:c>
      <x:c r="AU280" s="1" t="s">
        <x:v>380</x:v>
      </x:c>
      <x:c r="AV280">
        <x:v>76061</x:v>
      </x:c>
    </x:row>
    <x:row r="281" spans="1:48" ht="30" customHeight="1">
      <x:c r="A281" s="10" t="s">
        <x:v>270</x:v>
      </x:c>
      <x:c r="B281" s="10" t="s">
        <x:v>115</x:v>
      </x:c>
      <x:c r="C281" s="10" t="s">
        <x:v>205</x:v>
      </x:c>
      <x:c r="D281" s="11">
        <x:v>1</x:v>
      </x:c>
      <x:c r="E281" s="12"/>
      <x:c r="F281" s="12">
        <x:f>IFERROR(TRUNC(E281*D281,0),0)</x:f>
        <x:v>0</x:v>
      </x:c>
      <x:c r="G281" s="12"/>
      <x:c r="H281" s="12">
        <x:f>IFERROR(TRUNC(G281*D281,0),0)</x:f>
        <x:v>0</x:v>
      </x:c>
      <x:c r="I281" s="12"/>
      <x:c r="J281" s="12">
        <x:f>IFERROR(TRUNC(I281*D281,0),0)</x:f>
        <x:v>0</x:v>
      </x:c>
      <x:c r="K281" s="12">
        <x:f>IFERROR(TRUNC(E281+G281+I281,0),0)</x:f>
        <x:v>0</x:v>
      </x:c>
      <x:c r="L281" s="12">
        <x:f>IFERROR(TRUNC(F281+H281+J281,0),0)</x:f>
        <x:v>0</x:v>
      </x:c>
      <x:c r="M281" s="10" t="s">
        <x:v>235</x:v>
      </x:c>
      <x:c r="N281" s="1" t="s">
        <x:v>139</x:v>
      </x:c>
      <x:c r="O281" s="1" t="s">
        <x:v>235</x:v>
      </x:c>
      <x:c r="P281" s="1" t="s">
        <x:v>235</x:v>
      </x:c>
      <x:c r="Q281" s="1" t="s">
        <x:v>80</x:v>
      </x:c>
      <x:c r="R281" s="1" t="s">
        <x:v>244</x:v>
      </x:c>
      <x:c r="S281" s="1" t="s">
        <x:v>244</x:v>
      </x:c>
      <x:c r="T281" s="1" t="s">
        <x:v>268</x:v>
      </x:c>
      <x:c r="AR281" s="1" t="s">
        <x:v>235</x:v>
      </x:c>
      <x:c r="AS281" s="1" t="s">
        <x:v>235</x:v>
      </x:c>
      <x:c r="AU281" s="1" t="s">
        <x:v>375</x:v>
      </x:c>
      <x:c r="AV281">
        <x:v>76062</x:v>
      </x:c>
    </x:row>
    <x:row r="282" spans="1:48" ht="30" customHeight="1">
      <x:c r="A282" s="10" t="s">
        <x:v>352</x:v>
      </x:c>
      <x:c r="B282" s="10" t="s">
        <x:v>235</x:v>
      </x:c>
      <x:c r="C282" s="10" t="s">
        <x:v>235</x:v>
      </x:c>
      <x:c r="D282" s="11"/>
      <x:c r="E282" s="12"/>
      <x:c r="F282" s="12">
        <x:f>IFERROR(TRUNC(E282*D282,0),0)</x:f>
        <x:v>0</x:v>
      </x:c>
      <x:c r="G282" s="12"/>
      <x:c r="H282" s="12">
        <x:f>IFERROR(TRUNC(G282*D282,0),0)</x:f>
        <x:v>0</x:v>
      </x:c>
      <x:c r="I282" s="12"/>
      <x:c r="J282" s="12">
        <x:f>IFERROR(TRUNC(I282*D282,0),0)</x:f>
        <x:v>0</x:v>
      </x:c>
      <x:c r="K282" s="12">
        <x:f>IFERROR(TRUNC(E282+G282+I282,0),0)</x:f>
        <x:v>0</x:v>
      </x:c>
      <x:c r="L282" s="12">
        <x:f>IFERROR(TRUNC(F282+H282+J282,0),0)</x:f>
        <x:v>0</x:v>
      </x:c>
      <x:c r="M282" s="10" t="s">
        <x:v>235</x:v>
      </x:c>
      <x:c r="N282" s="1" t="s">
        <x:v>235</x:v>
      </x:c>
      <x:c r="O282" s="1" t="s">
        <x:v>235</x:v>
      </x:c>
      <x:c r="P282" s="1" t="s">
        <x:v>235</x:v>
      </x:c>
      <x:c r="Q282" s="1" t="s">
        <x:v>80</x:v>
      </x:c>
      <x:c r="R282" s="1" t="s">
        <x:v>244</x:v>
      </x:c>
      <x:c r="S282" s="1" t="s">
        <x:v>244</x:v>
      </x:c>
      <x:c r="T282" s="1" t="s">
        <x:v>244</x:v>
      </x:c>
      <x:c r="AR282" s="1" t="s">
        <x:v>235</x:v>
      </x:c>
      <x:c r="AS282" s="1" t="s">
        <x:v>235</x:v>
      </x:c>
      <x:c r="AU282" s="1" t="s">
        <x:v>80</x:v>
      </x:c>
      <x:c r="AV282">
        <x:v>76063</x:v>
      </x:c>
    </x:row>
    <x:row r="283" spans="1:48" ht="30" customHeight="1">
      <x:c r="A283" s="10" t="s">
        <x:v>106</x:v>
      </x:c>
      <x:c r="B283" s="10" t="s">
        <x:v>385</x:v>
      </x:c>
      <x:c r="C283" s="10" t="s">
        <x:v>205</x:v>
      </x:c>
      <x:c r="D283" s="11">
        <x:v>1</x:v>
      </x:c>
      <x:c r="E283" s="12"/>
      <x:c r="F283" s="12">
        <x:f>IFERROR(TRUNC(E283*D283,0),0)</x:f>
        <x:v>0</x:v>
      </x:c>
      <x:c r="G283" s="12"/>
      <x:c r="H283" s="12">
        <x:f>IFERROR(TRUNC(G283*D283,0),0)</x:f>
        <x:v>0</x:v>
      </x:c>
      <x:c r="I283" s="12"/>
      <x:c r="J283" s="12">
        <x:f>IFERROR(TRUNC(I283*D283,0),0)</x:f>
        <x:v>0</x:v>
      </x:c>
      <x:c r="K283" s="12">
        <x:f>IFERROR(TRUNC(E283+G283+I283,0),0)</x:f>
        <x:v>0</x:v>
      </x:c>
      <x:c r="L283" s="12">
        <x:f>IFERROR(TRUNC(F283+H283+J283,0),0)</x:f>
        <x:v>0</x:v>
      </x:c>
      <x:c r="M283" s="10" t="s">
        <x:v>235</x:v>
      </x:c>
      <x:c r="N283" s="1" t="s">
        <x:v>291</x:v>
      </x:c>
      <x:c r="O283" s="1" t="s">
        <x:v>235</x:v>
      </x:c>
      <x:c r="P283" s="1" t="s">
        <x:v>235</x:v>
      </x:c>
      <x:c r="Q283" s="1" t="s">
        <x:v>80</x:v>
      </x:c>
      <x:c r="R283" s="1" t="s">
        <x:v>268</x:v>
      </x:c>
      <x:c r="S283" s="1" t="s">
        <x:v>244</x:v>
      </x:c>
      <x:c r="T283" s="1" t="s">
        <x:v>244</x:v>
      </x:c>
      <x:c r="AR283" s="1" t="s">
        <x:v>235</x:v>
      </x:c>
      <x:c r="AS283" s="1" t="s">
        <x:v>235</x:v>
      </x:c>
      <x:c r="AU283" s="1" t="s">
        <x:v>181</x:v>
      </x:c>
      <x:c r="AV283">
        <x:v>76064</x:v>
      </x:c>
    </x:row>
    <x:row r="284" spans="1:48" ht="30" customHeight="1">
      <x:c r="A284" s="10" t="s">
        <x:v>36</x:v>
      </x:c>
      <x:c r="B284" s="10" t="s">
        <x:v>385</x:v>
      </x:c>
      <x:c r="C284" s="10" t="s">
        <x:v>205</x:v>
      </x:c>
      <x:c r="D284" s="11">
        <x:v>1</x:v>
      </x:c>
      <x:c r="E284" s="12"/>
      <x:c r="F284" s="12">
        <x:f>IFERROR(TRUNC(E284*D284,0),0)</x:f>
        <x:v>0</x:v>
      </x:c>
      <x:c r="G284" s="12"/>
      <x:c r="H284" s="12">
        <x:f>IFERROR(TRUNC(G284*D284,0),0)</x:f>
        <x:v>0</x:v>
      </x:c>
      <x:c r="I284" s="12"/>
      <x:c r="J284" s="12">
        <x:f>IFERROR(TRUNC(I284*D284,0),0)</x:f>
        <x:v>0</x:v>
      </x:c>
      <x:c r="K284" s="12">
        <x:f>IFERROR(TRUNC(E284+G284+I284,0),0)</x:f>
        <x:v>0</x:v>
      </x:c>
      <x:c r="L284" s="12">
        <x:f>IFERROR(TRUNC(F284+H284+J284,0),0)</x:f>
        <x:v>0</x:v>
      </x:c>
      <x:c r="M284" s="10" t="s">
        <x:v>235</x:v>
      </x:c>
      <x:c r="N284" s="1" t="s">
        <x:v>295</x:v>
      </x:c>
      <x:c r="O284" s="1" t="s">
        <x:v>235</x:v>
      </x:c>
      <x:c r="P284" s="1" t="s">
        <x:v>235</x:v>
      </x:c>
      <x:c r="Q284" s="1" t="s">
        <x:v>80</x:v>
      </x:c>
      <x:c r="R284" s="1" t="s">
        <x:v>268</x:v>
      </x:c>
      <x:c r="S284" s="1" t="s">
        <x:v>244</x:v>
      </x:c>
      <x:c r="T284" s="1" t="s">
        <x:v>244</x:v>
      </x:c>
      <x:c r="AR284" s="1" t="s">
        <x:v>235</x:v>
      </x:c>
      <x:c r="AS284" s="1" t="s">
        <x:v>235</x:v>
      </x:c>
      <x:c r="AU284" s="1" t="s">
        <x:v>135</x:v>
      </x:c>
      <x:c r="AV284">
        <x:v>76065</x:v>
      </x:c>
    </x:row>
    <x:row r="285" spans="1:48" ht="30" customHeight="1">
      <x:c r="A285" s="10" t="s">
        <x:v>448</x:v>
      </x:c>
      <x:c r="B285" s="10" t="s">
        <x:v>112</x:v>
      </x:c>
      <x:c r="C285" s="10" t="s">
        <x:v>205</x:v>
      </x:c>
      <x:c r="D285" s="11">
        <x:v>1</x:v>
      </x:c>
      <x:c r="E285" s="12"/>
      <x:c r="F285" s="12">
        <x:f>IFERROR(TRUNC(E285*D285,0),0)</x:f>
        <x:v>0</x:v>
      </x:c>
      <x:c r="G285" s="12"/>
      <x:c r="H285" s="12">
        <x:f>IFERROR(TRUNC(G285*D285,0),0)</x:f>
        <x:v>0</x:v>
      </x:c>
      <x:c r="I285" s="12"/>
      <x:c r="J285" s="12">
        <x:f>IFERROR(TRUNC(I285*D285,0),0)</x:f>
        <x:v>0</x:v>
      </x:c>
      <x:c r="K285" s="12">
        <x:f>IFERROR(TRUNC(E285+G285+I285,0),0)</x:f>
        <x:v>0</x:v>
      </x:c>
      <x:c r="L285" s="12">
        <x:f>IFERROR(TRUNC(F285+H285+J285,0),0)</x:f>
        <x:v>0</x:v>
      </x:c>
      <x:c r="M285" s="10" t="s">
        <x:v>235</x:v>
      </x:c>
      <x:c r="N285" s="1" t="s">
        <x:v>147</x:v>
      </x:c>
      <x:c r="O285" s="1" t="s">
        <x:v>235</x:v>
      </x:c>
      <x:c r="P285" s="1" t="s">
        <x:v>235</x:v>
      </x:c>
      <x:c r="Q285" s="1" t="s">
        <x:v>80</x:v>
      </x:c>
      <x:c r="R285" s="1" t="s">
        <x:v>244</x:v>
      </x:c>
      <x:c r="S285" s="1" t="s">
        <x:v>244</x:v>
      </x:c>
      <x:c r="T285" s="1" t="s">
        <x:v>268</x:v>
      </x:c>
      <x:c r="AR285" s="1" t="s">
        <x:v>235</x:v>
      </x:c>
      <x:c r="AS285" s="1" t="s">
        <x:v>235</x:v>
      </x:c>
      <x:c r="AU285" s="1" t="s">
        <x:v>371</x:v>
      </x:c>
      <x:c r="AV285">
        <x:v>76066</x:v>
      </x:c>
    </x:row>
    <x:row r="286" spans="1:48" ht="30" customHeight="1">
      <x:c r="A286" s="10" t="s">
        <x:v>417</x:v>
      </x:c>
      <x:c r="B286" s="10" t="s">
        <x:v>102</x:v>
      </x:c>
      <x:c r="C286" s="10" t="s">
        <x:v>205</x:v>
      </x:c>
      <x:c r="D286" s="11">
        <x:v>1</x:v>
      </x:c>
      <x:c r="E286" s="12"/>
      <x:c r="F286" s="12">
        <x:f>IFERROR(TRUNC(E286*D286,0),0)</x:f>
        <x:v>0</x:v>
      </x:c>
      <x:c r="G286" s="12"/>
      <x:c r="H286" s="12">
        <x:f>IFERROR(TRUNC(G286*D286,0),0)</x:f>
        <x:v>0</x:v>
      </x:c>
      <x:c r="I286" s="12"/>
      <x:c r="J286" s="12">
        <x:f>IFERROR(TRUNC(I286*D286,0),0)</x:f>
        <x:v>0</x:v>
      </x:c>
      <x:c r="K286" s="12">
        <x:f>IFERROR(TRUNC(E286+G286+I286,0),0)</x:f>
        <x:v>0</x:v>
      </x:c>
      <x:c r="L286" s="12">
        <x:f>IFERROR(TRUNC(F286+H286+J286,0),0)</x:f>
        <x:v>0</x:v>
      </x:c>
      <x:c r="M286" s="10" t="s">
        <x:v>235</x:v>
      </x:c>
      <x:c r="N286" s="1" t="s">
        <x:v>315</x:v>
      </x:c>
      <x:c r="O286" s="1" t="s">
        <x:v>235</x:v>
      </x:c>
      <x:c r="P286" s="1" t="s">
        <x:v>235</x:v>
      </x:c>
      <x:c r="Q286" s="1" t="s">
        <x:v>80</x:v>
      </x:c>
      <x:c r="R286" s="1" t="s">
        <x:v>268</x:v>
      </x:c>
      <x:c r="S286" s="1" t="s">
        <x:v>244</x:v>
      </x:c>
      <x:c r="T286" s="1" t="s">
        <x:v>244</x:v>
      </x:c>
      <x:c r="AR286" s="1" t="s">
        <x:v>235</x:v>
      </x:c>
      <x:c r="AS286" s="1" t="s">
        <x:v>235</x:v>
      </x:c>
      <x:c r="AU286" s="1" t="s">
        <x:v>168</x:v>
      </x:c>
      <x:c r="AV286">
        <x:v>76067</x:v>
      </x:c>
    </x:row>
    <x:row r="287" spans="1:17" ht="30" customHeight="1">
      <x:c r="A287" s="11"/>
      <x:c r="B287" s="11"/>
      <x:c r="C287" s="11"/>
      <x:c r="D287" s="11"/>
      <x:c r="E287" s="12"/>
      <x:c r="F287" s="12"/>
      <x:c r="G287" s="12"/>
      <x:c r="H287" s="12"/>
      <x:c r="I287" s="12"/>
      <x:c r="J287" s="12"/>
      <x:c r="K287" s="12"/>
      <x:c r="L287" s="12"/>
      <x:c r="M287" s="11"/>
      <x:c r="Q287" s="1" t="s">
        <x:v>80</x:v>
      </x:c>
    </x:row>
    <x:row r="288" spans="1:17" ht="30" customHeight="1">
      <x:c r="A288" s="11"/>
      <x:c r="B288" s="11"/>
      <x:c r="C288" s="11"/>
      <x:c r="D288" s="11"/>
      <x:c r="E288" s="12"/>
      <x:c r="F288" s="12"/>
      <x:c r="G288" s="12"/>
      <x:c r="H288" s="12"/>
      <x:c r="I288" s="12"/>
      <x:c r="J288" s="12"/>
      <x:c r="K288" s="12"/>
      <x:c r="L288" s="12"/>
      <x:c r="M288" s="11"/>
      <x:c r="Q288" s="1" t="s">
        <x:v>80</x:v>
      </x:c>
    </x:row>
    <x:row r="289" spans="1:14" ht="30" customHeight="1">
      <x:c r="A289" s="10" t="s">
        <x:v>113</x:v>
      </x:c>
      <x:c r="B289" s="11"/>
      <x:c r="C289" s="11"/>
      <x:c r="D289" s="11"/>
      <x:c r="E289" s="12"/>
      <x:c r="F289" s="12">
        <x:f>SUMIF(Q265:Q288,"01010111",F265:F288)</x:f>
        <x:v>0</x:v>
      </x:c>
      <x:c r="G289" s="12"/>
      <x:c r="H289" s="12">
        <x:f>SUMIF(Q265:Q288,"01010111",H265:H288)</x:f>
        <x:v>0</x:v>
      </x:c>
      <x:c r="I289" s="12"/>
      <x:c r="J289" s="12">
        <x:f>SUMIF(Q265:Q288,"01010111",J265:J288)</x:f>
        <x:v>0</x:v>
      </x:c>
      <x:c r="K289" s="12"/>
      <x:c r="L289" s="12">
        <x:f>SUMIF(Q265:Q288,"01010111",L265:L288)</x:f>
        <x:v>0</x:v>
      </x:c>
      <x:c r="M289" s="11"/>
      <x:c r="N289" t="s">
        <x:v>445</x:v>
      </x:c>
    </x:row>
    <x:row r="290" spans="1:17" ht="30" customHeight="1">
      <x:c r="A290" s="10" t="s">
        <x:v>92</x:v>
      </x:c>
      <x:c r="B290" s="10" t="s">
        <x:v>235</x:v>
      </x:c>
      <x:c r="C290" s="11"/>
      <x:c r="D290" s="11"/>
      <x:c r="E290" s="12"/>
      <x:c r="F290" s="12"/>
      <x:c r="G290" s="12"/>
      <x:c r="H290" s="12"/>
      <x:c r="I290" s="12"/>
      <x:c r="J290" s="12"/>
      <x:c r="K290" s="12"/>
      <x:c r="L290" s="12"/>
      <x:c r="M290" s="11"/>
      <x:c r="Q290" s="1" t="s">
        <x:v>78</x:v>
      </x:c>
    </x:row>
    <x:row r="291" spans="1:48" ht="30" customHeight="1">
      <x:c r="A291" s="10" t="s">
        <x:v>31</x:v>
      </x:c>
      <x:c r="B291" s="10" t="s">
        <x:v>397</x:v>
      </x:c>
      <x:c r="C291" s="10" t="s">
        <x:v>255</x:v>
      </x:c>
      <x:c r="D291" s="11">
        <x:v>44</x:v>
      </x:c>
      <x:c r="E291" s="12"/>
      <x:c r="F291" s="12">
        <x:f>IFERROR(TRUNC(E291*D291,0),0)</x:f>
        <x:v>0</x:v>
      </x:c>
      <x:c r="G291" s="12"/>
      <x:c r="H291" s="12">
        <x:f>IFERROR(TRUNC(G291*D291,0),0)</x:f>
        <x:v>0</x:v>
      </x:c>
      <x:c r="I291" s="12"/>
      <x:c r="J291" s="12">
        <x:f>IFERROR(TRUNC(I291*D291,0),0)</x:f>
        <x:v>0</x:v>
      </x:c>
      <x:c r="K291" s="12">
        <x:f>IFERROR(TRUNC(E291+G291+I291,0),0)</x:f>
        <x:v>0</x:v>
      </x:c>
      <x:c r="L291" s="12">
        <x:f>IFERROR(TRUNC(F291+H291+J291,0),0)</x:f>
        <x:v>0</x:v>
      </x:c>
      <x:c r="M291" s="10" t="s">
        <x:v>235</x:v>
      </x:c>
      <x:c r="N291" s="1" t="s">
        <x:v>328</x:v>
      </x:c>
      <x:c r="O291" s="1" t="s">
        <x:v>235</x:v>
      </x:c>
      <x:c r="P291" s="1" t="s">
        <x:v>235</x:v>
      </x:c>
      <x:c r="Q291" s="1" t="s">
        <x:v>78</x:v>
      </x:c>
      <x:c r="R291" s="1" t="s">
        <x:v>268</x:v>
      </x:c>
      <x:c r="S291" s="1" t="s">
        <x:v>244</x:v>
      </x:c>
      <x:c r="T291" s="1" t="s">
        <x:v>244</x:v>
      </x:c>
      <x:c r="AR291" s="1" t="s">
        <x:v>235</x:v>
      </x:c>
      <x:c r="AS291" s="1" t="s">
        <x:v>235</x:v>
      </x:c>
      <x:c r="AU291" s="1" t="s">
        <x:v>150</x:v>
      </x:c>
      <x:c r="AV291">
        <x:v>75964</x:v>
      </x:c>
    </x:row>
    <x:row r="292" spans="1:48" ht="30" customHeight="1">
      <x:c r="A292" s="10" t="s">
        <x:v>404</x:v>
      </x:c>
      <x:c r="B292" s="10" t="s">
        <x:v>395</x:v>
      </x:c>
      <x:c r="C292" s="10" t="s">
        <x:v>245</x:v>
      </x:c>
      <x:c r="D292" s="11">
        <x:v>1</x:v>
      </x:c>
      <x:c r="E292" s="12"/>
      <x:c r="F292" s="12">
        <x:f>IFERROR(TRUNC(E292*D292,0),0)</x:f>
        <x:v>0</x:v>
      </x:c>
      <x:c r="G292" s="12"/>
      <x:c r="H292" s="12">
        <x:f>IFERROR(TRUNC(G292*D292,0),0)</x:f>
        <x:v>0</x:v>
      </x:c>
      <x:c r="I292" s="12"/>
      <x:c r="J292" s="12">
        <x:f>IFERROR(TRUNC(I292*D292,0),0)</x:f>
        <x:v>0</x:v>
      </x:c>
      <x:c r="K292" s="12">
        <x:f>IFERROR(TRUNC(E292+G292+I292,0),0)</x:f>
        <x:v>0</x:v>
      </x:c>
      <x:c r="L292" s="12">
        <x:f>IFERROR(TRUNC(F292+H292+J292,0),0)</x:f>
        <x:v>0</x:v>
      </x:c>
      <x:c r="M292" s="10" t="s">
        <x:v>235</x:v>
      </x:c>
      <x:c r="N292" s="1" t="s">
        <x:v>271</x:v>
      </x:c>
      <x:c r="O292" s="1" t="s">
        <x:v>235</x:v>
      </x:c>
      <x:c r="P292" s="1" t="s">
        <x:v>235</x:v>
      </x:c>
      <x:c r="Q292" s="1" t="s">
        <x:v>78</x:v>
      </x:c>
      <x:c r="R292" s="1" t="s">
        <x:v>268</x:v>
      </x:c>
      <x:c r="S292" s="1" t="s">
        <x:v>244</x:v>
      </x:c>
      <x:c r="T292" s="1" t="s">
        <x:v>244</x:v>
      </x:c>
      <x:c r="AR292" s="1" t="s">
        <x:v>235</x:v>
      </x:c>
      <x:c r="AS292" s="1" t="s">
        <x:v>235</x:v>
      </x:c>
      <x:c r="AU292" s="1" t="s">
        <x:v>275</x:v>
      </x:c>
      <x:c r="AV292">
        <x:v>76032</x:v>
      </x:c>
    </x:row>
    <x:row r="293" spans="1:17" ht="30" customHeight="1">
      <x:c r="A293" s="11"/>
      <x:c r="B293" s="11"/>
      <x:c r="C293" s="11"/>
      <x:c r="D293" s="11"/>
      <x:c r="E293" s="12"/>
      <x:c r="F293" s="12"/>
      <x:c r="G293" s="12"/>
      <x:c r="H293" s="12"/>
      <x:c r="I293" s="12"/>
      <x:c r="J293" s="12"/>
      <x:c r="K293" s="12"/>
      <x:c r="L293" s="12"/>
      <x:c r="M293" s="11"/>
      <x:c r="Q293" s="1" t="s">
        <x:v>78</x:v>
      </x:c>
    </x:row>
    <x:row r="294" spans="1:17" ht="30" customHeight="1">
      <x:c r="A294" s="11"/>
      <x:c r="B294" s="11"/>
      <x:c r="C294" s="11"/>
      <x:c r="D294" s="11"/>
      <x:c r="E294" s="12"/>
      <x:c r="F294" s="12"/>
      <x:c r="G294" s="12"/>
      <x:c r="H294" s="12"/>
      <x:c r="I294" s="12"/>
      <x:c r="J294" s="12"/>
      <x:c r="K294" s="12"/>
      <x:c r="L294" s="12"/>
      <x:c r="M294" s="11"/>
      <x:c r="Q294" s="1" t="s">
        <x:v>78</x:v>
      </x:c>
    </x:row>
    <x:row r="295" spans="1:17" ht="30" customHeight="1">
      <x:c r="A295" s="11"/>
      <x:c r="B295" s="11"/>
      <x:c r="C295" s="11"/>
      <x:c r="D295" s="11"/>
      <x:c r="E295" s="12"/>
      <x:c r="F295" s="12"/>
      <x:c r="G295" s="12"/>
      <x:c r="H295" s="12"/>
      <x:c r="I295" s="12"/>
      <x:c r="J295" s="12"/>
      <x:c r="K295" s="12"/>
      <x:c r="L295" s="12"/>
      <x:c r="M295" s="11"/>
      <x:c r="Q295" s="1" t="s">
        <x:v>78</x:v>
      </x:c>
    </x:row>
    <x:row r="296" spans="1:17" ht="30" customHeight="1">
      <x:c r="A296" s="11"/>
      <x:c r="B296" s="11"/>
      <x:c r="C296" s="11"/>
      <x:c r="D296" s="11"/>
      <x:c r="E296" s="12"/>
      <x:c r="F296" s="12"/>
      <x:c r="G296" s="12"/>
      <x:c r="H296" s="12"/>
      <x:c r="I296" s="12"/>
      <x:c r="J296" s="12"/>
      <x:c r="K296" s="12"/>
      <x:c r="L296" s="12"/>
      <x:c r="M296" s="11"/>
      <x:c r="Q296" s="1" t="s">
        <x:v>78</x:v>
      </x:c>
    </x:row>
    <x:row r="297" spans="1:17" ht="30" customHeight="1">
      <x:c r="A297" s="11"/>
      <x:c r="B297" s="11"/>
      <x:c r="C297" s="11"/>
      <x:c r="D297" s="11"/>
      <x:c r="E297" s="12"/>
      <x:c r="F297" s="12"/>
      <x:c r="G297" s="12"/>
      <x:c r="H297" s="12"/>
      <x:c r="I297" s="12"/>
      <x:c r="J297" s="12"/>
      <x:c r="K297" s="12"/>
      <x:c r="L297" s="12"/>
      <x:c r="M297" s="11"/>
      <x:c r="Q297" s="1" t="s">
        <x:v>78</x:v>
      </x:c>
    </x:row>
    <x:row r="298" spans="1:17" ht="30" customHeight="1">
      <x:c r="A298" s="11"/>
      <x:c r="B298" s="11"/>
      <x:c r="C298" s="11"/>
      <x:c r="D298" s="11"/>
      <x:c r="E298" s="12"/>
      <x:c r="F298" s="12"/>
      <x:c r="G298" s="12"/>
      <x:c r="H298" s="12"/>
      <x:c r="I298" s="12"/>
      <x:c r="J298" s="12"/>
      <x:c r="K298" s="12"/>
      <x:c r="L298" s="12"/>
      <x:c r="M298" s="11"/>
      <x:c r="Q298" s="1" t="s">
        <x:v>78</x:v>
      </x:c>
    </x:row>
    <x:row r="299" spans="1:17" ht="30" customHeight="1">
      <x:c r="A299" s="11"/>
      <x:c r="B299" s="11"/>
      <x:c r="C299" s="11"/>
      <x:c r="D299" s="11"/>
      <x:c r="E299" s="12"/>
      <x:c r="F299" s="12"/>
      <x:c r="G299" s="12"/>
      <x:c r="H299" s="12"/>
      <x:c r="I299" s="12"/>
      <x:c r="J299" s="12"/>
      <x:c r="K299" s="12"/>
      <x:c r="L299" s="12"/>
      <x:c r="M299" s="11"/>
      <x:c r="Q299" s="1" t="s">
        <x:v>78</x:v>
      </x:c>
    </x:row>
    <x:row r="300" spans="1:17" ht="30" customHeight="1">
      <x:c r="A300" s="11"/>
      <x:c r="B300" s="11"/>
      <x:c r="C300" s="11"/>
      <x:c r="D300" s="11"/>
      <x:c r="E300" s="12"/>
      <x:c r="F300" s="12"/>
      <x:c r="G300" s="12"/>
      <x:c r="H300" s="12"/>
      <x:c r="I300" s="12"/>
      <x:c r="J300" s="12"/>
      <x:c r="K300" s="12"/>
      <x:c r="L300" s="12"/>
      <x:c r="M300" s="11"/>
      <x:c r="Q300" s="1" t="s">
        <x:v>78</x:v>
      </x:c>
    </x:row>
    <x:row r="301" spans="1:17" ht="30" customHeight="1">
      <x:c r="A301" s="11"/>
      <x:c r="B301" s="11"/>
      <x:c r="C301" s="11"/>
      <x:c r="D301" s="11"/>
      <x:c r="E301" s="12"/>
      <x:c r="F301" s="12"/>
      <x:c r="G301" s="12"/>
      <x:c r="H301" s="12"/>
      <x:c r="I301" s="12"/>
      <x:c r="J301" s="12"/>
      <x:c r="K301" s="12"/>
      <x:c r="L301" s="12"/>
      <x:c r="M301" s="11"/>
      <x:c r="Q301" s="1" t="s">
        <x:v>78</x:v>
      </x:c>
    </x:row>
    <x:row r="302" spans="1:17" ht="30" customHeight="1">
      <x:c r="A302" s="11"/>
      <x:c r="B302" s="11"/>
      <x:c r="C302" s="11"/>
      <x:c r="D302" s="11"/>
      <x:c r="E302" s="12"/>
      <x:c r="F302" s="12"/>
      <x:c r="G302" s="12"/>
      <x:c r="H302" s="12"/>
      <x:c r="I302" s="12"/>
      <x:c r="J302" s="12"/>
      <x:c r="K302" s="12"/>
      <x:c r="L302" s="12"/>
      <x:c r="M302" s="11"/>
      <x:c r="Q302" s="1" t="s">
        <x:v>78</x:v>
      </x:c>
    </x:row>
    <x:row r="303" spans="1:17" ht="30" customHeight="1">
      <x:c r="A303" s="11"/>
      <x:c r="B303" s="11"/>
      <x:c r="C303" s="11"/>
      <x:c r="D303" s="11"/>
      <x:c r="E303" s="12"/>
      <x:c r="F303" s="12"/>
      <x:c r="G303" s="12"/>
      <x:c r="H303" s="12"/>
      <x:c r="I303" s="12"/>
      <x:c r="J303" s="12"/>
      <x:c r="K303" s="12"/>
      <x:c r="L303" s="12"/>
      <x:c r="M303" s="11"/>
      <x:c r="Q303" s="1" t="s">
        <x:v>78</x:v>
      </x:c>
    </x:row>
    <x:row r="304" spans="1:17" ht="30" customHeight="1">
      <x:c r="A304" s="11"/>
      <x:c r="B304" s="11"/>
      <x:c r="C304" s="11"/>
      <x:c r="D304" s="11"/>
      <x:c r="E304" s="12"/>
      <x:c r="F304" s="12"/>
      <x:c r="G304" s="12"/>
      <x:c r="H304" s="12"/>
      <x:c r="I304" s="12"/>
      <x:c r="J304" s="12"/>
      <x:c r="K304" s="12"/>
      <x:c r="L304" s="12"/>
      <x:c r="M304" s="11"/>
      <x:c r="Q304" s="1" t="s">
        <x:v>78</x:v>
      </x:c>
    </x:row>
    <x:row r="305" spans="1:17" ht="30" customHeight="1">
      <x:c r="A305" s="11"/>
      <x:c r="B305" s="11"/>
      <x:c r="C305" s="11"/>
      <x:c r="D305" s="11"/>
      <x:c r="E305" s="12"/>
      <x:c r="F305" s="12"/>
      <x:c r="G305" s="12"/>
      <x:c r="H305" s="12"/>
      <x:c r="I305" s="12"/>
      <x:c r="J305" s="12"/>
      <x:c r="K305" s="12"/>
      <x:c r="L305" s="12"/>
      <x:c r="M305" s="11"/>
      <x:c r="Q305" s="1" t="s">
        <x:v>78</x:v>
      </x:c>
    </x:row>
    <x:row r="306" spans="1:17" ht="30" customHeight="1">
      <x:c r="A306" s="11"/>
      <x:c r="B306" s="11"/>
      <x:c r="C306" s="11"/>
      <x:c r="D306" s="11"/>
      <x:c r="E306" s="12"/>
      <x:c r="F306" s="12"/>
      <x:c r="G306" s="12"/>
      <x:c r="H306" s="12"/>
      <x:c r="I306" s="12"/>
      <x:c r="J306" s="12"/>
      <x:c r="K306" s="12"/>
      <x:c r="L306" s="12"/>
      <x:c r="M306" s="11"/>
      <x:c r="Q306" s="1" t="s">
        <x:v>78</x:v>
      </x:c>
    </x:row>
    <x:row r="307" spans="1:17" ht="30" customHeight="1">
      <x:c r="A307" s="11"/>
      <x:c r="B307" s="11"/>
      <x:c r="C307" s="11"/>
      <x:c r="D307" s="11"/>
      <x:c r="E307" s="12"/>
      <x:c r="F307" s="12"/>
      <x:c r="G307" s="12"/>
      <x:c r="H307" s="12"/>
      <x:c r="I307" s="12"/>
      <x:c r="J307" s="12"/>
      <x:c r="K307" s="12"/>
      <x:c r="L307" s="12"/>
      <x:c r="M307" s="11"/>
      <x:c r="Q307" s="1" t="s">
        <x:v>78</x:v>
      </x:c>
    </x:row>
    <x:row r="308" spans="1:17" ht="30" customHeight="1">
      <x:c r="A308" s="11"/>
      <x:c r="B308" s="11"/>
      <x:c r="C308" s="11"/>
      <x:c r="D308" s="11"/>
      <x:c r="E308" s="12"/>
      <x:c r="F308" s="12"/>
      <x:c r="G308" s="12"/>
      <x:c r="H308" s="12"/>
      <x:c r="I308" s="12"/>
      <x:c r="J308" s="12"/>
      <x:c r="K308" s="12"/>
      <x:c r="L308" s="12"/>
      <x:c r="M308" s="11"/>
      <x:c r="Q308" s="1" t="s">
        <x:v>78</x:v>
      </x:c>
    </x:row>
    <x:row r="309" spans="1:17" ht="30" customHeight="1">
      <x:c r="A309" s="11"/>
      <x:c r="B309" s="11"/>
      <x:c r="C309" s="11"/>
      <x:c r="D309" s="11"/>
      <x:c r="E309" s="12"/>
      <x:c r="F309" s="12"/>
      <x:c r="G309" s="12"/>
      <x:c r="H309" s="12"/>
      <x:c r="I309" s="12"/>
      <x:c r="J309" s="12"/>
      <x:c r="K309" s="12"/>
      <x:c r="L309" s="12"/>
      <x:c r="M309" s="11"/>
      <x:c r="Q309" s="1" t="s">
        <x:v>78</x:v>
      </x:c>
    </x:row>
    <x:row r="310" spans="1:17" ht="30" customHeight="1">
      <x:c r="A310" s="11"/>
      <x:c r="B310" s="11"/>
      <x:c r="C310" s="11"/>
      <x:c r="D310" s="11"/>
      <x:c r="E310" s="12"/>
      <x:c r="F310" s="12"/>
      <x:c r="G310" s="12"/>
      <x:c r="H310" s="12"/>
      <x:c r="I310" s="12"/>
      <x:c r="J310" s="12"/>
      <x:c r="K310" s="12"/>
      <x:c r="L310" s="12"/>
      <x:c r="M310" s="11"/>
      <x:c r="Q310" s="1" t="s">
        <x:v>78</x:v>
      </x:c>
    </x:row>
    <x:row r="311" spans="1:17" ht="30" customHeight="1">
      <x:c r="A311" s="11"/>
      <x:c r="B311" s="11"/>
      <x:c r="C311" s="11"/>
      <x:c r="D311" s="11"/>
      <x:c r="E311" s="12"/>
      <x:c r="F311" s="12"/>
      <x:c r="G311" s="12"/>
      <x:c r="H311" s="12"/>
      <x:c r="I311" s="12"/>
      <x:c r="J311" s="12"/>
      <x:c r="K311" s="12"/>
      <x:c r="L311" s="12"/>
      <x:c r="M311" s="11"/>
      <x:c r="Q311" s="1" t="s">
        <x:v>78</x:v>
      </x:c>
    </x:row>
    <x:row r="312" spans="1:17" ht="30" customHeight="1">
      <x:c r="A312" s="11"/>
      <x:c r="B312" s="11"/>
      <x:c r="C312" s="11"/>
      <x:c r="D312" s="11"/>
      <x:c r="E312" s="12"/>
      <x:c r="F312" s="12"/>
      <x:c r="G312" s="12"/>
      <x:c r="H312" s="12"/>
      <x:c r="I312" s="12"/>
      <x:c r="J312" s="12"/>
      <x:c r="K312" s="12"/>
      <x:c r="L312" s="12"/>
      <x:c r="M312" s="11"/>
      <x:c r="Q312" s="1" t="s">
        <x:v>78</x:v>
      </x:c>
    </x:row>
    <x:row r="313" spans="1:17" ht="30" customHeight="1">
      <x:c r="A313" s="11"/>
      <x:c r="B313" s="11"/>
      <x:c r="C313" s="11"/>
      <x:c r="D313" s="11"/>
      <x:c r="E313" s="12"/>
      <x:c r="F313" s="12"/>
      <x:c r="G313" s="12"/>
      <x:c r="H313" s="12"/>
      <x:c r="I313" s="12"/>
      <x:c r="J313" s="12"/>
      <x:c r="K313" s="12"/>
      <x:c r="L313" s="12"/>
      <x:c r="M313" s="11"/>
      <x:c r="Q313" s="1" t="s">
        <x:v>78</x:v>
      </x:c>
    </x:row>
    <x:row r="314" spans="1:17" ht="30" customHeight="1">
      <x:c r="A314" s="11"/>
      <x:c r="B314" s="11"/>
      <x:c r="C314" s="11"/>
      <x:c r="D314" s="11"/>
      <x:c r="E314" s="12"/>
      <x:c r="F314" s="12"/>
      <x:c r="G314" s="12"/>
      <x:c r="H314" s="12"/>
      <x:c r="I314" s="12"/>
      <x:c r="J314" s="12"/>
      <x:c r="K314" s="12"/>
      <x:c r="L314" s="12"/>
      <x:c r="M314" s="11"/>
      <x:c r="Q314" s="1" t="s">
        <x:v>78</x:v>
      </x:c>
    </x:row>
    <x:row r="315" spans="1:14" ht="30" customHeight="1">
      <x:c r="A315" s="10" t="s">
        <x:v>113</x:v>
      </x:c>
      <x:c r="B315" s="11"/>
      <x:c r="C315" s="11"/>
      <x:c r="D315" s="11"/>
      <x:c r="E315" s="12"/>
      <x:c r="F315" s="12">
        <x:f>SUMIF(Q291:Q314,"01010201",F291:F314)</x:f>
        <x:v>0</x:v>
      </x:c>
      <x:c r="G315" s="12"/>
      <x:c r="H315" s="12">
        <x:f>SUMIF(Q291:Q314,"01010201",H291:H314)</x:f>
        <x:v>0</x:v>
      </x:c>
      <x:c r="I315" s="12"/>
      <x:c r="J315" s="12">
        <x:f>SUMIF(Q291:Q314,"01010201",J291:J314)</x:f>
        <x:v>0</x:v>
      </x:c>
      <x:c r="K315" s="12"/>
      <x:c r="L315" s="12">
        <x:f>SUMIF(Q291:Q314,"01010201",L291:L314)</x:f>
        <x:v>0</x:v>
      </x:c>
      <x:c r="M315" s="11"/>
      <x:c r="N315" t="s">
        <x:v>445</x:v>
      </x:c>
    </x:row>
    <x:row r="316" spans="1:17" ht="30" customHeight="1">
      <x:c r="A316" s="10" t="s">
        <x:v>89</x:v>
      </x:c>
      <x:c r="B316" s="10" t="s">
        <x:v>235</x:v>
      </x:c>
      <x:c r="C316" s="11"/>
      <x:c r="D316" s="11"/>
      <x:c r="E316" s="12"/>
      <x:c r="F316" s="12"/>
      <x:c r="G316" s="12"/>
      <x:c r="H316" s="12"/>
      <x:c r="I316" s="12"/>
      <x:c r="J316" s="12"/>
      <x:c r="K316" s="12"/>
      <x:c r="L316" s="12"/>
      <x:c r="M316" s="11"/>
      <x:c r="Q316" s="1" t="s">
        <x:v>82</x:v>
      </x:c>
    </x:row>
    <x:row r="317" spans="1:48" ht="30" customHeight="1">
      <x:c r="A317" s="10" t="s">
        <x:v>409</x:v>
      </x:c>
      <x:c r="B317" s="10" t="s">
        <x:v>254</x:v>
      </x:c>
      <x:c r="C317" s="10" t="s">
        <x:v>255</x:v>
      </x:c>
      <x:c r="D317" s="11">
        <x:v>1</x:v>
      </x:c>
      <x:c r="E317" s="12"/>
      <x:c r="F317" s="12">
        <x:f>IFERROR(TRUNC(E317*D317,0),0)</x:f>
        <x:v>0</x:v>
      </x:c>
      <x:c r="G317" s="12"/>
      <x:c r="H317" s="12">
        <x:f>IFERROR(TRUNC(G317*D317,0),0)</x:f>
        <x:v>0</x:v>
      </x:c>
      <x:c r="I317" s="12"/>
      <x:c r="J317" s="12">
        <x:f>IFERROR(TRUNC(I317*D317,0),0)</x:f>
        <x:v>0</x:v>
      </x:c>
      <x:c r="K317" s="12">
        <x:f>IFERROR(TRUNC(E317+G317+I317,0),0)</x:f>
        <x:v>0</x:v>
      </x:c>
      <x:c r="L317" s="12">
        <x:f>IFERROR(TRUNC(F317+H317+J317,0),0)</x:f>
        <x:v>0</x:v>
      </x:c>
      <x:c r="M317" s="10" t="s">
        <x:v>235</x:v>
      </x:c>
      <x:c r="N317" s="1" t="s">
        <x:v>290</x:v>
      </x:c>
      <x:c r="O317" s="1" t="s">
        <x:v>235</x:v>
      </x:c>
      <x:c r="P317" s="1" t="s">
        <x:v>235</x:v>
      </x:c>
      <x:c r="Q317" s="1" t="s">
        <x:v>82</x:v>
      </x:c>
      <x:c r="R317" s="1" t="s">
        <x:v>268</x:v>
      </x:c>
      <x:c r="S317" s="1" t="s">
        <x:v>244</x:v>
      </x:c>
      <x:c r="T317" s="1" t="s">
        <x:v>244</x:v>
      </x:c>
      <x:c r="AR317" s="1" t="s">
        <x:v>235</x:v>
      </x:c>
      <x:c r="AS317" s="1" t="s">
        <x:v>235</x:v>
      </x:c>
      <x:c r="AU317" s="1" t="s">
        <x:v>123</x:v>
      </x:c>
      <x:c r="AV317">
        <x:v>75967</x:v>
      </x:c>
    </x:row>
    <x:row r="318" spans="1:48" ht="30" customHeight="1">
      <x:c r="A318" s="10" t="s">
        <x:v>429</x:v>
      </x:c>
      <x:c r="B318" s="10" t="s">
        <x:v>2</x:v>
      </x:c>
      <x:c r="C318" s="10" t="s">
        <x:v>255</x:v>
      </x:c>
      <x:c r="D318" s="11">
        <x:v>47</x:v>
      </x:c>
      <x:c r="E318" s="12"/>
      <x:c r="F318" s="12">
        <x:f>IFERROR(TRUNC(E318*D318,0),0)</x:f>
        <x:v>0</x:v>
      </x:c>
      <x:c r="G318" s="12"/>
      <x:c r="H318" s="12">
        <x:f>IFERROR(TRUNC(G318*D318,0),0)</x:f>
        <x:v>0</x:v>
      </x:c>
      <x:c r="I318" s="12"/>
      <x:c r="J318" s="12">
        <x:f>IFERROR(TRUNC(I318*D318,0),0)</x:f>
        <x:v>0</x:v>
      </x:c>
      <x:c r="K318" s="12">
        <x:f>IFERROR(TRUNC(E318+G318+I318,0),0)</x:f>
        <x:v>0</x:v>
      </x:c>
      <x:c r="L318" s="12">
        <x:f>IFERROR(TRUNC(F318+H318+J318,0),0)</x:f>
        <x:v>0</x:v>
      </x:c>
      <x:c r="M318" s="10" t="s">
        <x:v>235</x:v>
      </x:c>
      <x:c r="N318" s="1" t="s">
        <x:v>332</x:v>
      </x:c>
      <x:c r="O318" s="1" t="s">
        <x:v>235</x:v>
      </x:c>
      <x:c r="P318" s="1" t="s">
        <x:v>235</x:v>
      </x:c>
      <x:c r="Q318" s="1" t="s">
        <x:v>82</x:v>
      </x:c>
      <x:c r="R318" s="1" t="s">
        <x:v>268</x:v>
      </x:c>
      <x:c r="S318" s="1" t="s">
        <x:v>244</x:v>
      </x:c>
      <x:c r="T318" s="1" t="s">
        <x:v>244</x:v>
      </x:c>
      <x:c r="AR318" s="1" t="s">
        <x:v>235</x:v>
      </x:c>
      <x:c r="AS318" s="1" t="s">
        <x:v>235</x:v>
      </x:c>
      <x:c r="AU318" s="1" t="s">
        <x:v>177</x:v>
      </x:c>
      <x:c r="AV318">
        <x:v>75968</x:v>
      </x:c>
    </x:row>
    <x:row r="319" spans="1:48" ht="30" customHeight="1">
      <x:c r="A319" s="10" t="s">
        <x:v>429</x:v>
      </x:c>
      <x:c r="B319" s="10" t="s">
        <x:v>6</x:v>
      </x:c>
      <x:c r="C319" s="10" t="s">
        <x:v>255</x:v>
      </x:c>
      <x:c r="D319" s="11">
        <x:v>24</x:v>
      </x:c>
      <x:c r="E319" s="12"/>
      <x:c r="F319" s="12">
        <x:f>IFERROR(TRUNC(E319*D319,0),0)</x:f>
        <x:v>0</x:v>
      </x:c>
      <x:c r="G319" s="12"/>
      <x:c r="H319" s="12">
        <x:f>IFERROR(TRUNC(G319*D319,0),0)</x:f>
        <x:v>0</x:v>
      </x:c>
      <x:c r="I319" s="12"/>
      <x:c r="J319" s="12">
        <x:f>IFERROR(TRUNC(I319*D319,0),0)</x:f>
        <x:v>0</x:v>
      </x:c>
      <x:c r="K319" s="12">
        <x:f>IFERROR(TRUNC(E319+G319+I319,0),0)</x:f>
        <x:v>0</x:v>
      </x:c>
      <x:c r="L319" s="12">
        <x:f>IFERROR(TRUNC(F319+H319+J319,0),0)</x:f>
        <x:v>0</x:v>
      </x:c>
      <x:c r="M319" s="10" t="s">
        <x:v>235</x:v>
      </x:c>
      <x:c r="N319" s="1" t="s">
        <x:v>280</x:v>
      </x:c>
      <x:c r="O319" s="1" t="s">
        <x:v>235</x:v>
      </x:c>
      <x:c r="P319" s="1" t="s">
        <x:v>235</x:v>
      </x:c>
      <x:c r="Q319" s="1" t="s">
        <x:v>82</x:v>
      </x:c>
      <x:c r="R319" s="1" t="s">
        <x:v>268</x:v>
      </x:c>
      <x:c r="S319" s="1" t="s">
        <x:v>244</x:v>
      </x:c>
      <x:c r="T319" s="1" t="s">
        <x:v>244</x:v>
      </x:c>
      <x:c r="AR319" s="1" t="s">
        <x:v>235</x:v>
      </x:c>
      <x:c r="AS319" s="1" t="s">
        <x:v>235</x:v>
      </x:c>
      <x:c r="AU319" s="1" t="s">
        <x:v>166</x:v>
      </x:c>
      <x:c r="AV319">
        <x:v>75969</x:v>
      </x:c>
    </x:row>
    <x:row r="320" spans="1:48" ht="30" customHeight="1">
      <x:c r="A320" s="10" t="s">
        <x:v>394</x:v>
      </x:c>
      <x:c r="B320" s="10" t="s">
        <x:v>69</x:v>
      </x:c>
      <x:c r="C320" s="10" t="s">
        <x:v>229</x:v>
      </x:c>
      <x:c r="D320" s="11">
        <x:v>15</x:v>
      </x:c>
      <x:c r="E320" s="12"/>
      <x:c r="F320" s="12">
        <x:f>IFERROR(TRUNC(E320*D320,0),0)</x:f>
        <x:v>0</x:v>
      </x:c>
      <x:c r="G320" s="12"/>
      <x:c r="H320" s="12">
        <x:f>IFERROR(TRUNC(G320*D320,0),0)</x:f>
        <x:v>0</x:v>
      </x:c>
      <x:c r="I320" s="12"/>
      <x:c r="J320" s="12">
        <x:f>IFERROR(TRUNC(I320*D320,0),0)</x:f>
        <x:v>0</x:v>
      </x:c>
      <x:c r="K320" s="12">
        <x:f>IFERROR(TRUNC(E320+G320+I320,0),0)</x:f>
        <x:v>0</x:v>
      </x:c>
      <x:c r="L320" s="12">
        <x:f>IFERROR(TRUNC(F320+H320+J320,0),0)</x:f>
        <x:v>0</x:v>
      </x:c>
      <x:c r="M320" s="10" t="s">
        <x:v>235</x:v>
      </x:c>
      <x:c r="N320" s="1" t="s">
        <x:v>331</x:v>
      </x:c>
      <x:c r="O320" s="1" t="s">
        <x:v>235</x:v>
      </x:c>
      <x:c r="P320" s="1" t="s">
        <x:v>235</x:v>
      </x:c>
      <x:c r="Q320" s="1" t="s">
        <x:v>82</x:v>
      </x:c>
      <x:c r="R320" s="1" t="s">
        <x:v>268</x:v>
      </x:c>
      <x:c r="S320" s="1" t="s">
        <x:v>244</x:v>
      </x:c>
      <x:c r="T320" s="1" t="s">
        <x:v>244</x:v>
      </x:c>
      <x:c r="AR320" s="1" t="s">
        <x:v>235</x:v>
      </x:c>
      <x:c r="AS320" s="1" t="s">
        <x:v>235</x:v>
      </x:c>
      <x:c r="AU320" s="1" t="s">
        <x:v>167</x:v>
      </x:c>
      <x:c r="AV320">
        <x:v>76033</x:v>
      </x:c>
    </x:row>
    <x:row r="321" spans="1:17" ht="30" customHeight="1">
      <x:c r="A321" s="11"/>
      <x:c r="B321" s="11"/>
      <x:c r="C321" s="11"/>
      <x:c r="D321" s="11"/>
      <x:c r="E321" s="12"/>
      <x:c r="F321" s="12"/>
      <x:c r="G321" s="12"/>
      <x:c r="H321" s="12"/>
      <x:c r="I321" s="12"/>
      <x:c r="J321" s="12"/>
      <x:c r="K321" s="12"/>
      <x:c r="L321" s="12"/>
      <x:c r="M321" s="11"/>
      <x:c r="Q321" s="1" t="s">
        <x:v>82</x:v>
      </x:c>
    </x:row>
    <x:row r="322" spans="1:17" ht="30" customHeight="1">
      <x:c r="A322" s="11"/>
      <x:c r="B322" s="11"/>
      <x:c r="C322" s="11"/>
      <x:c r="D322" s="11"/>
      <x:c r="E322" s="12"/>
      <x:c r="F322" s="12"/>
      <x:c r="G322" s="12"/>
      <x:c r="H322" s="12"/>
      <x:c r="I322" s="12"/>
      <x:c r="J322" s="12"/>
      <x:c r="K322" s="12"/>
      <x:c r="L322" s="12"/>
      <x:c r="M322" s="11"/>
      <x:c r="Q322" s="1" t="s">
        <x:v>82</x:v>
      </x:c>
    </x:row>
    <x:row r="323" spans="1:17" ht="30" customHeight="1">
      <x:c r="A323" s="11"/>
      <x:c r="B323" s="11"/>
      <x:c r="C323" s="11"/>
      <x:c r="D323" s="11"/>
      <x:c r="E323" s="12"/>
      <x:c r="F323" s="12"/>
      <x:c r="G323" s="12"/>
      <x:c r="H323" s="12"/>
      <x:c r="I323" s="12"/>
      <x:c r="J323" s="12"/>
      <x:c r="K323" s="12"/>
      <x:c r="L323" s="12"/>
      <x:c r="M323" s="11"/>
      <x:c r="Q323" s="1" t="s">
        <x:v>82</x:v>
      </x:c>
    </x:row>
    <x:row r="324" spans="1:17" ht="30" customHeight="1">
      <x:c r="A324" s="11"/>
      <x:c r="B324" s="11"/>
      <x:c r="C324" s="11"/>
      <x:c r="D324" s="11"/>
      <x:c r="E324" s="12"/>
      <x:c r="F324" s="12"/>
      <x:c r="G324" s="12"/>
      <x:c r="H324" s="12"/>
      <x:c r="I324" s="12"/>
      <x:c r="J324" s="12"/>
      <x:c r="K324" s="12"/>
      <x:c r="L324" s="12"/>
      <x:c r="M324" s="11"/>
      <x:c r="Q324" s="1" t="s">
        <x:v>82</x:v>
      </x:c>
    </x:row>
    <x:row r="325" spans="1:17" ht="30" customHeight="1">
      <x:c r="A325" s="11"/>
      <x:c r="B325" s="11"/>
      <x:c r="C325" s="11"/>
      <x:c r="D325" s="11"/>
      <x:c r="E325" s="12"/>
      <x:c r="F325" s="12"/>
      <x:c r="G325" s="12"/>
      <x:c r="H325" s="12"/>
      <x:c r="I325" s="12"/>
      <x:c r="J325" s="12"/>
      <x:c r="K325" s="12"/>
      <x:c r="L325" s="12"/>
      <x:c r="M325" s="11"/>
      <x:c r="Q325" s="1" t="s">
        <x:v>82</x:v>
      </x:c>
    </x:row>
    <x:row r="326" spans="1:17" ht="30" customHeight="1">
      <x:c r="A326" s="11"/>
      <x:c r="B326" s="11"/>
      <x:c r="C326" s="11"/>
      <x:c r="D326" s="11"/>
      <x:c r="E326" s="12"/>
      <x:c r="F326" s="12"/>
      <x:c r="G326" s="12"/>
      <x:c r="H326" s="12"/>
      <x:c r="I326" s="12"/>
      <x:c r="J326" s="12"/>
      <x:c r="K326" s="12"/>
      <x:c r="L326" s="12"/>
      <x:c r="M326" s="11"/>
      <x:c r="Q326" s="1" t="s">
        <x:v>82</x:v>
      </x:c>
    </x:row>
    <x:row r="327" spans="1:17" ht="30" customHeight="1">
      <x:c r="A327" s="11"/>
      <x:c r="B327" s="11"/>
      <x:c r="C327" s="11"/>
      <x:c r="D327" s="11"/>
      <x:c r="E327" s="12"/>
      <x:c r="F327" s="12"/>
      <x:c r="G327" s="12"/>
      <x:c r="H327" s="12"/>
      <x:c r="I327" s="12"/>
      <x:c r="J327" s="12"/>
      <x:c r="K327" s="12"/>
      <x:c r="L327" s="12"/>
      <x:c r="M327" s="11"/>
      <x:c r="Q327" s="1" t="s">
        <x:v>82</x:v>
      </x:c>
    </x:row>
    <x:row r="328" spans="1:17" ht="30" customHeight="1">
      <x:c r="A328" s="11"/>
      <x:c r="B328" s="11"/>
      <x:c r="C328" s="11"/>
      <x:c r="D328" s="11"/>
      <x:c r="E328" s="12"/>
      <x:c r="F328" s="12"/>
      <x:c r="G328" s="12"/>
      <x:c r="H328" s="12"/>
      <x:c r="I328" s="12"/>
      <x:c r="J328" s="12"/>
      <x:c r="K328" s="12"/>
      <x:c r="L328" s="12"/>
      <x:c r="M328" s="11"/>
      <x:c r="Q328" s="1" t="s">
        <x:v>82</x:v>
      </x:c>
    </x:row>
    <x:row r="329" spans="1:17" ht="30" customHeight="1">
      <x:c r="A329" s="11"/>
      <x:c r="B329" s="11"/>
      <x:c r="C329" s="11"/>
      <x:c r="D329" s="11"/>
      <x:c r="E329" s="12"/>
      <x:c r="F329" s="12"/>
      <x:c r="G329" s="12"/>
      <x:c r="H329" s="12"/>
      <x:c r="I329" s="12"/>
      <x:c r="J329" s="12"/>
      <x:c r="K329" s="12"/>
      <x:c r="L329" s="12"/>
      <x:c r="M329" s="11"/>
      <x:c r="Q329" s="1" t="s">
        <x:v>82</x:v>
      </x:c>
    </x:row>
    <x:row r="330" spans="1:17" ht="30" customHeight="1">
      <x:c r="A330" s="11"/>
      <x:c r="B330" s="11"/>
      <x:c r="C330" s="11"/>
      <x:c r="D330" s="11"/>
      <x:c r="E330" s="12"/>
      <x:c r="F330" s="12"/>
      <x:c r="G330" s="12"/>
      <x:c r="H330" s="12"/>
      <x:c r="I330" s="12"/>
      <x:c r="J330" s="12"/>
      <x:c r="K330" s="12"/>
      <x:c r="L330" s="12"/>
      <x:c r="M330" s="11"/>
      <x:c r="Q330" s="1" t="s">
        <x:v>82</x:v>
      </x:c>
    </x:row>
    <x:row r="331" spans="1:17" ht="30" customHeight="1">
      <x:c r="A331" s="11"/>
      <x:c r="B331" s="11"/>
      <x:c r="C331" s="11"/>
      <x:c r="D331" s="11"/>
      <x:c r="E331" s="12"/>
      <x:c r="F331" s="12"/>
      <x:c r="G331" s="12"/>
      <x:c r="H331" s="12"/>
      <x:c r="I331" s="12"/>
      <x:c r="J331" s="12"/>
      <x:c r="K331" s="12"/>
      <x:c r="L331" s="12"/>
      <x:c r="M331" s="11"/>
      <x:c r="Q331" s="1" t="s">
        <x:v>82</x:v>
      </x:c>
    </x:row>
    <x:row r="332" spans="1:17" ht="30" customHeight="1">
      <x:c r="A332" s="11"/>
      <x:c r="B332" s="11"/>
      <x:c r="C332" s="11"/>
      <x:c r="D332" s="11"/>
      <x:c r="E332" s="12"/>
      <x:c r="F332" s="12"/>
      <x:c r="G332" s="12"/>
      <x:c r="H332" s="12"/>
      <x:c r="I332" s="12"/>
      <x:c r="J332" s="12"/>
      <x:c r="K332" s="12"/>
      <x:c r="L332" s="12"/>
      <x:c r="M332" s="11"/>
      <x:c r="Q332" s="1" t="s">
        <x:v>82</x:v>
      </x:c>
    </x:row>
    <x:row r="333" spans="1:17" ht="30" customHeight="1">
      <x:c r="A333" s="11"/>
      <x:c r="B333" s="11"/>
      <x:c r="C333" s="11"/>
      <x:c r="D333" s="11"/>
      <x:c r="E333" s="12"/>
      <x:c r="F333" s="12"/>
      <x:c r="G333" s="12"/>
      <x:c r="H333" s="12"/>
      <x:c r="I333" s="12"/>
      <x:c r="J333" s="12"/>
      <x:c r="K333" s="12"/>
      <x:c r="L333" s="12"/>
      <x:c r="M333" s="11"/>
      <x:c r="Q333" s="1" t="s">
        <x:v>82</x:v>
      </x:c>
    </x:row>
    <x:row r="334" spans="1:17" ht="30" customHeight="1">
      <x:c r="A334" s="11"/>
      <x:c r="B334" s="11"/>
      <x:c r="C334" s="11"/>
      <x:c r="D334" s="11"/>
      <x:c r="E334" s="12"/>
      <x:c r="F334" s="12"/>
      <x:c r="G334" s="12"/>
      <x:c r="H334" s="12"/>
      <x:c r="I334" s="12"/>
      <x:c r="J334" s="12"/>
      <x:c r="K334" s="12"/>
      <x:c r="L334" s="12"/>
      <x:c r="M334" s="11"/>
      <x:c r="Q334" s="1" t="s">
        <x:v>82</x:v>
      </x:c>
    </x:row>
    <x:row r="335" spans="1:17" ht="30" customHeight="1">
      <x:c r="A335" s="11"/>
      <x:c r="B335" s="11"/>
      <x:c r="C335" s="11"/>
      <x:c r="D335" s="11"/>
      <x:c r="E335" s="12"/>
      <x:c r="F335" s="12"/>
      <x:c r="G335" s="12"/>
      <x:c r="H335" s="12"/>
      <x:c r="I335" s="12"/>
      <x:c r="J335" s="12"/>
      <x:c r="K335" s="12"/>
      <x:c r="L335" s="12"/>
      <x:c r="M335" s="11"/>
      <x:c r="Q335" s="1" t="s">
        <x:v>82</x:v>
      </x:c>
    </x:row>
    <x:row r="336" spans="1:17" ht="30" customHeight="1">
      <x:c r="A336" s="11"/>
      <x:c r="B336" s="11"/>
      <x:c r="C336" s="11"/>
      <x:c r="D336" s="11"/>
      <x:c r="E336" s="12"/>
      <x:c r="F336" s="12"/>
      <x:c r="G336" s="12"/>
      <x:c r="H336" s="12"/>
      <x:c r="I336" s="12"/>
      <x:c r="J336" s="12"/>
      <x:c r="K336" s="12"/>
      <x:c r="L336" s="12"/>
      <x:c r="M336" s="11"/>
      <x:c r="Q336" s="1" t="s">
        <x:v>82</x:v>
      </x:c>
    </x:row>
    <x:row r="337" spans="1:17" ht="30" customHeight="1">
      <x:c r="A337" s="11"/>
      <x:c r="B337" s="11"/>
      <x:c r="C337" s="11"/>
      <x:c r="D337" s="11"/>
      <x:c r="E337" s="12"/>
      <x:c r="F337" s="12"/>
      <x:c r="G337" s="12"/>
      <x:c r="H337" s="12"/>
      <x:c r="I337" s="12"/>
      <x:c r="J337" s="12"/>
      <x:c r="K337" s="12"/>
      <x:c r="L337" s="12"/>
      <x:c r="M337" s="11"/>
      <x:c r="Q337" s="1" t="s">
        <x:v>82</x:v>
      </x:c>
    </x:row>
    <x:row r="338" spans="1:17" ht="30" customHeight="1">
      <x:c r="A338" s="11"/>
      <x:c r="B338" s="11"/>
      <x:c r="C338" s="11"/>
      <x:c r="D338" s="11"/>
      <x:c r="E338" s="12"/>
      <x:c r="F338" s="12"/>
      <x:c r="G338" s="12"/>
      <x:c r="H338" s="12"/>
      <x:c r="I338" s="12"/>
      <x:c r="J338" s="12"/>
      <x:c r="K338" s="12"/>
      <x:c r="L338" s="12"/>
      <x:c r="M338" s="11"/>
      <x:c r="Q338" s="1" t="s">
        <x:v>82</x:v>
      </x:c>
    </x:row>
    <x:row r="339" spans="1:17" ht="30" customHeight="1">
      <x:c r="A339" s="11"/>
      <x:c r="B339" s="11"/>
      <x:c r="C339" s="11"/>
      <x:c r="D339" s="11"/>
      <x:c r="E339" s="12"/>
      <x:c r="F339" s="12"/>
      <x:c r="G339" s="12"/>
      <x:c r="H339" s="12"/>
      <x:c r="I339" s="12"/>
      <x:c r="J339" s="12"/>
      <x:c r="K339" s="12"/>
      <x:c r="L339" s="12"/>
      <x:c r="M339" s="11"/>
      <x:c r="Q339" s="1" t="s">
        <x:v>82</x:v>
      </x:c>
    </x:row>
    <x:row r="340" spans="1:17" ht="30" customHeight="1">
      <x:c r="A340" s="11"/>
      <x:c r="B340" s="11"/>
      <x:c r="C340" s="11"/>
      <x:c r="D340" s="11"/>
      <x:c r="E340" s="12"/>
      <x:c r="F340" s="12"/>
      <x:c r="G340" s="12"/>
      <x:c r="H340" s="12"/>
      <x:c r="I340" s="12"/>
      <x:c r="J340" s="12"/>
      <x:c r="K340" s="12"/>
      <x:c r="L340" s="12"/>
      <x:c r="M340" s="11"/>
      <x:c r="Q340" s="1" t="s">
        <x:v>82</x:v>
      </x:c>
    </x:row>
    <x:row r="341" spans="1:14" ht="30" customHeight="1">
      <x:c r="A341" s="10" t="s">
        <x:v>113</x:v>
      </x:c>
      <x:c r="B341" s="11"/>
      <x:c r="C341" s="11"/>
      <x:c r="D341" s="11"/>
      <x:c r="E341" s="12"/>
      <x:c r="F341" s="12">
        <x:f>SUMIF(Q317:Q340,"01010202",F317:F340)</x:f>
        <x:v>0</x:v>
      </x:c>
      <x:c r="G341" s="12"/>
      <x:c r="H341" s="12">
        <x:f>SUMIF(Q317:Q340,"01010202",H317:H340)</x:f>
        <x:v>0</x:v>
      </x:c>
      <x:c r="I341" s="12"/>
      <x:c r="J341" s="12">
        <x:f>SUMIF(Q317:Q340,"01010202",J317:J340)</x:f>
        <x:v>0</x:v>
      </x:c>
      <x:c r="K341" s="12"/>
      <x:c r="L341" s="12">
        <x:f>SUMIF(Q317:Q340,"01010202",L317:L340)</x:f>
        <x:v>0</x:v>
      </x:c>
      <x:c r="M341" s="11"/>
      <x:c r="N341" t="s">
        <x:v>445</x:v>
      </x:c>
    </x:row>
    <x:row r="342" spans="1:17" ht="30" customHeight="1">
      <x:c r="A342" s="10" t="s">
        <x:v>86</x:v>
      </x:c>
      <x:c r="B342" s="10" t="s">
        <x:v>235</x:v>
      </x:c>
      <x:c r="C342" s="11"/>
      <x:c r="D342" s="11"/>
      <x:c r="E342" s="12"/>
      <x:c r="F342" s="12"/>
      <x:c r="G342" s="12"/>
      <x:c r="H342" s="12"/>
      <x:c r="I342" s="12"/>
      <x:c r="J342" s="12"/>
      <x:c r="K342" s="12"/>
      <x:c r="L342" s="12"/>
      <x:c r="M342" s="11"/>
      <x:c r="Q342" s="1" t="s">
        <x:v>79</x:v>
      </x:c>
    </x:row>
    <x:row r="343" spans="1:48" ht="30" customHeight="1">
      <x:c r="A343" s="10" t="s">
        <x:v>32</x:v>
      </x:c>
      <x:c r="B343" s="10" t="s">
        <x:v>30</x:v>
      </x:c>
      <x:c r="C343" s="10" t="s">
        <x:v>255</x:v>
      </x:c>
      <x:c r="D343" s="11">
        <x:v>6</x:v>
      </x:c>
      <x:c r="E343" s="12"/>
      <x:c r="F343" s="12">
        <x:f>IFERROR(TRUNC(E343*D343,0),0)</x:f>
        <x:v>0</x:v>
      </x:c>
      <x:c r="G343" s="12"/>
      <x:c r="H343" s="12">
        <x:f>IFERROR(TRUNC(G343*D343,0),0)</x:f>
        <x:v>0</x:v>
      </x:c>
      <x:c r="I343" s="12"/>
      <x:c r="J343" s="12">
        <x:f>IFERROR(TRUNC(I343*D343,0),0)</x:f>
        <x:v>0</x:v>
      </x:c>
      <x:c r="K343" s="12">
        <x:f>IFERROR(TRUNC(E343+G343+I343,0),0)</x:f>
        <x:v>0</x:v>
      </x:c>
      <x:c r="L343" s="12">
        <x:f>IFERROR(TRUNC(F343+H343+J343,0),0)</x:f>
        <x:v>0</x:v>
      </x:c>
      <x:c r="M343" s="10" t="s">
        <x:v>235</x:v>
      </x:c>
      <x:c r="N343" s="1" t="s">
        <x:v>299</x:v>
      </x:c>
      <x:c r="O343" s="1" t="s">
        <x:v>235</x:v>
      </x:c>
      <x:c r="P343" s="1" t="s">
        <x:v>235</x:v>
      </x:c>
      <x:c r="Q343" s="1" t="s">
        <x:v>79</x:v>
      </x:c>
      <x:c r="R343" s="1" t="s">
        <x:v>268</x:v>
      </x:c>
      <x:c r="S343" s="1" t="s">
        <x:v>244</x:v>
      </x:c>
      <x:c r="T343" s="1" t="s">
        <x:v>244</x:v>
      </x:c>
      <x:c r="AR343" s="1" t="s">
        <x:v>235</x:v>
      </x:c>
      <x:c r="AS343" s="1" t="s">
        <x:v>235</x:v>
      </x:c>
      <x:c r="AU343" s="1" t="s">
        <x:v>157</x:v>
      </x:c>
      <x:c r="AV343">
        <x:v>75972</x:v>
      </x:c>
    </x:row>
    <x:row r="344" spans="1:48" ht="30" customHeight="1">
      <x:c r="A344" s="10" t="s">
        <x:v>50</x:v>
      </x:c>
      <x:c r="B344" s="10" t="s">
        <x:v>48</x:v>
      </x:c>
      <x:c r="C344" s="10" t="s">
        <x:v>255</x:v>
      </x:c>
      <x:c r="D344" s="11">
        <x:v>6</x:v>
      </x:c>
      <x:c r="E344" s="12"/>
      <x:c r="F344" s="12">
        <x:f>IFERROR(TRUNC(E344*D344,0),0)</x:f>
        <x:v>0</x:v>
      </x:c>
      <x:c r="G344" s="12"/>
      <x:c r="H344" s="12">
        <x:f>IFERROR(TRUNC(G344*D344,0),0)</x:f>
        <x:v>0</x:v>
      </x:c>
      <x:c r="I344" s="12"/>
      <x:c r="J344" s="12">
        <x:f>IFERROR(TRUNC(I344*D344,0),0)</x:f>
        <x:v>0</x:v>
      </x:c>
      <x:c r="K344" s="12">
        <x:f>IFERROR(TRUNC(E344+G344+I344,0),0)</x:f>
        <x:v>0</x:v>
      </x:c>
      <x:c r="L344" s="12">
        <x:f>IFERROR(TRUNC(F344+H344+J344,0),0)</x:f>
        <x:v>0</x:v>
      </x:c>
      <x:c r="M344" s="10" t="s">
        <x:v>235</x:v>
      </x:c>
      <x:c r="N344" s="1" t="s">
        <x:v>296</x:v>
      </x:c>
      <x:c r="O344" s="1" t="s">
        <x:v>235</x:v>
      </x:c>
      <x:c r="P344" s="1" t="s">
        <x:v>235</x:v>
      </x:c>
      <x:c r="Q344" s="1" t="s">
        <x:v>79</x:v>
      </x:c>
      <x:c r="R344" s="1" t="s">
        <x:v>268</x:v>
      </x:c>
      <x:c r="S344" s="1" t="s">
        <x:v>244</x:v>
      </x:c>
      <x:c r="T344" s="1" t="s">
        <x:v>244</x:v>
      </x:c>
      <x:c r="AR344" s="1" t="s">
        <x:v>235</x:v>
      </x:c>
      <x:c r="AS344" s="1" t="s">
        <x:v>235</x:v>
      </x:c>
      <x:c r="AU344" s="1" t="s">
        <x:v>173</x:v>
      </x:c>
      <x:c r="AV344">
        <x:v>75973</x:v>
      </x:c>
    </x:row>
    <x:row r="345" spans="1:48" ht="30" customHeight="1">
      <x:c r="A345" s="10" t="s">
        <x:v>346</x:v>
      </x:c>
      <x:c r="B345" s="10" t="s">
        <x:v>235</x:v>
      </x:c>
      <x:c r="C345" s="10" t="s">
        <x:v>229</x:v>
      </x:c>
      <x:c r="D345" s="11">
        <x:v>5</x:v>
      </x:c>
      <x:c r="E345" s="12"/>
      <x:c r="F345" s="12">
        <x:f>IFERROR(TRUNC(E345*D345,0),0)</x:f>
        <x:v>0</x:v>
      </x:c>
      <x:c r="G345" s="12"/>
      <x:c r="H345" s="12">
        <x:f>IFERROR(TRUNC(G345*D345,0),0)</x:f>
        <x:v>0</x:v>
      </x:c>
      <x:c r="I345" s="12"/>
      <x:c r="J345" s="12">
        <x:f>IFERROR(TRUNC(I345*D345,0),0)</x:f>
        <x:v>0</x:v>
      </x:c>
      <x:c r="K345" s="12">
        <x:f>IFERROR(TRUNC(E345+G345+I345,0),0)</x:f>
        <x:v>0</x:v>
      </x:c>
      <x:c r="L345" s="12">
        <x:f>IFERROR(TRUNC(F345+H345+J345,0),0)</x:f>
        <x:v>0</x:v>
      </x:c>
      <x:c r="M345" s="10" t="s">
        <x:v>235</x:v>
      </x:c>
      <x:c r="N345" s="1" t="s">
        <x:v>307</x:v>
      </x:c>
      <x:c r="O345" s="1" t="s">
        <x:v>235</x:v>
      </x:c>
      <x:c r="P345" s="1" t="s">
        <x:v>235</x:v>
      </x:c>
      <x:c r="Q345" s="1" t="s">
        <x:v>79</x:v>
      </x:c>
      <x:c r="R345" s="1" t="s">
        <x:v>268</x:v>
      </x:c>
      <x:c r="S345" s="1" t="s">
        <x:v>244</x:v>
      </x:c>
      <x:c r="T345" s="1" t="s">
        <x:v>244</x:v>
      </x:c>
      <x:c r="AR345" s="1" t="s">
        <x:v>235</x:v>
      </x:c>
      <x:c r="AS345" s="1" t="s">
        <x:v>235</x:v>
      </x:c>
      <x:c r="AU345" s="1" t="s">
        <x:v>153</x:v>
      </x:c>
      <x:c r="AV345">
        <x:v>76034</x:v>
      </x:c>
    </x:row>
    <x:row r="346" spans="1:17" ht="30" customHeight="1">
      <x:c r="A346" s="11"/>
      <x:c r="B346" s="11"/>
      <x:c r="C346" s="11"/>
      <x:c r="D346" s="11"/>
      <x:c r="E346" s="12"/>
      <x:c r="F346" s="12"/>
      <x:c r="G346" s="12"/>
      <x:c r="H346" s="12"/>
      <x:c r="I346" s="12"/>
      <x:c r="J346" s="12"/>
      <x:c r="K346" s="12"/>
      <x:c r="L346" s="12"/>
      <x:c r="M346" s="11"/>
      <x:c r="Q346" s="1" t="s">
        <x:v>79</x:v>
      </x:c>
    </x:row>
    <x:row r="347" spans="1:17" ht="30" customHeight="1">
      <x:c r="A347" s="11"/>
      <x:c r="B347" s="11"/>
      <x:c r="C347" s="11"/>
      <x:c r="D347" s="11"/>
      <x:c r="E347" s="12"/>
      <x:c r="F347" s="12"/>
      <x:c r="G347" s="12"/>
      <x:c r="H347" s="12"/>
      <x:c r="I347" s="12"/>
      <x:c r="J347" s="12"/>
      <x:c r="K347" s="12"/>
      <x:c r="L347" s="12"/>
      <x:c r="M347" s="11"/>
      <x:c r="Q347" s="1" t="s">
        <x:v>79</x:v>
      </x:c>
    </x:row>
    <x:row r="348" spans="1:17" ht="30" customHeight="1">
      <x:c r="A348" s="11"/>
      <x:c r="B348" s="11"/>
      <x:c r="C348" s="11"/>
      <x:c r="D348" s="11"/>
      <x:c r="E348" s="12"/>
      <x:c r="F348" s="12"/>
      <x:c r="G348" s="12"/>
      <x:c r="H348" s="12"/>
      <x:c r="I348" s="12"/>
      <x:c r="J348" s="12"/>
      <x:c r="K348" s="12"/>
      <x:c r="L348" s="12"/>
      <x:c r="M348" s="11"/>
      <x:c r="Q348" s="1" t="s">
        <x:v>79</x:v>
      </x:c>
    </x:row>
    <x:row r="349" spans="1:17" ht="30" customHeight="1">
      <x:c r="A349" s="11"/>
      <x:c r="B349" s="11"/>
      <x:c r="C349" s="11"/>
      <x:c r="D349" s="11"/>
      <x:c r="E349" s="12"/>
      <x:c r="F349" s="12"/>
      <x:c r="G349" s="12"/>
      <x:c r="H349" s="12"/>
      <x:c r="I349" s="12"/>
      <x:c r="J349" s="12"/>
      <x:c r="K349" s="12"/>
      <x:c r="L349" s="12"/>
      <x:c r="M349" s="11"/>
      <x:c r="Q349" s="1" t="s">
        <x:v>79</x:v>
      </x:c>
    </x:row>
    <x:row r="350" spans="1:17" ht="30" customHeight="1">
      <x:c r="A350" s="11"/>
      <x:c r="B350" s="11"/>
      <x:c r="C350" s="11"/>
      <x:c r="D350" s="11"/>
      <x:c r="E350" s="12"/>
      <x:c r="F350" s="12"/>
      <x:c r="G350" s="12"/>
      <x:c r="H350" s="12"/>
      <x:c r="I350" s="12"/>
      <x:c r="J350" s="12"/>
      <x:c r="K350" s="12"/>
      <x:c r="L350" s="12"/>
      <x:c r="M350" s="11"/>
      <x:c r="Q350" s="1" t="s">
        <x:v>79</x:v>
      </x:c>
    </x:row>
    <x:row r="351" spans="1:17" ht="30" customHeight="1">
      <x:c r="A351" s="11"/>
      <x:c r="B351" s="11"/>
      <x:c r="C351" s="11"/>
      <x:c r="D351" s="11"/>
      <x:c r="E351" s="12"/>
      <x:c r="F351" s="12"/>
      <x:c r="G351" s="12"/>
      <x:c r="H351" s="12"/>
      <x:c r="I351" s="12"/>
      <x:c r="J351" s="12"/>
      <x:c r="K351" s="12"/>
      <x:c r="L351" s="12"/>
      <x:c r="M351" s="11"/>
      <x:c r="Q351" s="1" t="s">
        <x:v>79</x:v>
      </x:c>
    </x:row>
    <x:row r="352" spans="1:17" ht="30" customHeight="1">
      <x:c r="A352" s="11"/>
      <x:c r="B352" s="11"/>
      <x:c r="C352" s="11"/>
      <x:c r="D352" s="11"/>
      <x:c r="E352" s="12"/>
      <x:c r="F352" s="12"/>
      <x:c r="G352" s="12"/>
      <x:c r="H352" s="12"/>
      <x:c r="I352" s="12"/>
      <x:c r="J352" s="12"/>
      <x:c r="K352" s="12"/>
      <x:c r="L352" s="12"/>
      <x:c r="M352" s="11"/>
      <x:c r="Q352" s="1" t="s">
        <x:v>79</x:v>
      </x:c>
    </x:row>
    <x:row r="353" spans="1:17" ht="30" customHeight="1">
      <x:c r="A353" s="11"/>
      <x:c r="B353" s="11"/>
      <x:c r="C353" s="11"/>
      <x:c r="D353" s="11"/>
      <x:c r="E353" s="12"/>
      <x:c r="F353" s="12"/>
      <x:c r="G353" s="12"/>
      <x:c r="H353" s="12"/>
      <x:c r="I353" s="12"/>
      <x:c r="J353" s="12"/>
      <x:c r="K353" s="12"/>
      <x:c r="L353" s="12"/>
      <x:c r="M353" s="11"/>
      <x:c r="Q353" s="1" t="s">
        <x:v>79</x:v>
      </x:c>
    </x:row>
    <x:row r="354" spans="1:17" ht="30" customHeight="1">
      <x:c r="A354" s="11"/>
      <x:c r="B354" s="11"/>
      <x:c r="C354" s="11"/>
      <x:c r="D354" s="11"/>
      <x:c r="E354" s="12"/>
      <x:c r="F354" s="12"/>
      <x:c r="G354" s="12"/>
      <x:c r="H354" s="12"/>
      <x:c r="I354" s="12"/>
      <x:c r="J354" s="12"/>
      <x:c r="K354" s="12"/>
      <x:c r="L354" s="12"/>
      <x:c r="M354" s="11"/>
      <x:c r="Q354" s="1" t="s">
        <x:v>79</x:v>
      </x:c>
    </x:row>
    <x:row r="355" spans="1:17" ht="30" customHeight="1">
      <x:c r="A355" s="11"/>
      <x:c r="B355" s="11"/>
      <x:c r="C355" s="11"/>
      <x:c r="D355" s="11"/>
      <x:c r="E355" s="12"/>
      <x:c r="F355" s="12"/>
      <x:c r="G355" s="12"/>
      <x:c r="H355" s="12"/>
      <x:c r="I355" s="12"/>
      <x:c r="J355" s="12"/>
      <x:c r="K355" s="12"/>
      <x:c r="L355" s="12"/>
      <x:c r="M355" s="11"/>
      <x:c r="Q355" s="1" t="s">
        <x:v>79</x:v>
      </x:c>
    </x:row>
    <x:row r="356" spans="1:17" ht="30" customHeight="1">
      <x:c r="A356" s="11"/>
      <x:c r="B356" s="11"/>
      <x:c r="C356" s="11"/>
      <x:c r="D356" s="11"/>
      <x:c r="E356" s="12"/>
      <x:c r="F356" s="12"/>
      <x:c r="G356" s="12"/>
      <x:c r="H356" s="12"/>
      <x:c r="I356" s="12"/>
      <x:c r="J356" s="12"/>
      <x:c r="K356" s="12"/>
      <x:c r="L356" s="12"/>
      <x:c r="M356" s="11"/>
      <x:c r="Q356" s="1" t="s">
        <x:v>79</x:v>
      </x:c>
    </x:row>
    <x:row r="357" spans="1:17" ht="30" customHeight="1">
      <x:c r="A357" s="11"/>
      <x:c r="B357" s="11"/>
      <x:c r="C357" s="11"/>
      <x:c r="D357" s="11"/>
      <x:c r="E357" s="12"/>
      <x:c r="F357" s="12"/>
      <x:c r="G357" s="12"/>
      <x:c r="H357" s="12"/>
      <x:c r="I357" s="12"/>
      <x:c r="J357" s="12"/>
      <x:c r="K357" s="12"/>
      <x:c r="L357" s="12"/>
      <x:c r="M357" s="11"/>
      <x:c r="Q357" s="1" t="s">
        <x:v>79</x:v>
      </x:c>
    </x:row>
    <x:row r="358" spans="1:17" ht="30" customHeight="1">
      <x:c r="A358" s="11"/>
      <x:c r="B358" s="11"/>
      <x:c r="C358" s="11"/>
      <x:c r="D358" s="11"/>
      <x:c r="E358" s="12"/>
      <x:c r="F358" s="12"/>
      <x:c r="G358" s="12"/>
      <x:c r="H358" s="12"/>
      <x:c r="I358" s="12"/>
      <x:c r="J358" s="12"/>
      <x:c r="K358" s="12"/>
      <x:c r="L358" s="12"/>
      <x:c r="M358" s="11"/>
      <x:c r="Q358" s="1" t="s">
        <x:v>79</x:v>
      </x:c>
    </x:row>
    <x:row r="359" spans="1:17" ht="30" customHeight="1">
      <x:c r="A359" s="11"/>
      <x:c r="B359" s="11"/>
      <x:c r="C359" s="11"/>
      <x:c r="D359" s="11"/>
      <x:c r="E359" s="12"/>
      <x:c r="F359" s="12"/>
      <x:c r="G359" s="12"/>
      <x:c r="H359" s="12"/>
      <x:c r="I359" s="12"/>
      <x:c r="J359" s="12"/>
      <x:c r="K359" s="12"/>
      <x:c r="L359" s="12"/>
      <x:c r="M359" s="11"/>
      <x:c r="Q359" s="1" t="s">
        <x:v>79</x:v>
      </x:c>
    </x:row>
    <x:row r="360" spans="1:17" ht="30" customHeight="1">
      <x:c r="A360" s="11"/>
      <x:c r="B360" s="11"/>
      <x:c r="C360" s="11"/>
      <x:c r="D360" s="11"/>
      <x:c r="E360" s="12"/>
      <x:c r="F360" s="12"/>
      <x:c r="G360" s="12"/>
      <x:c r="H360" s="12"/>
      <x:c r="I360" s="12"/>
      <x:c r="J360" s="12"/>
      <x:c r="K360" s="12"/>
      <x:c r="L360" s="12"/>
      <x:c r="M360" s="11"/>
      <x:c r="Q360" s="1" t="s">
        <x:v>79</x:v>
      </x:c>
    </x:row>
    <x:row r="361" spans="1:17" ht="30" customHeight="1">
      <x:c r="A361" s="11"/>
      <x:c r="B361" s="11"/>
      <x:c r="C361" s="11"/>
      <x:c r="D361" s="11"/>
      <x:c r="E361" s="12"/>
      <x:c r="F361" s="12"/>
      <x:c r="G361" s="12"/>
      <x:c r="H361" s="12"/>
      <x:c r="I361" s="12"/>
      <x:c r="J361" s="12"/>
      <x:c r="K361" s="12"/>
      <x:c r="L361" s="12"/>
      <x:c r="M361" s="11"/>
      <x:c r="Q361" s="1" t="s">
        <x:v>79</x:v>
      </x:c>
    </x:row>
    <x:row r="362" spans="1:17" ht="30" customHeight="1">
      <x:c r="A362" s="11"/>
      <x:c r="B362" s="11"/>
      <x:c r="C362" s="11"/>
      <x:c r="D362" s="11"/>
      <x:c r="E362" s="12"/>
      <x:c r="F362" s="12"/>
      <x:c r="G362" s="12"/>
      <x:c r="H362" s="12"/>
      <x:c r="I362" s="12"/>
      <x:c r="J362" s="12"/>
      <x:c r="K362" s="12"/>
      <x:c r="L362" s="12"/>
      <x:c r="M362" s="11"/>
      <x:c r="Q362" s="1" t="s">
        <x:v>79</x:v>
      </x:c>
    </x:row>
    <x:row r="363" spans="1:17" ht="30" customHeight="1">
      <x:c r="A363" s="11"/>
      <x:c r="B363" s="11"/>
      <x:c r="C363" s="11"/>
      <x:c r="D363" s="11"/>
      <x:c r="E363" s="12"/>
      <x:c r="F363" s="12"/>
      <x:c r="G363" s="12"/>
      <x:c r="H363" s="12"/>
      <x:c r="I363" s="12"/>
      <x:c r="J363" s="12"/>
      <x:c r="K363" s="12"/>
      <x:c r="L363" s="12"/>
      <x:c r="M363" s="11"/>
      <x:c r="Q363" s="1" t="s">
        <x:v>79</x:v>
      </x:c>
    </x:row>
    <x:row r="364" spans="1:17" ht="30" customHeight="1">
      <x:c r="A364" s="11"/>
      <x:c r="B364" s="11"/>
      <x:c r="C364" s="11"/>
      <x:c r="D364" s="11"/>
      <x:c r="E364" s="12"/>
      <x:c r="F364" s="12"/>
      <x:c r="G364" s="12"/>
      <x:c r="H364" s="12"/>
      <x:c r="I364" s="12"/>
      <x:c r="J364" s="12"/>
      <x:c r="K364" s="12"/>
      <x:c r="L364" s="12"/>
      <x:c r="M364" s="11"/>
      <x:c r="Q364" s="1" t="s">
        <x:v>79</x:v>
      </x:c>
    </x:row>
    <x:row r="365" spans="1:17" ht="30" customHeight="1">
      <x:c r="A365" s="11"/>
      <x:c r="B365" s="11"/>
      <x:c r="C365" s="11"/>
      <x:c r="D365" s="11"/>
      <x:c r="E365" s="12"/>
      <x:c r="F365" s="12"/>
      <x:c r="G365" s="12"/>
      <x:c r="H365" s="12"/>
      <x:c r="I365" s="12"/>
      <x:c r="J365" s="12"/>
      <x:c r="K365" s="12"/>
      <x:c r="L365" s="12"/>
      <x:c r="M365" s="11"/>
      <x:c r="Q365" s="1" t="s">
        <x:v>79</x:v>
      </x:c>
    </x:row>
    <x:row r="366" spans="1:17" ht="30" customHeight="1">
      <x:c r="A366" s="11"/>
      <x:c r="B366" s="11"/>
      <x:c r="C366" s="11"/>
      <x:c r="D366" s="11"/>
      <x:c r="E366" s="12"/>
      <x:c r="F366" s="12"/>
      <x:c r="G366" s="12"/>
      <x:c r="H366" s="12"/>
      <x:c r="I366" s="12"/>
      <x:c r="J366" s="12"/>
      <x:c r="K366" s="12"/>
      <x:c r="L366" s="12"/>
      <x:c r="M366" s="11"/>
      <x:c r="Q366" s="1" t="s">
        <x:v>79</x:v>
      </x:c>
    </x:row>
    <x:row r="367" spans="1:14" ht="30" customHeight="1">
      <x:c r="A367" s="10" t="s">
        <x:v>113</x:v>
      </x:c>
      <x:c r="B367" s="11"/>
      <x:c r="C367" s="11"/>
      <x:c r="D367" s="11"/>
      <x:c r="E367" s="12"/>
      <x:c r="F367" s="12">
        <x:f>SUMIF(Q343:Q366,"01010203",F343:F366)</x:f>
        <x:v>0</x:v>
      </x:c>
      <x:c r="G367" s="12"/>
      <x:c r="H367" s="12">
        <x:f>SUMIF(Q343:Q366,"01010203",H343:H366)</x:f>
        <x:v>0</x:v>
      </x:c>
      <x:c r="I367" s="12"/>
      <x:c r="J367" s="12">
        <x:f>SUMIF(Q343:Q366,"01010203",J343:J366)</x:f>
        <x:v>0</x:v>
      </x:c>
      <x:c r="K367" s="12"/>
      <x:c r="L367" s="12">
        <x:f>SUMIF(Q343:Q366,"01010203",L343:L366)</x:f>
        <x:v>0</x:v>
      </x:c>
      <x:c r="M367" s="11"/>
      <x:c r="N367" t="s">
        <x:v>445</x:v>
      </x:c>
    </x:row>
    <x:row r="368" spans="1:17" ht="30" customHeight="1">
      <x:c r="A368" s="10" t="s">
        <x:v>93</x:v>
      </x:c>
      <x:c r="B368" s="10" t="s">
        <x:v>235</x:v>
      </x:c>
      <x:c r="C368" s="11"/>
      <x:c r="D368" s="11"/>
      <x:c r="E368" s="12"/>
      <x:c r="F368" s="12"/>
      <x:c r="G368" s="12"/>
      <x:c r="H368" s="12"/>
      <x:c r="I368" s="12"/>
      <x:c r="J368" s="12"/>
      <x:c r="K368" s="12"/>
      <x:c r="L368" s="12"/>
      <x:c r="M368" s="11"/>
      <x:c r="Q368" s="1" t="s">
        <x:v>77</x:v>
      </x:c>
    </x:row>
    <x:row r="369" spans="1:48" ht="30" customHeight="1">
      <x:c r="A369" s="10" t="s">
        <x:v>52</x:v>
      </x:c>
      <x:c r="B369" s="10" t="s">
        <x:v>67</x:v>
      </x:c>
      <x:c r="C369" s="10" t="s">
        <x:v>255</x:v>
      </x:c>
      <x:c r="D369" s="11">
        <x:v>4</x:v>
      </x:c>
      <x:c r="E369" s="12"/>
      <x:c r="F369" s="12">
        <x:f>IFERROR(TRUNC(E369*D369,0),0)</x:f>
        <x:v>0</x:v>
      </x:c>
      <x:c r="G369" s="12"/>
      <x:c r="H369" s="12">
        <x:f>IFERROR(TRUNC(G369*D369,0),0)</x:f>
        <x:v>0</x:v>
      </x:c>
      <x:c r="I369" s="12"/>
      <x:c r="J369" s="12">
        <x:f>IFERROR(TRUNC(I369*D369,0),0)</x:f>
        <x:v>0</x:v>
      </x:c>
      <x:c r="K369" s="12">
        <x:f>IFERROR(TRUNC(E369+G369+I369,0),0)</x:f>
        <x:v>0</x:v>
      </x:c>
      <x:c r="L369" s="12">
        <x:f>IFERROR(TRUNC(F369+H369+J369,0),0)</x:f>
        <x:v>0</x:v>
      </x:c>
      <x:c r="M369" s="10" t="s">
        <x:v>235</x:v>
      </x:c>
      <x:c r="N369" s="1" t="s">
        <x:v>319</x:v>
      </x:c>
      <x:c r="O369" s="1" t="s">
        <x:v>235</x:v>
      </x:c>
      <x:c r="P369" s="1" t="s">
        <x:v>235</x:v>
      </x:c>
      <x:c r="Q369" s="1" t="s">
        <x:v>77</x:v>
      </x:c>
      <x:c r="R369" s="1" t="s">
        <x:v>268</x:v>
      </x:c>
      <x:c r="S369" s="1" t="s">
        <x:v>244</x:v>
      </x:c>
      <x:c r="T369" s="1" t="s">
        <x:v>244</x:v>
      </x:c>
      <x:c r="AR369" s="1" t="s">
        <x:v>235</x:v>
      </x:c>
      <x:c r="AS369" s="1" t="s">
        <x:v>235</x:v>
      </x:c>
      <x:c r="AU369" s="1" t="s">
        <x:v>165</x:v>
      </x:c>
      <x:c r="AV369">
        <x:v>75975</x:v>
      </x:c>
    </x:row>
    <x:row r="370" spans="1:17" ht="30" customHeight="1">
      <x:c r="A370" s="11"/>
      <x:c r="B370" s="11"/>
      <x:c r="C370" s="11"/>
      <x:c r="D370" s="11"/>
      <x:c r="E370" s="12"/>
      <x:c r="F370" s="12"/>
      <x:c r="G370" s="12"/>
      <x:c r="H370" s="12"/>
      <x:c r="I370" s="12"/>
      <x:c r="J370" s="12"/>
      <x:c r="K370" s="12"/>
      <x:c r="L370" s="12"/>
      <x:c r="M370" s="11"/>
      <x:c r="Q370" s="1" t="s">
        <x:v>77</x:v>
      </x:c>
    </x:row>
    <x:row r="371" spans="1:17" ht="30" customHeight="1">
      <x:c r="A371" s="11"/>
      <x:c r="B371" s="11"/>
      <x:c r="C371" s="11"/>
      <x:c r="D371" s="11"/>
      <x:c r="E371" s="12"/>
      <x:c r="F371" s="12"/>
      <x:c r="G371" s="12"/>
      <x:c r="H371" s="12"/>
      <x:c r="I371" s="12"/>
      <x:c r="J371" s="12"/>
      <x:c r="K371" s="12"/>
      <x:c r="L371" s="12"/>
      <x:c r="M371" s="11"/>
      <x:c r="Q371" s="1" t="s">
        <x:v>77</x:v>
      </x:c>
    </x:row>
    <x:row r="372" spans="1:17" ht="30" customHeight="1">
      <x:c r="A372" s="11"/>
      <x:c r="B372" s="11"/>
      <x:c r="C372" s="11"/>
      <x:c r="D372" s="11"/>
      <x:c r="E372" s="12"/>
      <x:c r="F372" s="12"/>
      <x:c r="G372" s="12"/>
      <x:c r="H372" s="12"/>
      <x:c r="I372" s="12"/>
      <x:c r="J372" s="12"/>
      <x:c r="K372" s="12"/>
      <x:c r="L372" s="12"/>
      <x:c r="M372" s="11"/>
      <x:c r="Q372" s="1" t="s">
        <x:v>77</x:v>
      </x:c>
    </x:row>
    <x:row r="373" spans="1:17" ht="30" customHeight="1">
      <x:c r="A373" s="11"/>
      <x:c r="B373" s="11"/>
      <x:c r="C373" s="11"/>
      <x:c r="D373" s="11"/>
      <x:c r="E373" s="12"/>
      <x:c r="F373" s="12"/>
      <x:c r="G373" s="12"/>
      <x:c r="H373" s="12"/>
      <x:c r="I373" s="12"/>
      <x:c r="J373" s="12"/>
      <x:c r="K373" s="12"/>
      <x:c r="L373" s="12"/>
      <x:c r="M373" s="11"/>
      <x:c r="Q373" s="1" t="s">
        <x:v>77</x:v>
      </x:c>
    </x:row>
    <x:row r="374" spans="1:17" ht="30" customHeight="1">
      <x:c r="A374" s="11"/>
      <x:c r="B374" s="11"/>
      <x:c r="C374" s="11"/>
      <x:c r="D374" s="11"/>
      <x:c r="E374" s="12"/>
      <x:c r="F374" s="12"/>
      <x:c r="G374" s="12"/>
      <x:c r="H374" s="12"/>
      <x:c r="I374" s="12"/>
      <x:c r="J374" s="12"/>
      <x:c r="K374" s="12"/>
      <x:c r="L374" s="12"/>
      <x:c r="M374" s="11"/>
      <x:c r="Q374" s="1" t="s">
        <x:v>77</x:v>
      </x:c>
    </x:row>
    <x:row r="375" spans="1:17" ht="30" customHeight="1">
      <x:c r="A375" s="11"/>
      <x:c r="B375" s="11"/>
      <x:c r="C375" s="11"/>
      <x:c r="D375" s="11"/>
      <x:c r="E375" s="12"/>
      <x:c r="F375" s="12"/>
      <x:c r="G375" s="12"/>
      <x:c r="H375" s="12"/>
      <x:c r="I375" s="12"/>
      <x:c r="J375" s="12"/>
      <x:c r="K375" s="12"/>
      <x:c r="L375" s="12"/>
      <x:c r="M375" s="11"/>
      <x:c r="Q375" s="1" t="s">
        <x:v>77</x:v>
      </x:c>
    </x:row>
    <x:row r="376" spans="1:17" ht="30" customHeight="1">
      <x:c r="A376" s="11"/>
      <x:c r="B376" s="11"/>
      <x:c r="C376" s="11"/>
      <x:c r="D376" s="11"/>
      <x:c r="E376" s="12"/>
      <x:c r="F376" s="12"/>
      <x:c r="G376" s="12"/>
      <x:c r="H376" s="12"/>
      <x:c r="I376" s="12"/>
      <x:c r="J376" s="12"/>
      <x:c r="K376" s="12"/>
      <x:c r="L376" s="12"/>
      <x:c r="M376" s="11"/>
      <x:c r="Q376" s="1" t="s">
        <x:v>77</x:v>
      </x:c>
    </x:row>
    <x:row r="377" spans="1:17" ht="30" customHeight="1">
      <x:c r="A377" s="11"/>
      <x:c r="B377" s="11"/>
      <x:c r="C377" s="11"/>
      <x:c r="D377" s="11"/>
      <x:c r="E377" s="12"/>
      <x:c r="F377" s="12"/>
      <x:c r="G377" s="12"/>
      <x:c r="H377" s="12"/>
      <x:c r="I377" s="12"/>
      <x:c r="J377" s="12"/>
      <x:c r="K377" s="12"/>
      <x:c r="L377" s="12"/>
      <x:c r="M377" s="11"/>
      <x:c r="Q377" s="1" t="s">
        <x:v>77</x:v>
      </x:c>
    </x:row>
    <x:row r="378" spans="1:17" ht="30" customHeight="1">
      <x:c r="A378" s="11"/>
      <x:c r="B378" s="11"/>
      <x:c r="C378" s="11"/>
      <x:c r="D378" s="11"/>
      <x:c r="E378" s="12"/>
      <x:c r="F378" s="12"/>
      <x:c r="G378" s="12"/>
      <x:c r="H378" s="12"/>
      <x:c r="I378" s="12"/>
      <x:c r="J378" s="12"/>
      <x:c r="K378" s="12"/>
      <x:c r="L378" s="12"/>
      <x:c r="M378" s="11"/>
      <x:c r="Q378" s="1" t="s">
        <x:v>77</x:v>
      </x:c>
    </x:row>
    <x:row r="379" spans="1:17" ht="30" customHeight="1">
      <x:c r="A379" s="11"/>
      <x:c r="B379" s="11"/>
      <x:c r="C379" s="11"/>
      <x:c r="D379" s="11"/>
      <x:c r="E379" s="12"/>
      <x:c r="F379" s="12"/>
      <x:c r="G379" s="12"/>
      <x:c r="H379" s="12"/>
      <x:c r="I379" s="12"/>
      <x:c r="J379" s="12"/>
      <x:c r="K379" s="12"/>
      <x:c r="L379" s="12"/>
      <x:c r="M379" s="11"/>
      <x:c r="Q379" s="1" t="s">
        <x:v>77</x:v>
      </x:c>
    </x:row>
    <x:row r="380" spans="1:17" ht="30" customHeight="1">
      <x:c r="A380" s="11"/>
      <x:c r="B380" s="11"/>
      <x:c r="C380" s="11"/>
      <x:c r="D380" s="11"/>
      <x:c r="E380" s="12"/>
      <x:c r="F380" s="12"/>
      <x:c r="G380" s="12"/>
      <x:c r="H380" s="12"/>
      <x:c r="I380" s="12"/>
      <x:c r="J380" s="12"/>
      <x:c r="K380" s="12"/>
      <x:c r="L380" s="12"/>
      <x:c r="M380" s="11"/>
      <x:c r="Q380" s="1" t="s">
        <x:v>77</x:v>
      </x:c>
    </x:row>
    <x:row r="381" spans="1:17" ht="30" customHeight="1">
      <x:c r="A381" s="11"/>
      <x:c r="B381" s="11"/>
      <x:c r="C381" s="11"/>
      <x:c r="D381" s="11"/>
      <x:c r="E381" s="12"/>
      <x:c r="F381" s="12"/>
      <x:c r="G381" s="12"/>
      <x:c r="H381" s="12"/>
      <x:c r="I381" s="12"/>
      <x:c r="J381" s="12"/>
      <x:c r="K381" s="12"/>
      <x:c r="L381" s="12"/>
      <x:c r="M381" s="11"/>
      <x:c r="Q381" s="1" t="s">
        <x:v>77</x:v>
      </x:c>
    </x:row>
    <x:row r="382" spans="1:17" ht="30" customHeight="1">
      <x:c r="A382" s="11"/>
      <x:c r="B382" s="11"/>
      <x:c r="C382" s="11"/>
      <x:c r="D382" s="11"/>
      <x:c r="E382" s="12"/>
      <x:c r="F382" s="12"/>
      <x:c r="G382" s="12"/>
      <x:c r="H382" s="12"/>
      <x:c r="I382" s="12"/>
      <x:c r="J382" s="12"/>
      <x:c r="K382" s="12"/>
      <x:c r="L382" s="12"/>
      <x:c r="M382" s="11"/>
      <x:c r="Q382" s="1" t="s">
        <x:v>77</x:v>
      </x:c>
    </x:row>
    <x:row r="383" spans="1:17" ht="30" customHeight="1">
      <x:c r="A383" s="11"/>
      <x:c r="B383" s="11"/>
      <x:c r="C383" s="11"/>
      <x:c r="D383" s="11"/>
      <x:c r="E383" s="12"/>
      <x:c r="F383" s="12"/>
      <x:c r="G383" s="12"/>
      <x:c r="H383" s="12"/>
      <x:c r="I383" s="12"/>
      <x:c r="J383" s="12"/>
      <x:c r="K383" s="12"/>
      <x:c r="L383" s="12"/>
      <x:c r="M383" s="11"/>
      <x:c r="Q383" s="1" t="s">
        <x:v>77</x:v>
      </x:c>
    </x:row>
    <x:row r="384" spans="1:17" ht="30" customHeight="1">
      <x:c r="A384" s="11"/>
      <x:c r="B384" s="11"/>
      <x:c r="C384" s="11"/>
      <x:c r="D384" s="11"/>
      <x:c r="E384" s="12"/>
      <x:c r="F384" s="12"/>
      <x:c r="G384" s="12"/>
      <x:c r="H384" s="12"/>
      <x:c r="I384" s="12"/>
      <x:c r="J384" s="12"/>
      <x:c r="K384" s="12"/>
      <x:c r="L384" s="12"/>
      <x:c r="M384" s="11"/>
      <x:c r="Q384" s="1" t="s">
        <x:v>77</x:v>
      </x:c>
    </x:row>
    <x:row r="385" spans="1:17" ht="30" customHeight="1">
      <x:c r="A385" s="11"/>
      <x:c r="B385" s="11"/>
      <x:c r="C385" s="11"/>
      <x:c r="D385" s="11"/>
      <x:c r="E385" s="12"/>
      <x:c r="F385" s="12"/>
      <x:c r="G385" s="12"/>
      <x:c r="H385" s="12"/>
      <x:c r="I385" s="12"/>
      <x:c r="J385" s="12"/>
      <x:c r="K385" s="12"/>
      <x:c r="L385" s="12"/>
      <x:c r="M385" s="11"/>
      <x:c r="Q385" s="1" t="s">
        <x:v>77</x:v>
      </x:c>
    </x:row>
    <x:row r="386" spans="1:17" ht="30" customHeight="1">
      <x:c r="A386" s="11"/>
      <x:c r="B386" s="11"/>
      <x:c r="C386" s="11"/>
      <x:c r="D386" s="11"/>
      <x:c r="E386" s="12"/>
      <x:c r="F386" s="12"/>
      <x:c r="G386" s="12"/>
      <x:c r="H386" s="12"/>
      <x:c r="I386" s="12"/>
      <x:c r="J386" s="12"/>
      <x:c r="K386" s="12"/>
      <x:c r="L386" s="12"/>
      <x:c r="M386" s="11"/>
      <x:c r="Q386" s="1" t="s">
        <x:v>77</x:v>
      </x:c>
    </x:row>
    <x:row r="387" spans="1:17" ht="30" customHeight="1">
      <x:c r="A387" s="11"/>
      <x:c r="B387" s="11"/>
      <x:c r="C387" s="11"/>
      <x:c r="D387" s="11"/>
      <x:c r="E387" s="12"/>
      <x:c r="F387" s="12"/>
      <x:c r="G387" s="12"/>
      <x:c r="H387" s="12"/>
      <x:c r="I387" s="12"/>
      <x:c r="J387" s="12"/>
      <x:c r="K387" s="12"/>
      <x:c r="L387" s="12"/>
      <x:c r="M387" s="11"/>
      <x:c r="Q387" s="1" t="s">
        <x:v>77</x:v>
      </x:c>
    </x:row>
    <x:row r="388" spans="1:17" ht="30" customHeight="1">
      <x:c r="A388" s="11"/>
      <x:c r="B388" s="11"/>
      <x:c r="C388" s="11"/>
      <x:c r="D388" s="11"/>
      <x:c r="E388" s="12"/>
      <x:c r="F388" s="12"/>
      <x:c r="G388" s="12"/>
      <x:c r="H388" s="12"/>
      <x:c r="I388" s="12"/>
      <x:c r="J388" s="12"/>
      <x:c r="K388" s="12"/>
      <x:c r="L388" s="12"/>
      <x:c r="M388" s="11"/>
      <x:c r="Q388" s="1" t="s">
        <x:v>77</x:v>
      </x:c>
    </x:row>
    <x:row r="389" spans="1:17" ht="30" customHeight="1">
      <x:c r="A389" s="11"/>
      <x:c r="B389" s="11"/>
      <x:c r="C389" s="11"/>
      <x:c r="D389" s="11"/>
      <x:c r="E389" s="12"/>
      <x:c r="F389" s="12"/>
      <x:c r="G389" s="12"/>
      <x:c r="H389" s="12"/>
      <x:c r="I389" s="12"/>
      <x:c r="J389" s="12"/>
      <x:c r="K389" s="12"/>
      <x:c r="L389" s="12"/>
      <x:c r="M389" s="11"/>
      <x:c r="Q389" s="1" t="s">
        <x:v>77</x:v>
      </x:c>
    </x:row>
    <x:row r="390" spans="1:17" ht="30" customHeight="1">
      <x:c r="A390" s="11"/>
      <x:c r="B390" s="11"/>
      <x:c r="C390" s="11"/>
      <x:c r="D390" s="11"/>
      <x:c r="E390" s="12"/>
      <x:c r="F390" s="12"/>
      <x:c r="G390" s="12"/>
      <x:c r="H390" s="12"/>
      <x:c r="I390" s="12"/>
      <x:c r="J390" s="12"/>
      <x:c r="K390" s="12"/>
      <x:c r="L390" s="12"/>
      <x:c r="M390" s="11"/>
      <x:c r="Q390" s="1" t="s">
        <x:v>77</x:v>
      </x:c>
    </x:row>
    <x:row r="391" spans="1:17" ht="30" customHeight="1">
      <x:c r="A391" s="11"/>
      <x:c r="B391" s="11"/>
      <x:c r="C391" s="11"/>
      <x:c r="D391" s="11"/>
      <x:c r="E391" s="12"/>
      <x:c r="F391" s="12"/>
      <x:c r="G391" s="12"/>
      <x:c r="H391" s="12"/>
      <x:c r="I391" s="12"/>
      <x:c r="J391" s="12"/>
      <x:c r="K391" s="12"/>
      <x:c r="L391" s="12"/>
      <x:c r="M391" s="11"/>
      <x:c r="Q391" s="1" t="s">
        <x:v>77</x:v>
      </x:c>
    </x:row>
    <x:row r="392" spans="1:17" ht="30" customHeight="1">
      <x:c r="A392" s="11"/>
      <x:c r="B392" s="11"/>
      <x:c r="C392" s="11"/>
      <x:c r="D392" s="11"/>
      <x:c r="E392" s="12"/>
      <x:c r="F392" s="12"/>
      <x:c r="G392" s="12"/>
      <x:c r="H392" s="12"/>
      <x:c r="I392" s="12"/>
      <x:c r="J392" s="12"/>
      <x:c r="K392" s="12"/>
      <x:c r="L392" s="12"/>
      <x:c r="M392" s="11"/>
      <x:c r="Q392" s="1" t="s">
        <x:v>77</x:v>
      </x:c>
    </x:row>
    <x:row r="393" spans="1:14" ht="30" customHeight="1">
      <x:c r="A393" s="10" t="s">
        <x:v>113</x:v>
      </x:c>
      <x:c r="B393" s="11"/>
      <x:c r="C393" s="11"/>
      <x:c r="D393" s="11"/>
      <x:c r="E393" s="12"/>
      <x:c r="F393" s="12">
        <x:f>SUMIF(Q369:Q392,"01010204",F369:F392)</x:f>
        <x:v>0</x:v>
      </x:c>
      <x:c r="G393" s="12"/>
      <x:c r="H393" s="12">
        <x:f>SUMIF(Q369:Q392,"01010204",H369:H392)</x:f>
        <x:v>0</x:v>
      </x:c>
      <x:c r="I393" s="12"/>
      <x:c r="J393" s="12">
        <x:f>SUMIF(Q369:Q392,"01010204",J369:J392)</x:f>
        <x:v>0</x:v>
      </x:c>
      <x:c r="K393" s="12"/>
      <x:c r="L393" s="12">
        <x:f>SUMIF(Q369:Q392,"01010204",L369:L392)</x:f>
        <x:v>0</x:v>
      </x:c>
      <x:c r="M393" s="11"/>
      <x:c r="N393" t="s">
        <x:v>445</x:v>
      </x:c>
    </x:row>
    <x:row r="394" spans="1:17" ht="30" customHeight="1">
      <x:c r="A394" s="10" t="s">
        <x:v>90</x:v>
      </x:c>
      <x:c r="B394" s="10" t="s">
        <x:v>235</x:v>
      </x:c>
      <x:c r="C394" s="11"/>
      <x:c r="D394" s="11"/>
      <x:c r="E394" s="12"/>
      <x:c r="F394" s="12"/>
      <x:c r="G394" s="12"/>
      <x:c r="H394" s="12"/>
      <x:c r="I394" s="12"/>
      <x:c r="J394" s="12"/>
      <x:c r="K394" s="12"/>
      <x:c r="L394" s="12"/>
      <x:c r="M394" s="11"/>
      <x:c r="Q394" s="1" t="s">
        <x:v>73</x:v>
      </x:c>
    </x:row>
    <x:row r="395" spans="1:48" ht="30" customHeight="1">
      <x:c r="A395" s="10" t="s">
        <x:v>416</x:v>
      </x:c>
      <x:c r="B395" s="10" t="s">
        <x:v>97</x:v>
      </x:c>
      <x:c r="C395" s="10" t="s">
        <x:v>255</x:v>
      </x:c>
      <x:c r="D395" s="11">
        <x:v>3</x:v>
      </x:c>
      <x:c r="E395" s="12"/>
      <x:c r="F395" s="12">
        <x:f>IFERROR(TRUNC(E395*D395,0),0)</x:f>
        <x:v>0</x:v>
      </x:c>
      <x:c r="G395" s="12"/>
      <x:c r="H395" s="12">
        <x:f>IFERROR(TRUNC(G395*D395,0),0)</x:f>
        <x:v>0</x:v>
      </x:c>
      <x:c r="I395" s="12"/>
      <x:c r="J395" s="12">
        <x:f>IFERROR(TRUNC(I395*D395,0),0)</x:f>
        <x:v>0</x:v>
      </x:c>
      <x:c r="K395" s="12">
        <x:f>IFERROR(TRUNC(E395+G395+I395,0),0)</x:f>
        <x:v>0</x:v>
      </x:c>
      <x:c r="L395" s="12">
        <x:f>IFERROR(TRUNC(F395+H395+J395,0),0)</x:f>
        <x:v>0</x:v>
      </x:c>
      <x:c r="M395" s="10" t="s">
        <x:v>235</x:v>
      </x:c>
      <x:c r="N395" s="1" t="s">
        <x:v>312</x:v>
      </x:c>
      <x:c r="O395" s="1" t="s">
        <x:v>235</x:v>
      </x:c>
      <x:c r="P395" s="1" t="s">
        <x:v>235</x:v>
      </x:c>
      <x:c r="Q395" s="1" t="s">
        <x:v>73</x:v>
      </x:c>
      <x:c r="R395" s="1" t="s">
        <x:v>268</x:v>
      </x:c>
      <x:c r="S395" s="1" t="s">
        <x:v>244</x:v>
      </x:c>
      <x:c r="T395" s="1" t="s">
        <x:v>244</x:v>
      </x:c>
      <x:c r="AR395" s="1" t="s">
        <x:v>235</x:v>
      </x:c>
      <x:c r="AS395" s="1" t="s">
        <x:v>235</x:v>
      </x:c>
      <x:c r="AU395" s="1" t="s">
        <x:v>154</x:v>
      </x:c>
      <x:c r="AV395">
        <x:v>75983</x:v>
      </x:c>
    </x:row>
    <x:row r="396" spans="1:48" ht="30" customHeight="1">
      <x:c r="A396" s="10" t="s">
        <x:v>401</x:v>
      </x:c>
      <x:c r="B396" s="10" t="s">
        <x:v>58</x:v>
      </x:c>
      <x:c r="C396" s="10" t="s">
        <x:v>229</x:v>
      </x:c>
      <x:c r="D396" s="11">
        <x:v>3</x:v>
      </x:c>
      <x:c r="E396" s="12"/>
      <x:c r="F396" s="12">
        <x:f>IFERROR(TRUNC(E396*D396,0),0)</x:f>
        <x:v>0</x:v>
      </x:c>
      <x:c r="G396" s="12"/>
      <x:c r="H396" s="12">
        <x:f>IFERROR(TRUNC(G396*D396,0),0)</x:f>
        <x:v>0</x:v>
      </x:c>
      <x:c r="I396" s="12"/>
      <x:c r="J396" s="12">
        <x:f>IFERROR(TRUNC(I396*D396,0),0)</x:f>
        <x:v>0</x:v>
      </x:c>
      <x:c r="K396" s="12">
        <x:f>IFERROR(TRUNC(E396+G396+I396,0),0)</x:f>
        <x:v>0</x:v>
      </x:c>
      <x:c r="L396" s="12">
        <x:f>IFERROR(TRUNC(F396+H396+J396,0),0)</x:f>
        <x:v>0</x:v>
      </x:c>
      <x:c r="M396" s="10" t="s">
        <x:v>235</x:v>
      </x:c>
      <x:c r="N396" s="1" t="s">
        <x:v>322</x:v>
      </x:c>
      <x:c r="O396" s="1" t="s">
        <x:v>235</x:v>
      </x:c>
      <x:c r="P396" s="1" t="s">
        <x:v>235</x:v>
      </x:c>
      <x:c r="Q396" s="1" t="s">
        <x:v>73</x:v>
      </x:c>
      <x:c r="R396" s="1" t="s">
        <x:v>268</x:v>
      </x:c>
      <x:c r="S396" s="1" t="s">
        <x:v>244</x:v>
      </x:c>
      <x:c r="T396" s="1" t="s">
        <x:v>244</x:v>
      </x:c>
      <x:c r="AR396" s="1" t="s">
        <x:v>235</x:v>
      </x:c>
      <x:c r="AS396" s="1" t="s">
        <x:v>235</x:v>
      </x:c>
      <x:c r="AU396" s="1" t="s">
        <x:v>179</x:v>
      </x:c>
      <x:c r="AV396">
        <x:v>76035</x:v>
      </x:c>
    </x:row>
    <x:row r="397" spans="1:17" ht="30" customHeight="1">
      <x:c r="A397" s="11"/>
      <x:c r="B397" s="11"/>
      <x:c r="C397" s="11"/>
      <x:c r="D397" s="11"/>
      <x:c r="E397" s="12"/>
      <x:c r="F397" s="12"/>
      <x:c r="G397" s="12"/>
      <x:c r="H397" s="12"/>
      <x:c r="I397" s="12"/>
      <x:c r="J397" s="12"/>
      <x:c r="K397" s="12"/>
      <x:c r="L397" s="12"/>
      <x:c r="M397" s="11"/>
      <x:c r="Q397" s="1" t="s">
        <x:v>73</x:v>
      </x:c>
    </x:row>
    <x:row r="398" spans="1:17" ht="30" customHeight="1">
      <x:c r="A398" s="11"/>
      <x:c r="B398" s="11"/>
      <x:c r="C398" s="11"/>
      <x:c r="D398" s="11"/>
      <x:c r="E398" s="12"/>
      <x:c r="F398" s="12"/>
      <x:c r="G398" s="12"/>
      <x:c r="H398" s="12"/>
      <x:c r="I398" s="12"/>
      <x:c r="J398" s="12"/>
      <x:c r="K398" s="12"/>
      <x:c r="L398" s="12"/>
      <x:c r="M398" s="11"/>
      <x:c r="Q398" s="1" t="s">
        <x:v>73</x:v>
      </x:c>
    </x:row>
    <x:row r="399" spans="1:17" ht="30" customHeight="1">
      <x:c r="A399" s="11"/>
      <x:c r="B399" s="11"/>
      <x:c r="C399" s="11"/>
      <x:c r="D399" s="11"/>
      <x:c r="E399" s="12"/>
      <x:c r="F399" s="12"/>
      <x:c r="G399" s="12"/>
      <x:c r="H399" s="12"/>
      <x:c r="I399" s="12"/>
      <x:c r="J399" s="12"/>
      <x:c r="K399" s="12"/>
      <x:c r="L399" s="12"/>
      <x:c r="M399" s="11"/>
      <x:c r="Q399" s="1" t="s">
        <x:v>73</x:v>
      </x:c>
    </x:row>
    <x:row r="400" spans="1:17" ht="30" customHeight="1">
      <x:c r="A400" s="11"/>
      <x:c r="B400" s="11"/>
      <x:c r="C400" s="11"/>
      <x:c r="D400" s="11"/>
      <x:c r="E400" s="12"/>
      <x:c r="F400" s="12"/>
      <x:c r="G400" s="12"/>
      <x:c r="H400" s="12"/>
      <x:c r="I400" s="12"/>
      <x:c r="J400" s="12"/>
      <x:c r="K400" s="12"/>
      <x:c r="L400" s="12"/>
      <x:c r="M400" s="11"/>
      <x:c r="Q400" s="1" t="s">
        <x:v>73</x:v>
      </x:c>
    </x:row>
    <x:row r="401" spans="1:17" ht="30" customHeight="1">
      <x:c r="A401" s="11"/>
      <x:c r="B401" s="11"/>
      <x:c r="C401" s="11"/>
      <x:c r="D401" s="11"/>
      <x:c r="E401" s="12"/>
      <x:c r="F401" s="12"/>
      <x:c r="G401" s="12"/>
      <x:c r="H401" s="12"/>
      <x:c r="I401" s="12"/>
      <x:c r="J401" s="12"/>
      <x:c r="K401" s="12"/>
      <x:c r="L401" s="12"/>
      <x:c r="M401" s="11"/>
      <x:c r="Q401" s="1" t="s">
        <x:v>73</x:v>
      </x:c>
    </x:row>
    <x:row r="402" spans="1:17" ht="30" customHeight="1">
      <x:c r="A402" s="11"/>
      <x:c r="B402" s="11"/>
      <x:c r="C402" s="11"/>
      <x:c r="D402" s="11"/>
      <x:c r="E402" s="12"/>
      <x:c r="F402" s="12"/>
      <x:c r="G402" s="12"/>
      <x:c r="H402" s="12"/>
      <x:c r="I402" s="12"/>
      <x:c r="J402" s="12"/>
      <x:c r="K402" s="12"/>
      <x:c r="L402" s="12"/>
      <x:c r="M402" s="11"/>
      <x:c r="Q402" s="1" t="s">
        <x:v>73</x:v>
      </x:c>
    </x:row>
    <x:row r="403" spans="1:17" ht="30" customHeight="1">
      <x:c r="A403" s="11"/>
      <x:c r="B403" s="11"/>
      <x:c r="C403" s="11"/>
      <x:c r="D403" s="11"/>
      <x:c r="E403" s="12"/>
      <x:c r="F403" s="12"/>
      <x:c r="G403" s="12"/>
      <x:c r="H403" s="12"/>
      <x:c r="I403" s="12"/>
      <x:c r="J403" s="12"/>
      <x:c r="K403" s="12"/>
      <x:c r="L403" s="12"/>
      <x:c r="M403" s="11"/>
      <x:c r="Q403" s="1" t="s">
        <x:v>73</x:v>
      </x:c>
    </x:row>
    <x:row r="404" spans="1:17" ht="30" customHeight="1">
      <x:c r="A404" s="11"/>
      <x:c r="B404" s="11"/>
      <x:c r="C404" s="11"/>
      <x:c r="D404" s="11"/>
      <x:c r="E404" s="12"/>
      <x:c r="F404" s="12"/>
      <x:c r="G404" s="12"/>
      <x:c r="H404" s="12"/>
      <x:c r="I404" s="12"/>
      <x:c r="J404" s="12"/>
      <x:c r="K404" s="12"/>
      <x:c r="L404" s="12"/>
      <x:c r="M404" s="11"/>
      <x:c r="Q404" s="1" t="s">
        <x:v>73</x:v>
      </x:c>
    </x:row>
    <x:row r="405" spans="1:17" ht="30" customHeight="1">
      <x:c r="A405" s="11"/>
      <x:c r="B405" s="11"/>
      <x:c r="C405" s="11"/>
      <x:c r="D405" s="11"/>
      <x:c r="E405" s="12"/>
      <x:c r="F405" s="12"/>
      <x:c r="G405" s="12"/>
      <x:c r="H405" s="12"/>
      <x:c r="I405" s="12"/>
      <x:c r="J405" s="12"/>
      <x:c r="K405" s="12"/>
      <x:c r="L405" s="12"/>
      <x:c r="M405" s="11"/>
      <x:c r="Q405" s="1" t="s">
        <x:v>73</x:v>
      </x:c>
    </x:row>
    <x:row r="406" spans="1:17" ht="30" customHeight="1">
      <x:c r="A406" s="11"/>
      <x:c r="B406" s="11"/>
      <x:c r="C406" s="11"/>
      <x:c r="D406" s="11"/>
      <x:c r="E406" s="12"/>
      <x:c r="F406" s="12"/>
      <x:c r="G406" s="12"/>
      <x:c r="H406" s="12"/>
      <x:c r="I406" s="12"/>
      <x:c r="J406" s="12"/>
      <x:c r="K406" s="12"/>
      <x:c r="L406" s="12"/>
      <x:c r="M406" s="11"/>
      <x:c r="Q406" s="1" t="s">
        <x:v>73</x:v>
      </x:c>
    </x:row>
    <x:row r="407" spans="1:17" ht="30" customHeight="1">
      <x:c r="A407" s="11"/>
      <x:c r="B407" s="11"/>
      <x:c r="C407" s="11"/>
      <x:c r="D407" s="11"/>
      <x:c r="E407" s="12"/>
      <x:c r="F407" s="12"/>
      <x:c r="G407" s="12"/>
      <x:c r="H407" s="12"/>
      <x:c r="I407" s="12"/>
      <x:c r="J407" s="12"/>
      <x:c r="K407" s="12"/>
      <x:c r="L407" s="12"/>
      <x:c r="M407" s="11"/>
      <x:c r="Q407" s="1" t="s">
        <x:v>73</x:v>
      </x:c>
    </x:row>
    <x:row r="408" spans="1:17" ht="30" customHeight="1">
      <x:c r="A408" s="11"/>
      <x:c r="B408" s="11"/>
      <x:c r="C408" s="11"/>
      <x:c r="D408" s="11"/>
      <x:c r="E408" s="12"/>
      <x:c r="F408" s="12"/>
      <x:c r="G408" s="12"/>
      <x:c r="H408" s="12"/>
      <x:c r="I408" s="12"/>
      <x:c r="J408" s="12"/>
      <x:c r="K408" s="12"/>
      <x:c r="L408" s="12"/>
      <x:c r="M408" s="11"/>
      <x:c r="Q408" s="1" t="s">
        <x:v>73</x:v>
      </x:c>
    </x:row>
    <x:row r="409" spans="1:17" ht="30" customHeight="1">
      <x:c r="A409" s="11"/>
      <x:c r="B409" s="11"/>
      <x:c r="C409" s="11"/>
      <x:c r="D409" s="11"/>
      <x:c r="E409" s="12"/>
      <x:c r="F409" s="12"/>
      <x:c r="G409" s="12"/>
      <x:c r="H409" s="12"/>
      <x:c r="I409" s="12"/>
      <x:c r="J409" s="12"/>
      <x:c r="K409" s="12"/>
      <x:c r="L409" s="12"/>
      <x:c r="M409" s="11"/>
      <x:c r="Q409" s="1" t="s">
        <x:v>73</x:v>
      </x:c>
    </x:row>
    <x:row r="410" spans="1:17" ht="30" customHeight="1">
      <x:c r="A410" s="11"/>
      <x:c r="B410" s="11"/>
      <x:c r="C410" s="11"/>
      <x:c r="D410" s="11"/>
      <x:c r="E410" s="12"/>
      <x:c r="F410" s="12"/>
      <x:c r="G410" s="12"/>
      <x:c r="H410" s="12"/>
      <x:c r="I410" s="12"/>
      <x:c r="J410" s="12"/>
      <x:c r="K410" s="12"/>
      <x:c r="L410" s="12"/>
      <x:c r="M410" s="11"/>
      <x:c r="Q410" s="1" t="s">
        <x:v>73</x:v>
      </x:c>
    </x:row>
    <x:row r="411" spans="1:17" ht="30" customHeight="1">
      <x:c r="A411" s="11"/>
      <x:c r="B411" s="11"/>
      <x:c r="C411" s="11"/>
      <x:c r="D411" s="11"/>
      <x:c r="E411" s="12"/>
      <x:c r="F411" s="12"/>
      <x:c r="G411" s="12"/>
      <x:c r="H411" s="12"/>
      <x:c r="I411" s="12"/>
      <x:c r="J411" s="12"/>
      <x:c r="K411" s="12"/>
      <x:c r="L411" s="12"/>
      <x:c r="M411" s="11"/>
      <x:c r="Q411" s="1" t="s">
        <x:v>73</x:v>
      </x:c>
    </x:row>
    <x:row r="412" spans="1:17" ht="30" customHeight="1">
      <x:c r="A412" s="11"/>
      <x:c r="B412" s="11"/>
      <x:c r="C412" s="11"/>
      <x:c r="D412" s="11"/>
      <x:c r="E412" s="12"/>
      <x:c r="F412" s="12"/>
      <x:c r="G412" s="12"/>
      <x:c r="H412" s="12"/>
      <x:c r="I412" s="12"/>
      <x:c r="J412" s="12"/>
      <x:c r="K412" s="12"/>
      <x:c r="L412" s="12"/>
      <x:c r="M412" s="11"/>
      <x:c r="Q412" s="1" t="s">
        <x:v>73</x:v>
      </x:c>
    </x:row>
    <x:row r="413" spans="1:17" ht="30" customHeight="1">
      <x:c r="A413" s="11"/>
      <x:c r="B413" s="11"/>
      <x:c r="C413" s="11"/>
      <x:c r="D413" s="11"/>
      <x:c r="E413" s="12"/>
      <x:c r="F413" s="12"/>
      <x:c r="G413" s="12"/>
      <x:c r="H413" s="12"/>
      <x:c r="I413" s="12"/>
      <x:c r="J413" s="12"/>
      <x:c r="K413" s="12"/>
      <x:c r="L413" s="12"/>
      <x:c r="M413" s="11"/>
      <x:c r="Q413" s="1" t="s">
        <x:v>73</x:v>
      </x:c>
    </x:row>
    <x:row r="414" spans="1:17" ht="30" customHeight="1">
      <x:c r="A414" s="11"/>
      <x:c r="B414" s="11"/>
      <x:c r="C414" s="11"/>
      <x:c r="D414" s="11"/>
      <x:c r="E414" s="12"/>
      <x:c r="F414" s="12"/>
      <x:c r="G414" s="12"/>
      <x:c r="H414" s="12"/>
      <x:c r="I414" s="12"/>
      <x:c r="J414" s="12"/>
      <x:c r="K414" s="12"/>
      <x:c r="L414" s="12"/>
      <x:c r="M414" s="11"/>
      <x:c r="Q414" s="1" t="s">
        <x:v>73</x:v>
      </x:c>
    </x:row>
    <x:row r="415" spans="1:17" ht="30" customHeight="1">
      <x:c r="A415" s="11"/>
      <x:c r="B415" s="11"/>
      <x:c r="C415" s="11"/>
      <x:c r="D415" s="11"/>
      <x:c r="E415" s="12"/>
      <x:c r="F415" s="12"/>
      <x:c r="G415" s="12"/>
      <x:c r="H415" s="12"/>
      <x:c r="I415" s="12"/>
      <x:c r="J415" s="12"/>
      <x:c r="K415" s="12"/>
      <x:c r="L415" s="12"/>
      <x:c r="M415" s="11"/>
      <x:c r="Q415" s="1" t="s">
        <x:v>73</x:v>
      </x:c>
    </x:row>
    <x:row r="416" spans="1:17" ht="30" customHeight="1">
      <x:c r="A416" s="11"/>
      <x:c r="B416" s="11"/>
      <x:c r="C416" s="11"/>
      <x:c r="D416" s="11"/>
      <x:c r="E416" s="12"/>
      <x:c r="F416" s="12"/>
      <x:c r="G416" s="12"/>
      <x:c r="H416" s="12"/>
      <x:c r="I416" s="12"/>
      <x:c r="J416" s="12"/>
      <x:c r="K416" s="12"/>
      <x:c r="L416" s="12"/>
      <x:c r="M416" s="11"/>
      <x:c r="Q416" s="1" t="s">
        <x:v>73</x:v>
      </x:c>
    </x:row>
    <x:row r="417" spans="1:17" ht="30" customHeight="1">
      <x:c r="A417" s="11"/>
      <x:c r="B417" s="11"/>
      <x:c r="C417" s="11"/>
      <x:c r="D417" s="11"/>
      <x:c r="E417" s="12"/>
      <x:c r="F417" s="12"/>
      <x:c r="G417" s="12"/>
      <x:c r="H417" s="12"/>
      <x:c r="I417" s="12"/>
      <x:c r="J417" s="12"/>
      <x:c r="K417" s="12"/>
      <x:c r="L417" s="12"/>
      <x:c r="M417" s="11"/>
      <x:c r="Q417" s="1" t="s">
        <x:v>73</x:v>
      </x:c>
    </x:row>
    <x:row r="418" spans="1:17" ht="30" customHeight="1">
      <x:c r="A418" s="11"/>
      <x:c r="B418" s="11"/>
      <x:c r="C418" s="11"/>
      <x:c r="D418" s="11"/>
      <x:c r="E418" s="12"/>
      <x:c r="F418" s="12"/>
      <x:c r="G418" s="12"/>
      <x:c r="H418" s="12"/>
      <x:c r="I418" s="12"/>
      <x:c r="J418" s="12"/>
      <x:c r="K418" s="12"/>
      <x:c r="L418" s="12"/>
      <x:c r="M418" s="11"/>
      <x:c r="Q418" s="1" t="s">
        <x:v>73</x:v>
      </x:c>
    </x:row>
    <x:row r="419" spans="1:14" ht="30" customHeight="1">
      <x:c r="A419" s="10" t="s">
        <x:v>113</x:v>
      </x:c>
      <x:c r="B419" s="11"/>
      <x:c r="C419" s="11"/>
      <x:c r="D419" s="11"/>
      <x:c r="E419" s="12"/>
      <x:c r="F419" s="12">
        <x:f>SUMIF(Q395:Q418,"01010205",F395:F418)</x:f>
        <x:v>0</x:v>
      </x:c>
      <x:c r="G419" s="12"/>
      <x:c r="H419" s="12">
        <x:f>SUMIF(Q395:Q418,"01010205",H395:H418)</x:f>
        <x:v>0</x:v>
      </x:c>
      <x:c r="I419" s="12"/>
      <x:c r="J419" s="12">
        <x:f>SUMIF(Q395:Q418,"01010205",J395:J418)</x:f>
        <x:v>0</x:v>
      </x:c>
      <x:c r="K419" s="12"/>
      <x:c r="L419" s="12">
        <x:f>SUMIF(Q395:Q418,"01010205",L395:L418)</x:f>
        <x:v>0</x:v>
      </x:c>
      <x:c r="M419" s="11"/>
      <x:c r="N419" t="s">
        <x:v>445</x:v>
      </x:c>
    </x:row>
    <x:row r="420" spans="1:17" ht="30" customHeight="1">
      <x:c r="A420" s="10" t="s">
        <x:v>91</x:v>
      </x:c>
      <x:c r="B420" s="10" t="s">
        <x:v>235</x:v>
      </x:c>
      <x:c r="C420" s="11"/>
      <x:c r="D420" s="11"/>
      <x:c r="E420" s="12"/>
      <x:c r="F420" s="12"/>
      <x:c r="G420" s="12"/>
      <x:c r="H420" s="12"/>
      <x:c r="I420" s="12"/>
      <x:c r="J420" s="12"/>
      <x:c r="K420" s="12"/>
      <x:c r="L420" s="12"/>
      <x:c r="M420" s="11"/>
      <x:c r="Q420" s="1" t="s">
        <x:v>70</x:v>
      </x:c>
    </x:row>
    <x:row r="421" spans="1:48" ht="30" customHeight="1">
      <x:c r="A421" s="10" t="s">
        <x:v>103</x:v>
      </x:c>
      <x:c r="B421" s="10" t="s">
        <x:v>367</x:v>
      </x:c>
      <x:c r="C421" s="10" t="s">
        <x:v>255</x:v>
      </x:c>
      <x:c r="D421" s="11">
        <x:v>6</x:v>
      </x:c>
      <x:c r="E421" s="12"/>
      <x:c r="F421" s="12">
        <x:f>IFERROR(TRUNC(E421*D421,0),0)</x:f>
        <x:v>0</x:v>
      </x:c>
      <x:c r="G421" s="12"/>
      <x:c r="H421" s="12">
        <x:f>IFERROR(TRUNC(G421*D421,0),0)</x:f>
        <x:v>0</x:v>
      </x:c>
      <x:c r="I421" s="12"/>
      <x:c r="J421" s="12">
        <x:f>IFERROR(TRUNC(I421*D421,0),0)</x:f>
        <x:v>0</x:v>
      </x:c>
      <x:c r="K421" s="12">
        <x:f>IFERROR(TRUNC(E421+G421+I421,0),0)</x:f>
        <x:v>0</x:v>
      </x:c>
      <x:c r="L421" s="12">
        <x:f>IFERROR(TRUNC(F421+H421+J421,0),0)</x:f>
        <x:v>0</x:v>
      </x:c>
      <x:c r="M421" s="10" t="s">
        <x:v>235</x:v>
      </x:c>
      <x:c r="N421" s="1" t="s">
        <x:v>277</x:v>
      </x:c>
      <x:c r="O421" s="1" t="s">
        <x:v>235</x:v>
      </x:c>
      <x:c r="P421" s="1" t="s">
        <x:v>235</x:v>
      </x:c>
      <x:c r="Q421" s="1" t="s">
        <x:v>70</x:v>
      </x:c>
      <x:c r="R421" s="1" t="s">
        <x:v>268</x:v>
      </x:c>
      <x:c r="S421" s="1" t="s">
        <x:v>244</x:v>
      </x:c>
      <x:c r="T421" s="1" t="s">
        <x:v>244</x:v>
      </x:c>
      <x:c r="AR421" s="1" t="s">
        <x:v>235</x:v>
      </x:c>
      <x:c r="AS421" s="1" t="s">
        <x:v>235</x:v>
      </x:c>
      <x:c r="AU421" s="1" t="s">
        <x:v>162</x:v>
      </x:c>
      <x:c r="AV421">
        <x:v>75989</x:v>
      </x:c>
    </x:row>
    <x:row r="422" spans="1:48" ht="30" customHeight="1">
      <x:c r="A422" s="10" t="s">
        <x:v>0</x:v>
      </x:c>
      <x:c r="B422" s="10" t="s">
        <x:v>219</x:v>
      </x:c>
      <x:c r="C422" s="10" t="s">
        <x:v>255</x:v>
      </x:c>
      <x:c r="D422" s="11">
        <x:v>44</x:v>
      </x:c>
      <x:c r="E422" s="12"/>
      <x:c r="F422" s="12">
        <x:f>IFERROR(TRUNC(E422*D422,0),0)</x:f>
        <x:v>0</x:v>
      </x:c>
      <x:c r="G422" s="12"/>
      <x:c r="H422" s="12">
        <x:f>IFERROR(TRUNC(G422*D422,0),0)</x:f>
        <x:v>0</x:v>
      </x:c>
      <x:c r="I422" s="12"/>
      <x:c r="J422" s="12">
        <x:f>IFERROR(TRUNC(I422*D422,0),0)</x:f>
        <x:v>0</x:v>
      </x:c>
      <x:c r="K422" s="12">
        <x:f>IFERROR(TRUNC(E422+G422+I422,0),0)</x:f>
        <x:v>0</x:v>
      </x:c>
      <x:c r="L422" s="12">
        <x:f>IFERROR(TRUNC(F422+H422+J422,0),0)</x:f>
        <x:v>0</x:v>
      </x:c>
      <x:c r="M422" s="10" t="s">
        <x:v>235</x:v>
      </x:c>
      <x:c r="N422" s="1" t="s">
        <x:v>306</x:v>
      </x:c>
      <x:c r="O422" s="1" t="s">
        <x:v>235</x:v>
      </x:c>
      <x:c r="P422" s="1" t="s">
        <x:v>235</x:v>
      </x:c>
      <x:c r="Q422" s="1" t="s">
        <x:v>70</x:v>
      </x:c>
      <x:c r="R422" s="1" t="s">
        <x:v>268</x:v>
      </x:c>
      <x:c r="S422" s="1" t="s">
        <x:v>244</x:v>
      </x:c>
      <x:c r="T422" s="1" t="s">
        <x:v>244</x:v>
      </x:c>
      <x:c r="AR422" s="1" t="s">
        <x:v>235</x:v>
      </x:c>
      <x:c r="AS422" s="1" t="s">
        <x:v>235</x:v>
      </x:c>
      <x:c r="AU422" s="1" t="s">
        <x:v>184</x:v>
      </x:c>
      <x:c r="AV422">
        <x:v>75991</x:v>
      </x:c>
    </x:row>
    <x:row r="423" spans="1:48" ht="30" customHeight="1">
      <x:c r="A423" s="10" t="s">
        <x:v>0</x:v>
      </x:c>
      <x:c r="B423" s="10" t="s">
        <x:v>253</x:v>
      </x:c>
      <x:c r="C423" s="10" t="s">
        <x:v>255</x:v>
      </x:c>
      <x:c r="D423" s="11">
        <x:v>23</x:v>
      </x:c>
      <x:c r="E423" s="12"/>
      <x:c r="F423" s="12">
        <x:f>IFERROR(TRUNC(E423*D423,0),0)</x:f>
        <x:v>0</x:v>
      </x:c>
      <x:c r="G423" s="12"/>
      <x:c r="H423" s="12">
        <x:f>IFERROR(TRUNC(G423*D423,0),0)</x:f>
        <x:v>0</x:v>
      </x:c>
      <x:c r="I423" s="12"/>
      <x:c r="J423" s="12">
        <x:f>IFERROR(TRUNC(I423*D423,0),0)</x:f>
        <x:v>0</x:v>
      </x:c>
      <x:c r="K423" s="12">
        <x:f>IFERROR(TRUNC(E423+G423+I423,0),0)</x:f>
        <x:v>0</x:v>
      </x:c>
      <x:c r="L423" s="12">
        <x:f>IFERROR(TRUNC(F423+H423+J423,0),0)</x:f>
        <x:v>0</x:v>
      </x:c>
      <x:c r="M423" s="10" t="s">
        <x:v>235</x:v>
      </x:c>
      <x:c r="N423" s="1" t="s">
        <x:v>298</x:v>
      </x:c>
      <x:c r="O423" s="1" t="s">
        <x:v>235</x:v>
      </x:c>
      <x:c r="P423" s="1" t="s">
        <x:v>235</x:v>
      </x:c>
      <x:c r="Q423" s="1" t="s">
        <x:v>70</x:v>
      </x:c>
      <x:c r="R423" s="1" t="s">
        <x:v>268</x:v>
      </x:c>
      <x:c r="S423" s="1" t="s">
        <x:v>244</x:v>
      </x:c>
      <x:c r="T423" s="1" t="s">
        <x:v>244</x:v>
      </x:c>
      <x:c r="AR423" s="1" t="s">
        <x:v>235</x:v>
      </x:c>
      <x:c r="AS423" s="1" t="s">
        <x:v>235</x:v>
      </x:c>
      <x:c r="AU423" s="1" t="s">
        <x:v>176</x:v>
      </x:c>
      <x:c r="AV423">
        <x:v>75992</x:v>
      </x:c>
    </x:row>
    <x:row r="424" spans="1:48" ht="30" customHeight="1">
      <x:c r="A424" s="10" t="s">
        <x:v>66</x:v>
      </x:c>
      <x:c r="B424" s="10" t="s">
        <x:v>235</x:v>
      </x:c>
      <x:c r="C424" s="10" t="s">
        <x:v>255</x:v>
      </x:c>
      <x:c r="D424" s="11">
        <x:v>3</x:v>
      </x:c>
      <x:c r="E424" s="12"/>
      <x:c r="F424" s="12">
        <x:f>IFERROR(TRUNC(E424*D424,0),0)</x:f>
        <x:v>0</x:v>
      </x:c>
      <x:c r="G424" s="12"/>
      <x:c r="H424" s="12">
        <x:f>IFERROR(TRUNC(G424*D424,0),0)</x:f>
        <x:v>0</x:v>
      </x:c>
      <x:c r="I424" s="12"/>
      <x:c r="J424" s="12">
        <x:f>IFERROR(TRUNC(I424*D424,0),0)</x:f>
        <x:v>0</x:v>
      </x:c>
      <x:c r="K424" s="12">
        <x:f>IFERROR(TRUNC(E424+G424+I424,0),0)</x:f>
        <x:v>0</x:v>
      </x:c>
      <x:c r="L424" s="12">
        <x:f>IFERROR(TRUNC(F424+H424+J424,0),0)</x:f>
        <x:v>0</x:v>
      </x:c>
      <x:c r="M424" s="10" t="s">
        <x:v>235</x:v>
      </x:c>
      <x:c r="N424" s="1" t="s">
        <x:v>301</x:v>
      </x:c>
      <x:c r="O424" s="1" t="s">
        <x:v>235</x:v>
      </x:c>
      <x:c r="P424" s="1" t="s">
        <x:v>235</x:v>
      </x:c>
      <x:c r="Q424" s="1" t="s">
        <x:v>70</x:v>
      </x:c>
      <x:c r="R424" s="1" t="s">
        <x:v>268</x:v>
      </x:c>
      <x:c r="S424" s="1" t="s">
        <x:v>244</x:v>
      </x:c>
      <x:c r="T424" s="1" t="s">
        <x:v>244</x:v>
      </x:c>
      <x:c r="AR424" s="1" t="s">
        <x:v>235</x:v>
      </x:c>
      <x:c r="AS424" s="1" t="s">
        <x:v>235</x:v>
      </x:c>
      <x:c r="AU424" s="1" t="s">
        <x:v>158</x:v>
      </x:c>
      <x:c r="AV424">
        <x:v>75993</x:v>
      </x:c>
    </x:row>
    <x:row r="425" spans="1:48" ht="30" customHeight="1">
      <x:c r="A425" s="10" t="s">
        <x:v>390</x:v>
      </x:c>
      <x:c r="B425" s="10" t="s">
        <x:v>61</x:v>
      </x:c>
      <x:c r="C425" s="10" t="s">
        <x:v>255</x:v>
      </x:c>
      <x:c r="D425" s="11">
        <x:v>3</x:v>
      </x:c>
      <x:c r="E425" s="12"/>
      <x:c r="F425" s="12">
        <x:f>IFERROR(TRUNC(E425*D425,0),0)</x:f>
        <x:v>0</x:v>
      </x:c>
      <x:c r="G425" s="12"/>
      <x:c r="H425" s="12">
        <x:f>IFERROR(TRUNC(G425*D425,0),0)</x:f>
        <x:v>0</x:v>
      </x:c>
      <x:c r="I425" s="12"/>
      <x:c r="J425" s="12">
        <x:f>IFERROR(TRUNC(I425*D425,0),0)</x:f>
        <x:v>0</x:v>
      </x:c>
      <x:c r="K425" s="12">
        <x:f>IFERROR(TRUNC(E425+G425+I425,0),0)</x:f>
        <x:v>0</x:v>
      </x:c>
      <x:c r="L425" s="12">
        <x:f>IFERROR(TRUNC(F425+H425+J425,0),0)</x:f>
        <x:v>0</x:v>
      </x:c>
      <x:c r="M425" s="10" t="s">
        <x:v>235</x:v>
      </x:c>
      <x:c r="N425" s="1" t="s">
        <x:v>281</x:v>
      </x:c>
      <x:c r="O425" s="1" t="s">
        <x:v>235</x:v>
      </x:c>
      <x:c r="P425" s="1" t="s">
        <x:v>235</x:v>
      </x:c>
      <x:c r="Q425" s="1" t="s">
        <x:v>70</x:v>
      </x:c>
      <x:c r="R425" s="1" t="s">
        <x:v>268</x:v>
      </x:c>
      <x:c r="S425" s="1" t="s">
        <x:v>244</x:v>
      </x:c>
      <x:c r="T425" s="1" t="s">
        <x:v>244</x:v>
      </x:c>
      <x:c r="AR425" s="1" t="s">
        <x:v>235</x:v>
      </x:c>
      <x:c r="AS425" s="1" t="s">
        <x:v>235</x:v>
      </x:c>
      <x:c r="AU425" s="1" t="s">
        <x:v>122</x:v>
      </x:c>
      <x:c r="AV425">
        <x:v>75994</x:v>
      </x:c>
    </x:row>
    <x:row r="426" spans="1:48" ht="30" customHeight="1">
      <x:c r="A426" s="10" t="s">
        <x:v>396</x:v>
      </x:c>
      <x:c r="B426" s="10" t="s">
        <x:v>235</x:v>
      </x:c>
      <x:c r="C426" s="10" t="s">
        <x:v>229</x:v>
      </x:c>
      <x:c r="D426" s="11">
        <x:v>15</x:v>
      </x:c>
      <x:c r="E426" s="12"/>
      <x:c r="F426" s="12">
        <x:f>IFERROR(TRUNC(E426*D426,0),0)</x:f>
        <x:v>0</x:v>
      </x:c>
      <x:c r="G426" s="12"/>
      <x:c r="H426" s="12">
        <x:f>IFERROR(TRUNC(G426*D426,0),0)</x:f>
        <x:v>0</x:v>
      </x:c>
      <x:c r="I426" s="12"/>
      <x:c r="J426" s="12">
        <x:f>IFERROR(TRUNC(I426*D426,0),0)</x:f>
        <x:v>0</x:v>
      </x:c>
      <x:c r="K426" s="12">
        <x:f>IFERROR(TRUNC(E426+G426+I426,0),0)</x:f>
        <x:v>0</x:v>
      </x:c>
      <x:c r="L426" s="12">
        <x:f>IFERROR(TRUNC(F426+H426+J426,0),0)</x:f>
        <x:v>0</x:v>
      </x:c>
      <x:c r="M426" s="10" t="s">
        <x:v>235</x:v>
      </x:c>
      <x:c r="N426" s="1" t="s">
        <x:v>330</x:v>
      </x:c>
      <x:c r="O426" s="1" t="s">
        <x:v>235</x:v>
      </x:c>
      <x:c r="P426" s="1" t="s">
        <x:v>235</x:v>
      </x:c>
      <x:c r="Q426" s="1" t="s">
        <x:v>70</x:v>
      </x:c>
      <x:c r="R426" s="1" t="s">
        <x:v>268</x:v>
      </x:c>
      <x:c r="S426" s="1" t="s">
        <x:v>244</x:v>
      </x:c>
      <x:c r="T426" s="1" t="s">
        <x:v>244</x:v>
      </x:c>
      <x:c r="AR426" s="1" t="s">
        <x:v>235</x:v>
      </x:c>
      <x:c r="AS426" s="1" t="s">
        <x:v>235</x:v>
      </x:c>
      <x:c r="AU426" s="1" t="s">
        <x:v>197</x:v>
      </x:c>
      <x:c r="AV426">
        <x:v>76037</x:v>
      </x:c>
    </x:row>
    <x:row r="427" spans="1:17" ht="30" customHeight="1">
      <x:c r="A427" s="11"/>
      <x:c r="B427" s="11"/>
      <x:c r="C427" s="11"/>
      <x:c r="D427" s="11"/>
      <x:c r="E427" s="12"/>
      <x:c r="F427" s="12"/>
      <x:c r="G427" s="12"/>
      <x:c r="H427" s="12"/>
      <x:c r="I427" s="12"/>
      <x:c r="J427" s="12"/>
      <x:c r="K427" s="12"/>
      <x:c r="L427" s="12"/>
      <x:c r="M427" s="11"/>
      <x:c r="Q427" s="1" t="s">
        <x:v>70</x:v>
      </x:c>
    </x:row>
    <x:row r="428" spans="1:17" ht="30" customHeight="1">
      <x:c r="A428" s="11"/>
      <x:c r="B428" s="11"/>
      <x:c r="C428" s="11"/>
      <x:c r="D428" s="11"/>
      <x:c r="E428" s="12"/>
      <x:c r="F428" s="12"/>
      <x:c r="G428" s="12"/>
      <x:c r="H428" s="12"/>
      <x:c r="I428" s="12"/>
      <x:c r="J428" s="12"/>
      <x:c r="K428" s="12"/>
      <x:c r="L428" s="12"/>
      <x:c r="M428" s="11"/>
      <x:c r="Q428" s="1" t="s">
        <x:v>70</x:v>
      </x:c>
    </x:row>
    <x:row r="429" spans="1:17" ht="30" customHeight="1">
      <x:c r="A429" s="11"/>
      <x:c r="B429" s="11"/>
      <x:c r="C429" s="11"/>
      <x:c r="D429" s="11"/>
      <x:c r="E429" s="12"/>
      <x:c r="F429" s="12"/>
      <x:c r="G429" s="12"/>
      <x:c r="H429" s="12"/>
      <x:c r="I429" s="12"/>
      <x:c r="J429" s="12"/>
      <x:c r="K429" s="12"/>
      <x:c r="L429" s="12"/>
      <x:c r="M429" s="11"/>
      <x:c r="Q429" s="1" t="s">
        <x:v>70</x:v>
      </x:c>
    </x:row>
    <x:row r="430" spans="1:17" ht="30" customHeight="1">
      <x:c r="A430" s="11"/>
      <x:c r="B430" s="11"/>
      <x:c r="C430" s="11"/>
      <x:c r="D430" s="11"/>
      <x:c r="E430" s="12"/>
      <x:c r="F430" s="12"/>
      <x:c r="G430" s="12"/>
      <x:c r="H430" s="12"/>
      <x:c r="I430" s="12"/>
      <x:c r="J430" s="12"/>
      <x:c r="K430" s="12"/>
      <x:c r="L430" s="12"/>
      <x:c r="M430" s="11"/>
      <x:c r="Q430" s="1" t="s">
        <x:v>70</x:v>
      </x:c>
    </x:row>
    <x:row r="431" spans="1:17" ht="30" customHeight="1">
      <x:c r="A431" s="11"/>
      <x:c r="B431" s="11"/>
      <x:c r="C431" s="11"/>
      <x:c r="D431" s="11"/>
      <x:c r="E431" s="12"/>
      <x:c r="F431" s="12"/>
      <x:c r="G431" s="12"/>
      <x:c r="H431" s="12"/>
      <x:c r="I431" s="12"/>
      <x:c r="J431" s="12"/>
      <x:c r="K431" s="12"/>
      <x:c r="L431" s="12"/>
      <x:c r="M431" s="11"/>
      <x:c r="Q431" s="1" t="s">
        <x:v>70</x:v>
      </x:c>
    </x:row>
    <x:row r="432" spans="1:17" ht="30" customHeight="1">
      <x:c r="A432" s="11"/>
      <x:c r="B432" s="11"/>
      <x:c r="C432" s="11"/>
      <x:c r="D432" s="11"/>
      <x:c r="E432" s="12"/>
      <x:c r="F432" s="12"/>
      <x:c r="G432" s="12"/>
      <x:c r="H432" s="12"/>
      <x:c r="I432" s="12"/>
      <x:c r="J432" s="12"/>
      <x:c r="K432" s="12"/>
      <x:c r="L432" s="12"/>
      <x:c r="M432" s="11"/>
      <x:c r="Q432" s="1" t="s">
        <x:v>70</x:v>
      </x:c>
    </x:row>
    <x:row r="433" spans="1:17" ht="30" customHeight="1">
      <x:c r="A433" s="11"/>
      <x:c r="B433" s="11"/>
      <x:c r="C433" s="11"/>
      <x:c r="D433" s="11"/>
      <x:c r="E433" s="12"/>
      <x:c r="F433" s="12"/>
      <x:c r="G433" s="12"/>
      <x:c r="H433" s="12"/>
      <x:c r="I433" s="12"/>
      <x:c r="J433" s="12"/>
      <x:c r="K433" s="12"/>
      <x:c r="L433" s="12"/>
      <x:c r="M433" s="11"/>
      <x:c r="Q433" s="1" t="s">
        <x:v>70</x:v>
      </x:c>
    </x:row>
    <x:row r="434" spans="1:17" ht="30" customHeight="1">
      <x:c r="A434" s="11"/>
      <x:c r="B434" s="11"/>
      <x:c r="C434" s="11"/>
      <x:c r="D434" s="11"/>
      <x:c r="E434" s="12"/>
      <x:c r="F434" s="12"/>
      <x:c r="G434" s="12"/>
      <x:c r="H434" s="12"/>
      <x:c r="I434" s="12"/>
      <x:c r="J434" s="12"/>
      <x:c r="K434" s="12"/>
      <x:c r="L434" s="12"/>
      <x:c r="M434" s="11"/>
      <x:c r="Q434" s="1" t="s">
        <x:v>70</x:v>
      </x:c>
    </x:row>
    <x:row r="435" spans="1:17" ht="30" customHeight="1">
      <x:c r="A435" s="11"/>
      <x:c r="B435" s="11"/>
      <x:c r="C435" s="11"/>
      <x:c r="D435" s="11"/>
      <x:c r="E435" s="12"/>
      <x:c r="F435" s="12"/>
      <x:c r="G435" s="12"/>
      <x:c r="H435" s="12"/>
      <x:c r="I435" s="12"/>
      <x:c r="J435" s="12"/>
      <x:c r="K435" s="12"/>
      <x:c r="L435" s="12"/>
      <x:c r="M435" s="11"/>
      <x:c r="Q435" s="1" t="s">
        <x:v>70</x:v>
      </x:c>
    </x:row>
    <x:row r="436" spans="1:17" ht="30" customHeight="1">
      <x:c r="A436" s="11"/>
      <x:c r="B436" s="11"/>
      <x:c r="C436" s="11"/>
      <x:c r="D436" s="11"/>
      <x:c r="E436" s="12"/>
      <x:c r="F436" s="12"/>
      <x:c r="G436" s="12"/>
      <x:c r="H436" s="12"/>
      <x:c r="I436" s="12"/>
      <x:c r="J436" s="12"/>
      <x:c r="K436" s="12"/>
      <x:c r="L436" s="12"/>
      <x:c r="M436" s="11"/>
      <x:c r="Q436" s="1" t="s">
        <x:v>70</x:v>
      </x:c>
    </x:row>
    <x:row r="437" spans="1:17" ht="30" customHeight="1">
      <x:c r="A437" s="11"/>
      <x:c r="B437" s="11"/>
      <x:c r="C437" s="11"/>
      <x:c r="D437" s="11"/>
      <x:c r="E437" s="12"/>
      <x:c r="F437" s="12"/>
      <x:c r="G437" s="12"/>
      <x:c r="H437" s="12"/>
      <x:c r="I437" s="12"/>
      <x:c r="J437" s="12"/>
      <x:c r="K437" s="12"/>
      <x:c r="L437" s="12"/>
      <x:c r="M437" s="11"/>
      <x:c r="Q437" s="1" t="s">
        <x:v>70</x:v>
      </x:c>
    </x:row>
    <x:row r="438" spans="1:17" ht="30" customHeight="1">
      <x:c r="A438" s="11"/>
      <x:c r="B438" s="11"/>
      <x:c r="C438" s="11"/>
      <x:c r="D438" s="11"/>
      <x:c r="E438" s="12"/>
      <x:c r="F438" s="12"/>
      <x:c r="G438" s="12"/>
      <x:c r="H438" s="12"/>
      <x:c r="I438" s="12"/>
      <x:c r="J438" s="12"/>
      <x:c r="K438" s="12"/>
      <x:c r="L438" s="12"/>
      <x:c r="M438" s="11"/>
      <x:c r="Q438" s="1" t="s">
        <x:v>70</x:v>
      </x:c>
    </x:row>
    <x:row r="439" spans="1:17" ht="30" customHeight="1">
      <x:c r="A439" s="11"/>
      <x:c r="B439" s="11"/>
      <x:c r="C439" s="11"/>
      <x:c r="D439" s="11"/>
      <x:c r="E439" s="12"/>
      <x:c r="F439" s="12"/>
      <x:c r="G439" s="12"/>
      <x:c r="H439" s="12"/>
      <x:c r="I439" s="12"/>
      <x:c r="J439" s="12"/>
      <x:c r="K439" s="12"/>
      <x:c r="L439" s="12"/>
      <x:c r="M439" s="11"/>
      <x:c r="Q439" s="1" t="s">
        <x:v>70</x:v>
      </x:c>
    </x:row>
    <x:row r="440" spans="1:17" ht="30" customHeight="1">
      <x:c r="A440" s="11"/>
      <x:c r="B440" s="11"/>
      <x:c r="C440" s="11"/>
      <x:c r="D440" s="11"/>
      <x:c r="E440" s="12"/>
      <x:c r="F440" s="12"/>
      <x:c r="G440" s="12"/>
      <x:c r="H440" s="12"/>
      <x:c r="I440" s="12"/>
      <x:c r="J440" s="12"/>
      <x:c r="K440" s="12"/>
      <x:c r="L440" s="12"/>
      <x:c r="M440" s="11"/>
      <x:c r="Q440" s="1" t="s">
        <x:v>70</x:v>
      </x:c>
    </x:row>
    <x:row r="441" spans="1:17" ht="30" customHeight="1">
      <x:c r="A441" s="11"/>
      <x:c r="B441" s="11"/>
      <x:c r="C441" s="11"/>
      <x:c r="D441" s="11"/>
      <x:c r="E441" s="12"/>
      <x:c r="F441" s="12"/>
      <x:c r="G441" s="12"/>
      <x:c r="H441" s="12"/>
      <x:c r="I441" s="12"/>
      <x:c r="J441" s="12"/>
      <x:c r="K441" s="12"/>
      <x:c r="L441" s="12"/>
      <x:c r="M441" s="11"/>
      <x:c r="Q441" s="1" t="s">
        <x:v>70</x:v>
      </x:c>
    </x:row>
    <x:row r="442" spans="1:17" ht="30" customHeight="1">
      <x:c r="A442" s="11"/>
      <x:c r="B442" s="11"/>
      <x:c r="C442" s="11"/>
      <x:c r="D442" s="11"/>
      <x:c r="E442" s="12"/>
      <x:c r="F442" s="12"/>
      <x:c r="G442" s="12"/>
      <x:c r="H442" s="12"/>
      <x:c r="I442" s="12"/>
      <x:c r="J442" s="12"/>
      <x:c r="K442" s="12"/>
      <x:c r="L442" s="12"/>
      <x:c r="M442" s="11"/>
      <x:c r="Q442" s="1" t="s">
        <x:v>70</x:v>
      </x:c>
    </x:row>
    <x:row r="443" spans="1:17" ht="30" customHeight="1">
      <x:c r="A443" s="11"/>
      <x:c r="B443" s="11"/>
      <x:c r="C443" s="11"/>
      <x:c r="D443" s="11"/>
      <x:c r="E443" s="12"/>
      <x:c r="F443" s="12"/>
      <x:c r="G443" s="12"/>
      <x:c r="H443" s="12"/>
      <x:c r="I443" s="12"/>
      <x:c r="J443" s="12"/>
      <x:c r="K443" s="12"/>
      <x:c r="L443" s="12"/>
      <x:c r="M443" s="11"/>
      <x:c r="Q443" s="1" t="s">
        <x:v>70</x:v>
      </x:c>
    </x:row>
    <x:row r="444" spans="1:17" ht="30" customHeight="1">
      <x:c r="A444" s="11"/>
      <x:c r="B444" s="11"/>
      <x:c r="C444" s="11"/>
      <x:c r="D444" s="11"/>
      <x:c r="E444" s="12"/>
      <x:c r="F444" s="12"/>
      <x:c r="G444" s="12"/>
      <x:c r="H444" s="12"/>
      <x:c r="I444" s="12"/>
      <x:c r="J444" s="12"/>
      <x:c r="K444" s="12"/>
      <x:c r="L444" s="12"/>
      <x:c r="M444" s="11"/>
      <x:c r="Q444" s="1" t="s">
        <x:v>70</x:v>
      </x:c>
    </x:row>
    <x:row r="445" spans="1:14" ht="30" customHeight="1">
      <x:c r="A445" s="10" t="s">
        <x:v>113</x:v>
      </x:c>
      <x:c r="B445" s="11"/>
      <x:c r="C445" s="11"/>
      <x:c r="D445" s="11"/>
      <x:c r="E445" s="12"/>
      <x:c r="F445" s="12">
        <x:f>SUMIF(Q421:Q444,"01010206",F421:F444)</x:f>
        <x:v>0</x:v>
      </x:c>
      <x:c r="G445" s="12"/>
      <x:c r="H445" s="12">
        <x:f>SUMIF(Q421:Q444,"01010206",H421:H444)</x:f>
        <x:v>0</x:v>
      </x:c>
      <x:c r="I445" s="12"/>
      <x:c r="J445" s="12">
        <x:f>SUMIF(Q421:Q444,"01010206",J421:J444)</x:f>
        <x:v>0</x:v>
      </x:c>
      <x:c r="K445" s="12"/>
      <x:c r="L445" s="12">
        <x:f>SUMIF(Q421:Q444,"01010206",L421:L444)</x:f>
        <x:v>0</x:v>
      </x:c>
      <x:c r="M445" s="11"/>
      <x:c r="N445" t="s">
        <x:v>445</x:v>
      </x:c>
    </x:row>
    <x:row r="446" spans="1:17" ht="30" customHeight="1">
      <x:c r="A446" s="10" t="s">
        <x:v>85</x:v>
      </x:c>
      <x:c r="B446" s="10" t="s">
        <x:v>235</x:v>
      </x:c>
      <x:c r="C446" s="11"/>
      <x:c r="D446" s="11"/>
      <x:c r="E446" s="12"/>
      <x:c r="F446" s="12"/>
      <x:c r="G446" s="12"/>
      <x:c r="H446" s="12"/>
      <x:c r="I446" s="12"/>
      <x:c r="J446" s="12"/>
      <x:c r="K446" s="12"/>
      <x:c r="L446" s="12"/>
      <x:c r="M446" s="11"/>
      <x:c r="Q446" s="1" t="s">
        <x:v>84</x:v>
      </x:c>
    </x:row>
    <x:row r="447" spans="1:48" ht="30" customHeight="1">
      <x:c r="A447" s="10" t="s">
        <x:v>233</x:v>
      </x:c>
      <x:c r="B447" s="10" t="s">
        <x:v>19</x:v>
      </x:c>
      <x:c r="C447" s="10" t="s">
        <x:v>234</x:v>
      </x:c>
      <x:c r="D447" s="11">
        <x:v>4</x:v>
      </x:c>
      <x:c r="E447" s="12"/>
      <x:c r="F447" s="12">
        <x:f>IFERROR(TRUNC(E447*D447,0),0)</x:f>
        <x:v>0</x:v>
      </x:c>
      <x:c r="G447" s="12"/>
      <x:c r="H447" s="12">
        <x:f>IFERROR(TRUNC(G447*D447,0),0)</x:f>
        <x:v>0</x:v>
      </x:c>
      <x:c r="I447" s="12"/>
      <x:c r="J447" s="12">
        <x:f>IFERROR(TRUNC(I447*D447,0),0)</x:f>
        <x:v>0</x:v>
      </x:c>
      <x:c r="K447" s="12">
        <x:f>IFERROR(TRUNC(E447+G447+I447,0),0)</x:f>
        <x:v>0</x:v>
      </x:c>
      <x:c r="L447" s="12">
        <x:f>IFERROR(TRUNC(F447+H447+J447,0),0)</x:f>
        <x:v>0</x:v>
      </x:c>
      <x:c r="M447" s="10" t="s">
        <x:v>235</x:v>
      </x:c>
      <x:c r="N447" s="1" t="s">
        <x:v>118</x:v>
      </x:c>
      <x:c r="O447" s="1" t="s">
        <x:v>235</x:v>
      </x:c>
      <x:c r="P447" s="1" t="s">
        <x:v>235</x:v>
      </x:c>
      <x:c r="Q447" s="1" t="s">
        <x:v>84</x:v>
      </x:c>
      <x:c r="R447" s="1" t="s">
        <x:v>244</x:v>
      </x:c>
      <x:c r="S447" s="1" t="s">
        <x:v>244</x:v>
      </x:c>
      <x:c r="T447" s="1" t="s">
        <x:v>268</x:v>
      </x:c>
      <x:c r="AR447" s="1" t="s">
        <x:v>235</x:v>
      </x:c>
      <x:c r="AS447" s="1" t="s">
        <x:v>235</x:v>
      </x:c>
      <x:c r="AU447" s="1" t="s">
        <x:v>379</x:v>
      </x:c>
      <x:c r="AV447">
        <x:v>75997</x:v>
      </x:c>
    </x:row>
    <x:row r="448" spans="1:48" ht="30" customHeight="1">
      <x:c r="A448" s="10" t="s">
        <x:v>247</x:v>
      </x:c>
      <x:c r="B448" s="10" t="s">
        <x:v>400</x:v>
      </x:c>
      <x:c r="C448" s="10" t="s">
        <x:v>251</x:v>
      </x:c>
      <x:c r="D448" s="11">
        <x:v>1</x:v>
      </x:c>
      <x:c r="E448" s="12"/>
      <x:c r="F448" s="12">
        <x:f>IFERROR(TRUNC(E448*D448,0),0)</x:f>
        <x:v>0</x:v>
      </x:c>
      <x:c r="G448" s="12"/>
      <x:c r="H448" s="12">
        <x:f>IFERROR(TRUNC(G448*D448,0),0)</x:f>
        <x:v>0</x:v>
      </x:c>
      <x:c r="I448" s="12"/>
      <x:c r="J448" s="12">
        <x:f>IFERROR(TRUNC(I448*D448,0),0)</x:f>
        <x:v>0</x:v>
      </x:c>
      <x:c r="K448" s="12">
        <x:f>IFERROR(TRUNC(E448+G448+I448,0),0)</x:f>
        <x:v>0</x:v>
      </x:c>
      <x:c r="L448" s="12">
        <x:f>IFERROR(TRUNC(F448+H448+J448,0),0)</x:f>
        <x:v>0</x:v>
      </x:c>
      <x:c r="M448" s="10" t="s">
        <x:v>235</x:v>
      </x:c>
      <x:c r="N448" s="1" t="s">
        <x:v>201</x:v>
      </x:c>
      <x:c r="O448" s="1" t="s">
        <x:v>235</x:v>
      </x:c>
      <x:c r="P448" s="1" t="s">
        <x:v>235</x:v>
      </x:c>
      <x:c r="Q448" s="1" t="s">
        <x:v>84</x:v>
      </x:c>
      <x:c r="R448" s="1" t="s">
        <x:v>244</x:v>
      </x:c>
      <x:c r="S448" s="1" t="s">
        <x:v>244</x:v>
      </x:c>
      <x:c r="T448" s="1" t="s">
        <x:v>268</x:v>
      </x:c>
      <x:c r="AR448" s="1" t="s">
        <x:v>235</x:v>
      </x:c>
      <x:c r="AS448" s="1" t="s">
        <x:v>235</x:v>
      </x:c>
      <x:c r="AU448" s="1" t="s">
        <x:v>378</x:v>
      </x:c>
      <x:c r="AV448">
        <x:v>75998</x:v>
      </x:c>
    </x:row>
    <x:row r="449" spans="1:17" ht="30" customHeight="1">
      <x:c r="A449" s="11"/>
      <x:c r="B449" s="11"/>
      <x:c r="C449" s="11"/>
      <x:c r="D449" s="11"/>
      <x:c r="E449" s="12"/>
      <x:c r="F449" s="12"/>
      <x:c r="G449" s="12"/>
      <x:c r="H449" s="12"/>
      <x:c r="I449" s="12"/>
      <x:c r="J449" s="12"/>
      <x:c r="K449" s="12"/>
      <x:c r="L449" s="12"/>
      <x:c r="M449" s="11"/>
      <x:c r="Q449" s="1" t="s">
        <x:v>84</x:v>
      </x:c>
    </x:row>
    <x:row r="450" spans="1:17" ht="30" customHeight="1">
      <x:c r="A450" s="11"/>
      <x:c r="B450" s="11"/>
      <x:c r="C450" s="11"/>
      <x:c r="D450" s="11"/>
      <x:c r="E450" s="12"/>
      <x:c r="F450" s="12"/>
      <x:c r="G450" s="12"/>
      <x:c r="H450" s="12"/>
      <x:c r="I450" s="12"/>
      <x:c r="J450" s="12"/>
      <x:c r="K450" s="12"/>
      <x:c r="L450" s="12"/>
      <x:c r="M450" s="11"/>
      <x:c r="Q450" s="1" t="s">
        <x:v>84</x:v>
      </x:c>
    </x:row>
    <x:row r="451" spans="1:17" ht="30" customHeight="1">
      <x:c r="A451" s="11"/>
      <x:c r="B451" s="11"/>
      <x:c r="C451" s="11"/>
      <x:c r="D451" s="11"/>
      <x:c r="E451" s="12"/>
      <x:c r="F451" s="12"/>
      <x:c r="G451" s="12"/>
      <x:c r="H451" s="12"/>
      <x:c r="I451" s="12"/>
      <x:c r="J451" s="12"/>
      <x:c r="K451" s="12"/>
      <x:c r="L451" s="12"/>
      <x:c r="M451" s="11"/>
      <x:c r="Q451" s="1" t="s">
        <x:v>84</x:v>
      </x:c>
    </x:row>
    <x:row r="452" spans="1:17" ht="30" customHeight="1">
      <x:c r="A452" s="11"/>
      <x:c r="B452" s="11"/>
      <x:c r="C452" s="11"/>
      <x:c r="D452" s="11"/>
      <x:c r="E452" s="12"/>
      <x:c r="F452" s="12"/>
      <x:c r="G452" s="12"/>
      <x:c r="H452" s="12"/>
      <x:c r="I452" s="12"/>
      <x:c r="J452" s="12"/>
      <x:c r="K452" s="12"/>
      <x:c r="L452" s="12"/>
      <x:c r="M452" s="11"/>
      <x:c r="Q452" s="1" t="s">
        <x:v>84</x:v>
      </x:c>
    </x:row>
    <x:row r="453" spans="1:17" ht="30" customHeight="1">
      <x:c r="A453" s="11"/>
      <x:c r="B453" s="11"/>
      <x:c r="C453" s="11"/>
      <x:c r="D453" s="11"/>
      <x:c r="E453" s="12"/>
      <x:c r="F453" s="12"/>
      <x:c r="G453" s="12"/>
      <x:c r="H453" s="12"/>
      <x:c r="I453" s="12"/>
      <x:c r="J453" s="12"/>
      <x:c r="K453" s="12"/>
      <x:c r="L453" s="12"/>
      <x:c r="M453" s="11"/>
      <x:c r="Q453" s="1" t="s">
        <x:v>84</x:v>
      </x:c>
    </x:row>
    <x:row r="454" spans="1:17" ht="30" customHeight="1">
      <x:c r="A454" s="11"/>
      <x:c r="B454" s="11"/>
      <x:c r="C454" s="11"/>
      <x:c r="D454" s="11"/>
      <x:c r="E454" s="12"/>
      <x:c r="F454" s="12"/>
      <x:c r="G454" s="12"/>
      <x:c r="H454" s="12"/>
      <x:c r="I454" s="12"/>
      <x:c r="J454" s="12"/>
      <x:c r="K454" s="12"/>
      <x:c r="L454" s="12"/>
      <x:c r="M454" s="11"/>
      <x:c r="Q454" s="1" t="s">
        <x:v>84</x:v>
      </x:c>
    </x:row>
    <x:row r="455" spans="1:17" ht="30" customHeight="1">
      <x:c r="A455" s="11"/>
      <x:c r="B455" s="11"/>
      <x:c r="C455" s="11"/>
      <x:c r="D455" s="11"/>
      <x:c r="E455" s="12"/>
      <x:c r="F455" s="12"/>
      <x:c r="G455" s="12"/>
      <x:c r="H455" s="12"/>
      <x:c r="I455" s="12"/>
      <x:c r="J455" s="12"/>
      <x:c r="K455" s="12"/>
      <x:c r="L455" s="12"/>
      <x:c r="M455" s="11"/>
      <x:c r="Q455" s="1" t="s">
        <x:v>84</x:v>
      </x:c>
    </x:row>
    <x:row r="456" spans="1:17" ht="30" customHeight="1">
      <x:c r="A456" s="11"/>
      <x:c r="B456" s="11"/>
      <x:c r="C456" s="11"/>
      <x:c r="D456" s="11"/>
      <x:c r="E456" s="12"/>
      <x:c r="F456" s="12"/>
      <x:c r="G456" s="12"/>
      <x:c r="H456" s="12"/>
      <x:c r="I456" s="12"/>
      <x:c r="J456" s="12"/>
      <x:c r="K456" s="12"/>
      <x:c r="L456" s="12"/>
      <x:c r="M456" s="11"/>
      <x:c r="Q456" s="1" t="s">
        <x:v>84</x:v>
      </x:c>
    </x:row>
    <x:row r="457" spans="1:17" ht="30" customHeight="1">
      <x:c r="A457" s="11"/>
      <x:c r="B457" s="11"/>
      <x:c r="C457" s="11"/>
      <x:c r="D457" s="11"/>
      <x:c r="E457" s="12"/>
      <x:c r="F457" s="12"/>
      <x:c r="G457" s="12"/>
      <x:c r="H457" s="12"/>
      <x:c r="I457" s="12"/>
      <x:c r="J457" s="12"/>
      <x:c r="K457" s="12"/>
      <x:c r="L457" s="12"/>
      <x:c r="M457" s="11"/>
      <x:c r="Q457" s="1" t="s">
        <x:v>84</x:v>
      </x:c>
    </x:row>
    <x:row r="458" spans="1:17" ht="30" customHeight="1">
      <x:c r="A458" s="11"/>
      <x:c r="B458" s="11"/>
      <x:c r="C458" s="11"/>
      <x:c r="D458" s="11"/>
      <x:c r="E458" s="12"/>
      <x:c r="F458" s="12"/>
      <x:c r="G458" s="12"/>
      <x:c r="H458" s="12"/>
      <x:c r="I458" s="12"/>
      <x:c r="J458" s="12"/>
      <x:c r="K458" s="12"/>
      <x:c r="L458" s="12"/>
      <x:c r="M458" s="11"/>
      <x:c r="Q458" s="1" t="s">
        <x:v>84</x:v>
      </x:c>
    </x:row>
    <x:row r="459" spans="1:17" ht="30" customHeight="1">
      <x:c r="A459" s="11"/>
      <x:c r="B459" s="11"/>
      <x:c r="C459" s="11"/>
      <x:c r="D459" s="11"/>
      <x:c r="E459" s="12"/>
      <x:c r="F459" s="12"/>
      <x:c r="G459" s="12"/>
      <x:c r="H459" s="12"/>
      <x:c r="I459" s="12"/>
      <x:c r="J459" s="12"/>
      <x:c r="K459" s="12"/>
      <x:c r="L459" s="12"/>
      <x:c r="M459" s="11"/>
      <x:c r="Q459" s="1" t="s">
        <x:v>84</x:v>
      </x:c>
    </x:row>
    <x:row r="460" spans="1:17" ht="30" customHeight="1">
      <x:c r="A460" s="11"/>
      <x:c r="B460" s="11"/>
      <x:c r="C460" s="11"/>
      <x:c r="D460" s="11"/>
      <x:c r="E460" s="12"/>
      <x:c r="F460" s="12"/>
      <x:c r="G460" s="12"/>
      <x:c r="H460" s="12"/>
      <x:c r="I460" s="12"/>
      <x:c r="J460" s="12"/>
      <x:c r="K460" s="12"/>
      <x:c r="L460" s="12"/>
      <x:c r="M460" s="11"/>
      <x:c r="Q460" s="1" t="s">
        <x:v>84</x:v>
      </x:c>
    </x:row>
    <x:row r="461" spans="1:17" ht="30" customHeight="1">
      <x:c r="A461" s="11"/>
      <x:c r="B461" s="11"/>
      <x:c r="C461" s="11"/>
      <x:c r="D461" s="11"/>
      <x:c r="E461" s="12"/>
      <x:c r="F461" s="12"/>
      <x:c r="G461" s="12"/>
      <x:c r="H461" s="12"/>
      <x:c r="I461" s="12"/>
      <x:c r="J461" s="12"/>
      <x:c r="K461" s="12"/>
      <x:c r="L461" s="12"/>
      <x:c r="M461" s="11"/>
      <x:c r="Q461" s="1" t="s">
        <x:v>84</x:v>
      </x:c>
    </x:row>
    <x:row r="462" spans="1:17" ht="30" customHeight="1">
      <x:c r="A462" s="11"/>
      <x:c r="B462" s="11"/>
      <x:c r="C462" s="11"/>
      <x:c r="D462" s="11"/>
      <x:c r="E462" s="12"/>
      <x:c r="F462" s="12"/>
      <x:c r="G462" s="12"/>
      <x:c r="H462" s="12"/>
      <x:c r="I462" s="12"/>
      <x:c r="J462" s="12"/>
      <x:c r="K462" s="12"/>
      <x:c r="L462" s="12"/>
      <x:c r="M462" s="11"/>
      <x:c r="Q462" s="1" t="s">
        <x:v>84</x:v>
      </x:c>
    </x:row>
    <x:row r="463" spans="1:17" ht="30" customHeight="1">
      <x:c r="A463" s="11"/>
      <x:c r="B463" s="11"/>
      <x:c r="C463" s="11"/>
      <x:c r="D463" s="11"/>
      <x:c r="E463" s="12"/>
      <x:c r="F463" s="12"/>
      <x:c r="G463" s="12"/>
      <x:c r="H463" s="12"/>
      <x:c r="I463" s="12"/>
      <x:c r="J463" s="12"/>
      <x:c r="K463" s="12"/>
      <x:c r="L463" s="12"/>
      <x:c r="M463" s="11"/>
      <x:c r="Q463" s="1" t="s">
        <x:v>84</x:v>
      </x:c>
    </x:row>
    <x:row r="464" spans="1:17" ht="30" customHeight="1">
      <x:c r="A464" s="11"/>
      <x:c r="B464" s="11"/>
      <x:c r="C464" s="11"/>
      <x:c r="D464" s="11"/>
      <x:c r="E464" s="12"/>
      <x:c r="F464" s="12"/>
      <x:c r="G464" s="12"/>
      <x:c r="H464" s="12"/>
      <x:c r="I464" s="12"/>
      <x:c r="J464" s="12"/>
      <x:c r="K464" s="12"/>
      <x:c r="L464" s="12"/>
      <x:c r="M464" s="11"/>
      <x:c r="Q464" s="1" t="s">
        <x:v>84</x:v>
      </x:c>
    </x:row>
    <x:row r="465" spans="1:17" ht="30" customHeight="1">
      <x:c r="A465" s="11"/>
      <x:c r="B465" s="11"/>
      <x:c r="C465" s="11"/>
      <x:c r="D465" s="11"/>
      <x:c r="E465" s="12"/>
      <x:c r="F465" s="12"/>
      <x:c r="G465" s="12"/>
      <x:c r="H465" s="12"/>
      <x:c r="I465" s="12"/>
      <x:c r="J465" s="12"/>
      <x:c r="K465" s="12"/>
      <x:c r="L465" s="12"/>
      <x:c r="M465" s="11"/>
      <x:c r="Q465" s="1" t="s">
        <x:v>84</x:v>
      </x:c>
    </x:row>
    <x:row r="466" spans="1:17" ht="30" customHeight="1">
      <x:c r="A466" s="11"/>
      <x:c r="B466" s="11"/>
      <x:c r="C466" s="11"/>
      <x:c r="D466" s="11"/>
      <x:c r="E466" s="12"/>
      <x:c r="F466" s="12"/>
      <x:c r="G466" s="12"/>
      <x:c r="H466" s="12"/>
      <x:c r="I466" s="12"/>
      <x:c r="J466" s="12"/>
      <x:c r="K466" s="12"/>
      <x:c r="L466" s="12"/>
      <x:c r="M466" s="11"/>
      <x:c r="Q466" s="1" t="s">
        <x:v>84</x:v>
      </x:c>
    </x:row>
    <x:row r="467" spans="1:17" ht="30" customHeight="1">
      <x:c r="A467" s="11"/>
      <x:c r="B467" s="11"/>
      <x:c r="C467" s="11"/>
      <x:c r="D467" s="11"/>
      <x:c r="E467" s="12"/>
      <x:c r="F467" s="12"/>
      <x:c r="G467" s="12"/>
      <x:c r="H467" s="12"/>
      <x:c r="I467" s="12"/>
      <x:c r="J467" s="12"/>
      <x:c r="K467" s="12"/>
      <x:c r="L467" s="12"/>
      <x:c r="M467" s="11"/>
      <x:c r="Q467" s="1" t="s">
        <x:v>84</x:v>
      </x:c>
    </x:row>
    <x:row r="468" spans="1:17" ht="30" customHeight="1">
      <x:c r="A468" s="11"/>
      <x:c r="B468" s="11"/>
      <x:c r="C468" s="11"/>
      <x:c r="D468" s="11"/>
      <x:c r="E468" s="12"/>
      <x:c r="F468" s="12"/>
      <x:c r="G468" s="12"/>
      <x:c r="H468" s="12"/>
      <x:c r="I468" s="12"/>
      <x:c r="J468" s="12"/>
      <x:c r="K468" s="12"/>
      <x:c r="L468" s="12"/>
      <x:c r="M468" s="11"/>
      <x:c r="Q468" s="1" t="s">
        <x:v>84</x:v>
      </x:c>
    </x:row>
    <x:row r="469" spans="1:17" ht="30" customHeight="1">
      <x:c r="A469" s="11"/>
      <x:c r="B469" s="11"/>
      <x:c r="C469" s="11"/>
      <x:c r="D469" s="11"/>
      <x:c r="E469" s="12"/>
      <x:c r="F469" s="12"/>
      <x:c r="G469" s="12"/>
      <x:c r="H469" s="12"/>
      <x:c r="I469" s="12"/>
      <x:c r="J469" s="12"/>
      <x:c r="K469" s="12"/>
      <x:c r="L469" s="12"/>
      <x:c r="M469" s="11"/>
      <x:c r="Q469" s="1" t="s">
        <x:v>84</x:v>
      </x:c>
    </x:row>
    <x:row r="470" spans="1:17" ht="30" customHeight="1">
      <x:c r="A470" s="11"/>
      <x:c r="B470" s="11"/>
      <x:c r="C470" s="11"/>
      <x:c r="D470" s="11"/>
      <x:c r="E470" s="12"/>
      <x:c r="F470" s="12"/>
      <x:c r="G470" s="12"/>
      <x:c r="H470" s="12"/>
      <x:c r="I470" s="12"/>
      <x:c r="J470" s="12"/>
      <x:c r="K470" s="12"/>
      <x:c r="L470" s="12"/>
      <x:c r="M470" s="11"/>
      <x:c r="Q470" s="1" t="s">
        <x:v>84</x:v>
      </x:c>
    </x:row>
    <x:row r="471" spans="1:14" ht="30" customHeight="1">
      <x:c r="A471" s="10" t="s">
        <x:v>113</x:v>
      </x:c>
      <x:c r="B471" s="11"/>
      <x:c r="C471" s="11"/>
      <x:c r="D471" s="11"/>
      <x:c r="E471" s="12"/>
      <x:c r="F471" s="12">
        <x:f>SUMIF(Q447:Q470,"01010207",F447:F470)</x:f>
        <x:v>0</x:v>
      </x:c>
      <x:c r="G471" s="12"/>
      <x:c r="H471" s="12">
        <x:f>SUMIF(Q447:Q470,"01010207",H447:H470)</x:f>
        <x:v>0</x:v>
      </x:c>
      <x:c r="I471" s="12"/>
      <x:c r="J471" s="12">
        <x:f>SUMIF(Q447:Q470,"01010207",J447:J470)</x:f>
        <x:v>0</x:v>
      </x:c>
      <x:c r="K471" s="12"/>
      <x:c r="L471" s="12">
        <x:f>SUMIF(Q447:Q470,"01010207",L447:L470)</x:f>
        <x:v>0</x:v>
      </x:c>
      <x:c r="M471" s="11"/>
      <x:c r="N471" t="s">
        <x:v>445</x:v>
      </x:c>
    </x:row>
    <x:row r="472" spans="1:17" ht="30" customHeight="1">
      <x:c r="A472" s="10" t="s">
        <x:v>88</x:v>
      </x:c>
      <x:c r="B472" s="10" t="s">
        <x:v>235</x:v>
      </x:c>
      <x:c r="C472" s="11"/>
      <x:c r="D472" s="11"/>
      <x:c r="E472" s="12"/>
      <x:c r="F472" s="12"/>
      <x:c r="G472" s="12"/>
      <x:c r="H472" s="12"/>
      <x:c r="I472" s="12"/>
      <x:c r="J472" s="12"/>
      <x:c r="K472" s="12"/>
      <x:c r="L472" s="12"/>
      <x:c r="M472" s="11"/>
      <x:c r="Q472" s="1" t="s">
        <x:v>71</x:v>
      </x:c>
    </x:row>
    <x:row r="473" spans="1:48" ht="30" customHeight="1">
      <x:c r="A473" s="10" t="s">
        <x:v>406</x:v>
      </x:c>
      <x:c r="B473" s="10" t="s">
        <x:v>343</x:v>
      </x:c>
      <x:c r="C473" s="10" t="s">
        <x:v>234</x:v>
      </x:c>
      <x:c r="D473" s="11">
        <x:v>4</x:v>
      </x:c>
      <x:c r="E473" s="12"/>
      <x:c r="F473" s="12">
        <x:f>IFERROR(TRUNC(E473*D473,0),0)</x:f>
        <x:v>0</x:v>
      </x:c>
      <x:c r="G473" s="12"/>
      <x:c r="H473" s="12">
        <x:f>IFERROR(TRUNC(G473*D473,0),0)</x:f>
        <x:v>0</x:v>
      </x:c>
      <x:c r="I473" s="12"/>
      <x:c r="J473" s="12">
        <x:f>IFERROR(TRUNC(I473*D473,0),0)</x:f>
        <x:v>0</x:v>
      </x:c>
      <x:c r="K473" s="12">
        <x:f>IFERROR(TRUNC(E473+G473+I473,0),0)</x:f>
        <x:v>0</x:v>
      </x:c>
      <x:c r="L473" s="12">
        <x:f>IFERROR(TRUNC(F473+H473+J473,0),0)</x:f>
        <x:v>0</x:v>
      </x:c>
      <x:c r="M473" s="10" t="s">
        <x:v>235</x:v>
      </x:c>
      <x:c r="N473" s="1" t="s">
        <x:v>308</x:v>
      </x:c>
      <x:c r="O473" s="1" t="s">
        <x:v>235</x:v>
      </x:c>
      <x:c r="P473" s="1" t="s">
        <x:v>235</x:v>
      </x:c>
      <x:c r="Q473" s="1" t="s">
        <x:v>71</x:v>
      </x:c>
      <x:c r="R473" s="1" t="s">
        <x:v>244</x:v>
      </x:c>
      <x:c r="S473" s="1" t="s">
        <x:v>268</x:v>
      </x:c>
      <x:c r="T473" s="1" t="s">
        <x:v>244</x:v>
      </x:c>
      <x:c r="AR473" s="1" t="s">
        <x:v>235</x:v>
      </x:c>
      <x:c r="AS473" s="1" t="s">
        <x:v>235</x:v>
      </x:c>
      <x:c r="AU473" s="1" t="s">
        <x:v>164</x:v>
      </x:c>
      <x:c r="AV473">
        <x:v>76000</x:v>
      </x:c>
    </x:row>
    <x:row r="474" spans="1:17" ht="30" customHeight="1">
      <x:c r="A474" s="11"/>
      <x:c r="B474" s="11"/>
      <x:c r="C474" s="11"/>
      <x:c r="D474" s="11"/>
      <x:c r="E474" s="12"/>
      <x:c r="F474" s="12"/>
      <x:c r="G474" s="12"/>
      <x:c r="H474" s="12"/>
      <x:c r="I474" s="12"/>
      <x:c r="J474" s="12"/>
      <x:c r="K474" s="12"/>
      <x:c r="L474" s="12"/>
      <x:c r="M474" s="11"/>
      <x:c r="Q474" s="1" t="s">
        <x:v>71</x:v>
      </x:c>
    </x:row>
    <x:row r="475" spans="1:17" ht="30" customHeight="1">
      <x:c r="A475" s="11"/>
      <x:c r="B475" s="11"/>
      <x:c r="C475" s="11"/>
      <x:c r="D475" s="11"/>
      <x:c r="E475" s="12"/>
      <x:c r="F475" s="12"/>
      <x:c r="G475" s="12"/>
      <x:c r="H475" s="12"/>
      <x:c r="I475" s="12"/>
      <x:c r="J475" s="12"/>
      <x:c r="K475" s="12"/>
      <x:c r="L475" s="12"/>
      <x:c r="M475" s="11"/>
      <x:c r="Q475" s="1" t="s">
        <x:v>71</x:v>
      </x:c>
    </x:row>
    <x:row r="476" spans="1:17" ht="30" customHeight="1">
      <x:c r="A476" s="11"/>
      <x:c r="B476" s="11"/>
      <x:c r="C476" s="11"/>
      <x:c r="D476" s="11"/>
      <x:c r="E476" s="12"/>
      <x:c r="F476" s="12"/>
      <x:c r="G476" s="12"/>
      <x:c r="H476" s="12"/>
      <x:c r="I476" s="12"/>
      <x:c r="J476" s="12"/>
      <x:c r="K476" s="12"/>
      <x:c r="L476" s="12"/>
      <x:c r="M476" s="11"/>
      <x:c r="Q476" s="1" t="s">
        <x:v>71</x:v>
      </x:c>
    </x:row>
    <x:row r="477" spans="1:17" ht="30" customHeight="1">
      <x:c r="A477" s="11"/>
      <x:c r="B477" s="11"/>
      <x:c r="C477" s="11"/>
      <x:c r="D477" s="11"/>
      <x:c r="E477" s="12"/>
      <x:c r="F477" s="12"/>
      <x:c r="G477" s="12"/>
      <x:c r="H477" s="12"/>
      <x:c r="I477" s="12"/>
      <x:c r="J477" s="12"/>
      <x:c r="K477" s="12"/>
      <x:c r="L477" s="12"/>
      <x:c r="M477" s="11"/>
      <x:c r="Q477" s="1" t="s">
        <x:v>71</x:v>
      </x:c>
    </x:row>
    <x:row r="478" spans="1:17" ht="30" customHeight="1">
      <x:c r="A478" s="11"/>
      <x:c r="B478" s="11"/>
      <x:c r="C478" s="11"/>
      <x:c r="D478" s="11"/>
      <x:c r="E478" s="12"/>
      <x:c r="F478" s="12"/>
      <x:c r="G478" s="12"/>
      <x:c r="H478" s="12"/>
      <x:c r="I478" s="12"/>
      <x:c r="J478" s="12"/>
      <x:c r="K478" s="12"/>
      <x:c r="L478" s="12"/>
      <x:c r="M478" s="11"/>
      <x:c r="Q478" s="1" t="s">
        <x:v>71</x:v>
      </x:c>
    </x:row>
    <x:row r="479" spans="1:17" ht="30" customHeight="1">
      <x:c r="A479" s="11"/>
      <x:c r="B479" s="11"/>
      <x:c r="C479" s="11"/>
      <x:c r="D479" s="11"/>
      <x:c r="E479" s="12"/>
      <x:c r="F479" s="12"/>
      <x:c r="G479" s="12"/>
      <x:c r="H479" s="12"/>
      <x:c r="I479" s="12"/>
      <x:c r="J479" s="12"/>
      <x:c r="K479" s="12"/>
      <x:c r="L479" s="12"/>
      <x:c r="M479" s="11"/>
      <x:c r="Q479" s="1" t="s">
        <x:v>71</x:v>
      </x:c>
    </x:row>
    <x:row r="480" spans="1:17" ht="30" customHeight="1">
      <x:c r="A480" s="11"/>
      <x:c r="B480" s="11"/>
      <x:c r="C480" s="11"/>
      <x:c r="D480" s="11"/>
      <x:c r="E480" s="12"/>
      <x:c r="F480" s="12"/>
      <x:c r="G480" s="12"/>
      <x:c r="H480" s="12"/>
      <x:c r="I480" s="12"/>
      <x:c r="J480" s="12"/>
      <x:c r="K480" s="12"/>
      <x:c r="L480" s="12"/>
      <x:c r="M480" s="11"/>
      <x:c r="Q480" s="1" t="s">
        <x:v>71</x:v>
      </x:c>
    </x:row>
    <x:row r="481" spans="1:17" ht="30" customHeight="1">
      <x:c r="A481" s="11"/>
      <x:c r="B481" s="11"/>
      <x:c r="C481" s="11"/>
      <x:c r="D481" s="11"/>
      <x:c r="E481" s="12"/>
      <x:c r="F481" s="12"/>
      <x:c r="G481" s="12"/>
      <x:c r="H481" s="12"/>
      <x:c r="I481" s="12"/>
      <x:c r="J481" s="12"/>
      <x:c r="K481" s="12"/>
      <x:c r="L481" s="12"/>
      <x:c r="M481" s="11"/>
      <x:c r="Q481" s="1" t="s">
        <x:v>71</x:v>
      </x:c>
    </x:row>
    <x:row r="482" spans="1:17" ht="30" customHeight="1">
      <x:c r="A482" s="11"/>
      <x:c r="B482" s="11"/>
      <x:c r="C482" s="11"/>
      <x:c r="D482" s="11"/>
      <x:c r="E482" s="12"/>
      <x:c r="F482" s="12"/>
      <x:c r="G482" s="12"/>
      <x:c r="H482" s="12"/>
      <x:c r="I482" s="12"/>
      <x:c r="J482" s="12"/>
      <x:c r="K482" s="12"/>
      <x:c r="L482" s="12"/>
      <x:c r="M482" s="11"/>
      <x:c r="Q482" s="1" t="s">
        <x:v>71</x:v>
      </x:c>
    </x:row>
    <x:row r="483" spans="1:17" ht="30" customHeight="1">
      <x:c r="A483" s="11"/>
      <x:c r="B483" s="11"/>
      <x:c r="C483" s="11"/>
      <x:c r="D483" s="11"/>
      <x:c r="E483" s="12"/>
      <x:c r="F483" s="12"/>
      <x:c r="G483" s="12"/>
      <x:c r="H483" s="12"/>
      <x:c r="I483" s="12"/>
      <x:c r="J483" s="12"/>
      <x:c r="K483" s="12"/>
      <x:c r="L483" s="12"/>
      <x:c r="M483" s="11"/>
      <x:c r="Q483" s="1" t="s">
        <x:v>71</x:v>
      </x:c>
    </x:row>
    <x:row r="484" spans="1:17" ht="30" customHeight="1">
      <x:c r="A484" s="11"/>
      <x:c r="B484" s="11"/>
      <x:c r="C484" s="11"/>
      <x:c r="D484" s="11"/>
      <x:c r="E484" s="12"/>
      <x:c r="F484" s="12"/>
      <x:c r="G484" s="12"/>
      <x:c r="H484" s="12"/>
      <x:c r="I484" s="12"/>
      <x:c r="J484" s="12"/>
      <x:c r="K484" s="12"/>
      <x:c r="L484" s="12"/>
      <x:c r="M484" s="11"/>
      <x:c r="Q484" s="1" t="s">
        <x:v>71</x:v>
      </x:c>
    </x:row>
    <x:row r="485" spans="1:17" ht="30" customHeight="1">
      <x:c r="A485" s="11"/>
      <x:c r="B485" s="11"/>
      <x:c r="C485" s="11"/>
      <x:c r="D485" s="11"/>
      <x:c r="E485" s="12"/>
      <x:c r="F485" s="12"/>
      <x:c r="G485" s="12"/>
      <x:c r="H485" s="12"/>
      <x:c r="I485" s="12"/>
      <x:c r="J485" s="12"/>
      <x:c r="K485" s="12"/>
      <x:c r="L485" s="12"/>
      <x:c r="M485" s="11"/>
      <x:c r="Q485" s="1" t="s">
        <x:v>71</x:v>
      </x:c>
    </x:row>
    <x:row r="486" spans="1:17" ht="30" customHeight="1">
      <x:c r="A486" s="11"/>
      <x:c r="B486" s="11"/>
      <x:c r="C486" s="11"/>
      <x:c r="D486" s="11"/>
      <x:c r="E486" s="12"/>
      <x:c r="F486" s="12"/>
      <x:c r="G486" s="12"/>
      <x:c r="H486" s="12"/>
      <x:c r="I486" s="12"/>
      <x:c r="J486" s="12"/>
      <x:c r="K486" s="12"/>
      <x:c r="L486" s="12"/>
      <x:c r="M486" s="11"/>
      <x:c r="Q486" s="1" t="s">
        <x:v>71</x:v>
      </x:c>
    </x:row>
    <x:row r="487" spans="1:17" ht="30" customHeight="1">
      <x:c r="A487" s="11"/>
      <x:c r="B487" s="11"/>
      <x:c r="C487" s="11"/>
      <x:c r="D487" s="11"/>
      <x:c r="E487" s="12"/>
      <x:c r="F487" s="12"/>
      <x:c r="G487" s="12"/>
      <x:c r="H487" s="12"/>
      <x:c r="I487" s="12"/>
      <x:c r="J487" s="12"/>
      <x:c r="K487" s="12"/>
      <x:c r="L487" s="12"/>
      <x:c r="M487" s="11"/>
      <x:c r="Q487" s="1" t="s">
        <x:v>71</x:v>
      </x:c>
    </x:row>
    <x:row r="488" spans="1:17" ht="30" customHeight="1">
      <x:c r="A488" s="11"/>
      <x:c r="B488" s="11"/>
      <x:c r="C488" s="11"/>
      <x:c r="D488" s="11"/>
      <x:c r="E488" s="12"/>
      <x:c r="F488" s="12"/>
      <x:c r="G488" s="12"/>
      <x:c r="H488" s="12"/>
      <x:c r="I488" s="12"/>
      <x:c r="J488" s="12"/>
      <x:c r="K488" s="12"/>
      <x:c r="L488" s="12"/>
      <x:c r="M488" s="11"/>
      <x:c r="Q488" s="1" t="s">
        <x:v>71</x:v>
      </x:c>
    </x:row>
    <x:row r="489" spans="1:17" ht="30" customHeight="1">
      <x:c r="A489" s="11"/>
      <x:c r="B489" s="11"/>
      <x:c r="C489" s="11"/>
      <x:c r="D489" s="11"/>
      <x:c r="E489" s="12"/>
      <x:c r="F489" s="12"/>
      <x:c r="G489" s="12"/>
      <x:c r="H489" s="12"/>
      <x:c r="I489" s="12"/>
      <x:c r="J489" s="12"/>
      <x:c r="K489" s="12"/>
      <x:c r="L489" s="12"/>
      <x:c r="M489" s="11"/>
      <x:c r="Q489" s="1" t="s">
        <x:v>71</x:v>
      </x:c>
    </x:row>
    <x:row r="490" spans="1:17" ht="30" customHeight="1">
      <x:c r="A490" s="11"/>
      <x:c r="B490" s="11"/>
      <x:c r="C490" s="11"/>
      <x:c r="D490" s="11"/>
      <x:c r="E490" s="12"/>
      <x:c r="F490" s="12"/>
      <x:c r="G490" s="12"/>
      <x:c r="H490" s="12"/>
      <x:c r="I490" s="12"/>
      <x:c r="J490" s="12"/>
      <x:c r="K490" s="12"/>
      <x:c r="L490" s="12"/>
      <x:c r="M490" s="11"/>
      <x:c r="Q490" s="1" t="s">
        <x:v>71</x:v>
      </x:c>
    </x:row>
    <x:row r="491" spans="1:17" ht="30" customHeight="1">
      <x:c r="A491" s="11"/>
      <x:c r="B491" s="11"/>
      <x:c r="C491" s="11"/>
      <x:c r="D491" s="11"/>
      <x:c r="E491" s="12"/>
      <x:c r="F491" s="12"/>
      <x:c r="G491" s="12"/>
      <x:c r="H491" s="12"/>
      <x:c r="I491" s="12"/>
      <x:c r="J491" s="12"/>
      <x:c r="K491" s="12"/>
      <x:c r="L491" s="12"/>
      <x:c r="M491" s="11"/>
      <x:c r="Q491" s="1" t="s">
        <x:v>71</x:v>
      </x:c>
    </x:row>
    <x:row r="492" spans="1:17" ht="30" customHeight="1">
      <x:c r="A492" s="11"/>
      <x:c r="B492" s="11"/>
      <x:c r="C492" s="11"/>
      <x:c r="D492" s="11"/>
      <x:c r="E492" s="12"/>
      <x:c r="F492" s="12"/>
      <x:c r="G492" s="12"/>
      <x:c r="H492" s="12"/>
      <x:c r="I492" s="12"/>
      <x:c r="J492" s="12"/>
      <x:c r="K492" s="12"/>
      <x:c r="L492" s="12"/>
      <x:c r="M492" s="11"/>
      <x:c r="Q492" s="1" t="s">
        <x:v>71</x:v>
      </x:c>
    </x:row>
    <x:row r="493" spans="1:17" ht="30" customHeight="1">
      <x:c r="A493" s="11"/>
      <x:c r="B493" s="11"/>
      <x:c r="C493" s="11"/>
      <x:c r="D493" s="11"/>
      <x:c r="E493" s="12"/>
      <x:c r="F493" s="12"/>
      <x:c r="G493" s="12"/>
      <x:c r="H493" s="12"/>
      <x:c r="I493" s="12"/>
      <x:c r="J493" s="12"/>
      <x:c r="K493" s="12"/>
      <x:c r="L493" s="12"/>
      <x:c r="M493" s="11"/>
      <x:c r="Q493" s="1" t="s">
        <x:v>71</x:v>
      </x:c>
    </x:row>
    <x:row r="494" spans="1:17" ht="30" customHeight="1">
      <x:c r="A494" s="11"/>
      <x:c r="B494" s="11"/>
      <x:c r="C494" s="11"/>
      <x:c r="D494" s="11"/>
      <x:c r="E494" s="12"/>
      <x:c r="F494" s="12"/>
      <x:c r="G494" s="12"/>
      <x:c r="H494" s="12"/>
      <x:c r="I494" s="12"/>
      <x:c r="J494" s="12"/>
      <x:c r="K494" s="12"/>
      <x:c r="L494" s="12"/>
      <x:c r="M494" s="11"/>
      <x:c r="Q494" s="1" t="s">
        <x:v>71</x:v>
      </x:c>
    </x:row>
    <x:row r="495" spans="1:17" ht="30" customHeight="1">
      <x:c r="A495" s="11"/>
      <x:c r="B495" s="11"/>
      <x:c r="C495" s="11"/>
      <x:c r="D495" s="11"/>
      <x:c r="E495" s="12"/>
      <x:c r="F495" s="12"/>
      <x:c r="G495" s="12"/>
      <x:c r="H495" s="12"/>
      <x:c r="I495" s="12"/>
      <x:c r="J495" s="12"/>
      <x:c r="K495" s="12"/>
      <x:c r="L495" s="12"/>
      <x:c r="M495" s="11"/>
      <x:c r="Q495" s="1" t="s">
        <x:v>71</x:v>
      </x:c>
    </x:row>
    <x:row r="496" spans="1:17" ht="30" customHeight="1">
      <x:c r="A496" s="11"/>
      <x:c r="B496" s="11"/>
      <x:c r="C496" s="11"/>
      <x:c r="D496" s="11"/>
      <x:c r="E496" s="12"/>
      <x:c r="F496" s="12"/>
      <x:c r="G496" s="12"/>
      <x:c r="H496" s="12"/>
      <x:c r="I496" s="12"/>
      <x:c r="J496" s="12"/>
      <x:c r="K496" s="12"/>
      <x:c r="L496" s="12"/>
      <x:c r="M496" s="11"/>
      <x:c r="Q496" s="1" t="s">
        <x:v>71</x:v>
      </x:c>
    </x:row>
    <x:row r="497" spans="1:14" ht="30" customHeight="1">
      <x:c r="A497" s="10" t="s">
        <x:v>113</x:v>
      </x:c>
      <x:c r="B497" s="11"/>
      <x:c r="C497" s="11"/>
      <x:c r="D497" s="11"/>
      <x:c r="E497" s="12"/>
      <x:c r="F497" s="12">
        <x:f>SUMIF(Q473:Q496,"01010208",F473:F496)</x:f>
        <x:v>0</x:v>
      </x:c>
      <x:c r="G497" s="12"/>
      <x:c r="H497" s="12">
        <x:f>SUMIF(Q473:Q496,"01010208",H473:H496)</x:f>
        <x:v>0</x:v>
      </x:c>
      <x:c r="I497" s="12"/>
      <x:c r="J497" s="12">
        <x:f>SUMIF(Q473:Q496,"01010208",J473:J496)</x:f>
        <x:v>0</x:v>
      </x:c>
      <x:c r="K497" s="12"/>
      <x:c r="L497" s="12">
        <x:f>SUMIF(Q473:Q496,"01010208",L473:L496)</x:f>
        <x:v>0</x:v>
      </x:c>
      <x:c r="M497" s="11"/>
      <x:c r="N497" t="s">
        <x:v>445</x:v>
      </x:c>
    </x:row>
    <x:row r="498" spans="1:17" ht="30" customHeight="1">
      <x:c r="A498" s="10" t="s">
        <x:v>4</x:v>
      </x:c>
      <x:c r="B498" s="10" t="s">
        <x:v>235</x:v>
      </x:c>
      <x:c r="C498" s="11"/>
      <x:c r="D498" s="11"/>
      <x:c r="E498" s="12"/>
      <x:c r="F498" s="12"/>
      <x:c r="G498" s="12"/>
      <x:c r="H498" s="12"/>
      <x:c r="I498" s="12"/>
      <x:c r="J498" s="12"/>
      <x:c r="K498" s="12"/>
      <x:c r="L498" s="12"/>
      <x:c r="M498" s="11"/>
      <x:c r="Q498" s="1" t="s">
        <x:v>72</x:v>
      </x:c>
    </x:row>
    <x:row r="499" spans="1:48" ht="30" customHeight="1">
      <x:c r="A499" s="10" t="s">
        <x:v>4</x:v>
      </x:c>
      <x:c r="B499" s="10" t="s">
        <x:v>423</x:v>
      </x:c>
      <x:c r="C499" s="10" t="s">
        <x:v>217</x:v>
      </x:c>
      <x:c r="D499" s="11">
        <x:v>0.40000000000000002</x:v>
      </x:c>
      <x:c r="E499" s="12"/>
      <x:c r="F499" s="12">
        <x:f>IFERROR(TRUNC(E499*D499,0),0)</x:f>
        <x:v>0</x:v>
      </x:c>
      <x:c r="G499" s="12"/>
      <x:c r="H499" s="12">
        <x:f>IFERROR(TRUNC(G499*D499,0),0)</x:f>
        <x:v>0</x:v>
      </x:c>
      <x:c r="I499" s="12"/>
      <x:c r="J499" s="12">
        <x:f>IFERROR(TRUNC(I499*D499,0),0)</x:f>
        <x:v>0</x:v>
      </x:c>
      <x:c r="K499" s="12">
        <x:f>IFERROR(TRUNC(E499+G499+I499,0),0)</x:f>
        <x:v>0</x:v>
      </x:c>
      <x:c r="L499" s="12">
        <x:f>IFERROR(TRUNC(F499+H499+J499,0),0)</x:f>
        <x:v>0</x:v>
      </x:c>
      <x:c r="M499" s="10" t="s">
        <x:v>235</x:v>
      </x:c>
      <x:c r="N499" s="1" t="s">
        <x:v>297</x:v>
      </x:c>
      <x:c r="O499" s="1" t="s">
        <x:v>235</x:v>
      </x:c>
      <x:c r="P499" s="1" t="s">
        <x:v>235</x:v>
      </x:c>
      <x:c r="Q499" s="1" t="s">
        <x:v>72</x:v>
      </x:c>
      <x:c r="R499" s="1" t="s">
        <x:v>268</x:v>
      </x:c>
      <x:c r="S499" s="1" t="s">
        <x:v>244</x:v>
      </x:c>
      <x:c r="T499" s="1" t="s">
        <x:v>244</x:v>
      </x:c>
      <x:c r="AR499" s="1" t="s">
        <x:v>235</x:v>
      </x:c>
      <x:c r="AS499" s="1" t="s">
        <x:v>235</x:v>
      </x:c>
      <x:c r="AU499" s="1" t="s">
        <x:v>194</x:v>
      </x:c>
      <x:c r="AV499">
        <x:v>76025</x:v>
      </x:c>
    </x:row>
    <x:row r="500" spans="1:48" ht="30" customHeight="1">
      <x:c r="A500" s="10" t="s">
        <x:v>4</x:v>
      </x:c>
      <x:c r="B500" s="10" t="s">
        <x:v>412</x:v>
      </x:c>
      <x:c r="C500" s="10" t="s">
        <x:v>217</x:v>
      </x:c>
      <x:c r="D500" s="11">
        <x:v>0.10000000000000001</x:v>
      </x:c>
      <x:c r="E500" s="12"/>
      <x:c r="F500" s="12">
        <x:f>IFERROR(TRUNC(E500*D500,0),0)</x:f>
        <x:v>0</x:v>
      </x:c>
      <x:c r="G500" s="12"/>
      <x:c r="H500" s="12">
        <x:f>IFERROR(TRUNC(G500*D500,0),0)</x:f>
        <x:v>0</x:v>
      </x:c>
      <x:c r="I500" s="12"/>
      <x:c r="J500" s="12">
        <x:f>IFERROR(TRUNC(I500*D500,0),0)</x:f>
        <x:v>0</x:v>
      </x:c>
      <x:c r="K500" s="12">
        <x:f>IFERROR(TRUNC(E500+G500+I500,0),0)</x:f>
        <x:v>0</x:v>
      </x:c>
      <x:c r="L500" s="12">
        <x:f>IFERROR(TRUNC(F500+H500+J500,0),0)</x:f>
        <x:v>0</x:v>
      </x:c>
      <x:c r="M500" s="10" t="s">
        <x:v>235</x:v>
      </x:c>
      <x:c r="N500" s="1" t="s">
        <x:v>310</x:v>
      </x:c>
      <x:c r="O500" s="1" t="s">
        <x:v>235</x:v>
      </x:c>
      <x:c r="P500" s="1" t="s">
        <x:v>235</x:v>
      </x:c>
      <x:c r="Q500" s="1" t="s">
        <x:v>72</x:v>
      </x:c>
      <x:c r="R500" s="1" t="s">
        <x:v>268</x:v>
      </x:c>
      <x:c r="S500" s="1" t="s">
        <x:v>244</x:v>
      </x:c>
      <x:c r="T500" s="1" t="s">
        <x:v>244</x:v>
      </x:c>
      <x:c r="AR500" s="1" t="s">
        <x:v>235</x:v>
      </x:c>
      <x:c r="AS500" s="1" t="s">
        <x:v>235</x:v>
      </x:c>
      <x:c r="AU500" s="1" t="s">
        <x:v>170</x:v>
      </x:c>
      <x:c r="AV500">
        <x:v>76026</x:v>
      </x:c>
    </x:row>
    <x:row r="501" spans="1:48" ht="30" customHeight="1">
      <x:c r="A501" s="10" t="s">
        <x:v>4</x:v>
      </x:c>
      <x:c r="B501" s="10" t="s">
        <x:v>431</x:v>
      </x:c>
      <x:c r="C501" s="10" t="s">
        <x:v>217</x:v>
      </x:c>
      <x:c r="D501" s="11">
        <x:v>0.20000000000000001</x:v>
      </x:c>
      <x:c r="E501" s="12"/>
      <x:c r="F501" s="12">
        <x:f>IFERROR(TRUNC(E501*D501,0),0)</x:f>
        <x:v>0</x:v>
      </x:c>
      <x:c r="G501" s="12"/>
      <x:c r="H501" s="12">
        <x:f>IFERROR(TRUNC(G501*D501,0),0)</x:f>
        <x:v>0</x:v>
      </x:c>
      <x:c r="I501" s="12"/>
      <x:c r="J501" s="12">
        <x:f>IFERROR(TRUNC(I501*D501,0),0)</x:f>
        <x:v>0</x:v>
      </x:c>
      <x:c r="K501" s="12">
        <x:f>IFERROR(TRUNC(E501+G501+I501,0),0)</x:f>
        <x:v>0</x:v>
      </x:c>
      <x:c r="L501" s="12">
        <x:f>IFERROR(TRUNC(F501+H501+J501,0),0)</x:f>
        <x:v>0</x:v>
      </x:c>
      <x:c r="M501" s="10" t="s">
        <x:v>235</x:v>
      </x:c>
      <x:c r="N501" s="1" t="s">
        <x:v>285</x:v>
      </x:c>
      <x:c r="O501" s="1" t="s">
        <x:v>235</x:v>
      </x:c>
      <x:c r="P501" s="1" t="s">
        <x:v>235</x:v>
      </x:c>
      <x:c r="Q501" s="1" t="s">
        <x:v>72</x:v>
      </x:c>
      <x:c r="R501" s="1" t="s">
        <x:v>268</x:v>
      </x:c>
      <x:c r="S501" s="1" t="s">
        <x:v>244</x:v>
      </x:c>
      <x:c r="T501" s="1" t="s">
        <x:v>244</x:v>
      </x:c>
      <x:c r="AR501" s="1" t="s">
        <x:v>235</x:v>
      </x:c>
      <x:c r="AS501" s="1" t="s">
        <x:v>235</x:v>
      </x:c>
      <x:c r="AU501" s="1" t="s">
        <x:v>189</x:v>
      </x:c>
      <x:c r="AV501">
        <x:v>76027</x:v>
      </x:c>
    </x:row>
    <x:row r="502" spans="1:48" ht="30" customHeight="1">
      <x:c r="A502" s="10" t="s">
        <x:v>83</x:v>
      </x:c>
      <x:c r="B502" s="10" t="s">
        <x:v>25</x:v>
      </x:c>
      <x:c r="C502" s="10" t="s">
        <x:v>227</x:v>
      </x:c>
      <x:c r="D502" s="11">
        <x:v>0.40000000000000002</x:v>
      </x:c>
      <x:c r="E502" s="12"/>
      <x:c r="F502" s="12">
        <x:f>IFERROR(TRUNC(E502*D502,0),0)</x:f>
        <x:v>0</x:v>
      </x:c>
      <x:c r="G502" s="12"/>
      <x:c r="H502" s="12">
        <x:f>IFERROR(TRUNC(G502*D502,0),0)</x:f>
        <x:v>0</x:v>
      </x:c>
      <x:c r="I502" s="12"/>
      <x:c r="J502" s="12">
        <x:f>IFERROR(TRUNC(I502*D502,0),0)</x:f>
        <x:v>0</x:v>
      </x:c>
      <x:c r="K502" s="12">
        <x:f>IFERROR(TRUNC(E502+G502+I502,0),0)</x:f>
        <x:v>0</x:v>
      </x:c>
      <x:c r="L502" s="12">
        <x:f>IFERROR(TRUNC(F502+H502+J502,0),0)</x:f>
        <x:v>0</x:v>
      </x:c>
      <x:c r="M502" s="10" t="s">
        <x:v>235</x:v>
      </x:c>
      <x:c r="N502" s="1" t="s">
        <x:v>286</x:v>
      </x:c>
      <x:c r="O502" s="1" t="s">
        <x:v>235</x:v>
      </x:c>
      <x:c r="P502" s="1" t="s">
        <x:v>235</x:v>
      </x:c>
      <x:c r="Q502" s="1" t="s">
        <x:v>72</x:v>
      </x:c>
      <x:c r="R502" s="1" t="s">
        <x:v>244</x:v>
      </x:c>
      <x:c r="S502" s="1" t="s">
        <x:v>244</x:v>
      </x:c>
      <x:c r="T502" s="1" t="s">
        <x:v>268</x:v>
      </x:c>
      <x:c r="AR502" s="1" t="s">
        <x:v>235</x:v>
      </x:c>
      <x:c r="AS502" s="1" t="s">
        <x:v>235</x:v>
      </x:c>
      <x:c r="AU502" s="1" t="s">
        <x:v>185</x:v>
      </x:c>
      <x:c r="AV502">
        <x:v>76070</x:v>
      </x:c>
    </x:row>
    <x:row r="503" spans="1:48" ht="30" customHeight="1">
      <x:c r="A503" s="10" t="s">
        <x:v>24</x:v>
      </x:c>
      <x:c r="B503" s="10" t="s">
        <x:v>116</x:v>
      </x:c>
      <x:c r="C503" s="10" t="s">
        <x:v>227</x:v>
      </x:c>
      <x:c r="D503" s="11">
        <x:v>0.40000000000000002</x:v>
      </x:c>
      <x:c r="E503" s="12"/>
      <x:c r="F503" s="12">
        <x:f>IFERROR(TRUNC(E503*D503,0),0)</x:f>
        <x:v>0</x:v>
      </x:c>
      <x:c r="G503" s="12"/>
      <x:c r="H503" s="12">
        <x:f>IFERROR(TRUNC(G503*D503,0),0)</x:f>
        <x:v>0</x:v>
      </x:c>
      <x:c r="I503" s="12"/>
      <x:c r="J503" s="12">
        <x:f>IFERROR(TRUNC(I503*D503,0),0)</x:f>
        <x:v>0</x:v>
      </x:c>
      <x:c r="K503" s="12">
        <x:f>IFERROR(TRUNC(E503+G503+I503,0),0)</x:f>
        <x:v>0</x:v>
      </x:c>
      <x:c r="L503" s="12">
        <x:f>IFERROR(TRUNC(F503+H503+J503,0),0)</x:f>
        <x:v>0</x:v>
      </x:c>
      <x:c r="M503" s="10" t="s">
        <x:v>235</x:v>
      </x:c>
      <x:c r="N503" s="1" t="s">
        <x:v>304</x:v>
      </x:c>
      <x:c r="O503" s="1" t="s">
        <x:v>235</x:v>
      </x:c>
      <x:c r="P503" s="1" t="s">
        <x:v>235</x:v>
      </x:c>
      <x:c r="Q503" s="1" t="s">
        <x:v>72</x:v>
      </x:c>
      <x:c r="R503" s="1" t="s">
        <x:v>244</x:v>
      </x:c>
      <x:c r="S503" s="1" t="s">
        <x:v>244</x:v>
      </x:c>
      <x:c r="T503" s="1" t="s">
        <x:v>268</x:v>
      </x:c>
      <x:c r="AR503" s="1" t="s">
        <x:v>235</x:v>
      </x:c>
      <x:c r="AS503" s="1" t="s">
        <x:v>235</x:v>
      </x:c>
      <x:c r="AU503" s="1" t="s">
        <x:v>124</x:v>
      </x:c>
      <x:c r="AV503">
        <x:v>76029</x:v>
      </x:c>
    </x:row>
    <x:row r="504" spans="1:48" ht="30" customHeight="1">
      <x:c r="A504" s="10" t="s">
        <x:v>76</x:v>
      </x:c>
      <x:c r="B504" s="10" t="s">
        <x:v>25</x:v>
      </x:c>
      <x:c r="C504" s="10" t="s">
        <x:v>227</x:v>
      </x:c>
      <x:c r="D504" s="11">
        <x:v>0.29999999999999999</x:v>
      </x:c>
      <x:c r="E504" s="12"/>
      <x:c r="F504" s="12">
        <x:f>IFERROR(TRUNC(E504*D504,0),0)</x:f>
        <x:v>0</x:v>
      </x:c>
      <x:c r="G504" s="12"/>
      <x:c r="H504" s="12">
        <x:f>IFERROR(TRUNC(G504*D504,0),0)</x:f>
        <x:v>0</x:v>
      </x:c>
      <x:c r="I504" s="12"/>
      <x:c r="J504" s="12">
        <x:f>IFERROR(TRUNC(I504*D504,0),0)</x:f>
        <x:v>0</x:v>
      </x:c>
      <x:c r="K504" s="12">
        <x:f>IFERROR(TRUNC(E504+G504+I504,0),0)</x:f>
        <x:v>0</x:v>
      </x:c>
      <x:c r="L504" s="12">
        <x:f>IFERROR(TRUNC(F504+H504+J504,0),0)</x:f>
        <x:v>0</x:v>
      </x:c>
      <x:c r="M504" s="10" t="s">
        <x:v>235</x:v>
      </x:c>
      <x:c r="N504" s="1" t="s">
        <x:v>293</x:v>
      </x:c>
      <x:c r="O504" s="1" t="s">
        <x:v>235</x:v>
      </x:c>
      <x:c r="P504" s="1" t="s">
        <x:v>235</x:v>
      </x:c>
      <x:c r="Q504" s="1" t="s">
        <x:v>72</x:v>
      </x:c>
      <x:c r="R504" s="1" t="s">
        <x:v>244</x:v>
      </x:c>
      <x:c r="S504" s="1" t="s">
        <x:v>244</x:v>
      </x:c>
      <x:c r="T504" s="1" t="s">
        <x:v>268</x:v>
      </x:c>
      <x:c r="AR504" s="1" t="s">
        <x:v>235</x:v>
      </x:c>
      <x:c r="AS504" s="1" t="s">
        <x:v>235</x:v>
      </x:c>
      <x:c r="AU504" s="1" t="s">
        <x:v>188</x:v>
      </x:c>
      <x:c r="AV504">
        <x:v>76071</x:v>
      </x:c>
    </x:row>
    <x:row r="505" spans="1:48" ht="30" customHeight="1">
      <x:c r="A505" s="10" t="s">
        <x:v>20</x:v>
      </x:c>
      <x:c r="B505" s="10" t="s">
        <x:v>108</x:v>
      </x:c>
      <x:c r="C505" s="10" t="s">
        <x:v>227</x:v>
      </x:c>
      <x:c r="D505" s="11">
        <x:v>0.29999999999999999</x:v>
      </x:c>
      <x:c r="E505" s="12"/>
      <x:c r="F505" s="12">
        <x:f>IFERROR(TRUNC(E505*D505,0),0)</x:f>
        <x:v>0</x:v>
      </x:c>
      <x:c r="G505" s="12"/>
      <x:c r="H505" s="12">
        <x:f>IFERROR(TRUNC(G505*D505,0),0)</x:f>
        <x:v>0</x:v>
      </x:c>
      <x:c r="I505" s="12"/>
      <x:c r="J505" s="12">
        <x:f>IFERROR(TRUNC(I505*D505,0),0)</x:f>
        <x:v>0</x:v>
      </x:c>
      <x:c r="K505" s="12">
        <x:f>IFERROR(TRUNC(E505+G505+I505,0),0)</x:f>
        <x:v>0</x:v>
      </x:c>
      <x:c r="L505" s="12">
        <x:f>IFERROR(TRUNC(F505+H505+J505,0),0)</x:f>
        <x:v>0</x:v>
      </x:c>
      <x:c r="M505" s="10" t="s">
        <x:v>235</x:v>
      </x:c>
      <x:c r="N505" s="1" t="s">
        <x:v>313</x:v>
      </x:c>
      <x:c r="O505" s="1" t="s">
        <x:v>235</x:v>
      </x:c>
      <x:c r="P505" s="1" t="s">
        <x:v>235</x:v>
      </x:c>
      <x:c r="Q505" s="1" t="s">
        <x:v>72</x:v>
      </x:c>
      <x:c r="R505" s="1" t="s">
        <x:v>244</x:v>
      </x:c>
      <x:c r="S505" s="1" t="s">
        <x:v>244</x:v>
      </x:c>
      <x:c r="T505" s="1" t="s">
        <x:v>268</x:v>
      </x:c>
      <x:c r="AR505" s="1" t="s">
        <x:v>235</x:v>
      </x:c>
      <x:c r="AS505" s="1" t="s">
        <x:v>235</x:v>
      </x:c>
      <x:c r="AU505" s="1" t="s">
        <x:v>163</x:v>
      </x:c>
      <x:c r="AV505">
        <x:v>76031</x:v>
      </x:c>
    </x:row>
    <x:row r="506" spans="1:17" ht="30" customHeight="1">
      <x:c r="A506" s="11"/>
      <x:c r="B506" s="11"/>
      <x:c r="C506" s="11"/>
      <x:c r="D506" s="11"/>
      <x:c r="E506" s="12"/>
      <x:c r="F506" s="12"/>
      <x:c r="G506" s="12"/>
      <x:c r="H506" s="12"/>
      <x:c r="I506" s="12"/>
      <x:c r="J506" s="12"/>
      <x:c r="K506" s="12"/>
      <x:c r="L506" s="12"/>
      <x:c r="M506" s="11"/>
      <x:c r="Q506" s="1" t="s">
        <x:v>72</x:v>
      </x:c>
    </x:row>
    <x:row r="507" spans="1:17" ht="30" customHeight="1">
      <x:c r="A507" s="11"/>
      <x:c r="B507" s="11"/>
      <x:c r="C507" s="11"/>
      <x:c r="D507" s="11"/>
      <x:c r="E507" s="12"/>
      <x:c r="F507" s="12"/>
      <x:c r="G507" s="12"/>
      <x:c r="H507" s="12"/>
      <x:c r="I507" s="12"/>
      <x:c r="J507" s="12"/>
      <x:c r="K507" s="12"/>
      <x:c r="L507" s="12"/>
      <x:c r="M507" s="11"/>
      <x:c r="Q507" s="1" t="s">
        <x:v>72</x:v>
      </x:c>
    </x:row>
    <x:row r="508" spans="1:17" ht="30" customHeight="1">
      <x:c r="A508" s="11"/>
      <x:c r="B508" s="11"/>
      <x:c r="C508" s="11"/>
      <x:c r="D508" s="11"/>
      <x:c r="E508" s="12"/>
      <x:c r="F508" s="12"/>
      <x:c r="G508" s="12"/>
      <x:c r="H508" s="12"/>
      <x:c r="I508" s="12"/>
      <x:c r="J508" s="12"/>
      <x:c r="K508" s="12"/>
      <x:c r="L508" s="12"/>
      <x:c r="M508" s="11"/>
      <x:c r="Q508" s="1" t="s">
        <x:v>72</x:v>
      </x:c>
    </x:row>
    <x:row r="509" spans="1:17" ht="30" customHeight="1">
      <x:c r="A509" s="11"/>
      <x:c r="B509" s="11"/>
      <x:c r="C509" s="11"/>
      <x:c r="D509" s="11"/>
      <x:c r="E509" s="12"/>
      <x:c r="F509" s="12"/>
      <x:c r="G509" s="12"/>
      <x:c r="H509" s="12"/>
      <x:c r="I509" s="12"/>
      <x:c r="J509" s="12"/>
      <x:c r="K509" s="12"/>
      <x:c r="L509" s="12"/>
      <x:c r="M509" s="11"/>
      <x:c r="Q509" s="1" t="s">
        <x:v>72</x:v>
      </x:c>
    </x:row>
    <x:row r="510" spans="1:17" ht="30" customHeight="1">
      <x:c r="A510" s="11"/>
      <x:c r="B510" s="11"/>
      <x:c r="C510" s="11"/>
      <x:c r="D510" s="11"/>
      <x:c r="E510" s="12"/>
      <x:c r="F510" s="12"/>
      <x:c r="G510" s="12"/>
      <x:c r="H510" s="12"/>
      <x:c r="I510" s="12"/>
      <x:c r="J510" s="12"/>
      <x:c r="K510" s="12"/>
      <x:c r="L510" s="12"/>
      <x:c r="M510" s="11"/>
      <x:c r="Q510" s="1" t="s">
        <x:v>72</x:v>
      </x:c>
    </x:row>
    <x:row r="511" spans="1:17" ht="30" customHeight="1">
      <x:c r="A511" s="11"/>
      <x:c r="B511" s="11"/>
      <x:c r="C511" s="11"/>
      <x:c r="D511" s="11"/>
      <x:c r="E511" s="12"/>
      <x:c r="F511" s="12"/>
      <x:c r="G511" s="12"/>
      <x:c r="H511" s="12"/>
      <x:c r="I511" s="12"/>
      <x:c r="J511" s="12"/>
      <x:c r="K511" s="12"/>
      <x:c r="L511" s="12"/>
      <x:c r="M511" s="11"/>
      <x:c r="Q511" s="1" t="s">
        <x:v>72</x:v>
      </x:c>
    </x:row>
    <x:row r="512" spans="1:17" ht="30" customHeight="1">
      <x:c r="A512" s="11"/>
      <x:c r="B512" s="11"/>
      <x:c r="C512" s="11"/>
      <x:c r="D512" s="11"/>
      <x:c r="E512" s="12"/>
      <x:c r="F512" s="12"/>
      <x:c r="G512" s="12"/>
      <x:c r="H512" s="12"/>
      <x:c r="I512" s="12"/>
      <x:c r="J512" s="12"/>
      <x:c r="K512" s="12"/>
      <x:c r="L512" s="12"/>
      <x:c r="M512" s="11"/>
      <x:c r="Q512" s="1" t="s">
        <x:v>72</x:v>
      </x:c>
    </x:row>
    <x:row r="513" spans="1:17" ht="30" customHeight="1">
      <x:c r="A513" s="11"/>
      <x:c r="B513" s="11"/>
      <x:c r="C513" s="11"/>
      <x:c r="D513" s="11"/>
      <x:c r="E513" s="12"/>
      <x:c r="F513" s="12"/>
      <x:c r="G513" s="12"/>
      <x:c r="H513" s="12"/>
      <x:c r="I513" s="12"/>
      <x:c r="J513" s="12"/>
      <x:c r="K513" s="12"/>
      <x:c r="L513" s="12"/>
      <x:c r="M513" s="11"/>
      <x:c r="Q513" s="1" t="s">
        <x:v>72</x:v>
      </x:c>
    </x:row>
    <x:row r="514" spans="1:17" ht="30" customHeight="1">
      <x:c r="A514" s="11"/>
      <x:c r="B514" s="11"/>
      <x:c r="C514" s="11"/>
      <x:c r="D514" s="11"/>
      <x:c r="E514" s="12"/>
      <x:c r="F514" s="12"/>
      <x:c r="G514" s="12"/>
      <x:c r="H514" s="12"/>
      <x:c r="I514" s="12"/>
      <x:c r="J514" s="12"/>
      <x:c r="K514" s="12"/>
      <x:c r="L514" s="12"/>
      <x:c r="M514" s="11"/>
      <x:c r="Q514" s="1" t="s">
        <x:v>72</x:v>
      </x:c>
    </x:row>
    <x:row r="515" spans="1:17" ht="30" customHeight="1">
      <x:c r="A515" s="11"/>
      <x:c r="B515" s="11"/>
      <x:c r="C515" s="11"/>
      <x:c r="D515" s="11"/>
      <x:c r="E515" s="12"/>
      <x:c r="F515" s="12"/>
      <x:c r="G515" s="12"/>
      <x:c r="H515" s="12"/>
      <x:c r="I515" s="12"/>
      <x:c r="J515" s="12"/>
      <x:c r="K515" s="12"/>
      <x:c r="L515" s="12"/>
      <x:c r="M515" s="11"/>
      <x:c r="Q515" s="1" t="s">
        <x:v>72</x:v>
      </x:c>
    </x:row>
    <x:row r="516" spans="1:17" ht="30" customHeight="1">
      <x:c r="A516" s="11"/>
      <x:c r="B516" s="11"/>
      <x:c r="C516" s="11"/>
      <x:c r="D516" s="11"/>
      <x:c r="E516" s="12"/>
      <x:c r="F516" s="12"/>
      <x:c r="G516" s="12"/>
      <x:c r="H516" s="12"/>
      <x:c r="I516" s="12"/>
      <x:c r="J516" s="12"/>
      <x:c r="K516" s="12"/>
      <x:c r="L516" s="12"/>
      <x:c r="M516" s="11"/>
      <x:c r="Q516" s="1" t="s">
        <x:v>72</x:v>
      </x:c>
    </x:row>
    <x:row r="517" spans="1:17" ht="30" customHeight="1">
      <x:c r="A517" s="11"/>
      <x:c r="B517" s="11"/>
      <x:c r="C517" s="11"/>
      <x:c r="D517" s="11"/>
      <x:c r="E517" s="12"/>
      <x:c r="F517" s="12"/>
      <x:c r="G517" s="12"/>
      <x:c r="H517" s="12"/>
      <x:c r="I517" s="12"/>
      <x:c r="J517" s="12"/>
      <x:c r="K517" s="12"/>
      <x:c r="L517" s="12"/>
      <x:c r="M517" s="11"/>
      <x:c r="Q517" s="1" t="s">
        <x:v>72</x:v>
      </x:c>
    </x:row>
    <x:row r="518" spans="1:17" ht="30" customHeight="1">
      <x:c r="A518" s="11"/>
      <x:c r="B518" s="11"/>
      <x:c r="C518" s="11"/>
      <x:c r="D518" s="11"/>
      <x:c r="E518" s="12"/>
      <x:c r="F518" s="12"/>
      <x:c r="G518" s="12"/>
      <x:c r="H518" s="12"/>
      <x:c r="I518" s="12"/>
      <x:c r="J518" s="12"/>
      <x:c r="K518" s="12"/>
      <x:c r="L518" s="12"/>
      <x:c r="M518" s="11"/>
      <x:c r="Q518" s="1" t="s">
        <x:v>72</x:v>
      </x:c>
    </x:row>
    <x:row r="519" spans="1:17" ht="30" customHeight="1">
      <x:c r="A519" s="11"/>
      <x:c r="B519" s="11"/>
      <x:c r="C519" s="11"/>
      <x:c r="D519" s="11"/>
      <x:c r="E519" s="12"/>
      <x:c r="F519" s="12"/>
      <x:c r="G519" s="12"/>
      <x:c r="H519" s="12"/>
      <x:c r="I519" s="12"/>
      <x:c r="J519" s="12"/>
      <x:c r="K519" s="12"/>
      <x:c r="L519" s="12"/>
      <x:c r="M519" s="11"/>
      <x:c r="Q519" s="1" t="s">
        <x:v>72</x:v>
      </x:c>
    </x:row>
    <x:row r="520" spans="1:17" ht="30" customHeight="1">
      <x:c r="A520" s="11"/>
      <x:c r="B520" s="11"/>
      <x:c r="C520" s="11"/>
      <x:c r="D520" s="11"/>
      <x:c r="E520" s="12"/>
      <x:c r="F520" s="12"/>
      <x:c r="G520" s="12"/>
      <x:c r="H520" s="12"/>
      <x:c r="I520" s="12"/>
      <x:c r="J520" s="12"/>
      <x:c r="K520" s="12"/>
      <x:c r="L520" s="12"/>
      <x:c r="M520" s="11"/>
      <x:c r="Q520" s="1" t="s">
        <x:v>72</x:v>
      </x:c>
    </x:row>
    <x:row r="521" spans="1:17" ht="30" customHeight="1">
      <x:c r="A521" s="11"/>
      <x:c r="B521" s="11"/>
      <x:c r="C521" s="11"/>
      <x:c r="D521" s="11"/>
      <x:c r="E521" s="12"/>
      <x:c r="F521" s="12"/>
      <x:c r="G521" s="12"/>
      <x:c r="H521" s="12"/>
      <x:c r="I521" s="12"/>
      <x:c r="J521" s="12"/>
      <x:c r="K521" s="12"/>
      <x:c r="L521" s="12"/>
      <x:c r="M521" s="11"/>
      <x:c r="Q521" s="1" t="s">
        <x:v>72</x:v>
      </x:c>
    </x:row>
    <x:row r="522" spans="1:17" ht="30" customHeight="1">
      <x:c r="A522" s="11"/>
      <x:c r="B522" s="11"/>
      <x:c r="C522" s="11"/>
      <x:c r="D522" s="11"/>
      <x:c r="E522" s="12"/>
      <x:c r="F522" s="12"/>
      <x:c r="G522" s="12"/>
      <x:c r="H522" s="12"/>
      <x:c r="I522" s="12"/>
      <x:c r="J522" s="12"/>
      <x:c r="K522" s="12"/>
      <x:c r="L522" s="12"/>
      <x:c r="M522" s="11"/>
      <x:c r="Q522" s="1" t="s">
        <x:v>72</x:v>
      </x:c>
    </x:row>
    <x:row r="523" spans="1:14" ht="30" customHeight="1">
      <x:c r="A523" s="10" t="s">
        <x:v>113</x:v>
      </x:c>
      <x:c r="B523" s="11"/>
      <x:c r="C523" s="11"/>
      <x:c r="D523" s="11"/>
      <x:c r="E523" s="12"/>
      <x:c r="F523" s="12">
        <x:f>SUMIF(Q499:Q522,"01010209",F499:F522)</x:f>
        <x:v>0</x:v>
      </x:c>
      <x:c r="G523" s="12"/>
      <x:c r="H523" s="12">
        <x:f>SUMIF(Q499:Q522,"01010209",H499:H522)</x:f>
        <x:v>0</x:v>
      </x:c>
      <x:c r="I523" s="12"/>
      <x:c r="J523" s="12">
        <x:f>SUMIF(Q499:Q522,"01010209",J499:J522)</x:f>
        <x:v>0</x:v>
      </x:c>
      <x:c r="K523" s="12"/>
      <x:c r="L523" s="12">
        <x:f>SUMIF(Q499:Q522,"01010209",L499:L522)</x:f>
        <x:v>0</x:v>
      </x:c>
      <x:c r="M523" s="11"/>
      <x:c r="N523" t="s">
        <x:v>445</x:v>
      </x:c>
    </x:row>
  </x:sheetData>
  <x:mergeCells count="44"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V2:AV3"/>
  </x:mergeCells>
  <x:pageMargins left="0.78694444894790649414" right="0" top="0.39347222447395324707" bottom="0.39347222447395324707" header="0" footer="0"/>
  <x:pageSetup paperSize="9" scale="66" firstPageNumber="1" fitToWidth="1" fitToHeight="0" orientation="landscape" usePrinterDefaults="1" blackAndWhite="0" draft="0" useFirstPageNumber="0" horizontalDpi="0" verticalDpi="0" copies="1"/>
  <x:rowBreaks count="20" manualBreakCount="20">
    <x:brk id="29" min="0" max="1048575" man="1" pt="0"/>
    <x:brk id="55" min="0" max="1048575" man="1" pt="0"/>
    <x:brk id="81" min="0" max="1048575" man="1" pt="0"/>
    <x:brk id="107" min="0" max="1048575" man="1" pt="0"/>
    <x:brk id="133" min="0" max="1048575" man="1" pt="0"/>
    <x:brk id="159" min="0" max="1048575" man="1" pt="0"/>
    <x:brk id="185" min="0" max="1048575" man="1" pt="0"/>
    <x:brk id="211" min="0" max="1048575" man="1" pt="0"/>
    <x:brk id="237" min="0" max="1048575" man="1" pt="0"/>
    <x:brk id="263" min="0" max="1048575" man="1" pt="0"/>
    <x:brk id="289" min="0" max="1048575" man="1" pt="0"/>
    <x:brk id="315" min="0" max="1048575" man="1" pt="0"/>
    <x:brk id="341" min="0" max="1048575" man="1" pt="0"/>
    <x:brk id="367" min="0" max="1048575" man="1" pt="0"/>
    <x:brk id="393" min="0" max="1048575" man="1" pt="0"/>
    <x:brk id="419" min="0" max="1048575" man="1" pt="0"/>
    <x:brk id="445" min="0" max="1048575" man="1" pt="0"/>
    <x:brk id="471" min="0" max="1048575" man="1" pt="0"/>
    <x:brk id="497" min="0" max="1048575" man="1" pt="0"/>
    <x:brk id="52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원가계산서</vt:lpstr>
      <vt:lpstr>공종별집계표</vt:lpstr>
      <vt:lpstr>공종별내역서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4</cp:revision>
  <dcterms:created xsi:type="dcterms:W3CDTF">2026-10-16T05:10:12.548</dcterms:created>
  <dcterms:modified xsi:type="dcterms:W3CDTF">2026-10-22T02:38:13.193</dcterms:modified>
  <cp:version>1200.0100.01</cp:version>
</cp:coreProperties>
</file>