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관련\2027년 산림토목사업\1. 임도사업\실시설계용역\구조개량\"/>
    </mc:Choice>
  </mc:AlternateContent>
  <xr:revisionPtr revIDLastSave="0" documentId="13_ncr:1_{136DA0F3-A1FD-464C-A0D6-CB5CE3AB2629}" xr6:coauthVersionLast="36" xr6:coauthVersionMax="36" xr10:uidLastSave="{00000000-0000-0000-0000-000000000000}"/>
  <bookViews>
    <workbookView xWindow="0" yWindow="0" windowWidth="15525" windowHeight="12015" tabRatio="790" firstSheet="1" activeTab="1" xr2:uid="{00000000-000D-0000-FFFF-FFFF00000000}"/>
  </bookViews>
  <sheets>
    <sheet name="예정가격결정서" sheetId="12" state="hidden" r:id="rId1"/>
    <sheet name="설계용역비 산출내역" sheetId="10" r:id="rId2"/>
    <sheet name="엔지니어링사업대가의  기준" sheetId="14" r:id="rId3"/>
    <sheet name="엔지니어링손해배상공제" sheetId="15" r:id="rId4"/>
  </sheets>
  <externalReferences>
    <externalReference r:id="rId5"/>
    <externalReference r:id="rId6"/>
  </externalReferences>
  <definedNames>
    <definedName name="_xlnm.Print_Area" localSheetId="1">'설계용역비 산출내역'!$A$1:$AC$36</definedName>
    <definedName name="_xlnm.Print_Area" localSheetId="2">'엔지니어링사업대가의  기준'!$A$1:$E$31</definedName>
    <definedName name="_xlnm.Print_Area" localSheetId="3">엔지니어링손해배상공제!$A$1:$J$56</definedName>
    <definedName name="_xlnm.Print_Area" localSheetId="0">예정가격결정서!$A$1:$L$27</definedName>
    <definedName name="_xlnm.Print_Titles">#N/A</definedName>
    <definedName name="돌">#REF!</definedName>
    <definedName name="원">'[1]1'!$A$1:$O$51</definedName>
    <definedName name="전석낙차공1.0">#REF!</definedName>
    <definedName name="전석쌓기">#REF!</definedName>
    <definedName name="토공2">'[2]1'!$A$1:$O$51</definedName>
    <definedName name="호지">#REF!</definedName>
    <definedName name="호지별번호">#REF!</definedName>
  </definedNames>
  <calcPr calcId="191029"/>
</workbook>
</file>

<file path=xl/calcChain.xml><?xml version="1.0" encoding="utf-8"?>
<calcChain xmlns="http://schemas.openxmlformats.org/spreadsheetml/2006/main">
  <c r="I11" i="10" l="1"/>
  <c r="E3" i="10" l="1"/>
  <c r="G16" i="12" l="1"/>
  <c r="R18" i="10" l="1"/>
  <c r="N25" i="10" s="1"/>
  <c r="B11" i="10"/>
  <c r="W11" i="10" l="1"/>
  <c r="W10" i="10" s="1"/>
  <c r="F25" i="10" s="1"/>
  <c r="I10" i="10"/>
  <c r="P11" i="10" l="1"/>
  <c r="P10" i="10" s="1"/>
  <c r="T25" i="10" l="1"/>
  <c r="F29" i="10" l="1"/>
  <c r="T29" i="10" s="1"/>
  <c r="F27" i="10" s="1"/>
  <c r="F30" i="10"/>
  <c r="T30" i="10" s="1"/>
  <c r="N27" i="10" s="1"/>
  <c r="T27" i="10" l="1"/>
  <c r="F31" i="10" s="1"/>
  <c r="T31" i="10" s="1"/>
  <c r="T33" i="10" s="1"/>
  <c r="F23" i="10" s="1"/>
  <c r="D16" i="12" s="1"/>
</calcChain>
</file>

<file path=xl/sharedStrings.xml><?xml version="1.0" encoding="utf-8"?>
<sst xmlns="http://schemas.openxmlformats.org/spreadsheetml/2006/main" count="133" uniqueCount="111">
  <si>
    <t>계</t>
    <phoneticPr fontId="2" type="noConversion"/>
  </si>
  <si>
    <t>4. 용역산출근거</t>
    <phoneticPr fontId="2" type="noConversion"/>
  </si>
  <si>
    <t>(</t>
    <phoneticPr fontId="2" type="noConversion"/>
  </si>
  <si>
    <t>)</t>
    <phoneticPr fontId="2" type="noConversion"/>
  </si>
  <si>
    <t>=</t>
    <phoneticPr fontId="2" type="noConversion"/>
  </si>
  <si>
    <t>x</t>
    <phoneticPr fontId="2" type="noConversion"/>
  </si>
  <si>
    <t>원</t>
    <phoneticPr fontId="2" type="noConversion"/>
  </si>
  <si>
    <t xml:space="preserve">1. 용 역 명 : </t>
    <phoneticPr fontId="2" type="noConversion"/>
  </si>
  <si>
    <t>3. 적용공사비</t>
    <phoneticPr fontId="2" type="noConversion"/>
  </si>
  <si>
    <t>%</t>
    <phoneticPr fontId="2" type="noConversion"/>
  </si>
  <si>
    <t>5. 용역비 산출</t>
    <phoneticPr fontId="2" type="noConversion"/>
  </si>
  <si>
    <t xml:space="preserve">A. 용역대가  = </t>
    <phoneticPr fontId="2" type="noConversion"/>
  </si>
  <si>
    <t>설계용역비 산출내역</t>
    <phoneticPr fontId="2" type="noConversion"/>
  </si>
  <si>
    <t>2. 용 역 량 :</t>
    <phoneticPr fontId="2" type="noConversion"/>
  </si>
  <si>
    <t>ㅇ 기준요율</t>
    <phoneticPr fontId="2" type="noConversion"/>
  </si>
  <si>
    <t xml:space="preserve">  ◈ 용 역 명 :</t>
    <phoneticPr fontId="5" type="noConversion"/>
  </si>
  <si>
    <t xml:space="preserve">  ◈ 개    소 : </t>
    <phoneticPr fontId="5" type="noConversion"/>
  </si>
  <si>
    <t xml:space="preserve">  ◈ 용 역 량 :</t>
    <phoneticPr fontId="5" type="noConversion"/>
  </si>
  <si>
    <t xml:space="preserve">  ◈ 용역기간 :</t>
    <phoneticPr fontId="5" type="noConversion"/>
  </si>
  <si>
    <t>- 예 정 가 격 평 정 -</t>
    <phoneticPr fontId="2" type="noConversion"/>
  </si>
  <si>
    <t>예  산  액</t>
    <phoneticPr fontId="2" type="noConversion"/>
  </si>
  <si>
    <t>기초금액</t>
    <phoneticPr fontId="2" type="noConversion"/>
  </si>
  <si>
    <t>결   정   액</t>
    <phoneticPr fontId="2" type="noConversion"/>
  </si>
  <si>
    <t>비고</t>
    <phoneticPr fontId="2" type="noConversion"/>
  </si>
  <si>
    <t>원</t>
    <phoneticPr fontId="2" type="noConversion"/>
  </si>
  <si>
    <t xml:space="preserve">일금 : </t>
    <phoneticPr fontId="2" type="noConversion"/>
  </si>
  <si>
    <t>( ￦ :                                           )</t>
    <phoneticPr fontId="2" type="noConversion"/>
  </si>
  <si>
    <t>실시설계 1식</t>
    <phoneticPr fontId="2" type="noConversion"/>
  </si>
  <si>
    <t>km</t>
    <phoneticPr fontId="2" type="noConversion"/>
  </si>
  <si>
    <t>원</t>
    <phoneticPr fontId="2" type="noConversion"/>
  </si>
  <si>
    <t xml:space="preserve">B. 손해보험료 = </t>
    <phoneticPr fontId="2" type="noConversion"/>
  </si>
  <si>
    <t>=</t>
  </si>
  <si>
    <t>원</t>
    <phoneticPr fontId="2" type="noConversion"/>
  </si>
  <si>
    <t xml:space="preserve">C.부가가치세 = </t>
    <phoneticPr fontId="2" type="noConversion"/>
  </si>
  <si>
    <t>D. 산출용역비 =</t>
    <phoneticPr fontId="2" type="noConversion"/>
  </si>
  <si>
    <t>A  +  B  +  C</t>
    <phoneticPr fontId="2" type="noConversion"/>
  </si>
  <si>
    <t xml:space="preserve"> ※ 『건설기술 진흥법』 제34조 2항, 『엔지니어링산업 진흥법』 제31조, 동법 시행령 제42조</t>
    <phoneticPr fontId="2" type="noConversion"/>
  </si>
  <si>
    <t>가. 1단계 공제료=</t>
    <phoneticPr fontId="2" type="noConversion"/>
  </si>
  <si>
    <t>나. 2단계 공제료=</t>
    <phoneticPr fontId="2" type="noConversion"/>
  </si>
  <si>
    <t>원</t>
    <phoneticPr fontId="2" type="noConversion"/>
  </si>
  <si>
    <t>+</t>
    <phoneticPr fontId="2" type="noConversion"/>
  </si>
  <si>
    <t>공 종 별</t>
    <phoneticPr fontId="2" type="noConversion"/>
  </si>
  <si>
    <t>총사업비</t>
    <phoneticPr fontId="2" type="noConversion"/>
  </si>
  <si>
    <t>공제공사비</t>
    <phoneticPr fontId="2" type="noConversion"/>
  </si>
  <si>
    <t>적용공사비</t>
    <phoneticPr fontId="2" type="noConversion"/>
  </si>
  <si>
    <t>적용요율</t>
    <phoneticPr fontId="2" type="noConversion"/>
  </si>
  <si>
    <t>=</t>
    <phoneticPr fontId="2" type="noConversion"/>
  </si>
  <si>
    <t>A.</t>
    <phoneticPr fontId="2" type="noConversion"/>
  </si>
  <si>
    <t>B.</t>
    <phoneticPr fontId="2" type="noConversion"/>
  </si>
  <si>
    <t>C.</t>
    <phoneticPr fontId="2" type="noConversion"/>
  </si>
  <si>
    <t>(단위 : 원)</t>
  </si>
  <si>
    <t>A.</t>
    <phoneticPr fontId="2" type="noConversion"/>
  </si>
  <si>
    <t>B.</t>
    <phoneticPr fontId="2" type="noConversion"/>
  </si>
  <si>
    <t>C.</t>
    <phoneticPr fontId="2" type="noConversion"/>
  </si>
  <si>
    <t xml:space="preserve"> [별표 1] 건설부문 실시설계 요율(도로) 적용: 6.16%(10억 이하)</t>
    <phoneticPr fontId="2" type="noConversion"/>
  </si>
  <si>
    <t xml:space="preserve"> 제13조제2항에 따라 건설부분 업무단계별 구분에 따른 요율 적용: 1.0배</t>
    <phoneticPr fontId="2" type="noConversion"/>
  </si>
  <si>
    <t>※ 예산과목 : 1536-302-420-02(임도시설 실시설계비)</t>
    <phoneticPr fontId="2" type="noConversion"/>
  </si>
  <si>
    <t>6. 예산과목 : 1536-302-420-02(임도시설 실시설계비)</t>
    <phoneticPr fontId="2" type="noConversion"/>
  </si>
  <si>
    <t xml:space="preserve">                 )</t>
    <phoneticPr fontId="2" type="noConversion"/>
  </si>
  <si>
    <t xml:space="preserve">  ◈ 기초금액 작성자 : 임업주사보 고 지 만 (인)</t>
    <phoneticPr fontId="5" type="noConversion"/>
  </si>
  <si>
    <t xml:space="preserve"> 제15조에 따라 설계 난이도 등에 따른 요율조정(10% 범위): 1.0배</t>
    <phoneticPr fontId="2" type="noConversion"/>
  </si>
  <si>
    <t>[별표 1] 건설부분의 요율</t>
    <phoneticPr fontId="2" type="noConversion"/>
  </si>
  <si>
    <t xml:space="preserve">                    요율
공사비</t>
    <phoneticPr fontId="2" type="noConversion"/>
  </si>
  <si>
    <t>업 무 별 요 율(%)</t>
  </si>
  <si>
    <t>기본설계
(도로)</t>
    <phoneticPr fontId="2" type="noConversion"/>
  </si>
  <si>
    <t>실시설계
(도로)</t>
    <phoneticPr fontId="2" type="noConversion"/>
  </si>
  <si>
    <t>공사감리</t>
  </si>
  <si>
    <t>계</t>
  </si>
  <si>
    <t>5천만원 이하</t>
  </si>
  <si>
    <t>1억원 이하</t>
  </si>
  <si>
    <t>2억원 이하</t>
  </si>
  <si>
    <t>3억원 이하</t>
  </si>
  <si>
    <t>5억원 이하</t>
  </si>
  <si>
    <t>10억원 이하</t>
  </si>
  <si>
    <t>20억원 이하</t>
  </si>
  <si>
    <t>30억원 이하</t>
  </si>
  <si>
    <t>50억원 이하</t>
  </si>
  <si>
    <t>100억원 이하</t>
  </si>
  <si>
    <t>200억원 이하</t>
  </si>
  <si>
    <t>300억원 이하</t>
  </si>
  <si>
    <t>500억원 이하</t>
  </si>
  <si>
    <t>1,000억원 이하</t>
  </si>
  <si>
    <t>2,000억원 이하</t>
  </si>
  <si>
    <t>3,000억원 이하</t>
  </si>
  <si>
    <t>5,000억원 이하</t>
  </si>
  <si>
    <t>5,000억원 초과</t>
  </si>
  <si>
    <t xml:space="preserve">기본설계요율 </t>
  </si>
  <si>
    <r>
      <t>= 159.4915 × (공사비)</t>
    </r>
    <r>
      <rPr>
        <vertAlign val="superscript"/>
        <sz val="12"/>
        <color rgb="FF000000"/>
        <rFont val="돋움"/>
        <family val="3"/>
        <charset val="129"/>
      </rPr>
      <t>-0.1806</t>
    </r>
    <phoneticPr fontId="2" type="noConversion"/>
  </si>
  <si>
    <t xml:space="preserve">실시설계요율 </t>
  </si>
  <si>
    <r>
      <t>= 216.879 × (공사비)</t>
    </r>
    <r>
      <rPr>
        <vertAlign val="superscript"/>
        <sz val="12"/>
        <color rgb="FF000000"/>
        <rFont val="돋움"/>
        <family val="3"/>
        <charset val="129"/>
      </rPr>
      <t>-0.1718</t>
    </r>
    <phoneticPr fontId="2" type="noConversion"/>
  </si>
  <si>
    <t>공사감리요율</t>
  </si>
  <si>
    <r>
      <t>= 3.4816 × (공사비)</t>
    </r>
    <r>
      <rPr>
        <vertAlign val="superscript"/>
        <sz val="12"/>
        <color rgb="FF000000"/>
        <rFont val="돋움"/>
        <family val="3"/>
        <charset val="129"/>
      </rPr>
      <t>-0.0386</t>
    </r>
    <r>
      <rPr>
        <sz val="12"/>
        <color rgb="FF000000"/>
        <rFont val="돋움"/>
        <family val="3"/>
        <charset val="129"/>
      </rPr>
      <t xml:space="preserve"> - 0.00084</t>
    </r>
    <phoneticPr fontId="2" type="noConversion"/>
  </si>
  <si>
    <t>엔지니어링사업대가의 기준(산업통상자원부고시 제2024-217호, 2024. 12. 31., 일부개정)
[별표1] 건설부문의 요율</t>
    <phoneticPr fontId="2" type="noConversion"/>
  </si>
  <si>
    <t>엔지니어링손해배상공제(설계)</t>
    <phoneticPr fontId="2" type="noConversion"/>
  </si>
  <si>
    <t>엔지니어링 손해배상보험 또는 공제 업무처리 요령(산업통상자원부고시 제2023-288호, 2023. 6. 2.)</t>
    <phoneticPr fontId="2" type="noConversion"/>
  </si>
  <si>
    <t>제4조(보험 또는 공제의 가입 및 증서 제출)</t>
    <phoneticPr fontId="2" type="noConversion"/>
  </si>
  <si>
    <t>설계 : 해당 엔지니어링사업을 완료하는 날까지 제출</t>
    <phoneticPr fontId="2" type="noConversion"/>
  </si>
  <si>
    <t>감리 : 해당 엔지니어링사업의 계약을 체결하는 날까지 제출</t>
    <phoneticPr fontId="2" type="noConversion"/>
  </si>
  <si>
    <t>제8조(보험 또는 공제의 가입기간)</t>
    <phoneticPr fontId="2" type="noConversion"/>
  </si>
  <si>
    <t>보험 또는 공제의 가입기간은 건설공사의 착공일부터 완공일까지의 기간으로 한다. 다만, 보험 또는 공제가입기간 설정이 곤란할 경우에는 특약에 의하여 추후 통보하는 조건으로 보험 또는 공제가입기간을 설정할 수 있다.</t>
    <phoneticPr fontId="2" type="noConversion"/>
  </si>
  <si>
    <t>ㅇ 근 거 : 엔지니어링사업 대가의 기준(산업통상자원부 고시 제2024-217호, 2024.12.31.)</t>
    <phoneticPr fontId="2" type="noConversion"/>
  </si>
  <si>
    <t>2027년 임도구조개량사업 실시설계용역(기번1)</t>
    <phoneticPr fontId="5" type="noConversion"/>
  </si>
  <si>
    <t>강릉시 왕산면 송현리 산242-1</t>
    <phoneticPr fontId="2" type="noConversion"/>
  </si>
  <si>
    <t>실시설계 1식(3.384km)</t>
    <phoneticPr fontId="5" type="noConversion"/>
  </si>
  <si>
    <t>착수일로부터 12월 18일까지</t>
    <phoneticPr fontId="5" type="noConversion"/>
  </si>
  <si>
    <t xml:space="preserve">  ◈ 기초금액 확인자 : 임업주사    김 영 기 (인)</t>
    <phoneticPr fontId="5" type="noConversion"/>
  </si>
  <si>
    <t>붙 임  2027년 구조개량사업 실시설계용역(기번1) 기초금액 산출내역 1부.</t>
    <phoneticPr fontId="2" type="noConversion"/>
  </si>
  <si>
    <t>2026.     10.         .</t>
    <phoneticPr fontId="2" type="noConversion"/>
  </si>
  <si>
    <t>평 정 관(계약담당공무원) : 강릉국유림관리소장  김 동 환 (인)</t>
    <phoneticPr fontId="2" type="noConversion"/>
  </si>
  <si>
    <t>2027년 임도시설사업 실시설계용역
예 정 가 격 결 정 서</t>
    <phoneticPr fontId="5" type="noConversion"/>
  </si>
  <si>
    <t>※ 총사업비 산출내역 : 3.384km × 100,615천원 = 340,481,160원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</si>
</sst>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.00_ "/>
    <numFmt numFmtId="177" formatCode="_-* #,##0.0_-;\-* #,##0.0_-;_-* &quot;-&quot;_-;_-@_-"/>
    <numFmt numFmtId="178" formatCode="0.00_ "/>
    <numFmt numFmtId="179" formatCode="#,##0_ "/>
    <numFmt numFmtId="180" formatCode="#,##0_);[Red]\(#,##0\)"/>
    <numFmt numFmtId="181" formatCode="0.000_ "/>
    <numFmt numFmtId="182" formatCode="_-* #,##0_-;\-* #,##0_-;_-* &quot;-&quot;??_-;_-@_-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u val="double"/>
      <sz val="20"/>
      <name val="HY헤드라인M"/>
      <family val="1"/>
      <charset val="129"/>
    </font>
    <font>
      <sz val="8"/>
      <name val="맑은 고딕"/>
      <family val="3"/>
      <charset val="129"/>
    </font>
    <font>
      <sz val="14"/>
      <color indexed="8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 val="double"/>
      <sz val="28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u/>
      <sz val="14"/>
      <color indexed="8"/>
      <name val="맑은 고딕"/>
      <family val="3"/>
      <charset val="129"/>
      <scheme val="minor"/>
    </font>
    <font>
      <b/>
      <sz val="19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name val="돋움"/>
      <family val="3"/>
      <charset val="129"/>
    </font>
    <font>
      <sz val="14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vertAlign val="superscript"/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24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rgb="FF000000"/>
      </left>
      <right style="thin">
        <color rgb="FF000000"/>
      </right>
      <top style="thick">
        <color rgb="FF000000"/>
      </top>
      <bottom/>
      <diagonal style="thin">
        <color rgb="FF000000"/>
      </diagonal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/>
      <bottom style="double">
        <color rgb="FF000000"/>
      </bottom>
      <diagonal style="thin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9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3" applyFont="1">
      <alignment vertical="center"/>
    </xf>
    <xf numFmtId="0" fontId="6" fillId="0" borderId="2" xfId="3" applyFont="1" applyBorder="1">
      <alignment vertical="center"/>
    </xf>
    <xf numFmtId="0" fontId="7" fillId="0" borderId="4" xfId="3" applyFont="1" applyBorder="1" applyAlignment="1">
      <alignment horizontal="center" vertical="center"/>
    </xf>
    <xf numFmtId="0" fontId="6" fillId="0" borderId="4" xfId="3" applyFont="1" applyBorder="1">
      <alignment vertical="center"/>
    </xf>
    <xf numFmtId="0" fontId="6" fillId="0" borderId="5" xfId="3" applyFont="1" applyBorder="1">
      <alignment vertical="center"/>
    </xf>
    <xf numFmtId="0" fontId="6" fillId="0" borderId="6" xfId="3" applyFont="1" applyBorder="1">
      <alignment vertical="center"/>
    </xf>
    <xf numFmtId="0" fontId="6" fillId="0" borderId="7" xfId="3" applyFont="1" applyBorder="1">
      <alignment vertical="center"/>
    </xf>
    <xf numFmtId="0" fontId="6" fillId="0" borderId="8" xfId="3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15" fillId="0" borderId="3" xfId="3" applyFont="1" applyBorder="1">
      <alignment vertical="center"/>
    </xf>
    <xf numFmtId="0" fontId="15" fillId="0" borderId="0" xfId="3" applyFont="1">
      <alignment vertical="center"/>
    </xf>
    <xf numFmtId="0" fontId="16" fillId="0" borderId="0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15" fillId="0" borderId="0" xfId="3" applyFont="1" applyBorder="1">
      <alignment vertical="center"/>
    </xf>
    <xf numFmtId="0" fontId="15" fillId="0" borderId="0" xfId="3" applyFont="1" applyBorder="1" applyAlignment="1">
      <alignment horizontal="left" vertical="center"/>
    </xf>
    <xf numFmtId="0" fontId="15" fillId="0" borderId="9" xfId="3" applyFont="1" applyBorder="1">
      <alignment vertical="center"/>
    </xf>
    <xf numFmtId="0" fontId="18" fillId="0" borderId="0" xfId="3" applyFont="1" applyBorder="1">
      <alignment vertical="center"/>
    </xf>
    <xf numFmtId="0" fontId="18" fillId="0" borderId="0" xfId="3" applyFont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0" fontId="9" fillId="0" borderId="0" xfId="3" applyFont="1" applyBorder="1" applyAlignment="1">
      <alignment horizontal="left" vertical="center"/>
    </xf>
    <xf numFmtId="49" fontId="20" fillId="0" borderId="0" xfId="3" applyNumberFormat="1" applyFont="1" applyFill="1" applyBorder="1" applyAlignment="1">
      <alignment horizontal="left" vertical="center"/>
    </xf>
    <xf numFmtId="0" fontId="17" fillId="0" borderId="10" xfId="3" applyFont="1" applyBorder="1" applyAlignment="1">
      <alignment horizontal="center" vertical="center"/>
    </xf>
    <xf numFmtId="0" fontId="20" fillId="0" borderId="10" xfId="3" applyFont="1" applyBorder="1" applyAlignment="1">
      <alignment horizontal="center" vertical="center"/>
    </xf>
    <xf numFmtId="0" fontId="15" fillId="0" borderId="11" xfId="3" applyFont="1" applyBorder="1" applyAlignment="1">
      <alignment vertical="center" wrapText="1"/>
    </xf>
    <xf numFmtId="0" fontId="15" fillId="0" borderId="12" xfId="3" applyFont="1" applyBorder="1" applyAlignment="1">
      <alignment vertical="center"/>
    </xf>
    <xf numFmtId="0" fontId="17" fillId="0" borderId="0" xfId="3" applyFont="1" applyBorder="1" applyAlignment="1">
      <alignment horizontal="left" vertical="center"/>
    </xf>
    <xf numFmtId="0" fontId="17" fillId="0" borderId="0" xfId="3" applyFont="1">
      <alignment vertical="center"/>
    </xf>
    <xf numFmtId="0" fontId="21" fillId="0" borderId="0" xfId="3" applyFont="1" applyBorder="1" applyAlignment="1">
      <alignment horizontal="left" vertical="center"/>
    </xf>
    <xf numFmtId="0" fontId="22" fillId="0" borderId="0" xfId="3" applyFont="1" applyBorder="1" applyAlignment="1">
      <alignment horizontal="left" vertical="center"/>
    </xf>
    <xf numFmtId="0" fontId="13" fillId="0" borderId="0" xfId="0" applyFont="1" applyFill="1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9" fillId="0" borderId="9" xfId="0" applyFont="1" applyBorder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10" fillId="0" borderId="0" xfId="0" applyFont="1" applyBorder="1" applyAlignment="1">
      <alignment vertical="center" shrinkToFit="1"/>
    </xf>
    <xf numFmtId="0" fontId="9" fillId="0" borderId="3" xfId="0" applyFont="1" applyBorder="1">
      <alignment vertical="center"/>
    </xf>
    <xf numFmtId="0" fontId="10" fillId="0" borderId="3" xfId="0" applyFont="1" applyBorder="1">
      <alignment vertical="center"/>
    </xf>
    <xf numFmtId="0" fontId="12" fillId="0" borderId="3" xfId="0" applyFont="1" applyBorder="1">
      <alignment vertical="center"/>
    </xf>
    <xf numFmtId="0" fontId="13" fillId="0" borderId="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3" xfId="0" applyFont="1" applyBorder="1">
      <alignment vertical="center"/>
    </xf>
    <xf numFmtId="0" fontId="9" fillId="0" borderId="0" xfId="0" applyFont="1" applyFill="1" applyBorder="1">
      <alignment vertical="center"/>
    </xf>
    <xf numFmtId="0" fontId="11" fillId="0" borderId="3" xfId="0" applyFont="1" applyBorder="1">
      <alignment vertical="center"/>
    </xf>
    <xf numFmtId="0" fontId="11" fillId="0" borderId="0" xfId="0" applyFont="1" applyFill="1" applyBorder="1">
      <alignment vertical="center"/>
    </xf>
    <xf numFmtId="0" fontId="11" fillId="0" borderId="0" xfId="0" applyFont="1" applyBorder="1">
      <alignment vertical="center"/>
    </xf>
    <xf numFmtId="178" fontId="13" fillId="0" borderId="0" xfId="0" applyNumberFormat="1" applyFont="1" applyFill="1" applyBorder="1">
      <alignment vertical="center"/>
    </xf>
    <xf numFmtId="0" fontId="11" fillId="0" borderId="0" xfId="0" applyFont="1" applyBorder="1" applyAlignment="1">
      <alignment vertical="center"/>
    </xf>
    <xf numFmtId="0" fontId="14" fillId="0" borderId="0" xfId="0" applyFont="1" applyBorder="1">
      <alignment vertical="center"/>
    </xf>
    <xf numFmtId="0" fontId="12" fillId="0" borderId="0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179" fontId="11" fillId="0" borderId="0" xfId="0" applyNumberFormat="1" applyFont="1" applyBorder="1" applyAlignment="1">
      <alignment vertical="center"/>
    </xf>
    <xf numFmtId="41" fontId="12" fillId="0" borderId="0" xfId="0" applyNumberFormat="1" applyFont="1" applyBorder="1" applyAlignment="1">
      <alignment vertical="center" shrinkToFit="1"/>
    </xf>
    <xf numFmtId="0" fontId="13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41" fontId="13" fillId="0" borderId="0" xfId="2" applyFont="1" applyBorder="1" applyAlignment="1">
      <alignment horizontal="center" vertical="center"/>
    </xf>
    <xf numFmtId="10" fontId="13" fillId="0" borderId="0" xfId="1" applyNumberFormat="1" applyFont="1" applyBorder="1" applyAlignment="1">
      <alignment vertical="center"/>
    </xf>
    <xf numFmtId="177" fontId="13" fillId="0" borderId="0" xfId="2" applyNumberFormat="1" applyFont="1" applyBorder="1" applyAlignment="1">
      <alignment vertical="center"/>
    </xf>
    <xf numFmtId="0" fontId="9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26" fillId="0" borderId="0" xfId="0" applyFont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176" fontId="14" fillId="0" borderId="0" xfId="0" applyNumberFormat="1" applyFont="1" applyFill="1" applyBorder="1" applyAlignment="1">
      <alignment horizontal="center" vertical="center" wrapText="1"/>
    </xf>
    <xf numFmtId="176" fontId="13" fillId="0" borderId="0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7" fontId="11" fillId="0" borderId="0" xfId="2" applyNumberFormat="1" applyFont="1" applyBorder="1" applyAlignment="1">
      <alignment horizontal="center" vertical="center"/>
    </xf>
    <xf numFmtId="182" fontId="14" fillId="0" borderId="0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14" fillId="0" borderId="0" xfId="0" applyFont="1" applyFill="1" applyBorder="1" applyAlignment="1">
      <alignment vertical="center"/>
    </xf>
    <xf numFmtId="176" fontId="13" fillId="0" borderId="0" xfId="2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center" vertical="center" wrapText="1"/>
    </xf>
    <xf numFmtId="3" fontId="15" fillId="0" borderId="1" xfId="3" applyNumberFormat="1" applyFont="1" applyBorder="1" applyAlignment="1">
      <alignment vertical="center"/>
    </xf>
    <xf numFmtId="0" fontId="15" fillId="0" borderId="16" xfId="3" applyFont="1" applyBorder="1" applyAlignment="1">
      <alignment vertical="center"/>
    </xf>
    <xf numFmtId="0" fontId="30" fillId="0" borderId="0" xfId="0" applyFont="1" applyFill="1" applyBorder="1">
      <alignment vertical="center"/>
    </xf>
    <xf numFmtId="0" fontId="32" fillId="0" borderId="26" xfId="0" applyFont="1" applyBorder="1" applyAlignment="1">
      <alignment horizontal="center" vertical="center" wrapText="1"/>
    </xf>
    <xf numFmtId="0" fontId="32" fillId="2" borderId="26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0" fontId="32" fillId="0" borderId="27" xfId="0" applyFont="1" applyBorder="1" applyAlignment="1">
      <alignment horizontal="right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right" vertical="center" wrapText="1"/>
    </xf>
    <xf numFmtId="0" fontId="32" fillId="0" borderId="28" xfId="0" applyFont="1" applyBorder="1" applyAlignment="1">
      <alignment horizontal="right" vertical="center" wrapText="1"/>
    </xf>
    <xf numFmtId="0" fontId="32" fillId="0" borderId="29" xfId="0" applyFont="1" applyBorder="1" applyAlignment="1">
      <alignment horizontal="right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178" fontId="32" fillId="0" borderId="30" xfId="0" applyNumberFormat="1" applyFont="1" applyFill="1" applyBorder="1" applyAlignment="1">
      <alignment horizontal="center" vertical="center" wrapText="1"/>
    </xf>
    <xf numFmtId="178" fontId="32" fillId="2" borderId="30" xfId="0" applyNumberFormat="1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178" fontId="32" fillId="0" borderId="28" xfId="0" applyNumberFormat="1" applyFont="1" applyBorder="1" applyAlignment="1">
      <alignment horizontal="center" vertical="center" wrapText="1"/>
    </xf>
    <xf numFmtId="178" fontId="32" fillId="0" borderId="29" xfId="0" applyNumberFormat="1" applyFont="1" applyBorder="1" applyAlignment="1">
      <alignment horizontal="center" vertical="center" wrapText="1"/>
    </xf>
    <xf numFmtId="0" fontId="32" fillId="0" borderId="30" xfId="0" applyFont="1" applyBorder="1" applyAlignment="1">
      <alignment horizontal="right" vertical="center" wrapText="1"/>
    </xf>
    <xf numFmtId="178" fontId="32" fillId="0" borderId="30" xfId="0" applyNumberFormat="1" applyFont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right" vertical="center" wrapText="1"/>
    </xf>
    <xf numFmtId="0" fontId="32" fillId="2" borderId="30" xfId="0" applyFont="1" applyFill="1" applyBorder="1" applyAlignment="1">
      <alignment horizontal="right" vertical="center" wrapText="1"/>
    </xf>
    <xf numFmtId="0" fontId="27" fillId="0" borderId="3" xfId="3" applyFont="1" applyBorder="1" applyAlignment="1">
      <alignment horizontal="center" vertical="center" wrapText="1"/>
    </xf>
    <xf numFmtId="0" fontId="27" fillId="0" borderId="0" xfId="3" applyFont="1" applyBorder="1" applyAlignment="1">
      <alignment horizontal="center" vertical="center" wrapText="1"/>
    </xf>
    <xf numFmtId="0" fontId="27" fillId="0" borderId="9" xfId="3" applyFont="1" applyBorder="1" applyAlignment="1">
      <alignment horizontal="center" vertical="center" wrapText="1"/>
    </xf>
    <xf numFmtId="0" fontId="23" fillId="0" borderId="0" xfId="3" quotePrefix="1" applyFont="1" applyBorder="1" applyAlignment="1">
      <alignment horizontal="center" vertical="center"/>
    </xf>
    <xf numFmtId="0" fontId="23" fillId="0" borderId="0" xfId="3" applyFont="1" applyBorder="1" applyAlignment="1">
      <alignment horizontal="center" vertical="center"/>
    </xf>
    <xf numFmtId="0" fontId="23" fillId="0" borderId="9" xfId="3" applyFont="1" applyBorder="1" applyAlignment="1">
      <alignment horizontal="center" vertical="center"/>
    </xf>
    <xf numFmtId="0" fontId="18" fillId="0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0" fontId="19" fillId="3" borderId="0" xfId="3" applyFont="1" applyFill="1" applyBorder="1" applyAlignment="1">
      <alignment horizontal="left" vertical="center"/>
    </xf>
    <xf numFmtId="0" fontId="25" fillId="0" borderId="0" xfId="3" applyFont="1" applyBorder="1" applyAlignment="1">
      <alignment horizontal="center" vertical="center"/>
    </xf>
    <xf numFmtId="0" fontId="15" fillId="0" borderId="0" xfId="3" applyFont="1" applyBorder="1" applyAlignment="1">
      <alignment horizontal="left" vertical="center" shrinkToFit="1"/>
    </xf>
    <xf numFmtId="0" fontId="15" fillId="0" borderId="15" xfId="3" applyFont="1" applyBorder="1" applyAlignment="1">
      <alignment horizontal="center" vertical="center"/>
    </xf>
    <xf numFmtId="0" fontId="15" fillId="0" borderId="16" xfId="3" applyFont="1" applyBorder="1" applyAlignment="1">
      <alignment horizontal="center" vertical="center"/>
    </xf>
    <xf numFmtId="0" fontId="17" fillId="0" borderId="17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15" fillId="0" borderId="19" xfId="3" applyFont="1" applyBorder="1" applyAlignment="1">
      <alignment horizontal="left" vertical="center" wrapText="1"/>
    </xf>
    <xf numFmtId="0" fontId="15" fillId="0" borderId="15" xfId="3" applyFont="1" applyBorder="1" applyAlignment="1">
      <alignment horizontal="left" vertical="center" wrapText="1"/>
    </xf>
    <xf numFmtId="0" fontId="17" fillId="0" borderId="0" xfId="3" applyFont="1" applyBorder="1" applyAlignment="1">
      <alignment horizontal="left" vertical="center"/>
    </xf>
    <xf numFmtId="0" fontId="17" fillId="0" borderId="9" xfId="3" applyFont="1" applyBorder="1" applyAlignment="1">
      <alignment horizontal="left" vertical="center"/>
    </xf>
    <xf numFmtId="0" fontId="17" fillId="0" borderId="10" xfId="3" applyFont="1" applyBorder="1" applyAlignment="1">
      <alignment horizontal="center" vertical="center"/>
    </xf>
    <xf numFmtId="3" fontId="15" fillId="0" borderId="13" xfId="3" applyNumberFormat="1" applyFont="1" applyBorder="1" applyAlignment="1">
      <alignment horizontal="center" vertical="center"/>
    </xf>
    <xf numFmtId="0" fontId="15" fillId="0" borderId="14" xfId="3" applyFont="1" applyBorder="1" applyAlignment="1">
      <alignment horizontal="center" vertical="center"/>
    </xf>
    <xf numFmtId="180" fontId="15" fillId="0" borderId="11" xfId="3" applyNumberFormat="1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24" fillId="0" borderId="13" xfId="3" applyFont="1" applyBorder="1" applyAlignment="1">
      <alignment horizontal="center" vertical="center"/>
    </xf>
    <xf numFmtId="0" fontId="24" fillId="0" borderId="14" xfId="3" applyFont="1" applyBorder="1" applyAlignment="1">
      <alignment horizontal="center" vertical="center"/>
    </xf>
    <xf numFmtId="0" fontId="15" fillId="0" borderId="0" xfId="3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41" fontId="13" fillId="0" borderId="0" xfId="2" applyFont="1" applyBorder="1" applyAlignment="1">
      <alignment horizontal="center" vertical="center"/>
    </xf>
    <xf numFmtId="41" fontId="11" fillId="0" borderId="0" xfId="2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77" fontId="11" fillId="0" borderId="0" xfId="2" applyNumberFormat="1" applyFont="1" applyBorder="1" applyAlignment="1">
      <alignment horizontal="center" vertical="center"/>
    </xf>
    <xf numFmtId="182" fontId="14" fillId="0" borderId="0" xfId="0" applyNumberFormat="1" applyFont="1" applyBorder="1" applyAlignment="1">
      <alignment horizontal="center" vertical="center"/>
    </xf>
    <xf numFmtId="182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3" fillId="0" borderId="0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>
      <alignment vertical="center"/>
    </xf>
    <xf numFmtId="41" fontId="14" fillId="0" borderId="20" xfId="2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right" vertical="center"/>
    </xf>
    <xf numFmtId="41" fontId="11" fillId="0" borderId="0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81" fontId="11" fillId="0" borderId="0" xfId="1" applyNumberFormat="1" applyFont="1" applyBorder="1" applyAlignment="1">
      <alignment horizontal="center" vertical="center"/>
    </xf>
    <xf numFmtId="41" fontId="14" fillId="0" borderId="20" xfId="0" applyNumberFormat="1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41" fontId="13" fillId="0" borderId="20" xfId="0" applyNumberFormat="1" applyFont="1" applyFill="1" applyBorder="1" applyAlignment="1">
      <alignment horizontal="center" vertical="center"/>
    </xf>
    <xf numFmtId="41" fontId="14" fillId="0" borderId="20" xfId="2" applyFont="1" applyFill="1" applyBorder="1" applyAlignment="1">
      <alignment horizontal="center" vertical="center"/>
    </xf>
    <xf numFmtId="41" fontId="13" fillId="0" borderId="20" xfId="2" applyFont="1" applyFill="1" applyBorder="1" applyAlignment="1">
      <alignment horizontal="center" vertical="center" shrinkToFit="1"/>
    </xf>
    <xf numFmtId="0" fontId="13" fillId="0" borderId="20" xfId="0" applyFont="1" applyBorder="1" applyAlignment="1">
      <alignment vertical="center" shrinkToFit="1"/>
    </xf>
    <xf numFmtId="41" fontId="13" fillId="0" borderId="20" xfId="2" applyFont="1" applyBorder="1" applyAlignment="1">
      <alignment horizontal="center" vertical="center"/>
    </xf>
    <xf numFmtId="41" fontId="13" fillId="0" borderId="20" xfId="2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176" fontId="11" fillId="0" borderId="0" xfId="1" applyNumberFormat="1" applyFont="1" applyBorder="1" applyAlignment="1">
      <alignment horizontal="center" vertical="center"/>
    </xf>
    <xf numFmtId="41" fontId="14" fillId="0" borderId="0" xfId="2" applyFont="1" applyFill="1" applyBorder="1" applyAlignment="1">
      <alignment horizontal="center" vertical="center"/>
    </xf>
    <xf numFmtId="0" fontId="33" fillId="0" borderId="34" xfId="0" applyFont="1" applyBorder="1" applyAlignment="1">
      <alignment horizontal="justify" vertical="center" wrapText="1"/>
    </xf>
    <xf numFmtId="0" fontId="33" fillId="0" borderId="0" xfId="0" applyFont="1" applyBorder="1" applyAlignment="1">
      <alignment horizontal="justify" vertical="center" wrapText="1"/>
    </xf>
    <xf numFmtId="0" fontId="33" fillId="0" borderId="35" xfId="0" applyFont="1" applyBorder="1" applyAlignment="1">
      <alignment horizontal="justify" vertical="center" wrapText="1"/>
    </xf>
    <xf numFmtId="0" fontId="33" fillId="0" borderId="36" xfId="0" quotePrefix="1" applyFont="1" applyBorder="1" applyAlignment="1">
      <alignment horizontal="justify" vertical="center" wrapText="1"/>
    </xf>
    <xf numFmtId="0" fontId="33" fillId="0" borderId="37" xfId="0" applyFont="1" applyBorder="1" applyAlignment="1">
      <alignment horizontal="justify" vertical="center" wrapText="1"/>
    </xf>
    <xf numFmtId="0" fontId="33" fillId="0" borderId="38" xfId="0" applyFont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2" fillId="0" borderId="21" xfId="0" applyFont="1" applyBorder="1" applyAlignment="1">
      <alignment vertical="center" wrapText="1"/>
    </xf>
    <xf numFmtId="0" fontId="32" fillId="0" borderId="25" xfId="0" applyFont="1" applyBorder="1" applyAlignment="1">
      <alignment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right" vertical="center" wrapText="1"/>
    </xf>
    <xf numFmtId="0" fontId="32" fillId="0" borderId="28" xfId="0" applyFont="1" applyBorder="1" applyAlignment="1">
      <alignment horizontal="right" vertical="center" wrapText="1"/>
    </xf>
    <xf numFmtId="0" fontId="32" fillId="0" borderId="29" xfId="0" applyFont="1" applyBorder="1" applyAlignment="1">
      <alignment horizontal="right" vertical="center" wrapText="1"/>
    </xf>
    <xf numFmtId="0" fontId="33" fillId="0" borderId="31" xfId="0" applyFont="1" applyBorder="1" applyAlignment="1">
      <alignment horizontal="justify" vertical="center" wrapText="1"/>
    </xf>
    <xf numFmtId="0" fontId="33" fillId="0" borderId="32" xfId="0" applyFont="1" applyBorder="1" applyAlignment="1">
      <alignment horizontal="justify" vertical="center" wrapText="1"/>
    </xf>
    <xf numFmtId="0" fontId="33" fillId="0" borderId="33" xfId="0" applyFont="1" applyBorder="1" applyAlignment="1">
      <alignment horizontal="justify" vertical="center" wrapText="1"/>
    </xf>
    <xf numFmtId="0" fontId="33" fillId="0" borderId="34" xfId="0" quotePrefix="1" applyFont="1" applyBorder="1" applyAlignment="1">
      <alignment horizontal="justify" vertical="center" wrapText="1"/>
    </xf>
    <xf numFmtId="0" fontId="36" fillId="0" borderId="0" xfId="0" applyFont="1" applyAlignment="1">
      <alignment horizontal="center" vertical="center"/>
    </xf>
    <xf numFmtId="181" fontId="29" fillId="3" borderId="0" xfId="0" applyNumberFormat="1" applyFont="1" applyFill="1" applyBorder="1" applyAlignment="1">
      <alignment horizontal="center" vertical="center" shrinkToFit="1"/>
    </xf>
  </cellXfs>
  <cellStyles count="4">
    <cellStyle name="백분율" xfId="1" builtinId="5"/>
    <cellStyle name="쉼표 [0]" xfId="2" builtinId="6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156883</xdr:colOff>
      <xdr:row>1</xdr:row>
      <xdr:rowOff>134472</xdr:rowOff>
    </xdr:from>
    <xdr:ext cx="7250206" cy="9031941"/>
    <xdr:pic>
      <xdr:nvPicPr>
        <xdr:cNvPr id="2" name="그림 1" descr="설계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5485" t="9120" r="7940" b="6385"/>
        <a:stretch>
          <a:fillRect/>
        </a:stretch>
      </xdr:blipFill>
      <xdr:spPr>
        <a:xfrm>
          <a:off x="156883" y="534522"/>
          <a:ext cx="7250206" cy="9031941"/>
        </a:xfrm>
        <a:prstGeom prst="rect">
          <a:avLst/>
        </a:prstGeom>
      </xdr:spPr>
    </xdr:pic>
    <xdr:clientData/>
  </xdr:oneCellAnchor>
  <xdr:twoCellAnchor>
    <xdr:from>
      <xdr:col>2</xdr:col>
      <xdr:colOff>560294</xdr:colOff>
      <xdr:row>32</xdr:row>
      <xdr:rowOff>0</xdr:rowOff>
    </xdr:from>
    <xdr:to>
      <xdr:col>3</xdr:col>
      <xdr:colOff>280147</xdr:colOff>
      <xdr:row>33</xdr:row>
      <xdr:rowOff>33618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02503CE-C940-40AC-87A3-579C4BE87334}"/>
            </a:ext>
          </a:extLst>
        </xdr:cNvPr>
        <xdr:cNvSpPr/>
      </xdr:nvSpPr>
      <xdr:spPr>
        <a:xfrm>
          <a:off x="2084294" y="5715000"/>
          <a:ext cx="481853" cy="205068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6020;&#49885;\&#48177;&#46160;&#49328;\Documents%20and%20Settings\User\My%20Documents\&#51649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\2006&#49444;&#44228;\2006&#45380;&#52632;&#44592;&#49324;&#48169;&#45840;,&#50556;&#44228;\&#49324;&#48169;&#45840;&#49444;&#44228;&#45236;&#50669;\&#49324;&#48169;&#45840;&#49444;&#44228;(&#52572;&#51333;&#45225;&#54408;)\&#44608;&#54788;&#54840;\&#49444;&#44228;\&#49324;&#48169;&#45840;(2002%20&#48512;&#506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  <sheetName val="건설산출"/>
      <sheetName val="콘크리트댐수량산출"/>
      <sheetName val="신규식재수량"/>
      <sheetName val="기본단가표"/>
      <sheetName val="단가산출"/>
      <sheetName val="내역서"/>
      <sheetName val="00상노임"/>
      <sheetName val="위치"/>
      <sheetName val="산출근거"/>
      <sheetName val="01-적용기준"/>
      <sheetName val="15-저수퇴사조절량계산서"/>
      <sheetName val="14-비탈면적계산서"/>
      <sheetName val="12-토적계산서"/>
      <sheetName val="11-토적집계표"/>
      <sheetName val="총괄내역"/>
      <sheetName val="단가목록"/>
      <sheetName val="단재적표"/>
      <sheetName val="덕전리"/>
      <sheetName val="터파기및재료"/>
      <sheetName val="자재단가"/>
      <sheetName val="Sheet1_(2)"/>
      <sheetName val="날개벽수량표"/>
      <sheetName val="guard(mac)"/>
      <sheetName val="운반공"/>
      <sheetName val="환경평가"/>
      <sheetName val="인구"/>
      <sheetName val="배수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8"/>
  <sheetViews>
    <sheetView view="pageBreakPreview" zoomScaleNormal="100" zoomScaleSheetLayoutView="100" workbookViewId="0">
      <selection activeCell="G17" sqref="G17"/>
    </sheetView>
  </sheetViews>
  <sheetFormatPr defaultRowHeight="24.95" customHeight="1"/>
  <cols>
    <col min="1" max="1" width="1.21875" style="2" customWidth="1"/>
    <col min="2" max="2" width="1.77734375" style="2" customWidth="1"/>
    <col min="3" max="4" width="17.21875" style="2" customWidth="1"/>
    <col min="5" max="5" width="3.33203125" style="2" customWidth="1"/>
    <col min="6" max="6" width="6.77734375" style="2" customWidth="1"/>
    <col min="7" max="8" width="17.21875" style="2" customWidth="1"/>
    <col min="9" max="9" width="7.33203125" style="2" customWidth="1"/>
    <col min="10" max="10" width="3.44140625" style="2" customWidth="1"/>
    <col min="11" max="11" width="2.33203125" style="2" hidden="1" customWidth="1"/>
    <col min="12" max="12" width="0.6640625" style="2" customWidth="1"/>
    <col min="13" max="16384" width="8.88671875" style="2"/>
  </cols>
  <sheetData>
    <row r="1" spans="2:10" ht="24.95" customHeight="1" thickBot="1"/>
    <row r="2" spans="2:10" ht="18.75" customHeight="1">
      <c r="B2" s="3"/>
      <c r="C2" s="4"/>
      <c r="D2" s="4"/>
      <c r="E2" s="4"/>
      <c r="F2" s="5"/>
      <c r="G2" s="5"/>
      <c r="H2" s="5"/>
      <c r="I2" s="5"/>
      <c r="J2" s="6"/>
    </row>
    <row r="3" spans="2:10" s="16" customFormat="1" ht="96" customHeight="1">
      <c r="B3" s="112" t="s">
        <v>109</v>
      </c>
      <c r="C3" s="113"/>
      <c r="D3" s="113"/>
      <c r="E3" s="113"/>
      <c r="F3" s="113"/>
      <c r="G3" s="113"/>
      <c r="H3" s="113"/>
      <c r="I3" s="113"/>
      <c r="J3" s="114"/>
    </row>
    <row r="4" spans="2:10" s="16" customFormat="1" ht="14.25" customHeight="1">
      <c r="B4" s="15"/>
      <c r="C4" s="17"/>
      <c r="D4" s="17"/>
      <c r="E4" s="17"/>
      <c r="F4" s="17"/>
      <c r="G4" s="17"/>
      <c r="H4" s="17"/>
      <c r="I4" s="17"/>
      <c r="J4" s="18"/>
    </row>
    <row r="5" spans="2:10" s="16" customFormat="1" ht="14.25" customHeight="1">
      <c r="B5" s="15"/>
      <c r="C5" s="19"/>
      <c r="D5" s="19"/>
      <c r="E5" s="19"/>
      <c r="F5" s="20"/>
      <c r="G5" s="20"/>
      <c r="H5" s="20"/>
      <c r="I5" s="21"/>
      <c r="J5" s="22"/>
    </row>
    <row r="6" spans="2:10" s="16" customFormat="1" ht="32.25" customHeight="1">
      <c r="B6" s="15"/>
      <c r="C6" s="23" t="s">
        <v>15</v>
      </c>
      <c r="D6" s="118" t="s">
        <v>101</v>
      </c>
      <c r="E6" s="118"/>
      <c r="F6" s="118"/>
      <c r="G6" s="118"/>
      <c r="H6" s="118"/>
      <c r="I6" s="118"/>
      <c r="J6" s="22"/>
    </row>
    <row r="7" spans="2:10" s="16" customFormat="1" ht="32.25" customHeight="1">
      <c r="B7" s="15"/>
      <c r="C7" s="23" t="s">
        <v>16</v>
      </c>
      <c r="D7" s="119" t="s">
        <v>102</v>
      </c>
      <c r="E7" s="119"/>
      <c r="F7" s="119"/>
      <c r="G7" s="119"/>
      <c r="H7" s="119"/>
      <c r="I7" s="119"/>
      <c r="J7" s="22"/>
    </row>
    <row r="8" spans="2:10" s="16" customFormat="1" ht="32.25" customHeight="1">
      <c r="B8" s="15"/>
      <c r="C8" s="23" t="s">
        <v>17</v>
      </c>
      <c r="D8" s="120" t="s">
        <v>103</v>
      </c>
      <c r="E8" s="120"/>
      <c r="F8" s="120"/>
      <c r="G8" s="120"/>
      <c r="H8" s="120"/>
      <c r="I8" s="120"/>
      <c r="J8" s="22"/>
    </row>
    <row r="9" spans="2:10" s="16" customFormat="1" ht="32.25" customHeight="1">
      <c r="B9" s="15"/>
      <c r="C9" s="23" t="s">
        <v>18</v>
      </c>
      <c r="D9" s="119" t="s">
        <v>104</v>
      </c>
      <c r="E9" s="119"/>
      <c r="F9" s="119"/>
      <c r="G9" s="119"/>
      <c r="H9" s="119"/>
      <c r="I9" s="119"/>
      <c r="J9" s="22"/>
    </row>
    <row r="10" spans="2:10" s="16" customFormat="1" ht="32.25" customHeight="1">
      <c r="B10" s="15"/>
      <c r="C10" s="24" t="s">
        <v>59</v>
      </c>
      <c r="D10" s="24"/>
      <c r="E10" s="24"/>
      <c r="F10" s="23"/>
      <c r="G10" s="23"/>
      <c r="H10" s="23"/>
      <c r="I10" s="25"/>
      <c r="J10" s="22"/>
    </row>
    <row r="11" spans="2:10" s="16" customFormat="1" ht="32.25" customHeight="1">
      <c r="B11" s="15"/>
      <c r="C11" s="23" t="s">
        <v>105</v>
      </c>
      <c r="D11" s="23"/>
      <c r="E11" s="23"/>
      <c r="F11" s="23"/>
      <c r="G11" s="23"/>
      <c r="H11" s="23"/>
      <c r="I11" s="25"/>
      <c r="J11" s="22"/>
    </row>
    <row r="12" spans="2:10" s="16" customFormat="1" ht="17.25" customHeight="1">
      <c r="B12" s="15"/>
      <c r="C12" s="19"/>
      <c r="D12" s="19"/>
      <c r="E12" s="19"/>
      <c r="F12" s="20"/>
      <c r="G12" s="20"/>
      <c r="H12" s="20"/>
      <c r="I12" s="26"/>
      <c r="J12" s="22"/>
    </row>
    <row r="13" spans="2:10" s="16" customFormat="1" ht="24.95" customHeight="1">
      <c r="B13" s="15"/>
      <c r="C13" s="115" t="s">
        <v>19</v>
      </c>
      <c r="D13" s="115"/>
      <c r="E13" s="115"/>
      <c r="F13" s="116"/>
      <c r="G13" s="116"/>
      <c r="H13" s="116"/>
      <c r="I13" s="116"/>
      <c r="J13" s="117"/>
    </row>
    <row r="14" spans="2:10" s="16" customFormat="1" ht="11.25" customHeight="1">
      <c r="B14" s="15"/>
      <c r="C14" s="19"/>
      <c r="D14" s="19"/>
      <c r="E14" s="19"/>
      <c r="F14" s="20"/>
      <c r="G14" s="20"/>
      <c r="H14" s="20"/>
      <c r="I14" s="27"/>
      <c r="J14" s="22"/>
    </row>
    <row r="15" spans="2:10" s="16" customFormat="1" ht="30.75" customHeight="1" thickBot="1">
      <c r="B15" s="15"/>
      <c r="C15" s="28" t="s">
        <v>20</v>
      </c>
      <c r="D15" s="125" t="s">
        <v>21</v>
      </c>
      <c r="E15" s="126"/>
      <c r="F15" s="131" t="s">
        <v>22</v>
      </c>
      <c r="G15" s="131"/>
      <c r="H15" s="131"/>
      <c r="I15" s="29" t="s">
        <v>23</v>
      </c>
      <c r="J15" s="22"/>
    </row>
    <row r="16" spans="2:10" s="16" customFormat="1" ht="51.75" customHeight="1" thickTop="1">
      <c r="B16" s="15"/>
      <c r="C16" s="132">
        <v>146496000</v>
      </c>
      <c r="D16" s="134">
        <f>'설계용역비 산출내역'!F23</f>
        <v>21178000</v>
      </c>
      <c r="E16" s="123" t="s">
        <v>24</v>
      </c>
      <c r="F16" s="30" t="s">
        <v>25</v>
      </c>
      <c r="G16" s="127" t="str">
        <f>NUMBERSTRING(G17,1)&amp;"원 정"</f>
        <v>이천일백일십칠만팔천원 정</v>
      </c>
      <c r="H16" s="128"/>
      <c r="I16" s="136"/>
      <c r="J16" s="22"/>
    </row>
    <row r="17" spans="2:10" s="16" customFormat="1" ht="44.25" customHeight="1">
      <c r="B17" s="15"/>
      <c r="C17" s="133"/>
      <c r="D17" s="135"/>
      <c r="E17" s="124"/>
      <c r="F17" s="31" t="s">
        <v>26</v>
      </c>
      <c r="G17" s="86">
        <v>21178000</v>
      </c>
      <c r="H17" s="87" t="s">
        <v>58</v>
      </c>
      <c r="I17" s="137"/>
      <c r="J17" s="22"/>
    </row>
    <row r="18" spans="2:10" s="16" customFormat="1" ht="13.5" customHeight="1">
      <c r="B18" s="15"/>
      <c r="C18" s="20"/>
      <c r="D18" s="20"/>
      <c r="E18" s="20"/>
      <c r="F18" s="20"/>
      <c r="G18" s="20"/>
      <c r="H18" s="20"/>
      <c r="J18" s="22"/>
    </row>
    <row r="19" spans="2:10" s="16" customFormat="1" ht="24.95" customHeight="1">
      <c r="B19" s="15"/>
      <c r="C19" s="138" t="s">
        <v>56</v>
      </c>
      <c r="D19" s="138"/>
      <c r="E19" s="138"/>
      <c r="F19" s="138"/>
      <c r="G19" s="138"/>
      <c r="H19" s="20"/>
      <c r="I19" s="20"/>
      <c r="J19" s="22"/>
    </row>
    <row r="20" spans="2:10" s="16" customFormat="1" ht="24.95" customHeight="1">
      <c r="B20" s="15"/>
      <c r="C20" s="129"/>
      <c r="D20" s="129"/>
      <c r="E20" s="129"/>
      <c r="F20" s="129"/>
      <c r="G20" s="129"/>
      <c r="H20" s="129"/>
      <c r="I20" s="129"/>
      <c r="J20" s="130"/>
    </row>
    <row r="21" spans="2:10" s="16" customFormat="1" ht="23.25" customHeight="1">
      <c r="B21" s="15"/>
      <c r="C21" s="122" t="s">
        <v>106</v>
      </c>
      <c r="D21" s="122"/>
      <c r="E21" s="122"/>
      <c r="F21" s="122"/>
      <c r="G21" s="122"/>
      <c r="H21" s="122"/>
      <c r="I21" s="122"/>
      <c r="J21" s="22"/>
    </row>
    <row r="22" spans="2:10" s="16" customFormat="1" ht="24.95" customHeight="1">
      <c r="B22" s="15"/>
      <c r="C22" s="20"/>
      <c r="D22" s="20"/>
      <c r="E22" s="20"/>
      <c r="F22" s="20"/>
      <c r="G22" s="20"/>
      <c r="H22" s="20"/>
      <c r="I22" s="32"/>
      <c r="J22" s="22"/>
    </row>
    <row r="23" spans="2:10" s="16" customFormat="1" ht="24.95" customHeight="1">
      <c r="B23" s="15"/>
      <c r="C23" s="20"/>
      <c r="D23" s="20"/>
      <c r="E23" s="20"/>
      <c r="J23" s="22"/>
    </row>
    <row r="24" spans="2:10" s="16" customFormat="1" ht="24.95" customHeight="1">
      <c r="B24" s="15"/>
      <c r="C24" s="20"/>
      <c r="D24" s="20"/>
      <c r="E24" s="20"/>
      <c r="F24" s="20"/>
      <c r="G24" s="33" t="s">
        <v>107</v>
      </c>
      <c r="H24" s="20"/>
      <c r="I24" s="34"/>
      <c r="J24" s="22"/>
    </row>
    <row r="25" spans="2:10" s="16" customFormat="1" ht="24.95" customHeight="1">
      <c r="B25" s="15"/>
      <c r="C25" s="20"/>
      <c r="D25" s="20"/>
      <c r="E25" s="20"/>
      <c r="F25" s="20"/>
      <c r="G25" s="20"/>
      <c r="H25" s="20"/>
      <c r="I25" s="35"/>
      <c r="J25" s="22"/>
    </row>
    <row r="26" spans="2:10" s="16" customFormat="1" ht="24.95" customHeight="1">
      <c r="B26" s="15"/>
      <c r="C26" s="121" t="s">
        <v>108</v>
      </c>
      <c r="D26" s="121"/>
      <c r="E26" s="121"/>
      <c r="F26" s="121"/>
      <c r="G26" s="121"/>
      <c r="H26" s="121"/>
      <c r="I26" s="121"/>
      <c r="J26" s="22"/>
    </row>
    <row r="27" spans="2:10" ht="24.95" customHeight="1" thickBot="1">
      <c r="B27" s="7"/>
      <c r="C27" s="8"/>
      <c r="D27" s="8"/>
      <c r="E27" s="8"/>
      <c r="F27" s="8"/>
      <c r="G27" s="8"/>
      <c r="H27" s="8"/>
      <c r="I27" s="8"/>
      <c r="J27" s="9"/>
    </row>
    <row r="28" spans="2:10" ht="12.75" customHeight="1"/>
  </sheetData>
  <mergeCells count="17">
    <mergeCell ref="C26:I26"/>
    <mergeCell ref="C21:I21"/>
    <mergeCell ref="E16:E17"/>
    <mergeCell ref="D15:E15"/>
    <mergeCell ref="G16:H16"/>
    <mergeCell ref="C20:J20"/>
    <mergeCell ref="F15:H15"/>
    <mergeCell ref="C16:C17"/>
    <mergeCell ref="D16:D17"/>
    <mergeCell ref="I16:I17"/>
    <mergeCell ref="C19:G19"/>
    <mergeCell ref="B3:J3"/>
    <mergeCell ref="C13:J13"/>
    <mergeCell ref="D6:I6"/>
    <mergeCell ref="D7:I7"/>
    <mergeCell ref="D8:I8"/>
    <mergeCell ref="D9:I9"/>
  </mergeCells>
  <phoneticPr fontId="2" type="noConversion"/>
  <printOptions horizontalCentered="1" verticalCentered="1"/>
  <pageMargins left="0.2" right="0.2" top="0.74803149606299213" bottom="0.39" header="0.31496062992125984" footer="0.19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2"/>
  </sheetPr>
  <dimension ref="A1:AN70"/>
  <sheetViews>
    <sheetView tabSelected="1" view="pageBreakPreview" zoomScaleNormal="100" workbookViewId="0">
      <selection activeCell="E3" sqref="E3:AA3"/>
    </sheetView>
  </sheetViews>
  <sheetFormatPr defaultRowHeight="13.5"/>
  <cols>
    <col min="1" max="3" width="2.88671875" customWidth="1"/>
    <col min="4" max="4" width="5.109375" customWidth="1"/>
    <col min="5" max="7" width="2.88671875" customWidth="1"/>
    <col min="8" max="8" width="5.77734375" customWidth="1"/>
    <col min="9" max="11" width="2.88671875" customWidth="1"/>
    <col min="12" max="12" width="3.33203125" customWidth="1"/>
    <col min="13" max="13" width="4.77734375" customWidth="1"/>
    <col min="14" max="14" width="2.21875" customWidth="1"/>
    <col min="15" max="15" width="3.33203125" customWidth="1"/>
    <col min="16" max="16" width="5.21875" customWidth="1"/>
    <col min="17" max="20" width="2.88671875" customWidth="1"/>
    <col min="21" max="21" width="2.33203125" customWidth="1"/>
    <col min="22" max="22" width="1.77734375" customWidth="1"/>
    <col min="23" max="23" width="3.44140625" bestFit="1" customWidth="1"/>
    <col min="24" max="24" width="2.44140625" bestFit="1" customWidth="1"/>
    <col min="25" max="25" width="2.88671875" customWidth="1"/>
    <col min="26" max="26" width="3.21875" customWidth="1"/>
    <col min="27" max="27" width="2.88671875" customWidth="1"/>
    <col min="28" max="28" width="3.109375" customWidth="1"/>
    <col min="29" max="54" width="3" customWidth="1"/>
  </cols>
  <sheetData>
    <row r="1" spans="1:29" ht="36.75" customHeight="1">
      <c r="A1" s="150" t="s">
        <v>12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77"/>
    </row>
    <row r="2" spans="1:29" ht="30" customHeigh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9"/>
    </row>
    <row r="3" spans="1:29" s="10" customFormat="1" ht="28.5" customHeight="1">
      <c r="A3" s="139" t="s">
        <v>7</v>
      </c>
      <c r="B3" s="140"/>
      <c r="C3" s="140"/>
      <c r="D3" s="140"/>
      <c r="E3" s="140" t="str">
        <f>예정가격결정서!D6</f>
        <v>2027년 임도구조개량사업 실시설계용역(기번1)</v>
      </c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43"/>
      <c r="AC3" s="40"/>
    </row>
    <row r="4" spans="1:29" s="10" customFormat="1" ht="20.100000000000001" customHeight="1">
      <c r="A4" s="41"/>
      <c r="B4" s="42"/>
      <c r="C4" s="42"/>
      <c r="D4" s="42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0"/>
    </row>
    <row r="5" spans="1:29" s="10" customFormat="1" ht="28.5" customHeight="1">
      <c r="A5" s="139" t="s">
        <v>13</v>
      </c>
      <c r="B5" s="140"/>
      <c r="C5" s="140"/>
      <c r="D5" s="140"/>
      <c r="E5" s="155" t="s">
        <v>27</v>
      </c>
      <c r="F5" s="155"/>
      <c r="G5" s="155"/>
      <c r="H5" s="155"/>
      <c r="I5" s="155"/>
      <c r="J5" s="44" t="s">
        <v>2</v>
      </c>
      <c r="K5" s="196">
        <v>3.3839999999999999</v>
      </c>
      <c r="L5" s="196"/>
      <c r="M5" s="44" t="s">
        <v>28</v>
      </c>
      <c r="N5" s="44" t="s">
        <v>3</v>
      </c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3"/>
      <c r="AC5" s="40"/>
    </row>
    <row r="6" spans="1:29" s="10" customFormat="1" ht="20.100000000000001" customHeight="1">
      <c r="A6" s="45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0"/>
    </row>
    <row r="7" spans="1:29" s="10" customFormat="1" ht="28.5" customHeight="1">
      <c r="A7" s="46" t="s">
        <v>8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11"/>
      <c r="X7" s="11"/>
      <c r="Y7" s="43"/>
      <c r="Z7" s="43"/>
      <c r="AA7" s="43"/>
      <c r="AB7" s="12"/>
      <c r="AC7" s="40"/>
    </row>
    <row r="8" spans="1:29" s="13" customFormat="1" ht="20.100000000000001" customHeight="1">
      <c r="A8" s="47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63"/>
      <c r="X8" s="63"/>
      <c r="Y8" s="63"/>
      <c r="Z8" s="156" t="s">
        <v>50</v>
      </c>
      <c r="AA8" s="156"/>
      <c r="AB8" s="156"/>
      <c r="AC8" s="49"/>
    </row>
    <row r="9" spans="1:29" s="13" customFormat="1" ht="28.5" customHeight="1">
      <c r="A9" s="50"/>
      <c r="B9" s="152" t="s">
        <v>41</v>
      </c>
      <c r="C9" s="153"/>
      <c r="D9" s="153"/>
      <c r="E9" s="153"/>
      <c r="F9" s="153"/>
      <c r="G9" s="153"/>
      <c r="H9" s="153"/>
      <c r="I9" s="154" t="s">
        <v>42</v>
      </c>
      <c r="J9" s="154"/>
      <c r="K9" s="154"/>
      <c r="L9" s="154"/>
      <c r="M9" s="154"/>
      <c r="N9" s="154"/>
      <c r="O9" s="154"/>
      <c r="P9" s="152" t="s">
        <v>43</v>
      </c>
      <c r="Q9" s="152"/>
      <c r="R9" s="152"/>
      <c r="S9" s="152"/>
      <c r="T9" s="152"/>
      <c r="U9" s="152"/>
      <c r="V9" s="152"/>
      <c r="W9" s="152" t="s">
        <v>44</v>
      </c>
      <c r="X9" s="152"/>
      <c r="Y9" s="152"/>
      <c r="Z9" s="152"/>
      <c r="AA9" s="152"/>
      <c r="AB9" s="152"/>
      <c r="AC9" s="49"/>
    </row>
    <row r="10" spans="1:29" s="13" customFormat="1" ht="28.5" customHeight="1">
      <c r="A10" s="50"/>
      <c r="B10" s="167" t="s">
        <v>0</v>
      </c>
      <c r="C10" s="152"/>
      <c r="D10" s="152"/>
      <c r="E10" s="152"/>
      <c r="F10" s="152"/>
      <c r="G10" s="152"/>
      <c r="H10" s="152"/>
      <c r="I10" s="154">
        <f>SUM(I11:O11)</f>
        <v>340481160</v>
      </c>
      <c r="J10" s="154"/>
      <c r="K10" s="154"/>
      <c r="L10" s="154"/>
      <c r="M10" s="154"/>
      <c r="N10" s="154"/>
      <c r="O10" s="154"/>
      <c r="P10" s="154">
        <f>SUM(P11:V11)</f>
        <v>30952833</v>
      </c>
      <c r="Q10" s="154"/>
      <c r="R10" s="154"/>
      <c r="S10" s="154"/>
      <c r="T10" s="154"/>
      <c r="U10" s="154"/>
      <c r="V10" s="154"/>
      <c r="W10" s="164">
        <f>SUM(W11:AB11)</f>
        <v>309528327</v>
      </c>
      <c r="X10" s="165"/>
      <c r="Y10" s="165"/>
      <c r="Z10" s="165"/>
      <c r="AA10" s="165"/>
      <c r="AB10" s="165"/>
      <c r="AC10" s="49"/>
    </row>
    <row r="11" spans="1:29" s="13" customFormat="1" ht="28.5" customHeight="1">
      <c r="A11" s="50"/>
      <c r="B11" s="168" t="str">
        <f>E3</f>
        <v>2027년 임도구조개량사업 실시설계용역(기번1)</v>
      </c>
      <c r="C11" s="169"/>
      <c r="D11" s="169"/>
      <c r="E11" s="169"/>
      <c r="F11" s="169"/>
      <c r="G11" s="169"/>
      <c r="H11" s="169"/>
      <c r="I11" s="170">
        <f>K5*100615000</f>
        <v>340481160</v>
      </c>
      <c r="J11" s="170"/>
      <c r="K11" s="170"/>
      <c r="L11" s="170"/>
      <c r="M11" s="170"/>
      <c r="N11" s="170"/>
      <c r="O11" s="170"/>
      <c r="P11" s="171">
        <f>I11-W11</f>
        <v>30952833</v>
      </c>
      <c r="Q11" s="171"/>
      <c r="R11" s="171"/>
      <c r="S11" s="171"/>
      <c r="T11" s="171"/>
      <c r="U11" s="171"/>
      <c r="V11" s="171"/>
      <c r="W11" s="166">
        <f>INT(I11/1.1)</f>
        <v>309528327</v>
      </c>
      <c r="X11" s="166"/>
      <c r="Y11" s="166"/>
      <c r="Z11" s="166"/>
      <c r="AA11" s="166"/>
      <c r="AB11" s="166"/>
      <c r="AC11" s="49"/>
    </row>
    <row r="12" spans="1:29" s="13" customFormat="1" ht="28.5" customHeight="1">
      <c r="A12" s="50"/>
      <c r="B12" s="172" t="s">
        <v>110</v>
      </c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72"/>
      <c r="X12" s="172"/>
      <c r="Y12" s="172"/>
      <c r="Z12" s="172"/>
      <c r="AA12" s="172"/>
      <c r="AB12" s="172"/>
      <c r="AC12" s="49"/>
    </row>
    <row r="13" spans="1:29" s="13" customFormat="1" ht="20.100000000000001" customHeight="1">
      <c r="A13" s="5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49"/>
    </row>
    <row r="14" spans="1:29" s="10" customFormat="1" ht="24.95" customHeight="1">
      <c r="A14" s="46" t="s">
        <v>1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40"/>
    </row>
    <row r="15" spans="1:29" s="13" customFormat="1" ht="20.100000000000001" customHeight="1">
      <c r="A15" s="47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49"/>
    </row>
    <row r="16" spans="1:29" s="14" customFormat="1" ht="24.95" customHeight="1">
      <c r="A16" s="52"/>
      <c r="B16" s="88" t="s">
        <v>100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9"/>
    </row>
    <row r="17" spans="1:29" s="14" customFormat="1" ht="24.95" customHeight="1">
      <c r="A17" s="52"/>
      <c r="B17" s="53" t="s">
        <v>14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9"/>
    </row>
    <row r="18" spans="1:29" s="13" customFormat="1" ht="17.25" customHeight="1">
      <c r="A18" s="50"/>
      <c r="B18" s="159" t="s">
        <v>45</v>
      </c>
      <c r="C18" s="159"/>
      <c r="D18" s="159"/>
      <c r="E18" s="159"/>
      <c r="F18" s="159"/>
      <c r="G18" s="36" t="s">
        <v>4</v>
      </c>
      <c r="H18" s="85" t="s">
        <v>51</v>
      </c>
      <c r="I18" s="160">
        <v>6.16</v>
      </c>
      <c r="J18" s="160"/>
      <c r="K18" s="54" t="s">
        <v>5</v>
      </c>
      <c r="L18" s="73" t="s">
        <v>52</v>
      </c>
      <c r="M18" s="79">
        <v>1</v>
      </c>
      <c r="N18" s="54" t="s">
        <v>5</v>
      </c>
      <c r="O18" s="80" t="s">
        <v>53</v>
      </c>
      <c r="P18" s="81">
        <v>1</v>
      </c>
      <c r="Q18" s="78" t="s">
        <v>46</v>
      </c>
      <c r="R18" s="161">
        <f>ROUNDDOWN((I18*M18*P18),2)</f>
        <v>6.16</v>
      </c>
      <c r="S18" s="161"/>
      <c r="T18" s="161"/>
      <c r="U18" s="161"/>
      <c r="V18" s="161"/>
      <c r="W18" s="161"/>
      <c r="X18" s="36"/>
      <c r="Y18" s="36"/>
      <c r="Z18" s="36"/>
      <c r="AA18" s="36"/>
      <c r="AB18" s="36"/>
      <c r="AC18" s="49"/>
    </row>
    <row r="19" spans="1:29" s="13" customFormat="1" ht="17.25" customHeight="1">
      <c r="A19" s="50"/>
      <c r="B19" s="36" t="s">
        <v>47</v>
      </c>
      <c r="C19" s="162" t="s">
        <v>54</v>
      </c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36"/>
      <c r="Z19" s="36"/>
      <c r="AA19" s="36"/>
      <c r="AB19" s="36"/>
      <c r="AC19" s="49"/>
    </row>
    <row r="20" spans="1:29" s="13" customFormat="1" ht="17.25" customHeight="1">
      <c r="A20" s="50"/>
      <c r="B20" s="36" t="s">
        <v>48</v>
      </c>
      <c r="C20" s="162" t="s">
        <v>55</v>
      </c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82"/>
      <c r="Y20" s="36"/>
      <c r="Z20" s="36"/>
      <c r="AA20" s="36"/>
      <c r="AB20" s="36"/>
      <c r="AC20" s="49"/>
    </row>
    <row r="21" spans="1:29" s="13" customFormat="1" ht="17.25" customHeight="1">
      <c r="A21" s="50"/>
      <c r="B21" s="36" t="s">
        <v>49</v>
      </c>
      <c r="C21" s="162" t="s">
        <v>60</v>
      </c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82"/>
      <c r="Y21" s="36"/>
      <c r="Z21" s="36"/>
      <c r="AA21" s="36"/>
      <c r="AB21" s="36"/>
      <c r="AC21" s="49"/>
    </row>
    <row r="22" spans="1:29" s="13" customFormat="1" ht="20.100000000000001" customHeight="1">
      <c r="A22" s="50"/>
      <c r="B22" s="36"/>
      <c r="C22" s="71"/>
      <c r="D22" s="71"/>
      <c r="E22" s="71"/>
      <c r="F22" s="71"/>
      <c r="G22" s="36"/>
      <c r="H22" s="72"/>
      <c r="I22" s="72"/>
      <c r="J22" s="72"/>
      <c r="K22" s="54"/>
      <c r="L22" s="73"/>
      <c r="M22" s="73"/>
      <c r="N22" s="54"/>
      <c r="O22" s="55"/>
      <c r="P22" s="56"/>
      <c r="Q22" s="74"/>
      <c r="R22" s="74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49"/>
    </row>
    <row r="23" spans="1:29" s="10" customFormat="1" ht="17.25" customHeight="1">
      <c r="A23" s="46" t="s">
        <v>10</v>
      </c>
      <c r="B23" s="43"/>
      <c r="C23" s="43"/>
      <c r="D23" s="43"/>
      <c r="E23" s="43"/>
      <c r="F23" s="174">
        <f>ROUNDDOWN(T33,-3)</f>
        <v>21178000</v>
      </c>
      <c r="G23" s="174"/>
      <c r="H23" s="174"/>
      <c r="I23" s="174"/>
      <c r="J23" s="174"/>
      <c r="K23" s="57" t="s">
        <v>6</v>
      </c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0"/>
    </row>
    <row r="24" spans="1:29" s="13" customFormat="1" ht="20.100000000000001" customHeight="1">
      <c r="A24" s="47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49"/>
    </row>
    <row r="25" spans="1:29" s="14" customFormat="1" ht="20.100000000000001" customHeight="1">
      <c r="A25" s="52"/>
      <c r="B25" s="148" t="s">
        <v>11</v>
      </c>
      <c r="C25" s="148"/>
      <c r="D25" s="148"/>
      <c r="E25" s="148"/>
      <c r="F25" s="158">
        <f>W10</f>
        <v>309528327</v>
      </c>
      <c r="G25" s="158"/>
      <c r="H25" s="158"/>
      <c r="I25" s="158"/>
      <c r="J25" s="158"/>
      <c r="K25" s="158"/>
      <c r="L25" s="56" t="s">
        <v>6</v>
      </c>
      <c r="M25" s="54" t="s">
        <v>5</v>
      </c>
      <c r="N25" s="173">
        <f>R18</f>
        <v>6.16</v>
      </c>
      <c r="O25" s="173"/>
      <c r="P25" s="173"/>
      <c r="Q25" s="54" t="s">
        <v>9</v>
      </c>
      <c r="R25" s="145" t="s">
        <v>31</v>
      </c>
      <c r="S25" s="145"/>
      <c r="T25" s="157">
        <f>F25*N25%</f>
        <v>19066944.9432</v>
      </c>
      <c r="U25" s="157"/>
      <c r="V25" s="157"/>
      <c r="W25" s="157"/>
      <c r="X25" s="157"/>
      <c r="Y25" s="157"/>
      <c r="Z25" s="58" t="s">
        <v>32</v>
      </c>
      <c r="AA25" s="54"/>
      <c r="AB25" s="54"/>
      <c r="AC25" s="59"/>
    </row>
    <row r="26" spans="1:29" s="14" customFormat="1" ht="20.100000000000001" customHeight="1">
      <c r="A26" s="52"/>
      <c r="B26" s="60"/>
      <c r="C26" s="60"/>
      <c r="D26" s="60"/>
      <c r="E26" s="60"/>
      <c r="F26" s="61"/>
      <c r="G26" s="61"/>
      <c r="H26" s="61"/>
      <c r="I26" s="61"/>
      <c r="J26" s="61"/>
      <c r="K26" s="61"/>
      <c r="L26" s="56"/>
      <c r="M26" s="54"/>
      <c r="N26" s="56"/>
      <c r="O26" s="56"/>
      <c r="P26" s="56"/>
      <c r="Q26" s="56"/>
      <c r="R26" s="62"/>
      <c r="S26" s="62"/>
      <c r="T26" s="62"/>
      <c r="U26" s="62"/>
      <c r="V26" s="62"/>
      <c r="W26" s="58"/>
      <c r="X26" s="54"/>
      <c r="Y26" s="54"/>
      <c r="Z26" s="54"/>
      <c r="AA26" s="54"/>
      <c r="AB26" s="54"/>
      <c r="AC26" s="59"/>
    </row>
    <row r="27" spans="1:29" s="13" customFormat="1" ht="20.100000000000001" customHeight="1">
      <c r="A27" s="50"/>
      <c r="B27" s="56" t="s">
        <v>30</v>
      </c>
      <c r="C27" s="56"/>
      <c r="D27" s="56"/>
      <c r="E27" s="56"/>
      <c r="F27" s="142">
        <f>T29</f>
        <v>155586.27073651197</v>
      </c>
      <c r="G27" s="142"/>
      <c r="H27" s="142"/>
      <c r="I27" s="142"/>
      <c r="J27" s="142"/>
      <c r="K27" s="142"/>
      <c r="L27" s="63" t="s">
        <v>29</v>
      </c>
      <c r="M27" s="54" t="s">
        <v>40</v>
      </c>
      <c r="N27" s="142">
        <f>T30</f>
        <v>30507.111909120002</v>
      </c>
      <c r="O27" s="142"/>
      <c r="P27" s="142"/>
      <c r="Q27" s="54" t="s">
        <v>39</v>
      </c>
      <c r="R27" s="145" t="s">
        <v>31</v>
      </c>
      <c r="S27" s="145"/>
      <c r="T27" s="147">
        <f>F27+N27</f>
        <v>186093.38264563197</v>
      </c>
      <c r="U27" s="147"/>
      <c r="V27" s="147"/>
      <c r="W27" s="147"/>
      <c r="X27" s="147"/>
      <c r="Y27" s="147"/>
      <c r="Z27" s="58" t="s">
        <v>6</v>
      </c>
      <c r="AA27" s="48"/>
      <c r="AB27" s="48"/>
      <c r="AC27" s="49"/>
    </row>
    <row r="28" spans="1:29" s="13" customFormat="1" ht="20.100000000000001" customHeight="1">
      <c r="A28" s="50"/>
      <c r="B28" s="143" t="s">
        <v>36</v>
      </c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  <c r="AA28" s="48"/>
      <c r="AB28" s="48"/>
      <c r="AC28" s="49"/>
    </row>
    <row r="29" spans="1:29" s="13" customFormat="1" ht="20.100000000000001" customHeight="1">
      <c r="A29" s="50"/>
      <c r="B29" s="144" t="s">
        <v>37</v>
      </c>
      <c r="C29" s="144"/>
      <c r="D29" s="144"/>
      <c r="E29" s="144"/>
      <c r="F29" s="142">
        <f>T25</f>
        <v>19066944.9432</v>
      </c>
      <c r="G29" s="142"/>
      <c r="H29" s="142"/>
      <c r="I29" s="142"/>
      <c r="J29" s="142"/>
      <c r="K29" s="142"/>
      <c r="L29" s="63" t="s">
        <v>6</v>
      </c>
      <c r="M29" s="54" t="s">
        <v>5</v>
      </c>
      <c r="N29" s="163">
        <v>0.81599999999999995</v>
      </c>
      <c r="O29" s="163"/>
      <c r="P29" s="163"/>
      <c r="Q29" s="54" t="s">
        <v>9</v>
      </c>
      <c r="R29" s="145" t="s">
        <v>31</v>
      </c>
      <c r="S29" s="145"/>
      <c r="T29" s="147">
        <f>F29*N29%</f>
        <v>155586.27073651197</v>
      </c>
      <c r="U29" s="147"/>
      <c r="V29" s="147"/>
      <c r="W29" s="147"/>
      <c r="X29" s="147"/>
      <c r="Y29" s="147"/>
      <c r="Z29" s="58" t="s">
        <v>6</v>
      </c>
      <c r="AA29" s="48"/>
      <c r="AB29" s="48"/>
      <c r="AC29" s="49"/>
    </row>
    <row r="30" spans="1:29" s="13" customFormat="1" ht="20.100000000000001" customHeight="1">
      <c r="A30" s="50"/>
      <c r="B30" s="144" t="s">
        <v>38</v>
      </c>
      <c r="C30" s="144"/>
      <c r="D30" s="144"/>
      <c r="E30" s="144"/>
      <c r="F30" s="142">
        <f>T25</f>
        <v>19066944.9432</v>
      </c>
      <c r="G30" s="142"/>
      <c r="H30" s="142"/>
      <c r="I30" s="142"/>
      <c r="J30" s="142"/>
      <c r="K30" s="142"/>
      <c r="L30" s="63" t="s">
        <v>6</v>
      </c>
      <c r="M30" s="54" t="s">
        <v>5</v>
      </c>
      <c r="N30" s="163">
        <v>0.16</v>
      </c>
      <c r="O30" s="163"/>
      <c r="P30" s="163"/>
      <c r="Q30" s="54" t="s">
        <v>9</v>
      </c>
      <c r="R30" s="145" t="s">
        <v>31</v>
      </c>
      <c r="S30" s="145"/>
      <c r="T30" s="147">
        <f>F30*N30%</f>
        <v>30507.111909120002</v>
      </c>
      <c r="U30" s="147"/>
      <c r="V30" s="147"/>
      <c r="W30" s="147"/>
      <c r="X30" s="147"/>
      <c r="Y30" s="147"/>
      <c r="Z30" s="58" t="s">
        <v>6</v>
      </c>
      <c r="AA30" s="48"/>
      <c r="AB30" s="48"/>
      <c r="AC30" s="49"/>
    </row>
    <row r="31" spans="1:29" s="13" customFormat="1" ht="20.100000000000001" customHeight="1">
      <c r="A31" s="50"/>
      <c r="B31" s="56" t="s">
        <v>33</v>
      </c>
      <c r="C31" s="56"/>
      <c r="D31" s="56"/>
      <c r="E31" s="64"/>
      <c r="F31" s="141">
        <f>T25+T27</f>
        <v>19253038.325845633</v>
      </c>
      <c r="G31" s="141"/>
      <c r="H31" s="141"/>
      <c r="I31" s="141"/>
      <c r="J31" s="141"/>
      <c r="K31" s="141"/>
      <c r="L31" s="63" t="s">
        <v>29</v>
      </c>
      <c r="M31" s="54" t="s">
        <v>5</v>
      </c>
      <c r="N31" s="148">
        <v>10</v>
      </c>
      <c r="O31" s="148"/>
      <c r="P31" s="148"/>
      <c r="Q31" s="54" t="s">
        <v>9</v>
      </c>
      <c r="R31" s="145" t="s">
        <v>31</v>
      </c>
      <c r="S31" s="145"/>
      <c r="T31" s="149">
        <f>F31*N31%</f>
        <v>1925303.8325845634</v>
      </c>
      <c r="U31" s="149"/>
      <c r="V31" s="149"/>
      <c r="W31" s="149"/>
      <c r="X31" s="149"/>
      <c r="Y31" s="149"/>
      <c r="Z31" s="58" t="s">
        <v>6</v>
      </c>
      <c r="AA31" s="48"/>
      <c r="AB31" s="48"/>
      <c r="AC31" s="49"/>
    </row>
    <row r="32" spans="1:29" s="13" customFormat="1" ht="20.100000000000001" customHeight="1">
      <c r="A32" s="50"/>
      <c r="B32" s="56"/>
      <c r="C32" s="56"/>
      <c r="D32" s="56"/>
      <c r="E32" s="56"/>
      <c r="F32" s="65"/>
      <c r="G32" s="65"/>
      <c r="H32" s="65"/>
      <c r="I32" s="65"/>
      <c r="J32" s="65"/>
      <c r="K32" s="65"/>
      <c r="L32" s="63"/>
      <c r="M32" s="48"/>
      <c r="N32" s="66"/>
      <c r="O32" s="66"/>
      <c r="P32" s="66"/>
      <c r="Q32" s="48"/>
      <c r="R32" s="67"/>
      <c r="S32" s="67"/>
      <c r="T32" s="48"/>
      <c r="U32" s="48"/>
      <c r="V32" s="48"/>
      <c r="W32" s="48"/>
      <c r="X32" s="48"/>
      <c r="Y32" s="48"/>
      <c r="Z32" s="48"/>
      <c r="AA32" s="48"/>
      <c r="AB32" s="48"/>
      <c r="AC32" s="49"/>
    </row>
    <row r="33" spans="1:40" s="13" customFormat="1" ht="20.100000000000001" customHeight="1">
      <c r="A33" s="50"/>
      <c r="B33" s="148" t="s">
        <v>34</v>
      </c>
      <c r="C33" s="148"/>
      <c r="D33" s="148"/>
      <c r="E33" s="148"/>
      <c r="F33" s="141" t="s">
        <v>35</v>
      </c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5" t="s">
        <v>31</v>
      </c>
      <c r="S33" s="145"/>
      <c r="T33" s="146">
        <f>T25+T27+T31</f>
        <v>21178342.158430196</v>
      </c>
      <c r="U33" s="146"/>
      <c r="V33" s="146"/>
      <c r="W33" s="146"/>
      <c r="X33" s="146"/>
      <c r="Y33" s="146"/>
      <c r="Z33" s="58" t="s">
        <v>6</v>
      </c>
      <c r="AA33" s="48"/>
      <c r="AB33" s="48"/>
      <c r="AC33" s="49"/>
    </row>
    <row r="34" spans="1:40" s="13" customFormat="1" ht="20.100000000000001" customHeight="1">
      <c r="A34" s="50"/>
      <c r="B34" s="60"/>
      <c r="C34" s="60"/>
      <c r="D34" s="60"/>
      <c r="E34" s="60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75"/>
      <c r="S34" s="75"/>
      <c r="T34" s="76"/>
      <c r="U34" s="76"/>
      <c r="V34" s="76"/>
      <c r="W34" s="76"/>
      <c r="X34" s="76"/>
      <c r="Y34" s="76"/>
      <c r="Z34" s="58"/>
      <c r="AA34" s="48"/>
      <c r="AB34" s="48"/>
      <c r="AC34" s="49"/>
    </row>
    <row r="35" spans="1:40" s="10" customFormat="1" ht="28.5" customHeight="1">
      <c r="A35" s="139" t="s">
        <v>57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43"/>
      <c r="U35" s="43"/>
      <c r="V35" s="43"/>
      <c r="W35" s="43"/>
      <c r="X35" s="43"/>
      <c r="Y35" s="43"/>
      <c r="Z35" s="43"/>
      <c r="AA35" s="43"/>
      <c r="AB35" s="43"/>
      <c r="AC35" s="40"/>
    </row>
    <row r="36" spans="1:40" s="10" customFormat="1" ht="24" customHeight="1" thickBot="1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9"/>
    </row>
    <row r="37" spans="1:40" ht="28.5" customHeight="1"/>
    <row r="38" spans="1:40" ht="18.75">
      <c r="AL38" s="1"/>
      <c r="AM38" s="1"/>
      <c r="AN38" s="1"/>
    </row>
    <row r="39" spans="1:40" ht="16.5" customHeight="1"/>
    <row r="40" spans="1:40" ht="18.75" customHeight="1"/>
    <row r="41" spans="1:40" ht="18.75" customHeight="1"/>
    <row r="42" spans="1:40" ht="18.75" customHeight="1"/>
    <row r="43" spans="1:40" ht="18.75" customHeight="1"/>
    <row r="44" spans="1:40" ht="18.75" customHeight="1"/>
    <row r="45" spans="1:40" ht="18.75" customHeight="1"/>
    <row r="46" spans="1:40" ht="18.75" customHeight="1"/>
    <row r="47" spans="1:40" ht="18.75" customHeight="1"/>
    <row r="48" spans="1:40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9" customHeight="1"/>
    <row r="70" ht="9.75" customHeight="1"/>
  </sheetData>
  <mergeCells count="56">
    <mergeCell ref="B33:E33"/>
    <mergeCell ref="F33:Q33"/>
    <mergeCell ref="N30:P30"/>
    <mergeCell ref="R30:S30"/>
    <mergeCell ref="T30:Y30"/>
    <mergeCell ref="F29:K29"/>
    <mergeCell ref="N29:P29"/>
    <mergeCell ref="T29:Y29"/>
    <mergeCell ref="W10:AB10"/>
    <mergeCell ref="W11:AB11"/>
    <mergeCell ref="B10:H10"/>
    <mergeCell ref="I10:O10"/>
    <mergeCell ref="B11:H11"/>
    <mergeCell ref="I11:O11"/>
    <mergeCell ref="P11:V11"/>
    <mergeCell ref="P10:V10"/>
    <mergeCell ref="B12:AB12"/>
    <mergeCell ref="B25:E25"/>
    <mergeCell ref="N25:P25"/>
    <mergeCell ref="R25:S25"/>
    <mergeCell ref="F23:J23"/>
    <mergeCell ref="T25:Y25"/>
    <mergeCell ref="F25:K25"/>
    <mergeCell ref="B18:F18"/>
    <mergeCell ref="I18:J18"/>
    <mergeCell ref="R18:W18"/>
    <mergeCell ref="C19:X19"/>
    <mergeCell ref="C20:W20"/>
    <mergeCell ref="C21:W21"/>
    <mergeCell ref="A1:AB1"/>
    <mergeCell ref="A3:D3"/>
    <mergeCell ref="A5:D5"/>
    <mergeCell ref="B9:H9"/>
    <mergeCell ref="I9:O9"/>
    <mergeCell ref="P9:V9"/>
    <mergeCell ref="W9:AB9"/>
    <mergeCell ref="E3:AA3"/>
    <mergeCell ref="E5:I5"/>
    <mergeCell ref="K5:L5"/>
    <mergeCell ref="Z8:AB8"/>
    <mergeCell ref="A35:S35"/>
    <mergeCell ref="F31:K31"/>
    <mergeCell ref="F27:K27"/>
    <mergeCell ref="N27:P27"/>
    <mergeCell ref="B28:Z28"/>
    <mergeCell ref="B29:E29"/>
    <mergeCell ref="B30:E30"/>
    <mergeCell ref="R29:S29"/>
    <mergeCell ref="R33:S33"/>
    <mergeCell ref="T33:Y33"/>
    <mergeCell ref="T27:Y27"/>
    <mergeCell ref="R27:S27"/>
    <mergeCell ref="N31:P31"/>
    <mergeCell ref="R31:S31"/>
    <mergeCell ref="T31:Y31"/>
    <mergeCell ref="F30:K30"/>
  </mergeCells>
  <phoneticPr fontId="2" type="noConversion"/>
  <pageMargins left="0.65" right="0.61" top="1" bottom="1" header="0.5" footer="0.5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1"/>
  <sheetViews>
    <sheetView view="pageBreakPreview" zoomScaleNormal="100" zoomScaleSheetLayoutView="100" workbookViewId="0">
      <selection activeCell="C7" sqref="C7"/>
    </sheetView>
  </sheetViews>
  <sheetFormatPr defaultRowHeight="13.5"/>
  <cols>
    <col min="1" max="1" width="19.5546875" customWidth="1"/>
    <col min="2" max="5" width="12.88671875" customWidth="1"/>
  </cols>
  <sheetData>
    <row r="1" spans="1:5" ht="33" customHeight="1">
      <c r="A1" s="182" t="s">
        <v>61</v>
      </c>
      <c r="B1" s="182"/>
      <c r="C1" s="182"/>
      <c r="D1" s="182"/>
      <c r="E1" s="182"/>
    </row>
    <row r="2" spans="1:5" ht="14.25" thickBot="1"/>
    <row r="3" spans="1:5" ht="23.25" customHeight="1" thickTop="1">
      <c r="A3" s="183" t="s">
        <v>62</v>
      </c>
      <c r="B3" s="185" t="s">
        <v>63</v>
      </c>
      <c r="C3" s="186"/>
      <c r="D3" s="186"/>
      <c r="E3" s="187"/>
    </row>
    <row r="4" spans="1:5" ht="36.75" customHeight="1" thickBot="1">
      <c r="A4" s="184"/>
      <c r="B4" s="89" t="s">
        <v>64</v>
      </c>
      <c r="C4" s="90" t="s">
        <v>65</v>
      </c>
      <c r="D4" s="91" t="s">
        <v>66</v>
      </c>
      <c r="E4" s="89" t="s">
        <v>67</v>
      </c>
    </row>
    <row r="5" spans="1:5" ht="24" customHeight="1" thickTop="1">
      <c r="A5" s="92" t="s">
        <v>68</v>
      </c>
      <c r="B5" s="93"/>
      <c r="C5" s="94"/>
      <c r="D5" s="94">
        <v>3.02</v>
      </c>
      <c r="E5" s="93">
        <v>12.75</v>
      </c>
    </row>
    <row r="6" spans="1:5" ht="24" customHeight="1">
      <c r="A6" s="110" t="s">
        <v>69</v>
      </c>
      <c r="B6" s="95"/>
      <c r="C6" s="95"/>
      <c r="D6" s="95">
        <v>2.85</v>
      </c>
      <c r="E6" s="96">
        <v>11.96</v>
      </c>
    </row>
    <row r="7" spans="1:5" ht="24" customHeight="1">
      <c r="A7" s="97" t="s">
        <v>70</v>
      </c>
      <c r="B7" s="95"/>
      <c r="C7" s="95"/>
      <c r="D7" s="95">
        <v>2.2599999999999998</v>
      </c>
      <c r="E7" s="96">
        <v>9.5299999999999994</v>
      </c>
    </row>
    <row r="8" spans="1:5" ht="24" customHeight="1">
      <c r="A8" s="98" t="s">
        <v>71</v>
      </c>
      <c r="B8" s="96"/>
      <c r="C8" s="96"/>
      <c r="D8" s="95">
        <v>2.06</v>
      </c>
      <c r="E8" s="96">
        <v>8.7100000000000009</v>
      </c>
    </row>
    <row r="9" spans="1:5" ht="24" customHeight="1">
      <c r="A9" s="99" t="s">
        <v>72</v>
      </c>
      <c r="B9" s="100"/>
      <c r="C9" s="100"/>
      <c r="D9" s="101">
        <v>1.89</v>
      </c>
      <c r="E9" s="100">
        <v>7.93</v>
      </c>
    </row>
    <row r="10" spans="1:5" ht="24" customHeight="1">
      <c r="A10" s="111" t="s">
        <v>73</v>
      </c>
      <c r="B10" s="102">
        <v>3.78</v>
      </c>
      <c r="C10" s="103">
        <v>6.16</v>
      </c>
      <c r="D10" s="104">
        <v>1.66</v>
      </c>
      <c r="E10" s="105">
        <v>6.98</v>
      </c>
    </row>
    <row r="11" spans="1:5" ht="24" customHeight="1">
      <c r="A11" s="98" t="s">
        <v>74</v>
      </c>
      <c r="B11" s="106">
        <v>3.33</v>
      </c>
      <c r="C11" s="106">
        <v>5.47</v>
      </c>
      <c r="D11" s="95">
        <v>1.53</v>
      </c>
      <c r="E11" s="96">
        <v>6.43</v>
      </c>
    </row>
    <row r="12" spans="1:5" ht="24" customHeight="1">
      <c r="A12" s="98" t="s">
        <v>75</v>
      </c>
      <c r="B12" s="106">
        <v>3.1</v>
      </c>
      <c r="C12" s="106">
        <v>5.0999999999999996</v>
      </c>
      <c r="D12" s="95">
        <v>1.48</v>
      </c>
      <c r="E12" s="96">
        <v>6.2</v>
      </c>
    </row>
    <row r="13" spans="1:5" ht="24" customHeight="1">
      <c r="A13" s="99" t="s">
        <v>76</v>
      </c>
      <c r="B13" s="107">
        <v>2.82</v>
      </c>
      <c r="C13" s="107">
        <v>4.67</v>
      </c>
      <c r="D13" s="101">
        <v>1.45</v>
      </c>
      <c r="E13" s="100">
        <v>6.08</v>
      </c>
    </row>
    <row r="14" spans="1:5" ht="24" customHeight="1">
      <c r="A14" s="108" t="s">
        <v>77</v>
      </c>
      <c r="B14" s="109">
        <v>2.4900000000000002</v>
      </c>
      <c r="C14" s="109">
        <v>4.1500000000000004</v>
      </c>
      <c r="D14" s="105">
        <v>1.41</v>
      </c>
      <c r="E14" s="105">
        <v>5.93</v>
      </c>
    </row>
    <row r="15" spans="1:5" ht="24" customHeight="1">
      <c r="A15" s="98" t="s">
        <v>78</v>
      </c>
      <c r="B15" s="106">
        <v>2.2000000000000002</v>
      </c>
      <c r="C15" s="106">
        <v>3.68</v>
      </c>
      <c r="D15" s="96">
        <v>1.37</v>
      </c>
      <c r="E15" s="96">
        <v>5.74</v>
      </c>
    </row>
    <row r="16" spans="1:5" ht="24" customHeight="1">
      <c r="A16" s="98" t="s">
        <v>79</v>
      </c>
      <c r="B16" s="106">
        <v>2.04</v>
      </c>
      <c r="C16" s="106">
        <v>3.43</v>
      </c>
      <c r="D16" s="96">
        <v>1.35</v>
      </c>
      <c r="E16" s="96">
        <v>5.7</v>
      </c>
    </row>
    <row r="17" spans="1:5" ht="24" customHeight="1">
      <c r="A17" s="99" t="s">
        <v>80</v>
      </c>
      <c r="B17" s="107">
        <v>1.86</v>
      </c>
      <c r="C17" s="107">
        <v>3.15</v>
      </c>
      <c r="D17" s="100">
        <v>1.33</v>
      </c>
      <c r="E17" s="100">
        <v>5.58</v>
      </c>
    </row>
    <row r="18" spans="1:5" ht="24" customHeight="1">
      <c r="A18" s="108" t="s">
        <v>81</v>
      </c>
      <c r="B18" s="109">
        <v>1.64</v>
      </c>
      <c r="C18" s="109">
        <v>2.79</v>
      </c>
      <c r="D18" s="105">
        <v>1.3</v>
      </c>
      <c r="E18" s="105">
        <v>5.49</v>
      </c>
    </row>
    <row r="19" spans="1:5" ht="24" customHeight="1">
      <c r="A19" s="98" t="s">
        <v>82</v>
      </c>
      <c r="B19" s="106">
        <v>1.45</v>
      </c>
      <c r="C19" s="106">
        <v>2.48</v>
      </c>
      <c r="D19" s="96">
        <v>1.28</v>
      </c>
      <c r="E19" s="96">
        <v>5.42</v>
      </c>
    </row>
    <row r="20" spans="1:5" ht="24" customHeight="1">
      <c r="A20" s="98" t="s">
        <v>83</v>
      </c>
      <c r="B20" s="106">
        <v>1.35</v>
      </c>
      <c r="C20" s="106">
        <v>2.31</v>
      </c>
      <c r="D20" s="96">
        <v>1.25</v>
      </c>
      <c r="E20" s="96">
        <v>5.34</v>
      </c>
    </row>
    <row r="21" spans="1:5" ht="24" customHeight="1">
      <c r="A21" s="99" t="s">
        <v>84</v>
      </c>
      <c r="B21" s="107">
        <v>1.23</v>
      </c>
      <c r="C21" s="107">
        <v>2.12</v>
      </c>
      <c r="D21" s="100">
        <v>1.23</v>
      </c>
      <c r="E21" s="100">
        <v>5.27</v>
      </c>
    </row>
    <row r="22" spans="1:5" ht="17.25" customHeight="1">
      <c r="A22" s="188" t="s">
        <v>85</v>
      </c>
      <c r="B22" s="191" t="s">
        <v>86</v>
      </c>
      <c r="C22" s="192"/>
      <c r="D22" s="192"/>
      <c r="E22" s="193"/>
    </row>
    <row r="23" spans="1:5" ht="17.25" customHeight="1">
      <c r="A23" s="189"/>
      <c r="B23" s="194" t="s">
        <v>87</v>
      </c>
      <c r="C23" s="176"/>
      <c r="D23" s="176"/>
      <c r="E23" s="177"/>
    </row>
    <row r="24" spans="1:5" ht="17.25" customHeight="1">
      <c r="A24" s="189"/>
      <c r="B24" s="175"/>
      <c r="C24" s="176"/>
      <c r="D24" s="176"/>
      <c r="E24" s="177"/>
    </row>
    <row r="25" spans="1:5" ht="17.25" customHeight="1">
      <c r="A25" s="189"/>
      <c r="B25" s="175" t="s">
        <v>88</v>
      </c>
      <c r="C25" s="176"/>
      <c r="D25" s="176"/>
      <c r="E25" s="177"/>
    </row>
    <row r="26" spans="1:5" ht="17.25" customHeight="1">
      <c r="A26" s="189"/>
      <c r="B26" s="194" t="s">
        <v>89</v>
      </c>
      <c r="C26" s="176"/>
      <c r="D26" s="176"/>
      <c r="E26" s="177"/>
    </row>
    <row r="27" spans="1:5" ht="17.25" customHeight="1">
      <c r="A27" s="189"/>
      <c r="B27" s="175"/>
      <c r="C27" s="176"/>
      <c r="D27" s="176"/>
      <c r="E27" s="177"/>
    </row>
    <row r="28" spans="1:5" ht="17.25" customHeight="1">
      <c r="A28" s="189"/>
      <c r="B28" s="175" t="s">
        <v>90</v>
      </c>
      <c r="C28" s="176"/>
      <c r="D28" s="176"/>
      <c r="E28" s="177"/>
    </row>
    <row r="29" spans="1:5" ht="17.25" customHeight="1">
      <c r="A29" s="190"/>
      <c r="B29" s="178" t="s">
        <v>91</v>
      </c>
      <c r="C29" s="179"/>
      <c r="D29" s="179"/>
      <c r="E29" s="180"/>
    </row>
    <row r="31" spans="1:5" ht="42.75" customHeight="1">
      <c r="A31" s="181" t="s">
        <v>92</v>
      </c>
      <c r="B31" s="181"/>
      <c r="C31" s="181"/>
      <c r="D31" s="181"/>
      <c r="E31" s="181"/>
    </row>
  </sheetData>
  <mergeCells count="13">
    <mergeCell ref="B28:E28"/>
    <mergeCell ref="B29:E29"/>
    <mergeCell ref="A31:E31"/>
    <mergeCell ref="A1:E1"/>
    <mergeCell ref="A3:A4"/>
    <mergeCell ref="B3:E3"/>
    <mergeCell ref="A22:A29"/>
    <mergeCell ref="B22:E22"/>
    <mergeCell ref="B23:E23"/>
    <mergeCell ref="B24:E24"/>
    <mergeCell ref="B25:E25"/>
    <mergeCell ref="B26:E26"/>
    <mergeCell ref="B27:E27"/>
  </mergeCells>
  <phoneticPr fontId="2" type="noConversion"/>
  <printOptions horizontalCentered="1"/>
  <pageMargins left="0.78740157480314965" right="0.78740157480314965" top="0.98425196850393704" bottom="0.78740157480314965" header="0.51181102362204722" footer="0.39370078740157483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64"/>
  <sheetViews>
    <sheetView view="pageBreakPreview" topLeftCell="A19" zoomScale="85" zoomScaleNormal="100" zoomScaleSheetLayoutView="85" workbookViewId="0">
      <selection activeCell="L35" sqref="L35"/>
    </sheetView>
  </sheetViews>
  <sheetFormatPr defaultRowHeight="13.5"/>
  <sheetData>
    <row r="1" spans="1:10" ht="31.5">
      <c r="A1" s="195" t="s">
        <v>93</v>
      </c>
      <c r="B1" s="195"/>
      <c r="C1" s="195"/>
      <c r="D1" s="195"/>
      <c r="E1" s="195"/>
      <c r="F1" s="195"/>
      <c r="G1" s="195"/>
      <c r="H1" s="195"/>
      <c r="I1" s="195"/>
      <c r="J1" s="195"/>
    </row>
    <row r="58" spans="2:2">
      <c r="B58" t="s">
        <v>94</v>
      </c>
    </row>
    <row r="59" spans="2:2">
      <c r="B59" t="s">
        <v>95</v>
      </c>
    </row>
    <row r="60" spans="2:2">
      <c r="B60" t="s">
        <v>96</v>
      </c>
    </row>
    <row r="61" spans="2:2">
      <c r="B61" t="s">
        <v>97</v>
      </c>
    </row>
    <row r="63" spans="2:2">
      <c r="B63" t="s">
        <v>98</v>
      </c>
    </row>
    <row r="64" spans="2:2">
      <c r="B64" t="s">
        <v>99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예정가격결정서</vt:lpstr>
      <vt:lpstr>설계용역비 산출내역</vt:lpstr>
      <vt:lpstr>엔지니어링사업대가의  기준</vt:lpstr>
      <vt:lpstr>엔지니어링손해배상공제</vt:lpstr>
      <vt:lpstr>'설계용역비 산출내역'!Print_Area</vt:lpstr>
      <vt:lpstr>'엔지니어링사업대가의  기준'!Print_Area</vt:lpstr>
      <vt:lpstr>엔지니어링손해배상공제!Print_Area</vt:lpstr>
      <vt:lpstr>예정가격결정서!Print_Area</vt:lpstr>
    </vt:vector>
  </TitlesOfParts>
  <Company>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Forest_user</cp:lastModifiedBy>
  <cp:lastPrinted>2024-01-05T05:08:40Z</cp:lastPrinted>
  <dcterms:created xsi:type="dcterms:W3CDTF">2008-04-08T11:20:40Z</dcterms:created>
  <dcterms:modified xsi:type="dcterms:W3CDTF">2026-10-20T07:53:42Z</dcterms:modified>
</cp:coreProperties>
</file>