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한민건\2026\002 사방\000 종합\003 2027년\2027 실시설계\사방사업(서부권역)\"/>
    </mc:Choice>
  </mc:AlternateContent>
  <xr:revisionPtr revIDLastSave="0" documentId="13_ncr:1_{0D7D3CC4-B7D5-46FA-966B-378A50B7B9B3}" xr6:coauthVersionLast="36" xr6:coauthVersionMax="36" xr10:uidLastSave="{00000000-0000-0000-0000-000000000000}"/>
  <bookViews>
    <workbookView xWindow="-15" yWindow="6480" windowWidth="19170" windowHeight="6420" tabRatio="805" xr2:uid="{00000000-000D-0000-FFFF-FFFF00000000}"/>
  </bookViews>
  <sheets>
    <sheet name="갑지" sheetId="18" r:id="rId1"/>
    <sheet name="내역서" sheetId="7" r:id="rId2"/>
    <sheet name="실시설계 산출근거 양식" sheetId="21" r:id="rId3"/>
    <sheet name="실시설계용율변경" sheetId="24" r:id="rId4"/>
    <sheet name="공제요율" sheetId="23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</externalReferences>
  <definedNames>
    <definedName name="_1_3_0Crite">#REF!</definedName>
    <definedName name="_2_3_0Criteria">#REF!</definedName>
    <definedName name="_3_G_0Extr">#REF!</definedName>
    <definedName name="_4_G_0Extract">#REF!</definedName>
    <definedName name="_5_3_0Crite">#REF!</definedName>
    <definedName name="_6_3_0Criteria">#REF!</definedName>
    <definedName name="_7G_0Extr">#REF!</definedName>
    <definedName name="_8G_0Extract">#REF!</definedName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Parse_Out" hidden="1">#REF!</definedName>
    <definedName name="_Regression_Out" hidden="1">#REF!</definedName>
    <definedName name="_Regression_X" hidden="1">#REF!</definedName>
    <definedName name="_Regression_Y" hidden="1">#REF!</definedName>
    <definedName name="_Sort" hidden="1">#REF!</definedName>
    <definedName name="\a">#REF!</definedName>
    <definedName name="\c">#REF!</definedName>
    <definedName name="\l">#REF!</definedName>
    <definedName name="\m">#REF!</definedName>
    <definedName name="\p">#REF!</definedName>
    <definedName name="\q">#REF!</definedName>
    <definedName name="\x">#REF!</definedName>
    <definedName name="\z">#REF!</definedName>
    <definedName name="A">[1]형질변경!#REF!</definedName>
    <definedName name="aa">#REF!</definedName>
    <definedName name="aaa">#REF!</definedName>
    <definedName name="ans">#REF!</definedName>
    <definedName name="anscount" hidden="1">1</definedName>
    <definedName name="b">#REF!</definedName>
    <definedName name="Bust">#REF!</definedName>
    <definedName name="CCC">#REF!</definedName>
    <definedName name="CCTV적재차량경비">[2]기계경비!$J$51</definedName>
    <definedName name="CCTV적재차량노무비">[2]기계경비!$H$51</definedName>
    <definedName name="CCTV적재차량재료비">[2]기계경비!$F$51</definedName>
    <definedName name="CCTV카메라경비">[2]기계경비!$J$69</definedName>
    <definedName name="Continue">#REF!</definedName>
    <definedName name="d">#REF!</definedName>
    <definedName name="_xlnm.Database">#REF!</definedName>
    <definedName name="dlfdnl" hidden="1">{"'제10장(표)'!$A$5:$L$10"}</definedName>
    <definedName name="Document_array">{"Book1"}</definedName>
    <definedName name="Documents_array">#REF!</definedName>
    <definedName name="FEEL">#REF!</definedName>
    <definedName name="Hello">#REF!</definedName>
    <definedName name="HTML_CodePage" hidden="1">949</definedName>
    <definedName name="HTML_Control" hidden="1">{"'관경확장'!$A$79:$M$98","'관경확장'!$A$54:$M$78"}</definedName>
    <definedName name="HTML_Description" hidden="1">""</definedName>
    <definedName name="HTML_Email" hidden="1">""</definedName>
    <definedName name="HTML_Header" hidden="1">"관경확장"</definedName>
    <definedName name="HTML_LastUpdate" hidden="1">"2001-06-25"</definedName>
    <definedName name="HTML_LineAfter" hidden="1">FALSE</definedName>
    <definedName name="HTML_LineBefore" hidden="1">FALSE</definedName>
    <definedName name="HTML_Name" hidden="1">"Hyunwook, Jang"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"C:\USERS\JHW\Kwangju\Distribution-Analysis\4.htm"</definedName>
    <definedName name="HTML_PathTemplate" hidden="1">"C:\USERS\JHW\Kwangju\Distribution-Analysis\HTMLTemp.htm"</definedName>
    <definedName name="HTML_Title" hidden="1">"관경개량계획,절점급수량조정"</definedName>
    <definedName name="JBG" hidden="1">#REF!</definedName>
    <definedName name="K">#REF!</definedName>
    <definedName name="L.P.G">#REF!</definedName>
    <definedName name="MakeIt">#REF!</definedName>
    <definedName name="Morning">#REF!</definedName>
    <definedName name="OOO">#REF!</definedName>
    <definedName name="Poppy">#REF!</definedName>
    <definedName name="PPP">#REF!</definedName>
    <definedName name="_xlnm.Print_Area" localSheetId="4">공제요율!$A$1:$N$29</definedName>
    <definedName name="_xlnm.Print_Area" localSheetId="1">내역서!$A$1:$L$15</definedName>
    <definedName name="_xlnm.Print_Area" localSheetId="2">'실시설계 산출근거 양식'!$A$1:$E$32</definedName>
    <definedName name="_xlnm.Print_Area" localSheetId="3">실시설계용율변경!$B$1:$G$23</definedName>
    <definedName name="_xlnm.Print_Area">#REF!</definedName>
    <definedName name="PRINT_AREA_MI">#REF!</definedName>
    <definedName name="qq">#REF!</definedName>
    <definedName name="RRR">#REF!</definedName>
    <definedName name="sheet2">#REF!</definedName>
    <definedName name="ss">#REF!</definedName>
    <definedName name="SW">#REF!</definedName>
    <definedName name="SW기사">'[2]인건비(환율)'!$C$10</definedName>
    <definedName name="SW시험기사">#REF!</definedName>
    <definedName name="TKSRMS">'[3]산근1,2'!$B$2</definedName>
    <definedName name="TTT">#REF!</definedName>
    <definedName name="tykd" hidden="1">{"'제10장(표)'!$A$5:$L$10"}</definedName>
    <definedName name="VVV">#REF!</definedName>
    <definedName name="w">#REF!</definedName>
    <definedName name="WER">#REF!</definedName>
    <definedName name="wew" hidden="1">#REF!</definedName>
    <definedName name="WW">#REF!</definedName>
    <definedName name="xxx">#REF!</definedName>
    <definedName name="Z">#REF!</definedName>
    <definedName name="가">[4]재정비직인!$J$11</definedName>
    <definedName name="가도" hidden="1">#REF!</definedName>
    <definedName name="간접노무비율">[5]요율!$F$5</definedName>
    <definedName name="간지2">[6]간지!#REF!</definedName>
    <definedName name="강" hidden="1">{"'제10장(표)'!$A$5:$L$10"}</definedName>
    <definedName name="건축목공">#REF!</definedName>
    <definedName name="경비율">[5]요율!$F$6</definedName>
    <definedName name="경유">[7]기초단가!$B$32</definedName>
    <definedName name="고급">#REF!</definedName>
    <definedName name="고급기능">#REF!</definedName>
    <definedName name="고급기능사">#REF!</definedName>
    <definedName name="고급기술자">#REF!</definedName>
    <definedName name="고급기술자_측량">[7]기초단가!$B$11</definedName>
    <definedName name="고급단가">[8]data!$C$10</definedName>
    <definedName name="고급전체">#REF!</definedName>
    <definedName name="고급할증">[8]data!$D$10</definedName>
    <definedName name="고승히">[9]관접합및부설!#REF!</definedName>
    <definedName name="고용보험료율">[5]요율!#REF!</definedName>
    <definedName name="곰문">#REF!</definedName>
    <definedName name="공고공람비">[10]직접경비!#REF!</definedName>
    <definedName name="교육">[10]직접인건비!#REF!</definedName>
    <definedName name="교통">[10]직접인건비!#REF!</definedName>
    <definedName name="구조물">#REF!</definedName>
    <definedName name="구조물1">#REF!</definedName>
    <definedName name="구조물깨기">#REF!</definedName>
    <definedName name="그리스">[7]기초단가!$B$35</definedName>
    <definedName name="기상">[10]직접인건비!#REF!</definedName>
    <definedName name="기술료">#REF!</definedName>
    <definedName name="기술사">#REF!</definedName>
    <definedName name="기층포설">[11]단가!$E$83</definedName>
    <definedName name="기타">[10]직접인건비!#REF!</definedName>
    <definedName name="ㄴ" hidden="1">#REF!</definedName>
    <definedName name="나">[4]재정비직인!$J$19</definedName>
    <definedName name="내구공감율">[12]공사요율!#REF!</definedName>
    <definedName name="내구기본율">[12]공사요율!#REF!</definedName>
    <definedName name="내구사업율">[12]공사요율!#REF!</definedName>
    <definedName name="내구세부율">[12]공사요율!#REF!</definedName>
    <definedName name="내역서">#REF!</definedName>
    <definedName name="노무비">[13]경산!#REF!</definedName>
    <definedName name="노지">[13]경산!#REF!</definedName>
    <definedName name="다">[4]재정비직인!$J$27</definedName>
    <definedName name="단가">'[14]단가(1)'!$J$4:$K$323</definedName>
    <definedName name="단가표">[15]단가표!$A$4:$N$396</definedName>
    <definedName name="단위수량1">#REF!</definedName>
    <definedName name="단위수량2">#REF!</definedName>
    <definedName name="대기질">#REF!</definedName>
    <definedName name="대기질측정지점수">[8]data!$C$5</definedName>
    <definedName name="대안설정">[10]직접인건비!#REF!</definedName>
    <definedName name="도장공">#REF!</definedName>
    <definedName name="도장공사비">[9]관접합및부설!#REF!</definedName>
    <definedName name="동식물">[10]직접인건비!#REF!</definedName>
    <definedName name="동식물수">[10]직접인건비!#REF!</definedName>
    <definedName name="드라이브파이프">[7]기초단가!$B$29</definedName>
    <definedName name="드라이브파이프슈">[7]기초단가!$B$28</definedName>
    <definedName name="드라이브파이프헤드">[7]기초단가!$B$27</definedName>
    <definedName name="ㄹㄹ" hidden="1">#REF!</definedName>
    <definedName name="ㄹㄹㄹ">#REF!</definedName>
    <definedName name="라">[4]재정비직인!$J$35</definedName>
    <definedName name="ㅁ1">[16]경산!#REF!</definedName>
    <definedName name="ㅁ25">[17]적용건축!$A$558</definedName>
    <definedName name="ㅁ250">#REF!</definedName>
    <definedName name="ㅁ30">[17]적용건축!$A$554</definedName>
    <definedName name="ㅁ60">[18]직노!#REF!</definedName>
    <definedName name="ㅁㅁㅁ" hidden="1">#REF!</definedName>
    <definedName name="마">[4]재정비직인!$J$43</definedName>
    <definedName name="메탈크라운">[7]기초단가!$B$26</definedName>
    <definedName name="명수">#REF!</definedName>
    <definedName name="모빌유">[7]기초단가!$B$33</definedName>
    <definedName name="문화재">[10]직접인건비!#REF!</definedName>
    <definedName name="ㅂㅂ" hidden="1">#REF!</definedName>
    <definedName name="바">[4]재정비직인!$J$51</definedName>
    <definedName name="바보" hidden="1">#REF!</definedName>
    <definedName name="바탕">#REF!</definedName>
    <definedName name="발전기25">#REF!</definedName>
    <definedName name="배관">#REF!</definedName>
    <definedName name="배관공">#REF!</definedName>
    <definedName name="배관공단가">[9]관접합및부설!#REF!</definedName>
    <definedName name="배수관단위수량1">#REF!</definedName>
    <definedName name="보_링_공">#REF!</definedName>
    <definedName name="보고서인쇄비">[10]직접인건비!#REF!</definedName>
    <definedName name="보링공">[7]기초단가!$B$22</definedName>
    <definedName name="보오링공">#REF!</definedName>
    <definedName name="보조">#REF!</definedName>
    <definedName name="보조기층ㄹ">#REF!</definedName>
    <definedName name="보조기층포설">[11]단가!$E$86</definedName>
    <definedName name="보통인부">#REF!</definedName>
    <definedName name="보통인부R10">[19]식재인부!$C$54</definedName>
    <definedName name="보통인부단가">[9]관접합및부설!#REF!</definedName>
    <definedName name="부설비">#REF!</definedName>
    <definedName name="비_계_공">#REF!</definedName>
    <definedName name="비계공단가">[9]관접합및부설!#REF!</definedName>
    <definedName name="사">[4]재정비직인!$J$59</definedName>
    <definedName name="사통토적">[20]보완토적!#REF!</definedName>
    <definedName name="사후환경">[10]직접인건비!#REF!</definedName>
    <definedName name="산" hidden="1">{"'제10장(표)'!$A$5:$L$10"}</definedName>
    <definedName name="산근표지" hidden="1">{"'제10장(표)'!$A$5:$L$10"}</definedName>
    <definedName name="산업">[10]직접인건비!#REF!</definedName>
    <definedName name="산재보험료율">[5]요율!$F$8</definedName>
    <definedName name="산출근" hidden="1">{"'제10장(표)'!$A$5:$L$10"}</definedName>
    <definedName name="산출근거44" hidden="1">{"'제10장(표)'!$A$5:$L$10"}</definedName>
    <definedName name="상" hidden="1">{"'제10장(표)'!$A$5:$L$10"}</definedName>
    <definedName name="새이름2" hidden="1">#REF!</definedName>
    <definedName name="샘플러">[7]기초단가!$B$31</definedName>
    <definedName name="선택층포설다짐">[11]단가!$E$80</definedName>
    <definedName name="설계비요율">[21]적용건축!$A$558</definedName>
    <definedName name="설계요율">#REF!</definedName>
    <definedName name="소음진동">#REF!</definedName>
    <definedName name="소음진동측정지점수">[8]data!$F$5</definedName>
    <definedName name="수" hidden="1">#REF!</definedName>
    <definedName name="수리수문">[10]직접인건비!#REF!</definedName>
    <definedName name="수자재단위당">[22]수자재단위당!$A$4:$M$38</definedName>
    <definedName name="수준측량연장" hidden="1">{"'제10장(표)'!$A$5:$L$10"}</definedName>
    <definedName name="순위결정" hidden="1">{"'제10장(표)'!$A$5:$L$10"}</definedName>
    <definedName name="슈">[7]기초단가!$B$30</definedName>
    <definedName name="시험사3급">[23]기초단가!$B$26</definedName>
    <definedName name="신경질나">[24]적용건축!$A$558</definedName>
    <definedName name="ㅇ10">#REF!</definedName>
    <definedName name="ㅇ20">#REF!</definedName>
    <definedName name="ㅇㄹㄹ" hidden="1">#REF!</definedName>
    <definedName name="ㅇㅇ" hidden="1">#REF!</definedName>
    <definedName name="악취">[10]직접인건비!#REF!</definedName>
    <definedName name="안전관리비율">[5]요율!$F$9</definedName>
    <definedName name="암거구조물공">#REF!</definedName>
    <definedName name="암거구조물자재대">#REF!</definedName>
    <definedName name="암거단위수량1">#REF!</definedName>
    <definedName name="암거단위수량2">#REF!</definedName>
    <definedName name="암거토공">#REF!</definedName>
    <definedName name="양호">[25]XL4Poppy!$C$31</definedName>
    <definedName name="양호1">[25]XL4Poppy!$C$9</definedName>
    <definedName name="양호3">[25]XL4Poppy!$B$1:$B$16</definedName>
    <definedName name="업무배분3" hidden="1">{"'관경확장'!$A$79:$M$98","'관경확장'!$A$54:$M$78"}</definedName>
    <definedName name="엔진유">[26]기초단가!$B$42</definedName>
    <definedName name="여비">[10]직접경비!#REF!</definedName>
    <definedName name="오수단위수량1">#REF!</definedName>
    <definedName name="오수단위수량2">#REF!</definedName>
    <definedName name="오수돈">#REF!</definedName>
    <definedName name="오수돈2">#REF!</definedName>
    <definedName name="오호표">[27]환경평가!$H$126</definedName>
    <definedName name="옹벽수량">#REF!</definedName>
    <definedName name="와촌면">#REF!</definedName>
    <definedName name="요약문">[10]직접인건비!#REF!</definedName>
    <definedName name="용접공">#REF!</definedName>
    <definedName name="용접공단가">[9]관접합및부설!#REF!</definedName>
    <definedName name="용접봉">#REF!</definedName>
    <definedName name="우강공감율">[12]공사요율!#REF!</definedName>
    <definedName name="우강기본율">[12]공사요율!#REF!</definedName>
    <definedName name="우강사업율">[12]공사요율!#REF!</definedName>
    <definedName name="우강세부율">[12]공사요율!#REF!</definedName>
    <definedName name="우수돈">#REF!</definedName>
    <definedName name="우수돈2">#REF!</definedName>
    <definedName name="운반비">#REF!</definedName>
    <definedName name="운전사">#REF!</definedName>
    <definedName name="운전사_기계">[26]기초단가!$B$21</definedName>
    <definedName name="원_가_계_산_서">#REF!</definedName>
    <definedName name="원가계산">#REF!</definedName>
    <definedName name="월별안전관리비">#REF!</definedName>
    <definedName name="위락경관">[10]직접인건비!#REF!</definedName>
    <definedName name="위생보건">[10]직접인건비!#REF!</definedName>
    <definedName name="육수동식물">[10]직접인건비!#REF!</definedName>
    <definedName name="융착기">#REF!</definedName>
    <definedName name="이">#REF!</definedName>
    <definedName name="이급">[27]인구!$G$19</definedName>
    <definedName name="이급측량사">#REF!</definedName>
    <definedName name="이상하다">[28]경산!#REF!</definedName>
    <definedName name="인구">[10]직접인건비!#REF!</definedName>
    <definedName name="인부">[27]인구!$G$21</definedName>
    <definedName name="인쇄비">#REF!</definedName>
    <definedName name="일" hidden="1">{"'제10장(표)'!$A$5:$L$10"}</definedName>
    <definedName name="일급">[27]인구!$G$18</definedName>
    <definedName name="일급측량사">#REF!</definedName>
    <definedName name="일반관리비율">[5]요율!$F$7</definedName>
    <definedName name="일수">#REF!</definedName>
    <definedName name="일위">#REF!</definedName>
    <definedName name="일위다" hidden="1">{"'제10장(표)'!$A$5:$L$10"}</definedName>
    <definedName name="일위대" hidden="1">{"'제10장(표)'!$A$5:$L$10"}</definedName>
    <definedName name="일위대가">#REF!</definedName>
    <definedName name="임금" hidden="1">{"'제10장(표)'!$A$5:$L$10"}</definedName>
    <definedName name="ㅈㅈ" hidden="1">#REF!</definedName>
    <definedName name="자동차OD">[29]현장조사!$J$25</definedName>
    <definedName name="작업반장">'[2]인건비(환율)'!$C$7</definedName>
    <definedName name="작업반장단가">[9]관접합및부설!#REF!</definedName>
    <definedName name="장비가동">#REF!</definedName>
    <definedName name="장비가동시간">[9]관접합및부설!#REF!</definedName>
    <definedName name="재정비">[4]재정비내역!$F$20</definedName>
    <definedName name="저감방안">[10]직접인건비!#REF!</definedName>
    <definedName name="정말이상하다">[28]경산!#REF!</definedName>
    <definedName name="제경">#REF!</definedName>
    <definedName name="제경비">#REF!</definedName>
    <definedName name="제도사">#REF!</definedName>
    <definedName name="제잡비율">#REF!</definedName>
    <definedName name="조경공R10">[19]식재인부!$B$54</definedName>
    <definedName name="주거">[10]직접인건비!#REF!</definedName>
    <definedName name="주민">#REF!</definedName>
    <definedName name="주민생활">[10]직접인건비!#REF!</definedName>
    <definedName name="주민의견">[10]직접인건비!#REF!</definedName>
    <definedName name="주입량">#REF!</definedName>
    <definedName name="중급">#REF!</definedName>
    <definedName name="중급기능">#REF!</definedName>
    <definedName name="중급기능사">#REF!</definedName>
    <definedName name="중급기술자">#REF!</definedName>
    <definedName name="중급기술자_측량">[7]기초단가!$B$12</definedName>
    <definedName name="중급단가">[8]data!$C$11</definedName>
    <definedName name="중급전체">#REF!</definedName>
    <definedName name="중급할증">[8]data!$D$11</definedName>
    <definedName name="중기가격">#REF!</definedName>
    <definedName name="중기운전기사">#REF!</definedName>
    <definedName name="지도중급기능">#REF!</definedName>
    <definedName name="지적고시">[4]지적고시내역!$F$16</definedName>
    <definedName name="지표수">#REF!</definedName>
    <definedName name="지표수측정지점수">[8]data!$D$5</definedName>
    <definedName name="지하수측정지점수">[8]data!$E$5</definedName>
    <definedName name="직인">#REF!</definedName>
    <definedName name="직접경비">[8]직접경비!$F$3</definedName>
    <definedName name="직접인건비">#REF!</definedName>
    <definedName name="진량읍">#REF!</definedName>
    <definedName name="집수정산출">#REF!</definedName>
    <definedName name="ㅊ5">#REF!</definedName>
    <definedName name="ㅊ520">[30]적용토목!#REF!</definedName>
    <definedName name="찬주">#REF!</definedName>
    <definedName name="책임">[27]인구!$G$17</definedName>
    <definedName name="책임측량사">#REF!</definedName>
    <definedName name="철근공">#REF!</definedName>
    <definedName name="초급">#REF!</definedName>
    <definedName name="초급기능">#REF!</definedName>
    <definedName name="초급기능사">#REF!</definedName>
    <definedName name="초급기능사_측량">[7]기초단가!$B$16</definedName>
    <definedName name="초급기술자">#REF!</definedName>
    <definedName name="초급기술자_측량">[7]기초단가!$B$13</definedName>
    <definedName name="초급단가">[8]data!$C$12</definedName>
    <definedName name="초급할증">[8]data!$D$12</definedName>
    <definedName name="총">#REF!</definedName>
    <definedName name="측량">[23]기초단가!$B$16</definedName>
    <definedName name="측량고급">#REF!</definedName>
    <definedName name="측량중급">#REF!</definedName>
    <definedName name="측량초급">#REF!</definedName>
    <definedName name="측량초급기능사">#REF!</definedName>
    <definedName name="측량특급">#REF!</definedName>
    <definedName name="측부">#REF!</definedName>
    <definedName name="측정경비">#REF!</definedName>
    <definedName name="측정업무">[10]직접인건비!#REF!</definedName>
    <definedName name="컴퓨터S_W기사">[7]기초단가!$B$21</definedName>
    <definedName name="코_아_튜_브">[7]기초단가!$B$25</definedName>
    <definedName name="코딩">[29]현장조사!$J$51</definedName>
    <definedName name="코아튜브">[26]기초단가!$B$32</definedName>
    <definedName name="크레인10T">#REF!</definedName>
    <definedName name="크레인10톤단가">[9]관접합및부설!#REF!</definedName>
    <definedName name="크레인15T">#REF!</definedName>
    <definedName name="크레인15TON단가">[9]관접합및부설!#REF!</definedName>
    <definedName name="크레인15톤단가">[9]관접합및부설!#REF!</definedName>
    <definedName name="크레인20T">#REF!</definedName>
    <definedName name="크레인20톤단가">[9]관접합및부설!#REF!</definedName>
    <definedName name="타당성산출">[31]일위대가!#REF!</definedName>
    <definedName name="택">[11]단가!$E$85</definedName>
    <definedName name="터파기">[32]단가!#REF!</definedName>
    <definedName name="토양">[10]직접인건비!#REF!</definedName>
    <definedName name="토양질">[10]직접경비!#REF!</definedName>
    <definedName name="토적3">#REF!</definedName>
    <definedName name="특급">#REF!</definedName>
    <definedName name="특급기술자">#REF!</definedName>
    <definedName name="특급단가">[8]data!$C$9</definedName>
    <definedName name="특급전체">#REF!</definedName>
    <definedName name="특급할증">[8]data!$D$9</definedName>
    <definedName name="특별">#REF!</definedName>
    <definedName name="특별인부">#REF!</definedName>
    <definedName name="특수인부">#REF!</definedName>
    <definedName name="파일" hidden="1">#REF!</definedName>
    <definedName name="평가항목">[10]직접인건비!#REF!</definedName>
    <definedName name="평자재단위당">#REF!</definedName>
    <definedName name="폐기물처리3">#REF!</definedName>
    <definedName name="폐아스콘처리비">[11]단가!$E$87</definedName>
    <definedName name="포장절단">[11]단가!$E$79</definedName>
    <definedName name="포장파취">[11]단가!$E$81</definedName>
    <definedName name="표층포설">[11]단가!$E$82</definedName>
    <definedName name="프라임">[11]단가!$E$84</definedName>
    <definedName name="ㅎ10">[33]적용토목!#REF!</definedName>
    <definedName name="하" hidden="1">{"'제10장(표)'!$A$5:$L$10"}</definedName>
    <definedName name="하양읍">#REF!</definedName>
    <definedName name="할증">#REF!</definedName>
    <definedName name="호표" hidden="1">{"'제10장(표)'!$A$5:$L$10"}</definedName>
    <definedName name="호표자" hidden="1">{"'관경확장'!$A$79:$M$98","'관경확장'!$A$54:$M$78"}</definedName>
    <definedName name="횟수">#REF!</definedName>
    <definedName name="휘발유">[7]기초단가!$B$34</definedName>
    <definedName name="ㅏ30">#REF!</definedName>
    <definedName name="ㅓ럺ㅈㄹ댜ㅓㅈㄷ">#REF!</definedName>
    <definedName name="ㅗ뮨ㅇㅇ리">#REF!</definedName>
    <definedName name="ㅡ5">#REF!</definedName>
    <definedName name="ㅡㅡㅡ">#REF!</definedName>
    <definedName name="ㅣ1517">'[34]96보완계획7.12'!$L$76</definedName>
    <definedName name="ㅣ1549">'[34]96보완계획7.12'!$L$76</definedName>
    <definedName name="ㅣ618">'[34]96보완계획7.12'!$L$76</definedName>
  </definedNames>
  <calcPr calcId="191029"/>
</workbook>
</file>

<file path=xl/calcChain.xml><?xml version="1.0" encoding="utf-8"?>
<calcChain xmlns="http://schemas.openxmlformats.org/spreadsheetml/2006/main">
  <c r="G26" i="21" l="1"/>
  <c r="B8" i="21" l="1"/>
  <c r="B12" i="7"/>
  <c r="J28" i="21" l="1"/>
  <c r="J27" i="21"/>
  <c r="I27" i="21"/>
  <c r="I30" i="21" s="1"/>
  <c r="D12" i="7" l="1"/>
  <c r="C22" i="21" l="1"/>
  <c r="B22" i="21" s="1"/>
  <c r="F11" i="7" l="1"/>
  <c r="D14" i="21" l="1"/>
  <c r="D16" i="21"/>
  <c r="D15" i="21" l="1"/>
  <c r="D13" i="21" s="1"/>
  <c r="C25" i="21" s="1"/>
  <c r="B25" i="21" s="1"/>
  <c r="B30" i="21" s="1"/>
  <c r="B32" i="21" s="1"/>
  <c r="G15" i="21" l="1"/>
  <c r="H11" i="7"/>
  <c r="J11" i="7"/>
  <c r="M18" i="7"/>
  <c r="I4" i="7"/>
  <c r="I3" i="7" s="1"/>
  <c r="I11" i="7" s="1"/>
  <c r="K4" i="7"/>
  <c r="K3" i="7" s="1"/>
  <c r="K11" i="7" s="1"/>
  <c r="M11" i="7"/>
  <c r="M13" i="7"/>
  <c r="M14" i="7" s="1"/>
  <c r="M15" i="7" l="1"/>
  <c r="F4" i="7" l="1"/>
  <c r="G4" i="7" s="1"/>
  <c r="G3" i="7" s="1"/>
  <c r="G11" i="7" s="1"/>
  <c r="E4" i="7" l="1"/>
  <c r="E3" i="7" s="1"/>
  <c r="E11" i="7" s="1"/>
  <c r="E12" i="7" s="1"/>
  <c r="E13" i="7" s="1"/>
  <c r="E14" i="7" s="1"/>
  <c r="E15" i="7" s="1"/>
  <c r="G15" i="7" s="1"/>
  <c r="E13" i="18" l="1"/>
  <c r="H13" i="18" s="1"/>
  <c r="G31" i="21"/>
</calcChain>
</file>

<file path=xl/sharedStrings.xml><?xml version="1.0" encoding="utf-8"?>
<sst xmlns="http://schemas.openxmlformats.org/spreadsheetml/2006/main" count="152" uniqueCount="135">
  <si>
    <t>합        계</t>
  </si>
  <si>
    <t>노   무   비</t>
  </si>
  <si>
    <t>재   료   비</t>
  </si>
  <si>
    <t>경      비</t>
  </si>
  <si>
    <t>≒</t>
  </si>
  <si>
    <t>공     종</t>
    <phoneticPr fontId="2" type="noConversion"/>
  </si>
  <si>
    <t>수 량</t>
    <phoneticPr fontId="2" type="noConversion"/>
  </si>
  <si>
    <t>단위</t>
    <phoneticPr fontId="2" type="noConversion"/>
  </si>
  <si>
    <t>비 고</t>
    <phoneticPr fontId="2" type="noConversion"/>
  </si>
  <si>
    <t>단   가</t>
    <phoneticPr fontId="2" type="noConversion"/>
  </si>
  <si>
    <t>금   액</t>
    <phoneticPr fontId="2" type="noConversion"/>
  </si>
  <si>
    <t>1. 실시설계</t>
    <phoneticPr fontId="2" type="noConversion"/>
  </si>
  <si>
    <t xml:space="preserve">  1.1 실시설계</t>
    <phoneticPr fontId="2" type="noConversion"/>
  </si>
  <si>
    <t>식</t>
    <phoneticPr fontId="2" type="noConversion"/>
  </si>
  <si>
    <t>소            계</t>
    <phoneticPr fontId="2" type="noConversion"/>
  </si>
  <si>
    <t>용역손해배상보험</t>
    <phoneticPr fontId="2" type="noConversion"/>
  </si>
  <si>
    <t>%</t>
    <phoneticPr fontId="2" type="noConversion"/>
  </si>
  <si>
    <t xml:space="preserve">    합     계</t>
    <phoneticPr fontId="2" type="noConversion"/>
  </si>
  <si>
    <t>부 가 가 치 세</t>
    <phoneticPr fontId="2" type="noConversion"/>
  </si>
  <si>
    <t xml:space="preserve">실시설계 산출근거 </t>
    <phoneticPr fontId="2" type="noConversion"/>
  </si>
  <si>
    <t xml:space="preserve"> </t>
    <phoneticPr fontId="2" type="noConversion"/>
  </si>
  <si>
    <t>□ 공사비 비율에 의한 방식</t>
    <phoneticPr fontId="2" type="noConversion"/>
  </si>
  <si>
    <t>○ 총공사비(개략공사비) × 요율</t>
    <phoneticPr fontId="2" type="noConversion"/>
  </si>
  <si>
    <t>공사비</t>
    <phoneticPr fontId="2" type="noConversion"/>
  </si>
  <si>
    <t>요율(%)</t>
    <phoneticPr fontId="2" type="noConversion"/>
  </si>
  <si>
    <t>비고</t>
    <phoneticPr fontId="2" type="noConversion"/>
  </si>
  <si>
    <t>실시설계</t>
    <phoneticPr fontId="2" type="noConversion"/>
  </si>
  <si>
    <t>○ 적용요율</t>
    <phoneticPr fontId="2" type="noConversion"/>
  </si>
  <si>
    <t xml:space="preserve">    ◦ 직선보간법</t>
    <phoneticPr fontId="2" type="noConversion"/>
  </si>
  <si>
    <t>산식</t>
    <phoneticPr fontId="2" type="noConversion"/>
  </si>
  <si>
    <t>범례</t>
    <phoneticPr fontId="2" type="noConversion"/>
  </si>
  <si>
    <t>적용치</t>
    <phoneticPr fontId="2" type="noConversion"/>
  </si>
  <si>
    <t>Y : 당해공사비 요율</t>
    <phoneticPr fontId="2" type="noConversion"/>
  </si>
  <si>
    <t xml:space="preserve">               (X-X2)(Y1-Y2)</t>
    <phoneticPr fontId="2" type="noConversion"/>
  </si>
  <si>
    <t>Y1 : 작은금액 요율</t>
    <phoneticPr fontId="2" type="noConversion"/>
  </si>
  <si>
    <t>Y = Y1 -  -------------</t>
    <phoneticPr fontId="2" type="noConversion"/>
  </si>
  <si>
    <t>Y2 : 큰 금액 요율</t>
    <phoneticPr fontId="2" type="noConversion"/>
  </si>
  <si>
    <t xml:space="preserve">              X1-X2</t>
    <phoneticPr fontId="2" type="noConversion"/>
  </si>
  <si>
    <t>X : 당해금액</t>
    <phoneticPr fontId="2" type="noConversion"/>
  </si>
  <si>
    <t>X1 : 큰 금액</t>
    <phoneticPr fontId="2" type="noConversion"/>
  </si>
  <si>
    <t>X2 : 작은금액</t>
    <phoneticPr fontId="2" type="noConversion"/>
  </si>
  <si>
    <t>○ 산출액 계산</t>
    <phoneticPr fontId="2" type="noConversion"/>
  </si>
  <si>
    <t>개략공사비 산출</t>
    <phoneticPr fontId="2" type="noConversion"/>
  </si>
  <si>
    <t>개략공사비(부가세 제외)</t>
    <phoneticPr fontId="2" type="noConversion"/>
  </si>
  <si>
    <t>총공사비</t>
    <phoneticPr fontId="2" type="noConversion"/>
  </si>
  <si>
    <t>부가세 적용</t>
    <phoneticPr fontId="2" type="noConversion"/>
  </si>
  <si>
    <t>공사비요율에 의한 
실시설계용역비</t>
    <phoneticPr fontId="2" type="noConversion"/>
  </si>
  <si>
    <t>적용요율</t>
    <phoneticPr fontId="2" type="noConversion"/>
  </si>
  <si>
    <t>계</t>
    <phoneticPr fontId="2" type="noConversion"/>
  </si>
  <si>
    <t>총    계</t>
    <phoneticPr fontId="2" type="noConversion"/>
  </si>
  <si>
    <t xml:space="preserve">  ○ 용 역 비 : </t>
    <phoneticPr fontId="2" type="noConversion"/>
  </si>
  <si>
    <t>부가세 별도(원)</t>
    <phoneticPr fontId="2" type="noConversion"/>
  </si>
  <si>
    <t>금</t>
    <phoneticPr fontId="2" type="noConversion"/>
  </si>
  <si>
    <t>원</t>
    <phoneticPr fontId="2" type="noConversion"/>
  </si>
  <si>
    <t>(</t>
    <phoneticPr fontId="2" type="noConversion"/>
  </si>
  <si>
    <t>)</t>
    <phoneticPr fontId="2" type="noConversion"/>
  </si>
  <si>
    <t>엔지니어링사업대가의기준</t>
    <phoneticPr fontId="2" type="noConversion"/>
  </si>
  <si>
    <t>【별표 1】건설부문의 요율</t>
    <phoneticPr fontId="2" type="noConversion"/>
  </si>
  <si>
    <t xml:space="preserve"> </t>
    <phoneticPr fontId="2" type="noConversion"/>
  </si>
  <si>
    <t>요율</t>
    <phoneticPr fontId="2" type="noConversion"/>
  </si>
  <si>
    <t>업  무  별  요  율(%)</t>
  </si>
  <si>
    <t>공사비</t>
    <phoneticPr fontId="2" type="noConversion"/>
  </si>
  <si>
    <t>도로</t>
    <phoneticPr fontId="2" type="noConversion"/>
  </si>
  <si>
    <t>철도</t>
    <phoneticPr fontId="2" type="noConversion"/>
  </si>
  <si>
    <t>항만</t>
    <phoneticPr fontId="2" type="noConversion"/>
  </si>
  <si>
    <t>상수도</t>
    <phoneticPr fontId="2" type="noConversion"/>
  </si>
  <si>
    <t>하천</t>
    <phoneticPr fontId="2" type="noConversion"/>
  </si>
  <si>
    <t>10억원 이하</t>
  </si>
  <si>
    <t>20억원 이하</t>
  </si>
  <si>
    <t>30억원 이하</t>
  </si>
  <si>
    <t>50억원 이하</t>
  </si>
  <si>
    <t>100억원 이하</t>
  </si>
  <si>
    <t>200억원 이하</t>
  </si>
  <si>
    <t>300억원 이하</t>
  </si>
  <si>
    <t>500억원 이하</t>
  </si>
  <si>
    <t>1,000억원 이하</t>
  </si>
  <si>
    <t>2,000억원 이하</t>
  </si>
  <si>
    <t>3,000억원 이하</t>
  </si>
  <si>
    <t>5,000억원 이하</t>
  </si>
  <si>
    <t>비고  1. "건설부문"이란 엔지니어링기술진흥법 별표1 기술부문 및 전문분야 구분표의 건설
            부문(농어업토목분야를 제외한다)과 산업관리부문 중 소방설비분야를 말한다.</t>
    <phoneticPr fontId="2" type="noConversion"/>
  </si>
  <si>
    <t xml:space="preserve">        2. “공사감리”란 비상주 감리를 말한다. </t>
    <phoneticPr fontId="2" type="noConversion"/>
  </si>
  <si>
    <t xml:space="preserve">        3. 5,000억원 초과의 경우 공식에 의해 산출된 요율은 소수점 셋째자리에서 반올림한다.</t>
    <phoneticPr fontId="2" type="noConversion"/>
  </si>
  <si>
    <t xml:space="preserve">        4. 기본설계, 실시설계 및 공사감리의 업무범위는 제14조와 같다.</t>
    <phoneticPr fontId="2" type="noConversion"/>
  </si>
  <si>
    <t xml:space="preserve">  ○ 위     치 : </t>
    <phoneticPr fontId="2" type="noConversion"/>
  </si>
  <si>
    <t xml:space="preserve">  ○ 사업규모 : </t>
    <phoneticPr fontId="2" type="noConversion"/>
  </si>
  <si>
    <t xml:space="preserve">  ○ 사업내용 : </t>
    <phoneticPr fontId="2" type="noConversion"/>
  </si>
  <si>
    <r>
      <t xml:space="preserve">        </t>
    </r>
    <r>
      <rPr>
        <b/>
        <sz val="10"/>
        <color theme="1"/>
        <rFont val="돋움"/>
        <family val="3"/>
        <charset val="129"/>
      </rPr>
      <t>5. 요율표가 작성되지 않은 다른 분야는 도로분야의 요율을 적용한다.</t>
    </r>
    <phoneticPr fontId="2" type="noConversion"/>
  </si>
  <si>
    <t xml:space="preserve">실시설계 공제요율 </t>
  </si>
  <si>
    <t>공사종류</t>
  </si>
  <si>
    <t>용역금액(계약금액)</t>
  </si>
  <si>
    <t>표준
공사
기간</t>
  </si>
  <si>
    <t>5억원이하</t>
  </si>
  <si>
    <t>5억원초과</t>
  </si>
  <si>
    <t>10억원초과</t>
  </si>
  <si>
    <t>20억원초과</t>
  </si>
  <si>
    <t>30억원초과</t>
  </si>
  <si>
    <t>10억이하</t>
  </si>
  <si>
    <t>20억원이하</t>
  </si>
  <si>
    <t>30억원이하</t>
  </si>
  <si>
    <t>50억원이하</t>
  </si>
  <si>
    <t>기본요율</t>
  </si>
  <si>
    <t>가산요율</t>
  </si>
  <si>
    <t>교량공사</t>
  </si>
  <si>
    <t>공항건설공사</t>
  </si>
  <si>
    <t>댐축조공사</t>
  </si>
  <si>
    <t>도로공사</t>
  </si>
  <si>
    <t>에너지저장시설공사</t>
  </si>
  <si>
    <t>간척공사</t>
  </si>
  <si>
    <t>항만공사</t>
  </si>
  <si>
    <t>철도공사</t>
  </si>
  <si>
    <t>지하철공사</t>
  </si>
  <si>
    <t>터널공사</t>
  </si>
  <si>
    <t>발전소건설공사</t>
  </si>
  <si>
    <t>쓰레기소각로건설공사</t>
  </si>
  <si>
    <t>폐수처리장건설공사</t>
  </si>
  <si>
    <t>하수종말처리장건설공사</t>
  </si>
  <si>
    <t>상수도(정수장포함)건설공사</t>
  </si>
  <si>
    <t>하수도건설공사</t>
  </si>
  <si>
    <t>관람집회시설공사</t>
  </si>
  <si>
    <t>전시시설공사</t>
  </si>
  <si>
    <t>공용청사건설공사</t>
  </si>
  <si>
    <t>송전공사</t>
  </si>
  <si>
    <t>변전공사</t>
  </si>
  <si>
    <t>공동주택건설공사</t>
  </si>
  <si>
    <t>.</t>
    <phoneticPr fontId="2" type="noConversion"/>
  </si>
  <si>
    <t xml:space="preserve">      장    흥    군</t>
    <phoneticPr fontId="2" type="noConversion"/>
  </si>
  <si>
    <t xml:space="preserve"> ※ 용역손해배상 보험료 : 순용역금액 × 적용요율 (건설기술관리법 제37조제3항 설계·감리등 용역손해배상 보험 및 공제에 관한사항에 의함)
    - 엔지니어링 공제조합 고시 실시설계 보험요율 평균값 활용,  - 적용요율 = 기본요율 + 적용가산요율,  - 적용가산요율 = 가산요율 × 표준공사기간초과일수 / 365일</t>
    <phoneticPr fontId="2" type="noConversion"/>
  </si>
  <si>
    <t>10억원 미만</t>
    <phoneticPr fontId="2" type="noConversion"/>
  </si>
  <si>
    <t>실시설계 각 1식</t>
    <phoneticPr fontId="2" type="noConversion"/>
  </si>
  <si>
    <t>장흥읍 금산리 산185 일원</t>
    <phoneticPr fontId="2" type="noConversion"/>
  </si>
  <si>
    <t>사방댐</t>
    <phoneticPr fontId="2" type="noConversion"/>
  </si>
  <si>
    <t>계류보전</t>
    <phoneticPr fontId="2" type="noConversion"/>
  </si>
  <si>
    <t>준설</t>
    <phoneticPr fontId="2" type="noConversion"/>
  </si>
  <si>
    <t>11개소(사방댐 2, 계류보전 2, 준설 8)</t>
    <phoneticPr fontId="2" type="noConversion"/>
  </si>
  <si>
    <t>2027년 사방사업(서부권역) 사전실시설계 용역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</si>
</sst>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9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-* #,##0.00_-;\-* #,##0.00_-;_-* &quot;-&quot;_-;_-@_-"/>
    <numFmt numFmtId="177" formatCode="_-* #,##0_-;\-* #,##0_-;_-* &quot;-&quot;??_-;_-@_-"/>
    <numFmt numFmtId="178" formatCode="#,##0.00_ "/>
    <numFmt numFmtId="179" formatCode="_ * #,##0_ ;_ * \-#,##0_ ;_ * &quot;-&quot;_ ;_ @_ "/>
    <numFmt numFmtId="180" formatCode="_(&quot;$&quot;* #,##0.00_);_(&quot;$&quot;* \(#,##0.00\);_(&quot;$&quot;* &quot;-&quot;??_);_(@_)"/>
    <numFmt numFmtId="181" formatCode="0.000000000000"/>
    <numFmt numFmtId="182" formatCode="#,##0_);\(#,##0\)"/>
    <numFmt numFmtId="183" formatCode="#,##0;[Red]#,##0"/>
    <numFmt numFmtId="184" formatCode="0.0%"/>
    <numFmt numFmtId="185" formatCode="&quot;₩&quot;&quot;₩&quot;\!\!\$#,##0;&quot;₩&quot;&quot;₩&quot;\!\!\(&quot;₩&quot;&quot;₩&quot;\!\!\$#,##0&quot;₩&quot;&quot;₩&quot;\!\!\)"/>
    <numFmt numFmtId="186" formatCode="#,##0;&quot;₩&quot;&quot;₩&quot;\!\!\(#,##0&quot;₩&quot;&quot;₩&quot;\!\!\)"/>
    <numFmt numFmtId="187" formatCode="_-&quot;S&quot;&quot;₩&quot;\!\ * #,##0_-;&quot;₩&quot;\!\-&quot;S&quot;&quot;₩&quot;\!\ * #,##0_-;_-&quot;S&quot;&quot;₩&quot;\!\ * &quot;-&quot;_-;_-@_-"/>
    <numFmt numFmtId="188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\-#,##0"/>
    <numFmt numFmtId="189" formatCode="\(#,##0\)"/>
    <numFmt numFmtId="190" formatCode="##0,000"/>
    <numFmt numFmtId="191" formatCode="#,##0.0000;\-#,##0.0000"/>
    <numFmt numFmtId="192" formatCode="&quot;RM&quot;#,##0_);[Red]\(&quot;RM&quot;#,##0\)"/>
    <numFmt numFmtId="193" formatCode="&quot;RM&quot;#,##0.00_);\(&quot;RM&quot;#,##0.00\)"/>
    <numFmt numFmtId="194" formatCode="&quot;US$&quot;#,##0.00_);[Red]\(&quot;US$&quot;#,##0.00\)"/>
    <numFmt numFmtId="195" formatCode="_(* #,##0.0000_);_(* \(#,##0.0000\);_(* &quot;-&quot;??_);_(@_)"/>
    <numFmt numFmtId="196" formatCode="&quot;=  &quot;0.0000"/>
    <numFmt numFmtId="197" formatCode="0.00_ "/>
    <numFmt numFmtId="198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00" formatCode="0.0"/>
    <numFmt numFmtId="201" formatCode="mm&quot;월&quot;\ dd&quot;일&quot;"/>
    <numFmt numFmtId="202" formatCode="_-* #,##0.0_-;\-* #,##0.0_-;_-* &quot;-&quot;??_-;_-@_-"/>
    <numFmt numFmtId="203" formatCode="#,##0;&quot;-&quot;#,##0"/>
    <numFmt numFmtId="204" formatCode="0.000"/>
    <numFmt numFmtId="205" formatCode="#."/>
    <numFmt numFmtId="206" formatCode="_(&quot;RM&quot;* #,##0.00_);_(&quot;RM&quot;* \(#,##0.00\);_(&quot;RM&quot;* &quot;-&quot;??_);_(@_)"/>
    <numFmt numFmtId="207" formatCode="&quot;US$&quot;#,##0_);\(&quot;US$&quot;#,##0\)"/>
    <numFmt numFmtId="208" formatCode="0_);\(0\)"/>
    <numFmt numFmtId="209" formatCode="@\ &quot;주임&quot;"/>
    <numFmt numFmtId="210" formatCode="#,##0;[Red]&quot;-&quot;#,##0"/>
    <numFmt numFmtId="211" formatCode="&quot;US$&quot;#,##0_);[Red]\(&quot;US$&quot;#,##0\)"/>
    <numFmt numFmtId="212" formatCode="#,##0_ "/>
    <numFmt numFmtId="213" formatCode="#,##0\ ;[Red]&quot;-&quot;#,##0\ "/>
    <numFmt numFmtId="214" formatCode="* #,##0\ ;[Red]* &quot;-&quot;#,##0\ "/>
    <numFmt numFmtId="215" formatCode="#,##0.####;[Red]&quot;-&quot;#,##0.####"/>
    <numFmt numFmtId="216" formatCode="#,##0.0###\ ;[Red]&quot;-&quot;#,##0.0###\ "/>
    <numFmt numFmtId="217" formatCode="_-&quot;$&quot;* #,##0_-;\-&quot;$&quot;* #,##0_-;_-&quot;$&quot;* &quot;-&quot;_-;_-@_-"/>
    <numFmt numFmtId="218" formatCode="_(* #,##0_);_(* \(#,##0\);_(* &quot;-&quot;_);_(@_)"/>
    <numFmt numFmtId="219" formatCode="_ * #,##0_ ;_ * &quot;₩&quot;&quot;₩&quot;&quot;₩&quot;\-#,##0_ ;_ * &quot;-&quot;_ ;_ @_ "/>
    <numFmt numFmtId="220" formatCode="&quot;₩&quot;\$#,##0_);&quot;₩&quot;\(&quot;₩&quot;\$#,##0&quot;₩&quot;\)"/>
    <numFmt numFmtId="221" formatCode="_-[$€-2]* #,##0.00_-;\-[$€-2]* #,##0.00_-;_-[$€-2]* &quot;-&quot;??_-"/>
    <numFmt numFmtId="222" formatCode="&quot;Fr.&quot;\ #,##0;[Red]&quot;Fr.&quot;\ \-#,##0"/>
    <numFmt numFmtId="223" formatCode="&quot;Fr.&quot;\ #,##0.00;[Red]&quot;Fr.&quot;\ \-#,##0.00"/>
    <numFmt numFmtId="224" formatCode="0_ "/>
    <numFmt numFmtId="225" formatCode="_-* #,##0.0_-;\-* #,##0.0_-;_-* &quot;-&quot;_-;_-@_-"/>
    <numFmt numFmtId="226" formatCode="#,##0.0;\-#,##0.0"/>
    <numFmt numFmtId="227" formatCode="0.000&quot;  &quot;"/>
    <numFmt numFmtId="228" formatCode="0.0_ "/>
    <numFmt numFmtId="229" formatCode="#,##0.000;\-#,##0.000"/>
  </numFmts>
  <fonts count="11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돋움체"/>
      <family val="3"/>
      <charset val="129"/>
    </font>
    <font>
      <sz val="10"/>
      <name val="굴림체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12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8"/>
      <name val="MS Sans Serif"/>
      <family val="2"/>
    </font>
    <font>
      <sz val="12"/>
      <name val="굴림체"/>
      <family val="3"/>
      <charset val="129"/>
    </font>
    <font>
      <sz val="10"/>
      <name val="Univers (W1)"/>
      <family val="2"/>
    </font>
    <font>
      <sz val="8"/>
      <name val="Arial"/>
      <family val="2"/>
    </font>
    <font>
      <sz val="10"/>
      <name val="Geneva"/>
      <family val="2"/>
    </font>
    <font>
      <sz val="11"/>
      <name val="Arial"/>
      <family val="2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u/>
      <sz val="12"/>
      <color indexed="36"/>
      <name val="바탕체"/>
      <family val="1"/>
      <charset val="129"/>
    </font>
    <font>
      <b/>
      <sz val="12"/>
      <name val="Helv"/>
      <family val="2"/>
    </font>
    <font>
      <b/>
      <sz val="12"/>
      <name val="Arial"/>
      <family val="2"/>
    </font>
    <font>
      <u/>
      <sz val="12"/>
      <color indexed="12"/>
      <name val="바탕체"/>
      <family val="1"/>
      <charset val="129"/>
    </font>
    <font>
      <b/>
      <sz val="11"/>
      <name val="Helv"/>
      <family val="2"/>
    </font>
    <font>
      <sz val="12"/>
      <name val="Arial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1"/>
      <name val="바탕체"/>
      <family val="1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11"/>
      <color indexed="9"/>
      <name val="맑은 고딕"/>
      <family val="3"/>
      <charset val="129"/>
    </font>
    <font>
      <sz val="10"/>
      <name val="Helv"/>
      <family val="2"/>
    </font>
    <font>
      <sz val="10"/>
      <color indexed="8"/>
      <name val="Arial"/>
      <family val="2"/>
    </font>
    <font>
      <sz val="12"/>
      <name val="견명조"/>
      <family val="1"/>
      <charset val="129"/>
    </font>
    <font>
      <sz val="1"/>
      <color indexed="0"/>
      <name val="Courier"/>
      <family val="3"/>
    </font>
    <font>
      <sz val="11"/>
      <color indexed="8"/>
      <name val="맑은 고딕"/>
      <family val="3"/>
      <charset val="129"/>
    </font>
    <font>
      <sz val="11"/>
      <name val="뼻뮝"/>
      <family val="3"/>
      <charset val="129"/>
    </font>
    <font>
      <sz val="10"/>
      <name val="가는으뜸체"/>
      <family val="1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ÙÅÁÃ¼"/>
      <family val="1"/>
    </font>
    <font>
      <sz val="11"/>
      <color indexed="20"/>
      <name val="맑은 고딕"/>
      <family val="3"/>
      <charset val="129"/>
    </font>
    <font>
      <sz val="12"/>
      <name val="System"/>
      <family val="2"/>
      <charset val="129"/>
    </font>
    <font>
      <b/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8"/>
      <name val="Arial"/>
      <family val="2"/>
    </font>
    <font>
      <b/>
      <sz val="11"/>
      <color indexed="62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indexed="19"/>
      <name val="맑은 고딕"/>
      <family val="3"/>
      <charset val="129"/>
    </font>
    <font>
      <sz val="7"/>
      <name val="Small Fonts"/>
      <family val="2"/>
    </font>
    <font>
      <b/>
      <sz val="11"/>
      <color indexed="63"/>
      <name val="맑은 고딕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8"/>
      <color indexed="62"/>
      <name val="맑은 고딕"/>
      <family val="3"/>
      <charset val="129"/>
    </font>
    <font>
      <sz val="8"/>
      <name val="바탕체"/>
      <family val="1"/>
      <charset val="129"/>
    </font>
    <font>
      <sz val="11"/>
      <name val="HY신명조"/>
      <family val="1"/>
      <charset val="129"/>
    </font>
    <font>
      <sz val="11"/>
      <color indexed="8"/>
      <name val="새굴림"/>
      <family val="1"/>
      <charset val="129"/>
    </font>
    <font>
      <sz val="9"/>
      <name val="맑은 고딕"/>
      <family val="3"/>
      <charset val="129"/>
    </font>
    <font>
      <b/>
      <sz val="12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b/>
      <sz val="9"/>
      <name val="맑은 고딕"/>
      <family val="3"/>
      <charset val="129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b/>
      <sz val="13"/>
      <color indexed="8"/>
      <name val="맑은 고딕"/>
      <family val="3"/>
      <charset val="129"/>
    </font>
    <font>
      <b/>
      <sz val="2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25"/>
      <name val="맑은 고딕"/>
      <family val="3"/>
      <charset val="129"/>
    </font>
    <font>
      <sz val="25"/>
      <name val="돋움"/>
      <family val="3"/>
      <charset val="129"/>
    </font>
    <font>
      <sz val="25"/>
      <name val="맑은 고딕"/>
      <family val="3"/>
      <charset val="129"/>
    </font>
    <font>
      <b/>
      <sz val="14"/>
      <name val="맑은 고딕"/>
      <family val="3"/>
      <charset val="129"/>
    </font>
    <font>
      <sz val="14"/>
      <name val="맑은 고딕"/>
      <family val="3"/>
      <charset val="129"/>
    </font>
    <font>
      <b/>
      <sz val="14"/>
      <color indexed="10"/>
      <name val="맑은 고딕"/>
      <family val="3"/>
      <charset val="129"/>
    </font>
    <font>
      <b/>
      <u/>
      <sz val="20"/>
      <name val="돋움"/>
      <family val="3"/>
      <charset val="129"/>
    </font>
    <font>
      <sz val="10"/>
      <color indexed="8"/>
      <name val="바탕"/>
      <family val="1"/>
      <charset val="129"/>
    </font>
    <font>
      <sz val="14"/>
      <name val="굴림체"/>
      <family val="3"/>
      <charset val="129"/>
    </font>
    <font>
      <b/>
      <sz val="11.5"/>
      <name val="HY울릉도L"/>
      <family val="1"/>
      <charset val="129"/>
    </font>
    <font>
      <b/>
      <sz val="14"/>
      <name val="HY울릉도L"/>
      <family val="1"/>
      <charset val="129"/>
    </font>
    <font>
      <b/>
      <sz val="10"/>
      <name val="돋움"/>
      <family val="3"/>
      <charset val="129"/>
    </font>
    <font>
      <b/>
      <sz val="10"/>
      <color indexed="8"/>
      <name val="바탕"/>
      <family val="1"/>
      <charset val="129"/>
    </font>
    <font>
      <sz val="10"/>
      <color indexed="8"/>
      <name val="한컴바탕"/>
      <family val="1"/>
      <charset val="129"/>
    </font>
    <font>
      <b/>
      <sz val="28"/>
      <name val="맑은 고딕"/>
      <family val="3"/>
      <charset val="129"/>
    </font>
    <font>
      <b/>
      <sz val="14"/>
      <name val="맑은 고딕"/>
      <family val="3"/>
      <charset val="129"/>
      <scheme val="major"/>
    </font>
    <font>
      <sz val="11"/>
      <color theme="1"/>
      <name val="돋움"/>
      <family val="3"/>
      <charset val="129"/>
    </font>
    <font>
      <b/>
      <sz val="18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20"/>
      <name val="나눔고딕"/>
      <family val="3"/>
      <charset val="129"/>
    </font>
    <font>
      <sz val="9"/>
      <name val="굴림"/>
      <family val="3"/>
      <charset val="129"/>
    </font>
    <font>
      <sz val="11"/>
      <name val="나눔고딕"/>
      <family val="3"/>
      <charset val="129"/>
    </font>
    <font>
      <b/>
      <sz val="11"/>
      <color indexed="63"/>
      <name val="나눔고딕"/>
      <family val="3"/>
      <charset val="129"/>
    </font>
    <font>
      <sz val="10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0"/>
      <name val="나눔고딕"/>
      <family val="3"/>
      <charset val="129"/>
    </font>
  </fonts>
  <fills count="27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49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gray0625">
        <fgColor indexed="11"/>
        <bgColor indexed="15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27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medium">
        <color indexed="9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02">
    <xf numFmtId="0" fontId="0" fillId="0" borderId="0">
      <alignment vertical="center"/>
    </xf>
    <xf numFmtId="3" fontId="4" fillId="0" borderId="1"/>
    <xf numFmtId="24" fontId="8" fillId="0" borderId="0" applyFont="0" applyFill="0" applyBorder="0" applyAlignment="0" applyProtection="0"/>
    <xf numFmtId="198" fontId="8" fillId="0" borderId="0" applyNumberFormat="0" applyFont="0" applyFill="0" applyBorder="0" applyAlignment="0" applyProtection="0"/>
    <xf numFmtId="199" fontId="8" fillId="0" borderId="0" applyNumberFormat="0" applyFont="0" applyFill="0" applyBorder="0" applyAlignment="0" applyProtection="0"/>
    <xf numFmtId="198" fontId="8" fillId="0" borderId="0" applyNumberFormat="0" applyFont="0" applyFill="0" applyBorder="0" applyAlignment="0" applyProtection="0"/>
    <xf numFmtId="199" fontId="8" fillId="0" borderId="0" applyNumberFormat="0" applyFont="0" applyFill="0" applyBorder="0" applyAlignment="0" applyProtection="0"/>
    <xf numFmtId="200" fontId="1" fillId="0" borderId="0" applyFont="0" applyFill="0" applyBorder="0" applyAlignment="0" applyProtection="0">
      <alignment vertical="center"/>
    </xf>
    <xf numFmtId="40" fontId="5" fillId="0" borderId="2"/>
    <xf numFmtId="38" fontId="5" fillId="0" borderId="3">
      <alignment horizontal="right"/>
    </xf>
    <xf numFmtId="0" fontId="5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9" fillId="0" borderId="0"/>
    <xf numFmtId="0" fontId="9" fillId="0" borderId="0"/>
    <xf numFmtId="0" fontId="1" fillId="0" borderId="0"/>
    <xf numFmtId="0" fontId="9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4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42" fillId="0" borderId="0"/>
    <xf numFmtId="0" fontId="9" fillId="0" borderId="0"/>
    <xf numFmtId="0" fontId="9" fillId="0" borderId="0"/>
    <xf numFmtId="0" fontId="5" fillId="0" borderId="0"/>
    <xf numFmtId="0" fontId="9" fillId="0" borderId="0"/>
    <xf numFmtId="0" fontId="9" fillId="0" borderId="0"/>
    <xf numFmtId="0" fontId="1" fillId="0" borderId="0"/>
    <xf numFmtId="0" fontId="10" fillId="0" borderId="0"/>
    <xf numFmtId="0" fontId="9" fillId="0" borderId="0"/>
    <xf numFmtId="0" fontId="11" fillId="0" borderId="0"/>
    <xf numFmtId="0" fontId="12" fillId="0" borderId="0"/>
    <xf numFmtId="3" fontId="13" fillId="0" borderId="0"/>
    <xf numFmtId="0" fontId="9" fillId="0" borderId="0" applyBorder="0"/>
    <xf numFmtId="191" fontId="14" fillId="0" borderId="0"/>
    <xf numFmtId="190" fontId="14" fillId="0" borderId="0"/>
    <xf numFmtId="191" fontId="14" fillId="0" borderId="0"/>
    <xf numFmtId="179" fontId="9" fillId="0" borderId="0" applyFont="0" applyFill="0" applyBorder="0" applyAlignment="0" applyProtection="0"/>
    <xf numFmtId="0" fontId="15" fillId="0" borderId="4"/>
    <xf numFmtId="0" fontId="9" fillId="0" borderId="0">
      <alignment wrapText="1"/>
    </xf>
    <xf numFmtId="0" fontId="16" fillId="0" borderId="0"/>
    <xf numFmtId="3" fontId="8" fillId="0" borderId="0"/>
    <xf numFmtId="0" fontId="17" fillId="0" borderId="0"/>
    <xf numFmtId="0" fontId="18" fillId="0" borderId="0"/>
    <xf numFmtId="193" fontId="14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4" fillId="0" borderId="0" applyFont="0" applyFill="0" applyBorder="0" applyAlignment="0" applyProtection="0"/>
    <xf numFmtId="3" fontId="16" fillId="0" borderId="0"/>
    <xf numFmtId="0" fontId="5" fillId="0" borderId="0"/>
    <xf numFmtId="0" fontId="1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9" fillId="0" borderId="0"/>
    <xf numFmtId="0" fontId="9" fillId="0" borderId="0"/>
    <xf numFmtId="0" fontId="5" fillId="0" borderId="0"/>
    <xf numFmtId="176" fontId="1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/>
    <xf numFmtId="201" fontId="1" fillId="0" borderId="0" applyFont="0" applyFill="0" applyBorder="0" applyProtection="0">
      <alignment vertical="center"/>
    </xf>
    <xf numFmtId="202" fontId="1" fillId="0" borderId="0">
      <alignment vertical="center"/>
    </xf>
    <xf numFmtId="177" fontId="1" fillId="0" borderId="0" applyFont="0" applyFill="0" applyBorder="0" applyAlignment="0" applyProtection="0">
      <alignment vertical="center"/>
    </xf>
    <xf numFmtId="176" fontId="1" fillId="0" borderId="0">
      <protection locked="0"/>
    </xf>
    <xf numFmtId="176" fontId="1" fillId="0" borderId="0">
      <protection locked="0"/>
    </xf>
    <xf numFmtId="179" fontId="37" fillId="0" borderId="1">
      <alignment vertical="center"/>
    </xf>
    <xf numFmtId="3" fontId="4" fillId="0" borderId="1"/>
    <xf numFmtId="3" fontId="4" fillId="0" borderId="1"/>
    <xf numFmtId="203" fontId="5" fillId="0" borderId="0">
      <alignment vertical="center"/>
    </xf>
    <xf numFmtId="0" fontId="23" fillId="0" borderId="0">
      <alignment horizontal="center" vertical="center"/>
    </xf>
    <xf numFmtId="41" fontId="5" fillId="0" borderId="0">
      <alignment horizontal="center" vertical="center"/>
    </xf>
    <xf numFmtId="204" fontId="43" fillId="0" borderId="0">
      <alignment horizontal="center" vertical="center"/>
    </xf>
    <xf numFmtId="205" fontId="44" fillId="0" borderId="0">
      <protection locked="0"/>
    </xf>
    <xf numFmtId="0" fontId="45" fillId="2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176" fontId="1" fillId="0" borderId="0">
      <protection locked="0"/>
    </xf>
    <xf numFmtId="0" fontId="45" fillId="6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9" fontId="5" fillId="0" borderId="0">
      <protection locked="0"/>
    </xf>
    <xf numFmtId="0" fontId="40" fillId="6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7" borderId="0" applyNumberFormat="0" applyBorder="0" applyAlignment="0" applyProtection="0">
      <alignment vertical="center"/>
    </xf>
    <xf numFmtId="0" fontId="40" fillId="6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40" fillId="13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205" fontId="44" fillId="0" borderId="0">
      <protection locked="0"/>
    </xf>
    <xf numFmtId="205" fontId="44" fillId="0" borderId="0">
      <protection locked="0"/>
    </xf>
    <xf numFmtId="0" fontId="53" fillId="0" borderId="0" applyFont="0" applyFill="0" applyBorder="0" applyAlignment="0" applyProtection="0"/>
    <xf numFmtId="0" fontId="24" fillId="0" borderId="0" applyFont="0" applyFill="0" applyBorder="0" applyAlignment="0" applyProtection="0"/>
    <xf numFmtId="205" fontId="44" fillId="0" borderId="0">
      <protection locked="0"/>
    </xf>
    <xf numFmtId="0" fontId="53" fillId="0" borderId="0" applyFont="0" applyFill="0" applyBorder="0" applyAlignment="0" applyProtection="0"/>
    <xf numFmtId="0" fontId="24" fillId="0" borderId="0" applyFont="0" applyFill="0" applyBorder="0" applyAlignment="0" applyProtection="0"/>
    <xf numFmtId="205" fontId="44" fillId="0" borderId="0">
      <protection locked="0"/>
    </xf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176" fontId="1" fillId="0" borderId="0">
      <protection locked="0"/>
    </xf>
    <xf numFmtId="0" fontId="8" fillId="0" borderId="0"/>
    <xf numFmtId="205" fontId="44" fillId="0" borderId="0">
      <protection locked="0"/>
    </xf>
    <xf numFmtId="205" fontId="44" fillId="0" borderId="0">
      <protection locked="0"/>
    </xf>
    <xf numFmtId="0" fontId="53" fillId="0" borderId="0" applyFont="0" applyFill="0" applyBorder="0" applyAlignment="0" applyProtection="0"/>
    <xf numFmtId="0" fontId="24" fillId="0" borderId="0" applyFont="0" applyFill="0" applyBorder="0" applyAlignment="0" applyProtection="0"/>
    <xf numFmtId="205" fontId="44" fillId="0" borderId="0">
      <protection locked="0"/>
    </xf>
    <xf numFmtId="0" fontId="53" fillId="0" borderId="0" applyFont="0" applyFill="0" applyBorder="0" applyAlignment="0" applyProtection="0"/>
    <xf numFmtId="0" fontId="24" fillId="0" borderId="0" applyFont="0" applyFill="0" applyBorder="0" applyAlignment="0" applyProtection="0"/>
    <xf numFmtId="205" fontId="44" fillId="0" borderId="0">
      <protection locked="0"/>
    </xf>
    <xf numFmtId="176" fontId="1" fillId="0" borderId="0">
      <protection locked="0"/>
    </xf>
    <xf numFmtId="176" fontId="1" fillId="0" borderId="0">
      <protection locked="0"/>
    </xf>
    <xf numFmtId="0" fontId="39" fillId="0" borderId="0" applyNumberFormat="0" applyFill="0" applyBorder="0" applyAlignment="0" applyProtection="0"/>
    <xf numFmtId="0" fontId="54" fillId="8" borderId="0" applyNumberFormat="0" applyBorder="0" applyAlignment="0" applyProtection="0">
      <alignment vertical="center"/>
    </xf>
    <xf numFmtId="0" fontId="55" fillId="0" borderId="0"/>
    <xf numFmtId="205" fontId="44" fillId="0" borderId="0">
      <protection locked="0"/>
    </xf>
    <xf numFmtId="0" fontId="24" fillId="0" borderId="0"/>
    <xf numFmtId="0" fontId="53" fillId="0" borderId="0"/>
    <xf numFmtId="0" fontId="55" fillId="0" borderId="0"/>
    <xf numFmtId="205" fontId="44" fillId="0" borderId="0">
      <protection locked="0"/>
    </xf>
    <xf numFmtId="194" fontId="14" fillId="0" borderId="0" applyFill="0" applyBorder="0" applyAlignment="0"/>
    <xf numFmtId="0" fontId="56" fillId="16" borderId="5" applyNumberFormat="0" applyAlignment="0" applyProtection="0">
      <alignment vertical="center"/>
    </xf>
    <xf numFmtId="0" fontId="25" fillId="0" borderId="0"/>
    <xf numFmtId="0" fontId="57" fillId="17" borderId="6" applyNumberFormat="0" applyAlignment="0" applyProtection="0">
      <alignment vertical="center"/>
    </xf>
    <xf numFmtId="176" fontId="1" fillId="0" borderId="7">
      <protection locked="0"/>
    </xf>
    <xf numFmtId="178" fontId="1" fillId="0" borderId="0">
      <protection locked="0"/>
    </xf>
    <xf numFmtId="218" fontId="33" fillId="0" borderId="0" applyFont="0" applyFill="0" applyBorder="0" applyAlignment="0" applyProtection="0"/>
    <xf numFmtId="195" fontId="14" fillId="0" borderId="0" applyFont="0" applyFill="0" applyBorder="0" applyAlignment="0" applyProtection="0"/>
    <xf numFmtId="186" fontId="11" fillId="0" borderId="0"/>
    <xf numFmtId="187" fontId="1" fillId="0" borderId="0" applyFont="0" applyFill="0" applyBorder="0" applyAlignment="0" applyProtection="0"/>
    <xf numFmtId="0" fontId="9" fillId="0" borderId="0" applyFont="0" applyFill="0" applyBorder="0" applyAlignment="0" applyProtection="0"/>
    <xf numFmtId="3" fontId="9" fillId="0" borderId="0" applyFont="0" applyFill="0" applyBorder="0" applyAlignment="0" applyProtection="0"/>
    <xf numFmtId="219" fontId="14" fillId="0" borderId="0" applyFont="0" applyFill="0" applyBorder="0" applyAlignment="0" applyProtection="0"/>
    <xf numFmtId="0" fontId="26" fillId="0" borderId="0" applyNumberFormat="0" applyAlignment="0">
      <alignment horizontal="left"/>
    </xf>
    <xf numFmtId="178" fontId="1" fillId="0" borderId="0">
      <protection locked="0"/>
    </xf>
    <xf numFmtId="0" fontId="33" fillId="0" borderId="0" applyFont="0" applyFill="0" applyBorder="0" applyAlignment="0" applyProtection="0"/>
    <xf numFmtId="0" fontId="1" fillId="0" borderId="0" applyFont="0" applyFill="0" applyBorder="0" applyAlignment="0" applyProtection="0"/>
    <xf numFmtId="180" fontId="9" fillId="0" borderId="0" applyFont="0" applyFill="0" applyBorder="0" applyAlignment="0" applyProtection="0"/>
    <xf numFmtId="220" fontId="1" fillId="0" borderId="0" applyFont="0" applyFill="0" applyBorder="0" applyAlignment="0" applyProtection="0"/>
    <xf numFmtId="0" fontId="11" fillId="0" borderId="0"/>
    <xf numFmtId="178" fontId="1" fillId="0" borderId="0">
      <protection locked="0"/>
    </xf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85" fontId="11" fillId="0" borderId="0"/>
    <xf numFmtId="176" fontId="1" fillId="0" borderId="0">
      <protection locked="0"/>
    </xf>
    <xf numFmtId="176" fontId="1" fillId="0" borderId="0">
      <protection locked="0"/>
    </xf>
    <xf numFmtId="0" fontId="27" fillId="0" borderId="0" applyNumberFormat="0" applyAlignment="0">
      <alignment horizontal="left"/>
    </xf>
    <xf numFmtId="221" fontId="23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178" fontId="1" fillId="0" borderId="0"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0" fontId="59" fillId="6" borderId="0" applyNumberFormat="0" applyBorder="0" applyAlignment="0" applyProtection="0">
      <alignment vertical="center"/>
    </xf>
    <xf numFmtId="38" fontId="16" fillId="18" borderId="0" applyNumberFormat="0" applyBorder="0" applyAlignment="0" applyProtection="0"/>
    <xf numFmtId="0" fontId="29" fillId="0" borderId="0">
      <alignment horizontal="left"/>
    </xf>
    <xf numFmtId="0" fontId="30" fillId="0" borderId="8" applyNumberFormat="0" applyAlignment="0" applyProtection="0">
      <alignment horizontal="left" vertical="center"/>
    </xf>
    <xf numFmtId="0" fontId="30" fillId="0" borderId="9">
      <alignment horizontal="left" vertical="center"/>
    </xf>
    <xf numFmtId="0" fontId="6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61" fillId="0" borderId="10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78" fontId="1" fillId="0" borderId="0">
      <protection locked="0"/>
    </xf>
    <xf numFmtId="178" fontId="1" fillId="0" borderId="0">
      <protection locked="0"/>
    </xf>
    <xf numFmtId="0" fontId="9" fillId="19" borderId="11"/>
    <xf numFmtId="0" fontId="31" fillId="0" borderId="0" applyNumberFormat="0" applyFill="0" applyBorder="0" applyAlignment="0" applyProtection="0">
      <alignment vertical="top"/>
      <protection locked="0"/>
    </xf>
    <xf numFmtId="0" fontId="62" fillId="9" borderId="5" applyNumberFormat="0" applyAlignment="0" applyProtection="0">
      <alignment vertical="center"/>
    </xf>
    <xf numFmtId="10" fontId="16" fillId="20" borderId="1" applyNumberFormat="0" applyBorder="0" applyAlignment="0" applyProtection="0"/>
    <xf numFmtId="0" fontId="11" fillId="0" borderId="0" applyNumberFormat="0" applyFont="0" applyFill="0" applyBorder="0" applyProtection="0">
      <alignment horizontal="left" vertical="center"/>
    </xf>
    <xf numFmtId="0" fontId="63" fillId="0" borderId="12" applyNumberFormat="0" applyFill="0" applyAlignment="0" applyProtection="0">
      <alignment vertical="center"/>
    </xf>
    <xf numFmtId="38" fontId="8" fillId="0" borderId="0" applyFont="0" applyFill="0" applyBorder="0" applyAlignment="0" applyProtection="0"/>
    <xf numFmtId="40" fontId="8" fillId="0" borderId="0" applyFont="0" applyFill="0" applyBorder="0" applyAlignment="0" applyProtection="0"/>
    <xf numFmtId="0" fontId="32" fillId="0" borderId="13"/>
    <xf numFmtId="222" fontId="8" fillId="0" borderId="0" applyFont="0" applyFill="0" applyBorder="0" applyAlignment="0" applyProtection="0"/>
    <xf numFmtId="223" fontId="8" fillId="0" borderId="0" applyFont="0" applyFill="0" applyBorder="0" applyAlignment="0" applyProtection="0"/>
    <xf numFmtId="0" fontId="64" fillId="9" borderId="0" applyNumberFormat="0" applyBorder="0" applyAlignment="0" applyProtection="0">
      <alignment vertical="center"/>
    </xf>
    <xf numFmtId="37" fontId="65" fillId="0" borderId="0"/>
    <xf numFmtId="181" fontId="5" fillId="0" borderId="0"/>
    <xf numFmtId="0" fontId="5" fillId="0" borderId="0"/>
    <xf numFmtId="0" fontId="9" fillId="0" borderId="0"/>
    <xf numFmtId="0" fontId="1" fillId="4" borderId="14" applyNumberFormat="0" applyFont="0" applyAlignment="0" applyProtection="0">
      <alignment vertical="center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66" fillId="16" borderId="15" applyNumberFormat="0" applyAlignment="0" applyProtection="0">
      <alignment vertical="center"/>
    </xf>
    <xf numFmtId="178" fontId="1" fillId="0" borderId="0">
      <protection locked="0"/>
    </xf>
    <xf numFmtId="10" fontId="9" fillId="0" borderId="0" applyFont="0" applyFill="0" applyBorder="0" applyAlignment="0" applyProtection="0"/>
    <xf numFmtId="0" fontId="5" fillId="0" borderId="0">
      <protection locked="0"/>
    </xf>
    <xf numFmtId="30" fontId="34" fillId="0" borderId="0" applyNumberFormat="0" applyFill="0" applyBorder="0" applyAlignment="0" applyProtection="0">
      <alignment horizontal="left"/>
    </xf>
    <xf numFmtId="0" fontId="9" fillId="21" borderId="0"/>
    <xf numFmtId="0" fontId="32" fillId="0" borderId="0"/>
    <xf numFmtId="40" fontId="35" fillId="0" borderId="0" applyBorder="0">
      <alignment horizontal="right"/>
    </xf>
    <xf numFmtId="49" fontId="67" fillId="0" borderId="0" applyFill="0" applyBorder="0" applyProtection="0">
      <alignment horizontal="centerContinuous" vertical="center"/>
    </xf>
    <xf numFmtId="0" fontId="36" fillId="0" borderId="0" applyFill="0" applyBorder="0" applyProtection="0">
      <alignment horizontal="centerContinuous" vertical="center"/>
    </xf>
    <xf numFmtId="0" fontId="14" fillId="22" borderId="0" applyFill="0" applyBorder="0" applyProtection="0">
      <alignment horizontal="center" vertical="center"/>
    </xf>
    <xf numFmtId="0" fontId="68" fillId="0" borderId="0" applyNumberFormat="0" applyFill="0" applyBorder="0" applyAlignment="0" applyProtection="0">
      <alignment vertical="center"/>
    </xf>
    <xf numFmtId="178" fontId="1" fillId="0" borderId="16">
      <protection locked="0"/>
    </xf>
    <xf numFmtId="0" fontId="69" fillId="0" borderId="17">
      <alignment horizontal="left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63" fillId="0" borderId="0" applyNumberFormat="0" applyFill="0" applyBorder="0" applyAlignment="0" applyProtection="0">
      <alignment vertical="center"/>
    </xf>
    <xf numFmtId="0" fontId="17" fillId="0" borderId="0" applyNumberFormat="0" applyFont="0" applyFill="0" applyBorder="0" applyProtection="0">
      <alignment horizontal="center" vertical="center" wrapText="1"/>
    </xf>
    <xf numFmtId="0" fontId="9" fillId="0" borderId="0"/>
    <xf numFmtId="0" fontId="18" fillId="0" borderId="0"/>
    <xf numFmtId="0" fontId="9" fillId="0" borderId="0"/>
    <xf numFmtId="0" fontId="5" fillId="0" borderId="0">
      <protection locked="0"/>
    </xf>
    <xf numFmtId="0" fontId="19" fillId="0" borderId="0">
      <protection locked="0"/>
    </xf>
    <xf numFmtId="0" fontId="19" fillId="0" borderId="0">
      <protection locked="0"/>
    </xf>
    <xf numFmtId="0" fontId="20" fillId="0" borderId="0"/>
    <xf numFmtId="0" fontId="70" fillId="0" borderId="0" applyFill="0" applyBorder="0" applyProtection="0">
      <alignment horizontal="left" shrinkToFit="1"/>
    </xf>
    <xf numFmtId="189" fontId="1" fillId="0" borderId="0"/>
    <xf numFmtId="0" fontId="21" fillId="0" borderId="0">
      <protection locked="0"/>
    </xf>
    <xf numFmtId="49" fontId="1" fillId="0" borderId="0" applyFont="0" applyFill="0" applyBorder="0" applyAlignment="0" applyProtection="0"/>
    <xf numFmtId="3" fontId="8" fillId="0" borderId="18">
      <alignment horizontal="center"/>
    </xf>
    <xf numFmtId="0" fontId="21" fillId="0" borderId="0">
      <protection locked="0"/>
    </xf>
    <xf numFmtId="0" fontId="28" fillId="0" borderId="0" applyNumberFormat="0" applyFill="0" applyBorder="0" applyAlignment="0" applyProtection="0">
      <alignment vertical="top"/>
      <protection locked="0"/>
    </xf>
    <xf numFmtId="40" fontId="22" fillId="0" borderId="0" applyFont="0" applyFill="0" applyBorder="0" applyAlignment="0" applyProtection="0"/>
    <xf numFmtId="38" fontId="22" fillId="0" borderId="0" applyFont="0" applyFill="0" applyBorder="0" applyAlignment="0" applyProtection="0"/>
    <xf numFmtId="179" fontId="7" fillId="0" borderId="19">
      <alignment vertical="center"/>
    </xf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6" fillId="0" borderId="0" applyNumberFormat="0" applyFont="0" applyFill="0" applyBorder="0" applyProtection="0">
      <alignment horizontal="distributed" vertical="center" justifyLastLine="1"/>
    </xf>
    <xf numFmtId="176" fontId="1" fillId="0" borderId="0">
      <protection locked="0"/>
    </xf>
    <xf numFmtId="206" fontId="5" fillId="0" borderId="0" applyFont="0" applyFill="0" applyBorder="0" applyProtection="0">
      <alignment horizontal="center" vertical="center"/>
    </xf>
    <xf numFmtId="207" fontId="5" fillId="0" borderId="0" applyFont="0" applyFill="0" applyBorder="0" applyProtection="0">
      <alignment horizontal="center" vertical="center"/>
    </xf>
    <xf numFmtId="9" fontId="23" fillId="22" borderId="0" applyFill="0" applyBorder="0" applyProtection="0">
      <alignment horizontal="right"/>
    </xf>
    <xf numFmtId="10" fontId="23" fillId="0" borderId="0" applyFill="0" applyBorder="0" applyProtection="0">
      <alignment horizontal="right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184" fontId="6" fillId="0" borderId="0" applyFont="0" applyFill="0" applyBorder="0" applyAlignment="0" applyProtection="0"/>
    <xf numFmtId="0" fontId="5" fillId="0" borderId="20"/>
    <xf numFmtId="0" fontId="1" fillId="0" borderId="0"/>
    <xf numFmtId="0" fontId="46" fillId="0" borderId="0"/>
    <xf numFmtId="209" fontId="1" fillId="0" borderId="21" applyBorder="0"/>
    <xf numFmtId="0" fontId="6" fillId="0" borderId="0" applyNumberFormat="0" applyFont="0" applyFill="0" applyBorder="0" applyProtection="0">
      <alignment horizontal="centerContinuous" vertical="center"/>
    </xf>
    <xf numFmtId="183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  <xf numFmtId="0" fontId="9" fillId="0" borderId="0"/>
    <xf numFmtId="0" fontId="9" fillId="0" borderId="0"/>
    <xf numFmtId="0" fontId="8" fillId="0" borderId="0"/>
    <xf numFmtId="38" fontId="8" fillId="0" borderId="0" applyFont="0" applyFill="0" applyBorder="0" applyAlignment="0" applyProtection="0"/>
    <xf numFmtId="0" fontId="17" fillId="0" borderId="0"/>
    <xf numFmtId="0" fontId="8" fillId="0" borderId="0"/>
    <xf numFmtId="0" fontId="48" fillId="0" borderId="22"/>
    <xf numFmtId="203" fontId="49" fillId="0" borderId="0" applyFont="0" applyFill="0" applyBorder="0" applyAlignment="0" applyProtection="0"/>
    <xf numFmtId="0" fontId="50" fillId="0" borderId="0">
      <alignment vertical="center"/>
    </xf>
    <xf numFmtId="0" fontId="10" fillId="0" borderId="0"/>
    <xf numFmtId="0" fontId="37" fillId="0" borderId="0" applyNumberFormat="0" applyBorder="0" applyAlignment="0">
      <alignment horizontal="centerContinuous" vertical="center"/>
    </xf>
    <xf numFmtId="0" fontId="9" fillId="0" borderId="0"/>
    <xf numFmtId="4" fontId="21" fillId="0" borderId="0">
      <protection locked="0"/>
    </xf>
    <xf numFmtId="0" fontId="5" fillId="0" borderId="0">
      <protection locked="0"/>
    </xf>
    <xf numFmtId="0" fontId="5" fillId="0" borderId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6" fontId="1" fillId="0" borderId="0">
      <protection locked="0"/>
    </xf>
    <xf numFmtId="210" fontId="3" fillId="0" borderId="0" applyFont="0" applyFill="0" applyBorder="0" applyAlignment="0" applyProtection="0">
      <alignment vertical="center"/>
    </xf>
    <xf numFmtId="176" fontId="1" fillId="0" borderId="0">
      <protection locked="0"/>
    </xf>
    <xf numFmtId="211" fontId="5" fillId="0" borderId="0" applyFont="0" applyFill="0" applyBorder="0" applyProtection="0">
      <alignment vertical="center"/>
    </xf>
    <xf numFmtId="38" fontId="6" fillId="0" borderId="0" applyFont="0" applyFill="0" applyBorder="0" applyProtection="0">
      <alignment vertical="center"/>
    </xf>
    <xf numFmtId="179" fontId="5" fillId="0" borderId="23">
      <alignment horizontal="center" vertical="center"/>
    </xf>
    <xf numFmtId="41" fontId="1" fillId="0" borderId="0" applyFont="0" applyFill="0" applyBorder="0" applyAlignment="0" applyProtection="0"/>
    <xf numFmtId="188" fontId="1" fillId="22" borderId="0" applyFill="0" applyBorder="0" applyProtection="0">
      <alignment horizontal="right"/>
    </xf>
    <xf numFmtId="38" fontId="6" fillId="0" borderId="0" applyFont="0" applyFill="0" applyBorder="0" applyAlignment="0" applyProtection="0">
      <alignment vertical="center"/>
    </xf>
    <xf numFmtId="212" fontId="6" fillId="0" borderId="0" applyFont="0" applyFill="0" applyBorder="0" applyAlignment="0" applyProtection="0">
      <alignment vertical="center"/>
    </xf>
    <xf numFmtId="38" fontId="6" fillId="0" borderId="0" applyFill="0" applyBorder="0" applyAlignment="0" applyProtection="0">
      <alignment vertical="center"/>
    </xf>
    <xf numFmtId="40" fontId="5" fillId="0" borderId="2"/>
    <xf numFmtId="213" fontId="7" fillId="0" borderId="0" applyFont="0" applyFill="0" applyBorder="0" applyAlignment="0" applyProtection="0">
      <alignment textRotation="255"/>
    </xf>
    <xf numFmtId="214" fontId="7" fillId="0" borderId="0" applyFont="0" applyFill="0" applyBorder="0" applyAlignment="0" applyProtection="0">
      <alignment textRotation="255"/>
    </xf>
    <xf numFmtId="215" fontId="7" fillId="0" borderId="0" applyFont="0" applyFill="0" applyBorder="0" applyAlignment="0" applyProtection="0">
      <alignment textRotation="255"/>
    </xf>
    <xf numFmtId="216" fontId="7" fillId="0" borderId="0" applyFont="0" applyFill="0" applyBorder="0" applyAlignment="0" applyProtection="0">
      <alignment textRotation="255"/>
    </xf>
    <xf numFmtId="0" fontId="5" fillId="0" borderId="0" applyFont="0" applyFill="0" applyBorder="0" applyAlignment="0" applyProtection="0"/>
    <xf numFmtId="0" fontId="8" fillId="0" borderId="0"/>
    <xf numFmtId="176" fontId="1" fillId="0" borderId="0">
      <protection locked="0"/>
    </xf>
    <xf numFmtId="176" fontId="1" fillId="0" borderId="0">
      <protection locked="0"/>
    </xf>
    <xf numFmtId="42" fontId="7" fillId="0" borderId="0" applyFont="0" applyFill="0" applyBorder="0" applyAlignment="0" applyProtection="0"/>
    <xf numFmtId="196" fontId="1" fillId="0" borderId="0">
      <protection locked="0"/>
    </xf>
    <xf numFmtId="176" fontId="1" fillId="0" borderId="0">
      <protection locked="0"/>
    </xf>
    <xf numFmtId="0" fontId="38" fillId="0" borderId="24">
      <alignment horizontal="center" vertical="center"/>
    </xf>
    <xf numFmtId="0" fontId="38" fillId="0" borderId="24">
      <alignment horizontal="left" vertical="center"/>
    </xf>
    <xf numFmtId="0" fontId="38" fillId="0" borderId="24">
      <alignment vertical="center" textRotation="255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226" fontId="90" fillId="0" borderId="0"/>
    <xf numFmtId="0" fontId="7" fillId="0" borderId="0"/>
    <xf numFmtId="0" fontId="1" fillId="0" borderId="0"/>
    <xf numFmtId="0" fontId="4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7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49" fontId="6" fillId="0" borderId="0">
      <alignment horizontal="left"/>
    </xf>
    <xf numFmtId="0" fontId="11" fillId="0" borderId="0"/>
    <xf numFmtId="5" fontId="1" fillId="0" borderId="0" applyBorder="0"/>
    <xf numFmtId="0" fontId="21" fillId="0" borderId="7">
      <protection locked="0"/>
    </xf>
    <xf numFmtId="217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5" fillId="0" borderId="0">
      <protection locked="0"/>
    </xf>
    <xf numFmtId="182" fontId="1" fillId="0" borderId="0">
      <protection locked="0"/>
    </xf>
    <xf numFmtId="0" fontId="98" fillId="0" borderId="0">
      <alignment vertical="center"/>
    </xf>
    <xf numFmtId="41" fontId="98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26">
    <xf numFmtId="0" fontId="0" fillId="0" borderId="0" xfId="0">
      <alignment vertical="center"/>
    </xf>
    <xf numFmtId="0" fontId="72" fillId="0" borderId="0" xfId="0" applyFont="1" applyAlignment="1">
      <alignment vertical="center" shrinkToFit="1"/>
    </xf>
    <xf numFmtId="0" fontId="72" fillId="0" borderId="25" xfId="0" applyFont="1" applyFill="1" applyBorder="1" applyAlignment="1">
      <alignment horizontal="center" vertical="center" shrinkToFit="1"/>
    </xf>
    <xf numFmtId="41" fontId="72" fillId="0" borderId="25" xfId="322" applyFont="1" applyFill="1" applyBorder="1" applyAlignment="1">
      <alignment vertical="center" shrinkToFit="1"/>
    </xf>
    <xf numFmtId="41" fontId="72" fillId="0" borderId="25" xfId="0" applyNumberFormat="1" applyFont="1" applyFill="1" applyBorder="1" applyAlignment="1">
      <alignment vertical="center" shrinkToFit="1"/>
    </xf>
    <xf numFmtId="0" fontId="72" fillId="0" borderId="26" xfId="0" applyFont="1" applyFill="1" applyBorder="1" applyAlignment="1">
      <alignment horizontal="center" vertical="center" shrinkToFit="1"/>
    </xf>
    <xf numFmtId="0" fontId="72" fillId="0" borderId="24" xfId="0" applyFont="1" applyFill="1" applyBorder="1" applyAlignment="1">
      <alignment horizontal="center" vertical="center" shrinkToFit="1"/>
    </xf>
    <xf numFmtId="41" fontId="72" fillId="0" borderId="24" xfId="322" applyFont="1" applyFill="1" applyBorder="1" applyAlignment="1">
      <alignment vertical="center" shrinkToFit="1"/>
    </xf>
    <xf numFmtId="0" fontId="72" fillId="0" borderId="27" xfId="0" applyFont="1" applyFill="1" applyBorder="1" applyAlignment="1">
      <alignment horizontal="center" vertical="center" shrinkToFit="1"/>
    </xf>
    <xf numFmtId="41" fontId="72" fillId="0" borderId="24" xfId="0" applyNumberFormat="1" applyFont="1" applyFill="1" applyBorder="1" applyAlignment="1">
      <alignment vertical="center" shrinkToFit="1"/>
    </xf>
    <xf numFmtId="0" fontId="72" fillId="0" borderId="17" xfId="0" applyFont="1" applyFill="1" applyBorder="1" applyAlignment="1">
      <alignment horizontal="center" vertical="center" shrinkToFit="1"/>
    </xf>
    <xf numFmtId="0" fontId="72" fillId="0" borderId="24" xfId="0" applyFont="1" applyFill="1" applyBorder="1" applyAlignment="1">
      <alignment vertical="center" shrinkToFit="1"/>
    </xf>
    <xf numFmtId="43" fontId="72" fillId="0" borderId="0" xfId="0" applyNumberFormat="1" applyFont="1" applyAlignment="1">
      <alignment vertical="center" shrinkToFit="1"/>
    </xf>
    <xf numFmtId="0" fontId="72" fillId="0" borderId="0" xfId="0" applyFont="1" applyAlignment="1">
      <alignment horizontal="center" vertical="center" shrinkToFit="1"/>
    </xf>
    <xf numFmtId="0" fontId="72" fillId="0" borderId="18" xfId="0" applyFont="1" applyFill="1" applyBorder="1" applyAlignment="1">
      <alignment horizontal="center" vertical="center" shrinkToFit="1"/>
    </xf>
    <xf numFmtId="0" fontId="72" fillId="0" borderId="18" xfId="0" applyFont="1" applyFill="1" applyBorder="1" applyAlignment="1">
      <alignment vertical="center" shrinkToFit="1"/>
    </xf>
    <xf numFmtId="41" fontId="72" fillId="0" borderId="18" xfId="322" applyFont="1" applyFill="1" applyBorder="1" applyAlignment="1">
      <alignment vertical="center" shrinkToFit="1"/>
    </xf>
    <xf numFmtId="0" fontId="72" fillId="0" borderId="18" xfId="0" applyFont="1" applyFill="1" applyBorder="1" applyAlignment="1">
      <alignment horizontal="right" vertical="center" shrinkToFit="1"/>
    </xf>
    <xf numFmtId="41" fontId="76" fillId="0" borderId="18" xfId="0" applyNumberFormat="1" applyFont="1" applyFill="1" applyBorder="1" applyAlignment="1">
      <alignment vertical="center" shrinkToFit="1"/>
    </xf>
    <xf numFmtId="0" fontId="72" fillId="0" borderId="28" xfId="0" applyFont="1" applyFill="1" applyBorder="1" applyAlignment="1">
      <alignment horizontal="center" vertical="center" shrinkToFit="1"/>
    </xf>
    <xf numFmtId="0" fontId="76" fillId="0" borderId="29" xfId="0" applyFont="1" applyFill="1" applyBorder="1" applyAlignment="1">
      <alignment horizontal="center" vertical="center" shrinkToFit="1"/>
    </xf>
    <xf numFmtId="0" fontId="76" fillId="0" borderId="17" xfId="0" applyFont="1" applyFill="1" applyBorder="1" applyAlignment="1">
      <alignment horizontal="center" vertical="center" shrinkToFit="1"/>
    </xf>
    <xf numFmtId="41" fontId="72" fillId="0" borderId="0" xfId="322" applyFont="1" applyAlignment="1">
      <alignment vertical="center" shrinkToFit="1"/>
    </xf>
    <xf numFmtId="41" fontId="72" fillId="0" borderId="0" xfId="0" applyNumberFormat="1" applyFont="1" applyAlignment="1">
      <alignment vertical="center" shrinkToFit="1"/>
    </xf>
    <xf numFmtId="224" fontId="72" fillId="0" borderId="24" xfId="0" applyNumberFormat="1" applyFont="1" applyFill="1" applyBorder="1" applyAlignment="1">
      <alignment horizontal="center" vertical="center" shrinkToFit="1"/>
    </xf>
    <xf numFmtId="0" fontId="78" fillId="0" borderId="0" xfId="388" applyFont="1" applyAlignment="1">
      <alignment vertical="center"/>
    </xf>
    <xf numFmtId="0" fontId="75" fillId="0" borderId="0" xfId="388" applyFont="1" applyBorder="1" applyAlignment="1">
      <alignment horizontal="center" vertical="center"/>
    </xf>
    <xf numFmtId="0" fontId="75" fillId="0" borderId="0" xfId="388" applyFont="1" applyBorder="1" applyAlignment="1">
      <alignment vertical="center"/>
    </xf>
    <xf numFmtId="0" fontId="74" fillId="0" borderId="0" xfId="388" applyFont="1" applyBorder="1" applyAlignment="1">
      <alignment horizontal="center" vertical="center"/>
    </xf>
    <xf numFmtId="0" fontId="78" fillId="0" borderId="0" xfId="388" applyFont="1" applyBorder="1" applyAlignment="1">
      <alignment vertical="center"/>
    </xf>
    <xf numFmtId="49" fontId="74" fillId="0" borderId="0" xfId="388" applyNumberFormat="1" applyFont="1" applyBorder="1" applyAlignment="1">
      <alignment horizontal="left" vertical="center"/>
    </xf>
    <xf numFmtId="0" fontId="75" fillId="0" borderId="0" xfId="388" applyFont="1" applyBorder="1" applyAlignment="1">
      <alignment vertical="top"/>
    </xf>
    <xf numFmtId="0" fontId="75" fillId="0" borderId="0" xfId="388" applyFont="1" applyBorder="1" applyAlignment="1">
      <alignment horizontal="left" vertical="center"/>
    </xf>
    <xf numFmtId="0" fontId="74" fillId="0" borderId="0" xfId="388" applyFont="1" applyBorder="1" applyAlignment="1">
      <alignment vertical="top"/>
    </xf>
    <xf numFmtId="0" fontId="73" fillId="0" borderId="0" xfId="388" applyFont="1" applyBorder="1" applyAlignment="1">
      <alignment horizontal="center" vertical="center" wrapText="1"/>
    </xf>
    <xf numFmtId="0" fontId="73" fillId="0" borderId="0" xfId="388" applyFont="1" applyBorder="1" applyAlignment="1">
      <alignment horizontal="center" vertical="center"/>
    </xf>
    <xf numFmtId="0" fontId="77" fillId="0" borderId="0" xfId="388" applyFont="1" applyBorder="1" applyAlignment="1">
      <alignment horizontal="center" vertical="center"/>
    </xf>
    <xf numFmtId="0" fontId="84" fillId="0" borderId="0" xfId="388" applyFont="1" applyAlignment="1">
      <alignment vertical="center"/>
    </xf>
    <xf numFmtId="0" fontId="85" fillId="0" borderId="0" xfId="388" applyFont="1" applyBorder="1" applyAlignment="1">
      <alignment horizontal="left" vertical="center"/>
    </xf>
    <xf numFmtId="0" fontId="85" fillId="0" borderId="0" xfId="388" applyFont="1" applyBorder="1" applyAlignment="1">
      <alignment horizontal="center" vertical="center"/>
    </xf>
    <xf numFmtId="0" fontId="86" fillId="0" borderId="0" xfId="388" applyFont="1" applyBorder="1" applyAlignment="1">
      <alignment vertical="center"/>
    </xf>
    <xf numFmtId="49" fontId="85" fillId="0" borderId="0" xfId="388" applyNumberFormat="1" applyFont="1" applyBorder="1" applyAlignment="1">
      <alignment horizontal="left" vertical="center"/>
    </xf>
    <xf numFmtId="49" fontId="85" fillId="0" borderId="0" xfId="388" applyNumberFormat="1" applyFont="1" applyBorder="1" applyAlignment="1">
      <alignment vertical="center"/>
    </xf>
    <xf numFmtId="0" fontId="86" fillId="0" borderId="0" xfId="388" applyFont="1" applyBorder="1" applyAlignment="1">
      <alignment vertical="top"/>
    </xf>
    <xf numFmtId="49" fontId="85" fillId="0" borderId="0" xfId="388" applyNumberFormat="1" applyFont="1" applyBorder="1" applyAlignment="1">
      <alignment horizontal="left" vertical="top" wrapText="1"/>
    </xf>
    <xf numFmtId="49" fontId="87" fillId="0" borderId="0" xfId="322" applyNumberFormat="1" applyFont="1" applyBorder="1" applyAlignment="1">
      <alignment horizontal="center" vertical="top"/>
    </xf>
    <xf numFmtId="0" fontId="86" fillId="0" borderId="0" xfId="388" applyFont="1" applyBorder="1" applyAlignment="1">
      <alignment horizontal="left" vertical="center"/>
    </xf>
    <xf numFmtId="0" fontId="85" fillId="0" borderId="0" xfId="388" applyFont="1" applyBorder="1" applyAlignment="1">
      <alignment vertical="top"/>
    </xf>
    <xf numFmtId="0" fontId="76" fillId="0" borderId="30" xfId="0" applyFont="1" applyFill="1" applyBorder="1" applyAlignment="1">
      <alignment horizontal="center" vertical="center" shrinkToFit="1"/>
    </xf>
    <xf numFmtId="0" fontId="1" fillId="0" borderId="0" xfId="390"/>
    <xf numFmtId="0" fontId="1" fillId="0" borderId="0" xfId="390" applyAlignment="1">
      <alignment vertical="center"/>
    </xf>
    <xf numFmtId="0" fontId="1" fillId="0" borderId="0" xfId="390" applyBorder="1"/>
    <xf numFmtId="41" fontId="1" fillId="0" borderId="0" xfId="324" applyBorder="1"/>
    <xf numFmtId="0" fontId="38" fillId="0" borderId="0" xfId="389" applyFont="1"/>
    <xf numFmtId="0" fontId="1" fillId="0" borderId="0" xfId="389"/>
    <xf numFmtId="41" fontId="1" fillId="0" borderId="0" xfId="390" applyNumberFormat="1"/>
    <xf numFmtId="0" fontId="91" fillId="0" borderId="0" xfId="379" applyFont="1" applyBorder="1" applyAlignment="1">
      <alignment vertical="center"/>
    </xf>
    <xf numFmtId="41" fontId="92" fillId="0" borderId="0" xfId="379" applyNumberFormat="1" applyFont="1" applyBorder="1" applyAlignment="1">
      <alignment vertical="center"/>
    </xf>
    <xf numFmtId="41" fontId="1" fillId="0" borderId="0" xfId="322" applyBorder="1" applyAlignment="1"/>
    <xf numFmtId="0" fontId="38" fillId="0" borderId="0" xfId="390" applyFont="1" applyAlignment="1">
      <alignment vertical="center"/>
    </xf>
    <xf numFmtId="0" fontId="38" fillId="0" borderId="35" xfId="390" applyFont="1" applyBorder="1" applyAlignment="1">
      <alignment horizontal="center" vertical="center"/>
    </xf>
    <xf numFmtId="0" fontId="38" fillId="0" borderId="36" xfId="390" applyFont="1" applyBorder="1" applyAlignment="1">
      <alignment horizontal="center" vertical="center"/>
    </xf>
    <xf numFmtId="0" fontId="38" fillId="0" borderId="37" xfId="390" applyFont="1" applyBorder="1" applyAlignment="1">
      <alignment horizontal="center" vertical="center"/>
    </xf>
    <xf numFmtId="10" fontId="38" fillId="0" borderId="36" xfId="390" applyNumberFormat="1" applyFont="1" applyBorder="1" applyAlignment="1">
      <alignment horizontal="center" vertical="center"/>
    </xf>
    <xf numFmtId="0" fontId="38" fillId="0" borderId="38" xfId="390" applyFont="1" applyBorder="1" applyAlignment="1">
      <alignment horizontal="center" vertical="center"/>
    </xf>
    <xf numFmtId="0" fontId="38" fillId="0" borderId="40" xfId="390" applyFont="1" applyBorder="1" applyAlignment="1">
      <alignment horizontal="center" vertical="center"/>
    </xf>
    <xf numFmtId="41" fontId="38" fillId="0" borderId="23" xfId="324" applyFont="1" applyBorder="1" applyAlignment="1">
      <alignment vertical="center"/>
    </xf>
    <xf numFmtId="225" fontId="38" fillId="0" borderId="41" xfId="324" applyNumberFormat="1" applyFont="1" applyBorder="1" applyAlignment="1">
      <alignment vertical="center"/>
    </xf>
    <xf numFmtId="0" fontId="38" fillId="0" borderId="0" xfId="390" applyFont="1" applyBorder="1" applyAlignment="1">
      <alignment horizontal="center" vertical="center"/>
    </xf>
    <xf numFmtId="41" fontId="38" fillId="0" borderId="0" xfId="324" applyFont="1" applyBorder="1" applyAlignment="1">
      <alignment vertical="center"/>
    </xf>
    <xf numFmtId="225" fontId="38" fillId="0" borderId="0" xfId="324" applyNumberFormat="1" applyFont="1" applyBorder="1" applyAlignment="1">
      <alignment vertical="center"/>
    </xf>
    <xf numFmtId="41" fontId="38" fillId="0" borderId="39" xfId="324" applyFont="1" applyBorder="1" applyAlignment="1">
      <alignment horizontal="center" vertical="center"/>
    </xf>
    <xf numFmtId="41" fontId="38" fillId="0" borderId="40" xfId="324" applyFont="1" applyBorder="1" applyAlignment="1">
      <alignment vertical="center"/>
    </xf>
    <xf numFmtId="10" fontId="38" fillId="0" borderId="23" xfId="324" applyNumberFormat="1" applyFont="1" applyBorder="1" applyAlignment="1">
      <alignment vertical="center"/>
    </xf>
    <xf numFmtId="41" fontId="38" fillId="0" borderId="41" xfId="324" applyFont="1" applyBorder="1" applyAlignment="1">
      <alignment vertical="center"/>
    </xf>
    <xf numFmtId="41" fontId="38" fillId="0" borderId="39" xfId="390" applyNumberFormat="1" applyFont="1" applyBorder="1" applyAlignment="1">
      <alignment vertical="center"/>
    </xf>
    <xf numFmtId="0" fontId="38" fillId="0" borderId="39" xfId="390" applyFont="1" applyBorder="1" applyAlignment="1">
      <alignment vertical="center"/>
    </xf>
    <xf numFmtId="0" fontId="38" fillId="0" borderId="40" xfId="390" applyFont="1" applyBorder="1" applyAlignment="1">
      <alignment vertical="center"/>
    </xf>
    <xf numFmtId="0" fontId="38" fillId="0" borderId="33" xfId="390" applyFont="1" applyBorder="1" applyAlignment="1">
      <alignment horizontal="center" vertical="center"/>
    </xf>
    <xf numFmtId="177" fontId="38" fillId="0" borderId="1" xfId="390" applyNumberFormat="1" applyFont="1" applyBorder="1" applyAlignment="1">
      <alignment vertical="center"/>
    </xf>
    <xf numFmtId="0" fontId="38" fillId="0" borderId="1" xfId="390" applyFont="1" applyBorder="1" applyAlignment="1">
      <alignment vertical="center"/>
    </xf>
    <xf numFmtId="0" fontId="38" fillId="0" borderId="32" xfId="390" applyFont="1" applyBorder="1" applyAlignment="1">
      <alignment vertical="center"/>
    </xf>
    <xf numFmtId="0" fontId="38" fillId="0" borderId="42" xfId="390" applyFont="1" applyBorder="1" applyAlignment="1">
      <alignment vertical="center"/>
    </xf>
    <xf numFmtId="10" fontId="38" fillId="23" borderId="32" xfId="390" applyNumberFormat="1" applyFont="1" applyFill="1" applyBorder="1" applyAlignment="1">
      <alignment vertical="center"/>
    </xf>
    <xf numFmtId="0" fontId="38" fillId="0" borderId="42" xfId="390" applyFont="1" applyBorder="1" applyAlignment="1">
      <alignment horizontal="center" vertical="center" wrapText="1"/>
    </xf>
    <xf numFmtId="10" fontId="38" fillId="0" borderId="32" xfId="390" applyNumberFormat="1" applyFont="1" applyBorder="1" applyAlignment="1">
      <alignment vertical="center"/>
    </xf>
    <xf numFmtId="0" fontId="38" fillId="0" borderId="43" xfId="390" applyFont="1" applyBorder="1" applyAlignment="1">
      <alignment horizontal="center" vertical="center" wrapText="1"/>
    </xf>
    <xf numFmtId="0" fontId="38" fillId="0" borderId="0" xfId="390" applyFont="1" applyAlignment="1">
      <alignment horizontal="center" vertical="center" wrapText="1"/>
    </xf>
    <xf numFmtId="0" fontId="93" fillId="0" borderId="0" xfId="390" applyFont="1" applyAlignment="1">
      <alignment vertical="center"/>
    </xf>
    <xf numFmtId="0" fontId="94" fillId="0" borderId="0" xfId="390" applyFont="1" applyAlignment="1">
      <alignment horizontal="justify" vertical="center"/>
    </xf>
    <xf numFmtId="0" fontId="93" fillId="0" borderId="0" xfId="390" applyFont="1"/>
    <xf numFmtId="0" fontId="39" fillId="0" borderId="0" xfId="390" applyFont="1"/>
    <xf numFmtId="0" fontId="39" fillId="0" borderId="0" xfId="390" applyFont="1" applyBorder="1"/>
    <xf numFmtId="0" fontId="93" fillId="23" borderId="44" xfId="390" applyFont="1" applyFill="1" applyBorder="1" applyAlignment="1">
      <alignment horizontal="center" vertical="center"/>
    </xf>
    <xf numFmtId="41" fontId="93" fillId="23" borderId="23" xfId="390" applyNumberFormat="1" applyFont="1" applyFill="1" applyBorder="1" applyAlignment="1">
      <alignment vertical="center"/>
    </xf>
    <xf numFmtId="0" fontId="93" fillId="23" borderId="23" xfId="390" applyFont="1" applyFill="1" applyBorder="1" applyAlignment="1">
      <alignment vertical="center"/>
    </xf>
    <xf numFmtId="0" fontId="93" fillId="23" borderId="41" xfId="390" applyFont="1" applyFill="1" applyBorder="1" applyAlignment="1">
      <alignment vertical="center"/>
    </xf>
    <xf numFmtId="197" fontId="72" fillId="0" borderId="24" xfId="0" applyNumberFormat="1" applyFont="1" applyFill="1" applyBorder="1" applyAlignment="1">
      <alignment horizontal="center" vertical="center" shrinkToFit="1"/>
    </xf>
    <xf numFmtId="0" fontId="73" fillId="0" borderId="45" xfId="388" applyFont="1" applyBorder="1" applyAlignment="1">
      <alignment horizontal="center" vertical="center"/>
    </xf>
    <xf numFmtId="0" fontId="73" fillId="0" borderId="46" xfId="388" applyFont="1" applyBorder="1" applyAlignment="1">
      <alignment horizontal="center" vertical="center" wrapText="1"/>
    </xf>
    <xf numFmtId="0" fontId="73" fillId="0" borderId="46" xfId="388" applyFont="1" applyBorder="1" applyAlignment="1">
      <alignment horizontal="center" vertical="center"/>
    </xf>
    <xf numFmtId="0" fontId="77" fillId="0" borderId="46" xfId="388" applyFont="1" applyBorder="1" applyAlignment="1">
      <alignment horizontal="center" vertical="center"/>
    </xf>
    <xf numFmtId="0" fontId="73" fillId="0" borderId="47" xfId="388" applyFont="1" applyBorder="1" applyAlignment="1">
      <alignment horizontal="center" vertical="center"/>
    </xf>
    <xf numFmtId="0" fontId="73" fillId="0" borderId="42" xfId="388" applyFont="1" applyBorder="1" applyAlignment="1">
      <alignment horizontal="center" vertical="center"/>
    </xf>
    <xf numFmtId="0" fontId="73" fillId="0" borderId="48" xfId="388" applyFont="1" applyBorder="1" applyAlignment="1">
      <alignment horizontal="center" vertical="center"/>
    </xf>
    <xf numFmtId="0" fontId="79" fillId="0" borderId="42" xfId="388" applyFont="1" applyBorder="1" applyAlignment="1">
      <alignment horizontal="center" vertical="center" wrapText="1"/>
    </xf>
    <xf numFmtId="0" fontId="75" fillId="0" borderId="48" xfId="388" applyFont="1" applyBorder="1" applyAlignment="1">
      <alignment horizontal="center" vertical="center"/>
    </xf>
    <xf numFmtId="0" fontId="74" fillId="0" borderId="42" xfId="388" applyFont="1" applyBorder="1" applyAlignment="1">
      <alignment horizontal="center" vertical="center"/>
    </xf>
    <xf numFmtId="41" fontId="74" fillId="0" borderId="48" xfId="322" applyNumberFormat="1" applyFont="1" applyBorder="1" applyAlignment="1">
      <alignment horizontal="center" vertical="center"/>
    </xf>
    <xf numFmtId="212" fontId="74" fillId="0" borderId="48" xfId="388" applyNumberFormat="1" applyFont="1" applyBorder="1" applyAlignment="1">
      <alignment horizontal="center" vertical="center"/>
    </xf>
    <xf numFmtId="0" fontId="75" fillId="0" borderId="42" xfId="388" applyFont="1" applyBorder="1" applyAlignment="1">
      <alignment vertical="center"/>
    </xf>
    <xf numFmtId="212" fontId="81" fillId="0" borderId="48" xfId="388" applyNumberFormat="1" applyFont="1" applyBorder="1" applyAlignment="1">
      <alignment horizontal="center" vertical="center"/>
    </xf>
    <xf numFmtId="0" fontId="91" fillId="0" borderId="48" xfId="379" applyFont="1" applyBorder="1" applyAlignment="1">
      <alignment vertical="center"/>
    </xf>
    <xf numFmtId="41" fontId="74" fillId="0" borderId="48" xfId="322" applyFont="1" applyBorder="1" applyAlignment="1">
      <alignment vertical="center"/>
    </xf>
    <xf numFmtId="0" fontId="75" fillId="0" borderId="48" xfId="388" applyFont="1" applyBorder="1" applyAlignment="1">
      <alignment vertical="center"/>
    </xf>
    <xf numFmtId="0" fontId="78" fillId="0" borderId="43" xfId="388" applyFont="1" applyBorder="1" applyAlignment="1">
      <alignment vertical="center"/>
    </xf>
    <xf numFmtId="0" fontId="78" fillId="0" borderId="13" xfId="388" applyFont="1" applyBorder="1" applyAlignment="1">
      <alignment vertical="center"/>
    </xf>
    <xf numFmtId="0" fontId="78" fillId="0" borderId="49" xfId="388" applyFont="1" applyBorder="1" applyAlignment="1">
      <alignment vertical="center"/>
    </xf>
    <xf numFmtId="227" fontId="38" fillId="0" borderId="0" xfId="389" applyNumberFormat="1" applyFont="1"/>
    <xf numFmtId="228" fontId="38" fillId="0" borderId="32" xfId="390" applyNumberFormat="1" applyFont="1" applyBorder="1" applyAlignment="1">
      <alignment vertical="center"/>
    </xf>
    <xf numFmtId="228" fontId="38" fillId="0" borderId="41" xfId="390" applyNumberFormat="1" applyFont="1" applyBorder="1" applyAlignment="1">
      <alignment vertical="center"/>
    </xf>
    <xf numFmtId="41" fontId="85" fillId="0" borderId="0" xfId="388" applyNumberFormat="1" applyFont="1" applyBorder="1" applyAlignment="1">
      <alignment vertical="center"/>
    </xf>
    <xf numFmtId="41" fontId="85" fillId="0" borderId="0" xfId="388" applyNumberFormat="1" applyFont="1" applyBorder="1" applyAlignment="1">
      <alignment horizontal="center" vertical="center"/>
    </xf>
    <xf numFmtId="0" fontId="95" fillId="0" borderId="0" xfId="0" applyFont="1" applyBorder="1" applyAlignment="1">
      <alignment horizontal="justify" vertical="center"/>
    </xf>
    <xf numFmtId="0" fontId="85" fillId="0" borderId="0" xfId="388" applyFont="1" applyBorder="1" applyAlignment="1">
      <alignment horizontal="left" vertical="center"/>
    </xf>
    <xf numFmtId="0" fontId="98" fillId="0" borderId="0" xfId="399" applyAlignment="1"/>
    <xf numFmtId="0" fontId="100" fillId="0" borderId="0" xfId="399" applyFont="1" applyAlignment="1">
      <alignment vertical="center"/>
    </xf>
    <xf numFmtId="0" fontId="98" fillId="0" borderId="0" xfId="399" applyAlignment="1">
      <alignment vertical="center"/>
    </xf>
    <xf numFmtId="0" fontId="101" fillId="0" borderId="38" xfId="399" applyFont="1" applyBorder="1" applyAlignment="1">
      <alignment horizontal="center" vertical="center"/>
    </xf>
    <xf numFmtId="0" fontId="101" fillId="0" borderId="33" xfId="399" applyFont="1" applyBorder="1" applyAlignment="1">
      <alignment horizontal="center" vertical="center"/>
    </xf>
    <xf numFmtId="0" fontId="101" fillId="0" borderId="1" xfId="399" applyFont="1" applyBorder="1" applyAlignment="1">
      <alignment horizontal="center" vertical="center"/>
    </xf>
    <xf numFmtId="0" fontId="101" fillId="0" borderId="32" xfId="399" applyFont="1" applyBorder="1" applyAlignment="1">
      <alignment horizontal="center" vertical="center"/>
    </xf>
    <xf numFmtId="197" fontId="102" fillId="0" borderId="57" xfId="399" applyNumberFormat="1" applyFont="1" applyBorder="1" applyAlignment="1">
      <alignment vertical="center"/>
    </xf>
    <xf numFmtId="197" fontId="102" fillId="0" borderId="58" xfId="399" applyNumberFormat="1" applyFont="1" applyBorder="1" applyAlignment="1">
      <alignment vertical="center"/>
    </xf>
    <xf numFmtId="0" fontId="102" fillId="0" borderId="59" xfId="399" applyFont="1" applyBorder="1" applyAlignment="1">
      <alignment horizontal="center" vertical="center"/>
    </xf>
    <xf numFmtId="197" fontId="102" fillId="0" borderId="60" xfId="399" applyNumberFormat="1" applyFont="1" applyBorder="1" applyAlignment="1">
      <alignment vertical="center"/>
    </xf>
    <xf numFmtId="197" fontId="102" fillId="0" borderId="61" xfId="399" applyNumberFormat="1" applyFont="1" applyBorder="1" applyAlignment="1">
      <alignment vertical="center"/>
    </xf>
    <xf numFmtId="197" fontId="102" fillId="0" borderId="63" xfId="399" applyNumberFormat="1" applyFont="1" applyBorder="1" applyAlignment="1">
      <alignment vertical="center"/>
    </xf>
    <xf numFmtId="197" fontId="102" fillId="0" borderId="64" xfId="399" applyNumberFormat="1" applyFont="1" applyBorder="1" applyAlignment="1">
      <alignment vertical="center"/>
    </xf>
    <xf numFmtId="0" fontId="102" fillId="0" borderId="56" xfId="399" applyFont="1" applyBorder="1" applyAlignment="1">
      <alignment horizontal="center" vertical="center"/>
    </xf>
    <xf numFmtId="0" fontId="102" fillId="0" borderId="65" xfId="399" applyFont="1" applyBorder="1" applyAlignment="1">
      <alignment horizontal="center" vertical="center"/>
    </xf>
    <xf numFmtId="197" fontId="102" fillId="0" borderId="66" xfId="399" applyNumberFormat="1" applyFont="1" applyBorder="1" applyAlignment="1">
      <alignment vertical="center"/>
    </xf>
    <xf numFmtId="197" fontId="102" fillId="0" borderId="67" xfId="399" applyNumberFormat="1" applyFont="1" applyBorder="1" applyAlignment="1">
      <alignment vertical="center"/>
    </xf>
    <xf numFmtId="0" fontId="102" fillId="0" borderId="68" xfId="399" applyFont="1" applyBorder="1" applyAlignment="1">
      <alignment horizontal="center" vertical="center"/>
    </xf>
    <xf numFmtId="197" fontId="102" fillId="0" borderId="69" xfId="399" applyNumberFormat="1" applyFont="1" applyBorder="1" applyAlignment="1">
      <alignment vertical="center"/>
    </xf>
    <xf numFmtId="197" fontId="102" fillId="0" borderId="70" xfId="399" applyNumberFormat="1" applyFont="1" applyBorder="1" applyAlignment="1">
      <alignment vertical="center"/>
    </xf>
    <xf numFmtId="0" fontId="102" fillId="0" borderId="0" xfId="399" applyFont="1" applyAlignment="1"/>
    <xf numFmtId="0" fontId="102" fillId="0" borderId="0" xfId="399" applyFont="1" applyAlignment="1">
      <alignment vertical="center"/>
    </xf>
    <xf numFmtId="0" fontId="85" fillId="0" borderId="0" xfId="388" applyFont="1" applyBorder="1" applyAlignment="1">
      <alignment horizontal="left" vertical="center"/>
    </xf>
    <xf numFmtId="0" fontId="102" fillId="0" borderId="0" xfId="399" applyFont="1" applyAlignment="1">
      <alignment vertical="center"/>
    </xf>
    <xf numFmtId="0" fontId="38" fillId="0" borderId="39" xfId="390" applyFont="1" applyBorder="1" applyAlignment="1">
      <alignment horizontal="center" vertical="center"/>
    </xf>
    <xf numFmtId="0" fontId="104" fillId="0" borderId="0" xfId="389" applyFont="1" applyAlignment="1">
      <alignment vertical="center"/>
    </xf>
    <xf numFmtId="226" fontId="105" fillId="25" borderId="18" xfId="0" applyNumberFormat="1" applyFont="1" applyFill="1" applyBorder="1" applyAlignment="1">
      <alignment horizontal="center" vertical="center" wrapText="1"/>
    </xf>
    <xf numFmtId="226" fontId="107" fillId="22" borderId="29" xfId="0" applyNumberFormat="1" applyFont="1" applyFill="1" applyBorder="1" applyAlignment="1">
      <alignment vertical="center" wrapText="1"/>
    </xf>
    <xf numFmtId="229" fontId="107" fillId="22" borderId="25" xfId="0" applyNumberFormat="1" applyFont="1" applyFill="1" applyBorder="1" applyAlignment="1">
      <alignment horizontal="center" vertical="center" wrapText="1"/>
    </xf>
    <xf numFmtId="37" fontId="107" fillId="22" borderId="26" xfId="0" applyNumberFormat="1" applyFont="1" applyFill="1" applyBorder="1" applyAlignment="1">
      <alignment horizontal="center" vertical="center" wrapText="1"/>
    </xf>
    <xf numFmtId="226" fontId="107" fillId="22" borderId="17" xfId="0" applyNumberFormat="1" applyFont="1" applyFill="1" applyBorder="1" applyAlignment="1">
      <alignment vertical="center" wrapText="1"/>
    </xf>
    <xf numFmtId="229" fontId="107" fillId="22" borderId="24" xfId="0" applyNumberFormat="1" applyFont="1" applyFill="1" applyBorder="1" applyAlignment="1">
      <alignment horizontal="center" vertical="center" wrapText="1"/>
    </xf>
    <xf numFmtId="37" fontId="107" fillId="22" borderId="27" xfId="0" applyNumberFormat="1" applyFont="1" applyFill="1" applyBorder="1" applyAlignment="1">
      <alignment horizontal="center" vertical="center" wrapText="1"/>
    </xf>
    <xf numFmtId="229" fontId="107" fillId="0" borderId="24" xfId="0" applyNumberFormat="1" applyFont="1" applyFill="1" applyBorder="1" applyAlignment="1">
      <alignment horizontal="center" vertical="center" wrapText="1"/>
    </xf>
    <xf numFmtId="226" fontId="107" fillId="22" borderId="30" xfId="0" applyNumberFormat="1" applyFont="1" applyFill="1" applyBorder="1" applyAlignment="1">
      <alignment vertical="center" wrapText="1"/>
    </xf>
    <xf numFmtId="229" fontId="107" fillId="22" borderId="18" xfId="0" applyNumberFormat="1" applyFont="1" applyFill="1" applyBorder="1" applyAlignment="1">
      <alignment horizontal="center" vertical="center" wrapText="1"/>
    </xf>
    <xf numFmtId="37" fontId="107" fillId="22" borderId="28" xfId="0" applyNumberFormat="1" applyFont="1" applyFill="1" applyBorder="1" applyAlignment="1">
      <alignment horizontal="center" vertical="center" wrapText="1"/>
    </xf>
    <xf numFmtId="226" fontId="107" fillId="26" borderId="17" xfId="0" applyNumberFormat="1" applyFont="1" applyFill="1" applyBorder="1" applyAlignment="1">
      <alignment vertical="center" wrapText="1"/>
    </xf>
    <xf numFmtId="229" fontId="107" fillId="26" borderId="24" xfId="0" applyNumberFormat="1" applyFont="1" applyFill="1" applyBorder="1" applyAlignment="1">
      <alignment horizontal="center" vertical="center" wrapText="1"/>
    </xf>
    <xf numFmtId="41" fontId="38" fillId="24" borderId="23" xfId="324" applyFont="1" applyFill="1" applyBorder="1" applyAlignment="1">
      <alignment vertical="center"/>
    </xf>
    <xf numFmtId="226" fontId="108" fillId="26" borderId="17" xfId="0" applyNumberFormat="1" applyFont="1" applyFill="1" applyBorder="1" applyAlignment="1">
      <alignment vertical="center" wrapText="1"/>
    </xf>
    <xf numFmtId="229" fontId="108" fillId="26" borderId="24" xfId="0" applyNumberFormat="1" applyFont="1" applyFill="1" applyBorder="1" applyAlignment="1">
      <alignment horizontal="center" vertical="center" wrapText="1"/>
    </xf>
    <xf numFmtId="41" fontId="1" fillId="0" borderId="0" xfId="322" applyAlignment="1"/>
    <xf numFmtId="0" fontId="102" fillId="26" borderId="59" xfId="399" applyFont="1" applyFill="1" applyBorder="1" applyAlignment="1">
      <alignment horizontal="center" vertical="center"/>
    </xf>
    <xf numFmtId="197" fontId="102" fillId="26" borderId="60" xfId="399" applyNumberFormat="1" applyFont="1" applyFill="1" applyBorder="1" applyAlignment="1">
      <alignment vertical="center"/>
    </xf>
    <xf numFmtId="0" fontId="102" fillId="26" borderId="62" xfId="399" applyFont="1" applyFill="1" applyBorder="1" applyAlignment="1">
      <alignment horizontal="center" vertical="center"/>
    </xf>
    <xf numFmtId="197" fontId="102" fillId="26" borderId="63" xfId="399" applyNumberFormat="1" applyFont="1" applyFill="1" applyBorder="1" applyAlignment="1">
      <alignment vertical="center"/>
    </xf>
    <xf numFmtId="229" fontId="109" fillId="24" borderId="24" xfId="0" applyNumberFormat="1" applyFont="1" applyFill="1" applyBorder="1" applyAlignment="1">
      <alignment horizontal="center" vertical="center" wrapText="1"/>
    </xf>
    <xf numFmtId="226" fontId="109" fillId="24" borderId="17" xfId="0" applyNumberFormat="1" applyFont="1" applyFill="1" applyBorder="1" applyAlignment="1">
      <alignment vertical="center" wrapText="1"/>
    </xf>
    <xf numFmtId="0" fontId="101" fillId="24" borderId="56" xfId="399" applyFont="1" applyFill="1" applyBorder="1" applyAlignment="1">
      <alignment horizontal="center" vertical="center"/>
    </xf>
    <xf numFmtId="197" fontId="101" fillId="24" borderId="57" xfId="399" applyNumberFormat="1" applyFont="1" applyFill="1" applyBorder="1" applyAlignment="1">
      <alignment vertical="center"/>
    </xf>
    <xf numFmtId="0" fontId="0" fillId="0" borderId="0" xfId="390" applyFont="1" applyBorder="1"/>
    <xf numFmtId="10" fontId="0" fillId="0" borderId="0" xfId="390" applyNumberFormat="1" applyFont="1" applyBorder="1"/>
    <xf numFmtId="3" fontId="39" fillId="0" borderId="0" xfId="390" applyNumberFormat="1" applyFont="1"/>
    <xf numFmtId="3" fontId="1" fillId="0" borderId="0" xfId="390" applyNumberFormat="1"/>
    <xf numFmtId="0" fontId="96" fillId="0" borderId="0" xfId="388" applyFont="1" applyBorder="1" applyAlignment="1">
      <alignment horizontal="left" vertical="distributed" shrinkToFit="1"/>
    </xf>
    <xf numFmtId="0" fontId="82" fillId="0" borderId="42" xfId="388" applyFont="1" applyBorder="1" applyAlignment="1">
      <alignment horizontal="center" vertical="center" wrapText="1"/>
    </xf>
    <xf numFmtId="0" fontId="83" fillId="0" borderId="0" xfId="0" applyFont="1" applyBorder="1" applyAlignment="1">
      <alignment horizontal="center" vertical="center"/>
    </xf>
    <xf numFmtId="0" fontId="83" fillId="0" borderId="48" xfId="0" applyFont="1" applyBorder="1" applyAlignment="1">
      <alignment horizontal="center" vertical="center"/>
    </xf>
    <xf numFmtId="0" fontId="85" fillId="0" borderId="0" xfId="388" applyFont="1" applyBorder="1" applyAlignment="1">
      <alignment horizontal="left" vertical="center"/>
    </xf>
    <xf numFmtId="0" fontId="85" fillId="0" borderId="48" xfId="388" applyFont="1" applyBorder="1" applyAlignment="1">
      <alignment horizontal="left" vertical="center"/>
    </xf>
    <xf numFmtId="0" fontId="97" fillId="0" borderId="0" xfId="379" applyFont="1" applyBorder="1" applyAlignment="1">
      <alignment horizontal="center" vertical="center"/>
    </xf>
    <xf numFmtId="0" fontId="80" fillId="0" borderId="42" xfId="388" applyFont="1" applyBorder="1" applyAlignment="1">
      <alignment horizontal="center" vertical="center" wrapText="1"/>
    </xf>
    <xf numFmtId="0" fontId="80" fillId="0" borderId="0" xfId="388" applyFont="1" applyBorder="1" applyAlignment="1">
      <alignment horizontal="center" vertical="center" wrapText="1"/>
    </xf>
    <xf numFmtId="0" fontId="80" fillId="0" borderId="48" xfId="388" applyFont="1" applyBorder="1" applyAlignment="1">
      <alignment horizontal="center" vertical="center" wrapText="1"/>
    </xf>
    <xf numFmtId="0" fontId="72" fillId="0" borderId="50" xfId="0" applyFont="1" applyFill="1" applyBorder="1" applyAlignment="1">
      <alignment horizontal="center" vertical="center" shrinkToFit="1"/>
    </xf>
    <xf numFmtId="0" fontId="72" fillId="0" borderId="30" xfId="0" applyFont="1" applyFill="1" applyBorder="1" applyAlignment="1">
      <alignment horizontal="center" vertical="center" shrinkToFit="1"/>
    </xf>
    <xf numFmtId="0" fontId="72" fillId="0" borderId="51" xfId="0" applyFont="1" applyFill="1" applyBorder="1" applyAlignment="1">
      <alignment horizontal="center" vertical="center" shrinkToFit="1"/>
    </xf>
    <xf numFmtId="0" fontId="72" fillId="0" borderId="18" xfId="0" applyFont="1" applyFill="1" applyBorder="1" applyAlignment="1">
      <alignment horizontal="center" vertical="center" shrinkToFit="1"/>
    </xf>
    <xf numFmtId="0" fontId="72" fillId="0" borderId="52" xfId="0" applyFont="1" applyFill="1" applyBorder="1" applyAlignment="1">
      <alignment horizontal="center" vertical="center" shrinkToFit="1"/>
    </xf>
    <xf numFmtId="0" fontId="72" fillId="0" borderId="28" xfId="0" applyFont="1" applyFill="1" applyBorder="1" applyAlignment="1">
      <alignment horizontal="center" vertical="center" shrinkToFit="1"/>
    </xf>
    <xf numFmtId="0" fontId="38" fillId="0" borderId="31" xfId="390" applyFont="1" applyBorder="1" applyAlignment="1">
      <alignment horizontal="center" vertical="center" wrapText="1"/>
    </xf>
    <xf numFmtId="0" fontId="38" fillId="0" borderId="34" xfId="390" applyFont="1" applyBorder="1" applyAlignment="1">
      <alignment horizontal="center" vertical="center" wrapText="1"/>
    </xf>
    <xf numFmtId="0" fontId="38" fillId="0" borderId="73" xfId="390" applyFont="1" applyBorder="1" applyAlignment="1">
      <alignment horizontal="center" vertical="center"/>
    </xf>
    <xf numFmtId="0" fontId="38" fillId="0" borderId="74" xfId="390" applyFont="1" applyBorder="1" applyAlignment="1">
      <alignment horizontal="center" vertical="center"/>
    </xf>
    <xf numFmtId="0" fontId="38" fillId="0" borderId="71" xfId="390" applyFont="1" applyBorder="1" applyAlignment="1">
      <alignment horizontal="center" vertical="center"/>
    </xf>
    <xf numFmtId="0" fontId="38" fillId="0" borderId="72" xfId="390" applyFont="1" applyBorder="1" applyAlignment="1">
      <alignment horizontal="center" vertical="center"/>
    </xf>
    <xf numFmtId="0" fontId="38" fillId="0" borderId="31" xfId="390" applyFont="1" applyBorder="1" applyAlignment="1">
      <alignment horizontal="center" vertical="center"/>
    </xf>
    <xf numFmtId="0" fontId="38" fillId="0" borderId="34" xfId="390" applyFont="1" applyBorder="1" applyAlignment="1">
      <alignment horizontal="center" vertical="center"/>
    </xf>
    <xf numFmtId="0" fontId="88" fillId="0" borderId="0" xfId="390" applyFont="1" applyAlignment="1">
      <alignment horizontal="center" vertical="center"/>
    </xf>
    <xf numFmtId="0" fontId="38" fillId="0" borderId="53" xfId="390" applyFont="1" applyBorder="1" applyAlignment="1">
      <alignment horizontal="center" vertical="center"/>
    </xf>
    <xf numFmtId="0" fontId="89" fillId="0" borderId="54" xfId="390" applyFont="1" applyBorder="1" applyAlignment="1">
      <alignment horizontal="center" vertical="center"/>
    </xf>
    <xf numFmtId="0" fontId="89" fillId="0" borderId="55" xfId="390" applyFont="1" applyBorder="1" applyAlignment="1">
      <alignment horizontal="center" vertical="center"/>
    </xf>
    <xf numFmtId="0" fontId="38" fillId="0" borderId="75" xfId="390" applyFont="1" applyBorder="1" applyAlignment="1">
      <alignment horizontal="center" vertical="center"/>
    </xf>
    <xf numFmtId="0" fontId="38" fillId="0" borderId="76" xfId="390" applyFont="1" applyBorder="1" applyAlignment="1">
      <alignment horizontal="center" vertical="center"/>
    </xf>
    <xf numFmtId="0" fontId="99" fillId="0" borderId="0" xfId="399" applyFont="1" applyAlignment="1">
      <alignment horizontal="center" vertical="center"/>
    </xf>
    <xf numFmtId="0" fontId="101" fillId="0" borderId="39" xfId="399" applyFont="1" applyBorder="1" applyAlignment="1">
      <alignment horizontal="center" vertical="center"/>
    </xf>
    <xf numFmtId="0" fontId="101" fillId="0" borderId="40" xfId="399" applyFont="1" applyBorder="1" applyAlignment="1">
      <alignment horizontal="center" vertical="center"/>
    </xf>
    <xf numFmtId="0" fontId="102" fillId="0" borderId="0" xfId="399" applyFont="1" applyAlignment="1">
      <alignment vertical="center" wrapText="1"/>
    </xf>
    <xf numFmtId="0" fontId="102" fillId="0" borderId="0" xfId="399" applyFont="1" applyAlignment="1">
      <alignment vertical="center"/>
    </xf>
    <xf numFmtId="0" fontId="38" fillId="0" borderId="0" xfId="389" applyFont="1" applyBorder="1" applyAlignment="1">
      <alignment horizontal="left" vertical="center" wrapText="1"/>
    </xf>
    <xf numFmtId="226" fontId="105" fillId="25" borderId="24" xfId="0" applyNumberFormat="1" applyFont="1" applyFill="1" applyBorder="1" applyAlignment="1">
      <alignment horizontal="center" vertical="center" wrapText="1"/>
    </xf>
    <xf numFmtId="0" fontId="103" fillId="0" borderId="0" xfId="389" applyFont="1" applyAlignment="1">
      <alignment horizontal="center" vertical="center"/>
    </xf>
    <xf numFmtId="226" fontId="105" fillId="22" borderId="50" xfId="0" applyNumberFormat="1" applyFont="1" applyFill="1" applyBorder="1" applyAlignment="1">
      <alignment horizontal="center" vertical="center" wrapText="1"/>
    </xf>
    <xf numFmtId="226" fontId="105" fillId="22" borderId="17" xfId="0" applyNumberFormat="1" applyFont="1" applyFill="1" applyBorder="1" applyAlignment="1">
      <alignment horizontal="center" vertical="center" wrapText="1"/>
    </xf>
    <xf numFmtId="226" fontId="105" fillId="22" borderId="30" xfId="0" applyNumberFormat="1" applyFont="1" applyFill="1" applyBorder="1" applyAlignment="1">
      <alignment horizontal="center" vertical="center" wrapText="1"/>
    </xf>
    <xf numFmtId="226" fontId="106" fillId="22" borderId="51" xfId="0" applyNumberFormat="1" applyFont="1" applyFill="1" applyBorder="1" applyAlignment="1">
      <alignment horizontal="center" vertical="center" wrapText="1"/>
    </xf>
    <xf numFmtId="226" fontId="105" fillId="22" borderId="52" xfId="0" applyNumberFormat="1" applyFont="1" applyFill="1" applyBorder="1" applyAlignment="1">
      <alignment horizontal="center" vertical="center" wrapText="1"/>
    </xf>
    <xf numFmtId="226" fontId="105" fillId="22" borderId="27" xfId="0" applyNumberFormat="1" applyFont="1" applyFill="1" applyBorder="1" applyAlignment="1">
      <alignment horizontal="center" vertical="center" wrapText="1"/>
    </xf>
    <xf numFmtId="226" fontId="105" fillId="22" borderId="28" xfId="0" applyNumberFormat="1" applyFont="1" applyFill="1" applyBorder="1" applyAlignment="1">
      <alignment horizontal="center" vertical="center" wrapText="1"/>
    </xf>
  </cellXfs>
  <cellStyles count="402">
    <cellStyle name="#,##0" xfId="1" xr:uid="{00000000-0005-0000-0000-000000000000}"/>
    <cellStyle name="$" xfId="2" xr:uid="{00000000-0005-0000-0000-000001000000}"/>
    <cellStyle name="$_db진흥" xfId="3" xr:uid="{00000000-0005-0000-0000-000002000000}"/>
    <cellStyle name="$_SE40" xfId="4" xr:uid="{00000000-0005-0000-0000-000003000000}"/>
    <cellStyle name="$_견적2" xfId="5" xr:uid="{00000000-0005-0000-0000-000004000000}"/>
    <cellStyle name="$_기아" xfId="6" xr:uid="{00000000-0005-0000-0000-000005000000}"/>
    <cellStyle name="(##.00)" xfId="7" xr:uid="{00000000-0005-0000-0000-000006000000}"/>
    <cellStyle name="(1)" xfId="8" xr:uid="{00000000-0005-0000-0000-000007000000}"/>
    <cellStyle name="(표준)" xfId="9" xr:uid="{00000000-0005-0000-0000-000008000000}"/>
    <cellStyle name="??&amp;O?&amp;H?_x0008__x000f__x0007_?_x0007__x0001__x0001_" xfId="10" xr:uid="{00000000-0005-0000-0000-000009000000}"/>
    <cellStyle name="??&amp;O?&amp;H?_x0008_??_x0007__x0001__x0001_" xfId="11" xr:uid="{00000000-0005-0000-0000-00000A000000}"/>
    <cellStyle name="??&amp;O?&amp;H?_x0008__x000f__x0007_?_x0007__x0001__x0001__당진테크노폴리스내역서(양영식)조경부문" xfId="12" xr:uid="{00000000-0005-0000-0000-00000B000000}"/>
    <cellStyle name="?W?_laroux" xfId="13" xr:uid="{00000000-0005-0000-0000-00000C000000}"/>
    <cellStyle name="_(B지구택지개발사업)_원용역_충북개발공사수행분포함" xfId="14" xr:uid="{00000000-0005-0000-0000-00000D000000}"/>
    <cellStyle name="_(당진테크노폴리스-지반조사내역서-실시설계)" xfId="15" xr:uid="{00000000-0005-0000-0000-00000E000000}"/>
    <cellStyle name="_(당진테크노폴리스-지반조사내역서-실시설계)(1안)" xfId="16" xr:uid="{00000000-0005-0000-0000-00000F000000}"/>
    <cellStyle name="_(당진테크노폴리스-지반조사내역서-실시설계)(2안)" xfId="17" xr:uid="{00000000-0005-0000-0000-000010000000}"/>
    <cellStyle name="_08_사전재해영향성검토" xfId="18" xr:uid="{00000000-0005-0000-0000-000011000000}"/>
    <cellStyle name="_7.설계내역서(발주)" xfId="19" xr:uid="{00000000-0005-0000-0000-000012000000}"/>
    <cellStyle name="_Book3" xfId="20" xr:uid="{00000000-0005-0000-0000-000013000000}"/>
    <cellStyle name="_laroux" xfId="21" xr:uid="{00000000-0005-0000-0000-000014000000}"/>
    <cellStyle name="_laroux_견적서포멧" xfId="22" xr:uid="{00000000-0005-0000-0000-000015000000}"/>
    <cellStyle name="_RAMP-E교-최종000" xfId="23" xr:uid="{00000000-0005-0000-0000-000016000000}"/>
    <cellStyle name="_RAMP-E교-최종000_시방서" xfId="24" xr:uid="{00000000-0005-0000-0000-000017000000}"/>
    <cellStyle name="_RAMP-E교-최종000_파도 - 모항선 횡배수관 확장" xfId="25" xr:uid="{00000000-0005-0000-0000-000018000000}"/>
    <cellStyle name="_RAMP-E교-최종000_파도 - 모항선 횡배수관 확장_시방서" xfId="26" xr:uid="{00000000-0005-0000-0000-000019000000}"/>
    <cellStyle name="_가좌IC-4개 영향평가 내역서" xfId="27" xr:uid="{00000000-0005-0000-0000-00001A000000}"/>
    <cellStyle name="_가좌IC-기본 및 실시설계-수정" xfId="28" xr:uid="{00000000-0005-0000-0000-00001B000000}"/>
    <cellStyle name="_갯벌생태공원 평가부문내역(REV01)" xfId="29" xr:uid="{00000000-0005-0000-0000-00001C000000}"/>
    <cellStyle name="_고대산평가용역내역(환경,교통,재해)" xfId="30" xr:uid="{00000000-0005-0000-0000-00001D000000}"/>
    <cellStyle name="_금일읍·노화읍하수처리시설내역서(처리장,차집관거)" xfId="31" xr:uid="{00000000-0005-0000-0000-00001E000000}"/>
    <cellStyle name="_기본 및 실시설계 발주내역서(ver2)060511" xfId="32" xr:uid="{00000000-0005-0000-0000-00001F000000}"/>
    <cellStyle name="_내역서(개발계획단계-환지)" xfId="33" xr:uid="{00000000-0005-0000-0000-000020000000}"/>
    <cellStyle name="_내역서(실시계획)수정" xfId="34" xr:uid="{00000000-0005-0000-0000-000021000000}"/>
    <cellStyle name="_내역서-구룡지구" xfId="35" xr:uid="{00000000-0005-0000-0000-000022000000}"/>
    <cellStyle name="_당진테크노 내역(조경)" xfId="36" xr:uid="{00000000-0005-0000-0000-000023000000}"/>
    <cellStyle name="_도곡1교 교대 수량" xfId="37" xr:uid="{00000000-0005-0000-0000-000024000000}"/>
    <cellStyle name="_도곡1교 교대 수량_RAMP-E교-최종000" xfId="38" xr:uid="{00000000-0005-0000-0000-000025000000}"/>
    <cellStyle name="_도곡1교 교대 수량_RAMP-E교-최종000_시방서" xfId="39" xr:uid="{00000000-0005-0000-0000-000026000000}"/>
    <cellStyle name="_도곡1교 교대 수량_RAMP-E교-최종000_파도 - 모항선 횡배수관 확장" xfId="40" xr:uid="{00000000-0005-0000-0000-000027000000}"/>
    <cellStyle name="_도곡1교 교대 수량_RAMP-E교-최종000_파도 - 모항선 횡배수관 확장_시방서" xfId="41" xr:uid="{00000000-0005-0000-0000-000028000000}"/>
    <cellStyle name="_도곡1교 교대 수량_시방서" xfId="42" xr:uid="{00000000-0005-0000-0000-000029000000}"/>
    <cellStyle name="_도곡1교 교대(시점) 수량" xfId="43" xr:uid="{00000000-0005-0000-0000-00002A000000}"/>
    <cellStyle name="_도곡1교 교대(시점) 수량_RAMP-E교-최종000" xfId="44" xr:uid="{00000000-0005-0000-0000-00002B000000}"/>
    <cellStyle name="_도곡1교 교대(시점) 수량_RAMP-E교-최종000_시방서" xfId="45" xr:uid="{00000000-0005-0000-0000-00002C000000}"/>
    <cellStyle name="_도곡1교 교대(시점) 수량_RAMP-E교-최종000_파도 - 모항선 횡배수관 확장" xfId="46" xr:uid="{00000000-0005-0000-0000-00002D000000}"/>
    <cellStyle name="_도곡1교 교대(시점) 수량_RAMP-E교-최종000_파도 - 모항선 횡배수관 확장_시방서" xfId="47" xr:uid="{00000000-0005-0000-0000-00002E000000}"/>
    <cellStyle name="_도곡1교 교대(시점) 수량_시방서" xfId="48" xr:uid="{00000000-0005-0000-0000-00002F000000}"/>
    <cellStyle name="_도곡1교 하부공 수량" xfId="49" xr:uid="{00000000-0005-0000-0000-000030000000}"/>
    <cellStyle name="_도곡1교 하부공 수량_RAMP-E교-최종000" xfId="50" xr:uid="{00000000-0005-0000-0000-000031000000}"/>
    <cellStyle name="_도곡1교 하부공 수량_RAMP-E교-최종000_시방서" xfId="51" xr:uid="{00000000-0005-0000-0000-000032000000}"/>
    <cellStyle name="_도곡1교 하부공 수량_RAMP-E교-최종000_파도 - 모항선 횡배수관 확장" xfId="52" xr:uid="{00000000-0005-0000-0000-000033000000}"/>
    <cellStyle name="_도곡1교 하부공 수량_RAMP-E교-최종000_파도 - 모항선 횡배수관 확장_시방서" xfId="53" xr:uid="{00000000-0005-0000-0000-000034000000}"/>
    <cellStyle name="_도곡1교 하부공 수량_시방서" xfId="54" xr:uid="{00000000-0005-0000-0000-000035000000}"/>
    <cellStyle name="_도곡2교 교대 수량" xfId="55" xr:uid="{00000000-0005-0000-0000-000036000000}"/>
    <cellStyle name="_도곡2교 교대 수량_RAMP-E교-최종000" xfId="56" xr:uid="{00000000-0005-0000-0000-000037000000}"/>
    <cellStyle name="_도곡2교 교대 수량_RAMP-E교-최종000_시방서" xfId="57" xr:uid="{00000000-0005-0000-0000-000038000000}"/>
    <cellStyle name="_도곡2교 교대 수량_RAMP-E교-최종000_파도 - 모항선 횡배수관 확장" xfId="58" xr:uid="{00000000-0005-0000-0000-000039000000}"/>
    <cellStyle name="_도곡2교 교대 수량_RAMP-E교-최종000_파도 - 모항선 횡배수관 확장_시방서" xfId="59" xr:uid="{00000000-0005-0000-0000-00003A000000}"/>
    <cellStyle name="_도곡2교 교대 수량_시방서" xfId="60" xr:uid="{00000000-0005-0000-0000-00003B000000}"/>
    <cellStyle name="_도곡2교 교대(종점) 수량" xfId="61" xr:uid="{00000000-0005-0000-0000-00003C000000}"/>
    <cellStyle name="_도곡2교 교대(종점) 수량_RAMP-E교-최종000" xfId="62" xr:uid="{00000000-0005-0000-0000-00003D000000}"/>
    <cellStyle name="_도곡2교 교대(종점) 수량_RAMP-E교-최종000_시방서" xfId="63" xr:uid="{00000000-0005-0000-0000-00003E000000}"/>
    <cellStyle name="_도곡2교 교대(종점) 수량_RAMP-E교-최종000_파도 - 모항선 횡배수관 확장" xfId="64" xr:uid="{00000000-0005-0000-0000-00003F000000}"/>
    <cellStyle name="_도곡2교 교대(종점) 수량_RAMP-E교-최종000_파도 - 모항선 횡배수관 확장_시방서" xfId="65" xr:uid="{00000000-0005-0000-0000-000040000000}"/>
    <cellStyle name="_도곡2교 교대(종점) 수량_시방서" xfId="66" xr:uid="{00000000-0005-0000-0000-000041000000}"/>
    <cellStyle name="_도곡3교 교대 수량" xfId="67" xr:uid="{00000000-0005-0000-0000-000042000000}"/>
    <cellStyle name="_도곡3교 교대 수량_RAMP-E교-최종000" xfId="68" xr:uid="{00000000-0005-0000-0000-000043000000}"/>
    <cellStyle name="_도곡3교 교대 수량_RAMP-E교-최종000_시방서" xfId="69" xr:uid="{00000000-0005-0000-0000-000044000000}"/>
    <cellStyle name="_도곡3교 교대 수량_RAMP-E교-최종000_파도 - 모항선 횡배수관 확장" xfId="70" xr:uid="{00000000-0005-0000-0000-000045000000}"/>
    <cellStyle name="_도곡3교 교대 수량_RAMP-E교-최종000_파도 - 모항선 횡배수관 확장_시방서" xfId="71" xr:uid="{00000000-0005-0000-0000-000046000000}"/>
    <cellStyle name="_도곡3교 교대 수량_시방서" xfId="72" xr:uid="{00000000-0005-0000-0000-000047000000}"/>
    <cellStyle name="_도곡4교 하부공 수량" xfId="73" xr:uid="{00000000-0005-0000-0000-000048000000}"/>
    <cellStyle name="_도곡4교 하부공 수량_RAMP-E교-최종000" xfId="74" xr:uid="{00000000-0005-0000-0000-000049000000}"/>
    <cellStyle name="_도곡4교 하부공 수량_RAMP-E교-최종000_시방서" xfId="75" xr:uid="{00000000-0005-0000-0000-00004A000000}"/>
    <cellStyle name="_도곡4교 하부공 수량_RAMP-E교-최종000_파도 - 모항선 횡배수관 확장" xfId="76" xr:uid="{00000000-0005-0000-0000-00004B000000}"/>
    <cellStyle name="_도곡4교 하부공 수량_RAMP-E교-최종000_파도 - 모항선 횡배수관 확장_시방서" xfId="77" xr:uid="{00000000-0005-0000-0000-00004C000000}"/>
    <cellStyle name="_도곡4교 하부공 수량_시방서" xfId="78" xr:uid="{00000000-0005-0000-0000-00004D000000}"/>
    <cellStyle name="_도곡교 교대 수량" xfId="79" xr:uid="{00000000-0005-0000-0000-00004E000000}"/>
    <cellStyle name="_도곡교 교대 수량_RAMP-E교-최종000" xfId="80" xr:uid="{00000000-0005-0000-0000-00004F000000}"/>
    <cellStyle name="_도곡교 교대 수량_RAMP-E교-최종000_시방서" xfId="81" xr:uid="{00000000-0005-0000-0000-000050000000}"/>
    <cellStyle name="_도곡교 교대 수량_RAMP-E교-최종000_파도 - 모항선 횡배수관 확장" xfId="82" xr:uid="{00000000-0005-0000-0000-000051000000}"/>
    <cellStyle name="_도곡교 교대 수량_RAMP-E교-최종000_파도 - 모항선 횡배수관 확장_시방서" xfId="83" xr:uid="{00000000-0005-0000-0000-000052000000}"/>
    <cellStyle name="_도곡교 교대 수량_시방서" xfId="84" xr:uid="{00000000-0005-0000-0000-000053000000}"/>
    <cellStyle name="_두루미특구 기본계획 도급내역서" xfId="85" xr:uid="{00000000-0005-0000-0000-000054000000}"/>
    <cellStyle name="_바둑테마파크 지반조사 내역서(070627)" xfId="86" xr:uid="{00000000-0005-0000-0000-000055000000}"/>
    <cellStyle name="_보건대학조경공사내역서(0302)" xfId="87" xr:uid="{00000000-0005-0000-0000-000056000000}"/>
    <cellStyle name="_사동초중" xfId="88" xr:uid="{00000000-0005-0000-0000-000057000000}"/>
    <cellStyle name="_산업단지(33만평)기본및실시설계내역서" xfId="89" xr:uid="{00000000-0005-0000-0000-000058000000}"/>
    <cellStyle name="_산업단지(33만평)지구지정(개발계획) 내역서" xfId="90" xr:uid="{00000000-0005-0000-0000-000059000000}"/>
    <cellStyle name="_산업단지(40만평)내역서" xfId="91" xr:uid="{00000000-0005-0000-0000-00005A000000}"/>
    <cellStyle name="_산업단지(40만평)지구지정(개발계획) 내역서" xfId="92" xr:uid="{00000000-0005-0000-0000-00005B000000}"/>
    <cellStyle name="_시방서" xfId="93" xr:uid="{00000000-0005-0000-0000-00005C000000}"/>
    <cellStyle name="_역T형옹벽" xfId="94" xr:uid="{00000000-0005-0000-0000-00005D000000}"/>
    <cellStyle name="_역T형옹벽_1" xfId="95" xr:uid="{00000000-0005-0000-0000-00005E000000}"/>
    <cellStyle name="_역T형옹벽_2" xfId="96" xr:uid="{00000000-0005-0000-0000-00005F000000}"/>
    <cellStyle name="_역T형옹벽_3" xfId="97" xr:uid="{00000000-0005-0000-0000-000060000000}"/>
    <cellStyle name="_역T형옹벽_4" xfId="98" xr:uid="{00000000-0005-0000-0000-000061000000}"/>
    <cellStyle name="_역T형옹벽_5" xfId="99" xr:uid="{00000000-0005-0000-0000-000062000000}"/>
    <cellStyle name="_역T형옹벽_6" xfId="100" xr:uid="{00000000-0005-0000-0000-000063000000}"/>
    <cellStyle name="_역T형옹벽_6_예비준공조서" xfId="101" xr:uid="{00000000-0005-0000-0000-000064000000}"/>
    <cellStyle name="_역T형옹벽_6_'예비중공조서검사부" xfId="102" xr:uid="{00000000-0005-0000-0000-000065000000}"/>
    <cellStyle name="_역T형옹벽_7" xfId="103" xr:uid="{00000000-0005-0000-0000-000066000000}"/>
    <cellStyle name="_역T형옹벽_8" xfId="104" xr:uid="{00000000-0005-0000-0000-000067000000}"/>
    <cellStyle name="_역T형옹벽_9" xfId="105" xr:uid="{00000000-0005-0000-0000-000068000000}"/>
    <cellStyle name="_역T형옹벽_A" xfId="106" xr:uid="{00000000-0005-0000-0000-000069000000}"/>
    <cellStyle name="_역T형옹벽_B" xfId="107" xr:uid="{00000000-0005-0000-0000-00006A000000}"/>
    <cellStyle name="_역T형옹벽_C" xfId="108" xr:uid="{00000000-0005-0000-0000-00006B000000}"/>
    <cellStyle name="_역T형옹벽_D" xfId="109" xr:uid="{00000000-0005-0000-0000-00006C000000}"/>
    <cellStyle name="_역T형옹벽_E" xfId="110" xr:uid="{00000000-0005-0000-0000-00006D000000}"/>
    <cellStyle name="_역T형옹벽_E_예비준공조서" xfId="111" xr:uid="{00000000-0005-0000-0000-00006E000000}"/>
    <cellStyle name="_역T형옹벽_E_'예비중공조서검사부" xfId="112" xr:uid="{00000000-0005-0000-0000-00006F000000}"/>
    <cellStyle name="_역T형옹벽_F" xfId="113" xr:uid="{00000000-0005-0000-0000-000070000000}"/>
    <cellStyle name="_영향평가 내역서" xfId="114" xr:uid="{00000000-0005-0000-0000-000071000000}"/>
    <cellStyle name="_의왕 왕송저수지 조성사업 기본 및 실시설계용역(1-1)" xfId="115" xr:uid="{00000000-0005-0000-0000-000072000000}"/>
    <cellStyle name="_의왕 왕송저수지 조성사업 환경재해영향평가용역" xfId="116" xr:uid="{00000000-0005-0000-0000-000073000000}"/>
    <cellStyle name="_지반조사비내역서_감포관광단지" xfId="117" xr:uid="{00000000-0005-0000-0000-000074000000}"/>
    <cellStyle name="_청주도시기본계획 변경설계서(최종)" xfId="118" xr:uid="{00000000-0005-0000-0000-000075000000}"/>
    <cellStyle name="_토질조사세부내역서" xfId="119" xr:uid="{00000000-0005-0000-0000-000076000000}"/>
    <cellStyle name="_토질조사세부내역서(ver3)060529" xfId="120" xr:uid="{00000000-0005-0000-0000-000077000000}"/>
    <cellStyle name="_홍제초 수목이식(2차)" xfId="121" xr:uid="{00000000-0005-0000-0000-000078000000}"/>
    <cellStyle name="_홍제토목" xfId="122" xr:uid="{00000000-0005-0000-0000-000079000000}"/>
    <cellStyle name="_화성동탄내역서(0419)" xfId="123" xr:uid="{00000000-0005-0000-0000-00007A000000}"/>
    <cellStyle name="``" xfId="124" xr:uid="{00000000-0005-0000-0000-00007B000000}"/>
    <cellStyle name="´þ" xfId="125" xr:uid="{00000000-0005-0000-0000-00007C000000}"/>
    <cellStyle name="’E‰Y [0.00]_laroux" xfId="126" xr:uid="{00000000-0005-0000-0000-00007D000000}"/>
    <cellStyle name="’E‰Y_laroux" xfId="127" xr:uid="{00000000-0005-0000-0000-00007E000000}"/>
    <cellStyle name="¤@?e_TEST-1 " xfId="128" xr:uid="{00000000-0005-0000-0000-00007F000000}"/>
    <cellStyle name="+,-,0" xfId="129" xr:uid="{00000000-0005-0000-0000-000080000000}"/>
    <cellStyle name="△ []" xfId="130" xr:uid="{00000000-0005-0000-0000-000081000000}"/>
    <cellStyle name="△ [0]" xfId="131" xr:uid="{00000000-0005-0000-0000-000082000000}"/>
    <cellStyle name="°ia¤¼o " xfId="132" xr:uid="{00000000-0005-0000-0000-000083000000}"/>
    <cellStyle name="°ia¤aa " xfId="133" xr:uid="{00000000-0005-0000-0000-000084000000}"/>
    <cellStyle name="0" xfId="134" xr:uid="{00000000-0005-0000-0000-000085000000}"/>
    <cellStyle name="0.0" xfId="135" xr:uid="{00000000-0005-0000-0000-000086000000}"/>
    <cellStyle name="0.00" xfId="136" xr:uid="{00000000-0005-0000-0000-000087000000}"/>
    <cellStyle name="00" xfId="137" xr:uid="{00000000-0005-0000-0000-000088000000}"/>
    <cellStyle name="1" xfId="138" xr:uid="{00000000-0005-0000-0000-000089000000}"/>
    <cellStyle name="1_시민계략공사" xfId="139" xr:uid="{00000000-0005-0000-0000-00008A000000}"/>
    <cellStyle name="1_시민계략공사_전기-한남" xfId="140" xr:uid="{00000000-0005-0000-0000-00008B000000}"/>
    <cellStyle name="¹éº" xfId="141" xr:uid="{00000000-0005-0000-0000-00008C000000}"/>
    <cellStyle name="20% - Accent1" xfId="142" xr:uid="{00000000-0005-0000-0000-00008D000000}"/>
    <cellStyle name="20% - Accent2" xfId="143" xr:uid="{00000000-0005-0000-0000-00008E000000}"/>
    <cellStyle name="20% - Accent3" xfId="144" xr:uid="{00000000-0005-0000-0000-00008F000000}"/>
    <cellStyle name="20% - Accent4" xfId="145" xr:uid="{00000000-0005-0000-0000-000090000000}"/>
    <cellStyle name="20% - Accent5" xfId="146" xr:uid="{00000000-0005-0000-0000-000091000000}"/>
    <cellStyle name="20% - Accent6" xfId="147" xr:uid="{00000000-0005-0000-0000-000092000000}"/>
    <cellStyle name="³?a" xfId="148" xr:uid="{00000000-0005-0000-0000-000093000000}"/>
    <cellStyle name="40% - Accent1" xfId="149" xr:uid="{00000000-0005-0000-0000-000094000000}"/>
    <cellStyle name="40% - Accent2" xfId="150" xr:uid="{00000000-0005-0000-0000-000095000000}"/>
    <cellStyle name="40% - Accent3" xfId="151" xr:uid="{00000000-0005-0000-0000-000096000000}"/>
    <cellStyle name="40% - Accent4" xfId="152" xr:uid="{00000000-0005-0000-0000-000097000000}"/>
    <cellStyle name="40% - Accent5" xfId="153" xr:uid="{00000000-0005-0000-0000-000098000000}"/>
    <cellStyle name="40% - Accent6" xfId="154" xr:uid="{00000000-0005-0000-0000-000099000000}"/>
    <cellStyle name="60" xfId="155" xr:uid="{00000000-0005-0000-0000-00009A000000}"/>
    <cellStyle name="60% - Accent1" xfId="156" xr:uid="{00000000-0005-0000-0000-00009B000000}"/>
    <cellStyle name="60% - Accent2" xfId="157" xr:uid="{00000000-0005-0000-0000-00009C000000}"/>
    <cellStyle name="60% - Accent3" xfId="158" xr:uid="{00000000-0005-0000-0000-00009D000000}"/>
    <cellStyle name="60% - Accent4" xfId="159" xr:uid="{00000000-0005-0000-0000-00009E000000}"/>
    <cellStyle name="60% - Accent5" xfId="160" xr:uid="{00000000-0005-0000-0000-00009F000000}"/>
    <cellStyle name="60% - Accent6" xfId="161" xr:uid="{00000000-0005-0000-0000-0000A0000000}"/>
    <cellStyle name="A¨­￠￢￠O [0]_INQUIRY ￠?￥i¨u¡AAⓒ￢Aⓒª " xfId="162" xr:uid="{00000000-0005-0000-0000-0000A1000000}"/>
    <cellStyle name="A¨­￠￢￠O_INQUIRY ￠?￥i¨u¡AAⓒ￢Aⓒª " xfId="163" xr:uid="{00000000-0005-0000-0000-0000A2000000}"/>
    <cellStyle name="Accent1" xfId="164" xr:uid="{00000000-0005-0000-0000-0000A3000000}"/>
    <cellStyle name="Accent2" xfId="165" xr:uid="{00000000-0005-0000-0000-0000A4000000}"/>
    <cellStyle name="Accent3" xfId="166" xr:uid="{00000000-0005-0000-0000-0000A5000000}"/>
    <cellStyle name="Accent4" xfId="167" xr:uid="{00000000-0005-0000-0000-0000A6000000}"/>
    <cellStyle name="Accent5" xfId="168" xr:uid="{00000000-0005-0000-0000-0000A7000000}"/>
    <cellStyle name="Accent6" xfId="169" xr:uid="{00000000-0005-0000-0000-0000A8000000}"/>
    <cellStyle name="Åë" xfId="170" xr:uid="{00000000-0005-0000-0000-0000A9000000}"/>
    <cellStyle name="Åëè­ [" xfId="171" xr:uid="{00000000-0005-0000-0000-0000AA000000}"/>
    <cellStyle name="ÅëÈ­ [0]_»óºÎ¼ö·®Áý°è " xfId="172" xr:uid="{00000000-0005-0000-0000-0000AB000000}"/>
    <cellStyle name="AeE­ [0]_A¾CO½A¼³ " xfId="173" xr:uid="{00000000-0005-0000-0000-0000AC000000}"/>
    <cellStyle name="Åëè­ [0]_laro" xfId="174" xr:uid="{00000000-0005-0000-0000-0000AD000000}"/>
    <cellStyle name="ÅëÈ­_»óºÎ¼ö·®Áý°è " xfId="175" xr:uid="{00000000-0005-0000-0000-0000AE000000}"/>
    <cellStyle name="AeE­_A¾CO½A¼³ " xfId="176" xr:uid="{00000000-0005-0000-0000-0000AF000000}"/>
    <cellStyle name="Åëè­_laro" xfId="177" xr:uid="{00000000-0005-0000-0000-0000B0000000}"/>
    <cellStyle name="AeE¡ⓒ [0]_INQUIRY ￠?￥i¨u¡AAⓒ￢Aⓒª " xfId="178" xr:uid="{00000000-0005-0000-0000-0000B1000000}"/>
    <cellStyle name="AeE¡ⓒ_INQUIRY ￠?￥i¨u¡AAⓒ￢Aⓒª " xfId="179" xr:uid="{00000000-0005-0000-0000-0000B2000000}"/>
    <cellStyle name="Æu¼ " xfId="180" xr:uid="{00000000-0005-0000-0000-0000B3000000}"/>
    <cellStyle name="ALIGNMENT" xfId="181" xr:uid="{00000000-0005-0000-0000-0000B4000000}"/>
    <cellStyle name="Äþ" xfId="182" xr:uid="{00000000-0005-0000-0000-0000B5000000}"/>
    <cellStyle name="Äþ¸¶ [" xfId="183" xr:uid="{00000000-0005-0000-0000-0000B6000000}"/>
    <cellStyle name="ÄÞ¸¶ [0]_»óºÎ¼ö·®Áý°è " xfId="184" xr:uid="{00000000-0005-0000-0000-0000B7000000}"/>
    <cellStyle name="AÞ¸¶ [0]_A¾CO½A¼³ " xfId="185" xr:uid="{00000000-0005-0000-0000-0000B8000000}"/>
    <cellStyle name="Äþ¸¶ [0]_laro" xfId="186" xr:uid="{00000000-0005-0000-0000-0000B9000000}"/>
    <cellStyle name="ÄÞ¸¶_»óºÎ¼ö·®Áý°è " xfId="187" xr:uid="{00000000-0005-0000-0000-0000BA000000}"/>
    <cellStyle name="AÞ¸¶_A¾CO½A¼³ " xfId="188" xr:uid="{00000000-0005-0000-0000-0000BB000000}"/>
    <cellStyle name="Äþ¸¶_laro" xfId="189" xr:uid="{00000000-0005-0000-0000-0000BC000000}"/>
    <cellStyle name="Au¸r " xfId="190" xr:uid="{00000000-0005-0000-0000-0000BD000000}"/>
    <cellStyle name="Au¸r¼" xfId="191" xr:uid="{00000000-0005-0000-0000-0000BE000000}"/>
    <cellStyle name="BA" xfId="192" xr:uid="{00000000-0005-0000-0000-0000BF000000}"/>
    <cellStyle name="Bad" xfId="193" xr:uid="{00000000-0005-0000-0000-0000C0000000}"/>
    <cellStyle name="C¡IA¨ª_¡ic¨u¡A¨￢I¨￢¡Æ AN¡Æe " xfId="194" xr:uid="{00000000-0005-0000-0000-0000C1000000}"/>
    <cellStyle name="Ç¥" xfId="195" xr:uid="{00000000-0005-0000-0000-0000C2000000}"/>
    <cellStyle name="C￥AØ_¿μ¾÷CoE² " xfId="196" xr:uid="{00000000-0005-0000-0000-0000C3000000}"/>
    <cellStyle name="Ç¥ÁØ_»óºÎ¼ö·®Áý°è " xfId="197" xr:uid="{00000000-0005-0000-0000-0000C4000000}"/>
    <cellStyle name="C￥AØ_≫c¾÷ºIº° AN°e " xfId="198" xr:uid="{00000000-0005-0000-0000-0000C5000000}"/>
    <cellStyle name="Ç¥áø_ã¶±ùàç·áç" xfId="199" xr:uid="{00000000-0005-0000-0000-0000C6000000}"/>
    <cellStyle name="Calc Currency (0)" xfId="200" xr:uid="{00000000-0005-0000-0000-0000C7000000}"/>
    <cellStyle name="Calculation" xfId="201" xr:uid="{00000000-0005-0000-0000-0000C8000000}"/>
    <cellStyle name="category" xfId="202" xr:uid="{00000000-0005-0000-0000-0000C9000000}"/>
    <cellStyle name="Check Cell" xfId="203" xr:uid="{00000000-0005-0000-0000-0000CA000000}"/>
    <cellStyle name="Co≫" xfId="204" xr:uid="{00000000-0005-0000-0000-0000CB000000}"/>
    <cellStyle name="Comma" xfId="205" xr:uid="{00000000-0005-0000-0000-0000CC000000}"/>
    <cellStyle name="Comma [0]" xfId="206" xr:uid="{00000000-0005-0000-0000-0000CD000000}"/>
    <cellStyle name="Comma [0]ᨳRQSTFRM_97회비" xfId="207" xr:uid="{00000000-0005-0000-0000-0000CE000000}"/>
    <cellStyle name="comma zerodec" xfId="208" xr:uid="{00000000-0005-0000-0000-0000CF000000}"/>
    <cellStyle name="Comma 地0]_Values_우수공~1" xfId="209" xr:uid="{00000000-0005-0000-0000-0000D0000000}"/>
    <cellStyle name="Comma_ SG&amp;A Bridge " xfId="210" xr:uid="{00000000-0005-0000-0000-0000D1000000}"/>
    <cellStyle name="Comma0" xfId="211" xr:uid="{00000000-0005-0000-0000-0000D2000000}"/>
    <cellStyle name="Commm_laroux_12~3SO2_97회비_laroux" xfId="212" xr:uid="{00000000-0005-0000-0000-0000D3000000}"/>
    <cellStyle name="Copied" xfId="213" xr:uid="{00000000-0005-0000-0000-0000D4000000}"/>
    <cellStyle name="Currency" xfId="214" xr:uid="{00000000-0005-0000-0000-0000D5000000}"/>
    <cellStyle name="Currency [0]" xfId="215" xr:uid="{00000000-0005-0000-0000-0000D6000000}"/>
    <cellStyle name="Currency [ﺜ]_P&amp;L_laroux" xfId="216" xr:uid="{00000000-0005-0000-0000-0000D7000000}"/>
    <cellStyle name="Currency_ SG&amp;A Bridge " xfId="217" xr:uid="{00000000-0005-0000-0000-0000D8000000}"/>
    <cellStyle name="Currency0" xfId="218" xr:uid="{00000000-0005-0000-0000-0000D9000000}"/>
    <cellStyle name="Currency1" xfId="219" xr:uid="{00000000-0005-0000-0000-0000DA000000}"/>
    <cellStyle name="Date" xfId="220" xr:uid="{00000000-0005-0000-0000-0000DB000000}"/>
    <cellStyle name="Dezimal [0]_Compiling Utility Macros" xfId="221" xr:uid="{00000000-0005-0000-0000-0000DC000000}"/>
    <cellStyle name="Dezimal_Compiling Utility Macros" xfId="222" xr:uid="{00000000-0005-0000-0000-0000DD000000}"/>
    <cellStyle name="Dollar (zero dec)" xfId="223" xr:uid="{00000000-0005-0000-0000-0000DE000000}"/>
    <cellStyle name="E­æo±" xfId="224" xr:uid="{00000000-0005-0000-0000-0000DF000000}"/>
    <cellStyle name="E­æo±a" xfId="225" xr:uid="{00000000-0005-0000-0000-0000E0000000}"/>
    <cellStyle name="Entered" xfId="226" xr:uid="{00000000-0005-0000-0000-0000E1000000}"/>
    <cellStyle name="Euro" xfId="227" xr:uid="{00000000-0005-0000-0000-0000E2000000}"/>
    <cellStyle name="Explanatory Text" xfId="228" xr:uid="{00000000-0005-0000-0000-0000E3000000}"/>
    <cellStyle name="F2" xfId="229" xr:uid="{00000000-0005-0000-0000-0000E4000000}"/>
    <cellStyle name="F3" xfId="230" xr:uid="{00000000-0005-0000-0000-0000E5000000}"/>
    <cellStyle name="F4" xfId="231" xr:uid="{00000000-0005-0000-0000-0000E6000000}"/>
    <cellStyle name="F5" xfId="232" xr:uid="{00000000-0005-0000-0000-0000E7000000}"/>
    <cellStyle name="F6" xfId="233" xr:uid="{00000000-0005-0000-0000-0000E8000000}"/>
    <cellStyle name="F7" xfId="234" xr:uid="{00000000-0005-0000-0000-0000E9000000}"/>
    <cellStyle name="F8" xfId="235" xr:uid="{00000000-0005-0000-0000-0000EA000000}"/>
    <cellStyle name="Fixed" xfId="236" xr:uid="{00000000-0005-0000-0000-0000EB000000}"/>
    <cellStyle name="Followed Hyperlink" xfId="237" xr:uid="{00000000-0005-0000-0000-0000EC000000}"/>
    <cellStyle name="Good" xfId="238" xr:uid="{00000000-0005-0000-0000-0000ED000000}"/>
    <cellStyle name="Grey" xfId="239" xr:uid="{00000000-0005-0000-0000-0000EE000000}"/>
    <cellStyle name="HEADER" xfId="240" xr:uid="{00000000-0005-0000-0000-0000EF000000}"/>
    <cellStyle name="Header1" xfId="241" xr:uid="{00000000-0005-0000-0000-0000F0000000}"/>
    <cellStyle name="Header2" xfId="242" xr:uid="{00000000-0005-0000-0000-0000F1000000}"/>
    <cellStyle name="Heading 1" xfId="243" xr:uid="{00000000-0005-0000-0000-0000F2000000}"/>
    <cellStyle name="Heading 2" xfId="244" xr:uid="{00000000-0005-0000-0000-0000F3000000}"/>
    <cellStyle name="Heading 3" xfId="245" xr:uid="{00000000-0005-0000-0000-0000F4000000}"/>
    <cellStyle name="Heading 4" xfId="246" xr:uid="{00000000-0005-0000-0000-0000F5000000}"/>
    <cellStyle name="Heading1" xfId="247" xr:uid="{00000000-0005-0000-0000-0000F6000000}"/>
    <cellStyle name="Heading2" xfId="248" xr:uid="{00000000-0005-0000-0000-0000F7000000}"/>
    <cellStyle name="HelpStyle" xfId="249" xr:uid="{00000000-0005-0000-0000-0000F8000000}"/>
    <cellStyle name="Hyperlink" xfId="250" xr:uid="{00000000-0005-0000-0000-0000F9000000}"/>
    <cellStyle name="Input" xfId="251" xr:uid="{00000000-0005-0000-0000-0000FA000000}"/>
    <cellStyle name="Input [yellow]" xfId="252" xr:uid="{00000000-0005-0000-0000-0000FB000000}"/>
    <cellStyle name="left" xfId="253" xr:uid="{00000000-0005-0000-0000-0000FC000000}"/>
    <cellStyle name="Linked Cell" xfId="254" xr:uid="{00000000-0005-0000-0000-0000FD000000}"/>
    <cellStyle name="Milliers [0]_399GC10" xfId="255" xr:uid="{00000000-0005-0000-0000-0000FE000000}"/>
    <cellStyle name="Milliers_399GC10" xfId="256" xr:uid="{00000000-0005-0000-0000-0000FF000000}"/>
    <cellStyle name="Model" xfId="257" xr:uid="{00000000-0005-0000-0000-000000010000}"/>
    <cellStyle name="Mon?aire [0]_399GC10" xfId="258" xr:uid="{00000000-0005-0000-0000-000001010000}"/>
    <cellStyle name="Mon?aire_399GC10" xfId="259" xr:uid="{00000000-0005-0000-0000-000002010000}"/>
    <cellStyle name="Neutral" xfId="260" xr:uid="{00000000-0005-0000-0000-000003010000}"/>
    <cellStyle name="no dec" xfId="261" xr:uid="{00000000-0005-0000-0000-000004010000}"/>
    <cellStyle name="Normal - Style1" xfId="262" xr:uid="{00000000-0005-0000-0000-000005010000}"/>
    <cellStyle name="Normal - 유형1" xfId="263" xr:uid="{00000000-0005-0000-0000-000006010000}"/>
    <cellStyle name="Normal_ SG&amp;A Bridge " xfId="264" xr:uid="{00000000-0005-0000-0000-000007010000}"/>
    <cellStyle name="Note" xfId="265" xr:uid="{00000000-0005-0000-0000-000008010000}"/>
    <cellStyle name="Œ…?æ맖?e [0.00]_laroux" xfId="266" xr:uid="{00000000-0005-0000-0000-000009010000}"/>
    <cellStyle name="Œ…?æ맖?e_laroux" xfId="267" xr:uid="{00000000-0005-0000-0000-00000A010000}"/>
    <cellStyle name="Output" xfId="268" xr:uid="{00000000-0005-0000-0000-00000B010000}"/>
    <cellStyle name="Percent" xfId="269" xr:uid="{00000000-0005-0000-0000-00000C010000}"/>
    <cellStyle name="Percent [2]" xfId="270" xr:uid="{00000000-0005-0000-0000-00000D010000}"/>
    <cellStyle name="Percent_(당진테크노폴리스-지반조사내역서-실시설계)" xfId="271" xr:uid="{00000000-0005-0000-0000-00000E010000}"/>
    <cellStyle name="RevList" xfId="272" xr:uid="{00000000-0005-0000-0000-00000F010000}"/>
    <cellStyle name="Standard_Anpassen der Amortisation" xfId="273" xr:uid="{00000000-0005-0000-0000-000010010000}"/>
    <cellStyle name="subhead" xfId="274" xr:uid="{00000000-0005-0000-0000-000011010000}"/>
    <cellStyle name="Subtotal" xfId="275" xr:uid="{00000000-0005-0000-0000-000012010000}"/>
    <cellStyle name="Title" xfId="276" xr:uid="{00000000-0005-0000-0000-000013010000}"/>
    <cellStyle name="title [1]" xfId="277" xr:uid="{00000000-0005-0000-0000-000014010000}"/>
    <cellStyle name="title [2]" xfId="278" xr:uid="{00000000-0005-0000-0000-000015010000}"/>
    <cellStyle name="Title_도급내역서(총차분)" xfId="279" xr:uid="{00000000-0005-0000-0000-000016010000}"/>
    <cellStyle name="Total" xfId="280" xr:uid="{00000000-0005-0000-0000-000017010000}"/>
    <cellStyle name="UM" xfId="281" xr:uid="{00000000-0005-0000-0000-000018010000}"/>
    <cellStyle name="W?rung [0]_Compiling Utility Macros" xfId="282" xr:uid="{00000000-0005-0000-0000-000019010000}"/>
    <cellStyle name="W?rung_Compiling Utility Macros" xfId="283" xr:uid="{00000000-0005-0000-0000-00001A010000}"/>
    <cellStyle name="Warning Text" xfId="284" xr:uid="{00000000-0005-0000-0000-00001B010000}"/>
    <cellStyle name="wrap" xfId="285" xr:uid="{00000000-0005-0000-0000-00001C010000}"/>
    <cellStyle name="ꠀ䰌_x0001_" xfId="286" xr:uid="{00000000-0005-0000-0000-00001D010000}"/>
    <cellStyle name="ꐀ䰤_x0001_" xfId="287" xr:uid="{00000000-0005-0000-0000-00001E010000}"/>
    <cellStyle name="가䰏_x0001_" xfId="288" xr:uid="{00000000-0005-0000-0000-00001F010000}"/>
    <cellStyle name="고정소숫점" xfId="289" xr:uid="{00000000-0005-0000-0000-000020010000}"/>
    <cellStyle name="고정출력1" xfId="290" xr:uid="{00000000-0005-0000-0000-000021010000}"/>
    <cellStyle name="고정출력2" xfId="291" xr:uid="{00000000-0005-0000-0000-000022010000}"/>
    <cellStyle name="공사원가계산서(조경)" xfId="292" xr:uid="{00000000-0005-0000-0000-000023010000}"/>
    <cellStyle name="과정별배정" xfId="293" xr:uid="{00000000-0005-0000-0000-000024010000}"/>
    <cellStyle name="㐀䰡_x0001_" xfId="294" xr:uid="{00000000-0005-0000-0000-000025010000}"/>
    <cellStyle name="날짜" xfId="295" xr:uid="{00000000-0005-0000-0000-000026010000}"/>
    <cellStyle name="남기옥" xfId="296" xr:uid="{00000000-0005-0000-0000-000027010000}"/>
    <cellStyle name="내역서" xfId="297" xr:uid="{00000000-0005-0000-0000-000028010000}"/>
    <cellStyle name="달러" xfId="298" xr:uid="{00000000-0005-0000-0000-000029010000}"/>
    <cellStyle name="뒤에 오는 하이퍼링크" xfId="299" xr:uid="{00000000-0005-0000-0000-00002A010000}"/>
    <cellStyle name="똿뗦먛귟 [0.00]_PRODUCT DETAIL Q1" xfId="300" xr:uid="{00000000-0005-0000-0000-00002B010000}"/>
    <cellStyle name="똿뗦먛귟_PRODUCT DETAIL Q1" xfId="301" xr:uid="{00000000-0005-0000-0000-00002C010000}"/>
    <cellStyle name="마이너스키" xfId="302" xr:uid="{00000000-0005-0000-0000-00002D010000}"/>
    <cellStyle name="믅됞 [0.00]_PRODUCT DETAIL Q1" xfId="303" xr:uid="{00000000-0005-0000-0000-00002E010000}"/>
    <cellStyle name="믅됞_PRODUCT DETAIL Q1" xfId="304" xr:uid="{00000000-0005-0000-0000-00002F010000}"/>
    <cellStyle name="배분" xfId="305" xr:uid="{00000000-0005-0000-0000-000030010000}"/>
    <cellStyle name="백 " xfId="306" xr:uid="{00000000-0005-0000-0000-000031010000}"/>
    <cellStyle name="백분율 [△1]" xfId="307" xr:uid="{00000000-0005-0000-0000-000032010000}"/>
    <cellStyle name="백분율 [△2]" xfId="308" xr:uid="{00000000-0005-0000-0000-000033010000}"/>
    <cellStyle name="백분율 [0]" xfId="309" xr:uid="{00000000-0005-0000-0000-000034010000}"/>
    <cellStyle name="백분율 [2]" xfId="310" xr:uid="{00000000-0005-0000-0000-000035010000}"/>
    <cellStyle name="백분율 2" xfId="311" xr:uid="{00000000-0005-0000-0000-000036010000}"/>
    <cellStyle name="백분율 3" xfId="312" xr:uid="{00000000-0005-0000-0000-000037010000}"/>
    <cellStyle name="백분율 4" xfId="313" xr:uid="{00000000-0005-0000-0000-000038010000}"/>
    <cellStyle name="백분율［△1］" xfId="314" xr:uid="{00000000-0005-0000-0000-000039010000}"/>
    <cellStyle name="백분율［△2］" xfId="315" xr:uid="{00000000-0005-0000-0000-00003A010000}"/>
    <cellStyle name="범위" xfId="316" xr:uid="{00000000-0005-0000-0000-00003B010000}"/>
    <cellStyle name="凤준" xfId="317" xr:uid="{00000000-0005-0000-0000-00003C010000}"/>
    <cellStyle name="뷭?_?긚??_1" xfId="318" xr:uid="{00000000-0005-0000-0000-00003D010000}"/>
    <cellStyle name="빨강" xfId="319" xr:uid="{00000000-0005-0000-0000-00003E010000}"/>
    <cellStyle name="선택영역의 가운데로" xfId="320" xr:uid="{00000000-0005-0000-0000-00003F010000}"/>
    <cellStyle name="숫자(R)" xfId="321" xr:uid="{00000000-0005-0000-0000-000040010000}"/>
    <cellStyle name="쉼표 [0]" xfId="322" builtinId="6"/>
    <cellStyle name="쉼표 [0] 2" xfId="323" xr:uid="{00000000-0005-0000-0000-000042010000}"/>
    <cellStyle name="쉼표 [0] 2 2" xfId="324" xr:uid="{00000000-0005-0000-0000-000043010000}"/>
    <cellStyle name="쉼표 [0] 3" xfId="325" xr:uid="{00000000-0005-0000-0000-000044010000}"/>
    <cellStyle name="쉼표 [0] 3 2" xfId="326" xr:uid="{00000000-0005-0000-0000-000045010000}"/>
    <cellStyle name="쉼표 [0] 4" xfId="327" xr:uid="{00000000-0005-0000-0000-000046010000}"/>
    <cellStyle name="쉼표 [0] 5" xfId="328" xr:uid="{00000000-0005-0000-0000-000047010000}"/>
    <cellStyle name="쉼표 [0] 6" xfId="329" xr:uid="{00000000-0005-0000-0000-000048010000}"/>
    <cellStyle name="쉼표 [0] 7" xfId="330" xr:uid="{00000000-0005-0000-0000-000049010000}"/>
    <cellStyle name="쉼표 [0] 8" xfId="400" xr:uid="{00000000-0005-0000-0000-00004A010000}"/>
    <cellStyle name="스타일 1" xfId="331" xr:uid="{00000000-0005-0000-0000-00004B010000}"/>
    <cellStyle name="스타일 2" xfId="332" xr:uid="{00000000-0005-0000-0000-00004C010000}"/>
    <cellStyle name="스타일 3" xfId="333" xr:uid="{00000000-0005-0000-0000-00004D010000}"/>
    <cellStyle name="스타일 4" xfId="334" xr:uid="{00000000-0005-0000-0000-00004E010000}"/>
    <cellStyle name="스타일 5" xfId="335" xr:uid="{00000000-0005-0000-0000-00004F010000}"/>
    <cellStyle name="스타일 6" xfId="336" xr:uid="{00000000-0005-0000-0000-000050010000}"/>
    <cellStyle name="스타일 7" xfId="337" xr:uid="{00000000-0005-0000-0000-000051010000}"/>
    <cellStyle name="안건회계법인" xfId="338" xr:uid="{00000000-0005-0000-0000-000052010000}"/>
    <cellStyle name="원" xfId="339" xr:uid="{00000000-0005-0000-0000-000053010000}"/>
    <cellStyle name="유1" xfId="340" xr:uid="{00000000-0005-0000-0000-000054010000}"/>
    <cellStyle name="一般_GARMENT STEP FORM HK" xfId="341" xr:uid="{00000000-0005-0000-0000-000055010000}"/>
    <cellStyle name="일위대가" xfId="342" xr:uid="{00000000-0005-0000-0000-000056010000}"/>
    <cellStyle name="蠀䰐_x0001_" xfId="343" xr:uid="{00000000-0005-0000-0000-000057010000}"/>
    <cellStyle name="자리수" xfId="344" xr:uid="{00000000-0005-0000-0000-000058010000}"/>
    <cellStyle name="자리수0" xfId="345" xr:uid="{00000000-0005-0000-0000-000059010000}"/>
    <cellStyle name="지정되지 않음" xfId="346" xr:uid="{00000000-0005-0000-0000-00005A010000}"/>
    <cellStyle name="千分位[0]_GARMENT STEP FORM HK" xfId="347" xr:uid="{00000000-0005-0000-0000-00005B010000}"/>
    <cellStyle name="千分位_GARMENT STEP FORM HK" xfId="348" xr:uid="{00000000-0005-0000-0000-00005C010000}"/>
    <cellStyle name="콤" xfId="349" xr:uid="{00000000-0005-0000-0000-00005D010000}"/>
    <cellStyle name="콤마" xfId="350" xr:uid="{00000000-0005-0000-0000-00005E010000}"/>
    <cellStyle name="콤마 [" xfId="351" xr:uid="{00000000-0005-0000-0000-00005F010000}"/>
    <cellStyle name="콤마 [#]" xfId="352" xr:uid="{00000000-0005-0000-0000-000060010000}"/>
    <cellStyle name="콤마 []" xfId="353" xr:uid="{00000000-0005-0000-0000-000061010000}"/>
    <cellStyle name="콤마 [0.00]" xfId="354" xr:uid="{00000000-0005-0000-0000-000062010000}"/>
    <cellStyle name="콤마 [0]" xfId="355" xr:uid="{00000000-0005-0000-0000-000063010000}"/>
    <cellStyle name="콤마 [2]" xfId="356" xr:uid="{00000000-0005-0000-0000-000064010000}"/>
    <cellStyle name="콤마 [금액]" xfId="357" xr:uid="{00000000-0005-0000-0000-000065010000}"/>
    <cellStyle name="콤마 [소수]" xfId="358" xr:uid="{00000000-0005-0000-0000-000066010000}"/>
    <cellStyle name="콤마 [수량]" xfId="359" xr:uid="{00000000-0005-0000-0000-000067010000}"/>
    <cellStyle name="콤마(1)" xfId="360" xr:uid="{00000000-0005-0000-0000-000068010000}"/>
    <cellStyle name="콤마[ ]" xfId="361" xr:uid="{00000000-0005-0000-0000-000069010000}"/>
    <cellStyle name="콤마[*]" xfId="362" xr:uid="{00000000-0005-0000-0000-00006A010000}"/>
    <cellStyle name="콤마[.]" xfId="363" xr:uid="{00000000-0005-0000-0000-00006B010000}"/>
    <cellStyle name="콤마[0]" xfId="364" xr:uid="{00000000-0005-0000-0000-00006C010000}"/>
    <cellStyle name="콤마_  종  합  " xfId="365" xr:uid="{00000000-0005-0000-0000-00006D010000}"/>
    <cellStyle name="砀䱕_x0001_" xfId="366" xr:uid="{00000000-0005-0000-0000-00006E010000}"/>
    <cellStyle name="통" xfId="367" xr:uid="{00000000-0005-0000-0000-00006F010000}"/>
    <cellStyle name="통화 [" xfId="368" xr:uid="{00000000-0005-0000-0000-000070010000}"/>
    <cellStyle name="통화 [0] 2" xfId="369" xr:uid="{00000000-0005-0000-0000-000071010000}"/>
    <cellStyle name="퍼센트" xfId="370" xr:uid="{00000000-0005-0000-0000-000072010000}"/>
    <cellStyle name="표" xfId="371" xr:uid="{00000000-0005-0000-0000-000073010000}"/>
    <cellStyle name="표(가는선,가운데,중앙)" xfId="372" xr:uid="{00000000-0005-0000-0000-000074010000}"/>
    <cellStyle name="표(가는선,왼쪽,중앙)" xfId="373" xr:uid="{00000000-0005-0000-0000-000075010000}"/>
    <cellStyle name="표(세로쓰기)" xfId="374" xr:uid="{00000000-0005-0000-0000-000076010000}"/>
    <cellStyle name="표준" xfId="0" builtinId="0"/>
    <cellStyle name="표준 10" xfId="375" xr:uid="{00000000-0005-0000-0000-000078010000}"/>
    <cellStyle name="표준 10 2" xfId="401" xr:uid="{00000000-0005-0000-0000-000079010000}"/>
    <cellStyle name="표준 11" xfId="376" xr:uid="{00000000-0005-0000-0000-00007A010000}"/>
    <cellStyle name="표준 12" xfId="377" xr:uid="{00000000-0005-0000-0000-00007B010000}"/>
    <cellStyle name="표준 13" xfId="378" xr:uid="{00000000-0005-0000-0000-00007C010000}"/>
    <cellStyle name="표준 14" xfId="399" xr:uid="{00000000-0005-0000-0000-00007D010000}"/>
    <cellStyle name="표준 2" xfId="379" xr:uid="{00000000-0005-0000-0000-00007E010000}"/>
    <cellStyle name="표준 3" xfId="380" xr:uid="{00000000-0005-0000-0000-00007F010000}"/>
    <cellStyle name="표준 4" xfId="381" xr:uid="{00000000-0005-0000-0000-000080010000}"/>
    <cellStyle name="표준 5" xfId="382" xr:uid="{00000000-0005-0000-0000-000081010000}"/>
    <cellStyle name="표준 6" xfId="383" xr:uid="{00000000-0005-0000-0000-000082010000}"/>
    <cellStyle name="표준 7" xfId="384" xr:uid="{00000000-0005-0000-0000-000083010000}"/>
    <cellStyle name="표준 8" xfId="385" xr:uid="{00000000-0005-0000-0000-000084010000}"/>
    <cellStyle name="표준 9" xfId="386" xr:uid="{00000000-0005-0000-0000-000085010000}"/>
    <cellStyle name="標準_Akia(F）-8" xfId="387" xr:uid="{00000000-0005-0000-0000-000086010000}"/>
    <cellStyle name="표준_여수경도 설계내역서 최종(071127)-1" xfId="388" xr:uid="{00000000-0005-0000-0000-000087010000}"/>
    <cellStyle name="표준_용역손해배상보험요율적용" xfId="389" xr:uid="{00000000-0005-0000-0000-000088010000}"/>
    <cellStyle name="표준_조경-설계비요율" xfId="390" xr:uid="{00000000-0005-0000-0000-000089010000}"/>
    <cellStyle name="표준JKDH" xfId="391" xr:uid="{00000000-0005-0000-0000-00008A010000}"/>
    <cellStyle name="琀䱢_x0001_" xfId="392" xr:uid="{00000000-0005-0000-0000-00008B010000}"/>
    <cellStyle name="합계" xfId="393" xr:uid="{00000000-0005-0000-0000-00008C010000}"/>
    <cellStyle name="합산" xfId="394" xr:uid="{00000000-0005-0000-0000-00008D010000}"/>
    <cellStyle name="貨幣 [0]_GARMENT STEP FORM HK" xfId="395" xr:uid="{00000000-0005-0000-0000-00008E010000}"/>
    <cellStyle name="貨幣_GARMENT STEP FORM HK" xfId="396" xr:uid="{00000000-0005-0000-0000-00008F010000}"/>
    <cellStyle name="화폐기호" xfId="397" xr:uid="{00000000-0005-0000-0000-000090010000}"/>
    <cellStyle name="화폐기호0" xfId="398" xr:uid="{00000000-0005-0000-0000-000091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9" Type="http://schemas.openxmlformats.org/officeDocument/2006/relationships/externalLink" Target="externalLinks/externalLink34.xml"/><Relationship Id="rId21" Type="http://schemas.openxmlformats.org/officeDocument/2006/relationships/externalLink" Target="externalLinks/externalLink16.xml"/><Relationship Id="rId34" Type="http://schemas.openxmlformats.org/officeDocument/2006/relationships/externalLink" Target="externalLinks/externalLink29.xml"/><Relationship Id="rId42" Type="http://schemas.openxmlformats.org/officeDocument/2006/relationships/sharedStrings" Target="sharedStrings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0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4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31" Type="http://schemas.openxmlformats.org/officeDocument/2006/relationships/externalLink" Target="externalLinks/externalLink2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43" Type="http://schemas.openxmlformats.org/officeDocument/2006/relationships/calcChain" Target="calcChain.xml"/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219075</xdr:colOff>
      <xdr:row>15</xdr:row>
      <xdr:rowOff>28575</xdr:rowOff>
    </xdr:from>
    <xdr:to>
      <xdr:col>4</xdr:col>
      <xdr:colOff>638175</xdr:colOff>
      <xdr:row>15</xdr:row>
      <xdr:rowOff>561975</xdr:rowOff>
    </xdr:to>
    <xdr:pic>
      <xdr:nvPicPr>
        <xdr:cNvPr id="1044" name="Picture 1" descr="UNI00000e9c0025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62350" y="5534025"/>
          <a:ext cx="666750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93;&#45224;&#50689;\D\My%20Documents\&#48393;&#45224;&#50689;\&#50689;&#44305;\&#44256;&#50689;&#52380;&#44264;&#54532;&#51109;(&#54861;&#50980;&#55148;)&#50857;&#46020;&#48320;&#4422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roject\&#51089;&#50629;&#51652;&#54665;\&#44404;&#52265;&#48143;&#48708;&#44404;&#52265;\&#51204;&#52404;&#48372;&#49688;setec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LEE\&#44305;&#51452;\&#49888;&#44508;&#54532;&#47196;&#51229;&#53944;\&#44305;&#51452;\&#49569;&#49688;&#44288;&#47196;\&#49444;&#44228;&#45236;&#50669;&#49436;(&#49569;&#49688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0857;&#54785;\E\WINDOWS\TEMP\ztv9163\&#54872;&#44221;&#50689;&#54693;&#54217;&#4403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80;&#44221;\C\design\&#44221;&#49688;\&#52572;&#51333;\My%20Documents\&#54924;&#47329;&#44592;&#48376;\&#44277;&#49324;&#48708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333;&#54840;\&#50896;&#51452;PROJECT\My%20Documents\&#51060;&#52380;\&#44036;&#51060;&#49345;&#49688;&#46020;\99&#45380;&#46020;\&#45453;&#52492;&#45236;&#50669;(2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LEE\&#44305;&#51452;\&#54532;&#47196;&#51229;&#53944;\&#51228;&#51452;&#46020;\&#44288;&#44144;&#51221;&#48708;&#50857;&#50669;\&#44288;&#44144;&#51221;&#48708;&#45236;&#50669;&#49436;(&#48156;&#51452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396;&#50868;&#45804;&#44096;/&#50976;&#48176;&#47928;&#54868;&#52404;&#54744;&#44277;&#44036;%20&#49892;&#49884;&#49444;&#44228;%20&#50896;&#44032;&#44228;&#4932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277;&#50976;&#48169;\3.0%20&#44288;&#44144;&#44277;&#49324;&#48708;\&#45800;&#44032;2000\&#44277;&#49324;&#48708;-&#53664;&#47448;&#48317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p\&#44032;&#49437;&#51648;&#44396;\&#45236;&#50669;&#4943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5208;&#51032;&#48169;\&#51452;&#44256;&#48155;&#44592;\&#49324;&#50629;\&#44396;&#47168;\&#44592;&#48376;&#44228;&#54925;&#48320;&#44221;&#48372;&#44256;&#49436;\&#44060;&#47029;&#44277;&#49324;&#48708;&#49328;&#51221;\&#44277;&#49324;&#48708;-&#53664;&#47448;&#48317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80;&#44221;\C\design\&#44221;&#49688;\&#52572;&#51333;\BAEKPO\DAN1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7928;&#49692;&#54840;\ES\&#44592;&#44228;&#44221;&#48708;\WINDOWS\EXCEL\KIM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1\&#44592;&#44228;&#44277;&#50976;\&#44592;&#44228;&#48512;_DATA99\&#51204;&#51452;&#52392;&#45800;\xls\tot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17;&#46041;&#51648;&#44396;\&#50500;&#48708;\2001&#45380;&#51221;&#49328;\GOSABI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6041;&#44600;\C\WINDOWS\TEMP\&#51648;&#49688;&#48169;\&#52632;&#50577;&#44148;&#52629;e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6041;&#44600;\C\WINDOWS\TEMP\My%20Documents\&#54644;&#44305;(&#51068;&#50948;&#48143;&#45800;&#49328;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1064;&#52384;\&#51228;4&#54924;&#49444;&#44228;&#48320;\&#48156;&#50504;\&#49444;&#44228;&#48320;&#44221;\&#50864;&#54924;&#46020;&#47196;-&#44032;&#46020;\WINDOWS\&#48148;&#53461;%20&#54868;&#47732;\&#44277;&#47924;&#44288;&#47532;\&#45236;&#50669;&#49436;\PROJECT\YR1\STRUC\SYJ-E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54924;&#47560;&#51012;\D\&#49444;&#44228;&#44277;&#53685;\&#49688;&#47785;&#51068;&#5094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396;&#49884;\&#44288;&#44592;&#49457;\2000&#45380;6&#50900;\2000&#45380;6&#50900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2009&#45380;_6&#50900;_&#51652;&#54665;&#49324;&#54637;\&#50896;&#44032;\&#50756;&#46020;&#49688;&#49328;&#44256;&#50577;&#49885;&#51109;&#49444;&#52824;&#50896;&#44032;&#44228;&#49328;\&#51076;&#46041;&#44600;\&#44060;&#48156;&#48512;&#45812;&#44552;\&#44060;&#48156;&#48512;&#45812;&#44552;%20&#51648;&#48512;&#48324;%20&#51088;&#47308;\&#48376;&#50896;\&#44060;&#48156;&#48512;&#45812;&#44552;\&#44060;&#48156;&#48512;&#45812;&#44552;%20&#51648;&#48512;&#48324;%20&#51088;&#47308;\&#48376;&#50896;\&#44060;&#48156;&#48512;&#45812;&#44552;\&#44060;&#48156;&#48512;&#45812;&#44552;%20&#51648;&#48512;&#48324;%20&#51088;&#47308;\&#48376;&#50896;\&#44060;&#48156;&#48512;&#45812;&#44552;\&#44060;&#48156;&#48512;&#45812;&#44552;%20&#51648;&#48512;&#48324;%20&#51088;&#47308;\&#48376;&#50896;\&#44060;&#48156;&#48512;&#45812;&#44552;\&#44060;&#48156;&#48512;&#45812;&#44552;\My%20Documents\&#54644;&#44305;(&#51068;&#50948;&#48143;&#45800;&#49328;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80;&#44221;\C\&#51109;&#49328;&#51648;&#44396;\&#50857;&#49688;&#44036;&#49440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9324;&#50629;\&#49436;&#44480;&#54252;\&#44228;&#50557;&#44288;&#47144;\&#44256;&#46020;&#52376;&#47532;&#45824;&#51109;&#51089;&#49457;\&#49444;&#44228;&#50696;&#49328;&#49436;(&#46041;&#48512;&#44256;&#46020;&#52376;&#47532;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6041;&#44600;\C\WINDOWS\TEMP\My%20Documents\&#51452;&#53469;&#44277;&#49324;\&#49345;&#47924;&#53556;&#53412;(&#49444;&#48320;)DS\&#49345;&#47924;&#53556;&#53412;(&#44148;&#52629;&#49444;&#48320;&#48708;&#47785;)DS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2009&#45380;_6&#50900;_&#51652;&#54665;&#49324;&#54637;\&#50896;&#44032;\&#50756;&#46020;&#49688;&#49328;&#44256;&#50577;&#49885;&#51109;&#49444;&#52824;&#50896;&#44032;&#44228;&#49328;\&#51076;&#46041;&#44600;\&#44060;&#48156;&#48512;&#45812;&#44552;\&#44060;&#48156;&#48512;&#45812;&#44552;%20&#51648;&#48512;&#48324;%20&#51088;&#47308;\&#48376;&#50896;\&#44060;&#48156;&#48512;&#45812;&#44552;\&#44060;&#48156;&#48512;&#45812;&#44552;%20&#51648;&#48512;&#48324;%20&#51088;&#47308;\&#48376;&#50896;\&#44060;&#48156;&#48512;&#45812;&#44552;\&#44060;&#48156;&#48512;&#45812;&#44552;%20&#51648;&#48512;&#48324;%20&#51088;&#47308;\&#48376;&#50896;\&#44060;&#48156;&#48512;&#45812;&#44552;\&#44060;&#48156;&#48512;&#45812;&#44552;%20&#51648;&#48512;&#48324;%20&#51088;&#47308;\&#48376;&#50896;\&#44060;&#48156;&#48512;&#45812;&#44552;\&#44060;&#48156;&#48512;&#45812;&#44552;\&#44060;&#48156;&#48512;&#45812;&#44552;\&#44060;&#48156;&#48512;&#45812;&#44552;\WINDOWS\&#48148;&#53461;%20&#54868;&#47732;\&#45236;%20&#49436;&#47448;%20&#44032;&#48169;\&#47928;&#49692;&#54840;\ES\&#44592;&#44228;&#44221;&#48708;\WINDOWS\EXCEL\KIM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5208;&#51032;&#48169;\&#51452;&#44256;&#48155;&#44592;\&#44277;&#50976;\&#54620;&#50857;&#55148;\&#51089;&#50629;&#54028;&#51068;\excel\&#54616;&#49688;&#44288;&#44144;\&#44256;&#50577;&#54616;&#49688;&#44288;&#44144;\&#49444;&#44228;&#45236;&#50669;&#49436;\2&#52264;\&#51068;&#49328;&#45236;&#50669;(&#44288;&#44144;&#49892;&#49884;)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sp1403\&#51652;&#51077;&#46020;&#47196;&#49444;&#48320;\&#49352;%20&#54260;&#45908;\&#50504;&#46041;&#54840;&#44288;&#44305;&#51648;\&#44277;&#45800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8260;\2009&#45380;_6&#50900;_&#51652;&#54665;&#49324;&#54637;\&#50896;&#44032;\&#50756;&#46020;&#49688;&#49328;&#44256;&#50577;&#49885;&#51109;&#49444;&#52824;&#50896;&#44032;&#44228;&#49328;\&#45208;&#51452;%20&#45236;&#44592;2&#54840;%20&#45432;&#54980;&#48176;&#49688;&#44288;&#48372;&#49688;&#44277;&#49324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80;&#44221;\C\design\&#44221;&#49688;\&#52572;&#51333;\&#48176;&#49688;&#44060;&#49440;\&#44592;&#48376;&#49444;&#44228;\&#45236;&#44396;\excel\&#45236;&#44396;&#44277;&#49324;&#48708;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6041;&#44600;\C\WINDOWS\TEMP\My%20Documents\&#51648;&#49688;&#48169;\&#50868;&#45224;&#53469;&#51648;\&#51648;&#49688;&#48169;\&#50868;&#45224;&#53469;&#51648;\&#51648;&#49688;&#48169;\&#52632;&#50577;&#53664;&#47785;DS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5208;&#51032;&#48169;\&#51452;&#44256;&#48155;&#44592;\&#44277;&#50976;\&#54620;&#50857;&#55148;\&#51089;&#50629;&#54028;&#51068;\excel\&#54616;&#49688;&#44288;&#44144;\&#44256;&#50577;&#54616;&#49688;&#44288;&#44144;\&#49444;&#44228;&#45236;&#50669;&#49436;\2&#52264;\&#45236;&#50669;&#49436;\4&#52264;\&#49444;&#44228;&#45236;&#50669;&#49436;(&#52572;&#51333;)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backup-file\&#49324;&#50629;\&#47924;&#50504;\&#48372;&#44256;&#49436;(&#48512;&#47197;)\&#44277;&#49324;&#48708;-&#48708;&#54252;&#51109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/2010&#45380;_4&#50900;_&#51652;&#54665;&#49324;&#54637;/11.&#51649;&#50896;&#50857;/5_&#51076;&#44221;&#48120;&#44284;&#51109;/&#49828;&#54252;&#52768;%20&#51032;&#47308;&#44288;&#44305;(&#49688;&#51221;&#51204;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980;&#44221;\C\design\&#44221;&#49688;\&#52572;&#51333;\&#48176;&#49688;&#44060;&#49440;\&#49892;&#49884;&#49444;&#44228;\&#50864;&#44053;\&#49888;&#50864;&#44053;\excel\&#49888;&#50864;&#44053;&#49324;&#50629;&#48708;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형질변경"/>
      <sheetName val="도로점용"/>
      <sheetName val="토지조서 "/>
      <sheetName val="토지조서  (2)"/>
      <sheetName val="설계설명서 (2)"/>
      <sheetName val="공정표"/>
      <sheetName val="공정표 (2)"/>
      <sheetName val="사진대지"/>
      <sheetName val="사진대지 (2)"/>
      <sheetName val="결재"/>
      <sheetName val="결재 (2)"/>
      <sheetName val="설계설명서"/>
      <sheetName val="설계설명서 (3)"/>
      <sheetName val="구조물공수량집계"/>
      <sheetName val="자재집계표"/>
      <sheetName val="토적표(형변)"/>
      <sheetName val="내역서"/>
      <sheetName val="농지전용"/>
      <sheetName val="사진대지 (농전)"/>
      <sheetName val="결재 (농전)"/>
      <sheetName val="설계설명서 (농전)"/>
      <sheetName val="내역서 (변경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--"/>
      <sheetName val="전체보수공관경별단가"/>
      <sheetName val="내역서(300 3.0t)"/>
      <sheetName val="내역서(300 4.5t)"/>
      <sheetName val="내역서(400 4.5t)"/>
      <sheetName val="내역서(400 6.0t)"/>
      <sheetName val="내역서(450 4.5t)"/>
      <sheetName val="내역서(450 6t)"/>
      <sheetName val="내역서(500 6t)"/>
      <sheetName val="내역서(500 7.5t)"/>
      <sheetName val="내역서(600 6t)"/>
      <sheetName val="내역서(600 7.5t)"/>
      <sheetName val="내역서(700 7.5t)"/>
      <sheetName val="내역서(700 9t)"/>
      <sheetName val="내역서(800 9t)"/>
      <sheetName val="내역서(800 10.5t)"/>
      <sheetName val="내역서(900 9t)"/>
      <sheetName val="내역서(900 10.5t)"/>
      <sheetName val="내역서(1000 10.5t)"/>
      <sheetName val="내역서(1000 12t)"/>
      <sheetName val="내역서(1100 12t)"/>
      <sheetName val="내역서(1100 13.5t)"/>
      <sheetName val="내역서(1200 12t)"/>
      <sheetName val="내역서(1200 13.5t)"/>
      <sheetName val="내역서(1350 13.5t)"/>
      <sheetName val="내역서(1350 15t)"/>
      <sheetName val="내역서(1500 15t)"/>
      <sheetName val="내역서(1500 16.5t)"/>
      <sheetName val="일위대가표"/>
      <sheetName val="일위대가"/>
      <sheetName val="물가조사"/>
      <sheetName val="기계경비"/>
      <sheetName val="인건비(환율)"/>
      <sheetName val="연결관접합부자재단가"/>
      <sheetName val="PP마대쌓기"/>
      <sheetName val="표면처리800이상"/>
      <sheetName val="표면처리800미만"/>
      <sheetName val="준설토운반산출"/>
      <sheetName val="산출내역"/>
      <sheetName val="기계기구손료표"/>
      <sheetName val="튜브제작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51">
          <cell r="F51">
            <v>878</v>
          </cell>
          <cell r="H51">
            <v>11502</v>
          </cell>
          <cell r="J51">
            <v>1398</v>
          </cell>
        </row>
        <row r="69">
          <cell r="J69">
            <v>32525</v>
          </cell>
        </row>
      </sheetData>
      <sheetData sheetId="32">
        <row r="7">
          <cell r="C7">
            <v>63904</v>
          </cell>
        </row>
        <row r="10">
          <cell r="C10">
            <v>45721</v>
          </cell>
        </row>
      </sheetData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내역서총괄"/>
      <sheetName val="내역서"/>
      <sheetName val="일위대가"/>
      <sheetName val="산근1,2"/>
      <sheetName val="산근3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표지"/>
      <sheetName val="내역총괄"/>
      <sheetName val="목차"/>
      <sheetName val="직접인건비"/>
      <sheetName val="직접경비"/>
      <sheetName val="Module2"/>
      <sheetName val="Module1"/>
      <sheetName val="재정비직인"/>
      <sheetName val="재정비내역"/>
      <sheetName val="지적고시내역"/>
      <sheetName val="고시단가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경제요청"/>
      <sheetName val="경제분석"/>
      <sheetName val="결재전"/>
      <sheetName val="사업비수지예산서"/>
      <sheetName val="사업비내역"/>
      <sheetName val="요율"/>
      <sheetName val="공사요율"/>
      <sheetName val="지급.용지매수"/>
      <sheetName val="용지매수공사비"/>
      <sheetName val="&lt;공사비총괄&gt;"/>
      <sheetName val="&lt;수원공공사비총괄&gt;"/>
      <sheetName val="&lt;배수장공사비총괄&gt;"/>
      <sheetName val="배수장공사비"/>
      <sheetName val="토공재료집계"/>
      <sheetName val="장공작물집계"/>
      <sheetName val="토공집계"/>
      <sheetName val="공작물"/>
      <sheetName val="&lt;배수문공사비총괄&gt;"/>
      <sheetName val="배수문공사비"/>
      <sheetName val="배수문공작물"/>
      <sheetName val="&lt;평야부공사비총괄&gt;"/>
      <sheetName val="평야부공사비"/>
      <sheetName val="배수로집계"/>
      <sheetName val="&lt;부대공사비총괄&gt;"/>
      <sheetName val="부대공사"/>
      <sheetName val="자재대(총)"/>
      <sheetName val="배수장자재대"/>
      <sheetName val="평야부자재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내역 (최종)"/>
      <sheetName val="간지"/>
      <sheetName val="수량산출"/>
      <sheetName val="배수간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산출근거 #1"/>
      <sheetName val="산출근거#2"/>
      <sheetName val="산출근거#3"/>
      <sheetName val="기초단가"/>
    </sheetNames>
    <sheetDataSet>
      <sheetData sheetId="0" refreshError="1"/>
      <sheetData sheetId="1"/>
      <sheetData sheetId="2"/>
      <sheetData sheetId="3"/>
      <sheetData sheetId="4" refreshError="1">
        <row r="11">
          <cell r="B11">
            <v>93321</v>
          </cell>
        </row>
        <row r="12">
          <cell r="B12">
            <v>78613</v>
          </cell>
        </row>
        <row r="13">
          <cell r="B13">
            <v>58567</v>
          </cell>
        </row>
        <row r="16">
          <cell r="B16">
            <v>41470</v>
          </cell>
        </row>
        <row r="21">
          <cell r="B21">
            <v>35320</v>
          </cell>
        </row>
        <row r="22">
          <cell r="B22">
            <v>50288</v>
          </cell>
        </row>
        <row r="25">
          <cell r="B25">
            <v>56000</v>
          </cell>
        </row>
        <row r="26">
          <cell r="B26">
            <v>10000</v>
          </cell>
        </row>
        <row r="27">
          <cell r="B27">
            <v>27000</v>
          </cell>
        </row>
        <row r="28">
          <cell r="B28">
            <v>11000</v>
          </cell>
        </row>
        <row r="29">
          <cell r="B29">
            <v>47000</v>
          </cell>
        </row>
        <row r="30">
          <cell r="B30">
            <v>17000</v>
          </cell>
        </row>
        <row r="31">
          <cell r="B31">
            <v>145000</v>
          </cell>
        </row>
        <row r="32">
          <cell r="B32">
            <v>445</v>
          </cell>
        </row>
        <row r="33">
          <cell r="B33">
            <v>1340</v>
          </cell>
        </row>
        <row r="34">
          <cell r="B34">
            <v>923</v>
          </cell>
        </row>
        <row r="35">
          <cell r="B35">
            <v>2066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--"/>
      <sheetName val="갑지"/>
      <sheetName val="총괄내역서"/>
      <sheetName val="측량수량"/>
      <sheetName val="측량대가"/>
      <sheetName val="실시설계"/>
      <sheetName val="손해배상공제료"/>
      <sheetName val="XL4Poppy"/>
      <sheetName val="data"/>
      <sheetName val="직접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정"/>
      <sheetName val="구형거"/>
      <sheetName val="포장구간"/>
      <sheetName val="관두께"/>
      <sheetName val="직접(흄관)기초 (1)"/>
      <sheetName val="직접(흄관) 공사비"/>
      <sheetName val="직접(PC관)기초(2)"/>
      <sheetName val="직접(PC관)공사비"/>
      <sheetName val="직접(강관)기초(3)"/>
      <sheetName val="직접(강관)공사비"/>
      <sheetName val="모래(PE관)기초(4)"/>
      <sheetName val="모래(PE관)공사비"/>
      <sheetName val=" CON'C(흄관)기초 (1)"/>
      <sheetName val="CON'C(흄관)공사비 "/>
      <sheetName val="CON'C(PC관)기초(2)"/>
      <sheetName val="CON'(PC관)공사비"/>
      <sheetName val="CON'C(강관)기초(3)"/>
      <sheetName val="CON'C(강관)공사비"/>
      <sheetName val="관접합및부설"/>
      <sheetName val="단가"/>
      <sheetName val="맨홀공"/>
      <sheetName val="토류벽단가(PE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results"/>
      <sheetName val="data"/>
      <sheetName val="내역총괄"/>
      <sheetName val="직접인건비"/>
      <sheetName val="직접경비"/>
      <sheetName val="인력"/>
      <sheetName val="Sheet16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정"/>
      <sheetName val="구형거"/>
      <sheetName val="포장구간"/>
      <sheetName val="관두께"/>
      <sheetName val="직접(흄관)기초 (1)"/>
      <sheetName val="직접(흄관) 공사비"/>
      <sheetName val="직접(PC관)기초(2)"/>
      <sheetName val="직접(PC관)공사비"/>
      <sheetName val="직접(강관)기초(3)"/>
      <sheetName val="직접(강관)공사비"/>
      <sheetName val="모래(PE관)기초(4)"/>
      <sheetName val="모래(PE관)공사비"/>
      <sheetName val="모래(수지)기초(5)"/>
      <sheetName val="모래(수지)공사비"/>
      <sheetName val=" CON'C(흄관)기초 (1)"/>
      <sheetName val="CON'C(흄관)공사비 "/>
      <sheetName val="CON'C(PC관)기초(2)"/>
      <sheetName val="CON'(PC관)공사비"/>
      <sheetName val="CON'C(강관)기초(3)"/>
      <sheetName val="CON'C(강관)공사비"/>
      <sheetName val="관접합및부설"/>
      <sheetName val="단가"/>
      <sheetName val="토류벽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>
        <row r="79">
          <cell r="E79">
            <v>1650</v>
          </cell>
        </row>
        <row r="80">
          <cell r="E80">
            <v>2161</v>
          </cell>
        </row>
        <row r="81">
          <cell r="E81">
            <v>22244</v>
          </cell>
        </row>
        <row r="82">
          <cell r="E82">
            <v>4343.5200000000004</v>
          </cell>
        </row>
        <row r="83">
          <cell r="E83">
            <v>6998.86</v>
          </cell>
        </row>
        <row r="84">
          <cell r="E84">
            <v>485.07</v>
          </cell>
        </row>
        <row r="85">
          <cell r="E85">
            <v>275.79000000000002</v>
          </cell>
        </row>
        <row r="86">
          <cell r="E86">
            <v>2459</v>
          </cell>
        </row>
        <row r="87">
          <cell r="E87">
            <v>28000</v>
          </cell>
        </row>
      </sheetData>
      <sheetData sheetId="2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백포자재단가"/>
      <sheetName val="백자재단위당"/>
      <sheetName val="백자재산출"/>
      <sheetName val="백자재운반"/>
      <sheetName val="백중기일람"/>
      <sheetName val="백중기"/>
      <sheetName val="백단가"/>
      <sheetName val="수자재단가"/>
      <sheetName val="수자재단위당"/>
      <sheetName val="공사요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VXXXXX"/>
      <sheetName val="적용대가"/>
      <sheetName val="지수내역"/>
      <sheetName val="노(97.1,97.9,98.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/>
      <sheetData sheetId="14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프로그램"/>
      <sheetName val="예산서"/>
      <sheetName val="일위대가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J4" t="str">
            <v>SPPW 직관80A</v>
          </cell>
          <cell r="K4">
            <v>5450</v>
          </cell>
        </row>
        <row r="5">
          <cell r="J5" t="str">
            <v/>
          </cell>
          <cell r="K5">
            <v>0</v>
          </cell>
        </row>
        <row r="6">
          <cell r="J6" t="str">
            <v>SPPW 직관65A</v>
          </cell>
          <cell r="K6">
            <v>4312</v>
          </cell>
        </row>
        <row r="7">
          <cell r="J7" t="str">
            <v/>
          </cell>
          <cell r="K7">
            <v>0</v>
          </cell>
        </row>
        <row r="8">
          <cell r="J8" t="str">
            <v>SPPW 직관50A</v>
          </cell>
          <cell r="K8">
            <v>3379</v>
          </cell>
        </row>
        <row r="9">
          <cell r="J9" t="str">
            <v/>
          </cell>
          <cell r="K9">
            <v>0</v>
          </cell>
        </row>
        <row r="10">
          <cell r="J10" t="str">
            <v>SPPW 직관40A</v>
          </cell>
          <cell r="K10">
            <v>2466</v>
          </cell>
        </row>
        <row r="11">
          <cell r="J11" t="str">
            <v/>
          </cell>
          <cell r="K11">
            <v>0</v>
          </cell>
        </row>
        <row r="12">
          <cell r="J12" t="str">
            <v>SPPW 직관25A</v>
          </cell>
          <cell r="K12">
            <v>1776</v>
          </cell>
        </row>
        <row r="13">
          <cell r="J13" t="str">
            <v/>
          </cell>
          <cell r="K13">
            <v>0</v>
          </cell>
        </row>
        <row r="14">
          <cell r="J14" t="str">
            <v>SPPW 직관20A</v>
          </cell>
          <cell r="K14">
            <v>1250</v>
          </cell>
        </row>
        <row r="15">
          <cell r="J15" t="str">
            <v/>
          </cell>
          <cell r="K15">
            <v>0</v>
          </cell>
        </row>
        <row r="16">
          <cell r="J16" t="str">
            <v>STWW 직관600A</v>
          </cell>
          <cell r="K16">
            <v>93877</v>
          </cell>
        </row>
        <row r="17">
          <cell r="J17" t="str">
            <v/>
          </cell>
          <cell r="K17">
            <v>0</v>
          </cell>
        </row>
        <row r="18">
          <cell r="J18" t="str">
            <v>STWW 직관300A</v>
          </cell>
          <cell r="K18">
            <v>47211</v>
          </cell>
        </row>
        <row r="19">
          <cell r="J19" t="str">
            <v/>
          </cell>
          <cell r="K19">
            <v>0</v>
          </cell>
        </row>
        <row r="20">
          <cell r="J20" t="str">
            <v>STWW 직관250A</v>
          </cell>
          <cell r="K20">
            <v>36951</v>
          </cell>
        </row>
        <row r="21">
          <cell r="J21" t="str">
            <v/>
          </cell>
          <cell r="K21">
            <v>0</v>
          </cell>
        </row>
        <row r="22">
          <cell r="J22" t="str">
            <v>SPPW 곡관80A X 90。</v>
          </cell>
          <cell r="K22">
            <v>2880</v>
          </cell>
        </row>
        <row r="23">
          <cell r="J23" t="str">
            <v/>
          </cell>
          <cell r="K23">
            <v>0</v>
          </cell>
        </row>
        <row r="24">
          <cell r="J24" t="str">
            <v>SPPW 곡관40A X 90。</v>
          </cell>
          <cell r="K24">
            <v>880</v>
          </cell>
        </row>
        <row r="25">
          <cell r="J25" t="str">
            <v/>
          </cell>
          <cell r="K25">
            <v>0</v>
          </cell>
        </row>
        <row r="26">
          <cell r="J26" t="str">
            <v>SPPW 곡관25A X 90。</v>
          </cell>
          <cell r="K26">
            <v>540</v>
          </cell>
        </row>
        <row r="27">
          <cell r="J27" t="str">
            <v/>
          </cell>
          <cell r="K27">
            <v>0</v>
          </cell>
        </row>
        <row r="28">
          <cell r="J28" t="str">
            <v>SPPW 곡관20A X 90。</v>
          </cell>
          <cell r="K28">
            <v>480</v>
          </cell>
        </row>
        <row r="29">
          <cell r="J29" t="str">
            <v/>
          </cell>
          <cell r="K29">
            <v>0</v>
          </cell>
        </row>
        <row r="30">
          <cell r="J30" t="str">
            <v>STWW 곡관600A X 90。</v>
          </cell>
          <cell r="K30">
            <v>247442</v>
          </cell>
        </row>
        <row r="31">
          <cell r="J31" t="str">
            <v/>
          </cell>
          <cell r="K31">
            <v>0</v>
          </cell>
        </row>
        <row r="32">
          <cell r="J32" t="str">
            <v>STWW 곡관300A X 90。</v>
          </cell>
          <cell r="K32">
            <v>116040</v>
          </cell>
        </row>
        <row r="33">
          <cell r="J33" t="str">
            <v/>
          </cell>
          <cell r="K33">
            <v>0</v>
          </cell>
        </row>
        <row r="34">
          <cell r="J34" t="str">
            <v>STWW 곡관250A X 90。</v>
          </cell>
          <cell r="K34">
            <v>85714</v>
          </cell>
        </row>
        <row r="35">
          <cell r="J35" t="str">
            <v/>
          </cell>
          <cell r="K35">
            <v>0</v>
          </cell>
        </row>
        <row r="36">
          <cell r="J36" t="str">
            <v>SPPW 티80A X 80A</v>
          </cell>
          <cell r="K36">
            <v>4300</v>
          </cell>
        </row>
        <row r="37">
          <cell r="J37" t="str">
            <v/>
          </cell>
          <cell r="K37">
            <v>0</v>
          </cell>
        </row>
        <row r="38">
          <cell r="J38" t="str">
            <v>SPPW 티80A X 40A</v>
          </cell>
          <cell r="K38">
            <v>4300</v>
          </cell>
        </row>
        <row r="39">
          <cell r="J39" t="str">
            <v/>
          </cell>
          <cell r="K39">
            <v>0</v>
          </cell>
        </row>
        <row r="40">
          <cell r="J40" t="str">
            <v>SPPW 티50A X 25A</v>
          </cell>
          <cell r="K40">
            <v>2160</v>
          </cell>
        </row>
        <row r="41">
          <cell r="J41" t="str">
            <v/>
          </cell>
          <cell r="K41">
            <v>0</v>
          </cell>
        </row>
        <row r="42">
          <cell r="J42" t="str">
            <v>SPPW 티25A X 25A</v>
          </cell>
          <cell r="K42">
            <v>1090</v>
          </cell>
        </row>
        <row r="43">
          <cell r="J43" t="str">
            <v/>
          </cell>
          <cell r="K43">
            <v>0</v>
          </cell>
        </row>
        <row r="44">
          <cell r="J44" t="str">
            <v>SPPW 티25A X 20A</v>
          </cell>
          <cell r="K44">
            <v>1090</v>
          </cell>
        </row>
        <row r="45">
          <cell r="J45" t="str">
            <v/>
          </cell>
          <cell r="K45">
            <v>0</v>
          </cell>
        </row>
        <row r="46">
          <cell r="J46" t="str">
            <v>SPPW 티20A X 20A</v>
          </cell>
          <cell r="K46">
            <v>840</v>
          </cell>
        </row>
        <row r="47">
          <cell r="J47" t="str">
            <v/>
          </cell>
          <cell r="K47">
            <v>0</v>
          </cell>
        </row>
        <row r="48">
          <cell r="J48" t="str">
            <v>STWW 티600A X 600A</v>
          </cell>
          <cell r="K48">
            <v>959000</v>
          </cell>
        </row>
        <row r="49">
          <cell r="J49" t="str">
            <v/>
          </cell>
          <cell r="K49">
            <v>0</v>
          </cell>
        </row>
        <row r="50">
          <cell r="J50" t="str">
            <v>STWW 티600A X 300A</v>
          </cell>
          <cell r="K50">
            <v>1053000</v>
          </cell>
        </row>
        <row r="51">
          <cell r="J51" t="str">
            <v/>
          </cell>
          <cell r="K51">
            <v>0</v>
          </cell>
        </row>
        <row r="52">
          <cell r="J52" t="str">
            <v>STWW 티600A X 250A</v>
          </cell>
          <cell r="K52">
            <v>1053000</v>
          </cell>
        </row>
        <row r="53">
          <cell r="J53" t="str">
            <v/>
          </cell>
          <cell r="K53">
            <v>0</v>
          </cell>
        </row>
        <row r="54">
          <cell r="J54" t="str">
            <v>SPPW 레듀샤80A X 65A</v>
          </cell>
          <cell r="K54">
            <v>1600</v>
          </cell>
        </row>
        <row r="55">
          <cell r="J55" t="str">
            <v/>
          </cell>
          <cell r="K55">
            <v>0</v>
          </cell>
        </row>
        <row r="56">
          <cell r="J56" t="str">
            <v>SPPW 레듀샤80A X 40A</v>
          </cell>
          <cell r="K56">
            <v>2640</v>
          </cell>
        </row>
        <row r="57">
          <cell r="J57" t="str">
            <v/>
          </cell>
          <cell r="K57">
            <v>0</v>
          </cell>
        </row>
        <row r="58">
          <cell r="J58" t="str">
            <v>SPPW 레듀샤65A X 40A</v>
          </cell>
          <cell r="K58">
            <v>1680</v>
          </cell>
        </row>
        <row r="59">
          <cell r="J59" t="str">
            <v/>
          </cell>
          <cell r="K59">
            <v>0</v>
          </cell>
        </row>
        <row r="60">
          <cell r="J60" t="str">
            <v>SPPW 레듀샤50A X 40A</v>
          </cell>
          <cell r="K60">
            <v>896</v>
          </cell>
        </row>
        <row r="61">
          <cell r="J61" t="str">
            <v/>
          </cell>
          <cell r="K61">
            <v>0</v>
          </cell>
        </row>
        <row r="62">
          <cell r="J62" t="str">
            <v>SPPW 레듀샤40A X 25A</v>
          </cell>
          <cell r="K62">
            <v>928</v>
          </cell>
        </row>
        <row r="63">
          <cell r="J63" t="str">
            <v/>
          </cell>
          <cell r="K63">
            <v>0</v>
          </cell>
        </row>
        <row r="64">
          <cell r="J64" t="str">
            <v>SPPW 레듀샤40A X 20A</v>
          </cell>
          <cell r="K64">
            <v>1248</v>
          </cell>
        </row>
        <row r="65">
          <cell r="J65" t="str">
            <v/>
          </cell>
          <cell r="K65">
            <v>0</v>
          </cell>
        </row>
        <row r="66">
          <cell r="J66" t="str">
            <v>SPPW 레듀샤25A X 20A</v>
          </cell>
          <cell r="K66">
            <v>544</v>
          </cell>
        </row>
        <row r="67">
          <cell r="J67" t="str">
            <v/>
          </cell>
          <cell r="K67">
            <v>0</v>
          </cell>
        </row>
        <row r="68">
          <cell r="J68" t="str">
            <v>STWW 레듀샤600A X 300A</v>
          </cell>
          <cell r="K68">
            <v>122176</v>
          </cell>
        </row>
        <row r="69">
          <cell r="J69" t="str">
            <v/>
          </cell>
          <cell r="K69">
            <v>0</v>
          </cell>
        </row>
        <row r="70">
          <cell r="J70" t="str">
            <v>SPPW 플랜지80A</v>
          </cell>
          <cell r="K70">
            <v>3470</v>
          </cell>
        </row>
        <row r="71">
          <cell r="J71" t="str">
            <v/>
          </cell>
          <cell r="K71">
            <v>0</v>
          </cell>
        </row>
        <row r="72">
          <cell r="J72" t="str">
            <v>STWW 플랜지600A</v>
          </cell>
          <cell r="K72">
            <v>88419</v>
          </cell>
        </row>
        <row r="73">
          <cell r="J73" t="str">
            <v/>
          </cell>
          <cell r="K73">
            <v>0</v>
          </cell>
        </row>
        <row r="74">
          <cell r="J74" t="str">
            <v>STWW 플랜지300A</v>
          </cell>
          <cell r="K74">
            <v>30537</v>
          </cell>
        </row>
        <row r="75">
          <cell r="J75" t="str">
            <v/>
          </cell>
          <cell r="K75">
            <v>0</v>
          </cell>
        </row>
        <row r="76">
          <cell r="J76" t="str">
            <v>STWW 플랜지250A</v>
          </cell>
          <cell r="K76">
            <v>25693</v>
          </cell>
        </row>
        <row r="77">
          <cell r="J77" t="str">
            <v/>
          </cell>
          <cell r="K77">
            <v>0</v>
          </cell>
        </row>
        <row r="78">
          <cell r="J78" t="str">
            <v>호스콘넥터20A</v>
          </cell>
          <cell r="K78">
            <v>8500</v>
          </cell>
        </row>
        <row r="79">
          <cell r="J79" t="str">
            <v/>
          </cell>
          <cell r="K79">
            <v>0</v>
          </cell>
        </row>
        <row r="80">
          <cell r="J80" t="str">
            <v>게이트밸브600A</v>
          </cell>
          <cell r="K80">
            <v>5600000</v>
          </cell>
        </row>
        <row r="81">
          <cell r="J81" t="str">
            <v/>
          </cell>
          <cell r="K81">
            <v>0</v>
          </cell>
        </row>
        <row r="82">
          <cell r="J82" t="str">
            <v>게이트밸브40A</v>
          </cell>
          <cell r="K82">
            <v>20330</v>
          </cell>
        </row>
        <row r="83">
          <cell r="J83" t="str">
            <v/>
          </cell>
          <cell r="K83">
            <v>0</v>
          </cell>
        </row>
        <row r="84">
          <cell r="J84" t="str">
            <v>게이트밸브25A</v>
          </cell>
          <cell r="K84">
            <v>10560</v>
          </cell>
        </row>
        <row r="85">
          <cell r="J85" t="str">
            <v/>
          </cell>
          <cell r="K85">
            <v>0</v>
          </cell>
        </row>
        <row r="86">
          <cell r="J86" t="str">
            <v>게이트밸브20A</v>
          </cell>
          <cell r="K86">
            <v>6690</v>
          </cell>
        </row>
        <row r="87">
          <cell r="J87" t="str">
            <v/>
          </cell>
          <cell r="K87">
            <v>0</v>
          </cell>
        </row>
        <row r="88">
          <cell r="J88" t="str">
            <v>버터플라이밸브600A</v>
          </cell>
          <cell r="K88">
            <v>2570000</v>
          </cell>
        </row>
        <row r="89">
          <cell r="J89" t="str">
            <v/>
          </cell>
          <cell r="K89">
            <v>0</v>
          </cell>
        </row>
        <row r="90">
          <cell r="J90" t="str">
            <v>신축관300A</v>
          </cell>
          <cell r="K90">
            <v>198900</v>
          </cell>
        </row>
        <row r="91">
          <cell r="J91" t="str">
            <v/>
          </cell>
          <cell r="K91">
            <v>0</v>
          </cell>
        </row>
        <row r="92">
          <cell r="J92" t="str">
            <v>신축관250A</v>
          </cell>
          <cell r="K92">
            <v>145600</v>
          </cell>
        </row>
        <row r="93">
          <cell r="J93" t="str">
            <v/>
          </cell>
          <cell r="K93">
            <v>0</v>
          </cell>
        </row>
        <row r="94">
          <cell r="J94" t="str">
            <v>ㄷ형강ㄷ100x50x5.0</v>
          </cell>
          <cell r="K94">
            <v>420</v>
          </cell>
        </row>
        <row r="95">
          <cell r="J95" t="str">
            <v/>
          </cell>
          <cell r="K95">
            <v>0</v>
          </cell>
        </row>
        <row r="96">
          <cell r="J96" t="str">
            <v>앵커볼트M16 x 200L</v>
          </cell>
          <cell r="K96">
            <v>1700</v>
          </cell>
        </row>
        <row r="97">
          <cell r="J97" t="str">
            <v/>
          </cell>
          <cell r="K97">
            <v>0</v>
          </cell>
        </row>
        <row r="98">
          <cell r="J98" t="str">
            <v>형판6t</v>
          </cell>
          <cell r="K98">
            <v>400</v>
          </cell>
        </row>
        <row r="99">
          <cell r="J99" t="str">
            <v/>
          </cell>
          <cell r="K99">
            <v>0</v>
          </cell>
        </row>
        <row r="100">
          <cell r="J100" t="str">
            <v>U볼트600A</v>
          </cell>
          <cell r="K100">
            <v>4100</v>
          </cell>
        </row>
        <row r="101">
          <cell r="J101" t="str">
            <v/>
          </cell>
          <cell r="K101">
            <v>0</v>
          </cell>
        </row>
        <row r="102">
          <cell r="J102" t="str">
            <v>U볼트300A</v>
          </cell>
          <cell r="K102">
            <v>1760</v>
          </cell>
        </row>
        <row r="103">
          <cell r="J103" t="str">
            <v/>
          </cell>
          <cell r="K103">
            <v>0</v>
          </cell>
        </row>
        <row r="104">
          <cell r="J104" t="str">
            <v>U볼트250A</v>
          </cell>
          <cell r="K104">
            <v>1392</v>
          </cell>
        </row>
        <row r="105">
          <cell r="J105" t="str">
            <v/>
          </cell>
          <cell r="K105">
            <v>0</v>
          </cell>
        </row>
        <row r="106">
          <cell r="J106" t="str">
            <v>U볼트80A</v>
          </cell>
          <cell r="K106">
            <v>188</v>
          </cell>
        </row>
        <row r="107">
          <cell r="J107" t="str">
            <v/>
          </cell>
          <cell r="K107">
            <v>0</v>
          </cell>
        </row>
        <row r="108">
          <cell r="J108" t="str">
            <v>U볼트65A</v>
          </cell>
          <cell r="K108">
            <v>165</v>
          </cell>
        </row>
        <row r="109">
          <cell r="J109" t="str">
            <v/>
          </cell>
          <cell r="K109">
            <v>0</v>
          </cell>
        </row>
        <row r="110">
          <cell r="J110" t="str">
            <v>U볼트50A</v>
          </cell>
          <cell r="K110">
            <v>141</v>
          </cell>
        </row>
        <row r="111">
          <cell r="J111" t="str">
            <v/>
          </cell>
          <cell r="K111">
            <v>0</v>
          </cell>
        </row>
        <row r="112">
          <cell r="J112" t="str">
            <v>U볼트40A</v>
          </cell>
          <cell r="K112">
            <v>75</v>
          </cell>
        </row>
        <row r="113">
          <cell r="J113" t="str">
            <v/>
          </cell>
          <cell r="K113">
            <v>0</v>
          </cell>
        </row>
        <row r="114">
          <cell r="J114" t="str">
            <v>U볼트25A</v>
          </cell>
          <cell r="K114">
            <v>63</v>
          </cell>
        </row>
        <row r="115">
          <cell r="J115" t="str">
            <v/>
          </cell>
          <cell r="K115">
            <v>0</v>
          </cell>
        </row>
        <row r="116">
          <cell r="J116" t="str">
            <v>U볼트20A</v>
          </cell>
          <cell r="K116">
            <v>60</v>
          </cell>
        </row>
        <row r="117">
          <cell r="J117" t="str">
            <v/>
          </cell>
          <cell r="K117">
            <v>0</v>
          </cell>
        </row>
        <row r="118">
          <cell r="J118" t="str">
            <v>유리섬유파이프카바80A</v>
          </cell>
          <cell r="K118">
            <v>2011</v>
          </cell>
        </row>
        <row r="119">
          <cell r="J119" t="str">
            <v/>
          </cell>
          <cell r="K119">
            <v>0</v>
          </cell>
        </row>
        <row r="120">
          <cell r="J120" t="str">
            <v>유리섬유파이프카바65A</v>
          </cell>
          <cell r="K120">
            <v>1760</v>
          </cell>
        </row>
        <row r="121">
          <cell r="J121" t="str">
            <v/>
          </cell>
          <cell r="K121">
            <v>0</v>
          </cell>
        </row>
        <row r="122">
          <cell r="J122" t="str">
            <v>유리섬유파이프카바50A</v>
          </cell>
          <cell r="K122">
            <v>1600</v>
          </cell>
        </row>
        <row r="123">
          <cell r="J123" t="str">
            <v/>
          </cell>
          <cell r="K123">
            <v>0</v>
          </cell>
        </row>
        <row r="124">
          <cell r="J124" t="str">
            <v>유리섬유파이프카바40A</v>
          </cell>
          <cell r="K124">
            <v>1350</v>
          </cell>
        </row>
        <row r="125">
          <cell r="J125" t="str">
            <v/>
          </cell>
          <cell r="K125">
            <v>0</v>
          </cell>
        </row>
        <row r="126">
          <cell r="J126" t="str">
            <v>유리섬유파이프카바25A</v>
          </cell>
          <cell r="K126">
            <v>1100</v>
          </cell>
        </row>
        <row r="127">
          <cell r="J127" t="str">
            <v/>
          </cell>
          <cell r="K127">
            <v>0</v>
          </cell>
        </row>
        <row r="128">
          <cell r="J128" t="str">
            <v>유리섬유파이프카바20A</v>
          </cell>
          <cell r="K128">
            <v>980</v>
          </cell>
        </row>
        <row r="129">
          <cell r="J129" t="str">
            <v/>
          </cell>
          <cell r="K129">
            <v>0</v>
          </cell>
        </row>
        <row r="130">
          <cell r="J130" t="str">
            <v>보루지</v>
          </cell>
          <cell r="K130">
            <v>174</v>
          </cell>
        </row>
        <row r="131">
          <cell r="J131" t="str">
            <v/>
          </cell>
          <cell r="K131">
            <v>0</v>
          </cell>
        </row>
        <row r="132">
          <cell r="J132" t="str">
            <v>포리마테프</v>
          </cell>
          <cell r="K132">
            <v>1040</v>
          </cell>
        </row>
        <row r="133">
          <cell r="J133" t="str">
            <v/>
          </cell>
          <cell r="K133">
            <v>0</v>
          </cell>
        </row>
        <row r="134">
          <cell r="J134" t="str">
            <v>알미늄밴드</v>
          </cell>
          <cell r="K134">
            <v>110</v>
          </cell>
        </row>
        <row r="135">
          <cell r="J135" t="str">
            <v/>
          </cell>
          <cell r="K135">
            <v>0</v>
          </cell>
        </row>
        <row r="136">
          <cell r="J136" t="str">
            <v>흰페인트KSM5312</v>
          </cell>
          <cell r="K136">
            <v>4663</v>
          </cell>
        </row>
        <row r="137">
          <cell r="J137" t="str">
            <v/>
          </cell>
          <cell r="K137">
            <v>0</v>
          </cell>
        </row>
        <row r="138">
          <cell r="J138" t="str">
            <v>고무패킹600A</v>
          </cell>
          <cell r="K138">
            <v>10630</v>
          </cell>
        </row>
        <row r="139">
          <cell r="J139" t="str">
            <v/>
          </cell>
          <cell r="K139">
            <v>0</v>
          </cell>
        </row>
        <row r="140">
          <cell r="J140" t="str">
            <v>고무패킹300A</v>
          </cell>
          <cell r="K140">
            <v>3510</v>
          </cell>
        </row>
        <row r="141">
          <cell r="J141" t="str">
            <v/>
          </cell>
          <cell r="K141">
            <v>0</v>
          </cell>
        </row>
        <row r="142">
          <cell r="J142" t="str">
            <v>고무패킹250A</v>
          </cell>
          <cell r="K142">
            <v>2610</v>
          </cell>
        </row>
        <row r="143">
          <cell r="J143" t="str">
            <v/>
          </cell>
          <cell r="K143">
            <v>0</v>
          </cell>
        </row>
        <row r="144">
          <cell r="J144" t="str">
            <v>고무패킹80A</v>
          </cell>
          <cell r="K144">
            <v>950</v>
          </cell>
        </row>
        <row r="145">
          <cell r="J145" t="str">
            <v/>
          </cell>
          <cell r="K145">
            <v>0</v>
          </cell>
        </row>
        <row r="146">
          <cell r="J146" t="str">
            <v>볼트 및 너트600A용</v>
          </cell>
          <cell r="K146">
            <v>41200</v>
          </cell>
        </row>
        <row r="147">
          <cell r="J147" t="str">
            <v/>
          </cell>
          <cell r="K147">
            <v>0</v>
          </cell>
        </row>
        <row r="148">
          <cell r="J148" t="str">
            <v>볼트 및 너트300A용</v>
          </cell>
          <cell r="K148">
            <v>6960</v>
          </cell>
        </row>
        <row r="149">
          <cell r="J149" t="str">
            <v/>
          </cell>
          <cell r="K149">
            <v>0</v>
          </cell>
        </row>
        <row r="150">
          <cell r="J150" t="str">
            <v>볼트 및 너트250A용</v>
          </cell>
          <cell r="K150">
            <v>6960</v>
          </cell>
        </row>
        <row r="151">
          <cell r="J151" t="str">
            <v/>
          </cell>
          <cell r="K151">
            <v>0</v>
          </cell>
        </row>
        <row r="152">
          <cell r="J152" t="str">
            <v>볼트 및 너트80A용</v>
          </cell>
          <cell r="K152">
            <v>1520</v>
          </cell>
        </row>
        <row r="153">
          <cell r="J153" t="str">
            <v/>
          </cell>
          <cell r="K153">
            <v>0</v>
          </cell>
        </row>
        <row r="154">
          <cell r="J154" t="str">
            <v>산소40ℓ/병</v>
          </cell>
          <cell r="K154">
            <v>4000</v>
          </cell>
        </row>
        <row r="155">
          <cell r="J155" t="str">
            <v/>
          </cell>
          <cell r="K155">
            <v>0</v>
          </cell>
        </row>
        <row r="156">
          <cell r="J156" t="str">
            <v>아세틸렌</v>
          </cell>
          <cell r="K156">
            <v>6000</v>
          </cell>
        </row>
        <row r="157">
          <cell r="J157" t="str">
            <v/>
          </cell>
          <cell r="K157">
            <v>0</v>
          </cell>
        </row>
        <row r="158">
          <cell r="J158" t="str">
            <v>용접봉전기KSE4316</v>
          </cell>
          <cell r="K158">
            <v>1430</v>
          </cell>
        </row>
        <row r="159">
          <cell r="J159" t="str">
            <v/>
          </cell>
          <cell r="K159">
            <v>0</v>
          </cell>
        </row>
        <row r="160">
          <cell r="J160" t="str">
            <v>용접봉산소,φ3.2mm</v>
          </cell>
          <cell r="K160">
            <v>1160</v>
          </cell>
        </row>
        <row r="161">
          <cell r="J161" t="str">
            <v/>
          </cell>
          <cell r="K161">
            <v>0</v>
          </cell>
        </row>
        <row r="162">
          <cell r="J162" t="str">
            <v>경유저유황</v>
          </cell>
          <cell r="K162">
            <v>470</v>
          </cell>
        </row>
        <row r="163">
          <cell r="J163" t="str">
            <v/>
          </cell>
          <cell r="K163">
            <v>0</v>
          </cell>
        </row>
        <row r="164">
          <cell r="J164" t="str">
            <v>기어유자동차 및 중장비</v>
          </cell>
          <cell r="K164">
            <v>2445</v>
          </cell>
        </row>
        <row r="165">
          <cell r="J165" t="str">
            <v/>
          </cell>
          <cell r="K165">
            <v>0</v>
          </cell>
        </row>
        <row r="166">
          <cell r="J166" t="str">
            <v>와이어브러쉬상품</v>
          </cell>
          <cell r="K166">
            <v>600</v>
          </cell>
        </row>
        <row r="167">
          <cell r="J167" t="str">
            <v/>
          </cell>
          <cell r="K167">
            <v>0</v>
          </cell>
        </row>
        <row r="168">
          <cell r="J168" t="str">
            <v>연마석100 * 25</v>
          </cell>
          <cell r="K168">
            <v>4400</v>
          </cell>
        </row>
        <row r="169">
          <cell r="J169" t="str">
            <v/>
          </cell>
          <cell r="K169">
            <v>0</v>
          </cell>
        </row>
        <row r="170">
          <cell r="J170" t="str">
            <v>연마지석평형지석 GC계</v>
          </cell>
          <cell r="K170">
            <v>3360</v>
          </cell>
        </row>
        <row r="171">
          <cell r="J171" t="str">
            <v/>
          </cell>
          <cell r="K171">
            <v>0</v>
          </cell>
        </row>
        <row r="172">
          <cell r="J172" t="str">
            <v>줄평줄,φ250mm</v>
          </cell>
          <cell r="K172">
            <v>5310</v>
          </cell>
        </row>
        <row r="173">
          <cell r="J173" t="str">
            <v/>
          </cell>
          <cell r="K173">
            <v>0</v>
          </cell>
        </row>
        <row r="174">
          <cell r="J174" t="str">
            <v>철선#12</v>
          </cell>
          <cell r="K174">
            <v>626</v>
          </cell>
        </row>
        <row r="175">
          <cell r="J175" t="str">
            <v/>
          </cell>
          <cell r="K175">
            <v>0</v>
          </cell>
        </row>
        <row r="176">
          <cell r="J176" t="str">
            <v>드릴10.4mm</v>
          </cell>
          <cell r="K176">
            <v>3950</v>
          </cell>
        </row>
        <row r="177">
          <cell r="J177" t="str">
            <v/>
          </cell>
          <cell r="K177">
            <v>0</v>
          </cell>
        </row>
        <row r="178">
          <cell r="J178" t="str">
            <v>그리스산업용다목적</v>
          </cell>
          <cell r="K178">
            <v>2900</v>
          </cell>
        </row>
        <row r="179">
          <cell r="J179" t="str">
            <v/>
          </cell>
          <cell r="K179">
            <v>0</v>
          </cell>
        </row>
        <row r="180">
          <cell r="J180" t="str">
            <v>사포</v>
          </cell>
          <cell r="K180">
            <v>210</v>
          </cell>
        </row>
        <row r="181">
          <cell r="J181" t="str">
            <v/>
          </cell>
          <cell r="K181">
            <v>0</v>
          </cell>
        </row>
        <row r="182">
          <cell r="J182" t="str">
            <v>걸레</v>
          </cell>
          <cell r="K182">
            <v>1786</v>
          </cell>
        </row>
        <row r="183">
          <cell r="J183" t="str">
            <v/>
          </cell>
          <cell r="K183">
            <v>0</v>
          </cell>
        </row>
        <row r="184">
          <cell r="J184" t="str">
            <v>비닐시트0.8*36"</v>
          </cell>
          <cell r="K184">
            <v>2100</v>
          </cell>
        </row>
        <row r="185">
          <cell r="J185" t="str">
            <v/>
          </cell>
          <cell r="K185">
            <v>0</v>
          </cell>
        </row>
        <row r="186">
          <cell r="J186" t="str">
            <v>신너</v>
          </cell>
          <cell r="K186">
            <v>1283</v>
          </cell>
        </row>
        <row r="187">
          <cell r="J187" t="str">
            <v/>
          </cell>
          <cell r="K187">
            <v>0</v>
          </cell>
        </row>
        <row r="188">
          <cell r="J188" t="str">
            <v>용접장갑석면,오지</v>
          </cell>
          <cell r="K188">
            <v>4000</v>
          </cell>
        </row>
        <row r="189">
          <cell r="J189" t="str">
            <v/>
          </cell>
          <cell r="K189">
            <v>0</v>
          </cell>
        </row>
        <row r="190">
          <cell r="J190" t="str">
            <v>콤파운드</v>
          </cell>
          <cell r="K190">
            <v>2500</v>
          </cell>
        </row>
        <row r="191">
          <cell r="J191" t="str">
            <v/>
          </cell>
          <cell r="K191">
            <v>0</v>
          </cell>
        </row>
        <row r="192">
          <cell r="J192" t="str">
            <v>3-본드S-LOCK</v>
          </cell>
          <cell r="K192">
            <v>4500</v>
          </cell>
        </row>
        <row r="193">
          <cell r="J193" t="str">
            <v/>
          </cell>
          <cell r="K193">
            <v>0</v>
          </cell>
        </row>
        <row r="194">
          <cell r="J194" t="str">
            <v>씰테이프0.1mm*13mm*1m</v>
          </cell>
          <cell r="K194">
            <v>5100</v>
          </cell>
        </row>
        <row r="195">
          <cell r="J195" t="str">
            <v/>
          </cell>
          <cell r="K195">
            <v>0</v>
          </cell>
        </row>
        <row r="196">
          <cell r="J196" t="str">
            <v>백묵50개입</v>
          </cell>
          <cell r="K196">
            <v>375</v>
          </cell>
        </row>
        <row r="197">
          <cell r="J197" t="str">
            <v/>
          </cell>
          <cell r="K197">
            <v>0</v>
          </cell>
        </row>
        <row r="198">
          <cell r="J198" t="str">
            <v>석필25개입</v>
          </cell>
          <cell r="K198">
            <v>750</v>
          </cell>
        </row>
        <row r="199">
          <cell r="J199" t="str">
            <v/>
          </cell>
          <cell r="K199">
            <v>0</v>
          </cell>
        </row>
        <row r="200">
          <cell r="J200" t="str">
            <v>함석t=0.23mm</v>
          </cell>
          <cell r="K200">
            <v>2460</v>
          </cell>
        </row>
        <row r="201">
          <cell r="J201" t="str">
            <v/>
          </cell>
          <cell r="K201">
            <v>0</v>
          </cell>
        </row>
        <row r="202">
          <cell r="J202" t="str">
            <v>흑색용접유리</v>
          </cell>
          <cell r="K202">
            <v>9500</v>
          </cell>
        </row>
        <row r="203">
          <cell r="J203" t="str">
            <v/>
          </cell>
          <cell r="K203">
            <v>0</v>
          </cell>
        </row>
        <row r="204">
          <cell r="J204" t="str">
            <v>백색용접유리</v>
          </cell>
          <cell r="K204">
            <v>9500</v>
          </cell>
        </row>
        <row r="205">
          <cell r="J205" t="str">
            <v/>
          </cell>
          <cell r="K205">
            <v>0</v>
          </cell>
        </row>
        <row r="206">
          <cell r="J206" t="str">
            <v>오스타날</v>
          </cell>
          <cell r="K206">
            <v>1200</v>
          </cell>
        </row>
        <row r="207">
          <cell r="J207" t="str">
            <v/>
          </cell>
          <cell r="K207">
            <v>0</v>
          </cell>
        </row>
        <row r="208">
          <cell r="J208" t="str">
            <v>탭M20*2.5</v>
          </cell>
          <cell r="K208">
            <v>26450</v>
          </cell>
        </row>
        <row r="209">
          <cell r="J209" t="str">
            <v/>
          </cell>
          <cell r="K209">
            <v>0</v>
          </cell>
        </row>
        <row r="210">
          <cell r="J210" t="str">
            <v>다이스M20*2.5</v>
          </cell>
          <cell r="K210">
            <v>9700</v>
          </cell>
        </row>
        <row r="211">
          <cell r="J211" t="str">
            <v/>
          </cell>
          <cell r="K211">
            <v>0</v>
          </cell>
        </row>
        <row r="212">
          <cell r="J212" t="str">
            <v>정280mm</v>
          </cell>
          <cell r="K212">
            <v>2700</v>
          </cell>
        </row>
        <row r="213">
          <cell r="J213" t="str">
            <v/>
          </cell>
          <cell r="K213">
            <v>0</v>
          </cell>
        </row>
        <row r="214">
          <cell r="J214" t="str">
            <v>용접면자동</v>
          </cell>
          <cell r="K214">
            <v>7500</v>
          </cell>
        </row>
        <row r="215">
          <cell r="J215" t="str">
            <v/>
          </cell>
          <cell r="K215">
            <v>0</v>
          </cell>
        </row>
        <row r="216">
          <cell r="J216" t="str">
            <v>용접홀다</v>
          </cell>
          <cell r="K216">
            <v>8000</v>
          </cell>
        </row>
        <row r="217">
          <cell r="J217" t="str">
            <v/>
          </cell>
          <cell r="K217">
            <v>0</v>
          </cell>
        </row>
        <row r="218">
          <cell r="J218" t="str">
            <v>용접앞치마가죽</v>
          </cell>
          <cell r="K218">
            <v>4000</v>
          </cell>
        </row>
        <row r="219">
          <cell r="J219" t="str">
            <v/>
          </cell>
          <cell r="K219">
            <v>0</v>
          </cell>
        </row>
        <row r="220">
          <cell r="J220" t="str">
            <v>센터펀치</v>
          </cell>
          <cell r="K220">
            <v>1500</v>
          </cell>
        </row>
        <row r="221">
          <cell r="J221" t="str">
            <v/>
          </cell>
          <cell r="K221">
            <v>0</v>
          </cell>
        </row>
        <row r="222">
          <cell r="J222" t="str">
            <v>써비스볼트</v>
          </cell>
          <cell r="K222">
            <v>426</v>
          </cell>
        </row>
        <row r="223">
          <cell r="J223" t="str">
            <v/>
          </cell>
          <cell r="K223">
            <v>0</v>
          </cell>
        </row>
        <row r="224">
          <cell r="J224" t="str">
            <v>대강M20*180mm</v>
          </cell>
          <cell r="K224">
            <v>397</v>
          </cell>
        </row>
        <row r="225">
          <cell r="J225" t="str">
            <v/>
          </cell>
          <cell r="K225">
            <v>0</v>
          </cell>
        </row>
        <row r="226">
          <cell r="J226" t="str">
            <v>유지절연유</v>
          </cell>
          <cell r="K226">
            <v>925</v>
          </cell>
        </row>
        <row r="227">
          <cell r="J227" t="str">
            <v/>
          </cell>
          <cell r="K227">
            <v>0</v>
          </cell>
        </row>
        <row r="228">
          <cell r="J228" t="str">
            <v>와샤M12</v>
          </cell>
          <cell r="K228">
            <v>11.6</v>
          </cell>
        </row>
        <row r="229">
          <cell r="J229" t="str">
            <v/>
          </cell>
          <cell r="K229">
            <v>0</v>
          </cell>
        </row>
        <row r="230">
          <cell r="J230" t="str">
            <v>표기용페인트백색</v>
          </cell>
          <cell r="K230">
            <v>3125</v>
          </cell>
        </row>
        <row r="231">
          <cell r="J231" t="str">
            <v/>
          </cell>
          <cell r="K231">
            <v>0</v>
          </cell>
        </row>
        <row r="232">
          <cell r="J232" t="str">
            <v>페인트붓2"</v>
          </cell>
          <cell r="K232">
            <v>2500</v>
          </cell>
        </row>
        <row r="233">
          <cell r="J233" t="str">
            <v/>
          </cell>
          <cell r="K233">
            <v>0</v>
          </cell>
        </row>
        <row r="234">
          <cell r="J234" t="str">
            <v>가솔린</v>
          </cell>
          <cell r="K234">
            <v>1045</v>
          </cell>
        </row>
        <row r="235">
          <cell r="J235" t="str">
            <v/>
          </cell>
          <cell r="K235">
            <v>0</v>
          </cell>
        </row>
        <row r="236">
          <cell r="J236" t="str">
            <v>퍼티</v>
          </cell>
          <cell r="K236">
            <v>3.57</v>
          </cell>
        </row>
        <row r="237">
          <cell r="J237" t="str">
            <v/>
          </cell>
          <cell r="K237">
            <v>0</v>
          </cell>
        </row>
        <row r="238">
          <cell r="J238" t="str">
            <v>조합페인트</v>
          </cell>
          <cell r="K238">
            <v>6197</v>
          </cell>
        </row>
        <row r="239">
          <cell r="J239" t="str">
            <v/>
          </cell>
          <cell r="K239">
            <v>0</v>
          </cell>
        </row>
        <row r="240">
          <cell r="J240" t="str">
            <v>샌드블라스트</v>
          </cell>
          <cell r="K240">
            <v>15000</v>
          </cell>
        </row>
        <row r="241">
          <cell r="J241" t="str">
            <v/>
          </cell>
          <cell r="K241">
            <v>0</v>
          </cell>
        </row>
        <row r="242">
          <cell r="J242" t="str">
            <v>레미콘40-180-8</v>
          </cell>
          <cell r="K242">
            <v>42370</v>
          </cell>
        </row>
        <row r="243">
          <cell r="J243" t="str">
            <v/>
          </cell>
          <cell r="K243">
            <v>0</v>
          </cell>
        </row>
        <row r="244">
          <cell r="J244" t="str">
            <v>유입게이트</v>
          </cell>
          <cell r="K244">
            <v>6500000</v>
          </cell>
        </row>
        <row r="245">
          <cell r="J245" t="str">
            <v/>
          </cell>
          <cell r="K245">
            <v>0</v>
          </cell>
        </row>
        <row r="246">
          <cell r="J246" t="str">
            <v>조목스크린 및 제진기</v>
          </cell>
          <cell r="K246">
            <v>36500000</v>
          </cell>
        </row>
        <row r="247">
          <cell r="J247" t="str">
            <v/>
          </cell>
          <cell r="K247">
            <v>0</v>
          </cell>
        </row>
        <row r="248">
          <cell r="J248" t="str">
            <v>협잡물 콘베어(1)</v>
          </cell>
          <cell r="K248">
            <v>4500000</v>
          </cell>
        </row>
        <row r="249">
          <cell r="J249" t="str">
            <v/>
          </cell>
          <cell r="K249">
            <v>0</v>
          </cell>
        </row>
        <row r="250">
          <cell r="J250" t="str">
            <v>협잡물 콘테이너</v>
          </cell>
          <cell r="K250">
            <v>1700000</v>
          </cell>
        </row>
        <row r="251">
          <cell r="J251" t="str">
            <v/>
          </cell>
          <cell r="K251">
            <v>0</v>
          </cell>
        </row>
        <row r="252">
          <cell r="J252" t="str">
            <v>인양호이스트</v>
          </cell>
          <cell r="K252">
            <v>3850000</v>
          </cell>
        </row>
        <row r="253">
          <cell r="J253" t="str">
            <v/>
          </cell>
          <cell r="K253">
            <v>0</v>
          </cell>
        </row>
        <row r="254">
          <cell r="J254" t="str">
            <v>침사 제거기</v>
          </cell>
          <cell r="K254">
            <v>46500000</v>
          </cell>
        </row>
        <row r="255">
          <cell r="J255" t="str">
            <v/>
          </cell>
          <cell r="K255">
            <v>0</v>
          </cell>
        </row>
        <row r="256">
          <cell r="J256" t="str">
            <v>침사 콘베어(1)</v>
          </cell>
          <cell r="K256">
            <v>14580000</v>
          </cell>
        </row>
        <row r="257">
          <cell r="J257" t="str">
            <v/>
          </cell>
          <cell r="K257">
            <v>0</v>
          </cell>
        </row>
        <row r="258">
          <cell r="J258" t="str">
            <v>침사 콘베어(2)</v>
          </cell>
          <cell r="K258">
            <v>23000000</v>
          </cell>
        </row>
        <row r="259">
          <cell r="J259" t="str">
            <v/>
          </cell>
          <cell r="K259">
            <v>0</v>
          </cell>
        </row>
        <row r="260">
          <cell r="J260" t="str">
            <v>침사세정 송풍기</v>
          </cell>
          <cell r="K260">
            <v>1200000</v>
          </cell>
        </row>
        <row r="261">
          <cell r="J261" t="str">
            <v/>
          </cell>
          <cell r="K261">
            <v>0</v>
          </cell>
        </row>
        <row r="262">
          <cell r="J262" t="str">
            <v>침사스킵 호이스트</v>
          </cell>
          <cell r="K262">
            <v>28500000</v>
          </cell>
        </row>
        <row r="263">
          <cell r="J263" t="str">
            <v/>
          </cell>
          <cell r="K263">
            <v>0</v>
          </cell>
        </row>
        <row r="264">
          <cell r="J264" t="str">
            <v>침사호파</v>
          </cell>
          <cell r="K264">
            <v>22000000</v>
          </cell>
        </row>
        <row r="265">
          <cell r="J265" t="str">
            <v/>
          </cell>
          <cell r="K265">
            <v>0</v>
          </cell>
        </row>
        <row r="266">
          <cell r="J266" t="str">
            <v>세목스크린</v>
          </cell>
          <cell r="K266">
            <v>41000000</v>
          </cell>
        </row>
        <row r="267">
          <cell r="J267" t="str">
            <v/>
          </cell>
          <cell r="K267">
            <v>0</v>
          </cell>
        </row>
        <row r="268">
          <cell r="J268" t="str">
            <v>협잡물 콘베어(2)</v>
          </cell>
          <cell r="K268">
            <v>11200000</v>
          </cell>
        </row>
        <row r="269">
          <cell r="J269" t="str">
            <v/>
          </cell>
          <cell r="K269">
            <v>0</v>
          </cell>
        </row>
        <row r="270">
          <cell r="J270" t="str">
            <v>협잡물 콘베어(3)</v>
          </cell>
          <cell r="K270">
            <v>15900000</v>
          </cell>
        </row>
        <row r="271">
          <cell r="J271" t="str">
            <v/>
          </cell>
          <cell r="K271">
            <v>0</v>
          </cell>
        </row>
        <row r="272">
          <cell r="J272" t="str">
            <v>협잡물스킵 호이스트</v>
          </cell>
          <cell r="K272">
            <v>28500000</v>
          </cell>
        </row>
        <row r="273">
          <cell r="J273" t="str">
            <v/>
          </cell>
          <cell r="K273">
            <v>0</v>
          </cell>
        </row>
        <row r="274">
          <cell r="J274" t="str">
            <v>협잡물호파</v>
          </cell>
          <cell r="K274">
            <v>22000000</v>
          </cell>
        </row>
        <row r="275">
          <cell r="J275" t="str">
            <v/>
          </cell>
          <cell r="K275">
            <v>0</v>
          </cell>
        </row>
        <row r="276">
          <cell r="J276" t="str">
            <v>침사지 유출게이트</v>
          </cell>
          <cell r="K276">
            <v>2900000</v>
          </cell>
        </row>
        <row r="277">
          <cell r="J277" t="str">
            <v/>
          </cell>
          <cell r="K277">
            <v>0</v>
          </cell>
        </row>
        <row r="278">
          <cell r="J278" t="str">
            <v>중계펌프(1)</v>
          </cell>
          <cell r="K278">
            <v>24950000</v>
          </cell>
        </row>
        <row r="279">
          <cell r="J279" t="str">
            <v/>
          </cell>
          <cell r="K279">
            <v>0</v>
          </cell>
        </row>
        <row r="280">
          <cell r="J280" t="str">
            <v>중계펌프(2)</v>
          </cell>
          <cell r="K280">
            <v>18300000</v>
          </cell>
        </row>
        <row r="281">
          <cell r="J281" t="str">
            <v/>
          </cell>
          <cell r="K281">
            <v>0</v>
          </cell>
        </row>
        <row r="282">
          <cell r="J282" t="str">
            <v>체크밸브(1)</v>
          </cell>
          <cell r="K282">
            <v>3600000</v>
          </cell>
        </row>
        <row r="283">
          <cell r="J283" t="str">
            <v/>
          </cell>
          <cell r="K283">
            <v>0</v>
          </cell>
        </row>
        <row r="284">
          <cell r="J284" t="str">
            <v>체크밸브(2)</v>
          </cell>
          <cell r="K284">
            <v>2800000</v>
          </cell>
        </row>
        <row r="285">
          <cell r="J285" t="str">
            <v/>
          </cell>
          <cell r="K285">
            <v>0</v>
          </cell>
        </row>
        <row r="286">
          <cell r="J286" t="str">
            <v>버터플라이밸브(1)</v>
          </cell>
          <cell r="K286">
            <v>4500000</v>
          </cell>
        </row>
        <row r="287">
          <cell r="J287" t="str">
            <v/>
          </cell>
          <cell r="K287">
            <v>0</v>
          </cell>
        </row>
        <row r="288">
          <cell r="J288" t="str">
            <v>버터플라이밸브(2)</v>
          </cell>
          <cell r="K288">
            <v>4200000</v>
          </cell>
        </row>
        <row r="289">
          <cell r="J289" t="str">
            <v/>
          </cell>
          <cell r="K289">
            <v>0</v>
          </cell>
        </row>
        <row r="290">
          <cell r="J290" t="str">
            <v>모노레일호이스트</v>
          </cell>
          <cell r="K290">
            <v>17300000</v>
          </cell>
        </row>
        <row r="291">
          <cell r="J291" t="str">
            <v/>
          </cell>
          <cell r="K291">
            <v>0</v>
          </cell>
        </row>
        <row r="292">
          <cell r="J292" t="str">
            <v/>
          </cell>
          <cell r="K292">
            <v>0</v>
          </cell>
        </row>
        <row r="293">
          <cell r="J293" t="str">
            <v/>
          </cell>
          <cell r="K293">
            <v>0</v>
          </cell>
        </row>
        <row r="294">
          <cell r="J294" t="str">
            <v/>
          </cell>
          <cell r="K294">
            <v>0</v>
          </cell>
        </row>
        <row r="295">
          <cell r="J295" t="str">
            <v/>
          </cell>
          <cell r="K295">
            <v>0</v>
          </cell>
        </row>
        <row r="296">
          <cell r="J296" t="str">
            <v/>
          </cell>
          <cell r="K296">
            <v>0</v>
          </cell>
        </row>
        <row r="297">
          <cell r="J297" t="str">
            <v/>
          </cell>
          <cell r="K297">
            <v>0</v>
          </cell>
        </row>
        <row r="298">
          <cell r="J298" t="str">
            <v/>
          </cell>
          <cell r="K298">
            <v>0</v>
          </cell>
        </row>
        <row r="299">
          <cell r="J299" t="str">
            <v/>
          </cell>
          <cell r="K299">
            <v>0</v>
          </cell>
        </row>
        <row r="300">
          <cell r="J300" t="str">
            <v/>
          </cell>
          <cell r="K300">
            <v>0</v>
          </cell>
        </row>
        <row r="301">
          <cell r="J301" t="str">
            <v/>
          </cell>
          <cell r="K301">
            <v>0</v>
          </cell>
        </row>
        <row r="302">
          <cell r="J302" t="str">
            <v/>
          </cell>
          <cell r="K302">
            <v>0</v>
          </cell>
        </row>
        <row r="303">
          <cell r="J303" t="str">
            <v/>
          </cell>
          <cell r="K303">
            <v>0</v>
          </cell>
        </row>
        <row r="304">
          <cell r="J304" t="str">
            <v/>
          </cell>
          <cell r="K304">
            <v>0</v>
          </cell>
        </row>
        <row r="305">
          <cell r="J305" t="str">
            <v/>
          </cell>
          <cell r="K305">
            <v>0</v>
          </cell>
        </row>
        <row r="306">
          <cell r="J306" t="str">
            <v/>
          </cell>
          <cell r="K306">
            <v>0</v>
          </cell>
        </row>
        <row r="307">
          <cell r="J307" t="str">
            <v/>
          </cell>
          <cell r="K307">
            <v>0</v>
          </cell>
        </row>
        <row r="308">
          <cell r="J308" t="str">
            <v/>
          </cell>
          <cell r="K308">
            <v>0</v>
          </cell>
        </row>
        <row r="309">
          <cell r="J309" t="str">
            <v/>
          </cell>
          <cell r="K309">
            <v>0</v>
          </cell>
        </row>
        <row r="310">
          <cell r="J310" t="str">
            <v/>
          </cell>
          <cell r="K310">
            <v>0</v>
          </cell>
        </row>
        <row r="311">
          <cell r="J311" t="str">
            <v/>
          </cell>
          <cell r="K311">
            <v>0</v>
          </cell>
        </row>
        <row r="312">
          <cell r="J312" t="str">
            <v/>
          </cell>
          <cell r="K312">
            <v>0</v>
          </cell>
        </row>
        <row r="313">
          <cell r="J313" t="str">
            <v/>
          </cell>
          <cell r="K313">
            <v>0</v>
          </cell>
        </row>
        <row r="314">
          <cell r="J314" t="str">
            <v/>
          </cell>
          <cell r="K314">
            <v>0</v>
          </cell>
        </row>
        <row r="315">
          <cell r="J315" t="str">
            <v/>
          </cell>
          <cell r="K315">
            <v>0</v>
          </cell>
        </row>
        <row r="316">
          <cell r="J316" t="str">
            <v/>
          </cell>
          <cell r="K316">
            <v>0</v>
          </cell>
        </row>
        <row r="317">
          <cell r="J317" t="str">
            <v/>
          </cell>
          <cell r="K317">
            <v>0</v>
          </cell>
        </row>
        <row r="318">
          <cell r="J318" t="str">
            <v/>
          </cell>
          <cell r="K318">
            <v>0</v>
          </cell>
        </row>
        <row r="319">
          <cell r="J319" t="str">
            <v/>
          </cell>
          <cell r="K319">
            <v>0</v>
          </cell>
        </row>
        <row r="320">
          <cell r="J320" t="str">
            <v/>
          </cell>
          <cell r="K320">
            <v>0</v>
          </cell>
        </row>
        <row r="321">
          <cell r="J321" t="str">
            <v/>
          </cell>
          <cell r="K321">
            <v>0</v>
          </cell>
        </row>
        <row r="322">
          <cell r="J322" t="str">
            <v/>
          </cell>
          <cell r="K322">
            <v>0</v>
          </cell>
        </row>
        <row r="323">
          <cell r="J323" t="str">
            <v/>
          </cell>
          <cell r="K323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표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산정"/>
      <sheetName val="기타산정"/>
      <sheetName val="조정산출표"/>
      <sheetName val="적용비대상"/>
      <sheetName val="적용건축"/>
      <sheetName val="지수건축"/>
      <sheetName val="건축목록"/>
      <sheetName val="설비목록"/>
      <sheetName val="기계경비991"/>
      <sheetName val="경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해광단산"/>
      <sheetName val="해광일위"/>
      <sheetName val="Sheet1"/>
      <sheetName val="Sheet2"/>
      <sheetName val="Sheet3"/>
      <sheetName val="적용건축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여주대교-종점"/>
      <sheetName val="1.설계조건 "/>
      <sheetName val="설계기준설명 "/>
      <sheetName val="2.단면가정 (BASE)"/>
      <sheetName val="3.하중및토압(탄성,가동)"/>
      <sheetName val="3.하중및토압 (고정)"/>
      <sheetName val="4.작용하중(가동)(탄성)"/>
      <sheetName val="4.작용하중(고정)"/>
      <sheetName val="5.안정검토(가동)(탄성)(풍화암)"/>
      <sheetName val="5.안정검토(가동)(탄성)(연암)"/>
      <sheetName val="5.안정검토(고정)(풍화암)"/>
      <sheetName val="5.안정검토(고정)(연암) "/>
      <sheetName val="6.벽체계산"/>
      <sheetName val="7.흉벽(구식)"/>
      <sheetName val="7.흉벽계산(ASCON)"/>
      <sheetName val="7.흉벽계산 (CON'C)"/>
      <sheetName val="8.FOOTING"/>
      <sheetName val="9.날개벽A"/>
      <sheetName val="9.날개벽A (3)"/>
      <sheetName val="9.날개벽B"/>
      <sheetName val="9.날개벽C"/>
      <sheetName val="10.고정슈교좌면검토"/>
      <sheetName val="10.가동슈교좌면검토 "/>
      <sheetName val="10.탄성슈교좌면검토"/>
      <sheetName val="11.접속슬라브(ASCON)"/>
      <sheetName val="11.접속슬라브CON) "/>
      <sheetName val="주철근조립도"/>
      <sheetName val="Sheet1"/>
      <sheetName val="직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낙엽송지주목"/>
      <sheetName val="수목데이타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Module2"/>
    </sheetNames>
    <sheetDataSet>
      <sheetData sheetId="0" refreshError="1"/>
      <sheetData sheetId="1" refreshError="1"/>
      <sheetData sheetId="2" refreshError="1"/>
      <sheetData sheetId="3" refreshError="1">
        <row r="54">
          <cell r="B54">
            <v>0.51</v>
          </cell>
          <cell r="C54">
            <v>0.3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진대지"/>
      <sheetName val="굴착신고"/>
      <sheetName val="Sheet1"/>
      <sheetName val="자재대"/>
      <sheetName val="검사"/>
      <sheetName val="Sheet2"/>
      <sheetName val="총괄표"/>
      <sheetName val="공총"/>
      <sheetName val="제당"/>
      <sheetName val="취수시설"/>
      <sheetName val="여수토방"/>
      <sheetName val="도로"/>
      <sheetName val="기초처리"/>
      <sheetName val="부대공"/>
      <sheetName val="집계"/>
      <sheetName val="보완토적"/>
      <sheetName val="99기성토적"/>
      <sheetName val="유용토"/>
      <sheetName val="콘크리트"/>
      <sheetName val="여철근"/>
      <sheetName val="부대수산"/>
      <sheetName val="기초수산"/>
      <sheetName val="호표2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해광단산"/>
      <sheetName val="해광일위"/>
      <sheetName val="Sheet1"/>
      <sheetName val="Sheet2"/>
      <sheetName val="Sheet3"/>
      <sheetName val="적용건축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Sheet2"/>
      <sheetName val="Sheet1"/>
      <sheetName val="96보완계획7.12"/>
      <sheetName val="수자재단위당"/>
    </sheetNames>
    <sheetDataSet>
      <sheetData sheetId="0"/>
      <sheetData sheetId="1"/>
      <sheetData sheetId="2"/>
      <sheetData sheetId="3">
        <row r="76">
          <cell r="L76">
            <v>0</v>
          </cell>
        </row>
      </sheetData>
      <sheetData sheetId="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명서"/>
      <sheetName val="표지"/>
      <sheetName val="설계예산서총괄"/>
      <sheetName val="설계내역서"/>
      <sheetName val="일위대가표"/>
      <sheetName val="공종별 공사비"/>
      <sheetName val="기본및실시설계비"/>
      <sheetName val="수질유량생분해"/>
      <sheetName val="산출근거3"/>
      <sheetName val="기초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6">
          <cell r="B16">
            <v>48984</v>
          </cell>
        </row>
        <row r="26">
          <cell r="B26">
            <v>34308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수(건축)"/>
      <sheetName val="HZ (건축)"/>
      <sheetName val="k값 "/>
      <sheetName val="증감액적용"/>
      <sheetName val="총괄표"/>
      <sheetName val="총괄"/>
      <sheetName val="3-4"/>
      <sheetName val="4-4"/>
      <sheetName val="이후설변금액"/>
      <sheetName val="아파트"/>
      <sheetName val="부대시설"/>
      <sheetName val="복리시설"/>
      <sheetName val="지하주차장"/>
      <sheetName val="수급자설변정사"/>
      <sheetName val="XL4Poppy"/>
      <sheetName val="적용건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9">
          <cell r="C9" t="b">
            <v>1</v>
          </cell>
        </row>
      </sheetData>
      <sheetData sheetId="1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예산서표지"/>
      <sheetName val="설계예산서총괄"/>
      <sheetName val="설계내역서"/>
      <sheetName val="일위대가표"/>
      <sheetName val="개략공사비추정"/>
      <sheetName val="산근2"/>
      <sheetName val="1.총괄"/>
      <sheetName val="2.총괄표"/>
      <sheetName val="3.직접인건비"/>
      <sheetName val="4.직접경비"/>
      <sheetName val="Sheet1"/>
      <sheetName val="기초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1">
          <cell r="B21">
            <v>47406</v>
          </cell>
        </row>
        <row r="32">
          <cell r="B32">
            <v>56000</v>
          </cell>
        </row>
        <row r="42">
          <cell r="B42">
            <v>1614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구"/>
      <sheetName val="환경평가"/>
    </sheetNames>
    <sheetDataSet>
      <sheetData sheetId="0" refreshError="1">
        <row r="17">
          <cell r="G17">
            <v>153805</v>
          </cell>
        </row>
        <row r="18">
          <cell r="G18">
            <v>111484</v>
          </cell>
        </row>
        <row r="19">
          <cell r="G19">
            <v>90147</v>
          </cell>
        </row>
        <row r="21">
          <cell r="G21">
            <v>55263</v>
          </cell>
        </row>
      </sheetData>
      <sheetData sheetId="1">
        <row r="126">
          <cell r="H126">
            <v>495808</v>
          </cell>
        </row>
      </sheetData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0000000"/>
      <sheetName val="원가계산"/>
      <sheetName val="재료비집계표"/>
      <sheetName val="재료비산출서 0"/>
      <sheetName val="재료비산출서"/>
      <sheetName val="재료비산출서1"/>
      <sheetName val="자재적용단가"/>
      <sheetName val="노무비집계표"/>
      <sheetName val="노무비산출서"/>
      <sheetName val="노임단가표"/>
      <sheetName val="경비집계표"/>
      <sheetName val="경비계산표"/>
      <sheetName val="경비배부율산출비"/>
      <sheetName val="경비배율(공사종류)"/>
      <sheetName val="경비배부(공사규모)"/>
      <sheetName val="경비배율(공사기간)"/>
      <sheetName val="운반비산출근거"/>
      <sheetName val="안전관리비"/>
      <sheetName val="산재보험료"/>
      <sheetName val="일반관리비"/>
      <sheetName val="이윤"/>
      <sheetName val="경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수지예산(A4종)"/>
      <sheetName val="측,공,관,잡"/>
      <sheetName val="요율"/>
      <sheetName val="공사비총괄표"/>
      <sheetName val="배수장공사비총괄"/>
      <sheetName val="배수장공사비"/>
      <sheetName val="평야부공사비총괄"/>
      <sheetName val="배수로공사비(총)"/>
      <sheetName val="배수로(토공)"/>
      <sheetName val="배수로(구조물)"/>
      <sheetName val="매립공사비"/>
      <sheetName val="부대공사"/>
      <sheetName val="가설공사"/>
      <sheetName val="중기운반"/>
      <sheetName val="시험비"/>
      <sheetName val="지급자재대"/>
      <sheetName val="토목자재대(총)"/>
      <sheetName val="배수장자재대(토목)"/>
      <sheetName val="배수로자재대"/>
      <sheetName val="배수장자재대(건축) "/>
      <sheetName val="현장조사"/>
    </sheetNames>
    <sheetDataSet>
      <sheetData sheetId="0"/>
      <sheetData sheetId="1"/>
      <sheetData sheetId="2"/>
      <sheetData sheetId="3">
        <row r="5">
          <cell r="F5">
            <v>0.15665999999999999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X"/>
      <sheetName val="지수산정"/>
      <sheetName val="기타산정"/>
      <sheetName val="조정산출표"/>
      <sheetName val="적용비대상"/>
      <sheetName val="도급금액"/>
      <sheetName val="적용토목"/>
      <sheetName val="지수토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"/>
      <sheetName val="과업지시서"/>
      <sheetName val="설계예산서표지"/>
      <sheetName val="갑지"/>
      <sheetName val="총괄설계내역서"/>
      <sheetName val="설계내역"/>
      <sheetName val="일위대가표(표지)"/>
      <sheetName val="일위대가"/>
      <sheetName val="산출근거(표지)"/>
      <sheetName val="준설단가"/>
      <sheetName val="산출근거(기본설계비)"/>
      <sheetName val="물량 및 단가산출기초(표지)"/>
      <sheetName val="물량기초(관거현황)"/>
      <sheetName val="관거보수 물량"/>
      <sheetName val="용역물량"/>
      <sheetName val="관거개량물량"/>
      <sheetName val="공사비(관거개량)"/>
      <sheetName val="공사비단가(굴착, 개량)"/>
      <sheetName val="공사비단가(비굴착)"/>
      <sheetName val="공사비(관거보수)"/>
      <sheetName val="산출기초(인건비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정"/>
      <sheetName val="구형거"/>
      <sheetName val="포장구간"/>
      <sheetName val="관두께"/>
      <sheetName val="단가"/>
      <sheetName val="관접합및부설"/>
      <sheetName val="직접(흄관)기초 (1)"/>
      <sheetName val="직접(흄관) 공사비"/>
      <sheetName val="직접(PC관)기초(2)"/>
      <sheetName val="직접(PC관)공사비"/>
      <sheetName val="직접(강관)기초(3)"/>
      <sheetName val="직접(강관)공사비"/>
      <sheetName val="모래(PE관)기초(4)"/>
      <sheetName val="모래(PE관)공사비"/>
      <sheetName val="모래(수지)기초(5)"/>
      <sheetName val="모래(수지)공사비"/>
      <sheetName val=" CON'C(흄관)기초 (1)"/>
      <sheetName val="규모별공사비"/>
      <sheetName val="암거(4)"/>
      <sheetName val="1연암거토공사비 "/>
      <sheetName val="2연암거토공사비"/>
      <sheetName val="암거구조물공사비"/>
      <sheetName val="맨홀공사비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유서"/>
      <sheetName val="원가총괄"/>
      <sheetName val="공종별내역서"/>
      <sheetName val="일위목록"/>
      <sheetName val="일위대가표"/>
      <sheetName val="소요인력산출내역"/>
      <sheetName val="1.인건비"/>
      <sheetName val="2.국내.외여비"/>
      <sheetName val="3.인쇄-중간"/>
      <sheetName val="3.인쇄-최종"/>
      <sheetName val="3.유인물비"/>
      <sheetName val="6.회의비"/>
      <sheetName val="4~5.연구재료비,교툥통신비"/>
      <sheetName val="산출기준1"/>
      <sheetName val="산출기준2"/>
      <sheetName val="산출기준6"/>
      <sheetName val="산출기준7"/>
      <sheetName val="적용토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지예산"/>
      <sheetName val="수지예산(A4종)"/>
      <sheetName val="기본조사비교"/>
      <sheetName val="측,공,관,잡"/>
      <sheetName val="요율"/>
      <sheetName val="공사총괄표"/>
      <sheetName val="배수토_공명"/>
      <sheetName val="배수공_공명"/>
      <sheetName val="평야토_공명"/>
      <sheetName val="평야공_공명"/>
      <sheetName val="부대_공사명세"/>
      <sheetName val="지급자재"/>
      <sheetName val="자재내역"/>
      <sheetName val="Sheet11"/>
      <sheetName val="Sheet12"/>
      <sheetName val="Sheet13"/>
      <sheetName val="Sheet14"/>
      <sheetName val="Sheet15"/>
      <sheetName val="Sheet16"/>
      <sheetName val="96보완계획7.1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2">
          <cell r="J22">
            <v>1189841000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7"/>
  <sheetViews>
    <sheetView tabSelected="1" view="pageBreakPreview" zoomScaleNormal="100" zoomScaleSheetLayoutView="80" workbookViewId="0">
      <selection activeCell="A4" sqref="A4:L4"/>
    </sheetView>
  </sheetViews>
  <sheetFormatPr defaultRowHeight="16.5"/>
  <cols>
    <col min="1" max="1" width="13.77734375" style="25" customWidth="1"/>
    <col min="2" max="2" width="10.21875" style="25" customWidth="1"/>
    <col min="3" max="3" width="15" style="25" customWidth="1"/>
    <col min="4" max="4" width="2.88671875" style="25" customWidth="1"/>
    <col min="5" max="5" width="13.77734375" style="25" customWidth="1"/>
    <col min="6" max="6" width="5.44140625" style="25" bestFit="1" customWidth="1"/>
    <col min="7" max="7" width="2.77734375" style="25" customWidth="1"/>
    <col min="8" max="8" width="15.44140625" style="25" customWidth="1"/>
    <col min="9" max="9" width="10.77734375" style="25" customWidth="1"/>
    <col min="10" max="10" width="3.21875" style="25" customWidth="1"/>
    <col min="11" max="11" width="16.33203125" style="25" customWidth="1"/>
    <col min="12" max="12" width="18.21875" style="25" customWidth="1"/>
    <col min="13" max="16384" width="8.88671875" style="25"/>
  </cols>
  <sheetData>
    <row r="1" spans="1:21" ht="24.75" customHeight="1">
      <c r="A1" s="98"/>
      <c r="B1" s="99"/>
      <c r="C1" s="100"/>
      <c r="D1" s="100"/>
      <c r="E1" s="100"/>
      <c r="F1" s="100"/>
      <c r="G1" s="100"/>
      <c r="H1" s="99"/>
      <c r="I1" s="100"/>
      <c r="J1" s="101"/>
      <c r="K1" s="101"/>
      <c r="L1" s="102"/>
    </row>
    <row r="2" spans="1:21" ht="24.75" customHeight="1">
      <c r="A2" s="103"/>
      <c r="B2" s="34"/>
      <c r="C2" s="35"/>
      <c r="D2" s="35"/>
      <c r="E2" s="35"/>
      <c r="F2" s="35"/>
      <c r="G2" s="35"/>
      <c r="H2" s="34"/>
      <c r="I2" s="35"/>
      <c r="J2" s="36"/>
      <c r="K2" s="36"/>
      <c r="L2" s="104"/>
    </row>
    <row r="3" spans="1:21" ht="24.75" customHeight="1">
      <c r="A3" s="105"/>
      <c r="B3" s="26"/>
      <c r="C3" s="26"/>
      <c r="D3" s="26"/>
      <c r="E3" s="26"/>
      <c r="F3" s="26"/>
      <c r="G3" s="26"/>
      <c r="H3" s="26"/>
      <c r="I3" s="26"/>
      <c r="J3" s="26"/>
      <c r="K3" s="26"/>
      <c r="L3" s="106"/>
    </row>
    <row r="4" spans="1:21" s="37" customFormat="1" ht="39.950000000000003" customHeight="1">
      <c r="A4" s="182" t="s">
        <v>134</v>
      </c>
      <c r="B4" s="183"/>
      <c r="C4" s="183"/>
      <c r="D4" s="183"/>
      <c r="E4" s="183"/>
      <c r="F4" s="183"/>
      <c r="G4" s="183"/>
      <c r="H4" s="183"/>
      <c r="I4" s="183"/>
      <c r="J4" s="183"/>
      <c r="K4" s="183"/>
      <c r="L4" s="184"/>
    </row>
    <row r="5" spans="1:21" ht="30" customHeight="1">
      <c r="A5" s="188"/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90"/>
    </row>
    <row r="6" spans="1:21" ht="30" customHeight="1">
      <c r="A6" s="107"/>
      <c r="B6" s="27"/>
      <c r="C6" s="27"/>
      <c r="D6" s="27"/>
      <c r="E6" s="27"/>
      <c r="F6" s="27"/>
      <c r="G6" s="27"/>
      <c r="H6" s="27"/>
      <c r="I6" s="27"/>
      <c r="J6" s="28"/>
      <c r="K6" s="28"/>
      <c r="L6" s="108"/>
    </row>
    <row r="7" spans="1:21" ht="35.1" customHeight="1">
      <c r="A7" s="107"/>
      <c r="B7" s="27"/>
      <c r="H7" s="38"/>
      <c r="I7" s="39"/>
      <c r="J7" s="39"/>
      <c r="K7" s="39"/>
      <c r="L7" s="108"/>
    </row>
    <row r="8" spans="1:21" ht="35.1" customHeight="1">
      <c r="A8" s="107"/>
      <c r="B8" s="27"/>
      <c r="C8" s="38" t="s">
        <v>83</v>
      </c>
      <c r="D8" s="185" t="s">
        <v>129</v>
      </c>
      <c r="E8" s="185"/>
      <c r="F8" s="185"/>
      <c r="G8" s="185"/>
      <c r="H8" s="185"/>
      <c r="I8" s="185"/>
      <c r="J8" s="40"/>
      <c r="K8" s="40"/>
      <c r="L8" s="109"/>
    </row>
    <row r="9" spans="1:21" ht="35.1" customHeight="1">
      <c r="A9" s="110"/>
      <c r="B9" s="30"/>
      <c r="C9" s="124" t="s">
        <v>84</v>
      </c>
      <c r="D9" s="185" t="s">
        <v>128</v>
      </c>
      <c r="E9" s="185"/>
      <c r="F9" s="185"/>
      <c r="G9" s="185"/>
      <c r="H9" s="185"/>
      <c r="I9" s="39"/>
      <c r="J9" s="41"/>
      <c r="K9" s="41"/>
      <c r="L9" s="109"/>
    </row>
    <row r="10" spans="1:21" ht="30" customHeight="1">
      <c r="A10" s="110"/>
      <c r="B10" s="30"/>
      <c r="C10" s="148" t="s">
        <v>85</v>
      </c>
      <c r="D10" s="148" t="s">
        <v>133</v>
      </c>
      <c r="I10" s="39"/>
      <c r="J10" s="41"/>
      <c r="K10" s="41"/>
      <c r="L10" s="109"/>
    </row>
    <row r="11" spans="1:21" ht="30" customHeight="1">
      <c r="A11" s="110"/>
      <c r="B11" s="30"/>
      <c r="C11" s="42"/>
      <c r="D11" s="42"/>
      <c r="E11" s="42"/>
      <c r="F11" s="42"/>
      <c r="G11" s="42"/>
      <c r="H11" s="43"/>
      <c r="I11" s="43"/>
      <c r="J11" s="44"/>
      <c r="K11" s="44"/>
      <c r="L11" s="109"/>
    </row>
    <row r="12" spans="1:21" ht="30" customHeight="1">
      <c r="A12" s="110"/>
      <c r="B12" s="30"/>
      <c r="C12" s="42"/>
      <c r="D12" s="42"/>
      <c r="E12" s="42"/>
      <c r="F12" s="42"/>
      <c r="G12" s="42"/>
      <c r="H12" s="43"/>
      <c r="I12" s="43"/>
      <c r="J12" s="45"/>
      <c r="K12" s="45"/>
      <c r="L12" s="111"/>
    </row>
    <row r="13" spans="1:21" ht="30" customHeight="1">
      <c r="A13" s="107"/>
      <c r="B13" s="27"/>
      <c r="C13" s="38" t="s">
        <v>50</v>
      </c>
      <c r="D13" s="39" t="s">
        <v>52</v>
      </c>
      <c r="E13" s="121">
        <f>내역서!G15</f>
        <v>58675000</v>
      </c>
      <c r="F13" s="122" t="s">
        <v>53</v>
      </c>
      <c r="G13" s="38" t="s">
        <v>54</v>
      </c>
      <c r="H13" s="187" t="str">
        <f>"금"&amp;NUMBERSTRING(E13,1)&amp;"원"</f>
        <v>금오천팔백육십칠만오천원</v>
      </c>
      <c r="I13" s="187"/>
      <c r="J13" s="57" t="s">
        <v>55</v>
      </c>
      <c r="K13" s="57"/>
      <c r="L13" s="112"/>
      <c r="M13" s="56"/>
      <c r="N13" s="56"/>
      <c r="O13" s="56"/>
      <c r="P13" s="56"/>
      <c r="Q13" s="56"/>
      <c r="R13" s="56"/>
      <c r="S13" s="56"/>
      <c r="T13" s="56"/>
      <c r="U13" s="56"/>
    </row>
    <row r="14" spans="1:21" ht="19.5" customHeight="1">
      <c r="A14" s="107"/>
      <c r="B14" s="27"/>
      <c r="C14" s="46"/>
      <c r="D14" s="46"/>
      <c r="E14" s="46"/>
      <c r="F14" s="46"/>
      <c r="G14" s="46"/>
      <c r="H14" s="43"/>
      <c r="I14" s="47"/>
      <c r="J14" s="47"/>
      <c r="K14" s="47"/>
      <c r="L14" s="113"/>
    </row>
    <row r="15" spans="1:21" ht="16.5" customHeight="1">
      <c r="A15" s="107"/>
      <c r="B15" s="27"/>
      <c r="C15" s="32"/>
      <c r="D15" s="32"/>
      <c r="E15" s="27"/>
      <c r="F15" s="27"/>
      <c r="G15" s="27"/>
      <c r="H15" s="27"/>
      <c r="I15" s="33"/>
      <c r="J15" s="185"/>
      <c r="K15" s="185"/>
      <c r="L15" s="186"/>
    </row>
    <row r="16" spans="1:21" ht="48" customHeight="1">
      <c r="A16" s="110"/>
      <c r="B16" s="29"/>
      <c r="C16" s="123"/>
      <c r="D16" s="29"/>
      <c r="E16" s="181" t="s">
        <v>125</v>
      </c>
      <c r="F16" s="181"/>
      <c r="G16" s="181"/>
      <c r="H16" s="181"/>
      <c r="I16" s="181"/>
      <c r="J16" s="31"/>
      <c r="K16" s="31"/>
      <c r="L16" s="114"/>
    </row>
    <row r="17" spans="1:12" ht="30" customHeight="1" thickBot="1">
      <c r="A17" s="115"/>
      <c r="B17" s="116"/>
      <c r="C17" s="116"/>
      <c r="D17" s="116"/>
      <c r="E17" s="116"/>
      <c r="F17" s="116"/>
      <c r="G17" s="116"/>
      <c r="H17" s="116"/>
      <c r="I17" s="116"/>
      <c r="J17" s="116"/>
      <c r="K17" s="116"/>
      <c r="L17" s="117"/>
    </row>
  </sheetData>
  <mergeCells count="7">
    <mergeCell ref="E16:I16"/>
    <mergeCell ref="A4:L4"/>
    <mergeCell ref="J15:L15"/>
    <mergeCell ref="H13:I13"/>
    <mergeCell ref="A5:L5"/>
    <mergeCell ref="D8:I8"/>
    <mergeCell ref="D9:H9"/>
  </mergeCells>
  <phoneticPr fontId="2" type="noConversion"/>
  <printOptions horizontalCentered="1"/>
  <pageMargins left="0.70866141732283472" right="0.54" top="0.55000000000000004" bottom="0.39" header="0.31496062992125984" footer="0.31496062992125984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1"/>
  <sheetViews>
    <sheetView view="pageBreakPreview" zoomScaleNormal="100" zoomScaleSheetLayoutView="100" workbookViewId="0">
      <selection activeCell="C16" sqref="C16"/>
    </sheetView>
  </sheetViews>
  <sheetFormatPr defaultRowHeight="35.1" customHeight="1"/>
  <cols>
    <col min="1" max="1" width="14.77734375" style="13" customWidth="1"/>
    <col min="2" max="2" width="7.109375" style="1" customWidth="1"/>
    <col min="3" max="3" width="4.6640625" style="1" customWidth="1"/>
    <col min="4" max="4" width="9.77734375" style="1" customWidth="1"/>
    <col min="5" max="7" width="10.77734375" style="1" customWidth="1"/>
    <col min="8" max="8" width="9.77734375" style="1" customWidth="1"/>
    <col min="9" max="9" width="10.77734375" style="1" customWidth="1"/>
    <col min="10" max="10" width="9.77734375" style="1" customWidth="1"/>
    <col min="11" max="11" width="10.77734375" style="1" customWidth="1"/>
    <col min="12" max="12" width="6.77734375" style="1" customWidth="1"/>
    <col min="13" max="16384" width="8.88671875" style="1"/>
  </cols>
  <sheetData>
    <row r="1" spans="1:13" ht="30" customHeight="1">
      <c r="A1" s="191" t="s">
        <v>5</v>
      </c>
      <c r="B1" s="193" t="s">
        <v>6</v>
      </c>
      <c r="C1" s="193" t="s">
        <v>7</v>
      </c>
      <c r="D1" s="193" t="s">
        <v>0</v>
      </c>
      <c r="E1" s="193"/>
      <c r="F1" s="193" t="s">
        <v>1</v>
      </c>
      <c r="G1" s="193"/>
      <c r="H1" s="193" t="s">
        <v>2</v>
      </c>
      <c r="I1" s="193"/>
      <c r="J1" s="193" t="s">
        <v>3</v>
      </c>
      <c r="K1" s="193"/>
      <c r="L1" s="195" t="s">
        <v>8</v>
      </c>
    </row>
    <row r="2" spans="1:13" ht="30" customHeight="1">
      <c r="A2" s="192"/>
      <c r="B2" s="194"/>
      <c r="C2" s="194"/>
      <c r="D2" s="14" t="s">
        <v>9</v>
      </c>
      <c r="E2" s="14" t="s">
        <v>10</v>
      </c>
      <c r="F2" s="14" t="s">
        <v>9</v>
      </c>
      <c r="G2" s="14" t="s">
        <v>10</v>
      </c>
      <c r="H2" s="14" t="s">
        <v>9</v>
      </c>
      <c r="I2" s="14" t="s">
        <v>10</v>
      </c>
      <c r="J2" s="14" t="s">
        <v>9</v>
      </c>
      <c r="K2" s="14" t="s">
        <v>10</v>
      </c>
      <c r="L2" s="196"/>
      <c r="M2" s="12"/>
    </row>
    <row r="3" spans="1:13" ht="30" customHeight="1">
      <c r="A3" s="20" t="s">
        <v>11</v>
      </c>
      <c r="B3" s="2"/>
      <c r="C3" s="2"/>
      <c r="D3" s="3"/>
      <c r="E3" s="3">
        <f>SUM(E4:E4)</f>
        <v>52805423</v>
      </c>
      <c r="F3" s="7"/>
      <c r="G3" s="3">
        <f>SUM(G4:G4)</f>
        <v>52805423</v>
      </c>
      <c r="H3" s="4"/>
      <c r="I3" s="3">
        <f>SUM(I4:I4)</f>
        <v>0</v>
      </c>
      <c r="J3" s="3"/>
      <c r="K3" s="3">
        <f>SUM(K4:K4)</f>
        <v>0</v>
      </c>
      <c r="L3" s="5"/>
      <c r="M3" s="23"/>
    </row>
    <row r="4" spans="1:13" ht="30" customHeight="1">
      <c r="A4" s="10" t="s">
        <v>12</v>
      </c>
      <c r="B4" s="24">
        <v>1</v>
      </c>
      <c r="C4" s="6" t="s">
        <v>13</v>
      </c>
      <c r="D4" s="7"/>
      <c r="E4" s="7">
        <f>G4+I4+K4</f>
        <v>52805423</v>
      </c>
      <c r="F4" s="7">
        <f>'실시설계 산출근거 양식'!B32</f>
        <v>52805423</v>
      </c>
      <c r="G4" s="7">
        <f>B4*F4</f>
        <v>52805423</v>
      </c>
      <c r="H4" s="7"/>
      <c r="I4" s="7">
        <f>B4*H4</f>
        <v>0</v>
      </c>
      <c r="J4" s="7"/>
      <c r="K4" s="7">
        <f>B4*J4</f>
        <v>0</v>
      </c>
      <c r="L4" s="8"/>
    </row>
    <row r="5" spans="1:13" ht="30" customHeight="1">
      <c r="A5" s="10"/>
      <c r="B5" s="6"/>
      <c r="C5" s="6"/>
      <c r="D5" s="7"/>
      <c r="E5" s="7"/>
      <c r="F5" s="9" t="s">
        <v>124</v>
      </c>
      <c r="G5" s="7"/>
      <c r="H5" s="9"/>
      <c r="I5" s="7"/>
      <c r="J5" s="9"/>
      <c r="K5" s="7"/>
      <c r="L5" s="8"/>
      <c r="M5" s="23"/>
    </row>
    <row r="6" spans="1:13" ht="30" customHeight="1">
      <c r="A6" s="20"/>
      <c r="B6" s="2"/>
      <c r="C6" s="2"/>
      <c r="D6" s="3"/>
      <c r="E6" s="3"/>
      <c r="F6" s="3"/>
      <c r="G6" s="3"/>
      <c r="H6" s="4"/>
      <c r="I6" s="3"/>
      <c r="J6" s="3"/>
      <c r="K6" s="3"/>
      <c r="L6" s="5"/>
      <c r="M6" s="23"/>
    </row>
    <row r="7" spans="1:13" ht="30" customHeight="1">
      <c r="A7" s="10"/>
      <c r="B7" s="24"/>
      <c r="C7" s="6"/>
      <c r="D7" s="7"/>
      <c r="E7" s="7"/>
      <c r="F7" s="7"/>
      <c r="G7" s="7"/>
      <c r="H7" s="7"/>
      <c r="I7" s="7"/>
      <c r="J7" s="7"/>
      <c r="K7" s="7"/>
      <c r="L7" s="8"/>
    </row>
    <row r="8" spans="1:13" ht="30" customHeight="1">
      <c r="A8" s="10"/>
      <c r="B8" s="6"/>
      <c r="C8" s="6"/>
      <c r="D8" s="7"/>
      <c r="E8" s="7"/>
      <c r="F8" s="9"/>
      <c r="G8" s="7"/>
      <c r="H8" s="9"/>
      <c r="I8" s="7"/>
      <c r="J8" s="9"/>
      <c r="K8" s="7"/>
      <c r="L8" s="8"/>
    </row>
    <row r="9" spans="1:13" ht="30" customHeight="1">
      <c r="A9" s="20"/>
      <c r="B9" s="2"/>
      <c r="C9" s="2"/>
      <c r="D9" s="3"/>
      <c r="E9" s="3"/>
      <c r="F9" s="3"/>
      <c r="G9" s="3"/>
      <c r="H9" s="4"/>
      <c r="I9" s="3"/>
      <c r="J9" s="3"/>
      <c r="K9" s="3"/>
      <c r="L9" s="5"/>
      <c r="M9" s="23"/>
    </row>
    <row r="10" spans="1:13" ht="30" customHeight="1">
      <c r="A10" s="21"/>
      <c r="B10" s="6"/>
      <c r="C10" s="6"/>
      <c r="D10" s="7"/>
      <c r="E10" s="7"/>
      <c r="F10" s="9"/>
      <c r="G10" s="7"/>
      <c r="H10" s="9"/>
      <c r="I10" s="7"/>
      <c r="J10" s="9"/>
      <c r="K10" s="7"/>
      <c r="L10" s="8"/>
      <c r="M10" s="23"/>
    </row>
    <row r="11" spans="1:13" ht="30" customHeight="1">
      <c r="A11" s="10" t="s">
        <v>14</v>
      </c>
      <c r="B11" s="6"/>
      <c r="C11" s="6"/>
      <c r="D11" s="11"/>
      <c r="E11" s="7">
        <f>E5+E3+E9</f>
        <v>52805423</v>
      </c>
      <c r="F11" s="7">
        <f>F6+F3+F9</f>
        <v>0</v>
      </c>
      <c r="G11" s="7">
        <f>G5+G3+G9</f>
        <v>52805423</v>
      </c>
      <c r="H11" s="7">
        <f t="shared" ref="H11:K11" si="0">H6+H3+H9</f>
        <v>0</v>
      </c>
      <c r="I11" s="7">
        <f t="shared" si="0"/>
        <v>0</v>
      </c>
      <c r="J11" s="7">
        <f t="shared" si="0"/>
        <v>0</v>
      </c>
      <c r="K11" s="7">
        <f t="shared" si="0"/>
        <v>0</v>
      </c>
      <c r="L11" s="8"/>
      <c r="M11" s="23">
        <f>SUM(M3:M10)</f>
        <v>0</v>
      </c>
    </row>
    <row r="12" spans="1:13" ht="30" customHeight="1">
      <c r="A12" s="10" t="s">
        <v>15</v>
      </c>
      <c r="B12" s="97">
        <f>공제요율!E9</f>
        <v>1.0149999999999999</v>
      </c>
      <c r="C12" s="6" t="s">
        <v>16</v>
      </c>
      <c r="D12" s="11" t="str">
        <f>공제요율!B9</f>
        <v>댐축조공사</v>
      </c>
      <c r="E12" s="7">
        <f>E11*B12%</f>
        <v>535975.04345</v>
      </c>
      <c r="F12" s="11"/>
      <c r="G12" s="11"/>
      <c r="H12" s="9"/>
      <c r="I12" s="11"/>
      <c r="J12" s="11"/>
      <c r="K12" s="11"/>
      <c r="L12" s="8"/>
      <c r="M12" s="23"/>
    </row>
    <row r="13" spans="1:13" ht="30" customHeight="1">
      <c r="A13" s="10" t="s">
        <v>14</v>
      </c>
      <c r="B13" s="6"/>
      <c r="C13" s="6"/>
      <c r="D13" s="11"/>
      <c r="E13" s="7">
        <f>E11+E12</f>
        <v>53341398.043449998</v>
      </c>
      <c r="F13" s="11"/>
      <c r="G13" s="11"/>
      <c r="H13" s="9"/>
      <c r="I13" s="11"/>
      <c r="J13" s="11"/>
      <c r="K13" s="11"/>
      <c r="L13" s="8"/>
      <c r="M13" s="23">
        <f>SUM(M11:M12)</f>
        <v>0</v>
      </c>
    </row>
    <row r="14" spans="1:13" ht="30" customHeight="1">
      <c r="A14" s="10" t="s">
        <v>18</v>
      </c>
      <c r="B14" s="6">
        <v>10</v>
      </c>
      <c r="C14" s="6" t="s">
        <v>16</v>
      </c>
      <c r="D14" s="11"/>
      <c r="E14" s="7">
        <f>E13*0.1</f>
        <v>5334139.8043450005</v>
      </c>
      <c r="F14" s="11"/>
      <c r="G14" s="11"/>
      <c r="H14" s="11"/>
      <c r="I14" s="11"/>
      <c r="J14" s="11"/>
      <c r="K14" s="11"/>
      <c r="L14" s="8"/>
      <c r="M14" s="12">
        <f>M13/10</f>
        <v>0</v>
      </c>
    </row>
    <row r="15" spans="1:13" ht="30" customHeight="1">
      <c r="A15" s="48" t="s">
        <v>17</v>
      </c>
      <c r="B15" s="14">
        <v>1</v>
      </c>
      <c r="C15" s="14" t="s">
        <v>13</v>
      </c>
      <c r="D15" s="15"/>
      <c r="E15" s="16">
        <f>E13+E14</f>
        <v>58675537.847794995</v>
      </c>
      <c r="F15" s="17" t="s">
        <v>4</v>
      </c>
      <c r="G15" s="18">
        <f>ROUNDDOWN(E15,-3)</f>
        <v>58675000</v>
      </c>
      <c r="H15" s="15"/>
      <c r="I15" s="15"/>
      <c r="J15" s="15"/>
      <c r="K15" s="15"/>
      <c r="L15" s="19"/>
      <c r="M15" s="23">
        <f>SUM(M13:M14)</f>
        <v>0</v>
      </c>
    </row>
    <row r="16" spans="1:13" ht="35.1" customHeight="1">
      <c r="E16" s="23"/>
      <c r="G16" s="22"/>
    </row>
    <row r="17" spans="5:13" ht="35.1" customHeight="1">
      <c r="E17" s="23"/>
      <c r="G17" s="23"/>
    </row>
    <row r="18" spans="5:13" ht="35.1" customHeight="1">
      <c r="M18" s="22">
        <f>SUM(M16:M17)</f>
        <v>0</v>
      </c>
    </row>
    <row r="21" spans="5:13" ht="35.1" customHeight="1">
      <c r="F21" s="12"/>
    </row>
  </sheetData>
  <mergeCells count="8">
    <mergeCell ref="A1:A2"/>
    <mergeCell ref="B1:B2"/>
    <mergeCell ref="C1:C2"/>
    <mergeCell ref="L1:L2"/>
    <mergeCell ref="D1:E1"/>
    <mergeCell ref="F1:G1"/>
    <mergeCell ref="H1:I1"/>
    <mergeCell ref="J1:K1"/>
  </mergeCells>
  <phoneticPr fontId="2" type="noConversion"/>
  <pageMargins left="0.78740157480314965" right="0.39370078740157483" top="0.98425196850393704" bottom="0.35433070866141736" header="0.43307086614173229" footer="0.23622047244094491"/>
  <pageSetup paperSize="9" orientation="landscape" r:id="rId1"/>
  <headerFooter alignWithMargins="0">
    <oddHeader>&amp;C&amp;"맑은 고딕,보통"&amp;20원 가 계 산 총 괄 표</oddHeader>
  </headerFooter>
  <ignoredErrors>
    <ignoredError sqref="E14 K4 I4 E4 F1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2"/>
  <sheetViews>
    <sheetView showGridLines="0" view="pageBreakPreview" topLeftCell="A7" zoomScaleNormal="70" workbookViewId="0">
      <selection activeCell="G23" sqref="G23"/>
    </sheetView>
  </sheetViews>
  <sheetFormatPr defaultRowHeight="13.5"/>
  <cols>
    <col min="1" max="1" width="23.88671875" style="49" customWidth="1"/>
    <col min="2" max="2" width="21.109375" style="49" bestFit="1" customWidth="1"/>
    <col min="3" max="3" width="15.44140625" style="49" bestFit="1" customWidth="1"/>
    <col min="4" max="4" width="11.6640625" style="49" customWidth="1"/>
    <col min="5" max="5" width="2.77734375" style="49" customWidth="1"/>
    <col min="6" max="6" width="8.88671875" style="49"/>
    <col min="7" max="7" width="16.5546875" style="49" bestFit="1" customWidth="1"/>
    <col min="8" max="8" width="13.109375" style="49" bestFit="1" customWidth="1"/>
    <col min="9" max="9" width="15.44140625" style="49" bestFit="1" customWidth="1"/>
    <col min="10" max="10" width="16.5546875" style="49" bestFit="1" customWidth="1"/>
    <col min="11" max="16384" width="8.88671875" style="49"/>
  </cols>
  <sheetData>
    <row r="1" spans="1:7" ht="21" customHeight="1">
      <c r="A1" s="205" t="s">
        <v>19</v>
      </c>
      <c r="B1" s="205"/>
      <c r="C1" s="205"/>
      <c r="D1" s="205"/>
      <c r="E1" s="49" t="s">
        <v>20</v>
      </c>
    </row>
    <row r="2" spans="1:7" ht="7.5" customHeight="1">
      <c r="A2" s="50"/>
      <c r="B2" s="50"/>
      <c r="C2" s="50"/>
      <c r="D2" s="50"/>
    </row>
    <row r="3" spans="1:7" s="90" customFormat="1" ht="18" customHeight="1">
      <c r="A3" s="88" t="s">
        <v>21</v>
      </c>
      <c r="B3" s="88"/>
      <c r="C3" s="89"/>
      <c r="D3" s="88"/>
    </row>
    <row r="4" spans="1:7" s="90" customFormat="1" ht="24.75" customHeight="1" thickBot="1">
      <c r="A4" s="88" t="s">
        <v>22</v>
      </c>
      <c r="B4" s="88"/>
      <c r="C4" s="89"/>
      <c r="D4" s="88"/>
    </row>
    <row r="5" spans="1:7" ht="24.75" customHeight="1" thickTop="1" thickBot="1">
      <c r="A5" s="206" t="s">
        <v>23</v>
      </c>
      <c r="B5" s="60" t="s">
        <v>24</v>
      </c>
      <c r="C5" s="207" t="s">
        <v>25</v>
      </c>
      <c r="D5" s="208"/>
    </row>
    <row r="6" spans="1:7" ht="24.75" customHeight="1" thickTop="1" thickBot="1">
      <c r="A6" s="206"/>
      <c r="B6" s="61" t="s">
        <v>26</v>
      </c>
      <c r="C6" s="207"/>
      <c r="D6" s="208"/>
    </row>
    <row r="7" spans="1:7" ht="24.75" customHeight="1" thickTop="1" thickBot="1">
      <c r="A7" s="62"/>
      <c r="B7" s="63"/>
      <c r="C7" s="207"/>
      <c r="D7" s="208"/>
    </row>
    <row r="8" spans="1:7" ht="24.75" customHeight="1" thickTop="1" thickBot="1">
      <c r="A8" s="62" t="s">
        <v>127</v>
      </c>
      <c r="B8" s="63">
        <f>(실시설계용율변경!C6/100)</f>
        <v>6.1600000000000002E-2</v>
      </c>
      <c r="C8" s="207"/>
      <c r="D8" s="208"/>
    </row>
    <row r="9" spans="1:7" ht="14.25" thickTop="1">
      <c r="A9" s="59"/>
      <c r="B9" s="59"/>
      <c r="C9" s="59"/>
      <c r="D9" s="59"/>
    </row>
    <row r="10" spans="1:7" s="91" customFormat="1" ht="24.75" customHeight="1">
      <c r="A10" s="88" t="s">
        <v>27</v>
      </c>
      <c r="B10" s="88"/>
      <c r="C10" s="89"/>
      <c r="D10" s="88"/>
    </row>
    <row r="11" spans="1:7" s="91" customFormat="1" ht="20.25" customHeight="1" thickBot="1">
      <c r="A11" s="88" t="s">
        <v>28</v>
      </c>
      <c r="B11" s="88"/>
      <c r="C11" s="88"/>
      <c r="D11" s="88"/>
    </row>
    <row r="12" spans="1:7" ht="24" customHeight="1">
      <c r="A12" s="64" t="s">
        <v>29</v>
      </c>
      <c r="B12" s="209" t="s">
        <v>30</v>
      </c>
      <c r="C12" s="210"/>
      <c r="D12" s="65" t="s">
        <v>31</v>
      </c>
    </row>
    <row r="13" spans="1:7" ht="19.5" customHeight="1">
      <c r="A13" s="82"/>
      <c r="B13" s="199" t="s">
        <v>32</v>
      </c>
      <c r="C13" s="200"/>
      <c r="D13" s="83">
        <f>D15</f>
        <v>6.1600000000000002E-2</v>
      </c>
      <c r="E13" s="51"/>
      <c r="F13" s="51"/>
      <c r="G13" s="51"/>
    </row>
    <row r="14" spans="1:7" ht="19.5" customHeight="1">
      <c r="A14" s="84" t="s">
        <v>33</v>
      </c>
      <c r="B14" s="199" t="s">
        <v>34</v>
      </c>
      <c r="C14" s="200"/>
      <c r="D14" s="85">
        <f>B7</f>
        <v>0</v>
      </c>
      <c r="E14" s="51"/>
      <c r="F14" s="51"/>
      <c r="G14" s="51"/>
    </row>
    <row r="15" spans="1:7" ht="22.5" customHeight="1">
      <c r="A15" s="84" t="s">
        <v>35</v>
      </c>
      <c r="B15" s="199" t="s">
        <v>36</v>
      </c>
      <c r="C15" s="200"/>
      <c r="D15" s="85">
        <f>B8</f>
        <v>6.1600000000000002E-2</v>
      </c>
      <c r="E15" s="51"/>
      <c r="F15" s="51"/>
      <c r="G15" s="51">
        <f>D14-(((D16-D18)*(D14-D15))/(D17-D18))</f>
        <v>5.8085966400000001E-2</v>
      </c>
    </row>
    <row r="16" spans="1:7" ht="19.5" customHeight="1">
      <c r="A16" s="84" t="s">
        <v>37</v>
      </c>
      <c r="B16" s="199" t="s">
        <v>38</v>
      </c>
      <c r="C16" s="200"/>
      <c r="D16" s="119">
        <f>G26/100000000</f>
        <v>9.4295399999999994</v>
      </c>
      <c r="E16" s="51"/>
      <c r="F16" s="51"/>
      <c r="G16" s="51"/>
    </row>
    <row r="17" spans="1:10" ht="19.5" customHeight="1">
      <c r="A17" s="84"/>
      <c r="B17" s="199" t="s">
        <v>39</v>
      </c>
      <c r="C17" s="200"/>
      <c r="D17" s="119">
        <v>10</v>
      </c>
      <c r="E17" s="51"/>
      <c r="F17" s="51"/>
      <c r="G17" s="51"/>
    </row>
    <row r="18" spans="1:10" ht="19.5" customHeight="1" thickBot="1">
      <c r="A18" s="86"/>
      <c r="B18" s="201" t="s">
        <v>40</v>
      </c>
      <c r="C18" s="202"/>
      <c r="D18" s="120">
        <v>0</v>
      </c>
      <c r="E18" s="51"/>
      <c r="F18" s="51"/>
      <c r="G18" s="51"/>
    </row>
    <row r="19" spans="1:10" ht="15.75" customHeight="1">
      <c r="A19" s="87"/>
      <c r="B19" s="59"/>
      <c r="C19" s="87"/>
      <c r="D19" s="87"/>
      <c r="E19" s="51"/>
      <c r="F19" s="51"/>
      <c r="G19" s="51"/>
    </row>
    <row r="20" spans="1:10" s="91" customFormat="1" ht="25.5" customHeight="1" thickBot="1">
      <c r="A20" s="88" t="s">
        <v>41</v>
      </c>
      <c r="B20" s="88"/>
      <c r="C20" s="88"/>
      <c r="D20" s="88"/>
      <c r="E20" s="92"/>
      <c r="F20" s="92"/>
      <c r="G20" s="92" t="s">
        <v>130</v>
      </c>
      <c r="H20" s="179">
        <v>500000000</v>
      </c>
    </row>
    <row r="21" spans="1:10" ht="20.100000000000001" customHeight="1">
      <c r="A21" s="203" t="s">
        <v>42</v>
      </c>
      <c r="B21" s="150" t="s">
        <v>43</v>
      </c>
      <c r="C21" s="150" t="s">
        <v>44</v>
      </c>
      <c r="D21" s="65" t="s">
        <v>45</v>
      </c>
      <c r="E21" s="51"/>
      <c r="F21" s="51"/>
      <c r="G21" s="177" t="s">
        <v>131</v>
      </c>
      <c r="H21" s="180">
        <v>386954000</v>
      </c>
    </row>
    <row r="22" spans="1:10" ht="20.100000000000001" customHeight="1" thickBot="1">
      <c r="A22" s="204"/>
      <c r="B22" s="66">
        <f>TRUNC(C22/D22)</f>
        <v>857230909</v>
      </c>
      <c r="C22" s="165">
        <f>G26</f>
        <v>942954000</v>
      </c>
      <c r="D22" s="67">
        <v>1.1000000000000001</v>
      </c>
      <c r="E22" s="52"/>
      <c r="F22" s="52"/>
      <c r="G22" s="178" t="s">
        <v>132</v>
      </c>
      <c r="H22" s="168">
        <v>56000000</v>
      </c>
    </row>
    <row r="23" spans="1:10" ht="20.100000000000001" customHeight="1" thickBot="1">
      <c r="A23" s="68"/>
      <c r="B23" s="69"/>
      <c r="C23" s="69"/>
      <c r="D23" s="70"/>
      <c r="E23" s="52"/>
      <c r="F23" s="52"/>
      <c r="G23" s="58">
        <v>0</v>
      </c>
    </row>
    <row r="24" spans="1:10" ht="20.100000000000001" customHeight="1">
      <c r="A24" s="197" t="s">
        <v>46</v>
      </c>
      <c r="B24" s="71" t="s">
        <v>51</v>
      </c>
      <c r="C24" s="71" t="s">
        <v>47</v>
      </c>
      <c r="D24" s="72"/>
      <c r="E24" s="52"/>
      <c r="F24" s="52"/>
      <c r="G24" s="58"/>
    </row>
    <row r="25" spans="1:10" ht="29.25" customHeight="1" thickBot="1">
      <c r="A25" s="198"/>
      <c r="B25" s="66">
        <f>TRUNC((B22*(C25)))</f>
        <v>52805423</v>
      </c>
      <c r="C25" s="73">
        <f>D13</f>
        <v>6.1600000000000002E-2</v>
      </c>
      <c r="D25" s="74"/>
      <c r="E25" s="52"/>
      <c r="F25" s="52"/>
      <c r="G25" s="51"/>
    </row>
    <row r="26" spans="1:10" ht="20.100000000000001" customHeight="1" thickBot="1">
      <c r="A26" s="68"/>
      <c r="B26" s="69"/>
      <c r="C26" s="70"/>
      <c r="D26" s="69"/>
      <c r="E26" s="52"/>
      <c r="F26" s="52"/>
      <c r="G26" s="58">
        <f>H20+H21+H22</f>
        <v>942954000</v>
      </c>
      <c r="I26" s="168">
        <v>278000000</v>
      </c>
    </row>
    <row r="27" spans="1:10" ht="20.100000000000001" customHeight="1">
      <c r="A27" s="197"/>
      <c r="B27" s="71"/>
      <c r="C27" s="71"/>
      <c r="D27" s="72"/>
      <c r="E27" s="52"/>
      <c r="F27" s="52"/>
      <c r="G27" s="51"/>
      <c r="I27" s="168">
        <f>I26*6</f>
        <v>1668000000</v>
      </c>
      <c r="J27" s="55">
        <f>I27*70%</f>
        <v>1167600000</v>
      </c>
    </row>
    <row r="28" spans="1:10" ht="29.25" customHeight="1" thickBot="1">
      <c r="A28" s="198"/>
      <c r="B28" s="66"/>
      <c r="C28" s="73"/>
      <c r="D28" s="74"/>
      <c r="E28" s="52"/>
      <c r="F28" s="52"/>
      <c r="G28" s="51"/>
      <c r="I28" s="168">
        <v>374000000</v>
      </c>
      <c r="J28" s="55">
        <f>I28*70%</f>
        <v>261799999.99999997</v>
      </c>
    </row>
    <row r="29" spans="1:10" ht="20.100000000000001" customHeight="1" thickBot="1">
      <c r="A29" s="68"/>
      <c r="B29" s="69"/>
      <c r="C29" s="70"/>
      <c r="D29" s="69"/>
      <c r="E29" s="52"/>
      <c r="F29" s="52"/>
      <c r="G29" s="51"/>
      <c r="I29" s="168">
        <v>511000000</v>
      </c>
    </row>
    <row r="30" spans="1:10" ht="26.25" customHeight="1">
      <c r="A30" s="64" t="s">
        <v>48</v>
      </c>
      <c r="B30" s="75">
        <f>B25</f>
        <v>52805423</v>
      </c>
      <c r="C30" s="76"/>
      <c r="D30" s="77"/>
      <c r="I30" s="168">
        <f>SUM(I27:I29)</f>
        <v>2553000000</v>
      </c>
    </row>
    <row r="31" spans="1:10" ht="24" customHeight="1">
      <c r="A31" s="78"/>
      <c r="B31" s="79">
        <v>0</v>
      </c>
      <c r="C31" s="80"/>
      <c r="D31" s="81"/>
      <c r="G31" s="55">
        <f>C22+내역서!G15</f>
        <v>1001629000</v>
      </c>
      <c r="I31" s="168"/>
    </row>
    <row r="32" spans="1:10" ht="24.75" customHeight="1" thickBot="1">
      <c r="A32" s="93" t="s">
        <v>49</v>
      </c>
      <c r="B32" s="94">
        <f>B31+B30</f>
        <v>52805423</v>
      </c>
      <c r="C32" s="95"/>
      <c r="D32" s="96"/>
    </row>
  </sheetData>
  <mergeCells count="14">
    <mergeCell ref="B13:C13"/>
    <mergeCell ref="A1:D1"/>
    <mergeCell ref="A5:A6"/>
    <mergeCell ref="C5:D6"/>
    <mergeCell ref="C7:D8"/>
    <mergeCell ref="B12:C12"/>
    <mergeCell ref="A24:A25"/>
    <mergeCell ref="A27:A28"/>
    <mergeCell ref="B14:C14"/>
    <mergeCell ref="B15:C15"/>
    <mergeCell ref="B16:C16"/>
    <mergeCell ref="B17:C17"/>
    <mergeCell ref="B18:C18"/>
    <mergeCell ref="A21:A22"/>
  </mergeCells>
  <phoneticPr fontId="2" type="noConversion"/>
  <printOptions horizontalCentered="1"/>
  <pageMargins left="0.71" right="0.51181102362204722" top="0.98425196850393704" bottom="0.98425196850393704" header="0.51181102362204722" footer="0.51181102362204722"/>
  <pageSetup paperSize="9" scale="9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G23"/>
  <sheetViews>
    <sheetView view="pageBreakPreview" zoomScale="130" zoomScaleSheetLayoutView="130" workbookViewId="0">
      <selection activeCell="C6" sqref="C6"/>
    </sheetView>
  </sheetViews>
  <sheetFormatPr defaultRowHeight="13.5"/>
  <cols>
    <col min="1" max="1" width="8.88671875" style="125"/>
    <col min="2" max="2" width="15" style="125" customWidth="1"/>
    <col min="3" max="7" width="8.77734375" style="125" customWidth="1"/>
    <col min="8" max="258" width="8.88671875" style="125"/>
    <col min="259" max="263" width="15" style="125" customWidth="1"/>
    <col min="264" max="514" width="8.88671875" style="125"/>
    <col min="515" max="519" width="15" style="125" customWidth="1"/>
    <col min="520" max="770" width="8.88671875" style="125"/>
    <col min="771" max="775" width="15" style="125" customWidth="1"/>
    <col min="776" max="1026" width="8.88671875" style="125"/>
    <col min="1027" max="1031" width="15" style="125" customWidth="1"/>
    <col min="1032" max="1282" width="8.88671875" style="125"/>
    <col min="1283" max="1287" width="15" style="125" customWidth="1"/>
    <col min="1288" max="1538" width="8.88671875" style="125"/>
    <col min="1539" max="1543" width="15" style="125" customWidth="1"/>
    <col min="1544" max="1794" width="8.88671875" style="125"/>
    <col min="1795" max="1799" width="15" style="125" customWidth="1"/>
    <col min="1800" max="2050" width="8.88671875" style="125"/>
    <col min="2051" max="2055" width="15" style="125" customWidth="1"/>
    <col min="2056" max="2306" width="8.88671875" style="125"/>
    <col min="2307" max="2311" width="15" style="125" customWidth="1"/>
    <col min="2312" max="2562" width="8.88671875" style="125"/>
    <col min="2563" max="2567" width="15" style="125" customWidth="1"/>
    <col min="2568" max="2818" width="8.88671875" style="125"/>
    <col min="2819" max="2823" width="15" style="125" customWidth="1"/>
    <col min="2824" max="3074" width="8.88671875" style="125"/>
    <col min="3075" max="3079" width="15" style="125" customWidth="1"/>
    <col min="3080" max="3330" width="8.88671875" style="125"/>
    <col min="3331" max="3335" width="15" style="125" customWidth="1"/>
    <col min="3336" max="3586" width="8.88671875" style="125"/>
    <col min="3587" max="3591" width="15" style="125" customWidth="1"/>
    <col min="3592" max="3842" width="8.88671875" style="125"/>
    <col min="3843" max="3847" width="15" style="125" customWidth="1"/>
    <col min="3848" max="4098" width="8.88671875" style="125"/>
    <col min="4099" max="4103" width="15" style="125" customWidth="1"/>
    <col min="4104" max="4354" width="8.88671875" style="125"/>
    <col min="4355" max="4359" width="15" style="125" customWidth="1"/>
    <col min="4360" max="4610" width="8.88671875" style="125"/>
    <col min="4611" max="4615" width="15" style="125" customWidth="1"/>
    <col min="4616" max="4866" width="8.88671875" style="125"/>
    <col min="4867" max="4871" width="15" style="125" customWidth="1"/>
    <col min="4872" max="5122" width="8.88671875" style="125"/>
    <col min="5123" max="5127" width="15" style="125" customWidth="1"/>
    <col min="5128" max="5378" width="8.88671875" style="125"/>
    <col min="5379" max="5383" width="15" style="125" customWidth="1"/>
    <col min="5384" max="5634" width="8.88671875" style="125"/>
    <col min="5635" max="5639" width="15" style="125" customWidth="1"/>
    <col min="5640" max="5890" width="8.88671875" style="125"/>
    <col min="5891" max="5895" width="15" style="125" customWidth="1"/>
    <col min="5896" max="6146" width="8.88671875" style="125"/>
    <col min="6147" max="6151" width="15" style="125" customWidth="1"/>
    <col min="6152" max="6402" width="8.88671875" style="125"/>
    <col min="6403" max="6407" width="15" style="125" customWidth="1"/>
    <col min="6408" max="6658" width="8.88671875" style="125"/>
    <col min="6659" max="6663" width="15" style="125" customWidth="1"/>
    <col min="6664" max="6914" width="8.88671875" style="125"/>
    <col min="6915" max="6919" width="15" style="125" customWidth="1"/>
    <col min="6920" max="7170" width="8.88671875" style="125"/>
    <col min="7171" max="7175" width="15" style="125" customWidth="1"/>
    <col min="7176" max="7426" width="8.88671875" style="125"/>
    <col min="7427" max="7431" width="15" style="125" customWidth="1"/>
    <col min="7432" max="7682" width="8.88671875" style="125"/>
    <col min="7683" max="7687" width="15" style="125" customWidth="1"/>
    <col min="7688" max="7938" width="8.88671875" style="125"/>
    <col min="7939" max="7943" width="15" style="125" customWidth="1"/>
    <col min="7944" max="8194" width="8.88671875" style="125"/>
    <col min="8195" max="8199" width="15" style="125" customWidth="1"/>
    <col min="8200" max="8450" width="8.88671875" style="125"/>
    <col min="8451" max="8455" width="15" style="125" customWidth="1"/>
    <col min="8456" max="8706" width="8.88671875" style="125"/>
    <col min="8707" max="8711" width="15" style="125" customWidth="1"/>
    <col min="8712" max="8962" width="8.88671875" style="125"/>
    <col min="8963" max="8967" width="15" style="125" customWidth="1"/>
    <col min="8968" max="9218" width="8.88671875" style="125"/>
    <col min="9219" max="9223" width="15" style="125" customWidth="1"/>
    <col min="9224" max="9474" width="8.88671875" style="125"/>
    <col min="9475" max="9479" width="15" style="125" customWidth="1"/>
    <col min="9480" max="9730" width="8.88671875" style="125"/>
    <col min="9731" max="9735" width="15" style="125" customWidth="1"/>
    <col min="9736" max="9986" width="8.88671875" style="125"/>
    <col min="9987" max="9991" width="15" style="125" customWidth="1"/>
    <col min="9992" max="10242" width="8.88671875" style="125"/>
    <col min="10243" max="10247" width="15" style="125" customWidth="1"/>
    <col min="10248" max="10498" width="8.88671875" style="125"/>
    <col min="10499" max="10503" width="15" style="125" customWidth="1"/>
    <col min="10504" max="10754" width="8.88671875" style="125"/>
    <col min="10755" max="10759" width="15" style="125" customWidth="1"/>
    <col min="10760" max="11010" width="8.88671875" style="125"/>
    <col min="11011" max="11015" width="15" style="125" customWidth="1"/>
    <col min="11016" max="11266" width="8.88671875" style="125"/>
    <col min="11267" max="11271" width="15" style="125" customWidth="1"/>
    <col min="11272" max="11522" width="8.88671875" style="125"/>
    <col min="11523" max="11527" width="15" style="125" customWidth="1"/>
    <col min="11528" max="11778" width="8.88671875" style="125"/>
    <col min="11779" max="11783" width="15" style="125" customWidth="1"/>
    <col min="11784" max="12034" width="8.88671875" style="125"/>
    <col min="12035" max="12039" width="15" style="125" customWidth="1"/>
    <col min="12040" max="12290" width="8.88671875" style="125"/>
    <col min="12291" max="12295" width="15" style="125" customWidth="1"/>
    <col min="12296" max="12546" width="8.88671875" style="125"/>
    <col min="12547" max="12551" width="15" style="125" customWidth="1"/>
    <col min="12552" max="12802" width="8.88671875" style="125"/>
    <col min="12803" max="12807" width="15" style="125" customWidth="1"/>
    <col min="12808" max="13058" width="8.88671875" style="125"/>
    <col min="13059" max="13063" width="15" style="125" customWidth="1"/>
    <col min="13064" max="13314" width="8.88671875" style="125"/>
    <col min="13315" max="13319" width="15" style="125" customWidth="1"/>
    <col min="13320" max="13570" width="8.88671875" style="125"/>
    <col min="13571" max="13575" width="15" style="125" customWidth="1"/>
    <col min="13576" max="13826" width="8.88671875" style="125"/>
    <col min="13827" max="13831" width="15" style="125" customWidth="1"/>
    <col min="13832" max="14082" width="8.88671875" style="125"/>
    <col min="14083" max="14087" width="15" style="125" customWidth="1"/>
    <col min="14088" max="14338" width="8.88671875" style="125"/>
    <col min="14339" max="14343" width="15" style="125" customWidth="1"/>
    <col min="14344" max="14594" width="8.88671875" style="125"/>
    <col min="14595" max="14599" width="15" style="125" customWidth="1"/>
    <col min="14600" max="14850" width="8.88671875" style="125"/>
    <col min="14851" max="14855" width="15" style="125" customWidth="1"/>
    <col min="14856" max="15106" width="8.88671875" style="125"/>
    <col min="15107" max="15111" width="15" style="125" customWidth="1"/>
    <col min="15112" max="15362" width="8.88671875" style="125"/>
    <col min="15363" max="15367" width="15" style="125" customWidth="1"/>
    <col min="15368" max="15618" width="8.88671875" style="125"/>
    <col min="15619" max="15623" width="15" style="125" customWidth="1"/>
    <col min="15624" max="15874" width="8.88671875" style="125"/>
    <col min="15875" max="15879" width="15" style="125" customWidth="1"/>
    <col min="15880" max="16130" width="8.88671875" style="125"/>
    <col min="16131" max="16135" width="15" style="125" customWidth="1"/>
    <col min="16136" max="16384" width="8.88671875" style="125"/>
  </cols>
  <sheetData>
    <row r="1" spans="2:7" ht="22.5">
      <c r="B1" s="211" t="s">
        <v>56</v>
      </c>
      <c r="C1" s="211"/>
      <c r="D1" s="211"/>
      <c r="E1" s="211"/>
      <c r="F1" s="211"/>
      <c r="G1" s="211"/>
    </row>
    <row r="2" spans="2:7">
      <c r="B2" s="126" t="s">
        <v>57</v>
      </c>
      <c r="C2" s="127"/>
      <c r="D2" s="127"/>
      <c r="E2" s="127"/>
      <c r="F2" s="127"/>
      <c r="G2" s="127"/>
    </row>
    <row r="3" spans="2:7" ht="14.25" thickBot="1">
      <c r="B3" s="127" t="s">
        <v>58</v>
      </c>
      <c r="C3" s="127"/>
      <c r="D3" s="127"/>
      <c r="E3" s="127"/>
      <c r="F3" s="127"/>
      <c r="G3" s="127"/>
    </row>
    <row r="4" spans="2:7" ht="24.95" customHeight="1">
      <c r="B4" s="128" t="s">
        <v>59</v>
      </c>
      <c r="C4" s="212" t="s">
        <v>60</v>
      </c>
      <c r="D4" s="212"/>
      <c r="E4" s="212"/>
      <c r="F4" s="212"/>
      <c r="G4" s="213"/>
    </row>
    <row r="5" spans="2:7" ht="24.95" customHeight="1">
      <c r="B5" s="129" t="s">
        <v>61</v>
      </c>
      <c r="C5" s="130" t="s">
        <v>62</v>
      </c>
      <c r="D5" s="130" t="s">
        <v>63</v>
      </c>
      <c r="E5" s="130" t="s">
        <v>64</v>
      </c>
      <c r="F5" s="130" t="s">
        <v>65</v>
      </c>
      <c r="G5" s="131" t="s">
        <v>66</v>
      </c>
    </row>
    <row r="6" spans="2:7" ht="20.100000000000001" customHeight="1">
      <c r="B6" s="175" t="s">
        <v>67</v>
      </c>
      <c r="C6" s="176">
        <v>6.16</v>
      </c>
      <c r="D6" s="132">
        <v>4.0999999999999996</v>
      </c>
      <c r="E6" s="132">
        <v>7.65</v>
      </c>
      <c r="F6" s="132">
        <v>8.27</v>
      </c>
      <c r="G6" s="133">
        <v>5.37</v>
      </c>
    </row>
    <row r="7" spans="2:7" ht="20.100000000000001" customHeight="1">
      <c r="B7" s="169" t="s">
        <v>68</v>
      </c>
      <c r="C7" s="170">
        <v>5.47</v>
      </c>
      <c r="D7" s="135">
        <v>3.88</v>
      </c>
      <c r="E7" s="135">
        <v>6.74</v>
      </c>
      <c r="F7" s="135">
        <v>7.28</v>
      </c>
      <c r="G7" s="136">
        <v>4.71</v>
      </c>
    </row>
    <row r="8" spans="2:7" ht="20.100000000000001" customHeight="1">
      <c r="B8" s="169" t="s">
        <v>69</v>
      </c>
      <c r="C8" s="170">
        <v>5.0999999999999996</v>
      </c>
      <c r="D8" s="135">
        <v>3.76</v>
      </c>
      <c r="E8" s="135">
        <v>6.25</v>
      </c>
      <c r="F8" s="135">
        <v>6.75</v>
      </c>
      <c r="G8" s="136">
        <v>4.3600000000000003</v>
      </c>
    </row>
    <row r="9" spans="2:7" ht="20.100000000000001" customHeight="1">
      <c r="B9" s="171" t="s">
        <v>70</v>
      </c>
      <c r="C9" s="172">
        <v>4.67</v>
      </c>
      <c r="D9" s="137">
        <v>3.62</v>
      </c>
      <c r="E9" s="137">
        <v>5.69</v>
      </c>
      <c r="F9" s="137">
        <v>6.15</v>
      </c>
      <c r="G9" s="138">
        <v>3.96</v>
      </c>
    </row>
    <row r="10" spans="2:7" ht="20.100000000000001" customHeight="1">
      <c r="B10" s="139" t="s">
        <v>71</v>
      </c>
      <c r="C10" s="132">
        <v>4.1500000000000004</v>
      </c>
      <c r="D10" s="132">
        <v>3.43</v>
      </c>
      <c r="E10" s="132">
        <v>5.01</v>
      </c>
      <c r="F10" s="132">
        <v>5.41</v>
      </c>
      <c r="G10" s="133">
        <v>3.47</v>
      </c>
    </row>
    <row r="11" spans="2:7" ht="20.100000000000001" customHeight="1">
      <c r="B11" s="134" t="s">
        <v>72</v>
      </c>
      <c r="C11" s="135">
        <v>3.68</v>
      </c>
      <c r="D11" s="135">
        <v>3.25</v>
      </c>
      <c r="E11" s="135">
        <v>4.41</v>
      </c>
      <c r="F11" s="135">
        <v>4.76</v>
      </c>
      <c r="G11" s="136">
        <v>3.04</v>
      </c>
    </row>
    <row r="12" spans="2:7" ht="20.100000000000001" customHeight="1">
      <c r="B12" s="134" t="s">
        <v>73</v>
      </c>
      <c r="C12" s="135">
        <v>3.43</v>
      </c>
      <c r="D12" s="135">
        <v>3.15</v>
      </c>
      <c r="E12" s="135">
        <v>4.09</v>
      </c>
      <c r="F12" s="135">
        <v>4.42</v>
      </c>
      <c r="G12" s="136">
        <v>2.81</v>
      </c>
    </row>
    <row r="13" spans="2:7" ht="20.100000000000001" customHeight="1">
      <c r="B13" s="140" t="s">
        <v>74</v>
      </c>
      <c r="C13" s="141">
        <v>3.15</v>
      </c>
      <c r="D13" s="141">
        <v>3.03</v>
      </c>
      <c r="E13" s="141">
        <v>3.73</v>
      </c>
      <c r="F13" s="141">
        <v>4.03</v>
      </c>
      <c r="G13" s="142">
        <v>2.5499999999999998</v>
      </c>
    </row>
    <row r="14" spans="2:7" ht="20.100000000000001" customHeight="1">
      <c r="B14" s="143" t="s">
        <v>75</v>
      </c>
      <c r="C14" s="144">
        <v>2.79</v>
      </c>
      <c r="D14" s="144">
        <v>2.87</v>
      </c>
      <c r="E14" s="144">
        <v>3.28</v>
      </c>
      <c r="F14" s="144">
        <v>3.54</v>
      </c>
      <c r="G14" s="145">
        <v>2.2400000000000002</v>
      </c>
    </row>
    <row r="15" spans="2:7" ht="20.100000000000001" customHeight="1">
      <c r="B15" s="134" t="s">
        <v>76</v>
      </c>
      <c r="C15" s="135">
        <v>2.48</v>
      </c>
      <c r="D15" s="135">
        <v>2.72</v>
      </c>
      <c r="E15" s="135">
        <v>2.89</v>
      </c>
      <c r="F15" s="135">
        <v>3.12</v>
      </c>
      <c r="G15" s="136">
        <v>1.96</v>
      </c>
    </row>
    <row r="16" spans="2:7" ht="20.100000000000001" customHeight="1">
      <c r="B16" s="134" t="s">
        <v>77</v>
      </c>
      <c r="C16" s="135">
        <v>2.31</v>
      </c>
      <c r="D16" s="135">
        <v>2.64</v>
      </c>
      <c r="E16" s="135">
        <v>2.68</v>
      </c>
      <c r="F16" s="135">
        <v>2.89</v>
      </c>
      <c r="G16" s="136">
        <v>1.82</v>
      </c>
    </row>
    <row r="17" spans="2:7" ht="20.100000000000001" customHeight="1">
      <c r="B17" s="140" t="s">
        <v>78</v>
      </c>
      <c r="C17" s="141">
        <v>2.12</v>
      </c>
      <c r="D17" s="141">
        <v>2.54</v>
      </c>
      <c r="E17" s="141">
        <v>2.44</v>
      </c>
      <c r="F17" s="141">
        <v>2.64</v>
      </c>
      <c r="G17" s="142">
        <v>1.65</v>
      </c>
    </row>
    <row r="19" spans="2:7" s="146" customFormat="1" ht="35.25" customHeight="1">
      <c r="B19" s="214" t="s">
        <v>79</v>
      </c>
      <c r="C19" s="215"/>
      <c r="D19" s="215"/>
      <c r="E19" s="215"/>
      <c r="F19" s="215"/>
      <c r="G19" s="215"/>
    </row>
    <row r="20" spans="2:7" s="146" customFormat="1" ht="20.100000000000001" customHeight="1">
      <c r="B20" s="147" t="s">
        <v>80</v>
      </c>
      <c r="C20" s="147"/>
      <c r="D20" s="147"/>
      <c r="E20" s="147"/>
      <c r="F20" s="147"/>
      <c r="G20" s="147"/>
    </row>
    <row r="21" spans="2:7" s="146" customFormat="1" ht="20.100000000000001" customHeight="1">
      <c r="B21" s="147" t="s">
        <v>81</v>
      </c>
      <c r="C21" s="147"/>
      <c r="D21" s="147"/>
      <c r="E21" s="147"/>
      <c r="F21" s="147"/>
      <c r="G21" s="147"/>
    </row>
    <row r="22" spans="2:7" s="146" customFormat="1" ht="20.100000000000001" customHeight="1">
      <c r="B22" s="147" t="s">
        <v>82</v>
      </c>
      <c r="C22" s="147"/>
      <c r="D22" s="147"/>
      <c r="E22" s="147"/>
      <c r="F22" s="147"/>
      <c r="G22" s="147"/>
    </row>
    <row r="23" spans="2:7" ht="19.5" customHeight="1">
      <c r="B23" s="149" t="s">
        <v>86</v>
      </c>
    </row>
  </sheetData>
  <mergeCells count="3">
    <mergeCell ref="B1:G1"/>
    <mergeCell ref="C4:G4"/>
    <mergeCell ref="B19:G19"/>
  </mergeCells>
  <phoneticPr fontId="2" type="noConversion"/>
  <pageMargins left="0.75" right="0.75" top="1" bottom="1" header="0.5" footer="0.5"/>
  <pageSetup paperSize="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Q32"/>
  <sheetViews>
    <sheetView view="pageBreakPreview" zoomScaleNormal="100" workbookViewId="0">
      <selection activeCell="B35" sqref="B35"/>
    </sheetView>
  </sheetViews>
  <sheetFormatPr defaultRowHeight="13.5"/>
  <cols>
    <col min="1" max="1" width="8.88671875" style="54"/>
    <col min="2" max="2" width="19.21875" style="54" bestFit="1" customWidth="1"/>
    <col min="3" max="13" width="8.88671875" style="54"/>
    <col min="14" max="14" width="4.21875" style="54" customWidth="1"/>
    <col min="15" max="16384" width="8.88671875" style="54"/>
  </cols>
  <sheetData>
    <row r="1" spans="2:16" ht="25.5">
      <c r="B1" s="218" t="s">
        <v>87</v>
      </c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53"/>
      <c r="O1" s="53"/>
      <c r="P1" s="53"/>
    </row>
    <row r="2" spans="2:16"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53"/>
      <c r="O2" s="53"/>
      <c r="P2" s="53"/>
    </row>
    <row r="3" spans="2:16" ht="18" customHeight="1">
      <c r="B3" s="219" t="s">
        <v>88</v>
      </c>
      <c r="C3" s="222" t="s">
        <v>89</v>
      </c>
      <c r="D3" s="222"/>
      <c r="E3" s="222"/>
      <c r="F3" s="222"/>
      <c r="G3" s="222"/>
      <c r="H3" s="222"/>
      <c r="I3" s="222"/>
      <c r="J3" s="222"/>
      <c r="K3" s="222"/>
      <c r="L3" s="222"/>
      <c r="M3" s="223" t="s">
        <v>90</v>
      </c>
    </row>
    <row r="4" spans="2:16" ht="18" customHeight="1">
      <c r="B4" s="220"/>
      <c r="C4" s="217" t="s">
        <v>91</v>
      </c>
      <c r="D4" s="217"/>
      <c r="E4" s="217" t="s">
        <v>92</v>
      </c>
      <c r="F4" s="217"/>
      <c r="G4" s="217" t="s">
        <v>93</v>
      </c>
      <c r="H4" s="217"/>
      <c r="I4" s="217" t="s">
        <v>94</v>
      </c>
      <c r="J4" s="217"/>
      <c r="K4" s="217" t="s">
        <v>95</v>
      </c>
      <c r="L4" s="217"/>
      <c r="M4" s="224"/>
    </row>
    <row r="5" spans="2:16" ht="18" customHeight="1">
      <c r="B5" s="220"/>
      <c r="C5" s="217"/>
      <c r="D5" s="217"/>
      <c r="E5" s="217" t="s">
        <v>96</v>
      </c>
      <c r="F5" s="217"/>
      <c r="G5" s="217" t="s">
        <v>97</v>
      </c>
      <c r="H5" s="217"/>
      <c r="I5" s="217" t="s">
        <v>98</v>
      </c>
      <c r="J5" s="217"/>
      <c r="K5" s="217" t="s">
        <v>99</v>
      </c>
      <c r="L5" s="217"/>
      <c r="M5" s="224"/>
    </row>
    <row r="6" spans="2:16" ht="18" customHeight="1">
      <c r="B6" s="221"/>
      <c r="C6" s="152" t="s">
        <v>100</v>
      </c>
      <c r="D6" s="152" t="s">
        <v>101</v>
      </c>
      <c r="E6" s="152" t="s">
        <v>100</v>
      </c>
      <c r="F6" s="152" t="s">
        <v>101</v>
      </c>
      <c r="G6" s="152" t="s">
        <v>100</v>
      </c>
      <c r="H6" s="152" t="s">
        <v>101</v>
      </c>
      <c r="I6" s="152" t="s">
        <v>100</v>
      </c>
      <c r="J6" s="152" t="s">
        <v>101</v>
      </c>
      <c r="K6" s="152" t="s">
        <v>100</v>
      </c>
      <c r="L6" s="152" t="s">
        <v>101</v>
      </c>
      <c r="M6" s="225"/>
    </row>
    <row r="7" spans="2:16" ht="18" customHeight="1">
      <c r="B7" s="153" t="s">
        <v>102</v>
      </c>
      <c r="C7" s="154">
        <v>0.83699999999999997</v>
      </c>
      <c r="D7" s="154">
        <v>0.13300000000000001</v>
      </c>
      <c r="E7" s="154">
        <v>0.81200000000000006</v>
      </c>
      <c r="F7" s="154">
        <v>0.13</v>
      </c>
      <c r="G7" s="154">
        <v>0.78600000000000003</v>
      </c>
      <c r="H7" s="154">
        <v>0.125</v>
      </c>
      <c r="I7" s="154">
        <v>0.76100000000000001</v>
      </c>
      <c r="J7" s="154">
        <v>0.122</v>
      </c>
      <c r="K7" s="154">
        <v>0.73599999999999999</v>
      </c>
      <c r="L7" s="154">
        <v>0.11700000000000001</v>
      </c>
      <c r="M7" s="155">
        <v>3</v>
      </c>
    </row>
    <row r="8" spans="2:16" ht="18" customHeight="1">
      <c r="B8" s="156" t="s">
        <v>103</v>
      </c>
      <c r="C8" s="157">
        <v>0.94699999999999995</v>
      </c>
      <c r="D8" s="157">
        <v>0.151</v>
      </c>
      <c r="E8" s="157">
        <v>0.92</v>
      </c>
      <c r="F8" s="157">
        <v>0.14699999999999999</v>
      </c>
      <c r="G8" s="157">
        <v>0.89100000000000001</v>
      </c>
      <c r="H8" s="157">
        <v>0.14299999999999999</v>
      </c>
      <c r="I8" s="157">
        <v>0.86199999999999999</v>
      </c>
      <c r="J8" s="157">
        <v>0.13700000000000001</v>
      </c>
      <c r="K8" s="157">
        <v>0.83399999999999996</v>
      </c>
      <c r="L8" s="157">
        <v>0.13300000000000001</v>
      </c>
      <c r="M8" s="158">
        <v>5</v>
      </c>
    </row>
    <row r="9" spans="2:16" ht="18" customHeight="1">
      <c r="B9" s="174" t="s">
        <v>104</v>
      </c>
      <c r="C9" s="164">
        <v>1.0469999999999999</v>
      </c>
      <c r="D9" s="157">
        <v>0.16700000000000001</v>
      </c>
      <c r="E9" s="173">
        <v>1.0149999999999999</v>
      </c>
      <c r="F9" s="157">
        <v>0.16200000000000001</v>
      </c>
      <c r="G9" s="157">
        <v>0.98299999999999998</v>
      </c>
      <c r="H9" s="157">
        <v>0.157</v>
      </c>
      <c r="I9" s="157">
        <v>0.95199999999999996</v>
      </c>
      <c r="J9" s="157">
        <v>0.152</v>
      </c>
      <c r="K9" s="157">
        <v>0.92100000000000004</v>
      </c>
      <c r="L9" s="157">
        <v>0.14699999999999999</v>
      </c>
      <c r="M9" s="158">
        <v>5</v>
      </c>
    </row>
    <row r="10" spans="2:16" ht="18" customHeight="1">
      <c r="B10" s="163" t="s">
        <v>105</v>
      </c>
      <c r="C10" s="164">
        <v>0.753</v>
      </c>
      <c r="D10" s="157">
        <v>0.12</v>
      </c>
      <c r="E10" s="157">
        <v>0.73</v>
      </c>
      <c r="F10" s="157">
        <v>0.11700000000000001</v>
      </c>
      <c r="G10" s="157">
        <v>0.70699999999999996</v>
      </c>
      <c r="H10" s="157">
        <v>0.113</v>
      </c>
      <c r="I10" s="157">
        <v>0.68600000000000005</v>
      </c>
      <c r="J10" s="157">
        <v>0.109</v>
      </c>
      <c r="K10" s="157">
        <v>0.66200000000000003</v>
      </c>
      <c r="L10" s="157">
        <v>0.106</v>
      </c>
      <c r="M10" s="158">
        <v>3</v>
      </c>
    </row>
    <row r="11" spans="2:16" ht="18" customHeight="1">
      <c r="B11" s="163" t="s">
        <v>106</v>
      </c>
      <c r="C11" s="164">
        <v>0.753</v>
      </c>
      <c r="D11" s="157">
        <v>0.12</v>
      </c>
      <c r="E11" s="157">
        <v>0.73</v>
      </c>
      <c r="F11" s="157">
        <v>0.11700000000000001</v>
      </c>
      <c r="G11" s="157">
        <v>0.70699999999999996</v>
      </c>
      <c r="H11" s="157">
        <v>0.113</v>
      </c>
      <c r="I11" s="157">
        <v>0.68600000000000005</v>
      </c>
      <c r="J11" s="157">
        <v>0.109</v>
      </c>
      <c r="K11" s="157">
        <v>0.66200000000000003</v>
      </c>
      <c r="L11" s="157">
        <v>0.106</v>
      </c>
      <c r="M11" s="158">
        <v>3</v>
      </c>
    </row>
    <row r="12" spans="2:16" ht="18" customHeight="1">
      <c r="B12" s="156" t="s">
        <v>107</v>
      </c>
      <c r="C12" s="157">
        <v>0.85299999999999998</v>
      </c>
      <c r="D12" s="157">
        <v>0.13600000000000001</v>
      </c>
      <c r="E12" s="157">
        <v>0.82699999999999996</v>
      </c>
      <c r="F12" s="157">
        <v>0.13200000000000001</v>
      </c>
      <c r="G12" s="157">
        <v>0.80100000000000005</v>
      </c>
      <c r="H12" s="157">
        <v>0.128</v>
      </c>
      <c r="I12" s="157">
        <v>0.77600000000000002</v>
      </c>
      <c r="J12" s="157">
        <v>0.124</v>
      </c>
      <c r="K12" s="157">
        <v>0.751</v>
      </c>
      <c r="L12" s="157">
        <v>0.11899999999999999</v>
      </c>
      <c r="M12" s="158">
        <v>5</v>
      </c>
    </row>
    <row r="13" spans="2:16" ht="18" customHeight="1">
      <c r="B13" s="156" t="s">
        <v>108</v>
      </c>
      <c r="C13" s="157">
        <v>0.85299999999999998</v>
      </c>
      <c r="D13" s="157">
        <v>0.13600000000000001</v>
      </c>
      <c r="E13" s="157">
        <v>0.82699999999999996</v>
      </c>
      <c r="F13" s="157">
        <v>0.13200000000000001</v>
      </c>
      <c r="G13" s="157">
        <v>0.80100000000000005</v>
      </c>
      <c r="H13" s="157">
        <v>0.128</v>
      </c>
      <c r="I13" s="157">
        <v>0.77600000000000002</v>
      </c>
      <c r="J13" s="157">
        <v>0.124</v>
      </c>
      <c r="K13" s="157">
        <v>0.751</v>
      </c>
      <c r="L13" s="157">
        <v>0.11899999999999999</v>
      </c>
      <c r="M13" s="158">
        <v>5</v>
      </c>
    </row>
    <row r="14" spans="2:16" ht="18" customHeight="1">
      <c r="B14" s="156" t="s">
        <v>109</v>
      </c>
      <c r="C14" s="157">
        <v>0.66900000000000004</v>
      </c>
      <c r="D14" s="157">
        <v>0.106</v>
      </c>
      <c r="E14" s="157">
        <v>0.64900000000000002</v>
      </c>
      <c r="F14" s="157">
        <v>0.104</v>
      </c>
      <c r="G14" s="157">
        <v>0.629</v>
      </c>
      <c r="H14" s="157">
        <v>0.10100000000000001</v>
      </c>
      <c r="I14" s="157">
        <v>0.60899999999999999</v>
      </c>
      <c r="J14" s="157">
        <v>9.7000000000000003E-2</v>
      </c>
      <c r="K14" s="157">
        <v>0.58899999999999997</v>
      </c>
      <c r="L14" s="157">
        <v>9.4E-2</v>
      </c>
      <c r="M14" s="158">
        <v>3</v>
      </c>
    </row>
    <row r="15" spans="2:16" ht="18" customHeight="1">
      <c r="B15" s="156" t="s">
        <v>110</v>
      </c>
      <c r="C15" s="157">
        <v>1.0469999999999999</v>
      </c>
      <c r="D15" s="157">
        <v>0.16700000000000001</v>
      </c>
      <c r="E15" s="157">
        <v>1.0149999999999999</v>
      </c>
      <c r="F15" s="157">
        <v>0.16200000000000001</v>
      </c>
      <c r="G15" s="157">
        <v>0.98299999999999998</v>
      </c>
      <c r="H15" s="157">
        <v>0.157</v>
      </c>
      <c r="I15" s="157">
        <v>0.95199999999999996</v>
      </c>
      <c r="J15" s="157">
        <v>0.152</v>
      </c>
      <c r="K15" s="157">
        <v>0.92100000000000004</v>
      </c>
      <c r="L15" s="157">
        <v>0.14699999999999999</v>
      </c>
      <c r="M15" s="158">
        <v>4</v>
      </c>
    </row>
    <row r="16" spans="2:16" ht="18" customHeight="1">
      <c r="B16" s="156" t="s">
        <v>111</v>
      </c>
      <c r="C16" s="157">
        <v>1.0469999999999999</v>
      </c>
      <c r="D16" s="157">
        <v>0.16700000000000001</v>
      </c>
      <c r="E16" s="157">
        <v>1.0149999999999999</v>
      </c>
      <c r="F16" s="157">
        <v>0.16200000000000001</v>
      </c>
      <c r="G16" s="157">
        <v>0.98299999999999998</v>
      </c>
      <c r="H16" s="157">
        <v>0.157</v>
      </c>
      <c r="I16" s="157">
        <v>0.95199999999999996</v>
      </c>
      <c r="J16" s="157">
        <v>0.152</v>
      </c>
      <c r="K16" s="157">
        <v>0.92100000000000004</v>
      </c>
      <c r="L16" s="157">
        <v>0.14699999999999999</v>
      </c>
      <c r="M16" s="158">
        <v>4</v>
      </c>
    </row>
    <row r="17" spans="2:17" ht="18" customHeight="1">
      <c r="B17" s="156" t="s">
        <v>112</v>
      </c>
      <c r="C17" s="157">
        <v>0.89200000000000002</v>
      </c>
      <c r="D17" s="157">
        <v>0.14299999999999999</v>
      </c>
      <c r="E17" s="157">
        <v>0.86599999999999999</v>
      </c>
      <c r="F17" s="157">
        <v>0.13700000000000001</v>
      </c>
      <c r="G17" s="157">
        <v>0.83899999999999997</v>
      </c>
      <c r="H17" s="157">
        <v>0.13400000000000001</v>
      </c>
      <c r="I17" s="157">
        <v>0.81200000000000006</v>
      </c>
      <c r="J17" s="157">
        <v>0.13</v>
      </c>
      <c r="K17" s="157">
        <v>0.78500000000000003</v>
      </c>
      <c r="L17" s="157">
        <v>0.125</v>
      </c>
      <c r="M17" s="158">
        <v>3</v>
      </c>
    </row>
    <row r="18" spans="2:17" ht="18" customHeight="1">
      <c r="B18" s="156" t="s">
        <v>113</v>
      </c>
      <c r="C18" s="157">
        <v>1.1599999999999999</v>
      </c>
      <c r="D18" s="157">
        <v>0.184</v>
      </c>
      <c r="E18" s="157">
        <v>1.125</v>
      </c>
      <c r="F18" s="157">
        <v>0.17899999999999999</v>
      </c>
      <c r="G18" s="157">
        <v>1.0900000000000001</v>
      </c>
      <c r="H18" s="157">
        <v>0.17399999999999999</v>
      </c>
      <c r="I18" s="157">
        <v>1.0549999999999999</v>
      </c>
      <c r="J18" s="157">
        <v>0.16900000000000001</v>
      </c>
      <c r="K18" s="157">
        <v>1.02</v>
      </c>
      <c r="L18" s="157">
        <v>0.16300000000000001</v>
      </c>
      <c r="M18" s="158">
        <v>2</v>
      </c>
    </row>
    <row r="19" spans="2:17" ht="18" customHeight="1">
      <c r="B19" s="156" t="s">
        <v>114</v>
      </c>
      <c r="C19" s="157">
        <v>0.91300000000000003</v>
      </c>
      <c r="D19" s="157">
        <v>0.14499999999999999</v>
      </c>
      <c r="E19" s="157">
        <v>0.88500000000000001</v>
      </c>
      <c r="F19" s="157">
        <v>0.14099999999999999</v>
      </c>
      <c r="G19" s="157">
        <v>0.85799999999999998</v>
      </c>
      <c r="H19" s="157">
        <v>0.13700000000000001</v>
      </c>
      <c r="I19" s="157">
        <v>0.83099999999999996</v>
      </c>
      <c r="J19" s="157">
        <v>0.13200000000000001</v>
      </c>
      <c r="K19" s="157">
        <v>0.80300000000000005</v>
      </c>
      <c r="L19" s="157">
        <v>0.128</v>
      </c>
      <c r="M19" s="158">
        <v>2</v>
      </c>
    </row>
    <row r="20" spans="2:17" ht="18" customHeight="1">
      <c r="B20" s="156" t="s">
        <v>115</v>
      </c>
      <c r="C20" s="157">
        <v>0.91300000000000003</v>
      </c>
      <c r="D20" s="157">
        <v>0.14499999999999999</v>
      </c>
      <c r="E20" s="157">
        <v>0.88500000000000001</v>
      </c>
      <c r="F20" s="157">
        <v>0.14099999999999999</v>
      </c>
      <c r="G20" s="157">
        <v>0.85799999999999998</v>
      </c>
      <c r="H20" s="157">
        <v>0.13700000000000001</v>
      </c>
      <c r="I20" s="157">
        <v>0.83099999999999996</v>
      </c>
      <c r="J20" s="157">
        <v>0.13200000000000001</v>
      </c>
      <c r="K20" s="157">
        <v>0.80300000000000005</v>
      </c>
      <c r="L20" s="157">
        <v>0.128</v>
      </c>
      <c r="M20" s="158">
        <v>2</v>
      </c>
    </row>
    <row r="21" spans="2:17">
      <c r="B21" s="156" t="s">
        <v>116</v>
      </c>
      <c r="C21" s="157">
        <v>0.97799999999999998</v>
      </c>
      <c r="D21" s="157">
        <v>0.156</v>
      </c>
      <c r="E21" s="157">
        <v>0.94899999999999995</v>
      </c>
      <c r="F21" s="157">
        <v>0.151</v>
      </c>
      <c r="G21" s="157">
        <v>0.92</v>
      </c>
      <c r="H21" s="157">
        <v>0.14699999999999999</v>
      </c>
      <c r="I21" s="157">
        <v>0.89</v>
      </c>
      <c r="J21" s="157">
        <v>0.14299999999999999</v>
      </c>
      <c r="K21" s="157">
        <v>0.86</v>
      </c>
      <c r="L21" s="157">
        <v>0.13700000000000001</v>
      </c>
      <c r="M21" s="158">
        <v>3</v>
      </c>
    </row>
    <row r="22" spans="2:17" ht="18" customHeight="1">
      <c r="B22" s="156" t="s">
        <v>117</v>
      </c>
      <c r="C22" s="157">
        <v>0.91300000000000003</v>
      </c>
      <c r="D22" s="157">
        <v>0.14499999999999999</v>
      </c>
      <c r="E22" s="157">
        <v>0.88500000000000001</v>
      </c>
      <c r="F22" s="157">
        <v>0.14099999999999999</v>
      </c>
      <c r="G22" s="157">
        <v>0.85799999999999998</v>
      </c>
      <c r="H22" s="157">
        <v>0.13700000000000001</v>
      </c>
      <c r="I22" s="157">
        <v>0.83099999999999996</v>
      </c>
      <c r="J22" s="157">
        <v>0.13200000000000001</v>
      </c>
      <c r="K22" s="157">
        <v>0.80300000000000005</v>
      </c>
      <c r="L22" s="157">
        <v>0.128</v>
      </c>
      <c r="M22" s="158">
        <v>2</v>
      </c>
    </row>
    <row r="23" spans="2:17" ht="18" customHeight="1">
      <c r="B23" s="166" t="s">
        <v>118</v>
      </c>
      <c r="C23" s="167">
        <v>0.502</v>
      </c>
      <c r="D23" s="157">
        <v>0.08</v>
      </c>
      <c r="E23" s="159">
        <v>0.48699999999999999</v>
      </c>
      <c r="F23" s="157">
        <v>7.6999999999999999E-2</v>
      </c>
      <c r="G23" s="159">
        <v>0.47199999999999998</v>
      </c>
      <c r="H23" s="157">
        <v>7.4999999999999997E-2</v>
      </c>
      <c r="I23" s="159">
        <v>0.45700000000000002</v>
      </c>
      <c r="J23" s="157">
        <v>7.2999999999999995E-2</v>
      </c>
      <c r="K23" s="157">
        <v>0.442</v>
      </c>
      <c r="L23" s="157">
        <v>7.0000000000000007E-2</v>
      </c>
      <c r="M23" s="158">
        <v>3</v>
      </c>
    </row>
    <row r="24" spans="2:17" ht="18" customHeight="1">
      <c r="B24" s="156" t="s">
        <v>119</v>
      </c>
      <c r="C24" s="157">
        <v>0.502</v>
      </c>
      <c r="D24" s="157">
        <v>0.08</v>
      </c>
      <c r="E24" s="159">
        <v>0.48699999999999999</v>
      </c>
      <c r="F24" s="157">
        <v>7.6999999999999999E-2</v>
      </c>
      <c r="G24" s="159">
        <v>0.47199999999999998</v>
      </c>
      <c r="H24" s="157">
        <v>7.4999999999999997E-2</v>
      </c>
      <c r="I24" s="159">
        <v>0.45700000000000002</v>
      </c>
      <c r="J24" s="157">
        <v>7.2999999999999995E-2</v>
      </c>
      <c r="K24" s="157">
        <v>0.442</v>
      </c>
      <c r="L24" s="157">
        <v>7.0000000000000007E-2</v>
      </c>
      <c r="M24" s="158">
        <v>2</v>
      </c>
    </row>
    <row r="25" spans="2:17" ht="18" customHeight="1">
      <c r="B25" s="156" t="s">
        <v>120</v>
      </c>
      <c r="C25" s="157">
        <v>0.60199999999999998</v>
      </c>
      <c r="D25" s="157">
        <v>9.6000000000000002E-2</v>
      </c>
      <c r="E25" s="157">
        <v>0.58399999999999996</v>
      </c>
      <c r="F25" s="157">
        <v>9.2999999999999999E-2</v>
      </c>
      <c r="G25" s="157">
        <v>0.56599999999999995</v>
      </c>
      <c r="H25" s="157">
        <v>0.09</v>
      </c>
      <c r="I25" s="157">
        <v>0.54700000000000004</v>
      </c>
      <c r="J25" s="157">
        <v>8.7999999999999995E-2</v>
      </c>
      <c r="K25" s="157">
        <v>0.53</v>
      </c>
      <c r="L25" s="157">
        <v>8.4000000000000005E-2</v>
      </c>
      <c r="M25" s="158">
        <v>3</v>
      </c>
    </row>
    <row r="26" spans="2:17" ht="18" customHeight="1">
      <c r="B26" s="156" t="s">
        <v>121</v>
      </c>
      <c r="C26" s="157">
        <v>0.625</v>
      </c>
      <c r="D26" s="157">
        <v>0.1</v>
      </c>
      <c r="E26" s="157">
        <v>0.60599999999999998</v>
      </c>
      <c r="F26" s="157">
        <v>9.7000000000000003E-2</v>
      </c>
      <c r="G26" s="157">
        <v>0.58599999999999997</v>
      </c>
      <c r="H26" s="157">
        <v>9.2999999999999999E-2</v>
      </c>
      <c r="I26" s="157">
        <v>0.56799999999999995</v>
      </c>
      <c r="J26" s="157">
        <v>0.09</v>
      </c>
      <c r="K26" s="157">
        <v>0.55000000000000004</v>
      </c>
      <c r="L26" s="157">
        <v>8.7999999999999995E-2</v>
      </c>
      <c r="M26" s="158">
        <v>2</v>
      </c>
    </row>
    <row r="27" spans="2:17" ht="18" customHeight="1">
      <c r="B27" s="156" t="s">
        <v>122</v>
      </c>
      <c r="C27" s="157">
        <v>0.625</v>
      </c>
      <c r="D27" s="157">
        <v>0.1</v>
      </c>
      <c r="E27" s="157">
        <v>0.60599999999999998</v>
      </c>
      <c r="F27" s="157">
        <v>9.7000000000000003E-2</v>
      </c>
      <c r="G27" s="157">
        <v>0.58599999999999997</v>
      </c>
      <c r="H27" s="157">
        <v>9.2999999999999999E-2</v>
      </c>
      <c r="I27" s="157">
        <v>0.56799999999999995</v>
      </c>
      <c r="J27" s="157">
        <v>0.09</v>
      </c>
      <c r="K27" s="157">
        <v>0.55000000000000004</v>
      </c>
      <c r="L27" s="157">
        <v>8.7999999999999995E-2</v>
      </c>
      <c r="M27" s="158">
        <v>2</v>
      </c>
    </row>
    <row r="28" spans="2:17">
      <c r="B28" s="160" t="s">
        <v>123</v>
      </c>
      <c r="C28" s="161">
        <v>0.64700000000000002</v>
      </c>
      <c r="D28" s="161">
        <v>0.104</v>
      </c>
      <c r="E28" s="161">
        <v>0.628</v>
      </c>
      <c r="F28" s="161">
        <v>0.1</v>
      </c>
      <c r="G28" s="161">
        <v>0.60799999999999998</v>
      </c>
      <c r="H28" s="161">
        <v>9.7000000000000003E-2</v>
      </c>
      <c r="I28" s="161">
        <v>0.58899999999999997</v>
      </c>
      <c r="J28" s="161">
        <v>9.4E-2</v>
      </c>
      <c r="K28" s="161">
        <v>0.56999999999999995</v>
      </c>
      <c r="L28" s="161">
        <v>0.09</v>
      </c>
      <c r="M28" s="162">
        <v>3</v>
      </c>
    </row>
    <row r="29" spans="2:17" ht="39.75" customHeight="1">
      <c r="B29" s="216" t="s">
        <v>126</v>
      </c>
      <c r="C29" s="216"/>
      <c r="D29" s="216"/>
      <c r="E29" s="216"/>
      <c r="F29" s="216"/>
      <c r="G29" s="216"/>
      <c r="H29" s="216"/>
      <c r="I29" s="216"/>
      <c r="J29" s="216"/>
      <c r="K29" s="216"/>
      <c r="L29" s="216"/>
      <c r="M29" s="216"/>
      <c r="N29" s="216"/>
      <c r="O29" s="53"/>
      <c r="P29" s="53"/>
      <c r="Q29" s="53"/>
    </row>
    <row r="30" spans="2:17"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</row>
    <row r="31" spans="2:17"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</row>
    <row r="32" spans="2:17">
      <c r="B32" s="53"/>
      <c r="C32" s="118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</row>
  </sheetData>
  <mergeCells count="14">
    <mergeCell ref="B29:N29"/>
    <mergeCell ref="G5:H5"/>
    <mergeCell ref="I5:J5"/>
    <mergeCell ref="K5:L5"/>
    <mergeCell ref="B1:M1"/>
    <mergeCell ref="B3:B6"/>
    <mergeCell ref="C3:L3"/>
    <mergeCell ref="M3:M6"/>
    <mergeCell ref="C4:D5"/>
    <mergeCell ref="E4:F4"/>
    <mergeCell ref="G4:H4"/>
    <mergeCell ref="I4:J4"/>
    <mergeCell ref="K4:L4"/>
    <mergeCell ref="E5:F5"/>
  </mergeCells>
  <phoneticPr fontId="2" type="noConversion"/>
  <pageMargins left="0.75" right="0.75" top="1" bottom="1" header="0.5" footer="0.5"/>
  <pageSetup paperSize="9" scale="8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4</vt:i4>
      </vt:variant>
    </vt:vector>
  </HeadingPairs>
  <TitlesOfParts>
    <vt:vector size="9" baseType="lpstr">
      <vt:lpstr>갑지</vt:lpstr>
      <vt:lpstr>내역서</vt:lpstr>
      <vt:lpstr>실시설계 산출근거 양식</vt:lpstr>
      <vt:lpstr>실시설계용율변경</vt:lpstr>
      <vt:lpstr>공제요율</vt:lpstr>
      <vt:lpstr>공제요율!Print_Area</vt:lpstr>
      <vt:lpstr>내역서!Print_Area</vt:lpstr>
      <vt:lpstr>'실시설계 산출근거 양식'!Print_Area</vt:lpstr>
      <vt:lpstr>실시설계용율변경!Print_Area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2025-08-27T04:32:21Z</cp:lastPrinted>
  <dcterms:created xsi:type="dcterms:W3CDTF">2007-01-05T01:42:50Z</dcterms:created>
  <dcterms:modified xsi:type="dcterms:W3CDTF">2026-10-21T07:17:28Z</dcterms:modified>
</cp:coreProperties>
</file>