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WORK\WORK2\시설공사\2026년 11월 식생활관 리모델링\최종 수정본\기계설비\효문중 식생활관 리모델링 기계설비공사(10.26)\02.내역서\"/>
    </mc:Choice>
  </mc:AlternateContent>
  <xr:revisionPtr revIDLastSave="0" documentId="13_ncr:1_{045998CA-6260-4CCD-913E-0ED6A1399ECB}" xr6:coauthVersionLast="47" xr6:coauthVersionMax="47" xr10:uidLastSave="{00000000-0000-0000-0000-000000000000}"/>
  <bookViews>
    <workbookView xWindow="-108" yWindow="-108" windowWidth="30936" windowHeight="16776" activeTab="2" xr2:uid="{00000000-000D-0000-FFFF-FFFF00000000}"/>
  </bookViews>
  <sheets>
    <sheet name="원가계산서" sheetId="9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품질관리비" sheetId="13" r:id="rId7"/>
    <sheet name=" 공사설정 " sheetId="2" r:id="rId8"/>
    <sheet name="Sheet1" sheetId="1" r:id="rId9"/>
  </sheets>
  <definedNames>
    <definedName name="_xlnm.Print_Area" localSheetId="2">공종별내역서!$A$1:$M$411</definedName>
    <definedName name="_xlnm.Print_Area" localSheetId="1">공종별집계표!$A$1:$M$27</definedName>
    <definedName name="_xlnm.Print_Area" localSheetId="5">단가대비표!$A$1:$X$228</definedName>
    <definedName name="_xlnm.Print_Area" localSheetId="0">원가계산서!$A$1:$G$34</definedName>
    <definedName name="_xlnm.Print_Area" localSheetId="4">일위대가!$A$1:$M$856</definedName>
    <definedName name="_xlnm.Print_Area" localSheetId="3">일위대가목록!$A$1:$M$129</definedName>
    <definedName name="_xlnm.Print_Area" localSheetId="6">품질관리비!$A$3:$AA$29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4">일위대가!$1:$3</definedName>
    <definedName name="_xlnm.Print_Titles" localSheetId="3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8" i="13" l="1"/>
  <c r="J28" i="13"/>
  <c r="H28" i="13"/>
  <c r="F28" i="13"/>
  <c r="L28" i="13" s="1"/>
  <c r="K27" i="13"/>
  <c r="J27" i="13"/>
  <c r="H27" i="13"/>
  <c r="F27" i="13"/>
  <c r="K26" i="13"/>
  <c r="J26" i="13"/>
  <c r="H26" i="13"/>
  <c r="F26" i="13"/>
  <c r="L26" i="13" s="1"/>
  <c r="K25" i="13"/>
  <c r="J25" i="13"/>
  <c r="H25" i="13"/>
  <c r="F25" i="13"/>
  <c r="L25" i="13" s="1"/>
  <c r="K24" i="13"/>
  <c r="J24" i="13"/>
  <c r="H24" i="13"/>
  <c r="F24" i="13"/>
  <c r="L24" i="13" s="1"/>
  <c r="K23" i="13"/>
  <c r="J23" i="13"/>
  <c r="H23" i="13"/>
  <c r="F23" i="13"/>
  <c r="L23" i="13" s="1"/>
  <c r="K22" i="13"/>
  <c r="J22" i="13"/>
  <c r="H22" i="13"/>
  <c r="F22" i="13"/>
  <c r="K21" i="13"/>
  <c r="J21" i="13"/>
  <c r="H21" i="13"/>
  <c r="F21" i="13"/>
  <c r="K20" i="13"/>
  <c r="J20" i="13"/>
  <c r="H20" i="13"/>
  <c r="F20" i="13"/>
  <c r="K18" i="13"/>
  <c r="J18" i="13"/>
  <c r="H18" i="13"/>
  <c r="F18" i="13"/>
  <c r="K17" i="13"/>
  <c r="K16" i="13"/>
  <c r="L16" i="13"/>
  <c r="K15" i="13"/>
  <c r="K10" i="13"/>
  <c r="I2" i="13"/>
  <c r="L15" i="13" l="1"/>
  <c r="L21" i="13"/>
  <c r="L22" i="13"/>
  <c r="L27" i="13"/>
  <c r="L10" i="13"/>
  <c r="L17" i="13"/>
  <c r="L18" i="13"/>
  <c r="L20" i="13"/>
  <c r="K12" i="13"/>
  <c r="L12" i="13"/>
  <c r="H29" i="13"/>
  <c r="F29" i="13"/>
  <c r="I854" i="4"/>
  <c r="G854" i="4"/>
  <c r="E854" i="4"/>
  <c r="I853" i="4"/>
  <c r="G853" i="4"/>
  <c r="E853" i="4"/>
  <c r="I852" i="4"/>
  <c r="G852" i="4"/>
  <c r="I847" i="4"/>
  <c r="G847" i="4"/>
  <c r="H847" i="4" s="1"/>
  <c r="E848" i="4" s="1"/>
  <c r="K848" i="4" s="1"/>
  <c r="E847" i="4"/>
  <c r="I846" i="4"/>
  <c r="G846" i="4"/>
  <c r="E846" i="4"/>
  <c r="I845" i="4"/>
  <c r="G845" i="4"/>
  <c r="I840" i="4"/>
  <c r="G840" i="4"/>
  <c r="E840" i="4"/>
  <c r="I839" i="4"/>
  <c r="G839" i="4"/>
  <c r="H839" i="4" s="1"/>
  <c r="E841" i="4" s="1"/>
  <c r="F841" i="4" s="1"/>
  <c r="E839" i="4"/>
  <c r="I838" i="4"/>
  <c r="G838" i="4"/>
  <c r="I833" i="4"/>
  <c r="J833" i="4" s="1"/>
  <c r="G833" i="4"/>
  <c r="K833" i="4" s="1"/>
  <c r="E833" i="4"/>
  <c r="I832" i="4"/>
  <c r="J832" i="4" s="1"/>
  <c r="G832" i="4"/>
  <c r="E832" i="4"/>
  <c r="I831" i="4"/>
  <c r="G831" i="4"/>
  <c r="I826" i="4"/>
  <c r="G826" i="4"/>
  <c r="E826" i="4"/>
  <c r="I821" i="4"/>
  <c r="G821" i="4"/>
  <c r="E821" i="4"/>
  <c r="I820" i="4"/>
  <c r="J820" i="4" s="1"/>
  <c r="G820" i="4"/>
  <c r="E820" i="4"/>
  <c r="I819" i="4"/>
  <c r="G819" i="4"/>
  <c r="I818" i="4"/>
  <c r="G818" i="4"/>
  <c r="E818" i="4"/>
  <c r="K818" i="4" s="1"/>
  <c r="I813" i="4"/>
  <c r="G813" i="4"/>
  <c r="E813" i="4"/>
  <c r="I812" i="4"/>
  <c r="G812" i="4"/>
  <c r="E812" i="4"/>
  <c r="I807" i="4"/>
  <c r="G807" i="4"/>
  <c r="E807" i="4"/>
  <c r="I806" i="4"/>
  <c r="G806" i="4"/>
  <c r="E806" i="4"/>
  <c r="G802" i="4"/>
  <c r="E802" i="4"/>
  <c r="G801" i="4"/>
  <c r="E801" i="4"/>
  <c r="I799" i="4"/>
  <c r="G799" i="4"/>
  <c r="H799" i="4" s="1"/>
  <c r="E799" i="4"/>
  <c r="I798" i="4"/>
  <c r="G798" i="4"/>
  <c r="E798" i="4"/>
  <c r="I793" i="4"/>
  <c r="G793" i="4"/>
  <c r="E793" i="4"/>
  <c r="I792" i="4"/>
  <c r="G792" i="4"/>
  <c r="E792" i="4"/>
  <c r="I787" i="4"/>
  <c r="G787" i="4"/>
  <c r="H787" i="4" s="1"/>
  <c r="I782" i="4"/>
  <c r="G782" i="4"/>
  <c r="I777" i="4"/>
  <c r="J777" i="4" s="1"/>
  <c r="G777" i="4"/>
  <c r="E777" i="4"/>
  <c r="F777" i="4" s="1"/>
  <c r="I776" i="4"/>
  <c r="G776" i="4"/>
  <c r="E776" i="4"/>
  <c r="I771" i="4"/>
  <c r="G771" i="4"/>
  <c r="K771" i="4" s="1"/>
  <c r="E771" i="4"/>
  <c r="I770" i="4"/>
  <c r="G770" i="4"/>
  <c r="E770" i="4"/>
  <c r="I764" i="4"/>
  <c r="G764" i="4"/>
  <c r="E764" i="4"/>
  <c r="I763" i="4"/>
  <c r="G763" i="4"/>
  <c r="E763" i="4"/>
  <c r="F763" i="4" s="1"/>
  <c r="I757" i="4"/>
  <c r="G757" i="4"/>
  <c r="E757" i="4"/>
  <c r="I756" i="4"/>
  <c r="G756" i="4"/>
  <c r="E756" i="4"/>
  <c r="I751" i="4"/>
  <c r="G751" i="4"/>
  <c r="E751" i="4"/>
  <c r="I750" i="4"/>
  <c r="G750" i="4"/>
  <c r="E750" i="4"/>
  <c r="I745" i="4"/>
  <c r="G745" i="4"/>
  <c r="E745" i="4"/>
  <c r="K745" i="4" s="1"/>
  <c r="I744" i="4"/>
  <c r="G744" i="4"/>
  <c r="H744" i="4" s="1"/>
  <c r="E746" i="4" s="1"/>
  <c r="F746" i="4" s="1"/>
  <c r="L746" i="4" s="1"/>
  <c r="E744" i="4"/>
  <c r="I743" i="4"/>
  <c r="G743" i="4"/>
  <c r="I738" i="4"/>
  <c r="G738" i="4"/>
  <c r="E738" i="4"/>
  <c r="I733" i="4"/>
  <c r="G733" i="4"/>
  <c r="E733" i="4"/>
  <c r="I732" i="4"/>
  <c r="G732" i="4"/>
  <c r="E732" i="4"/>
  <c r="I731" i="4"/>
  <c r="G731" i="4"/>
  <c r="I727" i="4"/>
  <c r="G727" i="4"/>
  <c r="I726" i="4"/>
  <c r="G726" i="4"/>
  <c r="I725" i="4"/>
  <c r="G725" i="4"/>
  <c r="I721" i="4"/>
  <c r="G721" i="4"/>
  <c r="I720" i="4"/>
  <c r="G720" i="4"/>
  <c r="I719" i="4"/>
  <c r="J719" i="4" s="1"/>
  <c r="G719" i="4"/>
  <c r="I715" i="4"/>
  <c r="G715" i="4"/>
  <c r="I714" i="4"/>
  <c r="G714" i="4"/>
  <c r="E714" i="4"/>
  <c r="K714" i="4" s="1"/>
  <c r="I713" i="4"/>
  <c r="G713" i="4"/>
  <c r="I709" i="4"/>
  <c r="G709" i="4"/>
  <c r="I708" i="4"/>
  <c r="G708" i="4"/>
  <c r="I707" i="4"/>
  <c r="G707" i="4"/>
  <c r="E707" i="4"/>
  <c r="I702" i="4"/>
  <c r="G702" i="4"/>
  <c r="E702" i="4"/>
  <c r="I701" i="4"/>
  <c r="G701" i="4"/>
  <c r="H701" i="4" s="1"/>
  <c r="E701" i="4"/>
  <c r="I700" i="4"/>
  <c r="G700" i="4"/>
  <c r="H700" i="4" s="1"/>
  <c r="I695" i="4"/>
  <c r="G695" i="4"/>
  <c r="E695" i="4"/>
  <c r="I694" i="4"/>
  <c r="G694" i="4"/>
  <c r="H694" i="4" s="1"/>
  <c r="E694" i="4"/>
  <c r="I692" i="4"/>
  <c r="G692" i="4"/>
  <c r="I687" i="4"/>
  <c r="G687" i="4"/>
  <c r="H687" i="4" s="1"/>
  <c r="E687" i="4"/>
  <c r="I686" i="4"/>
  <c r="G686" i="4"/>
  <c r="E686" i="4"/>
  <c r="I685" i="4"/>
  <c r="G685" i="4"/>
  <c r="I680" i="4"/>
  <c r="K680" i="4" s="1"/>
  <c r="G680" i="4"/>
  <c r="E680" i="4"/>
  <c r="I679" i="4"/>
  <c r="G679" i="4"/>
  <c r="E679" i="4"/>
  <c r="I678" i="4"/>
  <c r="G678" i="4"/>
  <c r="I673" i="4"/>
  <c r="G673" i="4"/>
  <c r="E673" i="4"/>
  <c r="I672" i="4"/>
  <c r="G672" i="4"/>
  <c r="E672" i="4"/>
  <c r="I671" i="4"/>
  <c r="G671" i="4"/>
  <c r="H671" i="4" s="1"/>
  <c r="I666" i="4"/>
  <c r="G666" i="4"/>
  <c r="E666" i="4"/>
  <c r="K666" i="4" s="1"/>
  <c r="I665" i="4"/>
  <c r="G665" i="4"/>
  <c r="E665" i="4"/>
  <c r="I664" i="4"/>
  <c r="G664" i="4"/>
  <c r="I659" i="4"/>
  <c r="G659" i="4"/>
  <c r="E659" i="4"/>
  <c r="I658" i="4"/>
  <c r="G658" i="4"/>
  <c r="E658" i="4"/>
  <c r="I657" i="4"/>
  <c r="G657" i="4"/>
  <c r="I652" i="4"/>
  <c r="G652" i="4"/>
  <c r="E652" i="4"/>
  <c r="I651" i="4"/>
  <c r="G651" i="4"/>
  <c r="H651" i="4" s="1"/>
  <c r="E651" i="4"/>
  <c r="I650" i="4"/>
  <c r="G650" i="4"/>
  <c r="I645" i="4"/>
  <c r="G645" i="4"/>
  <c r="E645" i="4"/>
  <c r="I644" i="4"/>
  <c r="G644" i="4"/>
  <c r="H644" i="4" s="1"/>
  <c r="I639" i="4"/>
  <c r="G639" i="4"/>
  <c r="E639" i="4"/>
  <c r="I638" i="4"/>
  <c r="G638" i="4"/>
  <c r="I633" i="4"/>
  <c r="G633" i="4"/>
  <c r="E633" i="4"/>
  <c r="I632" i="4"/>
  <c r="G632" i="4"/>
  <c r="I627" i="4"/>
  <c r="G627" i="4"/>
  <c r="E627" i="4"/>
  <c r="I626" i="4"/>
  <c r="G626" i="4"/>
  <c r="E626" i="4"/>
  <c r="I625" i="4"/>
  <c r="G625" i="4"/>
  <c r="I620" i="4"/>
  <c r="G620" i="4"/>
  <c r="E620" i="4"/>
  <c r="I619" i="4"/>
  <c r="G619" i="4"/>
  <c r="I614" i="4"/>
  <c r="G614" i="4"/>
  <c r="E614" i="4"/>
  <c r="F614" i="4" s="1"/>
  <c r="I613" i="4"/>
  <c r="G613" i="4"/>
  <c r="H613" i="4" s="1"/>
  <c r="E613" i="4"/>
  <c r="I612" i="4"/>
  <c r="G612" i="4"/>
  <c r="I607" i="4"/>
  <c r="G607" i="4"/>
  <c r="E607" i="4"/>
  <c r="I606" i="4"/>
  <c r="G606" i="4"/>
  <c r="E606" i="4"/>
  <c r="I605" i="4"/>
  <c r="G605" i="4"/>
  <c r="I600" i="4"/>
  <c r="G600" i="4"/>
  <c r="E600" i="4"/>
  <c r="I599" i="4"/>
  <c r="G599" i="4"/>
  <c r="K599" i="4" s="1"/>
  <c r="E599" i="4"/>
  <c r="I598" i="4"/>
  <c r="G598" i="4"/>
  <c r="I593" i="4"/>
  <c r="G593" i="4"/>
  <c r="H593" i="4" s="1"/>
  <c r="E593" i="4"/>
  <c r="I592" i="4"/>
  <c r="G592" i="4"/>
  <c r="E592" i="4"/>
  <c r="I591" i="4"/>
  <c r="G591" i="4"/>
  <c r="H591" i="4" s="1"/>
  <c r="I586" i="4"/>
  <c r="G586" i="4"/>
  <c r="E586" i="4"/>
  <c r="I585" i="4"/>
  <c r="G585" i="4"/>
  <c r="I580" i="4"/>
  <c r="G580" i="4"/>
  <c r="H580" i="4" s="1"/>
  <c r="E580" i="4"/>
  <c r="I579" i="4"/>
  <c r="G579" i="4"/>
  <c r="I574" i="4"/>
  <c r="G574" i="4"/>
  <c r="E574" i="4"/>
  <c r="I573" i="4"/>
  <c r="G573" i="4"/>
  <c r="E573" i="4"/>
  <c r="I572" i="4"/>
  <c r="J572" i="4" s="1"/>
  <c r="G572" i="4"/>
  <c r="I567" i="4"/>
  <c r="G567" i="4"/>
  <c r="E567" i="4"/>
  <c r="I566" i="4"/>
  <c r="G566" i="4"/>
  <c r="I561" i="4"/>
  <c r="G561" i="4"/>
  <c r="E561" i="4"/>
  <c r="I560" i="4"/>
  <c r="G560" i="4"/>
  <c r="I555" i="4"/>
  <c r="G555" i="4"/>
  <c r="E555" i="4"/>
  <c r="I554" i="4"/>
  <c r="G554" i="4"/>
  <c r="E554" i="4"/>
  <c r="K554" i="4" s="1"/>
  <c r="I549" i="4"/>
  <c r="G549" i="4"/>
  <c r="E549" i="4"/>
  <c r="I548" i="4"/>
  <c r="G548" i="4"/>
  <c r="I543" i="4"/>
  <c r="G543" i="4"/>
  <c r="E543" i="4"/>
  <c r="I542" i="4"/>
  <c r="G542" i="4"/>
  <c r="I538" i="4"/>
  <c r="G538" i="4"/>
  <c r="K538" i="4" s="1"/>
  <c r="E538" i="4"/>
  <c r="I537" i="4"/>
  <c r="G537" i="4"/>
  <c r="E537" i="4"/>
  <c r="G536" i="4"/>
  <c r="H536" i="4" s="1"/>
  <c r="I535" i="4"/>
  <c r="G535" i="4"/>
  <c r="I530" i="4"/>
  <c r="G530" i="4"/>
  <c r="E530" i="4"/>
  <c r="I529" i="4"/>
  <c r="G529" i="4"/>
  <c r="E529" i="4"/>
  <c r="I524" i="4"/>
  <c r="G524" i="4"/>
  <c r="E524" i="4"/>
  <c r="I523" i="4"/>
  <c r="G523" i="4"/>
  <c r="E523" i="4"/>
  <c r="I522" i="4"/>
  <c r="G522" i="4"/>
  <c r="I518" i="4"/>
  <c r="G518" i="4"/>
  <c r="E518" i="4"/>
  <c r="I514" i="4"/>
  <c r="G514" i="4"/>
  <c r="E514" i="4"/>
  <c r="I510" i="4"/>
  <c r="G510" i="4"/>
  <c r="E510" i="4"/>
  <c r="I505" i="4"/>
  <c r="G505" i="4"/>
  <c r="E505" i="4"/>
  <c r="I504" i="4"/>
  <c r="G504" i="4"/>
  <c r="E504" i="4"/>
  <c r="I503" i="4"/>
  <c r="G503" i="4"/>
  <c r="I498" i="4"/>
  <c r="G498" i="4"/>
  <c r="E498" i="4"/>
  <c r="I497" i="4"/>
  <c r="G497" i="4"/>
  <c r="E497" i="4"/>
  <c r="I496" i="4"/>
  <c r="G496" i="4"/>
  <c r="I491" i="4"/>
  <c r="G491" i="4"/>
  <c r="E491" i="4"/>
  <c r="I490" i="4"/>
  <c r="G490" i="4"/>
  <c r="E490" i="4"/>
  <c r="I485" i="4"/>
  <c r="G485" i="4"/>
  <c r="E485" i="4"/>
  <c r="I484" i="4"/>
  <c r="G484" i="4"/>
  <c r="E484" i="4"/>
  <c r="I483" i="4"/>
  <c r="G483" i="4"/>
  <c r="H483" i="4" s="1"/>
  <c r="I482" i="4"/>
  <c r="G482" i="4"/>
  <c r="I480" i="4"/>
  <c r="G480" i="4"/>
  <c r="I475" i="4"/>
  <c r="G475" i="4"/>
  <c r="E475" i="4"/>
  <c r="I474" i="4"/>
  <c r="G474" i="4"/>
  <c r="E474" i="4"/>
  <c r="I473" i="4"/>
  <c r="G473" i="4"/>
  <c r="I472" i="4"/>
  <c r="G472" i="4"/>
  <c r="H472" i="4" s="1"/>
  <c r="I470" i="4"/>
  <c r="J470" i="4" s="1"/>
  <c r="G470" i="4"/>
  <c r="H470" i="4" s="1"/>
  <c r="I465" i="4"/>
  <c r="G465" i="4"/>
  <c r="E465" i="4"/>
  <c r="I464" i="4"/>
  <c r="G464" i="4"/>
  <c r="E464" i="4"/>
  <c r="I463" i="4"/>
  <c r="G463" i="4"/>
  <c r="I462" i="4"/>
  <c r="G462" i="4"/>
  <c r="I460" i="4"/>
  <c r="G460" i="4"/>
  <c r="I455" i="4"/>
  <c r="G455" i="4"/>
  <c r="E455" i="4"/>
  <c r="I454" i="4"/>
  <c r="G454" i="4"/>
  <c r="E454" i="4"/>
  <c r="I452" i="4"/>
  <c r="G452" i="4"/>
  <c r="I447" i="4"/>
  <c r="G447" i="4"/>
  <c r="E447" i="4"/>
  <c r="I446" i="4"/>
  <c r="G446" i="4"/>
  <c r="E446" i="4"/>
  <c r="I444" i="4"/>
  <c r="G444" i="4"/>
  <c r="I439" i="4"/>
  <c r="G439" i="4"/>
  <c r="E439" i="4"/>
  <c r="I438" i="4"/>
  <c r="G438" i="4"/>
  <c r="E438" i="4"/>
  <c r="I436" i="4"/>
  <c r="G436" i="4"/>
  <c r="I431" i="4"/>
  <c r="G431" i="4"/>
  <c r="E431" i="4"/>
  <c r="I430" i="4"/>
  <c r="G430" i="4"/>
  <c r="E430" i="4"/>
  <c r="I428" i="4"/>
  <c r="G428" i="4"/>
  <c r="I423" i="4"/>
  <c r="G423" i="4"/>
  <c r="E423" i="4"/>
  <c r="I422" i="4"/>
  <c r="G422" i="4"/>
  <c r="E422" i="4"/>
  <c r="I420" i="4"/>
  <c r="J420" i="4" s="1"/>
  <c r="G420" i="4"/>
  <c r="I415" i="4"/>
  <c r="G415" i="4"/>
  <c r="E415" i="4"/>
  <c r="I414" i="4"/>
  <c r="G414" i="4"/>
  <c r="E414" i="4"/>
  <c r="I409" i="4"/>
  <c r="G409" i="4"/>
  <c r="E409" i="4"/>
  <c r="I408" i="4"/>
  <c r="G408" i="4"/>
  <c r="I403" i="4"/>
  <c r="G403" i="4"/>
  <c r="E403" i="4"/>
  <c r="I402" i="4"/>
  <c r="G402" i="4"/>
  <c r="E402" i="4"/>
  <c r="F402" i="4" s="1"/>
  <c r="I397" i="4"/>
  <c r="G397" i="4"/>
  <c r="E397" i="4"/>
  <c r="I396" i="4"/>
  <c r="G396" i="4"/>
  <c r="I391" i="4"/>
  <c r="G391" i="4"/>
  <c r="E391" i="4"/>
  <c r="I390" i="4"/>
  <c r="G390" i="4"/>
  <c r="I385" i="4"/>
  <c r="G385" i="4"/>
  <c r="E385" i="4"/>
  <c r="I384" i="4"/>
  <c r="G384" i="4"/>
  <c r="I383" i="4"/>
  <c r="G383" i="4"/>
  <c r="H383" i="4" s="1"/>
  <c r="H387" i="4" s="1"/>
  <c r="I378" i="4"/>
  <c r="G378" i="4"/>
  <c r="E378" i="4"/>
  <c r="I377" i="4"/>
  <c r="G377" i="4"/>
  <c r="I376" i="4"/>
  <c r="G376" i="4"/>
  <c r="I371" i="4"/>
  <c r="G371" i="4"/>
  <c r="E371" i="4"/>
  <c r="I370" i="4"/>
  <c r="G370" i="4"/>
  <c r="I369" i="4"/>
  <c r="G369" i="4"/>
  <c r="I364" i="4"/>
  <c r="G364" i="4"/>
  <c r="E364" i="4"/>
  <c r="I363" i="4"/>
  <c r="G363" i="4"/>
  <c r="I358" i="4"/>
  <c r="G358" i="4"/>
  <c r="E358" i="4"/>
  <c r="I357" i="4"/>
  <c r="G357" i="4"/>
  <c r="I356" i="4"/>
  <c r="G356" i="4"/>
  <c r="I355" i="4"/>
  <c r="G355" i="4"/>
  <c r="I354" i="4"/>
  <c r="G354" i="4"/>
  <c r="E354" i="4"/>
  <c r="I350" i="4"/>
  <c r="G350" i="4"/>
  <c r="E350" i="4"/>
  <c r="I349" i="4"/>
  <c r="G349" i="4"/>
  <c r="I344" i="4"/>
  <c r="G344" i="4"/>
  <c r="E344" i="4"/>
  <c r="I343" i="4"/>
  <c r="G343" i="4"/>
  <c r="I338" i="4"/>
  <c r="G338" i="4"/>
  <c r="E338" i="4"/>
  <c r="I337" i="4"/>
  <c r="G337" i="4"/>
  <c r="I332" i="4"/>
  <c r="G332" i="4"/>
  <c r="K332" i="4" s="1"/>
  <c r="E332" i="4"/>
  <c r="I331" i="4"/>
  <c r="G331" i="4"/>
  <c r="E331" i="4"/>
  <c r="I326" i="4"/>
  <c r="G326" i="4"/>
  <c r="E326" i="4"/>
  <c r="I325" i="4"/>
  <c r="G325" i="4"/>
  <c r="E325" i="4"/>
  <c r="I324" i="4"/>
  <c r="G324" i="4"/>
  <c r="I319" i="4"/>
  <c r="G319" i="4"/>
  <c r="E319" i="4"/>
  <c r="I318" i="4"/>
  <c r="G318" i="4"/>
  <c r="E318" i="4"/>
  <c r="I317" i="4"/>
  <c r="G317" i="4"/>
  <c r="H317" i="4" s="1"/>
  <c r="I313" i="4"/>
  <c r="G313" i="4"/>
  <c r="I312" i="4"/>
  <c r="G312" i="4"/>
  <c r="E312" i="4"/>
  <c r="I311" i="4"/>
  <c r="G311" i="4"/>
  <c r="I306" i="4"/>
  <c r="G306" i="4"/>
  <c r="E306" i="4"/>
  <c r="I305" i="4"/>
  <c r="G305" i="4"/>
  <c r="E305" i="4"/>
  <c r="I303" i="4"/>
  <c r="G303" i="4"/>
  <c r="E303" i="4"/>
  <c r="I298" i="4"/>
  <c r="G298" i="4"/>
  <c r="E298" i="4"/>
  <c r="I297" i="4"/>
  <c r="G297" i="4"/>
  <c r="E297" i="4"/>
  <c r="I295" i="4"/>
  <c r="G295" i="4"/>
  <c r="H295" i="4" s="1"/>
  <c r="I290" i="4"/>
  <c r="G290" i="4"/>
  <c r="E290" i="4"/>
  <c r="I289" i="4"/>
  <c r="G289" i="4"/>
  <c r="E289" i="4"/>
  <c r="I287" i="4"/>
  <c r="G287" i="4"/>
  <c r="I282" i="4"/>
  <c r="G282" i="4"/>
  <c r="E282" i="4"/>
  <c r="I281" i="4"/>
  <c r="G281" i="4"/>
  <c r="E281" i="4"/>
  <c r="I279" i="4"/>
  <c r="G279" i="4"/>
  <c r="I274" i="4"/>
  <c r="G274" i="4"/>
  <c r="E274" i="4"/>
  <c r="I273" i="4"/>
  <c r="G273" i="4"/>
  <c r="E273" i="4"/>
  <c r="I271" i="4"/>
  <c r="G271" i="4"/>
  <c r="I266" i="4"/>
  <c r="G266" i="4"/>
  <c r="E266" i="4"/>
  <c r="I265" i="4"/>
  <c r="G265" i="4"/>
  <c r="E265" i="4"/>
  <c r="I263" i="4"/>
  <c r="G263" i="4"/>
  <c r="I258" i="4"/>
  <c r="G258" i="4"/>
  <c r="E258" i="4"/>
  <c r="I257" i="4"/>
  <c r="G257" i="4"/>
  <c r="E257" i="4"/>
  <c r="I255" i="4"/>
  <c r="G255" i="4"/>
  <c r="I250" i="4"/>
  <c r="G250" i="4"/>
  <c r="E250" i="4"/>
  <c r="I249" i="4"/>
  <c r="G249" i="4"/>
  <c r="E249" i="4"/>
  <c r="I247" i="4"/>
  <c r="G247" i="4"/>
  <c r="I242" i="4"/>
  <c r="G242" i="4"/>
  <c r="E242" i="4"/>
  <c r="I241" i="4"/>
  <c r="G241" i="4"/>
  <c r="E241" i="4"/>
  <c r="I239" i="4"/>
  <c r="G239" i="4"/>
  <c r="I234" i="4"/>
  <c r="G234" i="4"/>
  <c r="E234" i="4"/>
  <c r="I233" i="4"/>
  <c r="G233" i="4"/>
  <c r="E233" i="4"/>
  <c r="I231" i="4"/>
  <c r="G231" i="4"/>
  <c r="H231" i="4" s="1"/>
  <c r="I226" i="4"/>
  <c r="G226" i="4"/>
  <c r="E226" i="4"/>
  <c r="I225" i="4"/>
  <c r="G225" i="4"/>
  <c r="H225" i="4" s="1"/>
  <c r="E225" i="4"/>
  <c r="K225" i="4" s="1"/>
  <c r="I223" i="4"/>
  <c r="G223" i="4"/>
  <c r="I218" i="4"/>
  <c r="G218" i="4"/>
  <c r="E218" i="4"/>
  <c r="I217" i="4"/>
  <c r="G217" i="4"/>
  <c r="E217" i="4"/>
  <c r="I215" i="4"/>
  <c r="J215" i="4" s="1"/>
  <c r="G215" i="4"/>
  <c r="I210" i="4"/>
  <c r="J210" i="4" s="1"/>
  <c r="G210" i="4"/>
  <c r="H210" i="4" s="1"/>
  <c r="E210" i="4"/>
  <c r="I209" i="4"/>
  <c r="G209" i="4"/>
  <c r="H209" i="4" s="1"/>
  <c r="E209" i="4"/>
  <c r="I207" i="4"/>
  <c r="G207" i="4"/>
  <c r="E207" i="4"/>
  <c r="I202" i="4"/>
  <c r="G202" i="4"/>
  <c r="E202" i="4"/>
  <c r="I201" i="4"/>
  <c r="G201" i="4"/>
  <c r="E201" i="4"/>
  <c r="I199" i="4"/>
  <c r="G199" i="4"/>
  <c r="I194" i="4"/>
  <c r="G194" i="4"/>
  <c r="E194" i="4"/>
  <c r="F194" i="4" s="1"/>
  <c r="I193" i="4"/>
  <c r="G193" i="4"/>
  <c r="E193" i="4"/>
  <c r="I191" i="4"/>
  <c r="G191" i="4"/>
  <c r="I186" i="4"/>
  <c r="G186" i="4"/>
  <c r="E186" i="4"/>
  <c r="I185" i="4"/>
  <c r="G185" i="4"/>
  <c r="E185" i="4"/>
  <c r="I183" i="4"/>
  <c r="G183" i="4"/>
  <c r="I178" i="4"/>
  <c r="G178" i="4"/>
  <c r="E178" i="4"/>
  <c r="I177" i="4"/>
  <c r="G177" i="4"/>
  <c r="H177" i="4" s="1"/>
  <c r="E179" i="4" s="1"/>
  <c r="F179" i="4" s="1"/>
  <c r="E177" i="4"/>
  <c r="I175" i="4"/>
  <c r="G175" i="4"/>
  <c r="I170" i="4"/>
  <c r="G170" i="4"/>
  <c r="E170" i="4"/>
  <c r="I169" i="4"/>
  <c r="G169" i="4"/>
  <c r="I168" i="4"/>
  <c r="G168" i="4"/>
  <c r="I163" i="4"/>
  <c r="G163" i="4"/>
  <c r="E163" i="4"/>
  <c r="I162" i="4"/>
  <c r="G162" i="4"/>
  <c r="I161" i="4"/>
  <c r="G161" i="4"/>
  <c r="I156" i="4"/>
  <c r="G156" i="4"/>
  <c r="E156" i="4"/>
  <c r="I155" i="4"/>
  <c r="G155" i="4"/>
  <c r="E155" i="4"/>
  <c r="I154" i="4"/>
  <c r="G154" i="4"/>
  <c r="I149" i="4"/>
  <c r="G149" i="4"/>
  <c r="E149" i="4"/>
  <c r="I148" i="4"/>
  <c r="G148" i="4"/>
  <c r="I147" i="4"/>
  <c r="G147" i="4"/>
  <c r="H147" i="4" s="1"/>
  <c r="E147" i="4"/>
  <c r="I142" i="4"/>
  <c r="G142" i="4"/>
  <c r="E142" i="4"/>
  <c r="I141" i="4"/>
  <c r="G141" i="4"/>
  <c r="I140" i="4"/>
  <c r="G140" i="4"/>
  <c r="H140" i="4" s="1"/>
  <c r="I135" i="4"/>
  <c r="G135" i="4"/>
  <c r="E135" i="4"/>
  <c r="I134" i="4"/>
  <c r="G134" i="4"/>
  <c r="E134" i="4"/>
  <c r="I129" i="4"/>
  <c r="G129" i="4"/>
  <c r="E129" i="4"/>
  <c r="I128" i="4"/>
  <c r="G128" i="4"/>
  <c r="H128" i="4" s="1"/>
  <c r="E128" i="4"/>
  <c r="I123" i="4"/>
  <c r="G123" i="4"/>
  <c r="E123" i="4"/>
  <c r="I122" i="4"/>
  <c r="G122" i="4"/>
  <c r="E122" i="4"/>
  <c r="I117" i="4"/>
  <c r="G117" i="4"/>
  <c r="E117" i="4"/>
  <c r="I116" i="4"/>
  <c r="G116" i="4"/>
  <c r="E116" i="4"/>
  <c r="I111" i="4"/>
  <c r="G111" i="4"/>
  <c r="E111" i="4"/>
  <c r="I110" i="4"/>
  <c r="G110" i="4"/>
  <c r="E110" i="4"/>
  <c r="I105" i="4"/>
  <c r="J105" i="4" s="1"/>
  <c r="G105" i="4"/>
  <c r="E105" i="4"/>
  <c r="I104" i="4"/>
  <c r="G104" i="4"/>
  <c r="E104" i="4"/>
  <c r="I99" i="4"/>
  <c r="G99" i="4"/>
  <c r="E99" i="4"/>
  <c r="I98" i="4"/>
  <c r="G98" i="4"/>
  <c r="E98" i="4"/>
  <c r="I93" i="4"/>
  <c r="G93" i="4"/>
  <c r="E93" i="4"/>
  <c r="I92" i="4"/>
  <c r="G92" i="4"/>
  <c r="E92" i="4"/>
  <c r="I90" i="4"/>
  <c r="G90" i="4"/>
  <c r="E90" i="4"/>
  <c r="I85" i="4"/>
  <c r="G85" i="4"/>
  <c r="E85" i="4"/>
  <c r="I84" i="4"/>
  <c r="G84" i="4"/>
  <c r="E84" i="4"/>
  <c r="I82" i="4"/>
  <c r="G82" i="4"/>
  <c r="I77" i="4"/>
  <c r="G77" i="4"/>
  <c r="E77" i="4"/>
  <c r="I76" i="4"/>
  <c r="G76" i="4"/>
  <c r="E76" i="4"/>
  <c r="I74" i="4"/>
  <c r="G74" i="4"/>
  <c r="I69" i="4"/>
  <c r="G69" i="4"/>
  <c r="E69" i="4"/>
  <c r="I68" i="4"/>
  <c r="G68" i="4"/>
  <c r="E68" i="4"/>
  <c r="I66" i="4"/>
  <c r="G66" i="4"/>
  <c r="I61" i="4"/>
  <c r="G61" i="4"/>
  <c r="E61" i="4"/>
  <c r="I60" i="4"/>
  <c r="G60" i="4"/>
  <c r="E60" i="4"/>
  <c r="I58" i="4"/>
  <c r="G58" i="4"/>
  <c r="I53" i="4"/>
  <c r="G53" i="4"/>
  <c r="E53" i="4"/>
  <c r="I52" i="4"/>
  <c r="G52" i="4"/>
  <c r="I48" i="4"/>
  <c r="G48" i="4"/>
  <c r="E48" i="4"/>
  <c r="I44" i="4"/>
  <c r="G44" i="4"/>
  <c r="E44" i="4"/>
  <c r="I43" i="4"/>
  <c r="G43" i="4"/>
  <c r="E43" i="4"/>
  <c r="I38" i="4"/>
  <c r="G38" i="4"/>
  <c r="E38" i="4"/>
  <c r="I37" i="4"/>
  <c r="G37" i="4"/>
  <c r="E37" i="4"/>
  <c r="I36" i="4"/>
  <c r="G36" i="4"/>
  <c r="E36" i="4"/>
  <c r="F36" i="4" s="1"/>
  <c r="I32" i="4"/>
  <c r="G32" i="4"/>
  <c r="E32" i="4"/>
  <c r="I31" i="4"/>
  <c r="G31" i="4"/>
  <c r="E31" i="4"/>
  <c r="I29" i="4"/>
  <c r="G29" i="4"/>
  <c r="I28" i="4"/>
  <c r="G28" i="4"/>
  <c r="I23" i="4"/>
  <c r="G23" i="4"/>
  <c r="E23" i="4"/>
  <c r="I22" i="4"/>
  <c r="G22" i="4"/>
  <c r="E22" i="4"/>
  <c r="I21" i="4"/>
  <c r="G21" i="4"/>
  <c r="K21" i="4" s="1"/>
  <c r="I16" i="4"/>
  <c r="G16" i="4"/>
  <c r="E16" i="4"/>
  <c r="I15" i="4"/>
  <c r="G15" i="4"/>
  <c r="I10" i="4"/>
  <c r="G10" i="4"/>
  <c r="E10" i="4"/>
  <c r="I9" i="4"/>
  <c r="G9" i="4"/>
  <c r="G5" i="4"/>
  <c r="E5" i="4"/>
  <c r="O228" i="3"/>
  <c r="O227" i="3"/>
  <c r="E535" i="4" s="1"/>
  <c r="O226" i="3"/>
  <c r="O225" i="3"/>
  <c r="E536" i="4" s="1"/>
  <c r="V225" i="3"/>
  <c r="I536" i="4" s="1"/>
  <c r="J536" i="4" s="1"/>
  <c r="O224" i="3"/>
  <c r="E522" i="4" s="1"/>
  <c r="O208" i="3"/>
  <c r="O207" i="3"/>
  <c r="O206" i="3"/>
  <c r="K371" i="6" s="1"/>
  <c r="O205" i="3"/>
  <c r="O204" i="3"/>
  <c r="K369" i="6" s="1"/>
  <c r="O203" i="3"/>
  <c r="O202" i="3"/>
  <c r="O201" i="3"/>
  <c r="K366" i="6" s="1"/>
  <c r="O200" i="3"/>
  <c r="O199" i="3"/>
  <c r="E15" i="4" s="1"/>
  <c r="K15" i="4" s="1"/>
  <c r="O198" i="3"/>
  <c r="E9" i="4" s="1"/>
  <c r="O197" i="3"/>
  <c r="O196" i="3"/>
  <c r="E612" i="4" s="1"/>
  <c r="O195" i="3"/>
  <c r="E605" i="4" s="1"/>
  <c r="O194" i="3"/>
  <c r="E619" i="4" s="1"/>
  <c r="O193" i="3"/>
  <c r="K312" i="6" s="1"/>
  <c r="O192" i="3"/>
  <c r="O191" i="3"/>
  <c r="O190" i="3"/>
  <c r="O189" i="3"/>
  <c r="O188" i="3"/>
  <c r="E21" i="4" s="1"/>
  <c r="O187" i="3"/>
  <c r="E625" i="4" s="1"/>
  <c r="O186" i="3"/>
  <c r="O185" i="3"/>
  <c r="O184" i="3"/>
  <c r="V183" i="3"/>
  <c r="I802" i="4" s="1"/>
  <c r="V182" i="3"/>
  <c r="I801" i="4" s="1"/>
  <c r="O181" i="3"/>
  <c r="E572" i="4" s="1"/>
  <c r="O180" i="3"/>
  <c r="E311" i="4" s="1"/>
  <c r="O179" i="3"/>
  <c r="O178" i="3"/>
  <c r="O177" i="3"/>
  <c r="O176" i="3"/>
  <c r="O175" i="3"/>
  <c r="O174" i="3"/>
  <c r="O173" i="3"/>
  <c r="O172" i="3"/>
  <c r="O171" i="3"/>
  <c r="K275" i="6" s="1"/>
  <c r="O170" i="3"/>
  <c r="O169" i="3"/>
  <c r="O168" i="3"/>
  <c r="O167" i="3"/>
  <c r="E787" i="4" s="1"/>
  <c r="O166" i="3"/>
  <c r="E782" i="4" s="1"/>
  <c r="O165" i="3"/>
  <c r="E657" i="4" s="1"/>
  <c r="F657" i="4" s="1"/>
  <c r="O164" i="3"/>
  <c r="E650" i="4" s="1"/>
  <c r="O163" i="3"/>
  <c r="O162" i="3"/>
  <c r="O161" i="3"/>
  <c r="O160" i="3"/>
  <c r="O159" i="3"/>
  <c r="O158" i="3"/>
  <c r="O157" i="3"/>
  <c r="O156" i="3"/>
  <c r="O155" i="3"/>
  <c r="O154" i="3"/>
  <c r="O153" i="3"/>
  <c r="O152" i="3"/>
  <c r="O151" i="3"/>
  <c r="O150" i="3"/>
  <c r="O149" i="3"/>
  <c r="O148" i="3"/>
  <c r="O147" i="3"/>
  <c r="O146" i="3"/>
  <c r="O145" i="3"/>
  <c r="E52" i="4" s="1"/>
  <c r="O144" i="3"/>
  <c r="O143" i="3"/>
  <c r="O142" i="3"/>
  <c r="O141" i="3"/>
  <c r="O140" i="3"/>
  <c r="O139" i="3"/>
  <c r="O138" i="3"/>
  <c r="K274" i="6" s="1"/>
  <c r="O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O119" i="3"/>
  <c r="O118" i="3"/>
  <c r="O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E295" i="4" s="1"/>
  <c r="F295" i="4" s="1"/>
  <c r="E296" i="4" s="1"/>
  <c r="K296" i="4" s="1"/>
  <c r="O96" i="3"/>
  <c r="E287" i="4" s="1"/>
  <c r="O95" i="3"/>
  <c r="E279" i="4" s="1"/>
  <c r="O94" i="3"/>
  <c r="E263" i="4" s="1"/>
  <c r="O93" i="3"/>
  <c r="E247" i="4" s="1"/>
  <c r="O92" i="3"/>
  <c r="E239" i="4" s="1"/>
  <c r="K239" i="4" s="1"/>
  <c r="O91" i="3"/>
  <c r="E231" i="4" s="1"/>
  <c r="F231" i="4" s="1"/>
  <c r="E232" i="4" s="1"/>
  <c r="F232" i="4" s="1"/>
  <c r="L232" i="4" s="1"/>
  <c r="O90" i="3"/>
  <c r="E223" i="4" s="1"/>
  <c r="O89" i="3"/>
  <c r="E215" i="4" s="1"/>
  <c r="F215" i="4" s="1"/>
  <c r="E216" i="4" s="1"/>
  <c r="K216" i="4" s="1"/>
  <c r="O88" i="3"/>
  <c r="O87" i="3"/>
  <c r="E191" i="4" s="1"/>
  <c r="F191" i="4" s="1"/>
  <c r="O86" i="3"/>
  <c r="E183" i="4" s="1"/>
  <c r="F183" i="4" s="1"/>
  <c r="O85" i="3"/>
  <c r="E175" i="4" s="1"/>
  <c r="K175" i="4" s="1"/>
  <c r="O84" i="3"/>
  <c r="O83" i="3"/>
  <c r="E82" i="4" s="1"/>
  <c r="K82" i="4" s="1"/>
  <c r="O82" i="3"/>
  <c r="E74" i="4" s="1"/>
  <c r="O81" i="3"/>
  <c r="E66" i="4" s="1"/>
  <c r="K66" i="4" s="1"/>
  <c r="O80" i="3"/>
  <c r="E58" i="4" s="1"/>
  <c r="O79" i="3"/>
  <c r="E324" i="4" s="1"/>
  <c r="O78" i="3"/>
  <c r="E317" i="4" s="1"/>
  <c r="F317" i="4" s="1"/>
  <c r="O77" i="3"/>
  <c r="O76" i="3"/>
  <c r="E349" i="4" s="1"/>
  <c r="O75" i="3"/>
  <c r="E343" i="4" s="1"/>
  <c r="O74" i="3"/>
  <c r="E337" i="4" s="1"/>
  <c r="O73" i="3"/>
  <c r="E585" i="4" s="1"/>
  <c r="O72" i="3"/>
  <c r="E579" i="4" s="1"/>
  <c r="O71" i="3"/>
  <c r="E566" i="4" s="1"/>
  <c r="O70" i="3"/>
  <c r="E560" i="4" s="1"/>
  <c r="F560" i="4" s="1"/>
  <c r="O69" i="3"/>
  <c r="E548" i="4" s="1"/>
  <c r="K548" i="4" s="1"/>
  <c r="O68" i="3"/>
  <c r="E542" i="4" s="1"/>
  <c r="O67" i="3"/>
  <c r="O66" i="3"/>
  <c r="E743" i="4" s="1"/>
  <c r="F743" i="4" s="1"/>
  <c r="O65" i="3"/>
  <c r="E480" i="4" s="1"/>
  <c r="F480" i="4" s="1"/>
  <c r="E481" i="4" s="1"/>
  <c r="F481" i="4" s="1"/>
  <c r="O64" i="3"/>
  <c r="E452" i="4" s="1"/>
  <c r="O63" i="3"/>
  <c r="E444" i="4" s="1"/>
  <c r="K444" i="4" s="1"/>
  <c r="O62" i="3"/>
  <c r="E436" i="4" s="1"/>
  <c r="F436" i="4" s="1"/>
  <c r="E437" i="4" s="1"/>
  <c r="F437" i="4" s="1"/>
  <c r="L437" i="4" s="1"/>
  <c r="O61" i="3"/>
  <c r="E428" i="4" s="1"/>
  <c r="O60" i="3"/>
  <c r="E420" i="4" s="1"/>
  <c r="O59" i="3"/>
  <c r="E470" i="4" s="1"/>
  <c r="K470" i="4" s="1"/>
  <c r="O58" i="3"/>
  <c r="E460" i="4" s="1"/>
  <c r="O57" i="3"/>
  <c r="E503" i="4" s="1"/>
  <c r="O56" i="3"/>
  <c r="E496" i="4" s="1"/>
  <c r="O55" i="3"/>
  <c r="O54" i="3"/>
  <c r="E390" i="4" s="1"/>
  <c r="O53" i="3"/>
  <c r="E363" i="4" s="1"/>
  <c r="K363" i="4" s="1"/>
  <c r="O52" i="3"/>
  <c r="E396" i="4" s="1"/>
  <c r="O51" i="3"/>
  <c r="O50" i="3"/>
  <c r="O49" i="3"/>
  <c r="K302" i="6" s="1"/>
  <c r="O48" i="3"/>
  <c r="O47" i="3"/>
  <c r="E29" i="4" s="1"/>
  <c r="K29" i="4" s="1"/>
  <c r="O46" i="3"/>
  <c r="E28" i="4" s="1"/>
  <c r="O45" i="3"/>
  <c r="E482" i="4" s="1"/>
  <c r="O44" i="3"/>
  <c r="E463" i="4" s="1"/>
  <c r="O43" i="3"/>
  <c r="E483" i="4" s="1"/>
  <c r="O42" i="3"/>
  <c r="E462" i="4" s="1"/>
  <c r="F462" i="4" s="1"/>
  <c r="O41" i="3"/>
  <c r="E313" i="4" s="1"/>
  <c r="O40" i="3"/>
  <c r="O39" i="3"/>
  <c r="K358" i="6" s="1"/>
  <c r="O38" i="3"/>
  <c r="E838" i="4" s="1"/>
  <c r="F838" i="4" s="1"/>
  <c r="O37" i="3"/>
  <c r="E725" i="4" s="1"/>
  <c r="O36" i="3"/>
  <c r="E719" i="4" s="1"/>
  <c r="O35" i="3"/>
  <c r="E713" i="4" s="1"/>
  <c r="O34" i="3"/>
  <c r="O33" i="3"/>
  <c r="E715" i="4" s="1"/>
  <c r="F715" i="4" s="1"/>
  <c r="O32" i="3"/>
  <c r="E727" i="4" s="1"/>
  <c r="O31" i="3"/>
  <c r="O30" i="3"/>
  <c r="O29" i="3"/>
  <c r="E357" i="4" s="1"/>
  <c r="O28" i="3"/>
  <c r="E708" i="4" s="1"/>
  <c r="O27" i="3"/>
  <c r="E726" i="4" s="1"/>
  <c r="F726" i="4" s="1"/>
  <c r="O26" i="3"/>
  <c r="E356" i="4" s="1"/>
  <c r="O25" i="3"/>
  <c r="K307" i="6" s="1"/>
  <c r="O24" i="3"/>
  <c r="O23" i="3"/>
  <c r="K309" i="6" s="1"/>
  <c r="O22" i="3"/>
  <c r="K310" i="6" s="1"/>
  <c r="O21" i="3"/>
  <c r="O20" i="3"/>
  <c r="E644" i="4" s="1"/>
  <c r="O19" i="3"/>
  <c r="E632" i="4" s="1"/>
  <c r="K632" i="4" s="1"/>
  <c r="O18" i="3"/>
  <c r="E678" i="4" s="1"/>
  <c r="O17" i="3"/>
  <c r="E692" i="4" s="1"/>
  <c r="O16" i="3"/>
  <c r="E700" i="4" s="1"/>
  <c r="F700" i="4" s="1"/>
  <c r="O15" i="3"/>
  <c r="E671" i="4" s="1"/>
  <c r="O14" i="3"/>
  <c r="E664" i="4" s="1"/>
  <c r="F664" i="4" s="1"/>
  <c r="O13" i="3"/>
  <c r="E731" i="4" s="1"/>
  <c r="O12" i="3"/>
  <c r="E638" i="4" s="1"/>
  <c r="O11" i="3"/>
  <c r="E591" i="4" s="1"/>
  <c r="K591" i="4" s="1"/>
  <c r="O10" i="3"/>
  <c r="E598" i="4" s="1"/>
  <c r="O9" i="3"/>
  <c r="E383" i="4" s="1"/>
  <c r="O8" i="3"/>
  <c r="E355" i="4" s="1"/>
  <c r="O7" i="3"/>
  <c r="E161" i="4" s="1"/>
  <c r="O6" i="3"/>
  <c r="E141" i="4" s="1"/>
  <c r="V5" i="3"/>
  <c r="I5" i="4" s="1"/>
  <c r="H855" i="4"/>
  <c r="J855" i="4"/>
  <c r="H854" i="4"/>
  <c r="E855" i="4" s="1"/>
  <c r="F855" i="4" s="1"/>
  <c r="J854" i="4"/>
  <c r="F853" i="4"/>
  <c r="H853" i="4"/>
  <c r="J853" i="4"/>
  <c r="K853" i="4"/>
  <c r="H852" i="4"/>
  <c r="J852" i="4"/>
  <c r="H848" i="4"/>
  <c r="J848" i="4"/>
  <c r="F847" i="4"/>
  <c r="J847" i="4"/>
  <c r="F846" i="4"/>
  <c r="H846" i="4"/>
  <c r="J846" i="4"/>
  <c r="J849" i="4" s="1"/>
  <c r="G128" i="5" s="1"/>
  <c r="K846" i="4"/>
  <c r="H845" i="4"/>
  <c r="J845" i="4"/>
  <c r="H841" i="4"/>
  <c r="J841" i="4"/>
  <c r="F840" i="4"/>
  <c r="H840" i="4"/>
  <c r="J840" i="4"/>
  <c r="K840" i="4"/>
  <c r="F839" i="4"/>
  <c r="J839" i="4"/>
  <c r="H838" i="4"/>
  <c r="J838" i="4"/>
  <c r="H834" i="4"/>
  <c r="J834" i="4"/>
  <c r="F833" i="4"/>
  <c r="H833" i="4"/>
  <c r="E834" i="4" s="1"/>
  <c r="K834" i="4" s="1"/>
  <c r="F832" i="4"/>
  <c r="H832" i="4"/>
  <c r="H831" i="4"/>
  <c r="J831" i="4"/>
  <c r="H827" i="4"/>
  <c r="H828" i="4" s="1"/>
  <c r="J827" i="4"/>
  <c r="J828" i="4" s="1"/>
  <c r="G125" i="5" s="1"/>
  <c r="F826" i="4"/>
  <c r="H826" i="4"/>
  <c r="E827" i="4" s="1"/>
  <c r="J826" i="4"/>
  <c r="K826" i="4"/>
  <c r="H822" i="4"/>
  <c r="J822" i="4"/>
  <c r="F821" i="4"/>
  <c r="H821" i="4"/>
  <c r="J821" i="4"/>
  <c r="K821" i="4"/>
  <c r="F820" i="4"/>
  <c r="H820" i="4"/>
  <c r="E822" i="4" s="1"/>
  <c r="K822" i="4" s="1"/>
  <c r="H819" i="4"/>
  <c r="J819" i="4"/>
  <c r="H818" i="4"/>
  <c r="J818" i="4"/>
  <c r="H814" i="4"/>
  <c r="J814" i="4"/>
  <c r="F813" i="4"/>
  <c r="H813" i="4"/>
  <c r="J813" i="4"/>
  <c r="J815" i="4" s="1"/>
  <c r="G123" i="5" s="1"/>
  <c r="K813" i="4"/>
  <c r="F812" i="4"/>
  <c r="H812" i="4"/>
  <c r="J812" i="4"/>
  <c r="K812" i="4"/>
  <c r="H808" i="4"/>
  <c r="J808" i="4"/>
  <c r="F807" i="4"/>
  <c r="H807" i="4"/>
  <c r="J807" i="4"/>
  <c r="J809" i="4" s="1"/>
  <c r="G122" i="5" s="1"/>
  <c r="K807" i="4"/>
  <c r="H806" i="4"/>
  <c r="H809" i="4" s="1"/>
  <c r="F122" i="5" s="1"/>
  <c r="J806" i="4"/>
  <c r="F802" i="4"/>
  <c r="H802" i="4"/>
  <c r="F801" i="4"/>
  <c r="H801" i="4"/>
  <c r="H800" i="4"/>
  <c r="J800" i="4"/>
  <c r="F799" i="4"/>
  <c r="J799" i="4"/>
  <c r="K799" i="4"/>
  <c r="F798" i="4"/>
  <c r="H798" i="4"/>
  <c r="J798" i="4"/>
  <c r="K798" i="4"/>
  <c r="H794" i="4"/>
  <c r="J794" i="4"/>
  <c r="F793" i="4"/>
  <c r="H793" i="4"/>
  <c r="J793" i="4"/>
  <c r="J795" i="4" s="1"/>
  <c r="G120" i="5" s="1"/>
  <c r="I788" i="4" s="1"/>
  <c r="J788" i="4" s="1"/>
  <c r="K793" i="4"/>
  <c r="F792" i="4"/>
  <c r="H792" i="4"/>
  <c r="J792" i="4"/>
  <c r="K792" i="4"/>
  <c r="J787" i="4"/>
  <c r="H782" i="4"/>
  <c r="J782" i="4"/>
  <c r="H778" i="4"/>
  <c r="J778" i="4"/>
  <c r="H777" i="4"/>
  <c r="F776" i="4"/>
  <c r="H776" i="4"/>
  <c r="J776" i="4"/>
  <c r="H772" i="4"/>
  <c r="J772" i="4"/>
  <c r="F771" i="4"/>
  <c r="H771" i="4"/>
  <c r="E772" i="4" s="1"/>
  <c r="F772" i="4" s="1"/>
  <c r="L772" i="4" s="1"/>
  <c r="J771" i="4"/>
  <c r="F770" i="4"/>
  <c r="H770" i="4"/>
  <c r="J770" i="4"/>
  <c r="K770" i="4"/>
  <c r="H765" i="4"/>
  <c r="J765" i="4"/>
  <c r="F764" i="4"/>
  <c r="H764" i="4"/>
  <c r="E765" i="4" s="1"/>
  <c r="K765" i="4" s="1"/>
  <c r="J764" i="4"/>
  <c r="K764" i="4"/>
  <c r="H763" i="4"/>
  <c r="J763" i="4"/>
  <c r="K763" i="4"/>
  <c r="H758" i="4"/>
  <c r="J758" i="4"/>
  <c r="F757" i="4"/>
  <c r="H757" i="4"/>
  <c r="J757" i="4"/>
  <c r="K757" i="4"/>
  <c r="F756" i="4"/>
  <c r="H756" i="4"/>
  <c r="J756" i="4"/>
  <c r="J759" i="4" s="1"/>
  <c r="G114" i="5" s="1"/>
  <c r="K756" i="4"/>
  <c r="J753" i="4"/>
  <c r="G113" i="5" s="1"/>
  <c r="H752" i="4"/>
  <c r="J752" i="4"/>
  <c r="H751" i="4"/>
  <c r="H753" i="4" s="1"/>
  <c r="F113" i="5" s="1"/>
  <c r="J751" i="4"/>
  <c r="F750" i="4"/>
  <c r="H750" i="4"/>
  <c r="E752" i="4" s="1"/>
  <c r="K752" i="4" s="1"/>
  <c r="J750" i="4"/>
  <c r="K750" i="4"/>
  <c r="H746" i="4"/>
  <c r="J746" i="4"/>
  <c r="F745" i="4"/>
  <c r="H745" i="4"/>
  <c r="J745" i="4"/>
  <c r="F744" i="4"/>
  <c r="J744" i="4"/>
  <c r="H743" i="4"/>
  <c r="J743" i="4"/>
  <c r="K743" i="4"/>
  <c r="J740" i="4"/>
  <c r="G111" i="5" s="1"/>
  <c r="I693" i="4" s="1"/>
  <c r="J693" i="4" s="1"/>
  <c r="H739" i="4"/>
  <c r="J739" i="4"/>
  <c r="F738" i="4"/>
  <c r="H738" i="4"/>
  <c r="L738" i="4" s="1"/>
  <c r="J738" i="4"/>
  <c r="K738" i="4"/>
  <c r="J735" i="4"/>
  <c r="G110" i="5" s="1"/>
  <c r="H734" i="4"/>
  <c r="J734" i="4"/>
  <c r="F733" i="4"/>
  <c r="H733" i="4"/>
  <c r="J733" i="4"/>
  <c r="K733" i="4"/>
  <c r="F732" i="4"/>
  <c r="J732" i="4"/>
  <c r="H731" i="4"/>
  <c r="J731" i="4"/>
  <c r="H727" i="4"/>
  <c r="J727" i="4"/>
  <c r="H726" i="4"/>
  <c r="H728" i="4" s="1"/>
  <c r="F109" i="5" s="1"/>
  <c r="J726" i="4"/>
  <c r="J728" i="4" s="1"/>
  <c r="G109" i="5" s="1"/>
  <c r="H725" i="4"/>
  <c r="J725" i="4"/>
  <c r="H721" i="4"/>
  <c r="J721" i="4"/>
  <c r="H720" i="4"/>
  <c r="J720" i="4"/>
  <c r="H719" i="4"/>
  <c r="H715" i="4"/>
  <c r="H716" i="4" s="1"/>
  <c r="J715" i="4"/>
  <c r="F714" i="4"/>
  <c r="H714" i="4"/>
  <c r="J714" i="4"/>
  <c r="H713" i="4"/>
  <c r="J713" i="4"/>
  <c r="H709" i="4"/>
  <c r="H710" i="4" s="1"/>
  <c r="J709" i="4"/>
  <c r="J710" i="4" s="1"/>
  <c r="G106" i="5" s="1"/>
  <c r="H708" i="4"/>
  <c r="J708" i="4"/>
  <c r="H707" i="4"/>
  <c r="J707" i="4"/>
  <c r="H703" i="4"/>
  <c r="J703" i="4"/>
  <c r="F702" i="4"/>
  <c r="H702" i="4"/>
  <c r="J702" i="4"/>
  <c r="K702" i="4"/>
  <c r="F701" i="4"/>
  <c r="J701" i="4"/>
  <c r="K701" i="4"/>
  <c r="J700" i="4"/>
  <c r="H696" i="4"/>
  <c r="J696" i="4"/>
  <c r="F695" i="4"/>
  <c r="H695" i="4"/>
  <c r="J695" i="4"/>
  <c r="K695" i="4"/>
  <c r="F694" i="4"/>
  <c r="J694" i="4"/>
  <c r="K694" i="4"/>
  <c r="H692" i="4"/>
  <c r="J692" i="4"/>
  <c r="H688" i="4"/>
  <c r="J688" i="4"/>
  <c r="F687" i="4"/>
  <c r="J687" i="4"/>
  <c r="F686" i="4"/>
  <c r="H686" i="4"/>
  <c r="J686" i="4"/>
  <c r="J689" i="4" s="1"/>
  <c r="G103" i="5" s="1"/>
  <c r="K686" i="4"/>
  <c r="H685" i="4"/>
  <c r="J685" i="4"/>
  <c r="H681" i="4"/>
  <c r="J681" i="4"/>
  <c r="F680" i="4"/>
  <c r="H680" i="4"/>
  <c r="E681" i="4" s="1"/>
  <c r="F681" i="4" s="1"/>
  <c r="L681" i="4" s="1"/>
  <c r="J680" i="4"/>
  <c r="F679" i="4"/>
  <c r="H679" i="4"/>
  <c r="J679" i="4"/>
  <c r="K679" i="4"/>
  <c r="H678" i="4"/>
  <c r="J678" i="4"/>
  <c r="H674" i="4"/>
  <c r="J674" i="4"/>
  <c r="F673" i="4"/>
  <c r="H673" i="4"/>
  <c r="L673" i="4" s="1"/>
  <c r="J673" i="4"/>
  <c r="F672" i="4"/>
  <c r="H672" i="4"/>
  <c r="J671" i="4"/>
  <c r="H667" i="4"/>
  <c r="J667" i="4"/>
  <c r="F666" i="4"/>
  <c r="H666" i="4"/>
  <c r="J666" i="4"/>
  <c r="F665" i="4"/>
  <c r="H665" i="4"/>
  <c r="E667" i="4" s="1"/>
  <c r="K667" i="4" s="1"/>
  <c r="J665" i="4"/>
  <c r="K665" i="4"/>
  <c r="H664" i="4"/>
  <c r="J664" i="4"/>
  <c r="H660" i="4"/>
  <c r="J660" i="4"/>
  <c r="F659" i="4"/>
  <c r="H659" i="4"/>
  <c r="E660" i="4" s="1"/>
  <c r="F660" i="4" s="1"/>
  <c r="L660" i="4" s="1"/>
  <c r="J659" i="4"/>
  <c r="K659" i="4"/>
  <c r="H658" i="4"/>
  <c r="J658" i="4"/>
  <c r="H657" i="4"/>
  <c r="J657" i="4"/>
  <c r="H653" i="4"/>
  <c r="J653" i="4"/>
  <c r="F652" i="4"/>
  <c r="H652" i="4"/>
  <c r="J652" i="4"/>
  <c r="K652" i="4"/>
  <c r="F651" i="4"/>
  <c r="J651" i="4"/>
  <c r="K651" i="4"/>
  <c r="H650" i="4"/>
  <c r="J650" i="4"/>
  <c r="H646" i="4"/>
  <c r="J646" i="4"/>
  <c r="F645" i="4"/>
  <c r="H645" i="4"/>
  <c r="J645" i="4"/>
  <c r="K645" i="4"/>
  <c r="J644" i="4"/>
  <c r="J647" i="4" s="1"/>
  <c r="G97" i="5" s="1"/>
  <c r="H640" i="4"/>
  <c r="J640" i="4"/>
  <c r="J641" i="4" s="1"/>
  <c r="G96" i="5" s="1"/>
  <c r="F639" i="4"/>
  <c r="J639" i="4"/>
  <c r="H638" i="4"/>
  <c r="J638" i="4"/>
  <c r="E634" i="4"/>
  <c r="F634" i="4" s="1"/>
  <c r="L634" i="4" s="1"/>
  <c r="H634" i="4"/>
  <c r="J634" i="4"/>
  <c r="F633" i="4"/>
  <c r="H633" i="4"/>
  <c r="J633" i="4"/>
  <c r="K633" i="4"/>
  <c r="F632" i="4"/>
  <c r="H632" i="4"/>
  <c r="H635" i="4" s="1"/>
  <c r="F95" i="5" s="1"/>
  <c r="J632" i="4"/>
  <c r="H628" i="4"/>
  <c r="J628" i="4"/>
  <c r="F627" i="4"/>
  <c r="H627" i="4"/>
  <c r="J627" i="4"/>
  <c r="K627" i="4"/>
  <c r="F626" i="4"/>
  <c r="H626" i="4"/>
  <c r="J626" i="4"/>
  <c r="K626" i="4"/>
  <c r="H625" i="4"/>
  <c r="J625" i="4"/>
  <c r="H621" i="4"/>
  <c r="J621" i="4"/>
  <c r="F620" i="4"/>
  <c r="H620" i="4"/>
  <c r="H619" i="4"/>
  <c r="J619" i="4"/>
  <c r="H615" i="4"/>
  <c r="J615" i="4"/>
  <c r="H614" i="4"/>
  <c r="J614" i="4"/>
  <c r="K614" i="4"/>
  <c r="F613" i="4"/>
  <c r="J613" i="4"/>
  <c r="K613" i="4"/>
  <c r="H612" i="4"/>
  <c r="J612" i="4"/>
  <c r="H608" i="4"/>
  <c r="J608" i="4"/>
  <c r="F607" i="4"/>
  <c r="H607" i="4"/>
  <c r="J607" i="4"/>
  <c r="K607" i="4"/>
  <c r="H606" i="4"/>
  <c r="E608" i="4" s="1"/>
  <c r="J606" i="4"/>
  <c r="H605" i="4"/>
  <c r="J605" i="4"/>
  <c r="J609" i="4" s="1"/>
  <c r="G91" i="5" s="1"/>
  <c r="H601" i="4"/>
  <c r="J601" i="4"/>
  <c r="F600" i="4"/>
  <c r="H600" i="4"/>
  <c r="J600" i="4"/>
  <c r="K600" i="4"/>
  <c r="F599" i="4"/>
  <c r="H599" i="4"/>
  <c r="J599" i="4"/>
  <c r="H598" i="4"/>
  <c r="J598" i="4"/>
  <c r="H594" i="4"/>
  <c r="J594" i="4"/>
  <c r="F593" i="4"/>
  <c r="J593" i="4"/>
  <c r="K593" i="4"/>
  <c r="F592" i="4"/>
  <c r="H592" i="4"/>
  <c r="J592" i="4"/>
  <c r="K592" i="4"/>
  <c r="J591" i="4"/>
  <c r="H587" i="4"/>
  <c r="J587" i="4"/>
  <c r="F586" i="4"/>
  <c r="H586" i="4"/>
  <c r="E587" i="4" s="1"/>
  <c r="K587" i="4" s="1"/>
  <c r="J586" i="4"/>
  <c r="J588" i="4" s="1"/>
  <c r="G88" i="5" s="1"/>
  <c r="K586" i="4"/>
  <c r="H585" i="4"/>
  <c r="J585" i="4"/>
  <c r="H581" i="4"/>
  <c r="J581" i="4"/>
  <c r="F580" i="4"/>
  <c r="J580" i="4"/>
  <c r="J582" i="4" s="1"/>
  <c r="G87" i="5" s="1"/>
  <c r="K580" i="4"/>
  <c r="H579" i="4"/>
  <c r="J579" i="4"/>
  <c r="H575" i="4"/>
  <c r="J575" i="4"/>
  <c r="F574" i="4"/>
  <c r="H574" i="4"/>
  <c r="J574" i="4"/>
  <c r="K574" i="4"/>
  <c r="F573" i="4"/>
  <c r="H573" i="4"/>
  <c r="J573" i="4"/>
  <c r="K573" i="4"/>
  <c r="H572" i="4"/>
  <c r="E568" i="4"/>
  <c r="F568" i="4" s="1"/>
  <c r="H568" i="4"/>
  <c r="J568" i="4"/>
  <c r="F567" i="4"/>
  <c r="H567" i="4"/>
  <c r="J567" i="4"/>
  <c r="K567" i="4"/>
  <c r="H566" i="4"/>
  <c r="J566" i="4"/>
  <c r="J563" i="4"/>
  <c r="G84" i="5" s="1"/>
  <c r="H562" i="4"/>
  <c r="J562" i="4"/>
  <c r="F561" i="4"/>
  <c r="H561" i="4"/>
  <c r="J561" i="4"/>
  <c r="K561" i="4"/>
  <c r="H560" i="4"/>
  <c r="J560" i="4"/>
  <c r="K560" i="4"/>
  <c r="H556" i="4"/>
  <c r="J556" i="4"/>
  <c r="F555" i="4"/>
  <c r="H555" i="4"/>
  <c r="J555" i="4"/>
  <c r="K555" i="4"/>
  <c r="F554" i="4"/>
  <c r="H554" i="4"/>
  <c r="J554" i="4"/>
  <c r="J557" i="4" s="1"/>
  <c r="G83" i="5" s="1"/>
  <c r="J551" i="4"/>
  <c r="G82" i="5" s="1"/>
  <c r="E550" i="4"/>
  <c r="F550" i="4" s="1"/>
  <c r="H550" i="4"/>
  <c r="J550" i="4"/>
  <c r="F549" i="4"/>
  <c r="H549" i="4"/>
  <c r="J549" i="4"/>
  <c r="K549" i="4"/>
  <c r="F548" i="4"/>
  <c r="H548" i="4"/>
  <c r="J548" i="4"/>
  <c r="H544" i="4"/>
  <c r="J544" i="4"/>
  <c r="F543" i="4"/>
  <c r="H543" i="4"/>
  <c r="J543" i="4"/>
  <c r="K543" i="4"/>
  <c r="H542" i="4"/>
  <c r="J542" i="4"/>
  <c r="F538" i="4"/>
  <c r="H538" i="4"/>
  <c r="J538" i="4"/>
  <c r="F537" i="4"/>
  <c r="H537" i="4"/>
  <c r="J537" i="4"/>
  <c r="K537" i="4"/>
  <c r="H535" i="4"/>
  <c r="J535" i="4"/>
  <c r="H531" i="4"/>
  <c r="J531" i="4"/>
  <c r="F530" i="4"/>
  <c r="H530" i="4"/>
  <c r="J530" i="4"/>
  <c r="K530" i="4"/>
  <c r="F529" i="4"/>
  <c r="H529" i="4"/>
  <c r="J529" i="4"/>
  <c r="K529" i="4"/>
  <c r="E525" i="4"/>
  <c r="F525" i="4" s="1"/>
  <c r="H525" i="4"/>
  <c r="J525" i="4"/>
  <c r="F524" i="4"/>
  <c r="H524" i="4"/>
  <c r="J524" i="4"/>
  <c r="K524" i="4"/>
  <c r="F523" i="4"/>
  <c r="H523" i="4"/>
  <c r="J523" i="4"/>
  <c r="K523" i="4"/>
  <c r="H522" i="4"/>
  <c r="J522" i="4"/>
  <c r="F518" i="4"/>
  <c r="F519" i="4" s="1"/>
  <c r="H518" i="4"/>
  <c r="H519" i="4" s="1"/>
  <c r="F77" i="5" s="1"/>
  <c r="H515" i="4"/>
  <c r="F514" i="4"/>
  <c r="F515" i="4" s="1"/>
  <c r="E76" i="5" s="1"/>
  <c r="H514" i="4"/>
  <c r="J514" i="4"/>
  <c r="J515" i="4" s="1"/>
  <c r="G76" i="5" s="1"/>
  <c r="K514" i="4"/>
  <c r="H511" i="4"/>
  <c r="J511" i="4"/>
  <c r="G75" i="5" s="1"/>
  <c r="F510" i="4"/>
  <c r="F511" i="4" s="1"/>
  <c r="E75" i="5" s="1"/>
  <c r="H510" i="4"/>
  <c r="J510" i="4"/>
  <c r="K510" i="4"/>
  <c r="H506" i="4"/>
  <c r="J506" i="4"/>
  <c r="F505" i="4"/>
  <c r="H505" i="4"/>
  <c r="J505" i="4"/>
  <c r="K505" i="4"/>
  <c r="F504" i="4"/>
  <c r="H504" i="4"/>
  <c r="E506" i="4" s="1"/>
  <c r="F506" i="4" s="1"/>
  <c r="L506" i="4" s="1"/>
  <c r="J504" i="4"/>
  <c r="K504" i="4"/>
  <c r="H503" i="4"/>
  <c r="H507" i="4" s="1"/>
  <c r="F74" i="5" s="1"/>
  <c r="J503" i="4"/>
  <c r="H499" i="4"/>
  <c r="J499" i="4"/>
  <c r="H498" i="4"/>
  <c r="E499" i="4" s="1"/>
  <c r="F499" i="4" s="1"/>
  <c r="J498" i="4"/>
  <c r="F497" i="4"/>
  <c r="H497" i="4"/>
  <c r="J497" i="4"/>
  <c r="K497" i="4"/>
  <c r="H496" i="4"/>
  <c r="J496" i="4"/>
  <c r="H492" i="4"/>
  <c r="J492" i="4"/>
  <c r="F491" i="4"/>
  <c r="H491" i="4"/>
  <c r="J491" i="4"/>
  <c r="J493" i="4" s="1"/>
  <c r="G72" i="5" s="1"/>
  <c r="K491" i="4"/>
  <c r="F490" i="4"/>
  <c r="H490" i="4"/>
  <c r="J490" i="4"/>
  <c r="K490" i="4"/>
  <c r="H486" i="4"/>
  <c r="J486" i="4"/>
  <c r="F485" i="4"/>
  <c r="H485" i="4"/>
  <c r="J485" i="4"/>
  <c r="K485" i="4"/>
  <c r="F484" i="4"/>
  <c r="H484" i="4"/>
  <c r="J484" i="4"/>
  <c r="K484" i="4"/>
  <c r="J483" i="4"/>
  <c r="H482" i="4"/>
  <c r="J482" i="4"/>
  <c r="H481" i="4"/>
  <c r="J481" i="4"/>
  <c r="H480" i="4"/>
  <c r="J480" i="4"/>
  <c r="K480" i="4"/>
  <c r="H476" i="4"/>
  <c r="J476" i="4"/>
  <c r="F475" i="4"/>
  <c r="H475" i="4"/>
  <c r="J475" i="4"/>
  <c r="K475" i="4"/>
  <c r="F474" i="4"/>
  <c r="H474" i="4"/>
  <c r="E476" i="4" s="1"/>
  <c r="F476" i="4" s="1"/>
  <c r="L476" i="4" s="1"/>
  <c r="J474" i="4"/>
  <c r="K474" i="4"/>
  <c r="H473" i="4"/>
  <c r="J473" i="4"/>
  <c r="J472" i="4"/>
  <c r="H471" i="4"/>
  <c r="J471" i="4"/>
  <c r="F470" i="4"/>
  <c r="E471" i="4" s="1"/>
  <c r="F471" i="4" s="1"/>
  <c r="L471" i="4" s="1"/>
  <c r="H466" i="4"/>
  <c r="J466" i="4"/>
  <c r="F465" i="4"/>
  <c r="H465" i="4"/>
  <c r="J465" i="4"/>
  <c r="K465" i="4"/>
  <c r="F464" i="4"/>
  <c r="H464" i="4"/>
  <c r="E466" i="4" s="1"/>
  <c r="K466" i="4" s="1"/>
  <c r="J464" i="4"/>
  <c r="K464" i="4"/>
  <c r="H463" i="4"/>
  <c r="J463" i="4"/>
  <c r="H462" i="4"/>
  <c r="J462" i="4"/>
  <c r="K462" i="4"/>
  <c r="H461" i="4"/>
  <c r="J461" i="4"/>
  <c r="H460" i="4"/>
  <c r="J460" i="4"/>
  <c r="H456" i="4"/>
  <c r="J456" i="4"/>
  <c r="H455" i="4"/>
  <c r="J455" i="4"/>
  <c r="F454" i="4"/>
  <c r="H454" i="4"/>
  <c r="E456" i="4" s="1"/>
  <c r="K456" i="4" s="1"/>
  <c r="J454" i="4"/>
  <c r="K454" i="4"/>
  <c r="H453" i="4"/>
  <c r="J453" i="4"/>
  <c r="H452" i="4"/>
  <c r="J452" i="4"/>
  <c r="H448" i="4"/>
  <c r="J448" i="4"/>
  <c r="F447" i="4"/>
  <c r="H447" i="4"/>
  <c r="E448" i="4" s="1"/>
  <c r="J447" i="4"/>
  <c r="K447" i="4"/>
  <c r="F446" i="4"/>
  <c r="H446" i="4"/>
  <c r="J446" i="4"/>
  <c r="K446" i="4"/>
  <c r="H445" i="4"/>
  <c r="J445" i="4"/>
  <c r="H444" i="4"/>
  <c r="J444" i="4"/>
  <c r="H440" i="4"/>
  <c r="J440" i="4"/>
  <c r="F439" i="4"/>
  <c r="H439" i="4"/>
  <c r="J439" i="4"/>
  <c r="K439" i="4"/>
  <c r="F438" i="4"/>
  <c r="J438" i="4"/>
  <c r="H437" i="4"/>
  <c r="J437" i="4"/>
  <c r="H436" i="4"/>
  <c r="J436" i="4"/>
  <c r="K436" i="4"/>
  <c r="E432" i="4"/>
  <c r="F432" i="4" s="1"/>
  <c r="L432" i="4" s="1"/>
  <c r="H432" i="4"/>
  <c r="J432" i="4"/>
  <c r="F431" i="4"/>
  <c r="H431" i="4"/>
  <c r="J431" i="4"/>
  <c r="K431" i="4"/>
  <c r="F430" i="4"/>
  <c r="H430" i="4"/>
  <c r="J430" i="4"/>
  <c r="K430" i="4"/>
  <c r="H429" i="4"/>
  <c r="J429" i="4"/>
  <c r="H428" i="4"/>
  <c r="J428" i="4"/>
  <c r="H424" i="4"/>
  <c r="J424" i="4"/>
  <c r="F423" i="4"/>
  <c r="H423" i="4"/>
  <c r="E424" i="4" s="1"/>
  <c r="F424" i="4" s="1"/>
  <c r="J423" i="4"/>
  <c r="K423" i="4"/>
  <c r="F422" i="4"/>
  <c r="H422" i="4"/>
  <c r="J422" i="4"/>
  <c r="K422" i="4"/>
  <c r="H421" i="4"/>
  <c r="J421" i="4"/>
  <c r="H420" i="4"/>
  <c r="H416" i="4"/>
  <c r="J416" i="4"/>
  <c r="F415" i="4"/>
  <c r="H415" i="4"/>
  <c r="H417" i="4" s="1"/>
  <c r="J415" i="4"/>
  <c r="K415" i="4"/>
  <c r="F414" i="4"/>
  <c r="H414" i="4"/>
  <c r="J414" i="4"/>
  <c r="K414" i="4"/>
  <c r="H410" i="4"/>
  <c r="J410" i="4"/>
  <c r="F409" i="4"/>
  <c r="H409" i="4"/>
  <c r="H411" i="4" s="1"/>
  <c r="J409" i="4"/>
  <c r="K409" i="4"/>
  <c r="H408" i="4"/>
  <c r="J408" i="4"/>
  <c r="H404" i="4"/>
  <c r="J404" i="4"/>
  <c r="F403" i="4"/>
  <c r="H403" i="4"/>
  <c r="E404" i="4" s="1"/>
  <c r="J403" i="4"/>
  <c r="K403" i="4"/>
  <c r="H402" i="4"/>
  <c r="J402" i="4"/>
  <c r="E398" i="4"/>
  <c r="F398" i="4" s="1"/>
  <c r="L398" i="4" s="1"/>
  <c r="H398" i="4"/>
  <c r="J398" i="4"/>
  <c r="F397" i="4"/>
  <c r="H397" i="4"/>
  <c r="J397" i="4"/>
  <c r="K397" i="4"/>
  <c r="H396" i="4"/>
  <c r="J396" i="4"/>
  <c r="H392" i="4"/>
  <c r="J392" i="4"/>
  <c r="F391" i="4"/>
  <c r="H391" i="4"/>
  <c r="E392" i="4" s="1"/>
  <c r="K392" i="4" s="1"/>
  <c r="J391" i="4"/>
  <c r="J393" i="4" s="1"/>
  <c r="G59" i="5" s="1"/>
  <c r="K391" i="4"/>
  <c r="H390" i="4"/>
  <c r="J390" i="4"/>
  <c r="H386" i="4"/>
  <c r="J386" i="4"/>
  <c r="F385" i="4"/>
  <c r="H385" i="4"/>
  <c r="J385" i="4"/>
  <c r="K385" i="4"/>
  <c r="H384" i="4"/>
  <c r="J384" i="4"/>
  <c r="J383" i="4"/>
  <c r="H379" i="4"/>
  <c r="J379" i="4"/>
  <c r="F378" i="4"/>
  <c r="H378" i="4"/>
  <c r="J378" i="4"/>
  <c r="K378" i="4"/>
  <c r="H377" i="4"/>
  <c r="H380" i="4" s="1"/>
  <c r="J377" i="4"/>
  <c r="J380" i="4" s="1"/>
  <c r="G57" i="5" s="1"/>
  <c r="H376" i="4"/>
  <c r="J376" i="4"/>
  <c r="E372" i="4"/>
  <c r="F372" i="4" s="1"/>
  <c r="H372" i="4"/>
  <c r="H373" i="4" s="1"/>
  <c r="J372" i="4"/>
  <c r="F371" i="4"/>
  <c r="H371" i="4"/>
  <c r="J371" i="4"/>
  <c r="K371" i="4"/>
  <c r="H370" i="4"/>
  <c r="J370" i="4"/>
  <c r="H369" i="4"/>
  <c r="J369" i="4"/>
  <c r="H365" i="4"/>
  <c r="J365" i="4"/>
  <c r="F364" i="4"/>
  <c r="H364" i="4"/>
  <c r="E365" i="4" s="1"/>
  <c r="F365" i="4" s="1"/>
  <c r="F363" i="4"/>
  <c r="H363" i="4"/>
  <c r="J363" i="4"/>
  <c r="H359" i="4"/>
  <c r="J359" i="4"/>
  <c r="F358" i="4"/>
  <c r="H358" i="4"/>
  <c r="J358" i="4"/>
  <c r="K358" i="4"/>
  <c r="H357" i="4"/>
  <c r="J357" i="4"/>
  <c r="H356" i="4"/>
  <c r="J356" i="4"/>
  <c r="H355" i="4"/>
  <c r="J355" i="4"/>
  <c r="H354" i="4"/>
  <c r="J354" i="4"/>
  <c r="F350" i="4"/>
  <c r="H350" i="4"/>
  <c r="J350" i="4"/>
  <c r="K350" i="4"/>
  <c r="H349" i="4"/>
  <c r="J349" i="4"/>
  <c r="J351" i="4" s="1"/>
  <c r="G53" i="5" s="1"/>
  <c r="H345" i="4"/>
  <c r="J345" i="4"/>
  <c r="F344" i="4"/>
  <c r="H344" i="4"/>
  <c r="H346" i="4" s="1"/>
  <c r="F52" i="5" s="1"/>
  <c r="J344" i="4"/>
  <c r="K344" i="4"/>
  <c r="H343" i="4"/>
  <c r="J343" i="4"/>
  <c r="H339" i="4"/>
  <c r="J339" i="4"/>
  <c r="F338" i="4"/>
  <c r="H338" i="4"/>
  <c r="E339" i="4" s="1"/>
  <c r="F339" i="4" s="1"/>
  <c r="L339" i="4" s="1"/>
  <c r="J338" i="4"/>
  <c r="K338" i="4"/>
  <c r="H337" i="4"/>
  <c r="J337" i="4"/>
  <c r="H333" i="4"/>
  <c r="J333" i="4"/>
  <c r="F332" i="4"/>
  <c r="H332" i="4"/>
  <c r="J332" i="4"/>
  <c r="F331" i="4"/>
  <c r="H331" i="4"/>
  <c r="J331" i="4"/>
  <c r="K331" i="4"/>
  <c r="E327" i="4"/>
  <c r="K327" i="4" s="1"/>
  <c r="H327" i="4"/>
  <c r="J327" i="4"/>
  <c r="F326" i="4"/>
  <c r="H326" i="4"/>
  <c r="J326" i="4"/>
  <c r="K326" i="4"/>
  <c r="F325" i="4"/>
  <c r="H325" i="4"/>
  <c r="J325" i="4"/>
  <c r="K325" i="4"/>
  <c r="H324" i="4"/>
  <c r="J324" i="4"/>
  <c r="E320" i="4"/>
  <c r="F320" i="4" s="1"/>
  <c r="H320" i="4"/>
  <c r="J320" i="4"/>
  <c r="F319" i="4"/>
  <c r="H319" i="4"/>
  <c r="J319" i="4"/>
  <c r="K319" i="4"/>
  <c r="F318" i="4"/>
  <c r="H318" i="4"/>
  <c r="J318" i="4"/>
  <c r="K318" i="4"/>
  <c r="H313" i="4"/>
  <c r="J313" i="4"/>
  <c r="F312" i="4"/>
  <c r="H312" i="4"/>
  <c r="J312" i="4"/>
  <c r="K312" i="4"/>
  <c r="H311" i="4"/>
  <c r="J311" i="4"/>
  <c r="H308" i="4"/>
  <c r="F46" i="5" s="1"/>
  <c r="E307" i="4"/>
  <c r="F307" i="4" s="1"/>
  <c r="H307" i="4"/>
  <c r="J307" i="4"/>
  <c r="F306" i="4"/>
  <c r="H306" i="4"/>
  <c r="J306" i="4"/>
  <c r="K306" i="4"/>
  <c r="F305" i="4"/>
  <c r="H305" i="4"/>
  <c r="J305" i="4"/>
  <c r="K305" i="4"/>
  <c r="H304" i="4"/>
  <c r="J304" i="4"/>
  <c r="H303" i="4"/>
  <c r="J303" i="4"/>
  <c r="H299" i="4"/>
  <c r="J299" i="4"/>
  <c r="F298" i="4"/>
  <c r="H298" i="4"/>
  <c r="J298" i="4"/>
  <c r="K298" i="4"/>
  <c r="F297" i="4"/>
  <c r="H297" i="4"/>
  <c r="J297" i="4"/>
  <c r="K297" i="4"/>
  <c r="H296" i="4"/>
  <c r="J296" i="4"/>
  <c r="J295" i="4"/>
  <c r="E291" i="4"/>
  <c r="F291" i="4" s="1"/>
  <c r="L291" i="4" s="1"/>
  <c r="H291" i="4"/>
  <c r="J291" i="4"/>
  <c r="F290" i="4"/>
  <c r="L290" i="4" s="1"/>
  <c r="H290" i="4"/>
  <c r="J290" i="4"/>
  <c r="K290" i="4"/>
  <c r="F289" i="4"/>
  <c r="H289" i="4"/>
  <c r="J289" i="4"/>
  <c r="K289" i="4"/>
  <c r="H288" i="4"/>
  <c r="J288" i="4"/>
  <c r="H287" i="4"/>
  <c r="J287" i="4"/>
  <c r="H283" i="4"/>
  <c r="J283" i="4"/>
  <c r="F282" i="4"/>
  <c r="J282" i="4"/>
  <c r="F281" i="4"/>
  <c r="H281" i="4"/>
  <c r="J281" i="4"/>
  <c r="K281" i="4"/>
  <c r="H280" i="4"/>
  <c r="J280" i="4"/>
  <c r="H279" i="4"/>
  <c r="J279" i="4"/>
  <c r="H275" i="4"/>
  <c r="J275" i="4"/>
  <c r="F274" i="4"/>
  <c r="H274" i="4"/>
  <c r="J274" i="4"/>
  <c r="K274" i="4"/>
  <c r="F273" i="4"/>
  <c r="H273" i="4"/>
  <c r="E275" i="4" s="1"/>
  <c r="K275" i="4" s="1"/>
  <c r="J273" i="4"/>
  <c r="K273" i="4"/>
  <c r="H272" i="4"/>
  <c r="J272" i="4"/>
  <c r="H271" i="4"/>
  <c r="H276" i="4" s="1"/>
  <c r="F42" i="5" s="1"/>
  <c r="J271" i="4"/>
  <c r="H267" i="4"/>
  <c r="J267" i="4"/>
  <c r="F266" i="4"/>
  <c r="H266" i="4"/>
  <c r="J266" i="4"/>
  <c r="K266" i="4"/>
  <c r="F265" i="4"/>
  <c r="H265" i="4"/>
  <c r="H264" i="4"/>
  <c r="J264" i="4"/>
  <c r="H263" i="4"/>
  <c r="H268" i="4" s="1"/>
  <c r="F41" i="5" s="1"/>
  <c r="J263" i="4"/>
  <c r="H259" i="4"/>
  <c r="J259" i="4"/>
  <c r="F258" i="4"/>
  <c r="H258" i="4"/>
  <c r="J258" i="4"/>
  <c r="K258" i="4"/>
  <c r="F257" i="4"/>
  <c r="H257" i="4"/>
  <c r="J257" i="4"/>
  <c r="K257" i="4"/>
  <c r="H256" i="4"/>
  <c r="J256" i="4"/>
  <c r="H255" i="4"/>
  <c r="J255" i="4"/>
  <c r="J260" i="4" s="1"/>
  <c r="G40" i="5" s="1"/>
  <c r="H251" i="4"/>
  <c r="J251" i="4"/>
  <c r="F250" i="4"/>
  <c r="L250" i="4" s="1"/>
  <c r="H250" i="4"/>
  <c r="E251" i="4" s="1"/>
  <c r="K251" i="4" s="1"/>
  <c r="J250" i="4"/>
  <c r="K250" i="4"/>
  <c r="H249" i="4"/>
  <c r="J249" i="4"/>
  <c r="H248" i="4"/>
  <c r="J248" i="4"/>
  <c r="H247" i="4"/>
  <c r="J247" i="4"/>
  <c r="H243" i="4"/>
  <c r="J243" i="4"/>
  <c r="F242" i="4"/>
  <c r="H242" i="4"/>
  <c r="J242" i="4"/>
  <c r="K242" i="4"/>
  <c r="F241" i="4"/>
  <c r="H241" i="4"/>
  <c r="J241" i="4"/>
  <c r="K241" i="4"/>
  <c r="H240" i="4"/>
  <c r="J240" i="4"/>
  <c r="F239" i="4"/>
  <c r="E240" i="4" s="1"/>
  <c r="F240" i="4" s="1"/>
  <c r="L240" i="4" s="1"/>
  <c r="H239" i="4"/>
  <c r="J239" i="4"/>
  <c r="H235" i="4"/>
  <c r="J235" i="4"/>
  <c r="F234" i="4"/>
  <c r="H234" i="4"/>
  <c r="E235" i="4" s="1"/>
  <c r="K235" i="4" s="1"/>
  <c r="J234" i="4"/>
  <c r="K234" i="4"/>
  <c r="F233" i="4"/>
  <c r="H233" i="4"/>
  <c r="J233" i="4"/>
  <c r="K233" i="4"/>
  <c r="H232" i="4"/>
  <c r="J232" i="4"/>
  <c r="J231" i="4"/>
  <c r="H227" i="4"/>
  <c r="J227" i="4"/>
  <c r="F226" i="4"/>
  <c r="H226" i="4"/>
  <c r="J226" i="4"/>
  <c r="K226" i="4"/>
  <c r="F225" i="4"/>
  <c r="J225" i="4"/>
  <c r="H224" i="4"/>
  <c r="J224" i="4"/>
  <c r="H223" i="4"/>
  <c r="J223" i="4"/>
  <c r="E219" i="4"/>
  <c r="K219" i="4" s="1"/>
  <c r="H219" i="4"/>
  <c r="J219" i="4"/>
  <c r="F218" i="4"/>
  <c r="H218" i="4"/>
  <c r="J218" i="4"/>
  <c r="K218" i="4"/>
  <c r="F217" i="4"/>
  <c r="H217" i="4"/>
  <c r="J217" i="4"/>
  <c r="K217" i="4"/>
  <c r="H216" i="4"/>
  <c r="J216" i="4"/>
  <c r="H215" i="4"/>
  <c r="H220" i="4" s="1"/>
  <c r="F35" i="5" s="1"/>
  <c r="H211" i="4"/>
  <c r="J211" i="4"/>
  <c r="F210" i="4"/>
  <c r="K210" i="4"/>
  <c r="F209" i="4"/>
  <c r="J209" i="4"/>
  <c r="E208" i="4"/>
  <c r="F208" i="4" s="1"/>
  <c r="L208" i="4" s="1"/>
  <c r="H208" i="4"/>
  <c r="J208" i="4"/>
  <c r="F207" i="4"/>
  <c r="H207" i="4"/>
  <c r="J207" i="4"/>
  <c r="K207" i="4"/>
  <c r="H203" i="4"/>
  <c r="J203" i="4"/>
  <c r="F202" i="4"/>
  <c r="H202" i="4"/>
  <c r="E203" i="4" s="1"/>
  <c r="F203" i="4" s="1"/>
  <c r="J202" i="4"/>
  <c r="K202" i="4"/>
  <c r="F201" i="4"/>
  <c r="H201" i="4"/>
  <c r="J201" i="4"/>
  <c r="K201" i="4"/>
  <c r="H200" i="4"/>
  <c r="J200" i="4"/>
  <c r="J204" i="4" s="1"/>
  <c r="G33" i="5" s="1"/>
  <c r="H199" i="4"/>
  <c r="J199" i="4"/>
  <c r="H195" i="4"/>
  <c r="J195" i="4"/>
  <c r="H194" i="4"/>
  <c r="H196" i="4" s="1"/>
  <c r="F32" i="5" s="1"/>
  <c r="J194" i="4"/>
  <c r="K194" i="4"/>
  <c r="F193" i="4"/>
  <c r="H193" i="4"/>
  <c r="J193" i="4"/>
  <c r="K193" i="4"/>
  <c r="H192" i="4"/>
  <c r="J192" i="4"/>
  <c r="H191" i="4"/>
  <c r="J191" i="4"/>
  <c r="J188" i="4"/>
  <c r="G31" i="5" s="1"/>
  <c r="H187" i="4"/>
  <c r="J187" i="4"/>
  <c r="F186" i="4"/>
  <c r="H186" i="4"/>
  <c r="J186" i="4"/>
  <c r="K186" i="4"/>
  <c r="F185" i="4"/>
  <c r="H185" i="4"/>
  <c r="J185" i="4"/>
  <c r="K185" i="4"/>
  <c r="H184" i="4"/>
  <c r="J184" i="4"/>
  <c r="H183" i="4"/>
  <c r="J183" i="4"/>
  <c r="K183" i="4"/>
  <c r="H179" i="4"/>
  <c r="J179" i="4"/>
  <c r="F178" i="4"/>
  <c r="H178" i="4"/>
  <c r="J178" i="4"/>
  <c r="J180" i="4" s="1"/>
  <c r="G30" i="5" s="1"/>
  <c r="K178" i="4"/>
  <c r="F177" i="4"/>
  <c r="J177" i="4"/>
  <c r="H176" i="4"/>
  <c r="J176" i="4"/>
  <c r="F175" i="4"/>
  <c r="H175" i="4"/>
  <c r="J175" i="4"/>
  <c r="H171" i="4"/>
  <c r="J171" i="4"/>
  <c r="F170" i="4"/>
  <c r="H170" i="4"/>
  <c r="E171" i="4" s="1"/>
  <c r="F171" i="4" s="1"/>
  <c r="J170" i="4"/>
  <c r="K170" i="4"/>
  <c r="H169" i="4"/>
  <c r="J169" i="4"/>
  <c r="H168" i="4"/>
  <c r="J168" i="4"/>
  <c r="H164" i="4"/>
  <c r="J164" i="4"/>
  <c r="F163" i="4"/>
  <c r="H163" i="4"/>
  <c r="E164" i="4" s="1"/>
  <c r="F164" i="4" s="1"/>
  <c r="L164" i="4" s="1"/>
  <c r="J163" i="4"/>
  <c r="K163" i="4"/>
  <c r="H162" i="4"/>
  <c r="J162" i="4"/>
  <c r="H161" i="4"/>
  <c r="J161" i="4"/>
  <c r="H157" i="4"/>
  <c r="J157" i="4"/>
  <c r="F156" i="4"/>
  <c r="H156" i="4"/>
  <c r="E157" i="4" s="1"/>
  <c r="F157" i="4" s="1"/>
  <c r="L157" i="4" s="1"/>
  <c r="J156" i="4"/>
  <c r="K156" i="4"/>
  <c r="F155" i="4"/>
  <c r="H155" i="4"/>
  <c r="J155" i="4"/>
  <c r="K155" i="4"/>
  <c r="H154" i="4"/>
  <c r="J154" i="4"/>
  <c r="H150" i="4"/>
  <c r="J150" i="4"/>
  <c r="F149" i="4"/>
  <c r="H149" i="4"/>
  <c r="E150" i="4" s="1"/>
  <c r="F150" i="4" s="1"/>
  <c r="L150" i="4" s="1"/>
  <c r="J149" i="4"/>
  <c r="K149" i="4"/>
  <c r="H148" i="4"/>
  <c r="J148" i="4"/>
  <c r="J147" i="4"/>
  <c r="J151" i="4" s="1"/>
  <c r="G26" i="5" s="1"/>
  <c r="H143" i="4"/>
  <c r="J143" i="4"/>
  <c r="F142" i="4"/>
  <c r="H142" i="4"/>
  <c r="E143" i="4" s="1"/>
  <c r="F143" i="4" s="1"/>
  <c r="J142" i="4"/>
  <c r="K142" i="4"/>
  <c r="F141" i="4"/>
  <c r="H141" i="4"/>
  <c r="J141" i="4"/>
  <c r="K141" i="4"/>
  <c r="J140" i="4"/>
  <c r="H136" i="4"/>
  <c r="J136" i="4"/>
  <c r="F135" i="4"/>
  <c r="H135" i="4"/>
  <c r="J135" i="4"/>
  <c r="K135" i="4"/>
  <c r="F134" i="4"/>
  <c r="H134" i="4"/>
  <c r="E136" i="4" s="1"/>
  <c r="J134" i="4"/>
  <c r="K134" i="4"/>
  <c r="J131" i="4"/>
  <c r="G23" i="5" s="1"/>
  <c r="H130" i="4"/>
  <c r="J130" i="4"/>
  <c r="F129" i="4"/>
  <c r="H129" i="4"/>
  <c r="J129" i="4"/>
  <c r="K129" i="4"/>
  <c r="F128" i="4"/>
  <c r="J128" i="4"/>
  <c r="K128" i="4"/>
  <c r="H124" i="4"/>
  <c r="J124" i="4"/>
  <c r="F123" i="4"/>
  <c r="H123" i="4"/>
  <c r="E124" i="4" s="1"/>
  <c r="K124" i="4" s="1"/>
  <c r="J123" i="4"/>
  <c r="K123" i="4"/>
  <c r="F122" i="4"/>
  <c r="H122" i="4"/>
  <c r="J122" i="4"/>
  <c r="L122" i="4" s="1"/>
  <c r="K122" i="4"/>
  <c r="J119" i="4"/>
  <c r="G21" i="5" s="1"/>
  <c r="H118" i="4"/>
  <c r="J118" i="4"/>
  <c r="F117" i="4"/>
  <c r="H117" i="4"/>
  <c r="J117" i="4"/>
  <c r="K117" i="4"/>
  <c r="F116" i="4"/>
  <c r="H116" i="4"/>
  <c r="J116" i="4"/>
  <c r="K116" i="4"/>
  <c r="H112" i="4"/>
  <c r="J112" i="4"/>
  <c r="F111" i="4"/>
  <c r="H111" i="4"/>
  <c r="J111" i="4"/>
  <c r="K111" i="4"/>
  <c r="F110" i="4"/>
  <c r="H110" i="4"/>
  <c r="J110" i="4"/>
  <c r="J113" i="4" s="1"/>
  <c r="H106" i="4"/>
  <c r="J106" i="4"/>
  <c r="F105" i="4"/>
  <c r="H105" i="4"/>
  <c r="K105" i="4"/>
  <c r="F104" i="4"/>
  <c r="H104" i="4"/>
  <c r="H107" i="4" s="1"/>
  <c r="F19" i="5" s="1"/>
  <c r="J104" i="4"/>
  <c r="K104" i="4"/>
  <c r="H100" i="4"/>
  <c r="J100" i="4"/>
  <c r="F99" i="4"/>
  <c r="H99" i="4"/>
  <c r="J99" i="4"/>
  <c r="L99" i="4" s="1"/>
  <c r="F98" i="4"/>
  <c r="H98" i="4"/>
  <c r="E100" i="4" s="1"/>
  <c r="K100" i="4" s="1"/>
  <c r="J98" i="4"/>
  <c r="K98" i="4"/>
  <c r="E94" i="4"/>
  <c r="K94" i="4" s="1"/>
  <c r="H94" i="4"/>
  <c r="J94" i="4"/>
  <c r="F93" i="4"/>
  <c r="H93" i="4"/>
  <c r="J93" i="4"/>
  <c r="K93" i="4"/>
  <c r="F92" i="4"/>
  <c r="H92" i="4"/>
  <c r="J92" i="4"/>
  <c r="K92" i="4"/>
  <c r="H91" i="4"/>
  <c r="J91" i="4"/>
  <c r="F90" i="4"/>
  <c r="E91" i="4" s="1"/>
  <c r="K91" i="4" s="1"/>
  <c r="H90" i="4"/>
  <c r="H95" i="4" s="1"/>
  <c r="F17" i="5" s="1"/>
  <c r="J90" i="4"/>
  <c r="K90" i="4"/>
  <c r="H86" i="4"/>
  <c r="J86" i="4"/>
  <c r="F85" i="4"/>
  <c r="H85" i="4"/>
  <c r="J85" i="4"/>
  <c r="K85" i="4"/>
  <c r="F84" i="4"/>
  <c r="H84" i="4"/>
  <c r="L84" i="4" s="1"/>
  <c r="J84" i="4"/>
  <c r="K84" i="4"/>
  <c r="H83" i="4"/>
  <c r="J83" i="4"/>
  <c r="H82" i="4"/>
  <c r="J82" i="4"/>
  <c r="H78" i="4"/>
  <c r="J78" i="4"/>
  <c r="F77" i="4"/>
  <c r="H77" i="4"/>
  <c r="E78" i="4" s="1"/>
  <c r="K78" i="4" s="1"/>
  <c r="J77" i="4"/>
  <c r="J79" i="4" s="1"/>
  <c r="G15" i="5" s="1"/>
  <c r="K77" i="4"/>
  <c r="F76" i="4"/>
  <c r="H76" i="4"/>
  <c r="J76" i="4"/>
  <c r="K76" i="4"/>
  <c r="H75" i="4"/>
  <c r="J75" i="4"/>
  <c r="H74" i="4"/>
  <c r="J74" i="4"/>
  <c r="H70" i="4"/>
  <c r="J70" i="4"/>
  <c r="F69" i="4"/>
  <c r="H69" i="4"/>
  <c r="J69" i="4"/>
  <c r="K69" i="4"/>
  <c r="F68" i="4"/>
  <c r="H68" i="4"/>
  <c r="J68" i="4"/>
  <c r="K68" i="4"/>
  <c r="H67" i="4"/>
  <c r="J67" i="4"/>
  <c r="H66" i="4"/>
  <c r="J66" i="4"/>
  <c r="H62" i="4"/>
  <c r="J62" i="4"/>
  <c r="F61" i="4"/>
  <c r="H61" i="4"/>
  <c r="J61" i="4"/>
  <c r="K61" i="4"/>
  <c r="F60" i="4"/>
  <c r="H60" i="4"/>
  <c r="J60" i="4"/>
  <c r="K60" i="4"/>
  <c r="H59" i="4"/>
  <c r="J59" i="4"/>
  <c r="F58" i="4"/>
  <c r="E59" i="4" s="1"/>
  <c r="F59" i="4" s="1"/>
  <c r="L59" i="4" s="1"/>
  <c r="H58" i="4"/>
  <c r="J58" i="4"/>
  <c r="J63" i="4" s="1"/>
  <c r="G13" i="5" s="1"/>
  <c r="K58" i="4"/>
  <c r="H54" i="4"/>
  <c r="J54" i="4"/>
  <c r="F53" i="4"/>
  <c r="H53" i="4"/>
  <c r="J53" i="4"/>
  <c r="K53" i="4"/>
  <c r="F52" i="4"/>
  <c r="H52" i="4"/>
  <c r="J52" i="4"/>
  <c r="J55" i="4" s="1"/>
  <c r="G12" i="5" s="1"/>
  <c r="K52" i="4"/>
  <c r="H49" i="4"/>
  <c r="F11" i="5" s="1"/>
  <c r="J49" i="4"/>
  <c r="F48" i="4"/>
  <c r="L48" i="4" s="1"/>
  <c r="H48" i="4"/>
  <c r="J48" i="4"/>
  <c r="K48" i="4"/>
  <c r="F44" i="4"/>
  <c r="F45" i="4" s="1"/>
  <c r="H44" i="4"/>
  <c r="H45" i="4" s="1"/>
  <c r="F10" i="5" s="1"/>
  <c r="J44" i="4"/>
  <c r="K44" i="4"/>
  <c r="F43" i="4"/>
  <c r="H43" i="4"/>
  <c r="J43" i="4"/>
  <c r="K43" i="4"/>
  <c r="H39" i="4"/>
  <c r="J39" i="4"/>
  <c r="F38" i="4"/>
  <c r="H38" i="4"/>
  <c r="J38" i="4"/>
  <c r="K38" i="4"/>
  <c r="F37" i="4"/>
  <c r="H37" i="4"/>
  <c r="J37" i="4"/>
  <c r="K37" i="4"/>
  <c r="H36" i="4"/>
  <c r="J36" i="4"/>
  <c r="L36" i="4" s="1"/>
  <c r="K36" i="4"/>
  <c r="F32" i="4"/>
  <c r="H32" i="4"/>
  <c r="J32" i="4"/>
  <c r="K32" i="4"/>
  <c r="F31" i="4"/>
  <c r="H31" i="4"/>
  <c r="L31" i="4" s="1"/>
  <c r="J31" i="4"/>
  <c r="K31" i="4"/>
  <c r="H30" i="4"/>
  <c r="J30" i="4"/>
  <c r="F29" i="4"/>
  <c r="H29" i="4"/>
  <c r="J29" i="4"/>
  <c r="F28" i="4"/>
  <c r="E30" i="4" s="1"/>
  <c r="K30" i="4" s="1"/>
  <c r="H28" i="4"/>
  <c r="J28" i="4"/>
  <c r="K28" i="4"/>
  <c r="H24" i="4"/>
  <c r="J24" i="4"/>
  <c r="F23" i="4"/>
  <c r="H23" i="4"/>
  <c r="E24" i="4" s="1"/>
  <c r="F24" i="4" s="1"/>
  <c r="J23" i="4"/>
  <c r="K23" i="4"/>
  <c r="F22" i="4"/>
  <c r="H22" i="4"/>
  <c r="J22" i="4"/>
  <c r="K22" i="4"/>
  <c r="F21" i="4"/>
  <c r="H21" i="4"/>
  <c r="J21" i="4"/>
  <c r="J25" i="4" s="1"/>
  <c r="G7" i="5" s="1"/>
  <c r="H17" i="4"/>
  <c r="J17" i="4"/>
  <c r="F16" i="4"/>
  <c r="H16" i="4"/>
  <c r="E17" i="4" s="1"/>
  <c r="F17" i="4" s="1"/>
  <c r="L17" i="4" s="1"/>
  <c r="J16" i="4"/>
  <c r="J18" i="4" s="1"/>
  <c r="G6" i="5" s="1"/>
  <c r="K16" i="4"/>
  <c r="F15" i="4"/>
  <c r="H15" i="4"/>
  <c r="L15" i="4" s="1"/>
  <c r="J15" i="4"/>
  <c r="H11" i="4"/>
  <c r="J11" i="4"/>
  <c r="F10" i="4"/>
  <c r="H10" i="4"/>
  <c r="J10" i="4"/>
  <c r="J12" i="4" s="1"/>
  <c r="G5" i="5" s="1"/>
  <c r="K10" i="4"/>
  <c r="F9" i="4"/>
  <c r="H9" i="4"/>
  <c r="J9" i="4"/>
  <c r="K9" i="4"/>
  <c r="J6" i="4"/>
  <c r="G4" i="5" s="1"/>
  <c r="I762" i="4" s="1"/>
  <c r="J762" i="4" s="1"/>
  <c r="F5" i="4"/>
  <c r="F6" i="4" s="1"/>
  <c r="E4" i="5" s="1"/>
  <c r="H5" i="4"/>
  <c r="H6" i="4" s="1"/>
  <c r="F4" i="5" s="1"/>
  <c r="J5" i="4"/>
  <c r="K5" i="4"/>
  <c r="G19" i="7"/>
  <c r="H19" i="7" s="1"/>
  <c r="I19" i="7"/>
  <c r="J19" i="7" s="1"/>
  <c r="K389" i="6"/>
  <c r="H18" i="7"/>
  <c r="J18" i="7"/>
  <c r="K18" i="7"/>
  <c r="H17" i="7"/>
  <c r="J17" i="7"/>
  <c r="K17" i="7"/>
  <c r="H16" i="7"/>
  <c r="J16" i="7"/>
  <c r="K373" i="6"/>
  <c r="K372" i="6"/>
  <c r="K370" i="6"/>
  <c r="K368" i="6"/>
  <c r="K367" i="6"/>
  <c r="K365" i="6"/>
  <c r="K357" i="6"/>
  <c r="K316" i="6"/>
  <c r="K315" i="6"/>
  <c r="K314" i="6"/>
  <c r="K313" i="6"/>
  <c r="K311" i="6"/>
  <c r="K308" i="6"/>
  <c r="K303" i="6"/>
  <c r="K290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L276" i="6"/>
  <c r="K276" i="6"/>
  <c r="L275" i="6"/>
  <c r="K220" i="6"/>
  <c r="K218" i="6"/>
  <c r="K214" i="6"/>
  <c r="K180" i="6"/>
  <c r="K179" i="6"/>
  <c r="K178" i="6"/>
  <c r="K175" i="6"/>
  <c r="L152" i="6"/>
  <c r="K152" i="6"/>
  <c r="K151" i="6"/>
  <c r="K150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L132" i="6"/>
  <c r="K132" i="6"/>
  <c r="K120" i="6"/>
  <c r="K102" i="6"/>
  <c r="K101" i="6"/>
  <c r="K100" i="6"/>
  <c r="K98" i="6"/>
  <c r="K97" i="6"/>
  <c r="K96" i="6"/>
  <c r="K90" i="6"/>
  <c r="K88" i="6"/>
  <c r="K87" i="6"/>
  <c r="K86" i="6"/>
  <c r="K85" i="6"/>
  <c r="K84" i="6"/>
  <c r="K83" i="6"/>
  <c r="K82" i="6"/>
  <c r="K81" i="6"/>
  <c r="K80" i="6"/>
  <c r="K79" i="6"/>
  <c r="K77" i="6"/>
  <c r="K76" i="6"/>
  <c r="K75" i="6"/>
  <c r="K74" i="6"/>
  <c r="K73" i="6"/>
  <c r="K72" i="6"/>
  <c r="L70" i="6"/>
  <c r="K70" i="6"/>
  <c r="K69" i="6"/>
  <c r="K68" i="6"/>
  <c r="K67" i="6"/>
  <c r="K66" i="6"/>
  <c r="K65" i="6"/>
  <c r="K64" i="6"/>
  <c r="K63" i="6"/>
  <c r="K62" i="6"/>
  <c r="K61" i="6"/>
  <c r="K60" i="6"/>
  <c r="K26" i="6"/>
  <c r="K89" i="6" l="1"/>
  <c r="K133" i="6"/>
  <c r="E377" i="4"/>
  <c r="E370" i="4"/>
  <c r="E384" i="4"/>
  <c r="F566" i="4"/>
  <c r="K566" i="4"/>
  <c r="F536" i="4"/>
  <c r="F539" i="4" s="1"/>
  <c r="E80" i="5" s="1"/>
  <c r="K536" i="4"/>
  <c r="L179" i="4"/>
  <c r="K219" i="6"/>
  <c r="F82" i="4"/>
  <c r="J101" i="4"/>
  <c r="G18" i="5" s="1"/>
  <c r="H532" i="4"/>
  <c r="F79" i="5" s="1"/>
  <c r="E531" i="4"/>
  <c r="F638" i="4"/>
  <c r="K638" i="4"/>
  <c r="F727" i="4"/>
  <c r="K727" i="4"/>
  <c r="F396" i="4"/>
  <c r="K396" i="4"/>
  <c r="F579" i="4"/>
  <c r="K579" i="4"/>
  <c r="F455" i="4"/>
  <c r="K455" i="4"/>
  <c r="L543" i="4"/>
  <c r="E544" i="4"/>
  <c r="F544" i="4" s="1"/>
  <c r="L544" i="4" s="1"/>
  <c r="K731" i="4"/>
  <c r="F731" i="4"/>
  <c r="F585" i="4"/>
  <c r="L585" i="4" s="1"/>
  <c r="K585" i="4"/>
  <c r="F247" i="4"/>
  <c r="E248" i="4" s="1"/>
  <c r="F248" i="4" s="1"/>
  <c r="L248" i="4" s="1"/>
  <c r="K247" i="4"/>
  <c r="F535" i="4"/>
  <c r="K535" i="4"/>
  <c r="F707" i="4"/>
  <c r="K707" i="4"/>
  <c r="H79" i="4"/>
  <c r="F15" i="5" s="1"/>
  <c r="L92" i="4"/>
  <c r="H119" i="4"/>
  <c r="F21" i="5" s="1"/>
  <c r="J125" i="4"/>
  <c r="G22" i="5" s="1"/>
  <c r="J165" i="4"/>
  <c r="G28" i="5" s="1"/>
  <c r="F444" i="4"/>
  <c r="E445" i="4" s="1"/>
  <c r="K445" i="4" s="1"/>
  <c r="F390" i="4"/>
  <c r="K390" i="4"/>
  <c r="F337" i="4"/>
  <c r="L337" i="4" s="1"/>
  <c r="K337" i="4"/>
  <c r="F263" i="4"/>
  <c r="E264" i="4" s="1"/>
  <c r="F264" i="4" s="1"/>
  <c r="L264" i="4" s="1"/>
  <c r="K263" i="4"/>
  <c r="F619" i="4"/>
  <c r="K619" i="4"/>
  <c r="K317" i="4"/>
  <c r="J317" i="4"/>
  <c r="J321" i="4" s="1"/>
  <c r="G48" i="5" s="1"/>
  <c r="H438" i="4"/>
  <c r="E440" i="4" s="1"/>
  <c r="F440" i="4" s="1"/>
  <c r="L440" i="4" s="1"/>
  <c r="K438" i="4"/>
  <c r="L67" i="6"/>
  <c r="H12" i="4"/>
  <c r="K231" i="4"/>
  <c r="E267" i="4"/>
  <c r="K267" i="4" s="1"/>
  <c r="F671" i="4"/>
  <c r="K671" i="4"/>
  <c r="F713" i="4"/>
  <c r="K713" i="4"/>
  <c r="F343" i="4"/>
  <c r="K343" i="4"/>
  <c r="F279" i="4"/>
  <c r="E280" i="4" s="1"/>
  <c r="K280" i="4" s="1"/>
  <c r="K279" i="4"/>
  <c r="F605" i="4"/>
  <c r="K605" i="4"/>
  <c r="K78" i="6"/>
  <c r="L18" i="7"/>
  <c r="L10" i="4"/>
  <c r="L231" i="4"/>
  <c r="F719" i="4"/>
  <c r="K719" i="4"/>
  <c r="F496" i="4"/>
  <c r="K496" i="4"/>
  <c r="F349" i="4"/>
  <c r="K349" i="4"/>
  <c r="F287" i="4"/>
  <c r="K287" i="4"/>
  <c r="K612" i="4"/>
  <c r="F612" i="4"/>
  <c r="J425" i="4"/>
  <c r="G64" i="5" s="1"/>
  <c r="I769" i="4"/>
  <c r="J769" i="4" s="1"/>
  <c r="J773" i="4" s="1"/>
  <c r="G116" i="5" s="1"/>
  <c r="J45" i="4"/>
  <c r="G10" i="5" s="1"/>
  <c r="F692" i="4"/>
  <c r="K692" i="4"/>
  <c r="F725" i="4"/>
  <c r="K725" i="4"/>
  <c r="F503" i="4"/>
  <c r="K503" i="4"/>
  <c r="F303" i="4"/>
  <c r="E304" i="4" s="1"/>
  <c r="F304" i="4" s="1"/>
  <c r="L304" i="4" s="1"/>
  <c r="K303" i="4"/>
  <c r="J672" i="4"/>
  <c r="K672" i="4"/>
  <c r="L93" i="4"/>
  <c r="F678" i="4"/>
  <c r="K678" i="4"/>
  <c r="F460" i="4"/>
  <c r="K460" i="4"/>
  <c r="F147" i="4"/>
  <c r="K147" i="4"/>
  <c r="L63" i="6"/>
  <c r="L88" i="6"/>
  <c r="E11" i="4"/>
  <c r="F11" i="4" s="1"/>
  <c r="L11" i="4" s="1"/>
  <c r="F66" i="4"/>
  <c r="E67" i="4" s="1"/>
  <c r="F67" i="4" s="1"/>
  <c r="L67" i="4" s="1"/>
  <c r="K177" i="4"/>
  <c r="E800" i="4"/>
  <c r="K800" i="4" s="1"/>
  <c r="K324" i="4"/>
  <c r="F324" i="4"/>
  <c r="H282" i="4"/>
  <c r="E283" i="4" s="1"/>
  <c r="K283" i="4" s="1"/>
  <c r="K282" i="4"/>
  <c r="F658" i="4"/>
  <c r="K658" i="4"/>
  <c r="L389" i="6"/>
  <c r="L24" i="4"/>
  <c r="L32" i="4"/>
  <c r="J87" i="4"/>
  <c r="G16" i="5" s="1"/>
  <c r="F644" i="4"/>
  <c r="K644" i="4"/>
  <c r="F420" i="4"/>
  <c r="E421" i="4" s="1"/>
  <c r="K421" i="4" s="1"/>
  <c r="K420" i="4"/>
  <c r="F311" i="4"/>
  <c r="K311" i="4"/>
  <c r="J107" i="4"/>
  <c r="F313" i="4"/>
  <c r="K313" i="4"/>
  <c r="F428" i="4"/>
  <c r="K428" i="4"/>
  <c r="F572" i="4"/>
  <c r="K572" i="4"/>
  <c r="J265" i="4"/>
  <c r="L265" i="4" s="1"/>
  <c r="K265" i="4"/>
  <c r="J518" i="4"/>
  <c r="J519" i="4" s="1"/>
  <c r="G77" i="5" s="1"/>
  <c r="K518" i="4"/>
  <c r="K751" i="4"/>
  <c r="F751" i="4"/>
  <c r="L64" i="6"/>
  <c r="L178" i="6"/>
  <c r="L283" i="6"/>
  <c r="E118" i="4"/>
  <c r="F118" i="4" s="1"/>
  <c r="L118" i="4" s="1"/>
  <c r="F74" i="4"/>
  <c r="E75" i="4" s="1"/>
  <c r="F75" i="4" s="1"/>
  <c r="L75" i="4" s="1"/>
  <c r="K74" i="4"/>
  <c r="J801" i="4"/>
  <c r="J803" i="4" s="1"/>
  <c r="G121" i="5" s="1"/>
  <c r="K801" i="4"/>
  <c r="F498" i="4"/>
  <c r="L498" i="4" s="1"/>
  <c r="K498" i="4"/>
  <c r="H639" i="4"/>
  <c r="E640" i="4" s="1"/>
  <c r="F640" i="4" s="1"/>
  <c r="K639" i="4"/>
  <c r="H732" i="4"/>
  <c r="K732" i="4"/>
  <c r="K448" i="4"/>
  <c r="F448" i="4"/>
  <c r="F591" i="4"/>
  <c r="F483" i="4"/>
  <c r="K483" i="4"/>
  <c r="J802" i="4"/>
  <c r="K802" i="4"/>
  <c r="F249" i="4"/>
  <c r="K249" i="4"/>
  <c r="L308" i="6"/>
  <c r="K191" i="4"/>
  <c r="F463" i="4"/>
  <c r="K463" i="4"/>
  <c r="F452" i="4"/>
  <c r="E453" i="4" s="1"/>
  <c r="F453" i="4" s="1"/>
  <c r="L453" i="4" s="1"/>
  <c r="K452" i="4"/>
  <c r="F650" i="4"/>
  <c r="K650" i="4"/>
  <c r="F854" i="4"/>
  <c r="K854" i="4"/>
  <c r="L179" i="6"/>
  <c r="H172" i="4"/>
  <c r="F29" i="5" s="1"/>
  <c r="J300" i="4"/>
  <c r="G45" i="5" s="1"/>
  <c r="F482" i="4"/>
  <c r="L482" i="4" s="1"/>
  <c r="K482" i="4"/>
  <c r="J620" i="4"/>
  <c r="J622" i="4" s="1"/>
  <c r="G93" i="5" s="1"/>
  <c r="K620" i="4"/>
  <c r="L65" i="6"/>
  <c r="G769" i="4"/>
  <c r="H769" i="4" s="1"/>
  <c r="G762" i="4"/>
  <c r="H762" i="4" s="1"/>
  <c r="J95" i="4"/>
  <c r="G17" i="5" s="1"/>
  <c r="L98" i="4"/>
  <c r="F356" i="4"/>
  <c r="K356" i="4"/>
  <c r="E184" i="4"/>
  <c r="K184" i="4" s="1"/>
  <c r="L183" i="4"/>
  <c r="F782" i="4"/>
  <c r="K782" i="4"/>
  <c r="K390" i="6"/>
  <c r="J364" i="4"/>
  <c r="J366" i="4" s="1"/>
  <c r="G55" i="5" s="1"/>
  <c r="K364" i="4"/>
  <c r="J40" i="4"/>
  <c r="G9" i="5" s="1"/>
  <c r="F161" i="4"/>
  <c r="K161" i="4"/>
  <c r="F787" i="4"/>
  <c r="K787" i="4"/>
  <c r="F625" i="4"/>
  <c r="K625" i="4"/>
  <c r="F606" i="4"/>
  <c r="K606" i="4"/>
  <c r="E769" i="4"/>
  <c r="E762" i="4"/>
  <c r="H113" i="4"/>
  <c r="F20" i="5" s="1"/>
  <c r="E333" i="4"/>
  <c r="F333" i="4" s="1"/>
  <c r="L333" i="4" s="1"/>
  <c r="H457" i="4"/>
  <c r="F68" i="5" s="1"/>
  <c r="K355" i="4"/>
  <c r="F355" i="4"/>
  <c r="F708" i="4"/>
  <c r="K708" i="4"/>
  <c r="F542" i="4"/>
  <c r="K542" i="4"/>
  <c r="K383" i="4"/>
  <c r="F383" i="4"/>
  <c r="F357" i="4"/>
  <c r="K357" i="4"/>
  <c r="F522" i="4"/>
  <c r="K522" i="4"/>
  <c r="F806" i="4"/>
  <c r="L806" i="4" s="1"/>
  <c r="K806" i="4"/>
  <c r="L150" i="6"/>
  <c r="L171" i="4"/>
  <c r="F598" i="4"/>
  <c r="L598" i="4" s="1"/>
  <c r="K598" i="4"/>
  <c r="F223" i="4"/>
  <c r="E224" i="4" s="1"/>
  <c r="K224" i="4" s="1"/>
  <c r="K223" i="4"/>
  <c r="F354" i="4"/>
  <c r="K354" i="4"/>
  <c r="J196" i="4"/>
  <c r="G32" i="5" s="1"/>
  <c r="L480" i="4"/>
  <c r="L485" i="4"/>
  <c r="L568" i="4"/>
  <c r="J704" i="4"/>
  <c r="G105" i="5" s="1"/>
  <c r="F818" i="4"/>
  <c r="E162" i="4"/>
  <c r="E369" i="4"/>
  <c r="K402" i="4"/>
  <c r="E472" i="4"/>
  <c r="K687" i="4"/>
  <c r="E720" i="4"/>
  <c r="J308" i="4"/>
  <c r="G46" i="5" s="1"/>
  <c r="H441" i="4"/>
  <c r="F66" i="5" s="1"/>
  <c r="L462" i="4"/>
  <c r="J635" i="4"/>
  <c r="G95" i="5" s="1"/>
  <c r="J661" i="4"/>
  <c r="G99" i="5" s="1"/>
  <c r="J682" i="4"/>
  <c r="G102" i="5" s="1"/>
  <c r="K110" i="4"/>
  <c r="K673" i="4"/>
  <c r="L142" i="4"/>
  <c r="E259" i="4"/>
  <c r="F259" i="4" s="1"/>
  <c r="L259" i="4" s="1"/>
  <c r="J532" i="4"/>
  <c r="G79" i="5" s="1"/>
  <c r="L645" i="4"/>
  <c r="J722" i="4"/>
  <c r="G108" i="5" s="1"/>
  <c r="E148" i="4"/>
  <c r="E199" i="4"/>
  <c r="H647" i="4"/>
  <c r="F97" i="5" s="1"/>
  <c r="J292" i="4"/>
  <c r="G44" i="5" s="1"/>
  <c r="I8" i="7" s="1"/>
  <c r="J8" i="7" s="1"/>
  <c r="J433" i="4"/>
  <c r="G65" i="5" s="1"/>
  <c r="J457" i="4"/>
  <c r="G68" i="5" s="1"/>
  <c r="L522" i="4"/>
  <c r="J616" i="4"/>
  <c r="G92" i="5" s="1"/>
  <c r="K744" i="4"/>
  <c r="E271" i="4"/>
  <c r="E473" i="4"/>
  <c r="E721" i="4"/>
  <c r="H292" i="4"/>
  <c r="F44" i="5" s="1"/>
  <c r="H526" i="4"/>
  <c r="F78" i="5" s="1"/>
  <c r="J779" i="4"/>
  <c r="G117" i="5" s="1"/>
  <c r="I783" i="4" s="1"/>
  <c r="J783" i="4" s="1"/>
  <c r="J784" i="4" s="1"/>
  <c r="G118" i="5" s="1"/>
  <c r="E845" i="4"/>
  <c r="H244" i="4"/>
  <c r="F38" i="5" s="1"/>
  <c r="L279" i="4"/>
  <c r="L490" i="4"/>
  <c r="L499" i="4"/>
  <c r="L561" i="4"/>
  <c r="J766" i="4"/>
  <c r="G115" i="5" s="1"/>
  <c r="L853" i="4"/>
  <c r="E255" i="4"/>
  <c r="E408" i="4"/>
  <c r="E709" i="4"/>
  <c r="F709" i="4" s="1"/>
  <c r="H180" i="4"/>
  <c r="F30" i="5" s="1"/>
  <c r="H284" i="4"/>
  <c r="F43" i="5" s="1"/>
  <c r="H399" i="4"/>
  <c r="J545" i="4"/>
  <c r="G81" i="5" s="1"/>
  <c r="H849" i="4"/>
  <c r="E168" i="4"/>
  <c r="K709" i="4"/>
  <c r="E831" i="4"/>
  <c r="L203" i="4"/>
  <c r="H236" i="4"/>
  <c r="F37" i="5" s="1"/>
  <c r="J328" i="4"/>
  <c r="G49" i="5" s="1"/>
  <c r="H351" i="4"/>
  <c r="F53" i="5" s="1"/>
  <c r="J387" i="4"/>
  <c r="G58" i="5" s="1"/>
  <c r="L573" i="4"/>
  <c r="L614" i="4"/>
  <c r="L733" i="4"/>
  <c r="E758" i="4"/>
  <c r="L820" i="4"/>
  <c r="L193" i="4"/>
  <c r="L242" i="4"/>
  <c r="J411" i="4"/>
  <c r="G62" i="5" s="1"/>
  <c r="H779" i="4"/>
  <c r="L812" i="4"/>
  <c r="L854" i="4"/>
  <c r="E154" i="4"/>
  <c r="H654" i="4"/>
  <c r="J675" i="4"/>
  <c r="L855" i="4"/>
  <c r="E169" i="4"/>
  <c r="E376" i="4"/>
  <c r="K832" i="4"/>
  <c r="J236" i="4"/>
  <c r="G37" i="5" s="1"/>
  <c r="L307" i="4"/>
  <c r="L338" i="4"/>
  <c r="L430" i="4"/>
  <c r="H795" i="4"/>
  <c r="F120" i="5" s="1"/>
  <c r="G788" i="4" s="1"/>
  <c r="H788" i="4" s="1"/>
  <c r="H789" i="4" s="1"/>
  <c r="F119" i="5" s="1"/>
  <c r="E140" i="4"/>
  <c r="K726" i="4"/>
  <c r="L128" i="4"/>
  <c r="J284" i="4"/>
  <c r="G43" i="5" s="1"/>
  <c r="L378" i="4"/>
  <c r="H629" i="4"/>
  <c r="F94" i="5" s="1"/>
  <c r="L782" i="4"/>
  <c r="L802" i="4"/>
  <c r="K847" i="4"/>
  <c r="K99" i="4"/>
  <c r="E685" i="4"/>
  <c r="L281" i="6"/>
  <c r="E106" i="4"/>
  <c r="F106" i="4" s="1"/>
  <c r="L106" i="4" s="1"/>
  <c r="L319" i="4"/>
  <c r="E410" i="4"/>
  <c r="K410" i="4" s="1"/>
  <c r="E852" i="4"/>
  <c r="J252" i="4"/>
  <c r="G39" i="5" s="1"/>
  <c r="H433" i="4"/>
  <c r="F65" i="5" s="1"/>
  <c r="L504" i="4"/>
  <c r="L555" i="4"/>
  <c r="J602" i="4"/>
  <c r="G90" i="5" s="1"/>
  <c r="L672" i="4"/>
  <c r="E819" i="4"/>
  <c r="H252" i="4"/>
  <c r="F39" i="5" s="1"/>
  <c r="H334" i="4"/>
  <c r="F50" i="5" s="1"/>
  <c r="J373" i="4"/>
  <c r="G56" i="5" s="1"/>
  <c r="H393" i="4"/>
  <c r="F59" i="5" s="1"/>
  <c r="J405" i="4"/>
  <c r="G61" i="5" s="1"/>
  <c r="J569" i="4"/>
  <c r="G85" i="5" s="1"/>
  <c r="H668" i="4"/>
  <c r="F100" i="5" s="1"/>
  <c r="L826" i="4"/>
  <c r="K715" i="4"/>
  <c r="E86" i="4"/>
  <c r="F86" i="4" s="1"/>
  <c r="L86" i="4" s="1"/>
  <c r="L141" i="4"/>
  <c r="J346" i="4"/>
  <c r="G52" i="5" s="1"/>
  <c r="L371" i="4"/>
  <c r="H405" i="4"/>
  <c r="F61" i="5" s="1"/>
  <c r="J417" i="4"/>
  <c r="G63" i="5" s="1"/>
  <c r="L452" i="4"/>
  <c r="L496" i="4"/>
  <c r="K838" i="4"/>
  <c r="E130" i="4"/>
  <c r="K130" i="4" s="1"/>
  <c r="L218" i="4"/>
  <c r="J244" i="4"/>
  <c r="G38" i="5" s="1"/>
  <c r="L320" i="4"/>
  <c r="L424" i="4"/>
  <c r="J449" i="4"/>
  <c r="G67" i="5" s="1"/>
  <c r="L591" i="4"/>
  <c r="L708" i="4"/>
  <c r="K657" i="4"/>
  <c r="H449" i="4"/>
  <c r="F67" i="5" s="1"/>
  <c r="L731" i="4"/>
  <c r="K820" i="4"/>
  <c r="L17" i="7"/>
  <c r="K11" i="13"/>
  <c r="K7" i="13"/>
  <c r="L390" i="6"/>
  <c r="E19" i="7"/>
  <c r="L373" i="6"/>
  <c r="I15" i="7"/>
  <c r="J15" i="7" s="1"/>
  <c r="I14" i="7" s="1"/>
  <c r="J14" i="7" s="1"/>
  <c r="L372" i="6"/>
  <c r="L371" i="6"/>
  <c r="L370" i="6"/>
  <c r="G15" i="7"/>
  <c r="H15" i="7" s="1"/>
  <c r="G14" i="7" s="1"/>
  <c r="H14" i="7" s="1"/>
  <c r="L369" i="6"/>
  <c r="L368" i="6"/>
  <c r="L367" i="6"/>
  <c r="E15" i="7"/>
  <c r="L366" i="6"/>
  <c r="L365" i="6"/>
  <c r="L358" i="6"/>
  <c r="L357" i="6"/>
  <c r="L316" i="6"/>
  <c r="L315" i="6"/>
  <c r="L314" i="6"/>
  <c r="L313" i="6"/>
  <c r="L312" i="6"/>
  <c r="L311" i="6"/>
  <c r="L310" i="6"/>
  <c r="L309" i="6"/>
  <c r="L307" i="6"/>
  <c r="L303" i="6"/>
  <c r="L302" i="6"/>
  <c r="L297" i="6"/>
  <c r="L290" i="6"/>
  <c r="L288" i="6"/>
  <c r="L287" i="6"/>
  <c r="L286" i="6"/>
  <c r="L285" i="6"/>
  <c r="L284" i="6"/>
  <c r="L282" i="6"/>
  <c r="L280" i="6"/>
  <c r="L279" i="6"/>
  <c r="L278" i="6"/>
  <c r="L277" i="6"/>
  <c r="L274" i="6"/>
  <c r="L220" i="6"/>
  <c r="L219" i="6"/>
  <c r="L218" i="6"/>
  <c r="L214" i="6"/>
  <c r="L180" i="6"/>
  <c r="L175" i="6"/>
  <c r="L151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20" i="6"/>
  <c r="L102" i="6"/>
  <c r="L101" i="6"/>
  <c r="L100" i="6"/>
  <c r="L98" i="6"/>
  <c r="L97" i="6"/>
  <c r="L96" i="6"/>
  <c r="L90" i="6"/>
  <c r="L89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69" i="6"/>
  <c r="L68" i="6"/>
  <c r="L66" i="6"/>
  <c r="L62" i="6"/>
  <c r="L61" i="6"/>
  <c r="L60" i="6"/>
  <c r="L26" i="6"/>
  <c r="J856" i="4"/>
  <c r="G129" i="5" s="1"/>
  <c r="H856" i="4"/>
  <c r="F129" i="5" s="1"/>
  <c r="L847" i="4"/>
  <c r="L846" i="4"/>
  <c r="F848" i="4"/>
  <c r="J842" i="4"/>
  <c r="G127" i="5" s="1"/>
  <c r="L840" i="4"/>
  <c r="K839" i="4"/>
  <c r="L839" i="4"/>
  <c r="H842" i="4"/>
  <c r="F127" i="5" s="1"/>
  <c r="L841" i="4"/>
  <c r="F842" i="4"/>
  <c r="E127" i="5" s="1"/>
  <c r="K841" i="4"/>
  <c r="L838" i="4"/>
  <c r="J835" i="4"/>
  <c r="G126" i="5" s="1"/>
  <c r="H835" i="4"/>
  <c r="F126" i="5" s="1"/>
  <c r="L833" i="4"/>
  <c r="F834" i="4"/>
  <c r="L834" i="4" s="1"/>
  <c r="L832" i="4"/>
  <c r="F827" i="4"/>
  <c r="K827" i="4"/>
  <c r="L821" i="4"/>
  <c r="J823" i="4"/>
  <c r="G124" i="5" s="1"/>
  <c r="H823" i="4"/>
  <c r="F124" i="5" s="1"/>
  <c r="L818" i="4"/>
  <c r="F822" i="4"/>
  <c r="L822" i="4" s="1"/>
  <c r="L813" i="4"/>
  <c r="E814" i="4"/>
  <c r="H815" i="4"/>
  <c r="F123" i="5" s="1"/>
  <c r="L807" i="4"/>
  <c r="E808" i="4"/>
  <c r="F808" i="4"/>
  <c r="K808" i="4"/>
  <c r="L801" i="4"/>
  <c r="H803" i="4"/>
  <c r="F121" i="5" s="1"/>
  <c r="L799" i="4"/>
  <c r="L798" i="4"/>
  <c r="E794" i="4"/>
  <c r="F794" i="4" s="1"/>
  <c r="L794" i="4" s="1"/>
  <c r="L793" i="4"/>
  <c r="J789" i="4"/>
  <c r="G119" i="5" s="1"/>
  <c r="L792" i="4"/>
  <c r="F795" i="4"/>
  <c r="E120" i="5" s="1"/>
  <c r="H120" i="5" s="1"/>
  <c r="L787" i="4"/>
  <c r="E778" i="4"/>
  <c r="K778" i="4" s="1"/>
  <c r="K777" i="4"/>
  <c r="L777" i="4"/>
  <c r="K776" i="4"/>
  <c r="F778" i="4"/>
  <c r="L778" i="4" s="1"/>
  <c r="L776" i="4"/>
  <c r="L771" i="4"/>
  <c r="K772" i="4"/>
  <c r="L770" i="4"/>
  <c r="H773" i="4"/>
  <c r="F116" i="5" s="1"/>
  <c r="L764" i="4"/>
  <c r="H766" i="4"/>
  <c r="L763" i="4"/>
  <c r="F765" i="4"/>
  <c r="L765" i="4" s="1"/>
  <c r="L757" i="4"/>
  <c r="F758" i="4"/>
  <c r="L758" i="4" s="1"/>
  <c r="K758" i="4"/>
  <c r="H759" i="4"/>
  <c r="F114" i="5" s="1"/>
  <c r="L756" i="4"/>
  <c r="L751" i="4"/>
  <c r="F752" i="4"/>
  <c r="L752" i="4" s="1"/>
  <c r="F753" i="4"/>
  <c r="E113" i="5" s="1"/>
  <c r="L750" i="4"/>
  <c r="L745" i="4"/>
  <c r="J747" i="4"/>
  <c r="G112" i="5" s="1"/>
  <c r="L744" i="4"/>
  <c r="L743" i="4"/>
  <c r="H747" i="4"/>
  <c r="F112" i="5" s="1"/>
  <c r="K746" i="4"/>
  <c r="F747" i="4"/>
  <c r="E112" i="5" s="1"/>
  <c r="E739" i="4"/>
  <c r="H740" i="4"/>
  <c r="E734" i="4"/>
  <c r="F734" i="4" s="1"/>
  <c r="L734" i="4" s="1"/>
  <c r="H735" i="4"/>
  <c r="F110" i="5" s="1"/>
  <c r="L732" i="4"/>
  <c r="L727" i="4"/>
  <c r="L726" i="4"/>
  <c r="H722" i="4"/>
  <c r="L719" i="4"/>
  <c r="J716" i="4"/>
  <c r="G107" i="5" s="1"/>
  <c r="L715" i="4"/>
  <c r="F716" i="4"/>
  <c r="E107" i="5" s="1"/>
  <c r="L714" i="4"/>
  <c r="L713" i="4"/>
  <c r="L709" i="4"/>
  <c r="L707" i="4"/>
  <c r="L702" i="4"/>
  <c r="E703" i="4"/>
  <c r="F703" i="4" s="1"/>
  <c r="L703" i="4" s="1"/>
  <c r="F704" i="4"/>
  <c r="E105" i="5" s="1"/>
  <c r="H704" i="4"/>
  <c r="F105" i="5" s="1"/>
  <c r="L701" i="4"/>
  <c r="L700" i="4"/>
  <c r="K700" i="4"/>
  <c r="E696" i="4"/>
  <c r="F696" i="4" s="1"/>
  <c r="L696" i="4" s="1"/>
  <c r="L695" i="4"/>
  <c r="L694" i="4"/>
  <c r="J697" i="4"/>
  <c r="G104" i="5" s="1"/>
  <c r="L692" i="4"/>
  <c r="L687" i="4"/>
  <c r="L686" i="4"/>
  <c r="H689" i="4"/>
  <c r="F103" i="5" s="1"/>
  <c r="E688" i="4"/>
  <c r="H682" i="4"/>
  <c r="F102" i="5" s="1"/>
  <c r="L680" i="4"/>
  <c r="L679" i="4"/>
  <c r="L678" i="4"/>
  <c r="F682" i="4"/>
  <c r="E674" i="4"/>
  <c r="F674" i="4" s="1"/>
  <c r="L674" i="4" s="1"/>
  <c r="F675" i="4"/>
  <c r="E101" i="5" s="1"/>
  <c r="L671" i="4"/>
  <c r="H675" i="4"/>
  <c r="F101" i="5" s="1"/>
  <c r="L666" i="4"/>
  <c r="J668" i="4"/>
  <c r="G100" i="5" s="1"/>
  <c r="L665" i="4"/>
  <c r="F667" i="4"/>
  <c r="L667" i="4" s="1"/>
  <c r="L664" i="4"/>
  <c r="K664" i="4"/>
  <c r="L659" i="4"/>
  <c r="L658" i="4"/>
  <c r="L657" i="4"/>
  <c r="F661" i="4"/>
  <c r="H661" i="4"/>
  <c r="F99" i="5" s="1"/>
  <c r="J654" i="4"/>
  <c r="G98" i="5" s="1"/>
  <c r="E653" i="4"/>
  <c r="F653" i="4" s="1"/>
  <c r="L653" i="4" s="1"/>
  <c r="L652" i="4"/>
  <c r="L651" i="4"/>
  <c r="L650" i="4"/>
  <c r="E646" i="4"/>
  <c r="L644" i="4"/>
  <c r="L640" i="4"/>
  <c r="F641" i="4"/>
  <c r="L639" i="4"/>
  <c r="H641" i="4"/>
  <c r="F96" i="5" s="1"/>
  <c r="L638" i="4"/>
  <c r="K634" i="4"/>
  <c r="L633" i="4"/>
  <c r="L632" i="4"/>
  <c r="F635" i="4"/>
  <c r="J629" i="4"/>
  <c r="G94" i="5" s="1"/>
  <c r="E628" i="4"/>
  <c r="F628" i="4" s="1"/>
  <c r="L628" i="4" s="1"/>
  <c r="L627" i="4"/>
  <c r="K628" i="4"/>
  <c r="L626" i="4"/>
  <c r="L625" i="4"/>
  <c r="L620" i="4"/>
  <c r="H622" i="4"/>
  <c r="F93" i="5" s="1"/>
  <c r="E621" i="4"/>
  <c r="K621" i="4" s="1"/>
  <c r="L619" i="4"/>
  <c r="H616" i="4"/>
  <c r="F92" i="5" s="1"/>
  <c r="E615" i="4"/>
  <c r="F615" i="4" s="1"/>
  <c r="L615" i="4" s="1"/>
  <c r="L613" i="4"/>
  <c r="L612" i="4"/>
  <c r="L607" i="4"/>
  <c r="F608" i="4"/>
  <c r="L608" i="4" s="1"/>
  <c r="K608" i="4"/>
  <c r="H609" i="4"/>
  <c r="F91" i="5" s="1"/>
  <c r="L606" i="4"/>
  <c r="F609" i="4"/>
  <c r="E91" i="5" s="1"/>
  <c r="L605" i="4"/>
  <c r="L600" i="4"/>
  <c r="L599" i="4"/>
  <c r="H602" i="4"/>
  <c r="F90" i="5" s="1"/>
  <c r="E601" i="4"/>
  <c r="J595" i="4"/>
  <c r="G89" i="5" s="1"/>
  <c r="L593" i="4"/>
  <c r="L592" i="4"/>
  <c r="H595" i="4"/>
  <c r="F89" i="5" s="1"/>
  <c r="E594" i="4"/>
  <c r="K594" i="4" s="1"/>
  <c r="F587" i="4"/>
  <c r="L587" i="4" s="1"/>
  <c r="L586" i="4"/>
  <c r="H588" i="4"/>
  <c r="F88" i="5" s="1"/>
  <c r="F588" i="4"/>
  <c r="E88" i="5" s="1"/>
  <c r="L580" i="4"/>
  <c r="E581" i="4"/>
  <c r="K581" i="4" s="1"/>
  <c r="H582" i="4"/>
  <c r="F87" i="5" s="1"/>
  <c r="L579" i="4"/>
  <c r="J576" i="4"/>
  <c r="G86" i="5" s="1"/>
  <c r="L574" i="4"/>
  <c r="H576" i="4"/>
  <c r="F86" i="5" s="1"/>
  <c r="E575" i="4"/>
  <c r="F575" i="4" s="1"/>
  <c r="L575" i="4" s="1"/>
  <c r="L572" i="4"/>
  <c r="L567" i="4"/>
  <c r="H569" i="4"/>
  <c r="F85" i="5" s="1"/>
  <c r="K568" i="4"/>
  <c r="L566" i="4"/>
  <c r="F569" i="4"/>
  <c r="E562" i="4"/>
  <c r="K562" i="4" s="1"/>
  <c r="H563" i="4"/>
  <c r="F84" i="5" s="1"/>
  <c r="L560" i="4"/>
  <c r="E556" i="4"/>
  <c r="K556" i="4" s="1"/>
  <c r="H557" i="4"/>
  <c r="F83" i="5" s="1"/>
  <c r="L554" i="4"/>
  <c r="H551" i="4"/>
  <c r="F82" i="5" s="1"/>
  <c r="K550" i="4"/>
  <c r="L549" i="4"/>
  <c r="L550" i="4"/>
  <c r="F551" i="4"/>
  <c r="L551" i="4" s="1"/>
  <c r="L548" i="4"/>
  <c r="F545" i="4"/>
  <c r="L545" i="4" s="1"/>
  <c r="H545" i="4"/>
  <c r="F81" i="5" s="1"/>
  <c r="L542" i="4"/>
  <c r="L538" i="4"/>
  <c r="L537" i="4"/>
  <c r="H539" i="4"/>
  <c r="F80" i="5" s="1"/>
  <c r="J539" i="4"/>
  <c r="L536" i="4"/>
  <c r="L535" i="4"/>
  <c r="L530" i="4"/>
  <c r="L529" i="4"/>
  <c r="L524" i="4"/>
  <c r="K525" i="4"/>
  <c r="L523" i="4"/>
  <c r="J526" i="4"/>
  <c r="G78" i="5" s="1"/>
  <c r="I6" i="7" s="1"/>
  <c r="J6" i="7" s="1"/>
  <c r="L525" i="4"/>
  <c r="F526" i="4"/>
  <c r="E78" i="5" s="1"/>
  <c r="L519" i="4"/>
  <c r="L518" i="4"/>
  <c r="E77" i="5"/>
  <c r="L515" i="4"/>
  <c r="L514" i="4"/>
  <c r="L511" i="4"/>
  <c r="L510" i="4"/>
  <c r="L505" i="4"/>
  <c r="J507" i="4"/>
  <c r="G74" i="5" s="1"/>
  <c r="F507" i="4"/>
  <c r="L503" i="4"/>
  <c r="H500" i="4"/>
  <c r="F73" i="5" s="1"/>
  <c r="L497" i="4"/>
  <c r="J500" i="4"/>
  <c r="G73" i="5" s="1"/>
  <c r="L491" i="4"/>
  <c r="H493" i="4"/>
  <c r="F72" i="5" s="1"/>
  <c r="E492" i="4"/>
  <c r="E486" i="4"/>
  <c r="K486" i="4" s="1"/>
  <c r="L484" i="4"/>
  <c r="H487" i="4"/>
  <c r="F71" i="5" s="1"/>
  <c r="L483" i="4"/>
  <c r="J487" i="4"/>
  <c r="G71" i="5" s="1"/>
  <c r="L481" i="4"/>
  <c r="L475" i="4"/>
  <c r="L474" i="4"/>
  <c r="J477" i="4"/>
  <c r="G70" i="5" s="1"/>
  <c r="H477" i="4"/>
  <c r="F70" i="5" s="1"/>
  <c r="L470" i="4"/>
  <c r="L465" i="4"/>
  <c r="L464" i="4"/>
  <c r="J467" i="4"/>
  <c r="G69" i="5" s="1"/>
  <c r="H467" i="4"/>
  <c r="F69" i="5" s="1"/>
  <c r="L463" i="4"/>
  <c r="F466" i="4"/>
  <c r="L466" i="4" s="1"/>
  <c r="E461" i="4"/>
  <c r="K461" i="4" s="1"/>
  <c r="L460" i="4"/>
  <c r="L455" i="4"/>
  <c r="L454" i="4"/>
  <c r="F456" i="4"/>
  <c r="L456" i="4" s="1"/>
  <c r="F457" i="4"/>
  <c r="E68" i="5" s="1"/>
  <c r="L447" i="4"/>
  <c r="L448" i="4"/>
  <c r="L446" i="4"/>
  <c r="L444" i="4"/>
  <c r="J441" i="4"/>
  <c r="G66" i="5" s="1"/>
  <c r="L439" i="4"/>
  <c r="L438" i="4"/>
  <c r="F441" i="4"/>
  <c r="L441" i="4" s="1"/>
  <c r="K440" i="4"/>
  <c r="L436" i="4"/>
  <c r="L431" i="4"/>
  <c r="K432" i="4"/>
  <c r="E429" i="4"/>
  <c r="K429" i="4" s="1"/>
  <c r="L428" i="4"/>
  <c r="H425" i="4"/>
  <c r="F64" i="5" s="1"/>
  <c r="L423" i="4"/>
  <c r="L422" i="4"/>
  <c r="L420" i="4"/>
  <c r="E416" i="4"/>
  <c r="L415" i="4"/>
  <c r="L414" i="4"/>
  <c r="L409" i="4"/>
  <c r="F410" i="4"/>
  <c r="L410" i="4"/>
  <c r="F404" i="4"/>
  <c r="L404" i="4" s="1"/>
  <c r="K404" i="4"/>
  <c r="L403" i="4"/>
  <c r="L402" i="4"/>
  <c r="F405" i="4"/>
  <c r="E61" i="5" s="1"/>
  <c r="J399" i="4"/>
  <c r="G60" i="5" s="1"/>
  <c r="L397" i="4"/>
  <c r="K398" i="4"/>
  <c r="F399" i="4"/>
  <c r="E60" i="5" s="1"/>
  <c r="L396" i="4"/>
  <c r="L391" i="4"/>
  <c r="L390" i="4"/>
  <c r="F392" i="4"/>
  <c r="L385" i="4"/>
  <c r="E386" i="4"/>
  <c r="F386" i="4" s="1"/>
  <c r="L386" i="4" s="1"/>
  <c r="L383" i="4"/>
  <c r="E379" i="4"/>
  <c r="F379" i="4" s="1"/>
  <c r="L379" i="4"/>
  <c r="K372" i="4"/>
  <c r="L372" i="4"/>
  <c r="L364" i="4"/>
  <c r="L365" i="4"/>
  <c r="F366" i="4"/>
  <c r="E55" i="5" s="1"/>
  <c r="L363" i="4"/>
  <c r="H366" i="4"/>
  <c r="F55" i="5" s="1"/>
  <c r="L358" i="4"/>
  <c r="E359" i="4"/>
  <c r="K359" i="4" s="1"/>
  <c r="L357" i="4"/>
  <c r="J360" i="4"/>
  <c r="G54" i="5" s="1"/>
  <c r="L356" i="4"/>
  <c r="H360" i="4"/>
  <c r="F54" i="5" s="1"/>
  <c r="L355" i="4"/>
  <c r="L354" i="4"/>
  <c r="L350" i="4"/>
  <c r="L349" i="4"/>
  <c r="F351" i="4"/>
  <c r="E53" i="5" s="1"/>
  <c r="E345" i="4"/>
  <c r="L344" i="4"/>
  <c r="L343" i="4"/>
  <c r="J340" i="4"/>
  <c r="G51" i="5" s="1"/>
  <c r="H340" i="4"/>
  <c r="F51" i="5" s="1"/>
  <c r="F340" i="4"/>
  <c r="E51" i="5" s="1"/>
  <c r="K339" i="4"/>
  <c r="J334" i="4"/>
  <c r="G50" i="5" s="1"/>
  <c r="L332" i="4"/>
  <c r="L331" i="4"/>
  <c r="L326" i="4"/>
  <c r="H328" i="4"/>
  <c r="F49" i="5" s="1"/>
  <c r="F327" i="4"/>
  <c r="L327" i="4" s="1"/>
  <c r="L325" i="4"/>
  <c r="L324" i="4"/>
  <c r="L318" i="4"/>
  <c r="K320" i="4"/>
  <c r="H321" i="4"/>
  <c r="F48" i="5" s="1"/>
  <c r="F321" i="4"/>
  <c r="E48" i="5" s="1"/>
  <c r="J314" i="4"/>
  <c r="G47" i="5" s="1"/>
  <c r="H314" i="4"/>
  <c r="F47" i="5" s="1"/>
  <c r="L313" i="4"/>
  <c r="L312" i="4"/>
  <c r="L311" i="4"/>
  <c r="L306" i="4"/>
  <c r="L305" i="4"/>
  <c r="L303" i="4"/>
  <c r="F308" i="4"/>
  <c r="L308" i="4" s="1"/>
  <c r="L298" i="4"/>
  <c r="E299" i="4"/>
  <c r="F299" i="4" s="1"/>
  <c r="L299" i="4" s="1"/>
  <c r="K299" i="4"/>
  <c r="L297" i="4"/>
  <c r="L295" i="4"/>
  <c r="H300" i="4"/>
  <c r="F45" i="5" s="1"/>
  <c r="K295" i="4"/>
  <c r="L289" i="4"/>
  <c r="L287" i="4"/>
  <c r="E288" i="4"/>
  <c r="F288" i="4" s="1"/>
  <c r="L288" i="4" s="1"/>
  <c r="L282" i="4"/>
  <c r="L281" i="4"/>
  <c r="F283" i="4"/>
  <c r="L283" i="4" s="1"/>
  <c r="L274" i="4"/>
  <c r="F275" i="4"/>
  <c r="L275" i="4" s="1"/>
  <c r="L273" i="4"/>
  <c r="J276" i="4"/>
  <c r="G42" i="5" s="1"/>
  <c r="L266" i="4"/>
  <c r="J268" i="4"/>
  <c r="G41" i="5" s="1"/>
  <c r="F267" i="4"/>
  <c r="L267" i="4" s="1"/>
  <c r="L263" i="4"/>
  <c r="H260" i="4"/>
  <c r="F40" i="5" s="1"/>
  <c r="G8" i="7" s="1"/>
  <c r="H8" i="7" s="1"/>
  <c r="L258" i="4"/>
  <c r="L257" i="4"/>
  <c r="F251" i="4"/>
  <c r="L251" i="4" s="1"/>
  <c r="L249" i="4"/>
  <c r="F252" i="4"/>
  <c r="L247" i="4"/>
  <c r="E243" i="4"/>
  <c r="L241" i="4"/>
  <c r="L239" i="4"/>
  <c r="L234" i="4"/>
  <c r="F235" i="4"/>
  <c r="L235" i="4" s="1"/>
  <c r="L233" i="4"/>
  <c r="F236" i="4"/>
  <c r="L236" i="4" s="1"/>
  <c r="J228" i="4"/>
  <c r="G36" i="5" s="1"/>
  <c r="L226" i="4"/>
  <c r="H228" i="4"/>
  <c r="F36" i="5" s="1"/>
  <c r="E227" i="4"/>
  <c r="F227" i="4" s="1"/>
  <c r="L227" i="4" s="1"/>
  <c r="L225" i="4"/>
  <c r="L223" i="4"/>
  <c r="J220" i="4"/>
  <c r="G35" i="5" s="1"/>
  <c r="F219" i="4"/>
  <c r="L219" i="4" s="1"/>
  <c r="L217" i="4"/>
  <c r="L215" i="4"/>
  <c r="K215" i="4"/>
  <c r="J212" i="4"/>
  <c r="G34" i="5" s="1"/>
  <c r="E211" i="4"/>
  <c r="F211" i="4" s="1"/>
  <c r="L211" i="4" s="1"/>
  <c r="L210" i="4"/>
  <c r="K209" i="4"/>
  <c r="H212" i="4"/>
  <c r="F34" i="5" s="1"/>
  <c r="L209" i="4"/>
  <c r="L207" i="4"/>
  <c r="H204" i="4"/>
  <c r="F33" i="5" s="1"/>
  <c r="L202" i="4"/>
  <c r="L201" i="4"/>
  <c r="K203" i="4"/>
  <c r="E195" i="4"/>
  <c r="F195" i="4" s="1"/>
  <c r="L195" i="4" s="1"/>
  <c r="L194" i="4"/>
  <c r="L191" i="4"/>
  <c r="E192" i="4"/>
  <c r="K192" i="4" s="1"/>
  <c r="L186" i="4"/>
  <c r="E187" i="4"/>
  <c r="K187" i="4" s="1"/>
  <c r="H188" i="4"/>
  <c r="F31" i="5" s="1"/>
  <c r="L185" i="4"/>
  <c r="L178" i="4"/>
  <c r="L177" i="4"/>
  <c r="L175" i="4"/>
  <c r="K179" i="4"/>
  <c r="E176" i="4"/>
  <c r="K176" i="4" s="1"/>
  <c r="L170" i="4"/>
  <c r="J172" i="4"/>
  <c r="G29" i="5" s="1"/>
  <c r="K171" i="4"/>
  <c r="L163" i="4"/>
  <c r="L161" i="4"/>
  <c r="H165" i="4"/>
  <c r="F28" i="5" s="1"/>
  <c r="J158" i="4"/>
  <c r="G27" i="5" s="1"/>
  <c r="L156" i="4"/>
  <c r="H158" i="4"/>
  <c r="L155" i="4"/>
  <c r="K157" i="4"/>
  <c r="L149" i="4"/>
  <c r="H151" i="4"/>
  <c r="F26" i="5" s="1"/>
  <c r="K150" i="4"/>
  <c r="L147" i="4"/>
  <c r="J144" i="4"/>
  <c r="G25" i="5" s="1"/>
  <c r="K143" i="4"/>
  <c r="L143" i="4"/>
  <c r="H144" i="4"/>
  <c r="F25" i="5" s="1"/>
  <c r="J137" i="4"/>
  <c r="G24" i="5" s="1"/>
  <c r="L135" i="4"/>
  <c r="K136" i="4"/>
  <c r="F136" i="4"/>
  <c r="L136" i="4" s="1"/>
  <c r="H137" i="4"/>
  <c r="F24" i="5" s="1"/>
  <c r="F137" i="4"/>
  <c r="L134" i="4"/>
  <c r="L129" i="4"/>
  <c r="H131" i="4"/>
  <c r="F23" i="5" s="1"/>
  <c r="F130" i="4"/>
  <c r="L130" i="4" s="1"/>
  <c r="L123" i="4"/>
  <c r="H125" i="4"/>
  <c r="F22" i="5" s="1"/>
  <c r="F124" i="4"/>
  <c r="L124" i="4" s="1"/>
  <c r="L117" i="4"/>
  <c r="K118" i="4"/>
  <c r="F119" i="4"/>
  <c r="E21" i="5" s="1"/>
  <c r="L116" i="4"/>
  <c r="L111" i="4"/>
  <c r="E112" i="4"/>
  <c r="F112" i="4" s="1"/>
  <c r="L110" i="4"/>
  <c r="L105" i="4"/>
  <c r="L104" i="4"/>
  <c r="F107" i="4"/>
  <c r="E19" i="5" s="1"/>
  <c r="H101" i="4"/>
  <c r="F18" i="5" s="1"/>
  <c r="F100" i="4"/>
  <c r="L100" i="4" s="1"/>
  <c r="F101" i="4"/>
  <c r="E18" i="5" s="1"/>
  <c r="F94" i="4"/>
  <c r="L94" i="4" s="1"/>
  <c r="L90" i="4"/>
  <c r="H87" i="4"/>
  <c r="F16" i="5" s="1"/>
  <c r="L85" i="4"/>
  <c r="K86" i="4"/>
  <c r="L82" i="4"/>
  <c r="E83" i="4"/>
  <c r="F83" i="4" s="1"/>
  <c r="L83" i="4" s="1"/>
  <c r="L77" i="4"/>
  <c r="L76" i="4"/>
  <c r="F78" i="4"/>
  <c r="L78" i="4" s="1"/>
  <c r="L74" i="4"/>
  <c r="L69" i="4"/>
  <c r="E70" i="4"/>
  <c r="K70" i="4" s="1"/>
  <c r="J71" i="4"/>
  <c r="G14" i="5" s="1"/>
  <c r="I12" i="7" s="1"/>
  <c r="J12" i="7" s="1"/>
  <c r="L68" i="4"/>
  <c r="L66" i="4"/>
  <c r="H71" i="4"/>
  <c r="F14" i="5" s="1"/>
  <c r="H63" i="4"/>
  <c r="F13" i="5" s="1"/>
  <c r="L61" i="4"/>
  <c r="E62" i="4"/>
  <c r="L60" i="4"/>
  <c r="L58" i="4"/>
  <c r="L53" i="4"/>
  <c r="E54" i="4"/>
  <c r="H55" i="4"/>
  <c r="F12" i="5" s="1"/>
  <c r="L52" i="4"/>
  <c r="F49" i="4"/>
  <c r="E11" i="5" s="1"/>
  <c r="L44" i="4"/>
  <c r="L45" i="4"/>
  <c r="E10" i="5"/>
  <c r="L43" i="4"/>
  <c r="E39" i="4"/>
  <c r="K39" i="4" s="1"/>
  <c r="L38" i="4"/>
  <c r="F39" i="4"/>
  <c r="L39" i="4" s="1"/>
  <c r="L37" i="4"/>
  <c r="H40" i="4"/>
  <c r="F9" i="5" s="1"/>
  <c r="F40" i="4"/>
  <c r="J33" i="4"/>
  <c r="G8" i="5" s="1"/>
  <c r="H33" i="4"/>
  <c r="F8" i="5" s="1"/>
  <c r="L29" i="4"/>
  <c r="L28" i="4"/>
  <c r="L23" i="4"/>
  <c r="H25" i="4"/>
  <c r="F7" i="5" s="1"/>
  <c r="L22" i="4"/>
  <c r="K24" i="4"/>
  <c r="F25" i="4"/>
  <c r="L25" i="4" s="1"/>
  <c r="L21" i="4"/>
  <c r="L16" i="4"/>
  <c r="K17" i="4"/>
  <c r="H18" i="4"/>
  <c r="F6" i="5" s="1"/>
  <c r="F18" i="4"/>
  <c r="E6" i="5" s="1"/>
  <c r="F12" i="4"/>
  <c r="E5" i="5" s="1"/>
  <c r="L9" i="4"/>
  <c r="L5" i="4"/>
  <c r="K855" i="4"/>
  <c r="F128" i="5"/>
  <c r="F125" i="5"/>
  <c r="F117" i="5"/>
  <c r="G783" i="4" s="1"/>
  <c r="H783" i="4" s="1"/>
  <c r="H784" i="4" s="1"/>
  <c r="F118" i="5" s="1"/>
  <c r="F115" i="5"/>
  <c r="F739" i="4"/>
  <c r="K739" i="4"/>
  <c r="F107" i="5"/>
  <c r="F106" i="5"/>
  <c r="K681" i="4"/>
  <c r="G101" i="5"/>
  <c r="K660" i="4"/>
  <c r="F98" i="5"/>
  <c r="E96" i="5"/>
  <c r="K640" i="4"/>
  <c r="K544" i="4"/>
  <c r="F76" i="5"/>
  <c r="F75" i="5"/>
  <c r="K506" i="4"/>
  <c r="K499" i="4"/>
  <c r="K481" i="4"/>
  <c r="K476" i="4"/>
  <c r="K471" i="4"/>
  <c r="K453" i="4"/>
  <c r="F445" i="4"/>
  <c r="L445" i="4" s="1"/>
  <c r="K437" i="4"/>
  <c r="K424" i="4"/>
  <c r="F421" i="4"/>
  <c r="F63" i="5"/>
  <c r="F62" i="5"/>
  <c r="F60" i="5"/>
  <c r="F58" i="5"/>
  <c r="F57" i="5"/>
  <c r="F56" i="5"/>
  <c r="K365" i="4"/>
  <c r="K307" i="4"/>
  <c r="K304" i="4"/>
  <c r="F296" i="4"/>
  <c r="K291" i="4"/>
  <c r="F280" i="4"/>
  <c r="K264" i="4"/>
  <c r="K259" i="4"/>
  <c r="K248" i="4"/>
  <c r="K240" i="4"/>
  <c r="K232" i="4"/>
  <c r="F224" i="4"/>
  <c r="F216" i="4"/>
  <c r="K211" i="4"/>
  <c r="K208" i="4"/>
  <c r="F184" i="4"/>
  <c r="K164" i="4"/>
  <c r="F27" i="5"/>
  <c r="G20" i="5"/>
  <c r="G19" i="5"/>
  <c r="K106" i="4"/>
  <c r="F91" i="4"/>
  <c r="K75" i="4"/>
  <c r="K67" i="4"/>
  <c r="K59" i="4"/>
  <c r="G11" i="5"/>
  <c r="I13" i="7" s="1"/>
  <c r="J13" i="7" s="1"/>
  <c r="H11" i="5"/>
  <c r="F30" i="4"/>
  <c r="F5" i="5"/>
  <c r="K11" i="4"/>
  <c r="H4" i="5"/>
  <c r="L6" i="4"/>
  <c r="L411" i="6" l="1"/>
  <c r="H10" i="5"/>
  <c r="F268" i="4"/>
  <c r="E41" i="5" s="1"/>
  <c r="F685" i="4"/>
  <c r="L685" i="4" s="1"/>
  <c r="K685" i="4"/>
  <c r="L16" i="7"/>
  <c r="K16" i="7"/>
  <c r="H68" i="5"/>
  <c r="F376" i="4"/>
  <c r="K376" i="4"/>
  <c r="K762" i="4"/>
  <c r="F762" i="4"/>
  <c r="H21" i="5"/>
  <c r="F334" i="4"/>
  <c r="L334" i="4" s="1"/>
  <c r="F169" i="4"/>
  <c r="L169" i="4" s="1"/>
  <c r="K169" i="4"/>
  <c r="F769" i="4"/>
  <c r="F773" i="4" s="1"/>
  <c r="E116" i="5" s="1"/>
  <c r="K769" i="4"/>
  <c r="L725" i="4"/>
  <c r="F728" i="4"/>
  <c r="K345" i="6"/>
  <c r="L345" i="6"/>
  <c r="H77" i="5"/>
  <c r="K6" i="6"/>
  <c r="L6" i="6"/>
  <c r="G9" i="7"/>
  <c r="H9" i="7" s="1"/>
  <c r="K720" i="4"/>
  <c r="F720" i="4"/>
  <c r="F314" i="4"/>
  <c r="E47" i="5" s="1"/>
  <c r="H6" i="5"/>
  <c r="L21" i="6"/>
  <c r="K21" i="6"/>
  <c r="L635" i="4"/>
  <c r="F831" i="4"/>
  <c r="K831" i="4"/>
  <c r="L258" i="6"/>
  <c r="K258" i="6"/>
  <c r="F199" i="4"/>
  <c r="K199" i="4"/>
  <c r="F472" i="4"/>
  <c r="K472" i="4"/>
  <c r="F212" i="4"/>
  <c r="K203" i="6"/>
  <c r="L203" i="6"/>
  <c r="K5" i="6"/>
  <c r="F148" i="4"/>
  <c r="K148" i="4"/>
  <c r="H55" i="5"/>
  <c r="L177" i="6"/>
  <c r="K177" i="6"/>
  <c r="F819" i="4"/>
  <c r="K819" i="4"/>
  <c r="F154" i="4"/>
  <c r="K154" i="4"/>
  <c r="F168" i="4"/>
  <c r="K168" i="4"/>
  <c r="F845" i="4"/>
  <c r="L845" i="4" s="1"/>
  <c r="K845" i="4"/>
  <c r="F369" i="4"/>
  <c r="K369" i="4"/>
  <c r="F131" i="4"/>
  <c r="E23" i="5" s="1"/>
  <c r="F668" i="4"/>
  <c r="E100" i="5" s="1"/>
  <c r="F162" i="4"/>
  <c r="K162" i="4"/>
  <c r="F384" i="4"/>
  <c r="K384" i="4"/>
  <c r="H47" i="5"/>
  <c r="I7" i="7"/>
  <c r="J7" i="7" s="1"/>
  <c r="F370" i="4"/>
  <c r="L370" i="4" s="1"/>
  <c r="K370" i="4"/>
  <c r="H61" i="5"/>
  <c r="F500" i="4"/>
  <c r="H88" i="5"/>
  <c r="K297" i="6"/>
  <c r="K140" i="4"/>
  <c r="F140" i="4"/>
  <c r="F377" i="4"/>
  <c r="L377" i="4" s="1"/>
  <c r="K377" i="4"/>
  <c r="K251" i="6"/>
  <c r="L251" i="6"/>
  <c r="L215" i="6"/>
  <c r="K215" i="6"/>
  <c r="L641" i="4"/>
  <c r="L181" i="6"/>
  <c r="K181" i="6"/>
  <c r="L257" i="6"/>
  <c r="K257" i="6"/>
  <c r="L254" i="6"/>
  <c r="K254" i="6"/>
  <c r="H18" i="5"/>
  <c r="L317" i="4"/>
  <c r="I9" i="7"/>
  <c r="J9" i="7" s="1"/>
  <c r="F721" i="4"/>
  <c r="L721" i="4" s="1"/>
  <c r="K721" i="4"/>
  <c r="L147" i="6"/>
  <c r="K147" i="6"/>
  <c r="F800" i="4"/>
  <c r="L800" i="4" s="1"/>
  <c r="F759" i="4"/>
  <c r="E114" i="5" s="1"/>
  <c r="F852" i="4"/>
  <c r="K852" i="4"/>
  <c r="K71" i="6"/>
  <c r="L71" i="6"/>
  <c r="F473" i="4"/>
  <c r="L473" i="4" s="1"/>
  <c r="K473" i="4"/>
  <c r="L103" i="6"/>
  <c r="K103" i="6"/>
  <c r="L99" i="6"/>
  <c r="K99" i="6"/>
  <c r="H53" i="5"/>
  <c r="H76" i="5"/>
  <c r="K333" i="4"/>
  <c r="K351" i="6"/>
  <c r="L351" i="6"/>
  <c r="F735" i="4"/>
  <c r="F271" i="4"/>
  <c r="K271" i="4"/>
  <c r="H75" i="5"/>
  <c r="E81" i="5"/>
  <c r="F408" i="4"/>
  <c r="K408" i="4"/>
  <c r="F710" i="4"/>
  <c r="L301" i="6"/>
  <c r="K301" i="6"/>
  <c r="F70" i="4"/>
  <c r="F654" i="4"/>
  <c r="E98" i="5" s="1"/>
  <c r="K16" i="6"/>
  <c r="L16" i="6"/>
  <c r="L14" i="6"/>
  <c r="K14" i="6"/>
  <c r="L211" i="6"/>
  <c r="K211" i="6"/>
  <c r="F255" i="4"/>
  <c r="K255" i="4"/>
  <c r="H113" i="5"/>
  <c r="K195" i="4"/>
  <c r="L23" i="6"/>
  <c r="K23" i="6"/>
  <c r="K300" i="6"/>
  <c r="L300" i="6"/>
  <c r="F629" i="4"/>
  <c r="E94" i="5" s="1"/>
  <c r="K653" i="4"/>
  <c r="K734" i="4"/>
  <c r="K531" i="4"/>
  <c r="F531" i="4"/>
  <c r="L7" i="13"/>
  <c r="L8" i="13" s="1"/>
  <c r="L11" i="13"/>
  <c r="F19" i="7"/>
  <c r="L19" i="7" s="1"/>
  <c r="T19" i="7" s="1"/>
  <c r="K19" i="7"/>
  <c r="K15" i="7"/>
  <c r="L387" i="6"/>
  <c r="F15" i="7"/>
  <c r="E14" i="7" s="1"/>
  <c r="L15" i="7"/>
  <c r="F849" i="4"/>
  <c r="L848" i="4"/>
  <c r="H127" i="5"/>
  <c r="L842" i="4"/>
  <c r="L827" i="4"/>
  <c r="F828" i="4"/>
  <c r="K814" i="4"/>
  <c r="F814" i="4"/>
  <c r="L808" i="4"/>
  <c r="F809" i="4"/>
  <c r="F803" i="4"/>
  <c r="E121" i="5" s="1"/>
  <c r="K794" i="4"/>
  <c r="E788" i="4"/>
  <c r="K788" i="4" s="1"/>
  <c r="L795" i="4"/>
  <c r="F779" i="4"/>
  <c r="E117" i="5" s="1"/>
  <c r="L753" i="4"/>
  <c r="H112" i="5"/>
  <c r="L747" i="4"/>
  <c r="L739" i="4"/>
  <c r="F740" i="4"/>
  <c r="E111" i="5" s="1"/>
  <c r="F111" i="5"/>
  <c r="G693" i="4" s="1"/>
  <c r="H693" i="4" s="1"/>
  <c r="H697" i="4" s="1"/>
  <c r="F104" i="5" s="1"/>
  <c r="G6" i="7" s="1"/>
  <c r="H6" i="7" s="1"/>
  <c r="K696" i="4"/>
  <c r="L735" i="4"/>
  <c r="E110" i="5"/>
  <c r="F108" i="5"/>
  <c r="H107" i="5"/>
  <c r="L716" i="4"/>
  <c r="H105" i="5"/>
  <c r="K703" i="4"/>
  <c r="L704" i="4"/>
  <c r="F688" i="4"/>
  <c r="K688" i="4"/>
  <c r="L682" i="4"/>
  <c r="E102" i="5"/>
  <c r="K674" i="4"/>
  <c r="L675" i="4"/>
  <c r="H101" i="5"/>
  <c r="L668" i="4"/>
  <c r="L661" i="4"/>
  <c r="E99" i="5"/>
  <c r="H98" i="5"/>
  <c r="L654" i="4"/>
  <c r="F646" i="4"/>
  <c r="K646" i="4"/>
  <c r="H96" i="5"/>
  <c r="E95" i="5"/>
  <c r="F621" i="4"/>
  <c r="K615" i="4"/>
  <c r="F616" i="4"/>
  <c r="L616" i="4" s="1"/>
  <c r="H91" i="5"/>
  <c r="L609" i="4"/>
  <c r="F601" i="4"/>
  <c r="K601" i="4"/>
  <c r="F594" i="4"/>
  <c r="L594" i="4" s="1"/>
  <c r="F595" i="4"/>
  <c r="L588" i="4"/>
  <c r="F581" i="4"/>
  <c r="K575" i="4"/>
  <c r="F576" i="4"/>
  <c r="L569" i="4"/>
  <c r="E85" i="5"/>
  <c r="F562" i="4"/>
  <c r="F556" i="4"/>
  <c r="E82" i="5"/>
  <c r="L539" i="4"/>
  <c r="G80" i="5"/>
  <c r="H78" i="5"/>
  <c r="L526" i="4"/>
  <c r="L507" i="4"/>
  <c r="E74" i="5"/>
  <c r="L500" i="4"/>
  <c r="E73" i="5"/>
  <c r="K492" i="4"/>
  <c r="F492" i="4"/>
  <c r="F486" i="4"/>
  <c r="F461" i="4"/>
  <c r="L461" i="4" s="1"/>
  <c r="L457" i="4"/>
  <c r="F449" i="4"/>
  <c r="E66" i="5"/>
  <c r="F429" i="4"/>
  <c r="L429" i="4" s="1"/>
  <c r="F433" i="4"/>
  <c r="L421" i="4"/>
  <c r="F425" i="4"/>
  <c r="K416" i="4"/>
  <c r="F416" i="4"/>
  <c r="L405" i="4"/>
  <c r="L399" i="4"/>
  <c r="H60" i="5"/>
  <c r="L392" i="4"/>
  <c r="F393" i="4"/>
  <c r="K386" i="4"/>
  <c r="K379" i="4"/>
  <c r="L366" i="4"/>
  <c r="F359" i="4"/>
  <c r="L351" i="4"/>
  <c r="F345" i="4"/>
  <c r="K345" i="4"/>
  <c r="H51" i="5"/>
  <c r="L340" i="4"/>
  <c r="F328" i="4"/>
  <c r="L328" i="4" s="1"/>
  <c r="H48" i="5"/>
  <c r="L321" i="4"/>
  <c r="L314" i="4"/>
  <c r="E46" i="5"/>
  <c r="L296" i="4"/>
  <c r="F300" i="4"/>
  <c r="F292" i="4"/>
  <c r="K288" i="4"/>
  <c r="L280" i="4"/>
  <c r="F284" i="4"/>
  <c r="H41" i="5"/>
  <c r="L268" i="4"/>
  <c r="L252" i="4"/>
  <c r="E39" i="5"/>
  <c r="K243" i="4"/>
  <c r="F243" i="4"/>
  <c r="E37" i="5"/>
  <c r="K227" i="4"/>
  <c r="L224" i="4"/>
  <c r="F228" i="4"/>
  <c r="L216" i="4"/>
  <c r="F220" i="4"/>
  <c r="L212" i="4"/>
  <c r="E34" i="5"/>
  <c r="F192" i="4"/>
  <c r="F187" i="4"/>
  <c r="L187" i="4" s="1"/>
  <c r="L184" i="4"/>
  <c r="F188" i="4"/>
  <c r="F176" i="4"/>
  <c r="L137" i="4"/>
  <c r="E24" i="5"/>
  <c r="L131" i="4"/>
  <c r="H23" i="5"/>
  <c r="F125" i="4"/>
  <c r="L119" i="4"/>
  <c r="K112" i="4"/>
  <c r="L112" i="4"/>
  <c r="F113" i="4"/>
  <c r="H19" i="5"/>
  <c r="L107" i="4"/>
  <c r="L101" i="4"/>
  <c r="L91" i="4"/>
  <c r="F95" i="4"/>
  <c r="K83" i="4"/>
  <c r="F87" i="4"/>
  <c r="F79" i="4"/>
  <c r="L79" i="4" s="1"/>
  <c r="F62" i="4"/>
  <c r="K62" i="4"/>
  <c r="K54" i="4"/>
  <c r="F54" i="4"/>
  <c r="L49" i="4"/>
  <c r="L40" i="4"/>
  <c r="E9" i="5"/>
  <c r="L30" i="4"/>
  <c r="F33" i="4"/>
  <c r="E7" i="5"/>
  <c r="L18" i="4"/>
  <c r="L12" i="4"/>
  <c r="H5" i="5"/>
  <c r="H100" i="5" l="1"/>
  <c r="H34" i="5"/>
  <c r="G7" i="7"/>
  <c r="H7" i="7" s="1"/>
  <c r="L376" i="4"/>
  <c r="F380" i="4"/>
  <c r="F467" i="4"/>
  <c r="H85" i="5"/>
  <c r="H110" i="5"/>
  <c r="H121" i="5"/>
  <c r="F823" i="4"/>
  <c r="L819" i="4"/>
  <c r="L112" i="6"/>
  <c r="K112" i="6"/>
  <c r="K185" i="6"/>
  <c r="L185" i="6"/>
  <c r="H24" i="5"/>
  <c r="L70" i="4"/>
  <c r="F71" i="4"/>
  <c r="E109" i="5"/>
  <c r="L728" i="4"/>
  <c r="H99" i="5"/>
  <c r="L354" i="6"/>
  <c r="K354" i="6"/>
  <c r="L140" i="4"/>
  <c r="F144" i="4"/>
  <c r="F387" i="4"/>
  <c r="L384" i="4"/>
  <c r="L5" i="6"/>
  <c r="H46" i="5"/>
  <c r="L246" i="6"/>
  <c r="K246" i="6"/>
  <c r="K208" i="6"/>
  <c r="L208" i="6"/>
  <c r="L162" i="4"/>
  <c r="F165" i="4"/>
  <c r="L472" i="4"/>
  <c r="F477" i="4"/>
  <c r="K198" i="6"/>
  <c r="L198" i="6"/>
  <c r="L109" i="6"/>
  <c r="K109" i="6"/>
  <c r="L207" i="6"/>
  <c r="K207" i="6"/>
  <c r="L293" i="6"/>
  <c r="K293" i="6"/>
  <c r="L127" i="6"/>
  <c r="K127" i="6"/>
  <c r="L248" i="6"/>
  <c r="K248" i="6"/>
  <c r="E49" i="5"/>
  <c r="H73" i="5"/>
  <c r="L7" i="6"/>
  <c r="K7" i="6"/>
  <c r="E106" i="5"/>
  <c r="L710" i="4"/>
  <c r="L347" i="6"/>
  <c r="K347" i="6"/>
  <c r="L199" i="4"/>
  <c r="E200" i="4"/>
  <c r="F722" i="4"/>
  <c r="L720" i="4"/>
  <c r="L344" i="6"/>
  <c r="K344" i="6"/>
  <c r="L352" i="6"/>
  <c r="K352" i="6"/>
  <c r="H37" i="5"/>
  <c r="H39" i="5"/>
  <c r="E50" i="5"/>
  <c r="H74" i="5"/>
  <c r="L759" i="4"/>
  <c r="F411" i="4"/>
  <c r="L408" i="4"/>
  <c r="L204" i="6"/>
  <c r="K204" i="6"/>
  <c r="F373" i="4"/>
  <c r="L369" i="4"/>
  <c r="G11" i="7"/>
  <c r="H11" i="7" s="1"/>
  <c r="H102" i="5"/>
  <c r="H114" i="5"/>
  <c r="E256" i="4"/>
  <c r="L255" i="4"/>
  <c r="G10" i="7"/>
  <c r="H10" i="7" s="1"/>
  <c r="H9" i="5"/>
  <c r="L531" i="4"/>
  <c r="F532" i="4"/>
  <c r="L769" i="4"/>
  <c r="L252" i="6"/>
  <c r="K252" i="6"/>
  <c r="L349" i="6"/>
  <c r="K349" i="6"/>
  <c r="F158" i="4"/>
  <c r="L154" i="4"/>
  <c r="K353" i="6"/>
  <c r="L831" i="4"/>
  <c r="F835" i="4"/>
  <c r="L773" i="4"/>
  <c r="L183" i="6"/>
  <c r="K183" i="6"/>
  <c r="H80" i="5"/>
  <c r="I11" i="7"/>
  <c r="J11" i="7" s="1"/>
  <c r="I10" i="7"/>
  <c r="J10" i="7" s="1"/>
  <c r="H117" i="5"/>
  <c r="E783" i="4"/>
  <c r="L148" i="4"/>
  <c r="F151" i="4"/>
  <c r="L212" i="6"/>
  <c r="K212" i="6"/>
  <c r="K355" i="6"/>
  <c r="L355" i="6"/>
  <c r="F766" i="4"/>
  <c r="L762" i="4"/>
  <c r="L342" i="6"/>
  <c r="K342" i="6"/>
  <c r="F788" i="4"/>
  <c r="G12" i="7"/>
  <c r="H12" i="7" s="1"/>
  <c r="E272" i="4"/>
  <c r="L271" i="4"/>
  <c r="H7" i="5"/>
  <c r="H81" i="5"/>
  <c r="L629" i="4"/>
  <c r="L168" i="4"/>
  <c r="F172" i="4"/>
  <c r="H116" i="5"/>
  <c r="H66" i="5"/>
  <c r="H82" i="5"/>
  <c r="H95" i="5"/>
  <c r="H94" i="5"/>
  <c r="L148" i="6"/>
  <c r="K148" i="6"/>
  <c r="F856" i="4"/>
  <c r="L852" i="4"/>
  <c r="K13" i="13"/>
  <c r="K14" i="7"/>
  <c r="F14" i="7"/>
  <c r="E128" i="5"/>
  <c r="L849" i="4"/>
  <c r="E125" i="5"/>
  <c r="L828" i="4"/>
  <c r="L814" i="4"/>
  <c r="F815" i="4"/>
  <c r="E122" i="5"/>
  <c r="L809" i="4"/>
  <c r="L803" i="4"/>
  <c r="L788" i="4"/>
  <c r="F789" i="4"/>
  <c r="L779" i="4"/>
  <c r="L740" i="4"/>
  <c r="E693" i="4"/>
  <c r="H111" i="5"/>
  <c r="L688" i="4"/>
  <c r="F689" i="4"/>
  <c r="L646" i="4"/>
  <c r="F647" i="4"/>
  <c r="L621" i="4"/>
  <c r="F622" i="4"/>
  <c r="E92" i="5"/>
  <c r="F602" i="4"/>
  <c r="L601" i="4"/>
  <c r="E89" i="5"/>
  <c r="L595" i="4"/>
  <c r="L581" i="4"/>
  <c r="F582" i="4"/>
  <c r="L576" i="4"/>
  <c r="E86" i="5"/>
  <c r="L562" i="4"/>
  <c r="F563" i="4"/>
  <c r="L556" i="4"/>
  <c r="F557" i="4"/>
  <c r="L492" i="4"/>
  <c r="F493" i="4"/>
  <c r="L486" i="4"/>
  <c r="F487" i="4"/>
  <c r="E69" i="5"/>
  <c r="L467" i="4"/>
  <c r="E67" i="5"/>
  <c r="L449" i="4"/>
  <c r="E65" i="5"/>
  <c r="L433" i="4"/>
  <c r="L425" i="4"/>
  <c r="E64" i="5"/>
  <c r="L416" i="4"/>
  <c r="F417" i="4"/>
  <c r="L393" i="4"/>
  <c r="E59" i="5"/>
  <c r="L359" i="4"/>
  <c r="F360" i="4"/>
  <c r="L345" i="4"/>
  <c r="F346" i="4"/>
  <c r="E45" i="5"/>
  <c r="L300" i="4"/>
  <c r="L292" i="4"/>
  <c r="E44" i="5"/>
  <c r="E43" i="5"/>
  <c r="L284" i="4"/>
  <c r="L243" i="4"/>
  <c r="F244" i="4"/>
  <c r="E36" i="5"/>
  <c r="L228" i="4"/>
  <c r="L220" i="4"/>
  <c r="E35" i="5"/>
  <c r="L192" i="4"/>
  <c r="F196" i="4"/>
  <c r="L188" i="4"/>
  <c r="E31" i="5"/>
  <c r="L176" i="4"/>
  <c r="F180" i="4"/>
  <c r="E22" i="5"/>
  <c r="L125" i="4"/>
  <c r="E20" i="5"/>
  <c r="L113" i="4"/>
  <c r="L95" i="4"/>
  <c r="E17" i="5"/>
  <c r="E16" i="5"/>
  <c r="L87" i="4"/>
  <c r="E15" i="5"/>
  <c r="L62" i="4"/>
  <c r="F63" i="4"/>
  <c r="L54" i="4"/>
  <c r="F55" i="4"/>
  <c r="L33" i="4"/>
  <c r="E8" i="5"/>
  <c r="I5" i="7" l="1"/>
  <c r="J5" i="7" s="1"/>
  <c r="J27" i="7" s="1"/>
  <c r="E124" i="5"/>
  <c r="L823" i="4"/>
  <c r="H16" i="5"/>
  <c r="K317" i="6"/>
  <c r="L317" i="6"/>
  <c r="H125" i="5"/>
  <c r="E70" i="5"/>
  <c r="L477" i="4"/>
  <c r="H89" i="5"/>
  <c r="L114" i="6"/>
  <c r="K114" i="6"/>
  <c r="H92" i="5"/>
  <c r="L149" i="6"/>
  <c r="K149" i="6"/>
  <c r="L13" i="6"/>
  <c r="K13" i="6"/>
  <c r="H128" i="5"/>
  <c r="L151" i="4"/>
  <c r="E26" i="5"/>
  <c r="E62" i="5"/>
  <c r="L411" i="4"/>
  <c r="H106" i="5"/>
  <c r="E28" i="5"/>
  <c r="L165" i="4"/>
  <c r="H20" i="5"/>
  <c r="E29" i="5"/>
  <c r="L172" i="4"/>
  <c r="E79" i="5"/>
  <c r="L532" i="4"/>
  <c r="L105" i="6"/>
  <c r="K105" i="6"/>
  <c r="H65" i="5"/>
  <c r="H67" i="5"/>
  <c r="H43" i="5"/>
  <c r="H69" i="5"/>
  <c r="F783" i="4"/>
  <c r="K783" i="4"/>
  <c r="L9" i="6"/>
  <c r="K9" i="6"/>
  <c r="H109" i="5"/>
  <c r="H22" i="5"/>
  <c r="H44" i="5"/>
  <c r="L10" i="6"/>
  <c r="K10" i="6"/>
  <c r="L8" i="6"/>
  <c r="K8" i="6"/>
  <c r="L14" i="7"/>
  <c r="T14" i="7" s="1"/>
  <c r="H50" i="5"/>
  <c r="K216" i="6"/>
  <c r="E57" i="5"/>
  <c r="L380" i="4"/>
  <c r="L128" i="6"/>
  <c r="K128" i="6"/>
  <c r="H49" i="5"/>
  <c r="L216" i="6"/>
  <c r="H31" i="5"/>
  <c r="H45" i="5"/>
  <c r="K299" i="6"/>
  <c r="L299" i="6"/>
  <c r="L221" i="6"/>
  <c r="K221" i="6"/>
  <c r="L173" i="6"/>
  <c r="K173" i="6"/>
  <c r="E14" i="5"/>
  <c r="L71" i="4"/>
  <c r="L55" i="6"/>
  <c r="K55" i="6"/>
  <c r="L107" i="6"/>
  <c r="K107" i="6"/>
  <c r="L259" i="6"/>
  <c r="K259" i="6"/>
  <c r="L108" i="6"/>
  <c r="K108" i="6"/>
  <c r="L346" i="6"/>
  <c r="K346" i="6"/>
  <c r="K256" i="4"/>
  <c r="F256" i="4"/>
  <c r="L58" i="6"/>
  <c r="K58" i="6"/>
  <c r="K272" i="4"/>
  <c r="F272" i="4"/>
  <c r="E126" i="5"/>
  <c r="L835" i="4"/>
  <c r="H59" i="5"/>
  <c r="H86" i="5"/>
  <c r="K255" i="6"/>
  <c r="H17" i="5"/>
  <c r="H35" i="5"/>
  <c r="L27" i="6"/>
  <c r="K27" i="6"/>
  <c r="L19" i="6"/>
  <c r="K19" i="6"/>
  <c r="L255" i="6"/>
  <c r="L17" i="6"/>
  <c r="K17" i="6"/>
  <c r="E56" i="5"/>
  <c r="L373" i="4"/>
  <c r="L353" i="6"/>
  <c r="G13" i="7"/>
  <c r="H13" i="7" s="1"/>
  <c r="G5" i="7" s="1"/>
  <c r="H5" i="7" s="1"/>
  <c r="H27" i="7" s="1"/>
  <c r="E129" i="5"/>
  <c r="L856" i="4"/>
  <c r="H36" i="5"/>
  <c r="H122" i="5"/>
  <c r="L22" i="6"/>
  <c r="K22" i="6"/>
  <c r="E108" i="5"/>
  <c r="L722" i="4"/>
  <c r="E58" i="5"/>
  <c r="L387" i="4"/>
  <c r="H8" i="5"/>
  <c r="H15" i="5"/>
  <c r="H64" i="5"/>
  <c r="E115" i="5"/>
  <c r="L766" i="4"/>
  <c r="E27" i="5"/>
  <c r="L158" i="4"/>
  <c r="F200" i="4"/>
  <c r="K200" i="4"/>
  <c r="E25" i="5"/>
  <c r="L144" i="4"/>
  <c r="L13" i="13"/>
  <c r="E123" i="5"/>
  <c r="L815" i="4"/>
  <c r="E119" i="5"/>
  <c r="L789" i="4"/>
  <c r="F693" i="4"/>
  <c r="K693" i="4"/>
  <c r="L689" i="4"/>
  <c r="E103" i="5"/>
  <c r="E97" i="5"/>
  <c r="L647" i="4"/>
  <c r="L622" i="4"/>
  <c r="E93" i="5"/>
  <c r="L602" i="4"/>
  <c r="E90" i="5"/>
  <c r="E87" i="5"/>
  <c r="L582" i="4"/>
  <c r="E84" i="5"/>
  <c r="L563" i="4"/>
  <c r="L557" i="4"/>
  <c r="E83" i="5"/>
  <c r="E72" i="5"/>
  <c r="L493" i="4"/>
  <c r="E71" i="5"/>
  <c r="L487" i="4"/>
  <c r="E63" i="5"/>
  <c r="L417" i="4"/>
  <c r="E54" i="5"/>
  <c r="L360" i="4"/>
  <c r="E52" i="5"/>
  <c r="L346" i="4"/>
  <c r="L244" i="4"/>
  <c r="E38" i="5"/>
  <c r="L196" i="4"/>
  <c r="E32" i="5"/>
  <c r="E30" i="5"/>
  <c r="L180" i="4"/>
  <c r="E13" i="5"/>
  <c r="L63" i="4"/>
  <c r="E12" i="5"/>
  <c r="L55" i="4"/>
  <c r="L20" i="6" l="1"/>
  <c r="K20" i="6"/>
  <c r="H79" i="5"/>
  <c r="K174" i="6"/>
  <c r="K348" i="6"/>
  <c r="L348" i="6"/>
  <c r="H29" i="5"/>
  <c r="K350" i="6"/>
  <c r="L350" i="6"/>
  <c r="K11" i="6"/>
  <c r="L11" i="6"/>
  <c r="H72" i="5"/>
  <c r="K197" i="6"/>
  <c r="L117" i="6"/>
  <c r="K117" i="6"/>
  <c r="H12" i="5"/>
  <c r="H25" i="5"/>
  <c r="H83" i="5"/>
  <c r="H87" i="5"/>
  <c r="H28" i="5"/>
  <c r="H70" i="5"/>
  <c r="K53" i="6"/>
  <c r="K305" i="6"/>
  <c r="L305" i="6"/>
  <c r="L294" i="6"/>
  <c r="K294" i="6"/>
  <c r="L57" i="6"/>
  <c r="K57" i="6"/>
  <c r="L182" i="6"/>
  <c r="K182" i="6"/>
  <c r="L783" i="4"/>
  <c r="F784" i="4"/>
  <c r="L184" i="6"/>
  <c r="K184" i="6"/>
  <c r="F260" i="4"/>
  <c r="L256" i="4"/>
  <c r="K125" i="6"/>
  <c r="H84" i="5"/>
  <c r="H30" i="5"/>
  <c r="H32" i="5"/>
  <c r="H58" i="5"/>
  <c r="H90" i="5"/>
  <c r="H62" i="5"/>
  <c r="K269" i="6"/>
  <c r="K56" i="6"/>
  <c r="L56" i="6"/>
  <c r="H27" i="5"/>
  <c r="H115" i="5"/>
  <c r="H14" i="5"/>
  <c r="L356" i="6"/>
  <c r="K356" i="6"/>
  <c r="K130" i="6"/>
  <c r="L130" i="6"/>
  <c r="H26" i="5"/>
  <c r="K270" i="6"/>
  <c r="L270" i="6"/>
  <c r="H13" i="5"/>
  <c r="K245" i="6"/>
  <c r="L245" i="6"/>
  <c r="H93" i="5"/>
  <c r="K111" i="6"/>
  <c r="L111" i="6"/>
  <c r="L271" i="6"/>
  <c r="K271" i="6"/>
  <c r="H56" i="5"/>
  <c r="H126" i="5"/>
  <c r="H108" i="5"/>
  <c r="L291" i="6"/>
  <c r="K291" i="6"/>
  <c r="H38" i="5"/>
  <c r="H129" i="5"/>
  <c r="H97" i="5"/>
  <c r="L210" i="6"/>
  <c r="K210" i="6"/>
  <c r="L272" i="4"/>
  <c r="F276" i="4"/>
  <c r="L113" i="6"/>
  <c r="K113" i="6"/>
  <c r="L296" i="6"/>
  <c r="K296" i="6"/>
  <c r="L200" i="4"/>
  <c r="F204" i="4"/>
  <c r="K250" i="6"/>
  <c r="L250" i="6"/>
  <c r="H52" i="5"/>
  <c r="H57" i="5"/>
  <c r="H103" i="5"/>
  <c r="H54" i="5"/>
  <c r="H63" i="5"/>
  <c r="K304" i="6"/>
  <c r="L304" i="6"/>
  <c r="H124" i="5"/>
  <c r="H123" i="5"/>
  <c r="K116" i="6"/>
  <c r="L116" i="6"/>
  <c r="H71" i="5"/>
  <c r="H119" i="5"/>
  <c r="L115" i="6"/>
  <c r="K115" i="6"/>
  <c r="K14" i="13"/>
  <c r="L693" i="4"/>
  <c r="F697" i="4"/>
  <c r="L222" i="6" l="1"/>
  <c r="K222" i="6"/>
  <c r="L53" i="6"/>
  <c r="L289" i="6"/>
  <c r="K289" i="6"/>
  <c r="L200" i="6"/>
  <c r="K200" i="6"/>
  <c r="L253" i="6"/>
  <c r="K253" i="6"/>
  <c r="L110" i="6"/>
  <c r="K110" i="6"/>
  <c r="K298" i="6"/>
  <c r="L298" i="6"/>
  <c r="L125" i="6"/>
  <c r="K341" i="6"/>
  <c r="L186" i="6"/>
  <c r="K186" i="6"/>
  <c r="L92" i="6"/>
  <c r="K92" i="6"/>
  <c r="K91" i="6"/>
  <c r="L91" i="6"/>
  <c r="L306" i="6"/>
  <c r="K306" i="6"/>
  <c r="L197" i="6"/>
  <c r="L260" i="6"/>
  <c r="K260" i="6"/>
  <c r="L104" i="6"/>
  <c r="K104" i="6"/>
  <c r="L204" i="4"/>
  <c r="E33" i="5"/>
  <c r="E40" i="5"/>
  <c r="L260" i="4"/>
  <c r="L118" i="6"/>
  <c r="K118" i="6"/>
  <c r="L54" i="6"/>
  <c r="K54" i="6"/>
  <c r="K106" i="6"/>
  <c r="L106" i="6"/>
  <c r="K213" i="6"/>
  <c r="L213" i="6"/>
  <c r="L24" i="6"/>
  <c r="K24" i="6"/>
  <c r="K292" i="6"/>
  <c r="L292" i="6"/>
  <c r="L202" i="6"/>
  <c r="K202" i="6"/>
  <c r="L206" i="6"/>
  <c r="K206" i="6"/>
  <c r="L272" i="6"/>
  <c r="K272" i="6"/>
  <c r="L93" i="6"/>
  <c r="K93" i="6"/>
  <c r="L201" i="6"/>
  <c r="K201" i="6"/>
  <c r="E9" i="7"/>
  <c r="L174" i="6"/>
  <c r="L18" i="6"/>
  <c r="K18" i="6"/>
  <c r="L269" i="6"/>
  <c r="E118" i="5"/>
  <c r="L784" i="4"/>
  <c r="K343" i="6"/>
  <c r="L343" i="6"/>
  <c r="L209" i="6"/>
  <c r="K209" i="6"/>
  <c r="L199" i="6"/>
  <c r="K199" i="6"/>
  <c r="L176" i="6"/>
  <c r="K176" i="6"/>
  <c r="L295" i="6"/>
  <c r="K295" i="6"/>
  <c r="L95" i="6"/>
  <c r="K95" i="6"/>
  <c r="L276" i="4"/>
  <c r="E42" i="5"/>
  <c r="L249" i="6"/>
  <c r="K249" i="6"/>
  <c r="L129" i="6"/>
  <c r="K129" i="6"/>
  <c r="L273" i="6"/>
  <c r="K273" i="6"/>
  <c r="L188" i="6"/>
  <c r="K188" i="6"/>
  <c r="L187" i="6"/>
  <c r="K187" i="6"/>
  <c r="K247" i="6"/>
  <c r="L205" i="6"/>
  <c r="K205" i="6"/>
  <c r="L94" i="6"/>
  <c r="K94" i="6"/>
  <c r="L59" i="6"/>
  <c r="K59" i="6"/>
  <c r="L25" i="6"/>
  <c r="K25" i="6"/>
  <c r="K12" i="6"/>
  <c r="L14" i="13"/>
  <c r="L29" i="13" s="1"/>
  <c r="J29" i="13"/>
  <c r="L697" i="4"/>
  <c r="E104" i="5"/>
  <c r="L247" i="6" l="1"/>
  <c r="H40" i="5"/>
  <c r="E13" i="7"/>
  <c r="L341" i="6"/>
  <c r="L363" i="6" s="1"/>
  <c r="H118" i="5"/>
  <c r="E12" i="7"/>
  <c r="L339" i="6"/>
  <c r="L12" i="6"/>
  <c r="F9" i="7"/>
  <c r="L9" i="7" s="1"/>
  <c r="K9" i="7"/>
  <c r="H33" i="5"/>
  <c r="H104" i="5"/>
  <c r="H42" i="5"/>
  <c r="L195" i="6"/>
  <c r="K119" i="6" l="1"/>
  <c r="L131" i="6"/>
  <c r="K131" i="6"/>
  <c r="K126" i="6"/>
  <c r="K15" i="6"/>
  <c r="K217" i="6"/>
  <c r="F13" i="7"/>
  <c r="L13" i="7" s="1"/>
  <c r="K13" i="7"/>
  <c r="K256" i="6"/>
  <c r="F12" i="7"/>
  <c r="L12" i="7" s="1"/>
  <c r="K12" i="7"/>
  <c r="L126" i="6" l="1"/>
  <c r="L171" i="6" s="1"/>
  <c r="E8" i="7"/>
  <c r="L15" i="6"/>
  <c r="L51" i="6" s="1"/>
  <c r="E6" i="7"/>
  <c r="L119" i="6"/>
  <c r="L123" i="6" s="1"/>
  <c r="E7" i="7"/>
  <c r="L256" i="6"/>
  <c r="L267" i="6" s="1"/>
  <c r="E11" i="7"/>
  <c r="L217" i="6"/>
  <c r="L243" i="6" s="1"/>
  <c r="E10" i="7"/>
  <c r="K10" i="7" l="1"/>
  <c r="F10" i="7"/>
  <c r="L10" i="7" s="1"/>
  <c r="F11" i="7"/>
  <c r="L11" i="7" s="1"/>
  <c r="K11" i="7"/>
  <c r="K7" i="7"/>
  <c r="F7" i="7"/>
  <c r="L7" i="7" s="1"/>
  <c r="K6" i="7"/>
  <c r="F6" i="7"/>
  <c r="F8" i="7"/>
  <c r="L8" i="7" s="1"/>
  <c r="K8" i="7"/>
  <c r="E5" i="7" l="1"/>
  <c r="L6" i="7"/>
  <c r="D3" i="9"/>
  <c r="F5" i="7" l="1"/>
  <c r="K5" i="7"/>
  <c r="L5" i="7" l="1"/>
  <c r="L27" i="7" s="1"/>
  <c r="F27" i="7"/>
</calcChain>
</file>

<file path=xl/sharedStrings.xml><?xml version="1.0" encoding="utf-8"?>
<sst xmlns="http://schemas.openxmlformats.org/spreadsheetml/2006/main" count="17485" uniqueCount="2430">
  <si>
    <t>공 종 별 집 계 표</t>
  </si>
  <si>
    <t>[ 2026학년도 전주효문중 식생활관 리모델링 기계설비공사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</si>
  <si>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</si>
  <si>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</si>
  <si>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</si>
  <si>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</si>
  <si>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</si>
  <si>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</si>
  <si>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</si>
  <si>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</si>
  <si>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</si>
  <si>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</si>
  <si>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</si>
  <si>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</si>
  <si>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</si>
  <si>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</si>
  <si>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</si>
  <si>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</si>
  <si>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</si>
  <si>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</si>
  <si>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</si>
  <si>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</si>
  <si>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</si>
  <si>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</si>
  <si>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</si>
  <si>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</si>
  <si>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</si>
  <si>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</si>
  <si>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</si>
  <si>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</si>
  <si>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</si>
  <si>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</si>
  <si>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</si>
  <si>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</si>
  <si>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</si>
  <si>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</si>
  <si>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</si>
  <si>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</si>
  <si>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</si>
  <si>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</si>
  <si>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</si>
  <si>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</si>
  <si>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</si>
  <si>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</si>
  <si>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</si>
  <si>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</si>
  <si>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</si>
  <si>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</si>
  <si>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</si>
  <si>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</si>
  <si>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</si>
  <si>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2026학년도 전주효문중 식생활관 리모델링 기계설비공사</t>
  </si>
  <si>
    <t/>
  </si>
  <si>
    <t>01</t>
  </si>
  <si>
    <t>1. 장비 및 위생기구 설치공사</t>
  </si>
  <si>
    <t>0101</t>
  </si>
  <si>
    <t>에어커튼</t>
  </si>
  <si>
    <t>L-900(리미트센서포함)</t>
  </si>
  <si>
    <t>대</t>
  </si>
  <si>
    <t>호표 75</t>
  </si>
  <si>
    <t>44532229010A3B4097F3A583B2287</t>
  </si>
  <si>
    <t>T</t>
  </si>
  <si>
    <t>F</t>
  </si>
  <si>
    <t>010144532229010A3B4097F3A583B2287</t>
  </si>
  <si>
    <t>가스온수기(콘덴싱,연도포함),1등급</t>
  </si>
  <si>
    <t>48,000kcal/hr</t>
  </si>
  <si>
    <t>호표 109</t>
  </si>
  <si>
    <t>44532E2E015628408E96051223550</t>
  </si>
  <si>
    <t>010144532E2E015628408E96051223550</t>
  </si>
  <si>
    <t>가스온수기(이설)</t>
  </si>
  <si>
    <t>호표 110</t>
  </si>
  <si>
    <t>44532E2E015628408E96051223551</t>
  </si>
  <si>
    <t>010144532E2E015628408E96051223551</t>
  </si>
  <si>
    <t>배기 덕트인라인휀,(휀+모터), 저소음형</t>
  </si>
  <si>
    <t>30CMM,D300*1HP</t>
  </si>
  <si>
    <t>호표 70</t>
  </si>
  <si>
    <t>44532229010A5638FA574086D5085</t>
  </si>
  <si>
    <t>010144532229010A5638FA574086D5085</t>
  </si>
  <si>
    <t>배기 소형인라인휀(원형, 무덕트형)</t>
  </si>
  <si>
    <t>D150, 10CMM, 34mmaq, 140W</t>
  </si>
  <si>
    <t>호표 71</t>
  </si>
  <si>
    <t>44532229010A5638FA574086C4993</t>
  </si>
  <si>
    <t>010144532229010A5638FA574086C4993</t>
  </si>
  <si>
    <t>환풍기(천장형)</t>
  </si>
  <si>
    <t>D150x3.5CMMx30W</t>
  </si>
  <si>
    <t>호표 6</t>
  </si>
  <si>
    <t>44DE2C2B019CBC4DD341516187002</t>
  </si>
  <si>
    <t>010144DE2C2B019CBC4DD341516187002</t>
  </si>
  <si>
    <t>양변기(L/T),친환경</t>
  </si>
  <si>
    <t>KSC 1210CR(초절수, 절수1등급)</t>
  </si>
  <si>
    <t>조</t>
  </si>
  <si>
    <t>호표 86</t>
  </si>
  <si>
    <t>44532F2C01B9439C32E1D121689D3</t>
  </si>
  <si>
    <t>010144532F2C01B9439C32E1D121689D3</t>
  </si>
  <si>
    <t>각형세면기,친환경</t>
  </si>
  <si>
    <t>KSL 610(싱글레버식)(앵글밸브, 트랩, 폽업 포함, 수전제외)</t>
  </si>
  <si>
    <t>호표 87</t>
  </si>
  <si>
    <t>44532F2C01B91645CD6F0828B3162</t>
  </si>
  <si>
    <t>010144532F2C01B91645CD6F0828B3162</t>
  </si>
  <si>
    <t>세면기수전</t>
  </si>
  <si>
    <t>KLE670C,FL930C동등이상(절수 1등급)</t>
  </si>
  <si>
    <t>개</t>
  </si>
  <si>
    <t>호표 107</t>
  </si>
  <si>
    <t>44532F2D019758BB8F413BCC976B5</t>
  </si>
  <si>
    <t>010144532F2D019758BB8F413BCC976B5</t>
  </si>
  <si>
    <t>씽크수전</t>
  </si>
  <si>
    <t>싱글레버식(절수 1등급)</t>
  </si>
  <si>
    <t>호표 102</t>
  </si>
  <si>
    <t>44532F2C01E6B692959E1F81C20E0</t>
  </si>
  <si>
    <t>010144532F2C01E6B692959E1F81C20E0</t>
  </si>
  <si>
    <t>샤워기(선반형 레인샤워)</t>
  </si>
  <si>
    <t>KRS-3000(동등이상)(절수 1등급)</t>
  </si>
  <si>
    <t>호표 101</t>
  </si>
  <si>
    <t>44532F2C01E6B692959E1F81C218F</t>
  </si>
  <si>
    <t>010144532F2C01E6B692959E1F81C218F</t>
  </si>
  <si>
    <t>세탁수전(커프링)</t>
  </si>
  <si>
    <t>15mm</t>
  </si>
  <si>
    <t>호표 98</t>
  </si>
  <si>
    <t>44532F2C01E689652B2903CFC73FA</t>
  </si>
  <si>
    <t>010144532F2C01E689652B2903CFC73FA</t>
  </si>
  <si>
    <t>목돌림수전</t>
  </si>
  <si>
    <t>R-107A</t>
  </si>
  <si>
    <t>호표 97</t>
  </si>
  <si>
    <t>44532F2C01E689652B2903D83C5FA</t>
  </si>
  <si>
    <t>010144532F2C01E689652B2903D83C5FA</t>
  </si>
  <si>
    <t>청소수전(커프링)</t>
  </si>
  <si>
    <t>호표 100</t>
  </si>
  <si>
    <t>44532F2C01E689652B2903CFC73F4</t>
  </si>
  <si>
    <t>010144532F2C01E689652B2903CFC73F4</t>
  </si>
  <si>
    <t>동파방지부동수전(STS)</t>
  </si>
  <si>
    <t>D15x1250</t>
  </si>
  <si>
    <t>호표 99</t>
  </si>
  <si>
    <t>44532F2C01E689652B2903CFC73FB</t>
  </si>
  <si>
    <t>010144532F2C01E689652B2903CFC73FB</t>
  </si>
  <si>
    <t>화장경(방습형)</t>
  </si>
  <si>
    <t>600*900*5T</t>
  </si>
  <si>
    <t>호표 89</t>
  </si>
  <si>
    <t>44532F2C018C206D1428FB972D833</t>
  </si>
  <si>
    <t>010144532F2C018C206D1428FB972D833</t>
  </si>
  <si>
    <t>450*600*5T</t>
  </si>
  <si>
    <t>호표 88</t>
  </si>
  <si>
    <t>44532F2C018C206D1428FBA18BD60</t>
  </si>
  <si>
    <t>010144532F2C018C206D1428FBA18BD60</t>
  </si>
  <si>
    <t>휴지걸이</t>
  </si>
  <si>
    <t>휴대폰거치대 일체형</t>
  </si>
  <si>
    <t>호표 92</t>
  </si>
  <si>
    <t>44532F2C018C5D967742617EF5FDB</t>
  </si>
  <si>
    <t>010144532F2C018C5D967742617EF5FDB</t>
  </si>
  <si>
    <t>수건걸이</t>
  </si>
  <si>
    <t>사각 BAR형</t>
  </si>
  <si>
    <t>호표 93</t>
  </si>
  <si>
    <t>44532F2C018C5D3DEC93485688CA5</t>
  </si>
  <si>
    <t>010144532F2C018C5D3DEC93485688CA5</t>
  </si>
  <si>
    <t>비누갑</t>
  </si>
  <si>
    <t>STS제</t>
  </si>
  <si>
    <t>호표 94</t>
  </si>
  <si>
    <t>44532F2C018C5D3DEC934856F3B10</t>
  </si>
  <si>
    <t>010144532F2C018C5D3DEC934856F3B10</t>
  </si>
  <si>
    <t>냉온수비데(친환경)</t>
  </si>
  <si>
    <t>건조기능포함</t>
  </si>
  <si>
    <t>호표 90</t>
  </si>
  <si>
    <t>44532F2C018C205C8A3639BA6C105</t>
  </si>
  <si>
    <t>010144532F2C018C205C8A3639BA6C105</t>
  </si>
  <si>
    <t>그리스트랩 (스텐 3칸)</t>
  </si>
  <si>
    <t>900*600*600</t>
  </si>
  <si>
    <t>43D7272C0113CD2E88F5B81364CDF91B54996</t>
  </si>
  <si>
    <t>010143D7272C0113CD2E88F5B81364CDF91B54996</t>
  </si>
  <si>
    <t>호스릴</t>
  </si>
  <si>
    <t>D15, 15M</t>
  </si>
  <si>
    <t>호표 91</t>
  </si>
  <si>
    <t>44532F2C018C5DA0F8647D2C77A14</t>
  </si>
  <si>
    <t>010144532F2C018C5DA0F8647D2C77A14</t>
  </si>
  <si>
    <t>[ 합           계 ]</t>
  </si>
  <si>
    <t>TOTAL</t>
  </si>
  <si>
    <t>2. 급수, 급탕 배관공사</t>
  </si>
  <si>
    <t>0102</t>
  </si>
  <si>
    <t>스테인리스강관옥내배관(K-TYPE)</t>
  </si>
  <si>
    <t>D40</t>
  </si>
  <si>
    <t>M</t>
  </si>
  <si>
    <t>호표 28</t>
  </si>
  <si>
    <t>4453252C012DF942AEB7AC37C9F5D</t>
  </si>
  <si>
    <t>01024453252C012DF942AEB7AC37C9F5D</t>
  </si>
  <si>
    <t>D13</t>
  </si>
  <si>
    <t>호표 27</t>
  </si>
  <si>
    <t>4453252C012DF90B14F1E9961FAE8</t>
  </si>
  <si>
    <t>01024453252C012DF90B14F1E9961FAE8</t>
  </si>
  <si>
    <t>스테인리스강관옥내배관(용접)</t>
  </si>
  <si>
    <t>D40*3.0t</t>
  </si>
  <si>
    <t>호표 34</t>
  </si>
  <si>
    <t>4453252C012DE8FE64EF32D991FF1</t>
  </si>
  <si>
    <t>01024453252C012DE8FE64EF32D991FF1</t>
  </si>
  <si>
    <t>D32*3.0t</t>
  </si>
  <si>
    <t>호표 33</t>
  </si>
  <si>
    <t>4453252C012DE8EC15209E813358F</t>
  </si>
  <si>
    <t>01024453252C012DE8EC15209E813358F</t>
  </si>
  <si>
    <t>D25*3.0t</t>
  </si>
  <si>
    <t>호표 32</t>
  </si>
  <si>
    <t>4453252C012DE895F7089BF2B153E</t>
  </si>
  <si>
    <t>01024453252C012DE895F7089BF2B153E</t>
  </si>
  <si>
    <t>D20*3.0t</t>
  </si>
  <si>
    <t>호표 31</t>
  </si>
  <si>
    <t>4453252C012DE88B9AD265111F510</t>
  </si>
  <si>
    <t>01024453252C012DE88B9AD265111F510</t>
  </si>
  <si>
    <t>D15*3.0t</t>
  </si>
  <si>
    <t>호표 29</t>
  </si>
  <si>
    <t>4453252C012DE8B0DEC09A25F3821</t>
  </si>
  <si>
    <t>01024453252C012DE8B0DEC09A25F3821</t>
  </si>
  <si>
    <t>일반배관용스테인리스강관관이음쇠</t>
  </si>
  <si>
    <t>∮40mm, 엘보90°, SP</t>
  </si>
  <si>
    <t>43C62A24017048E2E2EC519C5632BC4A72C4C</t>
  </si>
  <si>
    <t>010243C62A24017048E2E2EC519C5632BC4A72C4C</t>
  </si>
  <si>
    <t>∮13mm, 엘보90°, SP</t>
  </si>
  <si>
    <t>43C62A24017048E2E2EC519C5632BC4A72C48</t>
  </si>
  <si>
    <t>010243C62A24017048E2E2EC519C5632BC4A72C48</t>
  </si>
  <si>
    <t>∮13*12.7mm, 수전엘보, SP</t>
  </si>
  <si>
    <t>43C62A24017048E2E2EC519C5617C46BED969</t>
  </si>
  <si>
    <t>010243C62A24017048E2E2EC519C5617C46BED969</t>
  </si>
  <si>
    <t>∮40*40mm, 티, SP</t>
  </si>
  <si>
    <t>43C62A24017048E2E2EC519C5632BC7620B68</t>
  </si>
  <si>
    <t>010243C62A24017048E2E2EC519C5632BC7620B68</t>
  </si>
  <si>
    <t>∮13*13mm, 티, SP</t>
  </si>
  <si>
    <t>43C62A24017048E2E2EC519C5632BC7620A46</t>
  </si>
  <si>
    <t>010243C62A24017048E2E2EC519C5632BC7620A46</t>
  </si>
  <si>
    <t>∮40mm, 소켓, SP</t>
  </si>
  <si>
    <t>43C62A24017048E2E2EC519C5632BC764CD85</t>
  </si>
  <si>
    <t>010243C62A24017048E2E2EC519C5632BC764CD85</t>
  </si>
  <si>
    <t>∮13mm, 소켓, SP</t>
  </si>
  <si>
    <t>43C62A24017048E2E2EC519C5632BC764CD89</t>
  </si>
  <si>
    <t>010243C62A24017048E2E2EC519C5632BC764CD89</t>
  </si>
  <si>
    <t>∮13*12.7mm, K-유니언, SP</t>
  </si>
  <si>
    <t>43C62A24017048E2E2EC519C5632BC7678635</t>
  </si>
  <si>
    <t>010243C62A24017048E2E2EC519C5632BC7678635</t>
  </si>
  <si>
    <t>∮13*12.7mm, 어댑터소켓, SP</t>
  </si>
  <si>
    <t>43C62A24017048E2E2EC519C5617C46BFE6E4</t>
  </si>
  <si>
    <t>010243C62A24017048E2E2EC519C5617C46BFE6E4</t>
  </si>
  <si>
    <t>∮40mm, 플러그, 나사식</t>
  </si>
  <si>
    <t>43C62A24017048E2E2EC519C5632BC76781B2</t>
  </si>
  <si>
    <t>010243C62A24017048E2E2EC519C5632BC76781B2</t>
  </si>
  <si>
    <t>∮25mm, 나사식, 엘보</t>
  </si>
  <si>
    <t>43C62A24017048E2E2EC519C5632BC4A9D18A</t>
  </si>
  <si>
    <t>010243C62A24017048E2E2EC519C5632BC4A9D18A</t>
  </si>
  <si>
    <t>∮15mm, 나사식, 엘보</t>
  </si>
  <si>
    <t>43C62A24017048E2E2EC519C5632BC4A9D188</t>
  </si>
  <si>
    <t>010243C62A24017048E2E2EC519C5632BC4A9D188</t>
  </si>
  <si>
    <t>∮40mm, 용접식, 엘보, #10</t>
  </si>
  <si>
    <t>43C62A24017048E2E2EC519C5632BC4A605A6</t>
  </si>
  <si>
    <t>010243C62A24017048E2E2EC519C5632BC4A605A6</t>
  </si>
  <si>
    <t>∮32mm, 용접식, 엘보, #10</t>
  </si>
  <si>
    <t>43C62A24017048E2E2EC519C5632BC4A605A5</t>
  </si>
  <si>
    <t>010243C62A24017048E2E2EC519C5632BC4A605A5</t>
  </si>
  <si>
    <t>∮25mm, 용접식, 엘보, #10</t>
  </si>
  <si>
    <t>43C62A24017048E2E2EC519C5632BC4A605A4</t>
  </si>
  <si>
    <t>010243C62A24017048E2E2EC519C5632BC4A605A4</t>
  </si>
  <si>
    <t>∮20mm, 용접식, 엘보, #10</t>
  </si>
  <si>
    <t>43C62A24017048E2E2EC519C5632BC4A605A3</t>
  </si>
  <si>
    <t>010243C62A24017048E2E2EC519C5632BC4A605A3</t>
  </si>
  <si>
    <t>∮15mm, 용접식, 엘보, #10</t>
  </si>
  <si>
    <t>43C62A24017048E2E2EC519C5632BC4A605A2</t>
  </si>
  <si>
    <t>010243C62A24017048E2E2EC519C5632BC4A605A2</t>
  </si>
  <si>
    <t>∮40mm, 용접식, 티, #10</t>
  </si>
  <si>
    <t>43C62A24017048E2E2EC519C5632BC4A7251A</t>
  </si>
  <si>
    <t>010243C62A24017048E2E2EC519C5632BC4A7251A</t>
  </si>
  <si>
    <t>∮32mm, 용접식, 티, #10</t>
  </si>
  <si>
    <t>43C62A24017048E2E2EC519C5632BC4A7247D</t>
  </si>
  <si>
    <t>010243C62A24017048E2E2EC519C5632BC4A7247D</t>
  </si>
  <si>
    <t>∮25mm, 용접식, 티, #10</t>
  </si>
  <si>
    <t>43C62A24017048E2E2EC519C5632BC4A7247C</t>
  </si>
  <si>
    <t>010243C62A24017048E2E2EC519C5632BC4A7247C</t>
  </si>
  <si>
    <t>∮20mm, 용접식, 티, #10</t>
  </si>
  <si>
    <t>43C62A24017048E2E2EC519C5632BC4A72473</t>
  </si>
  <si>
    <t>010243C62A24017048E2E2EC519C5632BC4A72473</t>
  </si>
  <si>
    <t>∮15mm, 용접식, 티, #10</t>
  </si>
  <si>
    <t>43C62A24017048E2E2EC519C5632BC4A72472</t>
  </si>
  <si>
    <t>010243C62A24017048E2E2EC519C5632BC4A72472</t>
  </si>
  <si>
    <t>∮40mm, 리듀서, 용접식, #10</t>
  </si>
  <si>
    <t>43C62A24017048E2E2EC519C5632BC7605763</t>
  </si>
  <si>
    <t>010243C62A24017048E2E2EC519C5632BC7605763</t>
  </si>
  <si>
    <t>∮32mm, 리듀서, 용접식, #10</t>
  </si>
  <si>
    <t>43C62A24017048E2E2EC519C5632BC7605764</t>
  </si>
  <si>
    <t>010243C62A24017048E2E2EC519C5632BC7605764</t>
  </si>
  <si>
    <t>∮25mm, 리듀서, 용접식, #10</t>
  </si>
  <si>
    <t>43C62A24017048E2E2EC519C5632BC7605765</t>
  </si>
  <si>
    <t>010243C62A24017048E2E2EC519C5632BC7605765</t>
  </si>
  <si>
    <t>∮32mm, 용접식, 캡</t>
  </si>
  <si>
    <t>43C62A24017048E2E2EC519C5632BC766F9D9</t>
  </si>
  <si>
    <t>010243C62A24017048E2E2EC519C5632BC766F9D9</t>
  </si>
  <si>
    <t>∮25mm, 용접식, 캡</t>
  </si>
  <si>
    <t>43C62A24017048E2E2EC519C5632BC766F9D8</t>
  </si>
  <si>
    <t>010243C62A24017048E2E2EC519C5632BC766F9D8</t>
  </si>
  <si>
    <t>∮20mm, 용접식, 캡</t>
  </si>
  <si>
    <t>43C62A24017048E2E2EC519C5632BC766F9DB</t>
  </si>
  <si>
    <t>010243C62A24017048E2E2EC519C5632BC766F9DB</t>
  </si>
  <si>
    <t>∮40mm, 소켓, 나사식</t>
  </si>
  <si>
    <t>43C62A24017048E2E2EC519C5632BC76780A4</t>
  </si>
  <si>
    <t>010243C62A24017048E2E2EC519C5632BC76780A4</t>
  </si>
  <si>
    <t>∮32mm, 소켓, 나사식</t>
  </si>
  <si>
    <t>43C62A24017048E2E2EC519C5632BC76780A5</t>
  </si>
  <si>
    <t>010243C62A24017048E2E2EC519C5632BC76780A5</t>
  </si>
  <si>
    <t>∮25mm, 소켓, 나사식</t>
  </si>
  <si>
    <t>43C62A24017048E2E2EC519C5632BC76780AA</t>
  </si>
  <si>
    <t>010243C62A24017048E2E2EC519C5632BC76780AA</t>
  </si>
  <si>
    <t>스테인리스용접</t>
  </si>
  <si>
    <t>개소</t>
  </si>
  <si>
    <t>호표 26</t>
  </si>
  <si>
    <t>4453252C012DF915711DDC854D76E</t>
  </si>
  <si>
    <t>01024453252C012DF915711DDC854D76E</t>
  </si>
  <si>
    <t>D32</t>
  </si>
  <si>
    <t>호표 25</t>
  </si>
  <si>
    <t>4453252C012DF915711DDC97BE138</t>
  </si>
  <si>
    <t>01024453252C012DF915711DDC97BE138</t>
  </si>
  <si>
    <t>D25</t>
  </si>
  <si>
    <t>호표 24</t>
  </si>
  <si>
    <t>4453252C012DF915711DDCEFDFA5B</t>
  </si>
  <si>
    <t>01024453252C012DF915711DDCEFDFA5B</t>
  </si>
  <si>
    <t>D20</t>
  </si>
  <si>
    <t>호표 23</t>
  </si>
  <si>
    <t>4453252C012DF915711DDCF844DA1</t>
  </si>
  <si>
    <t>01024453252C012DF915711DDCF844DA1</t>
  </si>
  <si>
    <t>D15</t>
  </si>
  <si>
    <t>호표 22</t>
  </si>
  <si>
    <t>4453252C012DF915711DDCCCFFFC1</t>
  </si>
  <si>
    <t>01024453252C012DF915711DDCCCFFFC1</t>
  </si>
  <si>
    <t>∮40mm, 유니언, 나사식</t>
  </si>
  <si>
    <t>43C62A24017048E2E2EC519C5632BC766F579</t>
  </si>
  <si>
    <t>010243C62A24017048E2E2EC519C5632BC766F579</t>
  </si>
  <si>
    <t>∮25mm, 유니언, 나사식</t>
  </si>
  <si>
    <t>43C62A24017048E2E2EC519C5632BC766F57B</t>
  </si>
  <si>
    <t>010243C62A24017048E2E2EC519C5632BC766F57B</t>
  </si>
  <si>
    <t>∮20mm, 유니언, 나사식</t>
  </si>
  <si>
    <t>43C62A24017048E2E2EC519C5632BC766F57C</t>
  </si>
  <si>
    <t>010243C62A24017048E2E2EC519C5632BC766F57C</t>
  </si>
  <si>
    <t>∮15mm, 유니언, 나사식</t>
  </si>
  <si>
    <t>43C62A24017048E2E2EC519C5632BC766F57D</t>
  </si>
  <si>
    <t>010243C62A24017048E2E2EC519C5632BC766F57D</t>
  </si>
  <si>
    <t>∮40mm, 니플, 나사식</t>
  </si>
  <si>
    <t>43C62A24017048E2E2EC519C5632BC76780AC</t>
  </si>
  <si>
    <t>010243C62A24017048E2E2EC519C5632BC76780AC</t>
  </si>
  <si>
    <t>∮25mm, 니플, 나사식</t>
  </si>
  <si>
    <t>43C62A24017048E2E2EC519C5632BC76787D5</t>
  </si>
  <si>
    <t>010243C62A24017048E2E2EC519C5632BC76787D5</t>
  </si>
  <si>
    <t>∮20mm, 니플, 나사식</t>
  </si>
  <si>
    <t>43C62A24017048E2E2EC519C5632BC76787D4</t>
  </si>
  <si>
    <t>010243C62A24017048E2E2EC519C5632BC76787D4</t>
  </si>
  <si>
    <t>∮15mm, 니플, 나사식</t>
  </si>
  <si>
    <t>43C62A24017048E2E2EC519C5632BC76787DB</t>
  </si>
  <si>
    <t>010243C62A24017048E2E2EC519C5632BC76787DB</t>
  </si>
  <si>
    <t>체크밸브(나사, STS제)</t>
  </si>
  <si>
    <t>호표 84</t>
  </si>
  <si>
    <t>4453212A01DCD535A89EB949A1EFC</t>
  </si>
  <si>
    <t>01024453212A01DCD535A89EB949A1EFC</t>
  </si>
  <si>
    <t>볼밸브(스텐, 10kg)</t>
  </si>
  <si>
    <t>호표 82</t>
  </si>
  <si>
    <t>4453212A01DCBA07FA1662B9F20F0</t>
  </si>
  <si>
    <t>01024453212A01DCBA07FA1662B9F20F0</t>
  </si>
  <si>
    <t>호표 81</t>
  </si>
  <si>
    <t>4453212A01DCBA687666511C56EDA</t>
  </si>
  <si>
    <t>01024453212A01DCBA687666511C56EDA</t>
  </si>
  <si>
    <t>호표 79</t>
  </si>
  <si>
    <t>4453212A01DCBA7AE70CEF9D8AF3C</t>
  </si>
  <si>
    <t>01024453212A01DCBA7AE70CEF9D8AF3C</t>
  </si>
  <si>
    <t>호표 78</t>
  </si>
  <si>
    <t>4453212A01DCBA4DA912E3EBD9950</t>
  </si>
  <si>
    <t>01024453212A01DCBA4DA912E3EBD9950</t>
  </si>
  <si>
    <t>감압밸브</t>
  </si>
  <si>
    <t>냉온수, 나사, 10kg, D25</t>
  </si>
  <si>
    <t>EA</t>
  </si>
  <si>
    <t>호표 85</t>
  </si>
  <si>
    <t>4453212A01FF43D703AF5B56D78F4</t>
  </si>
  <si>
    <t>01024453212A01FF43D703AF5B56D78F4</t>
  </si>
  <si>
    <t>폴리에틸렌보온(난연,AL피막)</t>
  </si>
  <si>
    <t>25t*D40</t>
  </si>
  <si>
    <t>호표 67</t>
  </si>
  <si>
    <t>4453232F01822705D113D55D9B5A7</t>
  </si>
  <si>
    <t>01024453232F01822705D113D55D9B5A7</t>
  </si>
  <si>
    <t>25t*D15</t>
  </si>
  <si>
    <t>호표 66</t>
  </si>
  <si>
    <t>4453232F018227432596808FFA6CA</t>
  </si>
  <si>
    <t>01024453232F018227432596808FFA6CA</t>
  </si>
  <si>
    <t>10t*D40</t>
  </si>
  <si>
    <t>호표 65</t>
  </si>
  <si>
    <t>4453232F01822743259680AAD03F1</t>
  </si>
  <si>
    <t>01024453232F01822743259680AAD03F1</t>
  </si>
  <si>
    <t>10t*D32</t>
  </si>
  <si>
    <t>호표 64</t>
  </si>
  <si>
    <t>4453232F01822743259680AAD03FF</t>
  </si>
  <si>
    <t>01024453232F01822743259680AAD03FF</t>
  </si>
  <si>
    <t>10t*D25</t>
  </si>
  <si>
    <t>호표 63</t>
  </si>
  <si>
    <t>4453232F01822743259680AAD03FD</t>
  </si>
  <si>
    <t>01024453232F01822743259680AAD03FD</t>
  </si>
  <si>
    <t>10t*D20</t>
  </si>
  <si>
    <t>호표 62</t>
  </si>
  <si>
    <t>4453232F01822743259680AAD03FB</t>
  </si>
  <si>
    <t>01024453232F01822743259680AAD03FB</t>
  </si>
  <si>
    <t>10t*D15</t>
  </si>
  <si>
    <t>호표 61</t>
  </si>
  <si>
    <t>4453232F01822743259680AAD03F9</t>
  </si>
  <si>
    <t>01024453232F01822743259680AAD03F9</t>
  </si>
  <si>
    <t>절연행가(달대볼트)</t>
  </si>
  <si>
    <t>호표 106</t>
  </si>
  <si>
    <t>44532F2C01E6B6FB63FAC02BA033A</t>
  </si>
  <si>
    <t>010244532F2C01E6B6FB63FAC02BA033A</t>
  </si>
  <si>
    <t>호표 105</t>
  </si>
  <si>
    <t>44532F2C01E6B6FB63FAC0615B478</t>
  </si>
  <si>
    <t>010244532F2C01E6B6FB63FAC0615B478</t>
  </si>
  <si>
    <t>슬리브 설치(벽체)</t>
  </si>
  <si>
    <t>D50*200L</t>
  </si>
  <si>
    <t>호표 115</t>
  </si>
  <si>
    <t>44532D2F01881201A69BA31C7171F</t>
  </si>
  <si>
    <t>010244532D2F01881201A69BA31C7171F</t>
  </si>
  <si>
    <t>표찰 제작 설치</t>
  </si>
  <si>
    <t>포맥스 50*150*5T(배관, 관경 등 표시)</t>
  </si>
  <si>
    <t>4527262B01FE5E7D915215C232984319FFCC9</t>
  </si>
  <si>
    <t>01024527262B01FE5E7D915215C232984319FFCC9</t>
  </si>
  <si>
    <t>3. 오수, 배수, 통기 배관공사</t>
  </si>
  <si>
    <t>0103</t>
  </si>
  <si>
    <t>경질염화비닐관(접착제)</t>
  </si>
  <si>
    <t>PVC관(VG1), D150(VN SDR9, 13.6, 17)</t>
  </si>
  <si>
    <t>호표 41</t>
  </si>
  <si>
    <t>4453252C01DEBFD3D5CB0CED794CD</t>
  </si>
  <si>
    <t>01034453252C01DEBFD3D5CB0CED794CD</t>
  </si>
  <si>
    <t>PVC관(VG1), D100(VN SDR9, 13.6, 17)</t>
  </si>
  <si>
    <t>호표 39</t>
  </si>
  <si>
    <t>4453252C01DEBFFEBF7411269A6D0</t>
  </si>
  <si>
    <t>01034453252C01DEBFFEBF7411269A6D0</t>
  </si>
  <si>
    <t>PVC관(VG1), D75(VN SDR9, 13.6, 17)</t>
  </si>
  <si>
    <t>호표 38</t>
  </si>
  <si>
    <t>4453252C01EF1C1BA6F2AEE053FDD</t>
  </si>
  <si>
    <t>01034453252C01EF1C1BA6F2AEE053FDD</t>
  </si>
  <si>
    <t>PVC관(VG1), D50(VN SDR9, 13.6, 17)</t>
  </si>
  <si>
    <t>호표 36</t>
  </si>
  <si>
    <t>4453252C01EF1CF18CDCAA9E14BCA</t>
  </si>
  <si>
    <t>01034453252C01EF1CF18CDCAA9E14BCA</t>
  </si>
  <si>
    <t>PVC관(VG1), D25(VN SDR9, 13.6, 17)</t>
  </si>
  <si>
    <t>호표 35</t>
  </si>
  <si>
    <t>4453252C01EF1CD6D2630F621F9DD</t>
  </si>
  <si>
    <t>01034453252C01EF1CD6D2630F621F9DD</t>
  </si>
  <si>
    <t>경질염화비닐관(접착제,통기)</t>
  </si>
  <si>
    <t>호표 40</t>
  </si>
  <si>
    <t>4453252C01DEBFFEBF7411269A6D1</t>
  </si>
  <si>
    <t>01034453252C01DEBFFEBF7411269A6D1</t>
  </si>
  <si>
    <t>호표 37</t>
  </si>
  <si>
    <t>4453252C01EF1CF18CDCAA9E14BCB</t>
  </si>
  <si>
    <t>01034453252C01EF1CF18CDCAA9E14BCB</t>
  </si>
  <si>
    <t>PVC T관(접착제)</t>
  </si>
  <si>
    <t>∮50*∮50mm</t>
  </si>
  <si>
    <t>43C62A24017048E2E2FEC270AE3B6A397E964</t>
  </si>
  <si>
    <t>010343C62A24017048E2E2FEC270AE3B6A397E964</t>
  </si>
  <si>
    <t>PVC Y관(접착제)</t>
  </si>
  <si>
    <t>43C62A24017048E2E2FEC270AE3B6A397E965</t>
  </si>
  <si>
    <t>010343C62A24017048E2E2FEC270AE3B6A397E965</t>
  </si>
  <si>
    <t>∮75*∮50mm</t>
  </si>
  <si>
    <t>43C62A24017048E2E2FEC270AE3B6A397E96C</t>
  </si>
  <si>
    <t>010343C62A24017048E2E2FEC270AE3B6A397E96C</t>
  </si>
  <si>
    <t>∮75*∮75mm</t>
  </si>
  <si>
    <t>43C62A24017048E2E2FEC270AE3B6A397E963</t>
  </si>
  <si>
    <t>010343C62A24017048E2E2FEC270AE3B6A397E963</t>
  </si>
  <si>
    <t>∮100*∮50mm</t>
  </si>
  <si>
    <t>43C62A24017048E2E2FEC270AE3B6A397E85D</t>
  </si>
  <si>
    <t>010343C62A24017048E2E2FEC270AE3B6A397E85D</t>
  </si>
  <si>
    <t>PVC YT관(접착제)</t>
  </si>
  <si>
    <t>43C62A24017048E2E2FEC270AE3B6A2F95F5B</t>
  </si>
  <si>
    <t>010343C62A24017048E2E2FEC270AE3B6A2F95F5B</t>
  </si>
  <si>
    <t>43C62A24017048E2E2FEC270AE3B6A2F95F56</t>
  </si>
  <si>
    <t>010343C62A24017048E2E2FEC270AE3B6A2F95F56</t>
  </si>
  <si>
    <t>PVC 90˚곡관(접착제)</t>
  </si>
  <si>
    <t>∮25mm</t>
  </si>
  <si>
    <t>43C62A24017048E2E2FEC270AE3B6A399998C</t>
  </si>
  <si>
    <t>010343C62A24017048E2E2FEC270AE3B6A399998C</t>
  </si>
  <si>
    <t>∮50mm</t>
  </si>
  <si>
    <t>43C62A24017048E2E2FEC270AE3B6A39AB690</t>
  </si>
  <si>
    <t>010343C62A24017048E2E2FEC270AE3B6A39AB690</t>
  </si>
  <si>
    <t>∮75mm</t>
  </si>
  <si>
    <t>43C62A24017048E2E2FEC270AE3B6A39AB691</t>
  </si>
  <si>
    <t>010343C62A24017048E2E2FEC270AE3B6A39AB691</t>
  </si>
  <si>
    <t>∮100mm</t>
  </si>
  <si>
    <t>43C62A24017048E2E2FEC270AE3B6A39AB692</t>
  </si>
  <si>
    <t>010343C62A24017048E2E2FEC270AE3B6A39AB692</t>
  </si>
  <si>
    <t>PVC 이경소켓(접착제)</t>
  </si>
  <si>
    <t>43C62A24017048E2E2FEC270AE3B6A398F179</t>
  </si>
  <si>
    <t>010343C62A24017048E2E2FEC270AE3B6A398F179</t>
  </si>
  <si>
    <t>PVC 소켓(접착제)</t>
  </si>
  <si>
    <t>43C62A24017048E2E2FEC270AE3B6A3999E76</t>
  </si>
  <si>
    <t>010343C62A24017048E2E2FEC270AE3B6A3999E76</t>
  </si>
  <si>
    <t>43C62A24017048E2E2FEC270AE3B6A3999E78</t>
  </si>
  <si>
    <t>010343C62A24017048E2E2FEC270AE3B6A3999E78</t>
  </si>
  <si>
    <t>43C62A24017048E2E2FEC270AE3B6A3999E79</t>
  </si>
  <si>
    <t>010343C62A24017048E2E2FEC270AE3B6A3999E79</t>
  </si>
  <si>
    <t>∮150mm</t>
  </si>
  <si>
    <t>43C62A24017048E2E2FEC270AE3B6A39991B9</t>
  </si>
  <si>
    <t>010343C62A24017048E2E2FEC270AE3B6A39991B9</t>
  </si>
  <si>
    <t>바닥배수구(봉수트랩형)</t>
  </si>
  <si>
    <t>호표 95</t>
  </si>
  <si>
    <t>44532F2C019EA36BC5BFBF48E6393</t>
  </si>
  <si>
    <t>010344532F2C019EA36BC5BFBF48E6393</t>
  </si>
  <si>
    <t>호표 96</t>
  </si>
  <si>
    <t>44532F2C019EA36BC5BFBF48E6390</t>
  </si>
  <si>
    <t>010344532F2C019EA36BC5BFBF48E6390</t>
  </si>
  <si>
    <t>후드캡(STS)</t>
  </si>
  <si>
    <t>Φ100mm(지정색마감)</t>
  </si>
  <si>
    <t>43C62A24017048E2E2FEC270AE3B6A2FB0DC8</t>
  </si>
  <si>
    <t>010343C62A24017048E2E2FEC270AE3B6A2FB0DC8</t>
  </si>
  <si>
    <t>STS F.C.O</t>
  </si>
  <si>
    <t>43C62A24017048E2E2FEC270AE3B6A2FB0DCD</t>
  </si>
  <si>
    <t>010343C62A24017048E2E2FEC270AE3B6A2FB0DCD</t>
  </si>
  <si>
    <t>43C62A24017048E2E2FEC270AE3B6A2FB0DCF</t>
  </si>
  <si>
    <t>010343C62A24017048E2E2FEC270AE3B6A2FB0DCF</t>
  </si>
  <si>
    <t>4. 환기 배관공사</t>
  </si>
  <si>
    <t>0104</t>
  </si>
  <si>
    <t>경질염화비닐관(죠임식)</t>
  </si>
  <si>
    <t>PVC관(VG2), D150(VN SDR 33)</t>
  </si>
  <si>
    <t>호표 43</t>
  </si>
  <si>
    <t>4453252C01DE82B4D0D98696D9158</t>
  </si>
  <si>
    <t>01044453252C01DE82B4D0D98696D9158</t>
  </si>
  <si>
    <t>PVC관(VG2), D125(VN SDR 33)</t>
  </si>
  <si>
    <t>호표 42</t>
  </si>
  <si>
    <t>4453252C01DE82B4D0D98696D9159</t>
  </si>
  <si>
    <t>01044453252C01DE82B4D0D98696D9159</t>
  </si>
  <si>
    <t>010443C62A24017048E2E2FEC270AE3B6A39991B9</t>
  </si>
  <si>
    <t>플렉시블덕트호스</t>
  </si>
  <si>
    <t>AL, D150</t>
  </si>
  <si>
    <t>호표 49</t>
  </si>
  <si>
    <t>4453242E011292CE5698525E13E3C</t>
  </si>
  <si>
    <t>01044453242E011292CE5698525E13E3C</t>
  </si>
  <si>
    <t>AL, D100</t>
  </si>
  <si>
    <t>호표 48</t>
  </si>
  <si>
    <t>4453242E011292E93C56DB76E4A19</t>
  </si>
  <si>
    <t>01044453242E011292E93C56DB76E4A19</t>
  </si>
  <si>
    <t>STS 밴드</t>
  </si>
  <si>
    <t>D150</t>
  </si>
  <si>
    <t>43C62A24017048E2E2FEC270AE3B6A2FB03C9</t>
  </si>
  <si>
    <t>010443C62A24017048E2E2FEC270AE3B6A2FB03C9</t>
  </si>
  <si>
    <t>D100</t>
  </si>
  <si>
    <t>43C62A24017048E2E2FEC270AE3B6A2FB03CB</t>
  </si>
  <si>
    <t>010443C62A24017048E2E2FEC270AE3B6A2FB03CB</t>
  </si>
  <si>
    <t>Φ150mm(지정색마감)</t>
  </si>
  <si>
    <t>43C62A24017048E2E2FEC270AE3B6A2FB0DC6</t>
  </si>
  <si>
    <t>010443C62A24017048E2E2FEC270AE3B6A2FB0DC6</t>
  </si>
  <si>
    <t>010443C62A24017048E2E2FEC270AE3B6A2FB0DC8</t>
  </si>
  <si>
    <t>아네모디퓨져(AL)</t>
  </si>
  <si>
    <t>Φ150</t>
  </si>
  <si>
    <t>호표 56</t>
  </si>
  <si>
    <t>4453242E014E4C5ED07BB1D3CE326</t>
  </si>
  <si>
    <t>01044453242E014E4C5ED07BB1D3CE326</t>
  </si>
  <si>
    <t>일반행거(달대볼트)</t>
  </si>
  <si>
    <t>호표 104</t>
  </si>
  <si>
    <t>44532F2C01E6B6FB519AB5CB05D8F</t>
  </si>
  <si>
    <t>010444532F2C01E6B6FB519AB5CB05D8F</t>
  </si>
  <si>
    <t>호표 103</t>
  </si>
  <si>
    <t>44532F2C01E6B6FB519AABFC91963</t>
  </si>
  <si>
    <t>010444532F2C01E6B6FB519AABFC91963</t>
  </si>
  <si>
    <t>구멍뚫기(코어드릴),벽체</t>
  </si>
  <si>
    <t>D150, 콘크리트 150mm</t>
  </si>
  <si>
    <t>호표 113</t>
  </si>
  <si>
    <t>44532D2F01FCCCF3450BD15A9F2F9</t>
  </si>
  <si>
    <t>010444532D2F01FCCCF3450BD15A9F2F9</t>
  </si>
  <si>
    <t>D100, 콘크리트 150mm</t>
  </si>
  <si>
    <t>호표 112</t>
  </si>
  <si>
    <t>44532D2F01FCCCD077CCD8ABC1A75</t>
  </si>
  <si>
    <t>010444532D2F01FCCCD077CCD8ABC1A75</t>
  </si>
  <si>
    <t>D150*200L</t>
  </si>
  <si>
    <t>호표 116</t>
  </si>
  <si>
    <t>44532D2F01881201A69BA31C7171B</t>
  </si>
  <si>
    <t>010444532D2F01881201A69BA31C7171B</t>
  </si>
  <si>
    <t>강제 급,배기형 연도(연장형)</t>
  </si>
  <si>
    <t>D75</t>
  </si>
  <si>
    <t>호표 9</t>
  </si>
  <si>
    <t>44DE2C2B019CBC4DD3415161872C7</t>
  </si>
  <si>
    <t>010444DE2C2B019CBC4DD3415161872C7</t>
  </si>
  <si>
    <t>5. 배기덕트 설치공사</t>
  </si>
  <si>
    <t>0105</t>
  </si>
  <si>
    <t>스테인레스닥트(크로스비딩) 설치</t>
  </si>
  <si>
    <t>0.8t(크로스비딩)</t>
  </si>
  <si>
    <t>㎡</t>
  </si>
  <si>
    <t>호표 46</t>
  </si>
  <si>
    <t>4453242E0112E93481CA3830776DD</t>
  </si>
  <si>
    <t>01054453242E0112E93481CA3830776DD</t>
  </si>
  <si>
    <t>0.6t(크로스비딩)</t>
  </si>
  <si>
    <t>호표 45</t>
  </si>
  <si>
    <t>4453242E0112E92A192BAF5327AC5</t>
  </si>
  <si>
    <t>01054453242E0112E92A192BAF5327AC5</t>
  </si>
  <si>
    <t>각형닥트보온(고무발포)</t>
  </si>
  <si>
    <t>13t</t>
  </si>
  <si>
    <t>호표 68</t>
  </si>
  <si>
    <t>4453232F01C838F2FD819D156DA3C</t>
  </si>
  <si>
    <t>01054453232F01C838F2FD819D156DA3C</t>
  </si>
  <si>
    <t>V.D(STS,웜기어핸들부착형)</t>
  </si>
  <si>
    <t>800*400</t>
  </si>
  <si>
    <t>호표 53</t>
  </si>
  <si>
    <t>4453242E014E4C5ED07BB1D3CE6FA</t>
  </si>
  <si>
    <t>01054453242E014E4C5ED07BB1D3CE6FA</t>
  </si>
  <si>
    <t>700*350</t>
  </si>
  <si>
    <t>호표 54</t>
  </si>
  <si>
    <t>4453242E014E4C5ED07BB1D3CE6F9</t>
  </si>
  <si>
    <t>01054453242E014E4C5ED07BB1D3CE6F9</t>
  </si>
  <si>
    <t>700*300</t>
  </si>
  <si>
    <t>호표 55</t>
  </si>
  <si>
    <t>4453242E014E4C5ED07BB1D3CE6F3</t>
  </si>
  <si>
    <t>01054453242E014E4C5ED07BB1D3CE6F3</t>
  </si>
  <si>
    <t>터닝베인(STS)</t>
  </si>
  <si>
    <t>T.V, 800*450</t>
  </si>
  <si>
    <t>호표 57</t>
  </si>
  <si>
    <t>4453242E014E4C5ED07BB1D3D8D61</t>
  </si>
  <si>
    <t>01054453242E014E4C5ED07BB1D3D8D61</t>
  </si>
  <si>
    <t>T.V, 700*450</t>
  </si>
  <si>
    <t>호표 58</t>
  </si>
  <si>
    <t>4453242E014E4C5ED07BB1D3D8D60</t>
  </si>
  <si>
    <t>01054453242E014E4C5ED07BB1D3D8D60</t>
  </si>
  <si>
    <t>T.V, 550*450</t>
  </si>
  <si>
    <t>호표 59</t>
  </si>
  <si>
    <t>4453242E014E4C5ED07BB1D3D8D63</t>
  </si>
  <si>
    <t>01054453242E014E4C5ED07BB1D3D8D63</t>
  </si>
  <si>
    <t>T.V, 500*400</t>
  </si>
  <si>
    <t>호표 60</t>
  </si>
  <si>
    <t>4453242E014E4C5ED07BB1D3D8D62</t>
  </si>
  <si>
    <t>01054453242E014E4C5ED07BB1D3D8D62</t>
  </si>
  <si>
    <t>배기그릴(STS)</t>
  </si>
  <si>
    <t>600*300</t>
  </si>
  <si>
    <t>호표 52</t>
  </si>
  <si>
    <t>4453242E014E4C5ED07BB1D3FBE30</t>
  </si>
  <si>
    <t>01054453242E014E4C5ED07BB1D3FBE30</t>
  </si>
  <si>
    <t>스파이럴댐퍼(V.D)</t>
  </si>
  <si>
    <t>D150(핸들포함)</t>
  </si>
  <si>
    <t>호표 50</t>
  </si>
  <si>
    <t>4453242E014E4C5ED07BB19432E02</t>
  </si>
  <si>
    <t>01054453242E014E4C5ED07BB19432E02</t>
  </si>
  <si>
    <t>01054453242E011292CE5698525E13E3C</t>
  </si>
  <si>
    <t>01054453242E014E4C5ED07BB1D3CE326</t>
  </si>
  <si>
    <t>010543C62A24017048E2E2FEC270AE3B6A2FB03C9</t>
  </si>
  <si>
    <t>010544532F2C01E6B6FB519AB5CB05D8F</t>
  </si>
  <si>
    <t>캔버스제작설치</t>
  </si>
  <si>
    <t>1.2T</t>
  </si>
  <si>
    <t>호표 51</t>
  </si>
  <si>
    <t>4453242E014E4C5ED07BB19432F29</t>
  </si>
  <si>
    <t>01054453242E014E4C5ED07BB19432F29</t>
  </si>
  <si>
    <t>방진스프링</t>
  </si>
  <si>
    <t>50KG</t>
  </si>
  <si>
    <t>4527262B01FE5E7D915215C232C58AFEF0E22</t>
  </si>
  <si>
    <t>01054527262B01FE5E7D915215C232C58AFEF0E22</t>
  </si>
  <si>
    <t>스테인리스망, STS304</t>
  </si>
  <si>
    <t>해충방지용</t>
  </si>
  <si>
    <t>M2</t>
  </si>
  <si>
    <t>43B42229014198A2CBC88621A0121F2714D61</t>
  </si>
  <si>
    <t>010543B42229014198A2CBC88621A0121F2714D61</t>
  </si>
  <si>
    <t>화강암 경계석 설치</t>
  </si>
  <si>
    <t>150*150*1000</t>
  </si>
  <si>
    <t>호표 77</t>
  </si>
  <si>
    <t>44532229010A3B4097F3A583F87F4</t>
  </si>
  <si>
    <t>010544532229010A3B4097F3A583F87F4</t>
  </si>
  <si>
    <t>스테인리스강관옥내배관(나사)</t>
  </si>
  <si>
    <t>호표 30</t>
  </si>
  <si>
    <t>4453252C012DE8B0DEC09A25F3822</t>
  </si>
  <si>
    <t>01054453252C012DE8B0DEC09A25F3822</t>
  </si>
  <si>
    <t>010543C62A24017048E2E2EC519C5632BC4A9D188</t>
  </si>
  <si>
    <t>010543C62A24017048E2E2EC519C5632BC766F57D</t>
  </si>
  <si>
    <t>010543C62A24017048E2E2EC519C5632BC76787DB</t>
  </si>
  <si>
    <t>01054453212A01DCBA4DA912E3EBD9950</t>
  </si>
  <si>
    <t>010544532F2C01E6B6FB63FAC0615B478</t>
  </si>
  <si>
    <t>6. 급기덕트 설치공사</t>
  </si>
  <si>
    <t>0106</t>
  </si>
  <si>
    <t>01064453242E0112E93481CA3830776DD</t>
  </si>
  <si>
    <t>01064453242E0112E92A192BAF5327AC5</t>
  </si>
  <si>
    <t>01064453232F01C838F2FD819D156DA3C</t>
  </si>
  <si>
    <t>01064453242E014E4C5ED07BB19432E02</t>
  </si>
  <si>
    <t>01064453242E011292CE5698525E13E3C</t>
  </si>
  <si>
    <t>01064453242E014E4C5ED07BB1D3CE326</t>
  </si>
  <si>
    <t>010643C62A24017048E2E2FEC270AE3B6A2FB03C9</t>
  </si>
  <si>
    <t>010644532F2C01E6B6FB519AB5CB05D8F</t>
  </si>
  <si>
    <t>01064453242E014E4C5ED07BB19432F29</t>
  </si>
  <si>
    <t>010643B42229014198A2CBC88621A0121F2714D61</t>
  </si>
  <si>
    <t>010644532229010A3B4097F3A583F87F4</t>
  </si>
  <si>
    <t>01064453252C012DE8B0DEC09A25F3822</t>
  </si>
  <si>
    <t>010643C62A24017048E2E2EC519C5632BC766F57D</t>
  </si>
  <si>
    <t>010643C62A24017048E2E2EC519C5632BC76787DB</t>
  </si>
  <si>
    <t>01064453212A01DCBA4DA912E3EBD9950</t>
  </si>
  <si>
    <t>010644532F2C01E6B6FB63FAC0615B478</t>
  </si>
  <si>
    <t>7. 가스 배관공사</t>
  </si>
  <si>
    <t>0107</t>
  </si>
  <si>
    <t>가스용백강관(옥내일반)</t>
  </si>
  <si>
    <t>백관(SPPG), D65</t>
  </si>
  <si>
    <t>호표 14</t>
  </si>
  <si>
    <t>4453252C016BC280D18EFF1A09BC5</t>
  </si>
  <si>
    <t>01074453252C016BC280D18EFF1A09BC5</t>
  </si>
  <si>
    <t>백관(SPPG), D50</t>
  </si>
  <si>
    <t>호표 13</t>
  </si>
  <si>
    <t>4453252C016BC2913633899C36BFF</t>
  </si>
  <si>
    <t>01074453252C016BC2913633899C36BFF</t>
  </si>
  <si>
    <t>백관(SPPG), D40</t>
  </si>
  <si>
    <t>호표 12</t>
  </si>
  <si>
    <t>4453252C016BC2A385FA2BC62EB80</t>
  </si>
  <si>
    <t>01074453252C016BC2A385FA2BC62EB80</t>
  </si>
  <si>
    <t>백관(SPPG), D32</t>
  </si>
  <si>
    <t>호표 11</t>
  </si>
  <si>
    <t>4453252C016BC2BC19E46B81CB412</t>
  </si>
  <si>
    <t>01074453252C016BC2BC19E46B81CB412</t>
  </si>
  <si>
    <t>백관(SPPG), D20</t>
  </si>
  <si>
    <t>호표 10</t>
  </si>
  <si>
    <t>4453252C016BC2D8C5D90B1CC6DFF</t>
  </si>
  <si>
    <t>01074453252C016BC2D8C5D90B1CC6DFF</t>
  </si>
  <si>
    <t>용접식강관이음쇠</t>
  </si>
  <si>
    <t>∮65mm, 백엘보, 용접</t>
  </si>
  <si>
    <t>43C62A24017048E2E2ECBA6AB2C8B22179890</t>
  </si>
  <si>
    <t>010743C62A24017048E2E2ECBA6AB2C8B22179890</t>
  </si>
  <si>
    <t>나사식강관제관이음쇠</t>
  </si>
  <si>
    <t>∮50mm, 백엘보, 나사</t>
  </si>
  <si>
    <t>43C62A24017048E2E2FE2233676C25A0B0AF1</t>
  </si>
  <si>
    <t>010743C62A24017048E2E2FE2233676C25A0B0AF1</t>
  </si>
  <si>
    <t>∮40mm, 백엘보, 나사</t>
  </si>
  <si>
    <t>43C62A24017048E2E2FE2233676C25A0B0AF2</t>
  </si>
  <si>
    <t>010743C62A24017048E2E2FE2233676C25A0B0AF2</t>
  </si>
  <si>
    <t>∮32mm, 백엘보, 나사</t>
  </si>
  <si>
    <t>43C62A24017048E2E2FE2233676C25A0B0AF3</t>
  </si>
  <si>
    <t>010743C62A24017048E2E2FE2233676C25A0B0AF3</t>
  </si>
  <si>
    <t>∮20mm, 백엘보, 나사</t>
  </si>
  <si>
    <t>43C62A24017048E2E2FE2233676C25A0B0AF5</t>
  </si>
  <si>
    <t>010743C62A24017048E2E2FE2233676C25A0B0AF5</t>
  </si>
  <si>
    <t>∮65mm, 백티, 용접</t>
  </si>
  <si>
    <t>43C62A24017048E2E2ECBA6AB2C8B2216F12F</t>
  </si>
  <si>
    <t>010743C62A24017048E2E2ECBA6AB2C8B2216F12F</t>
  </si>
  <si>
    <t>∮50mm, 백티, 나사</t>
  </si>
  <si>
    <t>43C62A24017048E2E2FE2233676C25A0B046C</t>
  </si>
  <si>
    <t>010743C62A24017048E2E2FE2233676C25A0B046C</t>
  </si>
  <si>
    <t>∮40mm, 백티, 나사</t>
  </si>
  <si>
    <t>43C62A24017048E2E2FE2233676C25A0B046F</t>
  </si>
  <si>
    <t>010743C62A24017048E2E2FE2233676C25A0B046F</t>
  </si>
  <si>
    <t>∮32mm, 백티, 나사</t>
  </si>
  <si>
    <t>43C62A24017048E2E2FE2233676C25A0B046E</t>
  </si>
  <si>
    <t>010743C62A24017048E2E2FE2233676C25A0B046E</t>
  </si>
  <si>
    <t>∮65mm, 백리듀서, 동심, SPP</t>
  </si>
  <si>
    <t>43C62A24017048E2E2ECBA6AB2EB0DA2CA90E</t>
  </si>
  <si>
    <t>010743C62A24017048E2E2ECBA6AB2EB0DA2CA90E</t>
  </si>
  <si>
    <t>∮50mm, 백리듀서, 나사</t>
  </si>
  <si>
    <t>43C62A24017048E2E2FE2233676C25A0B0571</t>
  </si>
  <si>
    <t>010743C62A24017048E2E2FE2233676C25A0B0571</t>
  </si>
  <si>
    <t>∮20mm, 백유니언, 나사</t>
  </si>
  <si>
    <t>43C62A24017048E2E2FE2233676C25A04DF43</t>
  </si>
  <si>
    <t>010743C62A24017048E2E2FE2233676C25A04DF43</t>
  </si>
  <si>
    <t>∮20mm, 백니플, 나사</t>
  </si>
  <si>
    <t>43C62A24017048E2E2FE2233676C25A04DD96</t>
  </si>
  <si>
    <t>010743C62A24017048E2E2FE2233676C25A04DD96</t>
  </si>
  <si>
    <t>∮40mm, 백캡, 나사</t>
  </si>
  <si>
    <t>43C62A24017048E2E2FE2233676C25A05E3F6</t>
  </si>
  <si>
    <t>010743C62A24017048E2E2FE2233676C25A05E3F6</t>
  </si>
  <si>
    <t>∮32mm, 백캡, 나사</t>
  </si>
  <si>
    <t>43C62A24017048E2E2FE2233676C25A05E3F7</t>
  </si>
  <si>
    <t>010743C62A24017048E2E2FE2233676C25A05E3F7</t>
  </si>
  <si>
    <t>가스미터기</t>
  </si>
  <si>
    <t>G40, 65㎥/hr</t>
  </si>
  <si>
    <t>호표 121</t>
  </si>
  <si>
    <t>44532D2F01A4CE031AE6B9EF94842E3</t>
  </si>
  <si>
    <t>010744532D2F01A4CE031AE6B9EF94842E3</t>
  </si>
  <si>
    <t>가스온압보정기</t>
  </si>
  <si>
    <t>설치및시운전포함</t>
  </si>
  <si>
    <t>43B4252601F28019D896AAF8D60A5701484C7</t>
  </si>
  <si>
    <t>010743B4252601F28019D896AAF8D60A5701484C7</t>
  </si>
  <si>
    <t>스트레이너(플랜지, 10kg)</t>
  </si>
  <si>
    <t>D65</t>
  </si>
  <si>
    <t>호표 83</t>
  </si>
  <si>
    <t>4453212A01DCC4C6AE53CFC2413EC</t>
  </si>
  <si>
    <t>01074453212A01DCC4C6AE53CFC2413EC</t>
  </si>
  <si>
    <t>볼밸브설치(황동, 10kg)</t>
  </si>
  <si>
    <t>호표 80</t>
  </si>
  <si>
    <t>4453212A01DCBA7AE72FCF2A5932C</t>
  </si>
  <si>
    <t>01074453212A01DCBA7AE72FCF2A5932C</t>
  </si>
  <si>
    <t>철합후렌지</t>
  </si>
  <si>
    <t>호표 44</t>
  </si>
  <si>
    <t>4453252D017ED047CF1D53E913EBC</t>
  </si>
  <si>
    <t>01074453252D017ED047CF1D53E913EBC</t>
  </si>
  <si>
    <t>가스용 강관 용접접합</t>
  </si>
  <si>
    <t>호표 122</t>
  </si>
  <si>
    <t>44532C2E01685CA5309600694E7F8</t>
  </si>
  <si>
    <t>010744532C2E01685CA5309600694E7F8</t>
  </si>
  <si>
    <t>가스용 강관 나사식 접합 및 배관</t>
  </si>
  <si>
    <t>D50</t>
  </si>
  <si>
    <t>호표 126</t>
  </si>
  <si>
    <t>44532C2E01685CA515B84DDAADA7D</t>
  </si>
  <si>
    <t>010744532C2E01685CA515B84DDAADA7D</t>
  </si>
  <si>
    <t>호표 125</t>
  </si>
  <si>
    <t>44532C2E01685CA515B84DDAADB04</t>
  </si>
  <si>
    <t>010744532C2E01685CA515B84DDAADB04</t>
  </si>
  <si>
    <t>D30</t>
  </si>
  <si>
    <t>호표 124</t>
  </si>
  <si>
    <t>44532C2E01685CA515B84DDAADC2A</t>
  </si>
  <si>
    <t>010744532C2E01685CA515B84DDAADC2A</t>
  </si>
  <si>
    <t>호표 123</t>
  </si>
  <si>
    <t>44532C2E01685CA515B84DDAADED8</t>
  </si>
  <si>
    <t>010744532C2E01685CA515B84DDAADED8</t>
  </si>
  <si>
    <t>가스누설차단밸브</t>
  </si>
  <si>
    <t>호표 4</t>
  </si>
  <si>
    <t>43D7272C019760B81FAC418EC7FFF</t>
  </si>
  <si>
    <t>010743D7272C019760B81FAC418EC7FFF</t>
  </si>
  <si>
    <t>가스경보기 제어부</t>
  </si>
  <si>
    <t>6회로</t>
  </si>
  <si>
    <t>호표 3</t>
  </si>
  <si>
    <t>43D7272C019760F788B1309ADDD3F</t>
  </si>
  <si>
    <t>010743D7272C019760F788B1309ADDD3F</t>
  </si>
  <si>
    <t>가스경보기</t>
  </si>
  <si>
    <t>공업용</t>
  </si>
  <si>
    <t>호표 2</t>
  </si>
  <si>
    <t>43D7272C019760F788B1309AEED0B</t>
  </si>
  <si>
    <t>010743D7272C019760F788B1309AEED0B</t>
  </si>
  <si>
    <t>저압 조정기</t>
  </si>
  <si>
    <t>12kg/h</t>
  </si>
  <si>
    <t>43B4252601F28019D896AAF8C5A5A23D3AEA6</t>
  </si>
  <si>
    <t>010743B4252601F28019D896AAF8C5A5A23D3AEA6</t>
  </si>
  <si>
    <t>4kg/h</t>
  </si>
  <si>
    <t>43B4252601F28019D896AAF8C5A5A23D3AEAC</t>
  </si>
  <si>
    <t>010743B4252601F28019D896AAF8C5A5A23D3AEAC</t>
  </si>
  <si>
    <t>조합페인트칠</t>
  </si>
  <si>
    <t>철재면, 2회, 1급</t>
  </si>
  <si>
    <t>호표 5</t>
  </si>
  <si>
    <t>44952C2F01A2D47DC409577975103</t>
  </si>
  <si>
    <t>010744952C2F01A2D47DC409577975103</t>
  </si>
  <si>
    <t>기밀시험</t>
  </si>
  <si>
    <t>지상노출관</t>
  </si>
  <si>
    <t>회당</t>
  </si>
  <si>
    <t>호표 119</t>
  </si>
  <si>
    <t>44532D2F01A4CE031AE6D4E022669</t>
  </si>
  <si>
    <t>010744532D2F01A4CE031AE6D4E022669</t>
  </si>
  <si>
    <t>시험점화</t>
  </si>
  <si>
    <t>단독주택</t>
  </si>
  <si>
    <t>호당</t>
  </si>
  <si>
    <t>호표 120</t>
  </si>
  <si>
    <t>44532D2F01A4CE031AE6B9CCB4DC9</t>
  </si>
  <si>
    <t>010744532D2F01A4CE031AE6B9CCB4DC9</t>
  </si>
  <si>
    <t>절연 U볼트/NUT</t>
  </si>
  <si>
    <t>절연, ∮65mm</t>
  </si>
  <si>
    <t>43B42229014198A22B944A7C2FBDED8EB6513</t>
  </si>
  <si>
    <t>010743B42229014198A22B944A7C2FBDED8EB6513</t>
  </si>
  <si>
    <t>절연, ∮50mm</t>
  </si>
  <si>
    <t>43B42229014198A22B944A7C2FBDED8EB6510</t>
  </si>
  <si>
    <t>010743B42229014198A22B944A7C2FBDED8EB6510</t>
  </si>
  <si>
    <t>절연, ∮40mm</t>
  </si>
  <si>
    <t>43B42229014198A22B944A7C2FBDED8EB6511</t>
  </si>
  <si>
    <t>010743B42229014198A22B944A7C2FBDED8EB6511</t>
  </si>
  <si>
    <t>절연, ∮32mm</t>
  </si>
  <si>
    <t>43B42229014198A22B944A7C2FBDED8EB6403</t>
  </si>
  <si>
    <t>010743B42229014198A22B944A7C2FBDED8EB6403</t>
  </si>
  <si>
    <t>절연, ∮20mm</t>
  </si>
  <si>
    <t>43B42229014198A22B944A7C2FBDED8EB640D</t>
  </si>
  <si>
    <t>010743B42229014198A22B944A7C2FBDED8EB640D</t>
  </si>
  <si>
    <t>브라켓트(STS제)</t>
  </si>
  <si>
    <t>43D7222501E32A3584BF25031D47953B8FDB3</t>
  </si>
  <si>
    <t>010743D7222501E32A3584BF25031D47953B8FDB3</t>
  </si>
  <si>
    <t>43D7222501E32A3584BF25031D47953B8FDB0</t>
  </si>
  <si>
    <t>010743D7222501E32A3584BF25031D47953B8FDB0</t>
  </si>
  <si>
    <t>43D7222501E32A3584BF25031D7CD51AA6D62</t>
  </si>
  <si>
    <t>010743D7222501E32A3584BF25031D7CD51AA6D62</t>
  </si>
  <si>
    <t>43D7222501E32A3584BF25031D1A4EDC6E4AA</t>
  </si>
  <si>
    <t>010743D7222501E32A3584BF25031D1A4EDC6E4AA</t>
  </si>
  <si>
    <t>43D7222501E32A3584BF25031D35249EF6CB8</t>
  </si>
  <si>
    <t>010743D7222501E32A3584BF25031D35249EF6CB8</t>
  </si>
  <si>
    <t>가스기술검토 및 완성검사비</t>
  </si>
  <si>
    <t>인허가포함</t>
  </si>
  <si>
    <t>회</t>
  </si>
  <si>
    <t>호표 118</t>
  </si>
  <si>
    <t>44532D2F01A4CE031AE6E561B879F</t>
  </si>
  <si>
    <t>010744532D2F01A4CE031AE6E561B879F</t>
  </si>
  <si>
    <t>8. 철거공사</t>
  </si>
  <si>
    <t>0108</t>
  </si>
  <si>
    <t>시로코휀 철거</t>
  </si>
  <si>
    <t>#5.5x7.5HP</t>
  </si>
  <si>
    <t>호표 69</t>
  </si>
  <si>
    <t>44532229010A561DD6C16C02FA7F3</t>
  </si>
  <si>
    <t>010844532229010A561DD6C16C02FA7F3</t>
  </si>
  <si>
    <t>전기온수기 철거</t>
  </si>
  <si>
    <t>440LIT</t>
  </si>
  <si>
    <t>호표 111</t>
  </si>
  <si>
    <t>44532E2E01AE64B079D28E7F92ED2</t>
  </si>
  <si>
    <t>010844532E2E01AE64B079D28E7F92ED2</t>
  </si>
  <si>
    <t>에어커튼 철거</t>
  </si>
  <si>
    <t>L-900</t>
  </si>
  <si>
    <t>호표 76</t>
  </si>
  <si>
    <t>44532229010A3B4097F3A583B23A9</t>
  </si>
  <si>
    <t>010844532229010A3B4097F3A583B23A9</t>
  </si>
  <si>
    <t>환풍기(천장형) 철거</t>
  </si>
  <si>
    <t>호표 7</t>
  </si>
  <si>
    <t>44DE2C2B019CBC4DD341516187003</t>
  </si>
  <si>
    <t>010844DE2C2B019CBC4DD341516187003</t>
  </si>
  <si>
    <t>환풍기(벽부형) 철거</t>
  </si>
  <si>
    <t>호표 8</t>
  </si>
  <si>
    <t>44DE2C2B019CBC4DD341516187005</t>
  </si>
  <si>
    <t>010844DE2C2B019CBC4DD341516187005</t>
  </si>
  <si>
    <t>스텐관철거(나사)</t>
  </si>
  <si>
    <t>호표 21</t>
  </si>
  <si>
    <t>4453252C0159625952009DE08CD56</t>
  </si>
  <si>
    <t>01084453252C0159625952009DE08CD56</t>
  </si>
  <si>
    <t>강관철거(용접)</t>
  </si>
  <si>
    <t>호표 20</t>
  </si>
  <si>
    <t>4453252C0159625952009DE08C9E7</t>
  </si>
  <si>
    <t>01084453252C0159625952009DE08C9E7</t>
  </si>
  <si>
    <t>강관철거(나사)</t>
  </si>
  <si>
    <t>호표 19</t>
  </si>
  <si>
    <t>4453252C0159625952009DE08CA8A</t>
  </si>
  <si>
    <t>01084453252C0159625952009DE08CA8A</t>
  </si>
  <si>
    <t>호표 18</t>
  </si>
  <si>
    <t>4453252C0159625952009DE08CB98</t>
  </si>
  <si>
    <t>01084453252C0159625952009DE08CB98</t>
  </si>
  <si>
    <t>호표 17</t>
  </si>
  <si>
    <t>4453252C0159625952009DE08CB96</t>
  </si>
  <si>
    <t>01084453252C0159625952009DE08CB96</t>
  </si>
  <si>
    <t>호표 16</t>
  </si>
  <si>
    <t>4453252C0159625952009DE08CB94</t>
  </si>
  <si>
    <t>01084453252C0159625952009DE08CB94</t>
  </si>
  <si>
    <t>호표 15</t>
  </si>
  <si>
    <t>4453252C0159625952009DE08CB92</t>
  </si>
  <si>
    <t>01084453252C0159625952009DE08CB92</t>
  </si>
  <si>
    <t>배기후드 철거</t>
  </si>
  <si>
    <t>5200x1600x600</t>
  </si>
  <si>
    <t>호표 72</t>
  </si>
  <si>
    <t>44532229010A3B4097F3A583B2C8D</t>
  </si>
  <si>
    <t>010844532229010A3B4097F3A583B2C8D</t>
  </si>
  <si>
    <t>2800x1500x600</t>
  </si>
  <si>
    <t>호표 73</t>
  </si>
  <si>
    <t>44532229010A3B4097F3A583B2DAB</t>
  </si>
  <si>
    <t>010844532229010A3B4097F3A583B2DAB</t>
  </si>
  <si>
    <t>2500x1700x600</t>
  </si>
  <si>
    <t>호표 74</t>
  </si>
  <si>
    <t>44532229010A3B4097F3A583B2DAA</t>
  </si>
  <si>
    <t>010844532229010A3B4097F3A583B2DAA</t>
  </si>
  <si>
    <t>각형덕트 해체</t>
  </si>
  <si>
    <t>0.5T</t>
  </si>
  <si>
    <t>호표 47</t>
  </si>
  <si>
    <t>4453242E0112FB6F3DA2BBA7116CE</t>
  </si>
  <si>
    <t>01084453242E0112FB6F3DA2BBA7116CE</t>
  </si>
  <si>
    <t>고스텐</t>
  </si>
  <si>
    <t>Kg</t>
  </si>
  <si>
    <t>43B4222901419891E1BCC7A1222A6F25C5EB6</t>
  </si>
  <si>
    <t>010843B4222901419891E1BCC7A1222A6F25C5EB6</t>
  </si>
  <si>
    <t>고철</t>
  </si>
  <si>
    <t>43B4222901419891E1BCC7A1222A6F25C5EB7</t>
  </si>
  <si>
    <t>010843B4222901419891E1BCC7A1222A6F25C5EB7</t>
  </si>
  <si>
    <t>관급자재</t>
  </si>
  <si>
    <t>0109</t>
  </si>
  <si>
    <t>3</t>
  </si>
  <si>
    <t>1. 배기후드 설치공사</t>
  </si>
  <si>
    <t>010901</t>
  </si>
  <si>
    <t>튀김솥 후드(데미스터포함)</t>
  </si>
  <si>
    <t>1900x1650x600</t>
  </si>
  <si>
    <t>25039271</t>
  </si>
  <si>
    <t>440A2D2A015D3DC678257A271A925DD0B66E9</t>
  </si>
  <si>
    <t>010901440A2D2A015D3DC678257A271A925DD0B66E9</t>
  </si>
  <si>
    <t>볶음솥 후드(데미스터포함)</t>
  </si>
  <si>
    <t>440A2D2A015D3DC678257A271A925DD0B66E8</t>
  </si>
  <si>
    <t>010901440A2D2A015D3DC678257A271A925DD0B66E8</t>
  </si>
  <si>
    <t>국솥 후드(공박스,기류방지칸막이 포함)</t>
  </si>
  <si>
    <t>440A2D2A015D3DC678257A271A925DD0B6788</t>
  </si>
  <si>
    <t>010901440A2D2A015D3DC678257A271A925DD0B6788</t>
  </si>
  <si>
    <t>오븐1 후드(공박스,기류방지칸막이 포함)</t>
  </si>
  <si>
    <t>1700x1650x600</t>
  </si>
  <si>
    <t>25039270</t>
  </si>
  <si>
    <t>440A2D2A015D3DC678257A271A925DD0B6789</t>
  </si>
  <si>
    <t>010901440A2D2A015D3DC678257A271A925DD0B6789</t>
  </si>
  <si>
    <t>오븐2 후드(공박스,기류방지칸막이 포함)</t>
  </si>
  <si>
    <t>1600x1650x600</t>
  </si>
  <si>
    <t>25036371</t>
  </si>
  <si>
    <t>440A2D2A015D3DC678257A271A925DD0B678A</t>
  </si>
  <si>
    <t>010901440A2D2A015D3DC678257A271A925DD0B678A</t>
  </si>
  <si>
    <t>2구렌지 후드(데미스터포함)</t>
  </si>
  <si>
    <t>1800x1200x600</t>
  </si>
  <si>
    <t>25041198</t>
  </si>
  <si>
    <t>440A2D2A015D3DC678257A271A925DD0B678B</t>
  </si>
  <si>
    <t>010901440A2D2A015D3DC678257A271A925DD0B678B</t>
  </si>
  <si>
    <t>부침기 후드(데미스터포함)</t>
  </si>
  <si>
    <t>440A2D2A015D3DC678257A271A925DD0B678C</t>
  </si>
  <si>
    <t>010901440A2D2A015D3DC678257A271A925DD0B678C</t>
  </si>
  <si>
    <t>식기세척기 후드</t>
  </si>
  <si>
    <t>1200x1200x600</t>
  </si>
  <si>
    <t>25039277</t>
  </si>
  <si>
    <t>440A2D2A015D3DC678257A271A925DD0B678D</t>
  </si>
  <si>
    <t>010901440A2D2A015D3DC678257A271A925DD0B678D</t>
  </si>
  <si>
    <t>조달수수료</t>
  </si>
  <si>
    <t>0.54%</t>
  </si>
  <si>
    <t>식</t>
  </si>
  <si>
    <t>440A2D2A015D3DC678257A271A925DD0B678E</t>
  </si>
  <si>
    <t>010901440A2D2A015D3DC678257A271A925DD0B678E</t>
  </si>
  <si>
    <t>2. 주방 급,배기휀 설치공사</t>
  </si>
  <si>
    <t>010902</t>
  </si>
  <si>
    <t>3. 바닥난방 설치공사</t>
  </si>
  <si>
    <t>010903</t>
  </si>
  <si>
    <t>4. 공기순환기 설치공사</t>
  </si>
  <si>
    <t>010904</t>
  </si>
  <si>
    <t>5. 주방자동소화장치 설치공사(추후공사)</t>
  </si>
  <si>
    <t>010905</t>
  </si>
  <si>
    <t>4</t>
  </si>
  <si>
    <t>상업용 주방자동소화장치</t>
  </si>
  <si>
    <t>2B/T</t>
  </si>
  <si>
    <t>SET</t>
  </si>
  <si>
    <t>202410309826026</t>
  </si>
  <si>
    <t>43C62C270124E12E5DF53375C07B24275F89D</t>
  </si>
  <si>
    <t>01090543C62C270124E12E5DF53375C07B24275F89D</t>
  </si>
  <si>
    <t>2000만원이상~5000만원 미만</t>
  </si>
  <si>
    <t>43C62C270124E12E5DF53375C07B24275F89C</t>
  </si>
  <si>
    <t>01090543C62C270124E12E5DF53375C07B24275F89C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</si>
  <si>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</si>
  <si>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</si>
  <si>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</si>
  <si>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</si>
  <si>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</si>
  <si>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</si>
  <si>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</si>
  <si>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</si>
  <si>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</si>
  <si>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</si>
  <si>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</si>
  <si>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</si>
  <si>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</si>
  <si>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</si>
  <si>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</si>
  <si>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</si>
  <si>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</si>
  <si>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</si>
  <si>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</si>
  <si>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</si>
  <si>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</si>
  <si>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코아드릴  15.24cm  HR     ( 호표 1 )</t>
  </si>
  <si>
    <t>43882F2F01522B6F23D9A919BD6C255157417AF</t>
  </si>
  <si>
    <t>코아드릴</t>
  </si>
  <si>
    <t>15.24cm</t>
  </si>
  <si>
    <t>HR</t>
  </si>
  <si>
    <t>호표 1</t>
  </si>
  <si>
    <t>A</t>
  </si>
  <si>
    <t>코어드릴</t>
  </si>
  <si>
    <t>천원</t>
  </si>
  <si>
    <t>43882F2F01522B6F23D9A919BD6C255157417</t>
  </si>
  <si>
    <t>43882F2F01522B6F23D9A919BD6C255157417AF43882F2F01522B6F23D9A919BD6C255157417</t>
  </si>
  <si>
    <t xml:space="preserve"> [ 합          계 ]</t>
  </si>
  <si>
    <t>가스경보기  공업용  개소     ( 호표 2 )</t>
  </si>
  <si>
    <t>가스누설경보기</t>
  </si>
  <si>
    <t>공업용(다회로)</t>
  </si>
  <si>
    <t>43E1212F014BC2661F4CDFCA8951EBF842AAA</t>
  </si>
  <si>
    <t>43D7272C019760F788B1309AEED0B43E1212F014BC2661F4CDFCA8951EBF842AAA</t>
  </si>
  <si>
    <t>계장공</t>
  </si>
  <si>
    <t>일반공사 직종</t>
  </si>
  <si>
    <t>인</t>
  </si>
  <si>
    <t>444A2020016F2DCF92B1A764C7863246FAA7A</t>
  </si>
  <si>
    <t>43D7272C019760F788B1309AEED0B444A2020016F2DCF92B1A764C7863246FAA7A</t>
  </si>
  <si>
    <t>공구손료</t>
  </si>
  <si>
    <t>인력품의 1%</t>
  </si>
  <si>
    <t>458C272D01CAD6CAA6198C71F93001</t>
  </si>
  <si>
    <t>43D7272C019760F788B1309AEED0B458C272D01CAD6CAA6198C71F90002</t>
  </si>
  <si>
    <t>가스경보기 제어부  6회로  개소     ( 호표 3 )</t>
  </si>
  <si>
    <t>경보기 제어부</t>
  </si>
  <si>
    <t>6회로이하</t>
  </si>
  <si>
    <t>43E1212F014BC2661F4CDFCA89E7A62DD2D2F</t>
  </si>
  <si>
    <t>43D7272C019760F788B1309ADDD3F43E1212F014BC2661F4CDFCA89E7A62DD2D2F</t>
  </si>
  <si>
    <t>43D7272C019760F788B1309ADDD3F444A2020016F2DCF92B1A764C7863246FAA7A</t>
  </si>
  <si>
    <t>43D7272C019760F788B1309ADDD3F458C272D01CAD6CAA6198C71F90002</t>
  </si>
  <si>
    <t>가스누설차단밸브  D65  개     ( 호표 4 )</t>
  </si>
  <si>
    <t>43C62227012EE0048BEDFF98665F085CE3523</t>
  </si>
  <si>
    <t>43D7272C019760B81FAC418EC7FFF43C62227012EE0048BEDFF98665F085CE3523</t>
  </si>
  <si>
    <t>배관공</t>
  </si>
  <si>
    <t>444A2020016F2DCF92B1A764C7863246FA108</t>
  </si>
  <si>
    <t>43D7272C019760B81FAC418EC7FFF444A2020016F2DCF92B1A764C7863246FA108</t>
  </si>
  <si>
    <t>43D7272C019760B81FAC418EC7FFF444A2020016F2DCF92B1A764C7863246FAA7A</t>
  </si>
  <si>
    <t>인력품의 3%</t>
  </si>
  <si>
    <t>43D7272C019760B81FAC418EC7FFF458C272D01CAD6CAA6198C71F90002</t>
  </si>
  <si>
    <t>조합페인트칠  철재면, 2회, 1급  ㎡     ( 호표 5 )</t>
  </si>
  <si>
    <t>조합페인트</t>
  </si>
  <si>
    <t>KSM6020-1종1급, 백색</t>
  </si>
  <si>
    <t>L</t>
  </si>
  <si>
    <t>43B42229017D2F25B7737DE3BF60AB9F6EFAE</t>
  </si>
  <si>
    <t>44952C2F01A2D47DC40957797510343B42229017D2F25B7737DE3BF60AB9F6EFAE</t>
  </si>
  <si>
    <t>시너</t>
  </si>
  <si>
    <t>시너, KSM6060, 1종</t>
  </si>
  <si>
    <t>43B42229017D2F256FC26A37D20A69C73378B</t>
  </si>
  <si>
    <t>44952C2F01A2D47DC40957797510343B42229017D2F256FC26A37D20A69C73378B</t>
  </si>
  <si>
    <t>잡재료</t>
  </si>
  <si>
    <t>주재료비의 4%</t>
  </si>
  <si>
    <t>44952C2F01A2D47DC409577975103458C272D01CAD6CAA6198C71F93001</t>
  </si>
  <si>
    <t>도장공</t>
  </si>
  <si>
    <t>444A2020016F2DCF92B1A764C7863246FA073</t>
  </si>
  <si>
    <t>44952C2F01A2D47DC409577975103444A2020016F2DCF92B1A764C7863246FA073</t>
  </si>
  <si>
    <t>보통인부</t>
  </si>
  <si>
    <t>444A2020016F2DCF92B1A764C7863246FA22A</t>
  </si>
  <si>
    <t>44952C2F01A2D47DC409577975103444A2020016F2DCF92B1A764C7863246FA22A</t>
  </si>
  <si>
    <t>환풍기(천장형)  D150x3.5CMMx30W  대     ( 호표 6 )</t>
  </si>
  <si>
    <t>천장형 환풍기</t>
  </si>
  <si>
    <t>3.5 M3/MIN</t>
  </si>
  <si>
    <t>43C62A240170010B7F615774BDC184E209316</t>
  </si>
  <si>
    <t>44DE2C2B019CBC4DD34151618700243C62A240170010B7F615774BDC184E209316</t>
  </si>
  <si>
    <t>기계설비공</t>
  </si>
  <si>
    <t>2010년-통합</t>
  </si>
  <si>
    <t>444A2020016F2DCF92B1A764C7863246FA7AB</t>
  </si>
  <si>
    <t>44DE2C2B019CBC4DD341516187002444A2020016F2DCF92B1A764C7863246FA7AB</t>
  </si>
  <si>
    <t>44DE2C2B019CBC4DD341516187002444A2020016F2DCF92B1A764C7863246FA22A</t>
  </si>
  <si>
    <t>44DE2C2B019CBC4DD341516187002458C272D01CAD6CAA6198C71F93001</t>
  </si>
  <si>
    <t>환풍기(천장형) 철거    대     ( 호표 7 )</t>
  </si>
  <si>
    <t>44DE2C2B019CBC4DD341516187003444A2020016F2DCF92B1A764C7863246FA7AB</t>
  </si>
  <si>
    <t>44DE2C2B019CBC4DD341516187003444A2020016F2DCF92B1A764C7863246FA22A</t>
  </si>
  <si>
    <t>환풍기(벽부형) 철거    대     ( 호표 8 )</t>
  </si>
  <si>
    <t>44DE2C2B019CBC4DD341516187005444A2020016F2DCF92B1A764C7863246FA7AB</t>
  </si>
  <si>
    <t>강제 급,배기형 연도(연장형)  D75  EA     ( 호표 9 )</t>
  </si>
  <si>
    <t>강제급,배기형 연도(연장형)</t>
  </si>
  <si>
    <t>43C62A24017048E2E2FEC270AE3B6A39998E3</t>
  </si>
  <si>
    <t>44DE2C2B019CBC4DD3415161872C743C62A24017048E2E2FEC270AE3B6A39998E3</t>
  </si>
  <si>
    <t>44DE2C2B019CBC4DD3415161872C7444A2020016F2DCF92B1A764C7863246FA7AB</t>
  </si>
  <si>
    <t>44DE2C2B019CBC4DD3415161872C7458C272D01CAD6CAA6198C71F93001</t>
  </si>
  <si>
    <t>가스용백강관(옥내일반)  백관(SPPG), D20  M     ( 호표 10 )</t>
  </si>
  <si>
    <t>배관용탄소강관</t>
  </si>
  <si>
    <t>SPPG(백관), ∮20mm, 반제품</t>
  </si>
  <si>
    <t>43C62A24017048E2C7939DC3F6DD71DEF65A0</t>
  </si>
  <si>
    <t>4453252C016BC2D8C5D90B1CC6DFF43C62A24017048E2C7939DC3F6DD71DEF65A0</t>
  </si>
  <si>
    <t>잡재료비</t>
  </si>
  <si>
    <t>주재료비의 3%</t>
  </si>
  <si>
    <t>4453252C016BC2D8C5D90B1CC6DFF458C272D01CAD6CAA6198C71F93001</t>
  </si>
  <si>
    <t>4453252C016BC2D8C5D90B1CC6DFF444A2020016F2DCF92B1A764C7863246FA108</t>
  </si>
  <si>
    <t>4453252C016BC2D8C5D90B1CC6DFF444A2020016F2DCF92B1A764C7863246FA22A</t>
  </si>
  <si>
    <t>인력품의 2%</t>
  </si>
  <si>
    <t>458C272D01CAD6CAA6198C71F90002</t>
  </si>
  <si>
    <t>4453252C016BC2D8C5D90B1CC6DFF458C272D01CAD6CAA6198C71F90002</t>
  </si>
  <si>
    <t>가스용백강관(옥내일반)  백관(SPPG), D32  M     ( 호표 11 )</t>
  </si>
  <si>
    <t>SPPG(백관), ∮32mm, 반제품</t>
  </si>
  <si>
    <t>43C62A24017048E2C7939DC3F6DD71DEF65A2</t>
  </si>
  <si>
    <t>4453252C016BC2BC19E46B81CB41243C62A24017048E2C7939DC3F6DD71DEF65A2</t>
  </si>
  <si>
    <t>4453252C016BC2BC19E46B81CB412458C272D01CAD6CAA6198C71F93001</t>
  </si>
  <si>
    <t>4453252C016BC2BC19E46B81CB412444A2020016F2DCF92B1A764C7863246FA108</t>
  </si>
  <si>
    <t>4453252C016BC2BC19E46B81CB412444A2020016F2DCF92B1A764C7863246FA22A</t>
  </si>
  <si>
    <t>4453252C016BC2BC19E46B81CB412458C272D01CAD6CAA6198C71F90002</t>
  </si>
  <si>
    <t>가스용백강관(옥내일반)  백관(SPPG), D40  M     ( 호표 12 )</t>
  </si>
  <si>
    <t>SPPG(백관), ∮40mm, 반제품</t>
  </si>
  <si>
    <t>43C62A24017048E2C7939DC3F6DD71DEF65A5</t>
  </si>
  <si>
    <t>4453252C016BC2A385FA2BC62EB8043C62A24017048E2C7939DC3F6DD71DEF65A5</t>
  </si>
  <si>
    <t>4453252C016BC2A385FA2BC62EB80458C272D01CAD6CAA6198C71F93001</t>
  </si>
  <si>
    <t>4453252C016BC2A385FA2BC62EB80444A2020016F2DCF92B1A764C7863246FA108</t>
  </si>
  <si>
    <t>4453252C016BC2A385FA2BC62EB80444A2020016F2DCF92B1A764C7863246FA22A</t>
  </si>
  <si>
    <t>4453252C016BC2A385FA2BC62EB80458C272D01CAD6CAA6198C71F90002</t>
  </si>
  <si>
    <t>가스용백강관(옥내일반)  백관(SPPG), D50  M     ( 호표 13 )</t>
  </si>
  <si>
    <t>SPPG(백관), ∮50mm, 반제품</t>
  </si>
  <si>
    <t>43C62A24017048E2C7939DC3F6DD71DEF65A4</t>
  </si>
  <si>
    <t>4453252C016BC2913633899C36BFF43C62A24017048E2C7939DC3F6DD71DEF65A4</t>
  </si>
  <si>
    <t>4453252C016BC2913633899C36BFF458C272D01CAD6CAA6198C71F93001</t>
  </si>
  <si>
    <t>4453252C016BC2913633899C36BFF444A2020016F2DCF92B1A764C7863246FA108</t>
  </si>
  <si>
    <t>4453252C016BC2913633899C36BFF444A2020016F2DCF92B1A764C7863246FA22A</t>
  </si>
  <si>
    <t>4453252C016BC2913633899C36BFF458C272D01CAD6CAA6198C71F90002</t>
  </si>
  <si>
    <t>가스용백강관(옥내일반)  백관(SPPG), D65  M     ( 호표 14 )</t>
  </si>
  <si>
    <t>SPPG(백관), ∮65mm, 반제품</t>
  </si>
  <si>
    <t>43C62A24017048E2C7939DC3F6DD71DEF65A7</t>
  </si>
  <si>
    <t>4453252C016BC280D18EFF1A09BC543C62A24017048E2C7939DC3F6DD71DEF65A7</t>
  </si>
  <si>
    <t>4453252C016BC280D18EFF1A09BC5458C272D01CAD6CAA6198C71F93001</t>
  </si>
  <si>
    <t>4453252C016BC280D18EFF1A09BC5444A2020016F2DCF92B1A764C7863246FA108</t>
  </si>
  <si>
    <t>4453252C016BC280D18EFF1A09BC5444A2020016F2DCF92B1A764C7863246FA22A</t>
  </si>
  <si>
    <t>4453252C016BC280D18EFF1A09BC5458C272D01CAD6CAA6198C71F90002</t>
  </si>
  <si>
    <t>강관철거(나사)  D20  M     ( 호표 15 )</t>
  </si>
  <si>
    <t>4453252C0159625952009DE08CB92444A2020016F2DCF92B1A764C7863246FA108</t>
  </si>
  <si>
    <t>4453252C0159625952009DE08CB92444A2020016F2DCF92B1A764C7863246FA22A</t>
  </si>
  <si>
    <t>4453252C0159625952009DE08CB92458C272D01CAD6CAA6198C71F93001</t>
  </si>
  <si>
    <t>강관철거(나사)  D25  M     ( 호표 16 )</t>
  </si>
  <si>
    <t>4453252C0159625952009DE08CB94444A2020016F2DCF92B1A764C7863246FA108</t>
  </si>
  <si>
    <t>4453252C0159625952009DE08CB94444A2020016F2DCF92B1A764C7863246FA22A</t>
  </si>
  <si>
    <t>4453252C0159625952009DE08CB94458C272D01CAD6CAA6198C71F93001</t>
  </si>
  <si>
    <t>강관철거(나사)  D32  M     ( 호표 17 )</t>
  </si>
  <si>
    <t>4453252C0159625952009DE08CB96444A2020016F2DCF92B1A764C7863246FA108</t>
  </si>
  <si>
    <t>4453252C0159625952009DE08CB96444A2020016F2DCF92B1A764C7863246FA22A</t>
  </si>
  <si>
    <t>4453252C0159625952009DE08CB96458C272D01CAD6CAA6198C71F93001</t>
  </si>
  <si>
    <t>강관철거(나사)  D40  M     ( 호표 18 )</t>
  </si>
  <si>
    <t>4453252C0159625952009DE08CB98444A2020016F2DCF92B1A764C7863246FA108</t>
  </si>
  <si>
    <t>4453252C0159625952009DE08CB98444A2020016F2DCF92B1A764C7863246FA22A</t>
  </si>
  <si>
    <t>4453252C0159625952009DE08CB98458C272D01CAD6CAA6198C71F93001</t>
  </si>
  <si>
    <t>강관철거(나사)  D50  M     ( 호표 19 )</t>
  </si>
  <si>
    <t>4453252C0159625952009DE08CA8A444A2020016F2DCF92B1A764C7863246FA108</t>
  </si>
  <si>
    <t>4453252C0159625952009DE08CA8A444A2020016F2DCF92B1A764C7863246FA22A</t>
  </si>
  <si>
    <t>4453252C0159625952009DE08CA8A458C272D01CAD6CAA6198C71F93001</t>
  </si>
  <si>
    <t>강관철거(용접)  D65  M     ( 호표 20 )</t>
  </si>
  <si>
    <t>4453252C0159625952009DE08C9E7444A2020016F2DCF92B1A764C7863246FA108</t>
  </si>
  <si>
    <t>4453252C0159625952009DE08C9E7444A2020016F2DCF92B1A764C7863246FA22A</t>
  </si>
  <si>
    <t>4453252C0159625952009DE08C9E7458C272D01CAD6CAA6198C71F93001</t>
  </si>
  <si>
    <t>스텐관철거(나사)  D40  M     ( 호표 21 )</t>
  </si>
  <si>
    <t>4453252C0159625952009DE08CD56444A2020016F2DCF92B1A764C7863246FA108</t>
  </si>
  <si>
    <t>4453252C0159625952009DE08CD56444A2020016F2DCF92B1A764C7863246FA22A</t>
  </si>
  <si>
    <t>4453252C0159625952009DE08CD56458C272D01CAD6CAA6198C71F93001</t>
  </si>
  <si>
    <t>스테인리스용접  D15  개소     ( 호표 22 )</t>
  </si>
  <si>
    <t>스테인리스강용알곤용접봉</t>
  </si>
  <si>
    <t>스테인리스강용알곤용접봉, ∮3.2mm, T-308</t>
  </si>
  <si>
    <t>kg</t>
  </si>
  <si>
    <t>43AB2E290157F86BFF8C45983BAFE21CBE762</t>
  </si>
  <si>
    <t>4453252C012DF915711DDCCCFFFC143AB2E290157F86BFF8C45983BAFE21CBE762</t>
  </si>
  <si>
    <t>아르곤가스</t>
  </si>
  <si>
    <t>아르곤가스, 건설용알곤가스</t>
  </si>
  <si>
    <t>43992423018B344FE97A1119DEE26AA517A55</t>
  </si>
  <si>
    <t>4453252C012DF915711DDCCCFFFC143992423018B344FE97A1119DEE26AA517A55</t>
  </si>
  <si>
    <t>용접공</t>
  </si>
  <si>
    <t>444A2020016F2DCF92B1A764C7863246FA3CD</t>
  </si>
  <si>
    <t>4453252C012DF915711DDCCCFFFC1444A2020016F2DCF92B1A764C7863246FA3CD</t>
  </si>
  <si>
    <t>인력품의 4%</t>
  </si>
  <si>
    <t>4453252C012DF915711DDCCCFFFC1458C272D01CAD6CAA6198C71F93001</t>
  </si>
  <si>
    <t>스테인리스용접  D20  개소     ( 호표 23 )</t>
  </si>
  <si>
    <t>4453252C012DF915711DDCF844DA143AB2E290157F86BFF8C45983BAFE21CBE762</t>
  </si>
  <si>
    <t>4453252C012DF915711DDCF844DA143992423018B344FE97A1119DEE26AA517A55</t>
  </si>
  <si>
    <t>4453252C012DF915711DDCF844DA1444A2020016F2DCF92B1A764C7863246FA3CD</t>
  </si>
  <si>
    <t>4453252C012DF915711DDCF844DA1458C272D01CAD6CAA6198C71F93001</t>
  </si>
  <si>
    <t>스테인리스용접  D25  개소     ( 호표 24 )</t>
  </si>
  <si>
    <t>4453252C012DF915711DDCEFDFA5B43AB2E290157F86BFF8C45983BAFE21CBE762</t>
  </si>
  <si>
    <t>4453252C012DF915711DDCEFDFA5B43992423018B344FE97A1119DEE26AA517A55</t>
  </si>
  <si>
    <t>4453252C012DF915711DDCEFDFA5B444A2020016F2DCF92B1A764C7863246FA3CD</t>
  </si>
  <si>
    <t>4453252C012DF915711DDCEFDFA5B458C272D01CAD6CAA6198C71F93001</t>
  </si>
  <si>
    <t>스테인리스용접  D32  개소     ( 호표 25 )</t>
  </si>
  <si>
    <t>4453252C012DF915711DDC97BE13843AB2E290157F86BFF8C45983BAFE21CBE762</t>
  </si>
  <si>
    <t>4453252C012DF915711DDC97BE13843992423018B344FE97A1119DEE26AA517A55</t>
  </si>
  <si>
    <t>4453252C012DF915711DDC97BE138444A2020016F2DCF92B1A764C7863246FA3CD</t>
  </si>
  <si>
    <t>4453252C012DF915711DDC97BE138458C272D01CAD6CAA6198C71F93001</t>
  </si>
  <si>
    <t>스테인리스용접  D40  개소     ( 호표 26 )</t>
  </si>
  <si>
    <t>4453252C012DF915711DDC854D76E43AB2E290157F86BFF8C45983BAFE21CBE762</t>
  </si>
  <si>
    <t>4453252C012DF915711DDC854D76E43992423018B344FE97A1119DEE26AA517A55</t>
  </si>
  <si>
    <t>4453252C012DF915711DDC854D76E444A2020016F2DCF92B1A764C7863246FA3CD</t>
  </si>
  <si>
    <t>4453252C012DF915711DDC854D76E458C272D01CAD6CAA6198C71F93001</t>
  </si>
  <si>
    <t>스테인리스강관옥내배관(K-TYPE)  D13  M     ( 호표 27 )</t>
  </si>
  <si>
    <t>일반배관용스테인리스강관</t>
  </si>
  <si>
    <t>일반배관용스테인리스강관, K형, ∮13mm</t>
  </si>
  <si>
    <t>43C62A24017048E2C7816AD268D11B4EF38BF</t>
  </si>
  <si>
    <t>4453252C012DF90B14F1E9961FAE843C62A24017048E2C7816AD268D11B4EF38BF</t>
  </si>
  <si>
    <t>4453252C012DF90B14F1E9961FAE8458C272D01CAD6CAA6198C71F93001</t>
  </si>
  <si>
    <t>4453252C012DF90B14F1E9961FAE8444A2020016F2DCF92B1A764C7863246FA108</t>
  </si>
  <si>
    <t>4453252C012DF90B14F1E9961FAE8444A2020016F2DCF92B1A764C7863246FA22A</t>
  </si>
  <si>
    <t>4453252C012DF90B14F1E9961FAE8458C272D01CAD6CAA6198C71F90002</t>
  </si>
  <si>
    <t>스테인리스강관옥내배관(K-TYPE)  D40  M     ( 호표 28 )</t>
  </si>
  <si>
    <t>일반배관용스테인리스강관, K형, ∮40mm</t>
  </si>
  <si>
    <t>43C62A24017048E2C7816AD268D11B4EF3B0D</t>
  </si>
  <si>
    <t>4453252C012DF942AEB7AC37C9F5D43C62A24017048E2C7816AD268D11B4EF3B0D</t>
  </si>
  <si>
    <t>4453252C012DF942AEB7AC37C9F5D458C272D01CAD6CAA6198C71F93001</t>
  </si>
  <si>
    <t>4453252C012DF942AEB7AC37C9F5D444A2020016F2DCF92B1A764C7863246FA108</t>
  </si>
  <si>
    <t>4453252C012DF942AEB7AC37C9F5D444A2020016F2DCF92B1A764C7863246FA22A</t>
  </si>
  <si>
    <t>4453252C012DF942AEB7AC37C9F5D458C272D01CAD6CAA6198C71F90002</t>
  </si>
  <si>
    <t>스테인리스강관옥내배관(용접)  D15*3.0t  M     ( 호표 29 )</t>
  </si>
  <si>
    <t>배관용스테인리스강관</t>
  </si>
  <si>
    <t>∮15*3mm</t>
  </si>
  <si>
    <t>43C62A24017048E2C7816AD268D11B4E997A2</t>
  </si>
  <si>
    <t>4453252C012DE8B0DEC09A25F382143C62A24017048E2C7816AD268D11B4E997A2</t>
  </si>
  <si>
    <t>4453252C012DE8B0DEC09A25F3821458C272D01CAD6CAA6198C71F93001</t>
  </si>
  <si>
    <t>4453252C012DE8B0DEC09A25F3821444A2020016F2DCF92B1A764C7863246FA108</t>
  </si>
  <si>
    <t>4453252C012DE8B0DEC09A25F3821444A2020016F2DCF92B1A764C7863246FA22A</t>
  </si>
  <si>
    <t>스테인리스강관옥내배관(나사)  D15*3.0t  M     ( 호표 30 )</t>
  </si>
  <si>
    <t>4453252C012DE8B0DEC09A25F382243C62A24017048E2C7816AD268D11B4E997A2</t>
  </si>
  <si>
    <t>4453252C012DE8B0DEC09A25F3822458C272D01CAD6CAA6198C71F93001</t>
  </si>
  <si>
    <t>4453252C012DE8B0DEC09A25F3822444A2020016F2DCF92B1A764C7863246FA108</t>
  </si>
  <si>
    <t>4453252C012DE8B0DEC09A25F3822444A2020016F2DCF92B1A764C7863246FA22A</t>
  </si>
  <si>
    <t>스테인리스강관옥내배관(용접)  D20*3.0t  M     ( 호표 31 )</t>
  </si>
  <si>
    <t>∮20*3mm</t>
  </si>
  <si>
    <t>43C62A24017048E2C7816AD268D11B4E99684</t>
  </si>
  <si>
    <t>4453252C012DE88B9AD265111F51043C62A24017048E2C7816AD268D11B4E99684</t>
  </si>
  <si>
    <t>4453252C012DE88B9AD265111F510458C272D01CAD6CAA6198C71F93001</t>
  </si>
  <si>
    <t>4453252C012DE88B9AD265111F510444A2020016F2DCF92B1A764C7863246FA108</t>
  </si>
  <si>
    <t>4453252C012DE88B9AD265111F510444A2020016F2DCF92B1A764C7863246FA22A</t>
  </si>
  <si>
    <t>스테인리스강관옥내배관(용접)  D25*3.0t  M     ( 호표 32 )</t>
  </si>
  <si>
    <t>∮25*3mm</t>
  </si>
  <si>
    <t>43C62A24017048E2C7816AD268D11B4E99685</t>
  </si>
  <si>
    <t>4453252C012DE895F7089BF2B153E43C62A24017048E2C7816AD268D11B4E99685</t>
  </si>
  <si>
    <t>4453252C012DE895F7089BF2B153E458C272D01CAD6CAA6198C71F93001</t>
  </si>
  <si>
    <t>4453252C012DE895F7089BF2B153E444A2020016F2DCF92B1A764C7863246FA108</t>
  </si>
  <si>
    <t>4453252C012DE895F7089BF2B153E444A2020016F2DCF92B1A764C7863246FA22A</t>
  </si>
  <si>
    <t>스테인리스강관옥내배관(용접)  D32*3.0t  M     ( 호표 33 )</t>
  </si>
  <si>
    <t>∮32*3mm</t>
  </si>
  <si>
    <t>43C62A24017048E2C7816AD268D11B4E99686</t>
  </si>
  <si>
    <t>4453252C012DE8EC15209E813358F43C62A24017048E2C7816AD268D11B4E99686</t>
  </si>
  <si>
    <t>4453252C012DE8EC15209E813358F458C272D01CAD6CAA6198C71F93001</t>
  </si>
  <si>
    <t>4453252C012DE8EC15209E813358F444A2020016F2DCF92B1A764C7863246FA108</t>
  </si>
  <si>
    <t>4453252C012DE8EC15209E813358F444A2020016F2DCF92B1A764C7863246FA22A</t>
  </si>
  <si>
    <t>스테인리스강관옥내배관(용접)  D40*3.0t  M     ( 호표 34 )</t>
  </si>
  <si>
    <t>∮40*3mm</t>
  </si>
  <si>
    <t>43C62A24017048E2C7816AD268D11B4E99687</t>
  </si>
  <si>
    <t>4453252C012DE8FE64EF32D991FF143C62A24017048E2C7816AD268D11B4E99687</t>
  </si>
  <si>
    <t>4453252C012DE8FE64EF32D991FF1458C272D01CAD6CAA6198C71F93001</t>
  </si>
  <si>
    <t>4453252C012DE8FE64EF32D991FF1444A2020016F2DCF92B1A764C7863246FA108</t>
  </si>
  <si>
    <t>4453252C012DE8FE64EF32D991FF1444A2020016F2DCF92B1A764C7863246FA22A</t>
  </si>
  <si>
    <t>경질염화비닐관(접착제)  PVC관(VG1), D25(VN SDR9, 13.6, 17)  M     ( 호표 35 )</t>
  </si>
  <si>
    <t>일반용경질폴리염화비닐관</t>
  </si>
  <si>
    <t>∮25mm, VG1(VN SDR9, 13.6, 17)</t>
  </si>
  <si>
    <t>43C62A24017048E2C71E782313E0B7C8E8CD2</t>
  </si>
  <si>
    <t>4453252C01EF1CD6D2630F621F9DD43C62A24017048E2C71E782313E0B7C8E8CD2</t>
  </si>
  <si>
    <t>4453252C01EF1CD6D2630F621F9DD458C272D01CAD6CAA6198C71F93001</t>
  </si>
  <si>
    <t>4453252C01EF1CD6D2630F621F9DD444A2020016F2DCF92B1A764C7863246FA108</t>
  </si>
  <si>
    <t>4453252C01EF1CD6D2630F621F9DD444A2020016F2DCF92B1A764C7863246FA22A</t>
  </si>
  <si>
    <t>4453252C01EF1CD6D2630F621F9DD458C272D01CAD6CAA6198C71F90002</t>
  </si>
  <si>
    <t>경질염화비닐관(접착제)  PVC관(VG1), D50(VN SDR9, 13.6, 17)  M     ( 호표 36 )</t>
  </si>
  <si>
    <t>∮50mm, VG1(VN SDR9, 13.6, 17)</t>
  </si>
  <si>
    <t>43C62A24017048E2C71E782313E0B7C8E83FD</t>
  </si>
  <si>
    <t>4453252C01EF1CF18CDCAA9E14BCA43C62A24017048E2C71E782313E0B7C8E83FD</t>
  </si>
  <si>
    <t>4453252C01EF1CF18CDCAA9E14BCA458C272D01CAD6CAA6198C71F93001</t>
  </si>
  <si>
    <t>4453252C01EF1CF18CDCAA9E14BCA444A2020016F2DCF92B1A764C7863246FA108</t>
  </si>
  <si>
    <t>4453252C01EF1CF18CDCAA9E14BCA444A2020016F2DCF92B1A764C7863246FA22A</t>
  </si>
  <si>
    <t>4453252C01EF1CF18CDCAA9E14BCA458C272D01CAD6CAA6198C71F90002</t>
  </si>
  <si>
    <t>경질염화비닐관(접착제,통기)  PVC관(VG1), D50(VN SDR9, 13.6, 17)  M     ( 호표 37 )</t>
  </si>
  <si>
    <t>4453252C01EF1CF18CDCAA9E14BCB43C62A24017048E2C71E782313E0B7C8E83FD</t>
  </si>
  <si>
    <t>4453252C01EF1CF18CDCAA9E14BCB458C272D01CAD6CAA6198C71F93001</t>
  </si>
  <si>
    <t>4453252C01EF1CF18CDCAA9E14BCB444A2020016F2DCF92B1A764C7863246FA108</t>
  </si>
  <si>
    <t>4453252C01EF1CF18CDCAA9E14BCB444A2020016F2DCF92B1A764C7863246FA22A</t>
  </si>
  <si>
    <t>4453252C01EF1CF18CDCAA9E14BCB458C272D01CAD6CAA6198C71F90002</t>
  </si>
  <si>
    <t>경질염화비닐관(접착제)  PVC관(VG1), D75(VN SDR9, 13.6, 17)  M     ( 호표 38 )</t>
  </si>
  <si>
    <t>∮75mm, VG1(VN SDR9, 13.6, 17)</t>
  </si>
  <si>
    <t>43C62A24017048E2C71E782313E0B7C8E83FB</t>
  </si>
  <si>
    <t>4453252C01EF1C1BA6F2AEE053FDD43C62A24017048E2C71E782313E0B7C8E83FB</t>
  </si>
  <si>
    <t>4453252C01EF1C1BA6F2AEE053FDD458C272D01CAD6CAA6198C71F93001</t>
  </si>
  <si>
    <t>4453252C01EF1C1BA6F2AEE053FDD444A2020016F2DCF92B1A764C7863246FA108</t>
  </si>
  <si>
    <t>4453252C01EF1C1BA6F2AEE053FDD444A2020016F2DCF92B1A764C7863246FA22A</t>
  </si>
  <si>
    <t>4453252C01EF1C1BA6F2AEE053FDD458C272D01CAD6CAA6198C71F90002</t>
  </si>
  <si>
    <t>경질염화비닐관(접착제)  PVC관(VG1), D100(VN SDR9, 13.6, 17)  M     ( 호표 39 )</t>
  </si>
  <si>
    <t>∮100mm, VG1(VN SDR9, 13.6, 17)</t>
  </si>
  <si>
    <t>43C62A24017048E2C71E782313E0B7C8E83FA</t>
  </si>
  <si>
    <t>4453252C01DEBFFEBF7411269A6D043C62A24017048E2C71E782313E0B7C8E83FA</t>
  </si>
  <si>
    <t>4453252C01DEBFFEBF7411269A6D0458C272D01CAD6CAA6198C71F93001</t>
  </si>
  <si>
    <t>4453252C01DEBFFEBF7411269A6D0444A2020016F2DCF92B1A764C7863246FA108</t>
  </si>
  <si>
    <t>4453252C01DEBFFEBF7411269A6D0444A2020016F2DCF92B1A764C7863246FA22A</t>
  </si>
  <si>
    <t>4453252C01DEBFFEBF7411269A6D0458C272D01CAD6CAA6198C71F90002</t>
  </si>
  <si>
    <t>경질염화비닐관(접착제,통기)  PVC관(VG1), D100(VN SDR9, 13.6, 17)  M     ( 호표 40 )</t>
  </si>
  <si>
    <t>4453252C01DEBFFEBF7411269A6D143C62A24017048E2C71E782313E0B7C8E83FA</t>
  </si>
  <si>
    <t>4453252C01DEBFFEBF7411269A6D1458C272D01CAD6CAA6198C71F93001</t>
  </si>
  <si>
    <t>4453252C01DEBFFEBF7411269A6D1444A2020016F2DCF92B1A764C7863246FA108</t>
  </si>
  <si>
    <t>4453252C01DEBFFEBF7411269A6D1444A2020016F2DCF92B1A764C7863246FA22A</t>
  </si>
  <si>
    <t>4453252C01DEBFFEBF7411269A6D1458C272D01CAD6CAA6198C71F90002</t>
  </si>
  <si>
    <t>경질염화비닐관(접착제)  PVC관(VG1), D150(VN SDR9, 13.6, 17)  M     ( 호표 41 )</t>
  </si>
  <si>
    <t>∮150mm, VG1(VN SDR9, 13.6, 17)</t>
  </si>
  <si>
    <t>43C62A24017048E2C71E782313E0B7C8E83F8</t>
  </si>
  <si>
    <t>4453252C01DEBFD3D5CB0CED794CD43C62A24017048E2C71E782313E0B7C8E83F8</t>
  </si>
  <si>
    <t>4453252C01DEBFD3D5CB0CED794CD458C272D01CAD6CAA6198C71F93001</t>
  </si>
  <si>
    <t>4453252C01DEBFD3D5CB0CED794CD444A2020016F2DCF92B1A764C7863246FA108</t>
  </si>
  <si>
    <t>4453252C01DEBFD3D5CB0CED794CD444A2020016F2DCF92B1A764C7863246FA22A</t>
  </si>
  <si>
    <t>4453252C01DEBFD3D5CB0CED794CD458C272D01CAD6CAA6198C71F90002</t>
  </si>
  <si>
    <t>경질염화비닐관(죠임식)  PVC관(VG2), D125(VN SDR 33)  M     ( 호표 42 )</t>
  </si>
  <si>
    <t>∮125mm, VG2(VN SDR 33)</t>
  </si>
  <si>
    <t>43C62A24017048E2C71E782313E0B7C8E82DF</t>
  </si>
  <si>
    <t>4453252C01DE82B4D0D98696D915943C62A24017048E2C71E782313E0B7C8E82DF</t>
  </si>
  <si>
    <t>4453252C01DE82B4D0D98696D9159458C272D01CAD6CAA6198C71F91003</t>
  </si>
  <si>
    <t>4453252C01DE82B4D0D98696D9159444A2020016F2DCF92B1A764C7863246FA108</t>
  </si>
  <si>
    <t>4453252C01DE82B4D0D98696D9159444A2020016F2DCF92B1A764C7863246FA22A</t>
  </si>
  <si>
    <t>4453252C01DE82B4D0D98696D9159458C272D01CAD6CAA6198C71F90002</t>
  </si>
  <si>
    <t>경질염화비닐관(죠임식)  PVC관(VG2), D150(VN SDR 33)  M     ( 호표 43 )</t>
  </si>
  <si>
    <t>∮150mm, VG2(VN SDR 33)</t>
  </si>
  <si>
    <t>43C62A24017048E2C71E782313E0B7C8E82D0</t>
  </si>
  <si>
    <t>4453252C01DE82B4D0D98696D915843C62A24017048E2C71E782313E0B7C8E82D0</t>
  </si>
  <si>
    <t>4453252C01DE82B4D0D98696D9158458C272D01CAD6CAA6198C71F91003</t>
  </si>
  <si>
    <t>4453252C01DE82B4D0D98696D9158444A2020016F2DCF92B1A764C7863246FA108</t>
  </si>
  <si>
    <t>4453252C01DE82B4D0D98696D9158444A2020016F2DCF92B1A764C7863246FA22A</t>
  </si>
  <si>
    <t>4453252C01DE82B4D0D98696D9158458C272D01CAD6CAA6198C71F90002</t>
  </si>
  <si>
    <t>철합후렌지  D65  개소     ( 호표 44 )</t>
  </si>
  <si>
    <t>플랜지</t>
  </si>
  <si>
    <t>∮65mm*0.98MPa</t>
  </si>
  <si>
    <t>43C62A24017048E29AC8092E77E1123CC6087</t>
  </si>
  <si>
    <t>4453252D017ED047CF1D53E913EBC43C62A24017048E29AC8092E77E1123CC6087</t>
  </si>
  <si>
    <t>볼트,너트,와샤(SET)</t>
  </si>
  <si>
    <t>M12*100L</t>
  </si>
  <si>
    <t>43B42229014198A2CBC88621A0121F27252AF</t>
  </si>
  <si>
    <t>4453252D017ED047CF1D53E913EBC43B42229014198A2CBC88621A0121F27252AF</t>
  </si>
  <si>
    <t>패킹</t>
  </si>
  <si>
    <t>플랜지용, ∮65mm</t>
  </si>
  <si>
    <t>43B4222901417DF1BF6CA0F767B19462027B5</t>
  </si>
  <si>
    <t>4453252D017ED047CF1D53E913EBC43B4222901417DF1BF6CA0F767B19462027B5</t>
  </si>
  <si>
    <t>스테인레스닥트(크로스비딩) 설치  0.6t(크로스비딩)  ㎡     ( 호표 45 )</t>
  </si>
  <si>
    <t>스테인레스닥트 크로스비딩 가공</t>
  </si>
  <si>
    <t>0.6T(크로스비딩 가공)</t>
  </si>
  <si>
    <t>조달청</t>
  </si>
  <si>
    <t>43C62A24017048D0E4563302AD206D36484D4</t>
  </si>
  <si>
    <t>4453242E0112E92A192BAF5327AC543C62A24017048D0E4563302AD206D36484D4</t>
  </si>
  <si>
    <t>덕트공</t>
  </si>
  <si>
    <t>설치비</t>
  </si>
  <si>
    <t>444A2020016F2DCF92B1A764C7863246FA680</t>
  </si>
  <si>
    <t>4453242E0112E92A192BAF5327AC5444A2020016F2DCF92B1A764C7863246FA680</t>
  </si>
  <si>
    <t>4453242E0112E92A192BAF5327AC5444A2020016F2DCF92B1A764C7863246FA22A</t>
  </si>
  <si>
    <t>4453242E0112E92A192BAF5327AC5458C272D01CAD6CAA6198C71F91003</t>
  </si>
  <si>
    <t>스테인레스닥트(크로스비딩) 설치  0.8t(크로스비딩)  ㎡     ( 호표 46 )</t>
  </si>
  <si>
    <t>0.8T(크로스비딩 가공)</t>
  </si>
  <si>
    <t>43C62A24017048D0E4563302AD206D36484D5</t>
  </si>
  <si>
    <t>4453242E0112E93481CA3830776DD43C62A24017048D0E4563302AD206D36484D5</t>
  </si>
  <si>
    <t>4453242E0112E93481CA3830776DD444A2020016F2DCF92B1A764C7863246FA680</t>
  </si>
  <si>
    <t>4453242E0112E93481CA3830776DD444A2020016F2DCF92B1A764C7863246FA22A</t>
  </si>
  <si>
    <t>4453242E0112E93481CA3830776DD458C272D01CAD6CAA6198C71F91003</t>
  </si>
  <si>
    <t>각형덕트 해체  0.5T  ㎡     ( 호표 47 )</t>
  </si>
  <si>
    <t>4453242E0112FB6F3DA2BBA7116CE444A2020016F2DCF92B1A764C7863246FA680</t>
  </si>
  <si>
    <t>4453242E0112FB6F3DA2BBA7116CE444A2020016F2DCF92B1A764C7863246FA22A</t>
  </si>
  <si>
    <t>4453242E0112FB6F3DA2BBA7116CE458C272D01CAD6CAA6198C71F93001</t>
  </si>
  <si>
    <t>플렉시블덕트호스  AL, D100  M     ( 호표 48 )</t>
  </si>
  <si>
    <t>공조덕트</t>
  </si>
  <si>
    <t>플렉시블, 알루미늄, ∮100mm</t>
  </si>
  <si>
    <t>43C62A24017048D0E45633132D2733DCF22CA</t>
  </si>
  <si>
    <t>4453242E011292E93C56DB76E4A1943C62A24017048D0E45633132D2733DCF22CA</t>
  </si>
  <si>
    <t>4453242E011292E93C56DB76E4A19444A2020016F2DCF92B1A764C7863246FA680</t>
  </si>
  <si>
    <t>4453242E011292E93C56DB76E4A19458C272D01CAD6CAA6198C71F90002</t>
  </si>
  <si>
    <t>플렉시블덕트호스  AL, D150  M     ( 호표 49 )</t>
  </si>
  <si>
    <t>공조덕트, 플렉시블, 알루미늄, ∮150mm</t>
  </si>
  <si>
    <t>43C62A24017048D0E45633132D2733DCF22C4</t>
  </si>
  <si>
    <t>4453242E011292CE5698525E13E3C43C62A24017048D0E45633132D2733DCF22C4</t>
  </si>
  <si>
    <t>4453242E011292CE5698525E13E3C444A2020016F2DCF92B1A764C7863246FA680</t>
  </si>
  <si>
    <t>4453242E011292CE5698525E13E3C458C272D01CAD6CAA6198C71F93001</t>
  </si>
  <si>
    <t>스파이럴댐퍼(V.D)  D150(핸들포함)  개     ( 호표 50 )</t>
  </si>
  <si>
    <t>스파이럴덕트이음쇠</t>
  </si>
  <si>
    <t>볼륨댐퍼, ∮150mm(핸들포함)</t>
  </si>
  <si>
    <t>43C62A24017048D0E45633132D2733EEA14D6</t>
  </si>
  <si>
    <t>4453242E014E4C5ED07BB19432E0243C62A24017048D0E45633132D2733EEA14D6</t>
  </si>
  <si>
    <t>4453242E014E4C5ED07BB19432E02444A2020016F2DCF92B1A764C7863246FA680</t>
  </si>
  <si>
    <t>캔버스제작설치  1.2T  ㎡     ( 호표 51 )</t>
  </si>
  <si>
    <t>캔버스</t>
  </si>
  <si>
    <t>t1.2mm</t>
  </si>
  <si>
    <t>43C62A24017048D0E45633133F1CA34083D7A</t>
  </si>
  <si>
    <t>4453242E014E4C5ED07BB19432F2943C62A24017048D0E45633133F1CA34083D7A</t>
  </si>
  <si>
    <t>ㄱ형강</t>
  </si>
  <si>
    <t>ㄱ형강, 등변, 30*30*3mm</t>
  </si>
  <si>
    <t>43B4232B01DD670849EF026EA4BAC76B56135</t>
  </si>
  <si>
    <t>4453242E014E4C5ED07BB19432F2943B4232B01DD670849EF026EA4BAC76B56135</t>
  </si>
  <si>
    <t>육각볼트</t>
  </si>
  <si>
    <t>육각볼트, M10*20</t>
  </si>
  <si>
    <t>43B42229014198A22BA6980DCCA0BA6E0C374</t>
  </si>
  <si>
    <t>4453242E014E4C5ED07BB19432F2943B42229014198A22BA6980DCCA0BA6E0C374</t>
  </si>
  <si>
    <t>동리벳</t>
  </si>
  <si>
    <t>D4</t>
  </si>
  <si>
    <t>43B42229014198A2CBC88621A0121F2737329</t>
  </si>
  <si>
    <t>4453242E014E4C5ED07BB19432F2943B42229014198A2CBC88621A0121F2737329</t>
  </si>
  <si>
    <t>4453242E014E4C5ED07BB19432F29444A2020016F2DCF92B1A764C7863246FA680</t>
  </si>
  <si>
    <t>4453242E014E4C5ED07BB19432F29458C272D01CAD6CAA6198C71F93001</t>
  </si>
  <si>
    <t>배기그릴(STS)  600*300  개     ( 호표 52 )</t>
  </si>
  <si>
    <t>그릴</t>
  </si>
  <si>
    <t>그릴, STS</t>
  </si>
  <si>
    <t>㎠</t>
  </si>
  <si>
    <t>STS</t>
  </si>
  <si>
    <t>43C62A240170010B422F30DF92F49A9553F88</t>
  </si>
  <si>
    <t>4453242E014E4C5ED07BB1D3FBE3043C62A240170010B422F30DF92F49A9553F88</t>
  </si>
  <si>
    <t>4453242E014E4C5ED07BB1D3FBE30444A2020016F2DCF92B1A764C7863246FA680</t>
  </si>
  <si>
    <t>4453242E014E4C5ED07BB1D3FBE30458C272D01CAD6CAA6198C71F93001</t>
  </si>
  <si>
    <t>V.D(STS,웜기어핸들부착형)  800*400  개     ( 호표 53 )</t>
  </si>
  <si>
    <t>웜기어 핸들 부착형</t>
  </si>
  <si>
    <t>43B4232B01DD0E872B7CE1D2DA7B2EF80BFB1</t>
  </si>
  <si>
    <t>4453242E014E4C5ED07BB1D3CE6FA43B4232B01DD0E872B7CE1D2DA7B2EF80BFB1</t>
  </si>
  <si>
    <t>댐퍼</t>
  </si>
  <si>
    <t>댐퍼, V.D, 각형, STS</t>
  </si>
  <si>
    <t>43C62A240170010B422F30DF92F49A9553F8C</t>
  </si>
  <si>
    <t>4453242E014E4C5ED07BB1D3CE6FA43C62A240170010B422F30DF92F49A9553F8C</t>
  </si>
  <si>
    <t>4453242E014E4C5ED07BB1D3CE6FA444A2020016F2DCF92B1A764C7863246FA680</t>
  </si>
  <si>
    <t>4453242E014E4C5ED07BB1D3CE6FA458C272D01CAD6CAA6198C71F93001</t>
  </si>
  <si>
    <t>V.D(STS,웜기어핸들부착형)  700*350  개     ( 호표 54 )</t>
  </si>
  <si>
    <t>4453242E014E4C5ED07BB1D3CE6F943B4232B01DD0E872B7CE1D2DA7B2EF80BFB1</t>
  </si>
  <si>
    <t>4453242E014E4C5ED07BB1D3CE6F943C62A240170010B422F30DF92F49A9553F8C</t>
  </si>
  <si>
    <t>4453242E014E4C5ED07BB1D3CE6F9444A2020016F2DCF92B1A764C7863246FA680</t>
  </si>
  <si>
    <t>4453242E014E4C5ED07BB1D3CE6F9458C272D01CAD6CAA6198C71F93001</t>
  </si>
  <si>
    <t>V.D(STS,웜기어핸들부착형)  700*300  개     ( 호표 55 )</t>
  </si>
  <si>
    <t>4453242E014E4C5ED07BB1D3CE6F343B4232B01DD0E872B7CE1D2DA7B2EF80BFB1</t>
  </si>
  <si>
    <t>4453242E014E4C5ED07BB1D3CE6F343C62A240170010B422F30DF92F49A9553F8C</t>
  </si>
  <si>
    <t>4453242E014E4C5ED07BB1D3CE6F3444A2020016F2DCF92B1A764C7863246FA680</t>
  </si>
  <si>
    <t>4453242E014E4C5ED07BB1D3CE6F3458C272D01CAD6CAA6198C71F93001</t>
  </si>
  <si>
    <t>아네모디퓨져(AL)  Φ150  개     ( 호표 56 )</t>
  </si>
  <si>
    <t>아네모디퓨져</t>
  </si>
  <si>
    <t>원형, AL, D150</t>
  </si>
  <si>
    <t>43C62A240170010B422F30DF92F49A9553A0B</t>
  </si>
  <si>
    <t>4453242E014E4C5ED07BB1D3CE32643C62A240170010B422F30DF92F49A9553A0B</t>
  </si>
  <si>
    <t>4453242E014E4C5ED07BB1D3CE326444A2020016F2DCF92B1A764C7863246FA680</t>
  </si>
  <si>
    <t>4453242E014E4C5ED07BB1D3CE326458C272D01CAD6CAA6198C71F93001</t>
  </si>
  <si>
    <t>터닝베인(STS)  T.V, 800*450  개소     ( 호표 57 )</t>
  </si>
  <si>
    <t>T.V</t>
  </si>
  <si>
    <t>43C62A240170010B422F30DF92F49A9553F8D</t>
  </si>
  <si>
    <t>4453242E014E4C5ED07BB1D3D8D6143C62A240170010B422F30DF92F49A9553F8D</t>
  </si>
  <si>
    <t>4453242E014E4C5ED07BB1D3D8D61444A2020016F2DCF92B1A764C7863246FA680</t>
  </si>
  <si>
    <t>4453242E014E4C5ED07BB1D3D8D61458C272D01CAD6CAA6198C71F93001</t>
  </si>
  <si>
    <t>터닝베인(STS)  T.V, 700*450  개소     ( 호표 58 )</t>
  </si>
  <si>
    <t>4453242E014E4C5ED07BB1D3D8D6043C62A240170010B422F30DF92F49A9553F8D</t>
  </si>
  <si>
    <t>4453242E014E4C5ED07BB1D3D8D60444A2020016F2DCF92B1A764C7863246FA680</t>
  </si>
  <si>
    <t>4453242E014E4C5ED07BB1D3D8D60458C272D01CAD6CAA6198C71F93001</t>
  </si>
  <si>
    <t>터닝베인(STS)  T.V, 550*450  개소     ( 호표 59 )</t>
  </si>
  <si>
    <t>4453242E014E4C5ED07BB1D3D8D6343C62A240170010B422F30DF92F49A9553F8D</t>
  </si>
  <si>
    <t>4453242E014E4C5ED07BB1D3D8D63444A2020016F2DCF92B1A764C7863246FA680</t>
  </si>
  <si>
    <t>4453242E014E4C5ED07BB1D3D8D63458C272D01CAD6CAA6198C71F93001</t>
  </si>
  <si>
    <t>터닝베인(STS)  T.V, 500*400  개소     ( 호표 60 )</t>
  </si>
  <si>
    <t>4453242E014E4C5ED07BB1D3D8D6243C62A240170010B422F30DF92F49A9553F8D</t>
  </si>
  <si>
    <t>4453242E014E4C5ED07BB1D3D8D62444A2020016F2DCF92B1A764C7863246FA680</t>
  </si>
  <si>
    <t>4453242E014E4C5ED07BB1D3D8D62458C272D01CAD6CAA6198C71F93001</t>
  </si>
  <si>
    <t>폴리에틸렌보온(난연,AL피막)  10t*D15  M     ( 호표 61 )</t>
  </si>
  <si>
    <t>폴리에틸렌 보온통(난연,AL피막)</t>
  </si>
  <si>
    <t>∮15*10mm</t>
  </si>
  <si>
    <t>43C62A240170010B9A3E85F639E505082321E</t>
  </si>
  <si>
    <t>4453232F01822743259680AAD03F943C62A240170010B9A3E85F639E505082321E</t>
  </si>
  <si>
    <t>4453232F01822743259680AAD03F9458C272D01CAD6CAA6198C71F93001</t>
  </si>
  <si>
    <t>보온공</t>
  </si>
  <si>
    <t>444A2020016F2DCF92B1A764C7863246FA687</t>
  </si>
  <si>
    <t>4453232F01822743259680AAD03F9444A2020016F2DCF92B1A764C7863246FA687</t>
  </si>
  <si>
    <t>4453232F01822743259680AAD03F9444A2020016F2DCF92B1A764C7863246FA22A</t>
  </si>
  <si>
    <t>4453232F01822743259680AAD03F9458C272D01CAD6CAA6198C71F90002</t>
  </si>
  <si>
    <t>폴리에틸렌보온(난연,AL피막)  10t*D20  M     ( 호표 62 )</t>
  </si>
  <si>
    <t>∮20*10mm</t>
  </si>
  <si>
    <t>43C62A240170010B9A3E85F639E5050823211</t>
  </si>
  <si>
    <t>4453232F01822743259680AAD03FB43C62A240170010B9A3E85F639E5050823211</t>
  </si>
  <si>
    <t>4453232F01822743259680AAD03FB458C272D01CAD6CAA6198C71F93001</t>
  </si>
  <si>
    <t>4453232F01822743259680AAD03FB444A2020016F2DCF92B1A764C7863246FA687</t>
  </si>
  <si>
    <t>4453232F01822743259680AAD03FB444A2020016F2DCF92B1A764C7863246FA22A</t>
  </si>
  <si>
    <t>4453232F01822743259680AAD03FB458C272D01CAD6CAA6198C71F90002</t>
  </si>
  <si>
    <t>폴리에틸렌보온(난연,AL피막)  10t*D25  M     ( 호표 63 )</t>
  </si>
  <si>
    <t>∮25*10mm</t>
  </si>
  <si>
    <t>43C62A240170010B9A3E85F639E5050823210</t>
  </si>
  <si>
    <t>4453232F01822743259680AAD03FD43C62A240170010B9A3E85F639E5050823210</t>
  </si>
  <si>
    <t>4453232F01822743259680AAD03FD458C272D01CAD6CAA6198C71F93001</t>
  </si>
  <si>
    <t>4453232F01822743259680AAD03FD444A2020016F2DCF92B1A764C7863246FA687</t>
  </si>
  <si>
    <t>4453232F01822743259680AAD03FD444A2020016F2DCF92B1A764C7863246FA22A</t>
  </si>
  <si>
    <t>4453232F01822743259680AAD03FD458C272D01CAD6CAA6198C71F90002</t>
  </si>
  <si>
    <t>폴리에틸렌보온(난연,AL피막)  10t*D32  M     ( 호표 64 )</t>
  </si>
  <si>
    <t>∮32*10mm</t>
  </si>
  <si>
    <t>43C62A240170010B9A3E85F639E5050823320</t>
  </si>
  <si>
    <t>4453232F01822743259680AAD03FF43C62A240170010B9A3E85F639E5050823320</t>
  </si>
  <si>
    <t>4453232F01822743259680AAD03FF458C272D01CAD6CAA6198C71F93001</t>
  </si>
  <si>
    <t>4453232F01822743259680AAD03FF444A2020016F2DCF92B1A764C7863246FA687</t>
  </si>
  <si>
    <t>4453232F01822743259680AAD03FF444A2020016F2DCF92B1A764C7863246FA22A</t>
  </si>
  <si>
    <t>4453232F01822743259680AAD03FF458C272D01CAD6CAA6198C71F90002</t>
  </si>
  <si>
    <t>폴리에틸렌보온(난연,AL피막)  10t*D40  M     ( 호표 65 )</t>
  </si>
  <si>
    <t>∮40*10mm</t>
  </si>
  <si>
    <t>43C62A240170010B9A3E85F639E5050823321</t>
  </si>
  <si>
    <t>4453232F01822743259680AAD03F143C62A240170010B9A3E85F639E5050823321</t>
  </si>
  <si>
    <t>4453232F01822743259680AAD03F1458C272D01CAD6CAA6198C71F93001</t>
  </si>
  <si>
    <t>4453232F01822743259680AAD03F1444A2020016F2DCF92B1A764C7863246FA687</t>
  </si>
  <si>
    <t>4453232F01822743259680AAD03F1444A2020016F2DCF92B1A764C7863246FA22A</t>
  </si>
  <si>
    <t>4453232F01822743259680AAD03F1458C272D01CAD6CAA6198C71F90002</t>
  </si>
  <si>
    <t>폴리에틸렌보온(난연,AL피막)  25t*D15  M     ( 호표 66 )</t>
  </si>
  <si>
    <t>∮15*25mm</t>
  </si>
  <si>
    <t>43C62A240170010B9A3E85F639E505083C287</t>
  </si>
  <si>
    <t>4453232F018227432596808FFA6CA43C62A240170010B9A3E85F639E505083C287</t>
  </si>
  <si>
    <t>보온통의 3%</t>
  </si>
  <si>
    <t>4453232F018227432596808FFA6CA458C272D01CAD6CAA6198C71F93001</t>
  </si>
  <si>
    <t>슈퍼매직 303</t>
  </si>
  <si>
    <t>0.2t, 100mm*15m</t>
  </si>
  <si>
    <t>43B4222901417DF1BF6CA0E6F081FA0A23B6F</t>
  </si>
  <si>
    <t>4453232F018227432596808FFA6CA43B4222901417DF1BF6CA0E6F081FA0A23B6F</t>
  </si>
  <si>
    <t>AL 밴드</t>
  </si>
  <si>
    <t>0.3*30w</t>
  </si>
  <si>
    <t>43B4222901417DF1BF6CA0E6F081FA0A23A42</t>
  </si>
  <si>
    <t>4453232F018227432596808FFA6CA43B4222901417DF1BF6CA0E6F081FA0A23A42</t>
  </si>
  <si>
    <t>4453232F018227432596808FFA6CA444A2020016F2DCF92B1A764C7863246FA687</t>
  </si>
  <si>
    <t>4453232F018227432596808FFA6CA444A2020016F2DCF92B1A764C7863246FA22A</t>
  </si>
  <si>
    <t>4453232F018227432596808FFA6CA458C272D01CAD6CAA6198C71F90002</t>
  </si>
  <si>
    <t>폴리에틸렌보온(난연,AL피막)  25t*D40  M     ( 호표 67 )</t>
  </si>
  <si>
    <t>∮40*25mm</t>
  </si>
  <si>
    <t>43C62A240170010B9A3E85F639E505083C283</t>
  </si>
  <si>
    <t>4453232F01822705D113D55D9B5A743C62A240170010B9A3E85F639E505083C283</t>
  </si>
  <si>
    <t>4453232F01822705D113D55D9B5A7458C272D01CAD6CAA6198C71F93001</t>
  </si>
  <si>
    <t>4453232F01822705D113D55D9B5A743B4222901417DF1BF6CA0E6F081FA0A23B6F</t>
  </si>
  <si>
    <t>4453232F01822705D113D55D9B5A743B4222901417DF1BF6CA0E6F081FA0A23A42</t>
  </si>
  <si>
    <t>4453232F01822705D113D55D9B5A7444A2020016F2DCF92B1A764C7863246FA687</t>
  </si>
  <si>
    <t>4453232F01822705D113D55D9B5A7444A2020016F2DCF92B1A764C7863246FA22A</t>
  </si>
  <si>
    <t>4453232F01822705D113D55D9B5A7458C272D01CAD6CAA6198C71F90002</t>
  </si>
  <si>
    <t>각형닥트보온(고무발포)  13t  ㎡     ( 호표 68 )</t>
  </si>
  <si>
    <t>고무발포 덕트용 단열재</t>
  </si>
  <si>
    <t>고무발포, 13t(폭1.43m)</t>
  </si>
  <si>
    <t>43C62A240170010B9A3EB1204ABC2E315E6F6</t>
  </si>
  <si>
    <t>4453232F01C838F2FD819D156DA3C43C62A240170010B9A3EB1204ABC2E315E6F6</t>
  </si>
  <si>
    <t>주재료비의 5%</t>
  </si>
  <si>
    <t>4453232F01C838F2FD819D156DA3C458C272D01CAD6CAA6198C71F96004</t>
  </si>
  <si>
    <t>접착제</t>
  </si>
  <si>
    <t>815K</t>
  </si>
  <si>
    <t>43B4222901417DF1BF6CA0E6F081FA0A23A4A</t>
  </si>
  <si>
    <t>4453232F01C838F2FD819D156DA3C43B4222901417DF1BF6CA0E6F081FA0A23A4A</t>
  </si>
  <si>
    <t>은박지(양면)</t>
  </si>
  <si>
    <t>1m*300m</t>
  </si>
  <si>
    <t>43B4222901417DF1BF6CA0E6F081FA0A23B61</t>
  </si>
  <si>
    <t>4453232F01C838F2FD819D156DA3C43B4222901417DF1BF6CA0E6F081FA0A23B61</t>
  </si>
  <si>
    <t>4453232F01C838F2FD819D156DA3C444A2020016F2DCF92B1A764C7863246FA687</t>
  </si>
  <si>
    <t>4453232F01C838F2FD819D156DA3C444A2020016F2DCF92B1A764C7863246FA22A</t>
  </si>
  <si>
    <t>4453232F01C838F2FD819D156DA3C458C272D01CAD6CAA6198C71F91003</t>
  </si>
  <si>
    <t>시로코휀 철거  #5.5x7.5HP  대     ( 호표 69 )</t>
  </si>
  <si>
    <t>44532229010A561DD6C16C02FA7F3444A2020016F2DCF92B1A764C7863246FA7AB</t>
  </si>
  <si>
    <t>44532229010A561DD6C16C02FA7F3444A2020016F2DCF92B1A764C7863246FA22A</t>
  </si>
  <si>
    <t>44532229010A561DD6C16C02FA7F3458C272D01CAD6CAA6198C71F90002</t>
  </si>
  <si>
    <t>배기 덕트인라인휀,(휀+모터), 저소음형  30CMM,D300*1HP  대     ( 호표 70 )</t>
  </si>
  <si>
    <t>덕트인라인휀,(휀+모터), 저소음형</t>
  </si>
  <si>
    <t>D300*1/3HP(2,050CMH)</t>
  </si>
  <si>
    <t>43C62A240170010B7F615774BDC196E8302C3</t>
  </si>
  <si>
    <t>44532229010A5638FA574086D508543C62A240170010B7F615774BDC196E8302C3</t>
  </si>
  <si>
    <t>44532229010A5638FA574086D5085444A2020016F2DCF92B1A764C7863246FA7AB</t>
  </si>
  <si>
    <t>44532229010A5638FA574086D5085444A2020016F2DCF92B1A764C7863246FA22A</t>
  </si>
  <si>
    <t>44532229010A5638FA574086D5085458C272D01CAD6CAA6198C71F91003</t>
  </si>
  <si>
    <t>배기 소형인라인휀(원형, 무덕트형)  D150, 10CMM, 34mmaq, 140W  대     ( 호표 71 )</t>
  </si>
  <si>
    <t>소형인라인휀(원형, 무덕트형)</t>
  </si>
  <si>
    <t>D150, 630CMH, 34mmaq,140W</t>
  </si>
  <si>
    <t>FIL15ASA</t>
  </si>
  <si>
    <t>43C62A240170010B7F615774BDC169A24C6EC</t>
  </si>
  <si>
    <t>44532229010A5638FA574086C499343C62A240170010B7F615774BDC169A24C6EC</t>
  </si>
  <si>
    <t>44532229010A5638FA574086C4993444A2020016F2DCF92B1A764C7863246FA7AB</t>
  </si>
  <si>
    <t>44532229010A5638FA574086C4993444A2020016F2DCF92B1A764C7863246FA22A</t>
  </si>
  <si>
    <t>44532229010A5638FA574086C4993458C272D01CAD6CAA6198C71F91003</t>
  </si>
  <si>
    <t>배기후드 철거  5200x1600x600  개     ( 호표 72 )</t>
  </si>
  <si>
    <t>44532229010A3B4097F3A583B2C8D444A2020016F2DCF92B1A764C7863246FA680</t>
  </si>
  <si>
    <t>배기후드 철거  2800x1500x600  개     ( 호표 73 )</t>
  </si>
  <si>
    <t>44532229010A3B4097F3A583B2DAB444A2020016F2DCF92B1A764C7863246FA680</t>
  </si>
  <si>
    <t>배기후드 철거  2500x1700x600  개     ( 호표 74 )</t>
  </si>
  <si>
    <t>44532229010A3B4097F3A583B2DAA444A2020016F2DCF92B1A764C7863246FA680</t>
  </si>
  <si>
    <t>에어커튼  L-900(리미트센서포함)  대     ( 호표 75 )</t>
  </si>
  <si>
    <t>4527262B01FE5E7D915215C232984319C2323</t>
  </si>
  <si>
    <t>44532229010A3B4097F3A583B22874527262B01FE5E7D915215C232984319C2323</t>
  </si>
  <si>
    <t>44532229010A3B4097F3A583B2287444A2020016F2DCF92B1A764C7863246FA7AB</t>
  </si>
  <si>
    <t>44532229010A3B4097F3A583B2287444A2020016F2DCF92B1A764C7863246FA22A</t>
  </si>
  <si>
    <t>44532229010A3B4097F3A583B2287458C272D01CAD6CAA6198C71F93001</t>
  </si>
  <si>
    <t>에어커튼 철거  L-900  대     ( 호표 76 )</t>
  </si>
  <si>
    <t>44532229010A3B4097F3A583B23A9444A2020016F2DCF92B1A764C7863246FA7AB</t>
  </si>
  <si>
    <t>44532229010A3B4097F3A583B23A9444A2020016F2DCF92B1A764C7863246FA22A</t>
  </si>
  <si>
    <t>44532229010A3B4097F3A583B23A9458C272D01CAD6CAA6198C71F93001</t>
  </si>
  <si>
    <t>화강암 경계석 설치  150*150*1000  개소     ( 호표 77 )</t>
  </si>
  <si>
    <t>도로 화강암 경계석</t>
  </si>
  <si>
    <t>4527262B01FE5E7D915215C232984319FFB38</t>
  </si>
  <si>
    <t>44532229010A3B4097F3A583F87F44527262B01FE5E7D915215C232984319FFB38</t>
  </si>
  <si>
    <t>트럭 크레인</t>
  </si>
  <si>
    <t>5톤</t>
  </si>
  <si>
    <t>hr</t>
  </si>
  <si>
    <t>토목단가</t>
  </si>
  <si>
    <t>4527262B01FE5E7D915215C232984319ED0BC</t>
  </si>
  <si>
    <t>44532229010A3B4097F3A583F87F44527262B01FE5E7D915215C232984319ED0BC</t>
  </si>
  <si>
    <t>특별인부</t>
  </si>
  <si>
    <t>444A2020016F2DCF92B1A764C7863246FA22B</t>
  </si>
  <si>
    <t>44532229010A3B4097F3A583F87F4444A2020016F2DCF92B1A764C7863246FA22B</t>
  </si>
  <si>
    <t>44532229010A3B4097F3A583F87F4444A2020016F2DCF92B1A764C7863246FA22A</t>
  </si>
  <si>
    <t>볼밸브(스텐, 10kg)  D15  개     ( 호표 78 )</t>
  </si>
  <si>
    <t>볼밸브</t>
  </si>
  <si>
    <t>∮15mm*0.98MPa, 수동식, STS</t>
  </si>
  <si>
    <t>43C62A24017048D01F4015FD9C00865A88B54</t>
  </si>
  <si>
    <t>4453212A01DCBA4DA912E3EBD995043C62A24017048D01F4015FD9C00865A88B54</t>
  </si>
  <si>
    <t>4453212A01DCBA4DA912E3EBD9950444A2020016F2DCF92B1A764C7863246FA108</t>
  </si>
  <si>
    <t>4453212A01DCBA4DA912E3EBD9950458C272D01CAD6CAA6198C71F93001</t>
  </si>
  <si>
    <t>볼밸브(스텐, 10kg)  D20  개     ( 호표 79 )</t>
  </si>
  <si>
    <t>∮20mm*0.98MPa, 수동식, STS</t>
  </si>
  <si>
    <t>43C62A24017048D01F4015FD9C00865A88B55</t>
  </si>
  <si>
    <t>4453212A01DCBA7AE70CEF9D8AF3C43C62A24017048D01F4015FD9C00865A88B55</t>
  </si>
  <si>
    <t>4453212A01DCBA7AE70CEF9D8AF3C444A2020016F2DCF92B1A764C7863246FA108</t>
  </si>
  <si>
    <t>4453212A01DCBA7AE70CEF9D8AF3C458C272D01CAD6CAA6198C71F93001</t>
  </si>
  <si>
    <t>볼밸브설치(황동, 10kg)  D20  개     ( 호표 80 )</t>
  </si>
  <si>
    <t>∮20mm*0.98MPa, 수동식, 황동</t>
  </si>
  <si>
    <t>43C62A24017048D01F4015FD9C00865AF31AE</t>
  </si>
  <si>
    <t>4453212A01DCBA7AE72FCF2A5932C43C62A24017048D01F4015FD9C00865AF31AE</t>
  </si>
  <si>
    <t>4453212A01DCBA7AE72FCF2A5932C444A2020016F2DCF92B1A764C7863246FA108</t>
  </si>
  <si>
    <t>4453212A01DCBA7AE72FCF2A5932C458C272D01CAD6CAA6198C71F93001</t>
  </si>
  <si>
    <t>볼밸브(스텐, 10kg)  D25  개     ( 호표 81 )</t>
  </si>
  <si>
    <t>∮25mm*0.98MPa, 수동식, STS</t>
  </si>
  <si>
    <t>43C62A24017048D01F4015FD9C00865A88B56</t>
  </si>
  <si>
    <t>4453212A01DCBA687666511C56EDA43C62A24017048D01F4015FD9C00865A88B56</t>
  </si>
  <si>
    <t>4453212A01DCBA687666511C56EDA444A2020016F2DCF92B1A764C7863246FA108</t>
  </si>
  <si>
    <t>4453212A01DCBA687666511C56EDA458C272D01CAD6CAA6198C71F93001</t>
  </si>
  <si>
    <t>볼밸브(스텐, 10kg)  D40  개     ( 호표 82 )</t>
  </si>
  <si>
    <t>∮40mm*0.98MPa, 수동식, STS</t>
  </si>
  <si>
    <t>43C62A24017048D01F4015FD9C00865A88B50</t>
  </si>
  <si>
    <t>4453212A01DCBA07FA1662B9F20F043C62A24017048D01F4015FD9C00865A88B50</t>
  </si>
  <si>
    <t>4453212A01DCBA07FA1662B9F20F0444A2020016F2DCF92B1A764C7863246FA108</t>
  </si>
  <si>
    <t>4453212A01DCBA07FA1662B9F20F0458C272D01CAD6CAA6198C71F93001</t>
  </si>
  <si>
    <t>스트레이너(플랜지, 10kg)  D65  개     ( 호표 83 )</t>
  </si>
  <si>
    <t>스트레이너</t>
  </si>
  <si>
    <t>∮65mm*0.98MPa, 플랜지식</t>
  </si>
  <si>
    <t>43C62A24017048E289E690CA5C8547323E7FC</t>
  </si>
  <si>
    <t>4453212A01DCC4C6AE53CFC2413EC43C62A24017048E289E690CA5C8547323E7FC</t>
  </si>
  <si>
    <t>4453212A01DCC4C6AE53CFC2413EC444A2020016F2DCF92B1A764C7863246FA108</t>
  </si>
  <si>
    <t>4453212A01DCC4C6AE53CFC2413EC444A2020016F2DCF92B1A764C7863246FA22A</t>
  </si>
  <si>
    <t>4453212A01DCC4C6AE53CFC2413EC458C272D01CAD6CAA6198C71F93001</t>
  </si>
  <si>
    <t>체크밸브(나사, STS제)  D15  개     ( 호표 84 )</t>
  </si>
  <si>
    <t>체크밸브</t>
  </si>
  <si>
    <t>∮15mm, 나사식, 스테인리스</t>
  </si>
  <si>
    <t>43C62A24017048D01FC546385FC4F349DB95F</t>
  </si>
  <si>
    <t>4453212A01DCD535A89EB949A1EFC43C62A24017048D01FC546385FC4F349DB95F</t>
  </si>
  <si>
    <t>4453212A01DCD535A89EB949A1EFC444A2020016F2DCF92B1A764C7863246FA108</t>
  </si>
  <si>
    <t>4453212A01DCD535A89EB949A1EFC458C272D01CAD6CAA6198C71F93001</t>
  </si>
  <si>
    <t>감압밸브  냉온수, 나사, 10kg, D25  EA     ( 호표 85 )</t>
  </si>
  <si>
    <t>∮25mm*0.98MPa, 냉온수, 나사</t>
  </si>
  <si>
    <t>43C62A24017048D01FD6280B0A9483EA02E21</t>
  </si>
  <si>
    <t>4453212A01FF43D703AF5B56D78F443C62A24017048D01FD6280B0A9483EA02E21</t>
  </si>
  <si>
    <t>4453212A01FF43D703AF5B56D78F4444A2020016F2DCF92B1A764C7863246FA108</t>
  </si>
  <si>
    <t>4453212A01FF43D703AF5B56D78F4458C272D01CAD6CAA6198C71F93001</t>
  </si>
  <si>
    <t>양변기(L/T),친환경  KSC 1210CR(초절수, 절수1등급)  조     ( 호표 86 )</t>
  </si>
  <si>
    <t>양변기</t>
  </si>
  <si>
    <t>KSC1210CR(초절수, 절수1등급)</t>
  </si>
  <si>
    <t>43B4232B01DDE46DFDD13CFBA5A363DD43FF0</t>
  </si>
  <si>
    <t>44532F2C01B9439C32E1D121689D343B4232B01DDE46DFDD13CFBA5A363DD43FF0</t>
  </si>
  <si>
    <t>위생공</t>
  </si>
  <si>
    <t>444A2020016F2DCF92B1A764C7863246FA681</t>
  </si>
  <si>
    <t>44532F2C01B9439C32E1D121689D3444A2020016F2DCF92B1A764C7863246FA681</t>
  </si>
  <si>
    <t>44532F2C01B9439C32E1D121689D3444A2020016F2DCF92B1A764C7863246FA22A</t>
  </si>
  <si>
    <t>44532F2C01B9439C32E1D121689D3458C272D01CAD6CAA6198C71F90002</t>
  </si>
  <si>
    <t>각형세면기,친환경  KSL 610(싱글레버식)(앵글밸브, 트랩, 폽업 포함, 수전제외)  조     ( 호표 87 )</t>
  </si>
  <si>
    <t>수전제외</t>
  </si>
  <si>
    <t>각형세면기</t>
  </si>
  <si>
    <t>KSL 610, S/L(앵글밸브, 트랩, 폽업 포함, 수전제외)</t>
  </si>
  <si>
    <t>43B4232B01DDE46DFDD1225BDC0965CE09221</t>
  </si>
  <si>
    <t>44532F2C01B91645CD6F0828B316243B4232B01DDE46DFDD1225BDC0965CE09221</t>
  </si>
  <si>
    <t>44532F2C01B91645CD6F0828B3162444A2020016F2DCF92B1A764C7863246FA681</t>
  </si>
  <si>
    <t>44532F2C01B91645CD6F0828B3162444A2020016F2DCF92B1A764C7863246FA22A</t>
  </si>
  <si>
    <t>44532F2C01B91645CD6F0828B3162458C272D01CAD6CAA6198C71F90002</t>
  </si>
  <si>
    <t>화장경(방습형)  450*600*5T  개     ( 호표 88 )</t>
  </si>
  <si>
    <t>43D7272C0113CD2E88F5B81364CDF91BAC628</t>
  </si>
  <si>
    <t>44532F2C018C206D1428FBA18BD6043D7272C0113CD2E88F5B81364CDF91BAC628</t>
  </si>
  <si>
    <t>44532F2C018C206D1428FBA18BD60444A2020016F2DCF92B1A764C7863246FA681</t>
  </si>
  <si>
    <t>44532F2C018C206D1428FBA18BD60444A2020016F2DCF92B1A764C7863246FA22A</t>
  </si>
  <si>
    <t>44532F2C018C206D1428FBA18BD60458C272D01CAD6CAA6198C71F93001</t>
  </si>
  <si>
    <t>화장경(방습형)  600*900*5T  개     ( 호표 89 )</t>
  </si>
  <si>
    <t>43D7272C0113CD2E88F5B81364CDF91BAC624</t>
  </si>
  <si>
    <t>44532F2C018C206D1428FB972D83343D7272C0113CD2E88F5B81364CDF91BAC624</t>
  </si>
  <si>
    <t>44532F2C018C206D1428FB972D833444A2020016F2DCF92B1A764C7863246FA681</t>
  </si>
  <si>
    <t>44532F2C018C206D1428FB972D833444A2020016F2DCF92B1A764C7863246FA22A</t>
  </si>
  <si>
    <t>44532F2C018C206D1428FB972D833458C272D01CAD6CAA6198C71F93001</t>
  </si>
  <si>
    <t>냉온수비데(친환경)  건조기능포함  개     ( 호표 90 )</t>
  </si>
  <si>
    <t>냉온수비데</t>
  </si>
  <si>
    <t>43D7272C0113CD2E88F5B81364751EF7D1E01</t>
  </si>
  <si>
    <t>44532F2C018C205C8A3639BA6C10543D7272C0113CD2E88F5B81364751EF7D1E01</t>
  </si>
  <si>
    <t>44532F2C018C205C8A3639BA6C105444A2020016F2DCF92B1A764C7863246FA681</t>
  </si>
  <si>
    <t>44532F2C018C205C8A3639BA6C105458C272D01CAD6CAA6198C71F93001</t>
  </si>
  <si>
    <t>호스릴  D15, 15M  개     ( 호표 91 )</t>
  </si>
  <si>
    <t>43C62D2101BFCD25EDA809F264C0144F3071A</t>
  </si>
  <si>
    <t>44532F2C018C5DA0F8647D2C77A1443C62D2101BFCD25EDA809F264C0144F3071A</t>
  </si>
  <si>
    <t>44532F2C018C5DA0F8647D2C77A14444A2020016F2DCF92B1A764C7863246FA681</t>
  </si>
  <si>
    <t>44532F2C018C5DA0F8647D2C77A14444A2020016F2DCF92B1A764C7863246FA22A</t>
  </si>
  <si>
    <t>44532F2C018C5DA0F8647D2C77A14458C272D01CAD6CAA6198C71F93001</t>
  </si>
  <si>
    <t>휴지걸이  휴대폰거치대 일체형  개     ( 호표 92 )</t>
  </si>
  <si>
    <t>43B4232B01DDE46DFDE3C86D969618A51E53A</t>
  </si>
  <si>
    <t>44532F2C018C5D967742617EF5FDB43B4232B01DDE46DFDE3C86D969618A51E53A</t>
  </si>
  <si>
    <t>44532F2C018C5D967742617EF5FDB444A2020016F2DCF92B1A764C7863246FA681</t>
  </si>
  <si>
    <t>44532F2C018C5D967742617EF5FDB458C272D01CAD6CAA6198C71F93001</t>
  </si>
  <si>
    <t>수건걸이  사각 BAR형  개     ( 호표 93 )</t>
  </si>
  <si>
    <t>43B4232B01DDE46DFDC0F92B126646EFA3708</t>
  </si>
  <si>
    <t>44532F2C018C5D3DEC93485688CA543B4232B01DDE46DFDC0F92B126646EFA3708</t>
  </si>
  <si>
    <t>44532F2C018C5D3DEC93485688CA5444A2020016F2DCF92B1A764C7863246FA681</t>
  </si>
  <si>
    <t>44532F2C018C5D3DEC93485688CA5458C272D01CAD6CAA6198C71F93001</t>
  </si>
  <si>
    <t>비누갑  STS제  개     ( 호표 94 )</t>
  </si>
  <si>
    <t>43B4232B01DDE46DFD43EDACACD1C50C04AA5</t>
  </si>
  <si>
    <t>44532F2C018C5D3DEC934856F3B1043B4232B01DDE46DFD43EDACACD1C50C04AA5</t>
  </si>
  <si>
    <t>44532F2C018C5D3DEC934856F3B10444A2020016F2DCF92B1A764C7863246FA681</t>
  </si>
  <si>
    <t>44532F2C018C5D3DEC934856F3B10458C272D01CAD6CAA6198C71F93001</t>
  </si>
  <si>
    <t>바닥배수구(봉수트랩형)  ∮50mm  개     ( 호표 95 )</t>
  </si>
  <si>
    <t>43C62A24017048E2E2FEC270AE3B6A2FB03C8</t>
  </si>
  <si>
    <t>44532F2C019EA36BC5BFBF48E639343C62A24017048E2E2FEC270AE3B6A2FB03C8</t>
  </si>
  <si>
    <t>44532F2C019EA36BC5BFBF48E6393444A2020016F2DCF92B1A764C7863246FA108</t>
  </si>
  <si>
    <t>44532F2C019EA36BC5BFBF48E6393444A2020016F2DCF92B1A764C7863246FA22A</t>
  </si>
  <si>
    <t>44532F2C019EA36BC5BFBF48E6393458C272D01CAD6CAA6198C71F93001</t>
  </si>
  <si>
    <t>바닥배수구(봉수트랩형)  ∮75mm  개     ( 호표 96 )</t>
  </si>
  <si>
    <t>43C62A24017048E2E2FEC270AE3B6A2FB03CF</t>
  </si>
  <si>
    <t>44532F2C019EA36BC5BFBF48E639043C62A24017048E2E2FEC270AE3B6A2FB03CF</t>
  </si>
  <si>
    <t>44532F2C019EA36BC5BFBF48E6390444A2020016F2DCF92B1A764C7863246FA108</t>
  </si>
  <si>
    <t>44532F2C019EA36BC5BFBF48E6390444A2020016F2DCF92B1A764C7863246FA22A</t>
  </si>
  <si>
    <t>44532F2C019EA36BC5BFBF48E6390458C272D01CAD6CAA6198C71F93001</t>
  </si>
  <si>
    <t>목돌림수전  R-107A  개     ( 호표 97 )</t>
  </si>
  <si>
    <t>43B4232B01DDE46DFDC06B1AB2F4C52C9746D</t>
  </si>
  <si>
    <t>44532F2C01E689652B2903D83C5FA43B4232B01DDE46DFDC06B1AB2F4C52C9746D</t>
  </si>
  <si>
    <t>44532F2C01E689652B2903D83C5FA444A2020016F2DCF92B1A764C7863246FA681</t>
  </si>
  <si>
    <t>44532F2C01E689652B2903D83C5FA444A2020016F2DCF92B1A764C7863246FA22A</t>
  </si>
  <si>
    <t>44532F2C01E689652B2903D83C5FA458C272D01CAD6CAA6198C71F90002</t>
  </si>
  <si>
    <t>세탁수전(커프링)  15mm  개     ( 호표 98 )</t>
  </si>
  <si>
    <t>커프링수전</t>
  </si>
  <si>
    <t>43B4232B01DDE46DFDC06B1AB2F4C52C9750B</t>
  </si>
  <si>
    <t>44532F2C01E689652B2903CFC73FA43B4232B01DDE46DFDC06B1AB2F4C52C9750B</t>
  </si>
  <si>
    <t>44532F2C01E689652B2903CFC73FA444A2020016F2DCF92B1A764C7863246FA681</t>
  </si>
  <si>
    <t>44532F2C01E689652B2903CFC73FA444A2020016F2DCF92B1A764C7863246FA22A</t>
  </si>
  <si>
    <t>44532F2C01E689652B2903CFC73FA458C272D01CAD6CAA6198C71F93001</t>
  </si>
  <si>
    <t>동파방지부동수전(STS)  D15x1250  개     ( 호표 99 )</t>
  </si>
  <si>
    <t>43B4232B01DDE46DFDC06B1AB2F4C52C9773F</t>
  </si>
  <si>
    <t>44532F2C01E689652B2903CFC73FB43B4232B01DDE46DFDC06B1AB2F4C52C9773F</t>
  </si>
  <si>
    <t>44532F2C01E689652B2903CFC73FB444A2020016F2DCF92B1A764C7863246FA681</t>
  </si>
  <si>
    <t>44532F2C01E689652B2903CFC73FB444A2020016F2DCF92B1A764C7863246FA22A</t>
  </si>
  <si>
    <t>44532F2C01E689652B2903CFC73FB458C272D01CAD6CAA6198C71F93001</t>
  </si>
  <si>
    <t>청소수전(커프링)  15mm  개     ( 호표 100 )</t>
  </si>
  <si>
    <t>44532F2C01E689652B2903CFC73F443B4232B01DDE46DFDC06B1AB2F4C52C9750B</t>
  </si>
  <si>
    <t>44532F2C01E689652B2903CFC73F4444A2020016F2DCF92B1A764C7863246FA681</t>
  </si>
  <si>
    <t>44532F2C01E689652B2903CFC73F4444A2020016F2DCF92B1A764C7863246FA22A</t>
  </si>
  <si>
    <t>44532F2C01E689652B2903CFC73F4458C272D01CAD6CAA6198C71F93001</t>
  </si>
  <si>
    <t>샤워기(선반형 레인샤워)  KRS-3000(동등이상)(절수 1등급)  개     ( 호표 101 )</t>
  </si>
  <si>
    <t>KRS-3000동등이상 (절수1등급)</t>
  </si>
  <si>
    <t>43B4232B01DDE46DFDC06B1AB2F4C52C9773C</t>
  </si>
  <si>
    <t>44532F2C01E6B692959E1F81C218F43B4232B01DDE46DFDC06B1AB2F4C52C9773C</t>
  </si>
  <si>
    <t>샤워헤드걸이</t>
  </si>
  <si>
    <t>고정식</t>
  </si>
  <si>
    <t>호표 108</t>
  </si>
  <si>
    <t>44532F2D019758BB8F413BDE61D8A</t>
  </si>
  <si>
    <t>44532F2C01E6B692959E1F81C218F44532F2D019758BB8F413BDE61D8A</t>
  </si>
  <si>
    <t>44532F2C01E6B692959E1F81C218F444A2020016F2DCF92B1A764C7863246FA681</t>
  </si>
  <si>
    <t>44532F2C01E6B692959E1F81C218F444A2020016F2DCF92B1A764C7863246FA22A</t>
  </si>
  <si>
    <t>44532F2C01E6B692959E1F81C218F458C272D01CAD6CAA6198C71F93001</t>
  </si>
  <si>
    <t>씽크수전  싱글레버식(절수 1등급)  개     ( 호표 102 )</t>
  </si>
  <si>
    <t>싱글레버식 (절수1등급)</t>
  </si>
  <si>
    <t>43B4232B01DDE46DFDC06B1AB2F4C52C97739</t>
  </si>
  <si>
    <t>44532F2C01E6B692959E1F81C20E043B4232B01DDE46DFDC06B1AB2F4C52C97739</t>
  </si>
  <si>
    <t>44532F2C01E6B692959E1F81C20E0444A2020016F2DCF92B1A764C7863246FA681</t>
  </si>
  <si>
    <t>44532F2C01E6B692959E1F81C20E0444A2020016F2DCF92B1A764C7863246FA22A</t>
  </si>
  <si>
    <t>44532F2C01E6B692959E1F81C20E0458C272D01CAD6CAA6198C71F93001</t>
  </si>
  <si>
    <t>일반행거(달대볼트)  D100  개소     ( 호표 103 )</t>
  </si>
  <si>
    <t>지지행어</t>
  </si>
  <si>
    <t>파이프행어(일반), ∮100mm</t>
  </si>
  <si>
    <t>43B4222901419891E1BCC7B39CD6FB7045B25</t>
  </si>
  <si>
    <t>44532F2C01E6B6FB519AABFC9196343B4222901419891E1BCC7B39CD6FB7045B25</t>
  </si>
  <si>
    <t>행어볼트</t>
  </si>
  <si>
    <t>아연도금, M13*1000</t>
  </si>
  <si>
    <t>43B42229014198A22B104E375F001A2ED8156</t>
  </si>
  <si>
    <t>44532F2C01E6B6FB519AABFC9196343B42229014198A22B104E375F001A2ED8156</t>
  </si>
  <si>
    <t>스트롱앵커</t>
  </si>
  <si>
    <t>스트롱앵커, M13, 12.7mm</t>
  </si>
  <si>
    <t>43B4222901419891C6D6C34DC84A90452D2F7</t>
  </si>
  <si>
    <t>44532F2C01E6B6FB519AABFC9196343B4222901419891C6D6C34DC84A90452D2F7</t>
  </si>
  <si>
    <t>일반행거(달대볼트)  D150  개소     ( 호표 104 )</t>
  </si>
  <si>
    <t>파이프행어(일반), ∮150mm</t>
  </si>
  <si>
    <t>43B4222901419891E1BCC7B39CD6FB7045B23</t>
  </si>
  <si>
    <t>44532F2C01E6B6FB519AB5CB05D8F43B4222901419891E1BCC7B39CD6FB7045B23</t>
  </si>
  <si>
    <t>44532F2C01E6B6FB519AB5CB05D8F43B42229014198A22B104E375F001A2ED8156</t>
  </si>
  <si>
    <t>44532F2C01E6B6FB519AB5CB05D8F43B4222901419891C6D6C34DC84A90452D2F7</t>
  </si>
  <si>
    <t>절연행가(달대볼트)  D15  개소     ( 호표 105 )</t>
  </si>
  <si>
    <t>절연행어, ∮15mm</t>
  </si>
  <si>
    <t>43B4222901419891E1BCC7B39CD6FB7045A00</t>
  </si>
  <si>
    <t>44532F2C01E6B6FB63FAC0615B47843B4222901419891E1BCC7B39CD6FB7045A00</t>
  </si>
  <si>
    <t>아연도금, M9*1000</t>
  </si>
  <si>
    <t>43B42229014198A22B104E375F001A2ED8150</t>
  </si>
  <si>
    <t>44532F2C01E6B6FB63FAC0615B47843B42229014198A22B104E375F001A2ED8150</t>
  </si>
  <si>
    <t>스트롱앵커, M10, 9.5mm</t>
  </si>
  <si>
    <t>43B4222901419891C6D6C34DC84A90452D2F6</t>
  </si>
  <si>
    <t>44532F2C01E6B6FB63FAC0615B47843B4222901419891C6D6C34DC84A90452D2F6</t>
  </si>
  <si>
    <t>절연행가(달대볼트)  D40  개소     ( 호표 106 )</t>
  </si>
  <si>
    <t>절연행어, ∮40mm</t>
  </si>
  <si>
    <t>43B4222901419891E1BCC7B39CD6FB7045A04</t>
  </si>
  <si>
    <t>44532F2C01E6B6FB63FAC02BA033A43B4222901419891E1BCC7B39CD6FB7045A04</t>
  </si>
  <si>
    <t>44532F2C01E6B6FB63FAC02BA033A43B42229014198A22B104E375F001A2ED8150</t>
  </si>
  <si>
    <t>44532F2C01E6B6FB63FAC02BA033A43B4222901419891C6D6C34DC84A90452D2F6</t>
  </si>
  <si>
    <t>세면기수전  KLE670C,FL930C동등이상(절수 1등급)  개     ( 호표 107 )</t>
  </si>
  <si>
    <t>세면대 수전</t>
  </si>
  <si>
    <t>KLE670C,FL930C동등이상 (절수1등급)</t>
  </si>
  <si>
    <t>43B4232B01DDE46DFDC06B1AB2F4C52C97358</t>
  </si>
  <si>
    <t>44532F2D019758BB8F413BCC976B543B4232B01DDE46DFDC06B1AB2F4C52C97358</t>
  </si>
  <si>
    <t>44532F2D019758BB8F413BCC976B5444A2020016F2DCF92B1A764C7863246FA681</t>
  </si>
  <si>
    <t>44532F2D019758BB8F413BCC976B5444A2020016F2DCF92B1A764C7863246FA22A</t>
  </si>
  <si>
    <t>44532F2D019758BB8F413BCC976B5458C272D01CAD6CAA6198C71F90002</t>
  </si>
  <si>
    <t>샤워헤드걸이  고정식  개     ( 호표 108 )</t>
  </si>
  <si>
    <t>44532F2D019758BB8F413BDE61D8A444A2020016F2DCF92B1A764C7863246FA681</t>
  </si>
  <si>
    <t>44532F2D019758BB8F413BDE61D8A458C272D01CAD6CAA6198C71F90002</t>
  </si>
  <si>
    <t>가스온수기(콘덴싱,연도포함),1등급  48,000kcal/hr  대     ( 호표 109 )</t>
  </si>
  <si>
    <t>43C62A24017001306B3668C777DD2DC43DDFB</t>
  </si>
  <si>
    <t>44532E2E015628408E9605122355043C62A24017001306B3668C777DD2DC43DDFB</t>
  </si>
  <si>
    <t>보일러공</t>
  </si>
  <si>
    <t>444A2020016F2DCF92B1A764C7863246FA682</t>
  </si>
  <si>
    <t>44532E2E015628408E96051223550444A2020016F2DCF92B1A764C7863246FA682</t>
  </si>
  <si>
    <t>44532E2E015628408E96051223550444A2020016F2DCF92B1A764C7863246FA22A</t>
  </si>
  <si>
    <t>44532E2E015628408E96051223550458C272D01CAD6CAA6198C71F93001</t>
  </si>
  <si>
    <t>가스온수기(이설)  48,000kcal/hr  대     ( 호표 110 )</t>
  </si>
  <si>
    <t>44532E2E015628408E96051223551444A2020016F2DCF92B1A764C7863246FA682</t>
  </si>
  <si>
    <t>44532E2E015628408E96051223551444A2020016F2DCF92B1A764C7863246FA22A</t>
  </si>
  <si>
    <t>44532E2E015628408E96051223551458C272D01CAD6CAA6198C71F93001</t>
  </si>
  <si>
    <t>전기온수기 철거  440LIT  대     ( 호표 111 )</t>
  </si>
  <si>
    <t>44532E2E01AE64B079D28E7F92ED2444A2020016F2DCF92B1A764C7863246FA682</t>
  </si>
  <si>
    <t>44532E2E01AE64B079D28E7F92ED2444A2020016F2DCF92B1A764C7863246FA22A</t>
  </si>
  <si>
    <t>44532E2E01AE64B079D28E7F92ED2458C272D01CAD6CAA6198C71F93001</t>
  </si>
  <si>
    <t>구멍뚫기(코어드릴),벽체  D100, 콘크리트 150mm  개소     ( 호표 112 )</t>
  </si>
  <si>
    <t>44532D2F01FCCCD077CCD8ABC1A7543882F2F01522B6F23D9A919BD6C255157417AF</t>
  </si>
  <si>
    <t>착암공</t>
  </si>
  <si>
    <t>444A2020016F2DCF92B1A764C7863246FA3CA</t>
  </si>
  <si>
    <t>44532D2F01FCCCD077CCD8ABC1A75444A2020016F2DCF92B1A764C7863246FA3CA</t>
  </si>
  <si>
    <t>44532D2F01FCCCD077CCD8ABC1A75444A2020016F2DCF92B1A764C7863246FA22A</t>
  </si>
  <si>
    <t>44532D2F01FCCCD077CCD8ABC1A75458C272D01CAD6CAA6198C71F90002</t>
  </si>
  <si>
    <t>구멍뚫기(코어드릴),벽체  D150, 콘크리트 150mm  개소     ( 호표 113 )</t>
  </si>
  <si>
    <t>44532D2F01FCCCF3450BD15A9F2F943882F2F01522B6F23D9A919BD6C255157417AF</t>
  </si>
  <si>
    <t>44532D2F01FCCCF3450BD15A9F2F9444A2020016F2DCF92B1A764C7863246FA3CA</t>
  </si>
  <si>
    <t>44532D2F01FCCCF3450BD15A9F2F9444A2020016F2DCF92B1A764C7863246FA22A</t>
  </si>
  <si>
    <t>44532D2F01FCCCF3450BD15A9F2F9458C272D01CAD6CAA6198C71F90002</t>
  </si>
  <si>
    <t>슬리브 설치(벽체)  D25 - D50  개소     ( 호표 114 )</t>
  </si>
  <si>
    <t>44532D2F01881201A69BA31C7171C</t>
  </si>
  <si>
    <t>D25 - D50</t>
  </si>
  <si>
    <t>호표 114</t>
  </si>
  <si>
    <t>44532D2F01881201A69BA31C7171C444A2020016F2DCF92B1A764C7863246FA108</t>
  </si>
  <si>
    <t>44532D2F01881201A69BA31C7171C444A2020016F2DCF92B1A764C7863246FA22A</t>
  </si>
  <si>
    <t>44532D2F01881201A69BA31C7171C458C272D01CAD6CAA6198C71F93001</t>
  </si>
  <si>
    <t>슬리브 설치(벽체)  D50*200L  개소     ( 호표 115 )</t>
  </si>
  <si>
    <t>관통슬리브</t>
  </si>
  <si>
    <t>43C62A24017048E2E2FEC266379A661D479C6</t>
  </si>
  <si>
    <t>44532D2F01881201A69BA31C7171F43C62A24017048E2E2FEC266379A661D479C6</t>
  </si>
  <si>
    <t>44532D2F01881201A69BA31C7171F44532D2F01881201A69BA31C7171C</t>
  </si>
  <si>
    <t>슬리브 설치(벽체)  D150*200L  개소     ( 호표 116 )</t>
  </si>
  <si>
    <t>43C62A24017048E2E2FEC266379A661D479C2</t>
  </si>
  <si>
    <t>44532D2F01881201A69BA31C7171B43C62A24017048E2E2FEC266379A661D479C2</t>
  </si>
  <si>
    <t>슬리브 설치(벽)</t>
  </si>
  <si>
    <t>D125 - D150</t>
  </si>
  <si>
    <t>호표 117</t>
  </si>
  <si>
    <t>44532D2F01881201A69BA33F513BC</t>
  </si>
  <si>
    <t>44532D2F01881201A69BA31C7171B44532D2F01881201A69BA33F513BC</t>
  </si>
  <si>
    <t>슬리브 설치(벽)  D125 - D150  개소     ( 호표 117 )</t>
  </si>
  <si>
    <t>44532D2F01881201A69BA33F513BC444A2020016F2DCF92B1A764C7863246FA108</t>
  </si>
  <si>
    <t>44532D2F01881201A69BA33F513BC444A2020016F2DCF92B1A764C7863246FA22A</t>
  </si>
  <si>
    <t>44532D2F01881201A69BA33F513BC458C272D01CAD6CAA6198C71F93001</t>
  </si>
  <si>
    <t>가스기술검토 및 완성검사비  인허가포함  회     ( 호표 118 )</t>
  </si>
  <si>
    <t>고급품질관리원</t>
  </si>
  <si>
    <t>444A2020016F2DCF92B1A764C7863246FA4DC</t>
  </si>
  <si>
    <t>44532D2F01A4CE031AE6E561B879F444A2020016F2DCF92B1A764C7863246FA4DC</t>
  </si>
  <si>
    <t>제도사</t>
  </si>
  <si>
    <t>444A2020016F2DCF92B1A764C7863246FA22D</t>
  </si>
  <si>
    <t>44532D2F01A4CE031AE6E561B879F444A2020016F2DCF92B1A764C7863246FA22D</t>
  </si>
  <si>
    <t>44532D2F01A4CE031AE6E561B879F458C272D01CAD6CAA6198C71F93001</t>
  </si>
  <si>
    <t>기술검토비</t>
  </si>
  <si>
    <t>43C62A24017048E289E6A17714B1AB63C2CCB</t>
  </si>
  <si>
    <t>44532D2F01A4CE031AE6E561B879F43C62A24017048E289E6A17714B1AB63C2CCB</t>
  </si>
  <si>
    <t>완성검사비</t>
  </si>
  <si>
    <t>43C62A24017048E289E6A17714B1AB63C2CCD</t>
  </si>
  <si>
    <t>44532D2F01A4CE031AE6E561B879F43C62A24017048E289E6A17714B1AB63C2CCD</t>
  </si>
  <si>
    <t>기밀시험  지상노출관  회당     ( 호표 119 )</t>
  </si>
  <si>
    <t>44532D2F01A4CE031AE6D4E022669444A2020016F2DCF92B1A764C7863246FA108</t>
  </si>
  <si>
    <t>44532D2F01A4CE031AE6D4E022669444A2020016F2DCF92B1A764C7863246FA22A</t>
  </si>
  <si>
    <t>노무비의 8%</t>
  </si>
  <si>
    <t>44532D2F01A4CE031AE6D4E022669458C272D01CAD6CAA6198C71F93001</t>
  </si>
  <si>
    <t>시험점화  단독주택  호당     ( 호표 120 )</t>
  </si>
  <si>
    <t>44532D2F01A4CE031AE6B9CCB4DC9444A2020016F2DCF92B1A764C7863246FA108</t>
  </si>
  <si>
    <t>44532D2F01A4CE031AE6B9CCB4DC9444A2020016F2DCF92B1A764C7863246FA22A</t>
  </si>
  <si>
    <t>노무비의 2%</t>
  </si>
  <si>
    <t>44532D2F01A4CE031AE6B9CCB4DC9458C272D01CAD6CAA6198C71F93001</t>
  </si>
  <si>
    <t>가스미터기  G40, 65㎥/hr  대     ( 호표 121 )</t>
  </si>
  <si>
    <t>가스미터</t>
  </si>
  <si>
    <t>G40, 65㎥/h</t>
  </si>
  <si>
    <t>43C62B2601D02E0DD083DA38C6DFDEB6F11DA</t>
  </si>
  <si>
    <t>44532D2F01A4CE031AE6B9EF94842E343C62B2601D02E0DD083DA38C6DFDEB6F11DA</t>
  </si>
  <si>
    <t>콤파운드</t>
  </si>
  <si>
    <t>비초산계</t>
  </si>
  <si>
    <t>g</t>
  </si>
  <si>
    <t>43B4222901419891E1BCC7A1222A6F25C5F5C</t>
  </si>
  <si>
    <t>44532D2F01A4CE031AE6B9EF94842E343B4222901419891E1BCC7A1222A6F25C5F5C</t>
  </si>
  <si>
    <t>44532D2F01A4CE031AE6B9EF94842E3444A2020016F2DCF92B1A764C7863246FA108</t>
  </si>
  <si>
    <t>44532D2F01A4CE031AE6B9EF94842E3444A2020016F2DCF92B1A764C7863246FA22A</t>
  </si>
  <si>
    <t>44532D2F01A4CE031AE6B9EF94842E3458C272D01CAD6CAA6198C71F93001</t>
  </si>
  <si>
    <t>가스용 강관 용접접합  D65  개소     ( 호표 122 )</t>
  </si>
  <si>
    <t>플랜트용접공</t>
  </si>
  <si>
    <t>444A2020016F2DCF92B1A764C7863246FA7A2</t>
  </si>
  <si>
    <t>44532C2E01685CA5309600694E7F8444A2020016F2DCF92B1A764C7863246FA7A2</t>
  </si>
  <si>
    <t>44532C2E01685CA5309600694E7F8458C272D01CAD6CAA6198C71F93001</t>
  </si>
  <si>
    <t>가스용 강관 나사식 접합 및 배관  D20  개소     ( 호표 123 )</t>
  </si>
  <si>
    <t>44532C2E01685CA515B84DDAADED843B4222901419891E1BCC7A1222A6F25C5F5C</t>
  </si>
  <si>
    <t>44532C2E01685CA515B84DDAADED8444A2020016F2DCF92B1A764C7863246FA108</t>
  </si>
  <si>
    <t>44532C2E01685CA515B84DDAADED8444A2020016F2DCF92B1A764C7863246FA22A</t>
  </si>
  <si>
    <t>44532C2E01685CA515B84DDAADED8458C272D01CAD6CAA6198C71F93001</t>
  </si>
  <si>
    <t>가스용 강관 나사식 접합 및 배관  D30  개소     ( 호표 124 )</t>
  </si>
  <si>
    <t>44532C2E01685CA515B84DDAADC2A43B4222901419891E1BCC7A1222A6F25C5F5C</t>
  </si>
  <si>
    <t>44532C2E01685CA515B84DDAADC2A444A2020016F2DCF92B1A764C7863246FA108</t>
  </si>
  <si>
    <t>44532C2E01685CA515B84DDAADC2A444A2020016F2DCF92B1A764C7863246FA22A</t>
  </si>
  <si>
    <t>44532C2E01685CA515B84DDAADC2A458C272D01CAD6CAA6198C71F93001</t>
  </si>
  <si>
    <t>가스용 강관 나사식 접합 및 배관  D40  개소     ( 호표 125 )</t>
  </si>
  <si>
    <t>44532C2E01685CA515B84DDAADB0443B4222901419891E1BCC7A1222A6F25C5F5C</t>
  </si>
  <si>
    <t>44532C2E01685CA515B84DDAADB04444A2020016F2DCF92B1A764C7863246FA108</t>
  </si>
  <si>
    <t>44532C2E01685CA515B84DDAADB04444A2020016F2DCF92B1A764C7863246FA22A</t>
  </si>
  <si>
    <t>44532C2E01685CA515B84DDAADB04458C272D01CAD6CAA6198C71F93001</t>
  </si>
  <si>
    <t>가스용 강관 나사식 접합 및 배관  D50  개소     ( 호표 126 )</t>
  </si>
  <si>
    <t>44532C2E01685CA515B84DDAADA7D43B4222901419891E1BCC7A1222A6F25C5F5C</t>
  </si>
  <si>
    <t>44532C2E01685CA515B84DDAADA7D444A2020016F2DCF92B1A764C7863246FA108</t>
  </si>
  <si>
    <t>44532C2E01685CA515B84DDAADA7D444A2020016F2DCF92B1A764C7863246FA22A</t>
  </si>
  <si>
    <t>44532C2E01685CA515B84DDAADA7D458C272D01CAD6CAA6198C71F93001</t>
  </si>
  <si>
    <t>단 가 대 비 표</t>
  </si>
  <si>
    <t>규격</t>
  </si>
  <si>
    <t>물가자료</t>
  </si>
  <si>
    <t>PAGE</t>
  </si>
  <si>
    <t>거래가격</t>
  </si>
  <si>
    <t>물가정보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</si>
  <si>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</si>
  <si>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</si>
  <si>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</si>
  <si>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</si>
  <si>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</si>
  <si>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</si>
  <si>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</si>
  <si>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C</t>
  </si>
  <si>
    <t>33(하)</t>
  </si>
  <si>
    <t>1451</t>
  </si>
  <si>
    <t>자재 2</t>
  </si>
  <si>
    <t>47L용기 120Kg/Cm2(병당 7000L)</t>
  </si>
  <si>
    <t>1388</t>
  </si>
  <si>
    <t>1326</t>
  </si>
  <si>
    <t>자재 3</t>
  </si>
  <si>
    <t>7</t>
  </si>
  <si>
    <t>55</t>
  </si>
  <si>
    <t>5</t>
  </si>
  <si>
    <t>자재 4</t>
  </si>
  <si>
    <t>견적</t>
  </si>
  <si>
    <t>자재 5</t>
  </si>
  <si>
    <t>산출단가</t>
  </si>
  <si>
    <t>자재 6</t>
  </si>
  <si>
    <t>875</t>
  </si>
  <si>
    <t>866</t>
  </si>
  <si>
    <t>864</t>
  </si>
  <si>
    <t>자재 7</t>
  </si>
  <si>
    <t>877</t>
  </si>
  <si>
    <t>867</t>
  </si>
  <si>
    <t>자재 8</t>
  </si>
  <si>
    <t>876</t>
  </si>
  <si>
    <t>자재 9</t>
  </si>
  <si>
    <t>자재 10</t>
  </si>
  <si>
    <t>자재 11</t>
  </si>
  <si>
    <t>자재 12</t>
  </si>
  <si>
    <t>자재 13</t>
  </si>
  <si>
    <t>자재 14</t>
  </si>
  <si>
    <t>자재 15</t>
  </si>
  <si>
    <t>자재 16</t>
  </si>
  <si>
    <t>95</t>
  </si>
  <si>
    <t>44</t>
  </si>
  <si>
    <t>자재 17</t>
  </si>
  <si>
    <t>자재 18</t>
  </si>
  <si>
    <t>자재 19</t>
  </si>
  <si>
    <t>자재 20</t>
  </si>
  <si>
    <t>자재 21</t>
  </si>
  <si>
    <t>47</t>
  </si>
  <si>
    <t>92</t>
  </si>
  <si>
    <t>41</t>
  </si>
  <si>
    <t>자재 22</t>
  </si>
  <si>
    <t>46</t>
  </si>
  <si>
    <t>자재 23</t>
  </si>
  <si>
    <t>자재 24</t>
  </si>
  <si>
    <t>자재 25</t>
  </si>
  <si>
    <t>자재 26</t>
  </si>
  <si>
    <t>105</t>
  </si>
  <si>
    <t>58</t>
  </si>
  <si>
    <t>자재 27</t>
  </si>
  <si>
    <t>52</t>
  </si>
  <si>
    <t>자재 28</t>
  </si>
  <si>
    <t>자재 29</t>
  </si>
  <si>
    <t>711</t>
  </si>
  <si>
    <t>827</t>
  </si>
  <si>
    <t>665</t>
  </si>
  <si>
    <t>자재 30</t>
  </si>
  <si>
    <t>자재 31</t>
  </si>
  <si>
    <t>자재 32</t>
  </si>
  <si>
    <t>자재 33</t>
  </si>
  <si>
    <t>자재 34</t>
  </si>
  <si>
    <t>1472</t>
  </si>
  <si>
    <t>자재 35</t>
  </si>
  <si>
    <t>자재 36</t>
  </si>
  <si>
    <t>753</t>
  </si>
  <si>
    <t>자재 37</t>
  </si>
  <si>
    <t>903</t>
  </si>
  <si>
    <t>자재 38</t>
  </si>
  <si>
    <t>991</t>
  </si>
  <si>
    <t>자재 39</t>
  </si>
  <si>
    <t>자재 40</t>
  </si>
  <si>
    <t>자재 41</t>
  </si>
  <si>
    <t>590</t>
  </si>
  <si>
    <t>496</t>
  </si>
  <si>
    <t>자재 42</t>
  </si>
  <si>
    <t>593</t>
  </si>
  <si>
    <t>614</t>
  </si>
  <si>
    <t>자재 43</t>
  </si>
  <si>
    <t>자재 44</t>
  </si>
  <si>
    <t>자재 45</t>
  </si>
  <si>
    <t>자재 46</t>
  </si>
  <si>
    <t>970</t>
  </si>
  <si>
    <t>978</t>
  </si>
  <si>
    <t>자재 47</t>
  </si>
  <si>
    <t>946</t>
  </si>
  <si>
    <t>자재 48</t>
  </si>
  <si>
    <t>1000</t>
  </si>
  <si>
    <t>자재 49</t>
  </si>
  <si>
    <t>995</t>
  </si>
  <si>
    <t>자재 50</t>
  </si>
  <si>
    <t>940</t>
  </si>
  <si>
    <t>963</t>
  </si>
  <si>
    <t>자재 51</t>
  </si>
  <si>
    <t>자재 52</t>
  </si>
  <si>
    <t>943</t>
  </si>
  <si>
    <t>자재 53</t>
  </si>
  <si>
    <t>950</t>
  </si>
  <si>
    <t>990</t>
  </si>
  <si>
    <t>901</t>
  </si>
  <si>
    <t>자재 54</t>
  </si>
  <si>
    <t>자재 55</t>
  </si>
  <si>
    <t>자재 56</t>
  </si>
  <si>
    <t>자재 57</t>
  </si>
  <si>
    <t>자재 58</t>
  </si>
  <si>
    <t>자재 59</t>
  </si>
  <si>
    <t>자재 60</t>
  </si>
  <si>
    <t>954</t>
  </si>
  <si>
    <t>905</t>
  </si>
  <si>
    <t>자재 61</t>
  </si>
  <si>
    <t>자재 62</t>
  </si>
  <si>
    <t>823</t>
  </si>
  <si>
    <t>828</t>
  </si>
  <si>
    <t>765</t>
  </si>
  <si>
    <t>자재 63</t>
  </si>
  <si>
    <t>834</t>
  </si>
  <si>
    <t>829</t>
  </si>
  <si>
    <t>772</t>
  </si>
  <si>
    <t>자재 64</t>
  </si>
  <si>
    <t>자재 65</t>
  </si>
  <si>
    <t>자재 66</t>
  </si>
  <si>
    <t>자재 67</t>
  </si>
  <si>
    <t>830</t>
  </si>
  <si>
    <t>773</t>
  </si>
  <si>
    <t>자재 68</t>
  </si>
  <si>
    <t>837</t>
  </si>
  <si>
    <t>845</t>
  </si>
  <si>
    <t>자재 69</t>
  </si>
  <si>
    <t>975</t>
  </si>
  <si>
    <t>자재 70</t>
  </si>
  <si>
    <t>984</t>
  </si>
  <si>
    <t>자재 71</t>
  </si>
  <si>
    <t>1006</t>
  </si>
  <si>
    <t>자재 72</t>
  </si>
  <si>
    <t>자재 73</t>
  </si>
  <si>
    <t>자재 74</t>
  </si>
  <si>
    <t>자재 75</t>
  </si>
  <si>
    <t>708</t>
  </si>
  <si>
    <t>755</t>
  </si>
  <si>
    <t>664</t>
  </si>
  <si>
    <t>자재 76</t>
  </si>
  <si>
    <t>자재 77</t>
  </si>
  <si>
    <t>자재 78</t>
  </si>
  <si>
    <t>자재 79</t>
  </si>
  <si>
    <t>자재 80</t>
  </si>
  <si>
    <t>744</t>
  </si>
  <si>
    <t>781</t>
  </si>
  <si>
    <t>701</t>
  </si>
  <si>
    <t>자재 81</t>
  </si>
  <si>
    <t>자재 82</t>
  </si>
  <si>
    <t>782</t>
  </si>
  <si>
    <t>자재 83</t>
  </si>
  <si>
    <t>자재 84</t>
  </si>
  <si>
    <t>자재 85</t>
  </si>
  <si>
    <t>자재 86</t>
  </si>
  <si>
    <t>자재 87</t>
  </si>
  <si>
    <t>754</t>
  </si>
  <si>
    <t>793</t>
  </si>
  <si>
    <t>720</t>
  </si>
  <si>
    <t>자재 88</t>
  </si>
  <si>
    <t>자재 89</t>
  </si>
  <si>
    <t>자재 90</t>
  </si>
  <si>
    <t>자재 91</t>
  </si>
  <si>
    <t>자재 92</t>
  </si>
  <si>
    <t>자재 93</t>
  </si>
  <si>
    <t>자재 94</t>
  </si>
  <si>
    <t>749</t>
  </si>
  <si>
    <t>778</t>
  </si>
  <si>
    <t>705</t>
  </si>
  <si>
    <t>자재 95</t>
  </si>
  <si>
    <t>자재 96</t>
  </si>
  <si>
    <t>745</t>
  </si>
  <si>
    <t>777</t>
  </si>
  <si>
    <t>699</t>
  </si>
  <si>
    <t>자재 97</t>
  </si>
  <si>
    <t>자재 98</t>
  </si>
  <si>
    <t>자재 99</t>
  </si>
  <si>
    <t>자재 100</t>
  </si>
  <si>
    <t>자재 101</t>
  </si>
  <si>
    <t>751</t>
  </si>
  <si>
    <t>761</t>
  </si>
  <si>
    <t>자재 102</t>
  </si>
  <si>
    <t>자재 103</t>
  </si>
  <si>
    <t>자재 104</t>
  </si>
  <si>
    <t>자재 105</t>
  </si>
  <si>
    <t>자재 106</t>
  </si>
  <si>
    <t>자재 107</t>
  </si>
  <si>
    <t>자재 108</t>
  </si>
  <si>
    <t>자재 109</t>
  </si>
  <si>
    <t>자재 110</t>
  </si>
  <si>
    <t>700</t>
  </si>
  <si>
    <t>자재 111</t>
  </si>
  <si>
    <t>자재 112</t>
  </si>
  <si>
    <t>자재 113</t>
  </si>
  <si>
    <t>자재 114</t>
  </si>
  <si>
    <t>자재 115</t>
  </si>
  <si>
    <t>자재 116</t>
  </si>
  <si>
    <t>자재 117</t>
  </si>
  <si>
    <t>자재 118</t>
  </si>
  <si>
    <t>자재 119</t>
  </si>
  <si>
    <t>자재 120</t>
  </si>
  <si>
    <t>자재 121</t>
  </si>
  <si>
    <t>자재 122</t>
  </si>
  <si>
    <t>자재 123</t>
  </si>
  <si>
    <t>자재 124</t>
  </si>
  <si>
    <t>자재 125</t>
  </si>
  <si>
    <t>자재 126</t>
  </si>
  <si>
    <t>자재 127</t>
  </si>
  <si>
    <t>자재 128</t>
  </si>
  <si>
    <t>자재 129</t>
  </si>
  <si>
    <t>자재 130</t>
  </si>
  <si>
    <t>자재 131</t>
  </si>
  <si>
    <t>703</t>
  </si>
  <si>
    <t>자재 132</t>
  </si>
  <si>
    <t>자재 133</t>
  </si>
  <si>
    <t>719</t>
  </si>
  <si>
    <t>756</t>
  </si>
  <si>
    <t>668</t>
  </si>
  <si>
    <t>자재 134</t>
  </si>
  <si>
    <t>자재 135</t>
  </si>
  <si>
    <t>757</t>
  </si>
  <si>
    <t>669</t>
  </si>
  <si>
    <t>자재 136</t>
  </si>
  <si>
    <t>794</t>
  </si>
  <si>
    <t>715</t>
  </si>
  <si>
    <t>자재 137</t>
  </si>
  <si>
    <t>자재 138</t>
  </si>
  <si>
    <t>자재 139</t>
  </si>
  <si>
    <t>자재 140</t>
  </si>
  <si>
    <t>자재 141</t>
  </si>
  <si>
    <t>자재 142</t>
  </si>
  <si>
    <t>자재 143</t>
  </si>
  <si>
    <t>자재 144</t>
  </si>
  <si>
    <t>자재 145</t>
  </si>
  <si>
    <t>자재 146</t>
  </si>
  <si>
    <t>자재 147</t>
  </si>
  <si>
    <t>자재 148</t>
  </si>
  <si>
    <t>자재 149</t>
  </si>
  <si>
    <t>자재 150</t>
  </si>
  <si>
    <t>자재 151</t>
  </si>
  <si>
    <t>자재 152</t>
  </si>
  <si>
    <t>자재 153</t>
  </si>
  <si>
    <t>자재 154</t>
  </si>
  <si>
    <t>자재 155</t>
  </si>
  <si>
    <t>578</t>
  </si>
  <si>
    <t>자재 156</t>
  </si>
  <si>
    <t>자재 157</t>
  </si>
  <si>
    <t>자재 158</t>
  </si>
  <si>
    <t>자재 159</t>
  </si>
  <si>
    <t>873</t>
  </si>
  <si>
    <t>자재 160</t>
  </si>
  <si>
    <t>자재 161</t>
  </si>
  <si>
    <t>자재 162</t>
  </si>
  <si>
    <t>자재 163</t>
  </si>
  <si>
    <t>758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</si>
  <si>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</si>
  <si>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</si>
  <si>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</si>
  <si>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</si>
  <si>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</si>
  <si>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</si>
  <si>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</si>
  <si>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</si>
  <si>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</si>
  <si>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자재 173</t>
  </si>
  <si>
    <t>자재 174</t>
  </si>
  <si>
    <t>자재 175</t>
  </si>
  <si>
    <t>718</t>
  </si>
  <si>
    <t>666</t>
  </si>
  <si>
    <t>자재 176</t>
  </si>
  <si>
    <t>자재 177</t>
  </si>
  <si>
    <t>자재 178</t>
  </si>
  <si>
    <t>자재 179</t>
  </si>
  <si>
    <t>자재 180</t>
  </si>
  <si>
    <t>S2B</t>
  </si>
  <si>
    <t>자재 181</t>
  </si>
  <si>
    <t>자재 182</t>
  </si>
  <si>
    <t>1357</t>
  </si>
  <si>
    <t>자재 183</t>
  </si>
  <si>
    <t>1440</t>
  </si>
  <si>
    <t>자재 184</t>
  </si>
  <si>
    <t>자재 185</t>
  </si>
  <si>
    <t>자재 186</t>
  </si>
  <si>
    <t>자재 187</t>
  </si>
  <si>
    <t>자재 188</t>
  </si>
  <si>
    <t>자재 189</t>
  </si>
  <si>
    <t>869</t>
  </si>
  <si>
    <t>자재 190</t>
  </si>
  <si>
    <t>자재 191</t>
  </si>
  <si>
    <t>자재 192</t>
  </si>
  <si>
    <t>862</t>
  </si>
  <si>
    <t>자재 193</t>
  </si>
  <si>
    <t>1452</t>
  </si>
  <si>
    <t>자재 194</t>
  </si>
  <si>
    <t>자재 195</t>
  </si>
  <si>
    <t>자재 196</t>
  </si>
  <si>
    <t>자재 197</t>
  </si>
  <si>
    <t>자재 198</t>
  </si>
  <si>
    <t>자재 199</t>
  </si>
  <si>
    <t>자재 200</t>
  </si>
  <si>
    <t>자재 201</t>
  </si>
  <si>
    <t>자재 202</t>
  </si>
  <si>
    <t>자재 203</t>
  </si>
  <si>
    <t>자재 204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</si>
  <si>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</si>
  <si>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</si>
  <si>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</si>
  <si>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</si>
  <si>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</si>
  <si>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</si>
  <si>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</si>
  <si>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</si>
  <si>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</si>
  <si>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</si>
  <si>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</si>
  <si>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</si>
  <si>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</si>
  <si>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</si>
  <si>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</si>
  <si>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</si>
  <si>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자재 205</t>
  </si>
  <si>
    <t>자재 206</t>
  </si>
  <si>
    <t>자재 207</t>
  </si>
  <si>
    <t>140</t>
  </si>
  <si>
    <t>207</t>
  </si>
  <si>
    <t>자재 208</t>
  </si>
  <si>
    <t>1262</t>
  </si>
  <si>
    <t>자재 209</t>
  </si>
  <si>
    <t>공 사 원 가 계 산 서</t>
  </si>
  <si>
    <t>비        목</t>
  </si>
  <si>
    <t>금      액</t>
  </si>
  <si>
    <t>구        성        비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</si>
  <si>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</si>
  <si>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</si>
  <si>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</si>
  <si>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</si>
  <si>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</si>
  <si>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</si>
  <si>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</si>
  <si>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</si>
  <si>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</si>
  <si>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</si>
  <si>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</si>
  <si>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</si>
  <si>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</si>
  <si>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</si>
  <si>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</si>
  <si>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</si>
  <si>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</si>
  <si>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C4</t>
  </si>
  <si>
    <t>산  재  보  험  료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</si>
  <si>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</si>
  <si>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</si>
  <si>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</si>
  <si>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</si>
  <si>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</si>
  <si>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</si>
  <si>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</si>
  <si>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</si>
  <si>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</si>
  <si>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직접노무비 * 2.3%</t>
  </si>
  <si>
    <t>CA</t>
  </si>
  <si>
    <t>산업안전보건관리비</t>
  </si>
  <si>
    <t>CB</t>
  </si>
  <si>
    <t>노인장기요양보험료</t>
  </si>
  <si>
    <t>CG</t>
  </si>
  <si>
    <t>기   타    경   비</t>
  </si>
  <si>
    <t>CH</t>
  </si>
  <si>
    <t>환  경  보  전  비</t>
  </si>
  <si>
    <t>CS</t>
  </si>
  <si>
    <t>S1</t>
  </si>
  <si>
    <t>D1</t>
  </si>
  <si>
    <t>일  반  관  리  비</t>
  </si>
  <si>
    <t>D2</t>
  </si>
  <si>
    <t>이              윤</t>
  </si>
  <si>
    <t>(노무비+경비+일반관리비) * 15%</t>
  </si>
  <si>
    <t>D3</t>
  </si>
  <si>
    <t>사 급 자 재 비</t>
  </si>
  <si>
    <t>D9</t>
  </si>
  <si>
    <t>공   급    가   액</t>
  </si>
  <si>
    <t>DB</t>
  </si>
  <si>
    <t>부  가  가  치  세</t>
  </si>
  <si>
    <t>공급가액 * 10%</t>
  </si>
  <si>
    <t>DJ</t>
  </si>
  <si>
    <t>관 급 자 재 비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</si>
  <si>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</si>
  <si>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</si>
  <si>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</si>
  <si>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</si>
  <si>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</si>
  <si>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</si>
  <si>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</si>
  <si>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</si>
  <si>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</si>
  <si>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</si>
  <si>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</si>
  <si>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</si>
  <si>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</si>
  <si>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</si>
  <si>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</si>
  <si>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</si>
  <si>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</si>
  <si>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</si>
  <si>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</si>
  <si>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</si>
  <si>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</si>
  <si>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</si>
  <si>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</si>
  <si>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</si>
  <si>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</si>
  <si>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</si>
  <si>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</si>
  <si>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</si>
  <si>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</si>
  <si>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</si>
  <si>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</si>
  <si>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</si>
  <si>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</si>
  <si>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</si>
  <si>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</si>
  <si>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</si>
  <si>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</si>
  <si>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</si>
  <si>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</si>
  <si>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</si>
  <si>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</si>
  <si>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</si>
  <si>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</si>
  <si>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</si>
  <si>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</si>
  <si>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</si>
  <si>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공사명 : 2026학년도 전주효문중 식생활관 리모델링 기계설비공사</t>
    <phoneticPr fontId="1" type="noConversion"/>
  </si>
  <si>
    <t>공사금액 :</t>
    <phoneticPr fontId="1" type="noConversion"/>
  </si>
  <si>
    <t>내 역 서</t>
    <phoneticPr fontId="10" type="noConversion"/>
  </si>
  <si>
    <t>직접노무비 * 17.5%</t>
    <phoneticPr fontId="1" type="noConversion"/>
  </si>
  <si>
    <t>기   계    경   비</t>
  </si>
  <si>
    <t>노무비 * 3.56%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</si>
  <si>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</si>
  <si>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</si>
  <si>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</si>
  <si>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50억원이상 공사</t>
    <phoneticPr fontId="1" type="noConversion"/>
  </si>
  <si>
    <t>(재료비+직노) * 3.11%</t>
    <phoneticPr fontId="1" type="noConversion"/>
  </si>
  <si>
    <t>2천만원이상 공사</t>
    <phoneticPr fontId="1" type="noConversion"/>
  </si>
  <si>
    <t>(재료비+직노+기계경비) * 0.3%</t>
  </si>
  <si>
    <t>(재료비+노무비) * 5%</t>
    <phoneticPr fontId="1" type="noConversion"/>
  </si>
  <si>
    <t>수도광열비 0.14%포함</t>
    <phoneticPr fontId="1" type="noConversion"/>
  </si>
  <si>
    <t>폐 기 물 처 리 비</t>
    <phoneticPr fontId="1" type="noConversion"/>
  </si>
  <si>
    <t>품 질 관 리 비</t>
    <phoneticPr fontId="1" type="noConversion"/>
  </si>
  <si>
    <t>산출단가 적용</t>
    <phoneticPr fontId="1" type="noConversion"/>
  </si>
  <si>
    <t>2억원이상 공사</t>
    <phoneticPr fontId="1" type="noConversion"/>
  </si>
  <si>
    <t>석  면  분  담  금</t>
  </si>
  <si>
    <t>노무비 * 0.006%</t>
  </si>
  <si>
    <t>임금채권 부담금</t>
  </si>
  <si>
    <t>노무비 * 0.09%</t>
  </si>
  <si>
    <t xml:space="preserve">        계</t>
  </si>
  <si>
    <t>계 * 8%</t>
    <phoneticPr fontId="1" type="noConversion"/>
  </si>
  <si>
    <t>관   급   자    재</t>
    <phoneticPr fontId="1" type="noConversion"/>
  </si>
  <si>
    <t>배기후드,급,배기휀,바닥난방,공기순환기</t>
    <phoneticPr fontId="1" type="noConversion"/>
  </si>
  <si>
    <t>초급기술자인건비</t>
    <phoneticPr fontId="1" type="noConversion"/>
  </si>
  <si>
    <t>일수(월당)</t>
    <phoneticPr fontId="1" type="noConversion"/>
  </si>
  <si>
    <t>공사개월수</t>
    <phoneticPr fontId="1" type="noConversion"/>
  </si>
  <si>
    <t>품질관리기술인 인건비</t>
    <phoneticPr fontId="1" type="noConversion"/>
  </si>
  <si>
    <t>공사명 : 전주효문중 식생활관 리모델링 기계설비공사</t>
    <phoneticPr fontId="1" type="noConversion"/>
  </si>
  <si>
    <t>1. 품질시험비</t>
    <phoneticPr fontId="1" type="noConversion"/>
  </si>
  <si>
    <t>품질시험비</t>
    <phoneticPr fontId="1" type="noConversion"/>
  </si>
  <si>
    <t>재료비*0.5%</t>
    <phoneticPr fontId="1" type="noConversion"/>
  </si>
  <si>
    <t>식</t>
    <phoneticPr fontId="1" type="noConversion"/>
  </si>
  <si>
    <t>56CA228228BFA849A101FAC624E8</t>
  </si>
  <si>
    <t>010156CA228228BFA849A101FAC624E8</t>
  </si>
  <si>
    <t>갑지의 재료비*0.5%</t>
    <phoneticPr fontId="1" type="noConversion"/>
  </si>
  <si>
    <t>2. 품질활동비</t>
    <phoneticPr fontId="1" type="noConversion"/>
  </si>
  <si>
    <t>5140F26268105768710C05B6181A</t>
  </si>
  <si>
    <t>01015140F26268105768710C05B6181A</t>
  </si>
  <si>
    <t>품질관련 문서작성 및 관리 관련 비용</t>
    <phoneticPr fontId="1" type="noConversion"/>
  </si>
  <si>
    <t>품질관련기술인 인건비의 1%</t>
    <phoneticPr fontId="1" type="noConversion"/>
  </si>
  <si>
    <t>식</t>
    <phoneticPr fontId="1" type="noConversion"/>
  </si>
  <si>
    <t>5140F26268105768710C05B6181B</t>
  </si>
  <si>
    <t>01015140F26268105768710C05B6181B</t>
  </si>
  <si>
    <t>품질관련 교육.훈련비</t>
    <phoneticPr fontId="1" type="noConversion"/>
  </si>
  <si>
    <t>품질관리 건설기술인 인건비의 1%</t>
    <phoneticPr fontId="1" type="noConversion"/>
  </si>
  <si>
    <t>56CA228228BFA849A101FAC6258F</t>
  </si>
  <si>
    <t>010156CA228228BFA849A101FAC6258F</t>
  </si>
  <si>
    <t>품질검사비</t>
    <phoneticPr fontId="1" type="noConversion"/>
  </si>
  <si>
    <t>품질시험비의 1%</t>
    <phoneticPr fontId="1" type="noConversion"/>
  </si>
  <si>
    <t>그 밖의 비용</t>
    <phoneticPr fontId="1" type="noConversion"/>
  </si>
  <si>
    <t>품질관리활동비 총액의 1% 이내</t>
    <phoneticPr fontId="1" type="noConversion"/>
  </si>
  <si>
    <t>3. 품질관리시험실</t>
    <phoneticPr fontId="1" type="noConversion"/>
  </si>
  <si>
    <t>컨테이너형 가설창고 설치 및 해체(품질관리시험실)</t>
    <phoneticPr fontId="1" type="noConversion"/>
  </si>
  <si>
    <t>3.0*6.0m, 3개월</t>
    <phoneticPr fontId="1" type="noConversion"/>
  </si>
  <si>
    <t>개소</t>
    <phoneticPr fontId="1" type="noConversion"/>
  </si>
  <si>
    <t>컨테이너 단가 3개월짜리로 수정함</t>
    <phoneticPr fontId="1" type="noConversion"/>
  </si>
  <si>
    <t>도   급   공    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</si>
</sst>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7" formatCode="#,##0.00#"/>
    <numFmt numFmtId="178" formatCode="#,##0.00#;\-#,##0.00#;#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rgb="FFC00000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11" fillId="0" borderId="0" applyFont="0" applyFill="0" applyBorder="0" applyAlignment="0" applyProtection="0"/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0" fillId="0" borderId="1" xfId="0" applyFont="1" applyBorder="1" applyAlignment="1">
      <alignment vertical="center"/>
    </xf>
    <xf numFmtId="0" fontId="0" fillId="0" borderId="2" xfId="0" quotePrefix="1" applyFont="1" applyBorder="1" applyAlignment="1">
      <alignment vertical="center"/>
    </xf>
    <xf numFmtId="0" fontId="0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 wrapText="1"/>
    </xf>
    <xf numFmtId="3" fontId="3" fillId="0" borderId="6" xfId="0" applyNumberFormat="1" applyFont="1" applyBorder="1">
      <alignment vertical="center"/>
    </xf>
    <xf numFmtId="3" fontId="3" fillId="0" borderId="8" xfId="0" applyNumberFormat="1" applyFont="1" applyBorder="1" applyAlignment="1">
      <alignment vertical="center" wrapText="1"/>
    </xf>
    <xf numFmtId="178" fontId="0" fillId="0" borderId="4" xfId="0" quotePrefix="1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0" fillId="0" borderId="0" xfId="0" applyNumberFormat="1" applyAlignment="1">
      <alignment vertical="center"/>
    </xf>
    <xf numFmtId="0" fontId="9" fillId="0" borderId="9" xfId="2" applyFont="1" applyBorder="1" applyAlignment="1">
      <alignment horizontal="left"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8" xfId="0" quotePrefix="1" applyFont="1" applyBorder="1" applyAlignment="1">
      <alignment horizontal="center" vertical="center" wrapText="1"/>
    </xf>
    <xf numFmtId="0" fontId="0" fillId="0" borderId="8" xfId="0" quotePrefix="1" applyFont="1" applyBorder="1" applyAlignment="1">
      <alignment horizontal="center" vertical="center" wrapText="1"/>
    </xf>
    <xf numFmtId="176" fontId="0" fillId="0" borderId="8" xfId="0" applyNumberFormat="1" applyFont="1" applyBorder="1" applyAlignment="1">
      <alignment vertical="center" wrapText="1"/>
    </xf>
    <xf numFmtId="0" fontId="0" fillId="0" borderId="8" xfId="0" quotePrefix="1" applyFont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0" borderId="8" xfId="0" quotePrefix="1" applyFont="1" applyFill="1" applyBorder="1" applyAlignment="1">
      <alignment horizontal="center" vertical="center" wrapText="1"/>
    </xf>
    <xf numFmtId="176" fontId="0" fillId="0" borderId="8" xfId="0" applyNumberFormat="1" applyFont="1" applyFill="1" applyBorder="1" applyAlignment="1">
      <alignment vertical="center" wrapText="1"/>
    </xf>
    <xf numFmtId="0" fontId="0" fillId="0" borderId="8" xfId="0" quotePrefix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3" fillId="0" borderId="8" xfId="0" quotePrefix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4" fillId="0" borderId="0" xfId="0" applyFont="1">
      <alignment vertical="center"/>
    </xf>
    <xf numFmtId="41" fontId="13" fillId="2" borderId="0" xfId="1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41" fontId="13" fillId="2" borderId="0" xfId="0" applyNumberFormat="1" applyFont="1" applyFill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14" fillId="0" borderId="8" xfId="0" quotePrefix="1" applyFont="1" applyBorder="1" applyAlignment="1">
      <alignment vertical="center" wrapText="1"/>
    </xf>
    <xf numFmtId="0" fontId="14" fillId="0" borderId="8" xfId="0" applyFont="1" applyBorder="1" applyAlignment="1">
      <alignment vertical="center" wrapText="1"/>
    </xf>
    <xf numFmtId="176" fontId="14" fillId="0" borderId="8" xfId="0" applyNumberFormat="1" applyFont="1" applyBorder="1" applyAlignment="1">
      <alignment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0" borderId="8" xfId="0" quotePrefix="1" applyFont="1" applyBorder="1" applyAlignment="1">
      <alignment vertical="center" wrapText="1"/>
    </xf>
    <xf numFmtId="0" fontId="0" fillId="0" borderId="8" xfId="0" quotePrefix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quotePrefix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9" xfId="2" applyFont="1" applyBorder="1" applyAlignment="1">
      <alignment horizontal="left" vertical="center"/>
    </xf>
    <xf numFmtId="0" fontId="7" fillId="0" borderId="8" xfId="0" quotePrefix="1" applyFont="1" applyBorder="1" applyAlignment="1">
      <alignment horizontal="center" vertical="center" wrapText="1"/>
    </xf>
    <xf numFmtId="0" fontId="0" fillId="0" borderId="8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6">
    <cellStyle name="쉼표 [0]" xfId="1" builtinId="6"/>
    <cellStyle name="쉼표 [0] 2 20" xfId="5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 3 2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view="pageBreakPreview" topLeftCell="B1" zoomScaleNormal="100" zoomScaleSheetLayoutView="100" workbookViewId="0">
      <pane xSplit="2" ySplit="4" topLeftCell="D5" activePane="bottomRight" state="frozen"/>
      <selection activeCell="H33" sqref="H33"/>
      <selection pane="topRight" activeCell="H33" sqref="H33"/>
      <selection pane="bottomLeft" activeCell="H33" sqref="H33"/>
      <selection pane="bottomRight" activeCell="E19" sqref="E19"/>
    </sheetView>
  </sheetViews>
  <sheetFormatPr defaultRowHeight="17.399999999999999" x14ac:dyDescent="0.4"/>
  <cols>
    <col min="1" max="1" width="0" hidden="1" customWidth="1"/>
    <col min="2" max="3" width="4.59765625" customWidth="1"/>
    <col min="4" max="4" width="35.59765625" customWidth="1"/>
    <col min="5" max="5" width="25.59765625" customWidth="1"/>
    <col min="6" max="6" width="50.59765625" customWidth="1"/>
    <col min="7" max="7" width="30.59765625" customWidth="1"/>
    <col min="8" max="8" width="11.3984375" bestFit="1" customWidth="1"/>
    <col min="9" max="9" width="13" bestFit="1" customWidth="1"/>
  </cols>
  <sheetData>
    <row r="1" spans="1:7" ht="24" customHeight="1" x14ac:dyDescent="0.4">
      <c r="B1" s="67" t="s">
        <v>2266</v>
      </c>
      <c r="C1" s="67"/>
      <c r="D1" s="67"/>
      <c r="E1" s="67"/>
      <c r="F1" s="67"/>
      <c r="G1" s="67"/>
    </row>
    <row r="2" spans="1:7" ht="20.399999999999999" customHeight="1" x14ac:dyDescent="0.4">
      <c r="B2" s="68" t="s">
        <v>2369</v>
      </c>
      <c r="C2" s="68"/>
      <c r="D2" s="68"/>
      <c r="E2" s="68"/>
      <c r="F2" s="69"/>
      <c r="G2" s="69"/>
    </row>
    <row r="3" spans="1:7" ht="20.399999999999999" customHeight="1" x14ac:dyDescent="0.4">
      <c r="B3" s="70" t="s">
        <v>2370</v>
      </c>
      <c r="C3" s="70"/>
      <c r="D3" s="38" t="str">
        <f>"금:"&amp;TEXT(E34,"#,###원 (금"&amp;NUMBERSTRING(E34,1)&amp;"원)")</f>
        <v>금:원 (금영원)</v>
      </c>
      <c r="E3" s="39"/>
      <c r="F3" s="40"/>
      <c r="G3" s="40"/>
    </row>
    <row r="4" spans="1:7" ht="19.95" customHeight="1" x14ac:dyDescent="0.4">
      <c r="B4" s="71" t="s">
        <v>2267</v>
      </c>
      <c r="C4" s="71"/>
      <c r="D4" s="71"/>
      <c r="E4" s="41" t="s">
        <v>2268</v>
      </c>
      <c r="F4" s="41" t="s">
        <v>2269</v>
      </c>
      <c r="G4" s="41" t="s">
        <v>1001</v>
      </c>
    </row>
    <row r="5" spans="1:7" ht="19.95" customHeight="1" x14ac:dyDescent="0.4">
      <c r="A5" s="9" t="s">
        <v>2273</v>
      </c>
      <c r="B5" s="72" t="s">
        <v>2371</v>
      </c>
      <c r="C5" s="72" t="s">
        <v>2270</v>
      </c>
      <c r="D5" s="42" t="s">
        <v>2274</v>
      </c>
      <c r="E5" s="43"/>
      <c r="F5" s="44" t="s">
        <v>52</v>
      </c>
      <c r="G5" s="44" t="s">
        <v>52</v>
      </c>
    </row>
    <row r="6" spans="1:7" ht="19.95" customHeight="1" x14ac:dyDescent="0.4">
      <c r="A6" s="9" t="s">
        <v>2275</v>
      </c>
      <c r="B6" s="72"/>
      <c r="C6" s="72"/>
      <c r="D6" s="42" t="s">
        <v>2276</v>
      </c>
      <c r="E6" s="43"/>
      <c r="F6" s="44" t="s">
        <v>52</v>
      </c>
      <c r="G6" s="44" t="s">
        <v>52</v>
      </c>
    </row>
    <row r="7" spans="1:7" ht="19.95" customHeight="1" x14ac:dyDescent="0.4">
      <c r="A7" s="9" t="s">
        <v>2277</v>
      </c>
      <c r="B7" s="72"/>
      <c r="C7" s="72"/>
      <c r="D7" s="42" t="s">
        <v>2278</v>
      </c>
      <c r="E7" s="43"/>
      <c r="F7" s="44" t="s">
        <v>52</v>
      </c>
      <c r="G7" s="44" t="s">
        <v>52</v>
      </c>
    </row>
    <row r="8" spans="1:7" ht="19.95" customHeight="1" x14ac:dyDescent="0.4">
      <c r="A8" s="9" t="s">
        <v>2279</v>
      </c>
      <c r="B8" s="72"/>
      <c r="C8" s="72"/>
      <c r="D8" s="42" t="s">
        <v>2280</v>
      </c>
      <c r="E8" s="43"/>
      <c r="F8" s="44" t="s">
        <v>52</v>
      </c>
      <c r="G8" s="44" t="s">
        <v>52</v>
      </c>
    </row>
    <row r="9" spans="1:7" ht="19.95" customHeight="1" x14ac:dyDescent="0.4">
      <c r="A9" s="9" t="s">
        <v>2281</v>
      </c>
      <c r="B9" s="72"/>
      <c r="C9" s="72" t="s">
        <v>2271</v>
      </c>
      <c r="D9" s="42" t="s">
        <v>2282</v>
      </c>
      <c r="E9" s="43"/>
      <c r="F9" s="44" t="s">
        <v>52</v>
      </c>
      <c r="G9" s="44" t="s">
        <v>52</v>
      </c>
    </row>
    <row r="10" spans="1:7" ht="19.95" customHeight="1" x14ac:dyDescent="0.4">
      <c r="A10" s="9" t="s">
        <v>2283</v>
      </c>
      <c r="B10" s="72"/>
      <c r="C10" s="72"/>
      <c r="D10" s="42" t="s">
        <v>2284</v>
      </c>
      <c r="E10" s="43"/>
      <c r="F10" s="44" t="s">
        <v>2372</v>
      </c>
      <c r="G10" s="44" t="s">
        <v>52</v>
      </c>
    </row>
    <row r="11" spans="1:7" ht="19.95" customHeight="1" x14ac:dyDescent="0.4">
      <c r="A11" s="9" t="s">
        <v>2285</v>
      </c>
      <c r="B11" s="72"/>
      <c r="C11" s="72"/>
      <c r="D11" s="42" t="s">
        <v>2280</v>
      </c>
      <c r="E11" s="43"/>
      <c r="F11" s="44" t="s">
        <v>52</v>
      </c>
      <c r="G11" s="44" t="s">
        <v>52</v>
      </c>
    </row>
    <row r="12" spans="1:7" ht="19.95" customHeight="1" x14ac:dyDescent="0.4">
      <c r="A12" s="9" t="s">
        <v>2286</v>
      </c>
      <c r="B12" s="72"/>
      <c r="C12" s="72" t="s">
        <v>2272</v>
      </c>
      <c r="D12" s="42" t="s">
        <v>2373</v>
      </c>
      <c r="E12" s="43"/>
      <c r="F12" s="44" t="s">
        <v>52</v>
      </c>
      <c r="G12" s="44" t="s">
        <v>52</v>
      </c>
    </row>
    <row r="13" spans="1:7" ht="19.95" customHeight="1" x14ac:dyDescent="0.4">
      <c r="A13" s="9" t="s">
        <v>2287</v>
      </c>
      <c r="B13" s="72"/>
      <c r="C13" s="72"/>
      <c r="D13" s="42" t="s">
        <v>2288</v>
      </c>
      <c r="E13" s="43"/>
      <c r="F13" s="44" t="s">
        <v>2374</v>
      </c>
      <c r="G13" s="44" t="s">
        <v>52</v>
      </c>
    </row>
    <row r="14" spans="1:7" ht="19.95" customHeight="1" x14ac:dyDescent="0.4">
      <c r="A14" s="9" t="s">
        <v>2289</v>
      </c>
      <c r="B14" s="72"/>
      <c r="C14" s="72"/>
      <c r="D14" s="42" t="s">
        <v>2290</v>
      </c>
      <c r="E14" s="43"/>
      <c r="F14" s="44" t="s">
        <v>2291</v>
      </c>
      <c r="G14" s="44" t="s">
        <v>52</v>
      </c>
    </row>
    <row r="15" spans="1:7" ht="19.95" customHeight="1" x14ac:dyDescent="0.4">
      <c r="A15" s="9" t="s">
        <v>2292</v>
      </c>
      <c r="B15" s="72"/>
      <c r="C15" s="72"/>
      <c r="D15" s="42" t="s">
        <v>2293</v>
      </c>
      <c r="E15" s="43"/>
      <c r="F15" s="44" t="s">
        <v>2375</v>
      </c>
      <c r="G15" s="44" t="s">
        <v>52</v>
      </c>
    </row>
    <row r="16" spans="1:7" ht="19.95" customHeight="1" x14ac:dyDescent="0.4">
      <c r="A16" s="9" t="s">
        <v>2294</v>
      </c>
      <c r="B16" s="72"/>
      <c r="C16" s="72"/>
      <c r="D16" s="42" t="s">
        <v>2295</v>
      </c>
      <c r="E16" s="43"/>
      <c r="F16" s="44" t="s">
        <v>2376</v>
      </c>
      <c r="G16" s="44" t="s">
        <v>52</v>
      </c>
    </row>
    <row r="17" spans="1:9" ht="19.95" customHeight="1" x14ac:dyDescent="0.4">
      <c r="A17" s="9" t="s">
        <v>2301</v>
      </c>
      <c r="B17" s="72"/>
      <c r="C17" s="72"/>
      <c r="D17" s="42" t="s">
        <v>2302</v>
      </c>
      <c r="E17" s="43"/>
      <c r="F17" s="44" t="s">
        <v>2377</v>
      </c>
      <c r="G17" s="44" t="s">
        <v>52</v>
      </c>
    </row>
    <row r="18" spans="1:9" ht="19.95" customHeight="1" x14ac:dyDescent="0.4">
      <c r="A18" s="9" t="s">
        <v>2296</v>
      </c>
      <c r="B18" s="72"/>
      <c r="C18" s="72"/>
      <c r="D18" s="42" t="s">
        <v>2297</v>
      </c>
      <c r="E18" s="43"/>
      <c r="F18" s="44" t="s">
        <v>2298</v>
      </c>
      <c r="G18" s="44" t="s">
        <v>2378</v>
      </c>
    </row>
    <row r="19" spans="1:9" ht="19.95" customHeight="1" x14ac:dyDescent="0.4">
      <c r="A19" s="9" t="s">
        <v>2299</v>
      </c>
      <c r="B19" s="72"/>
      <c r="C19" s="72"/>
      <c r="D19" s="42" t="s">
        <v>2300</v>
      </c>
      <c r="E19" s="43"/>
      <c r="F19" s="44" t="s">
        <v>2379</v>
      </c>
      <c r="G19" s="44" t="s">
        <v>2380</v>
      </c>
    </row>
    <row r="20" spans="1:9" ht="19.95" customHeight="1" x14ac:dyDescent="0.4">
      <c r="A20" s="9" t="s">
        <v>2305</v>
      </c>
      <c r="B20" s="72"/>
      <c r="C20" s="72"/>
      <c r="D20" s="42" t="s">
        <v>2306</v>
      </c>
      <c r="E20" s="43"/>
      <c r="F20" s="44" t="s">
        <v>2381</v>
      </c>
      <c r="G20" s="44" t="s">
        <v>52</v>
      </c>
    </row>
    <row r="21" spans="1:9" ht="19.95" customHeight="1" x14ac:dyDescent="0.4">
      <c r="A21" s="9" t="s">
        <v>2303</v>
      </c>
      <c r="B21" s="72"/>
      <c r="C21" s="72"/>
      <c r="D21" s="42" t="s">
        <v>2304</v>
      </c>
      <c r="E21" s="43"/>
      <c r="F21" s="44" t="s">
        <v>2382</v>
      </c>
      <c r="G21" s="44" t="s">
        <v>2383</v>
      </c>
    </row>
    <row r="22" spans="1:9" ht="19.95" hidden="1" customHeight="1" x14ac:dyDescent="0.4">
      <c r="A22" s="9"/>
      <c r="B22" s="72"/>
      <c r="C22" s="72"/>
      <c r="D22" s="42" t="s">
        <v>2384</v>
      </c>
      <c r="E22" s="43"/>
      <c r="F22" s="44"/>
      <c r="G22" s="44"/>
    </row>
    <row r="23" spans="1:9" s="49" customFormat="1" ht="19.95" customHeight="1" x14ac:dyDescent="0.4">
      <c r="A23" s="45"/>
      <c r="B23" s="72"/>
      <c r="C23" s="72"/>
      <c r="D23" s="46" t="s">
        <v>2385</v>
      </c>
      <c r="E23" s="47"/>
      <c r="F23" s="48" t="s">
        <v>2386</v>
      </c>
      <c r="G23" s="48" t="s">
        <v>2387</v>
      </c>
    </row>
    <row r="24" spans="1:9" ht="19.95" customHeight="1" x14ac:dyDescent="0.4">
      <c r="A24" s="9"/>
      <c r="B24" s="72"/>
      <c r="C24" s="72"/>
      <c r="D24" s="50" t="s">
        <v>2388</v>
      </c>
      <c r="E24" s="43"/>
      <c r="F24" s="28" t="s">
        <v>2389</v>
      </c>
      <c r="G24" s="44"/>
    </row>
    <row r="25" spans="1:9" ht="19.95" customHeight="1" x14ac:dyDescent="0.4">
      <c r="A25" s="9"/>
      <c r="B25" s="72"/>
      <c r="C25" s="72"/>
      <c r="D25" s="50" t="s">
        <v>2390</v>
      </c>
      <c r="E25" s="51"/>
      <c r="F25" s="28" t="s">
        <v>2391</v>
      </c>
      <c r="G25" s="44"/>
    </row>
    <row r="26" spans="1:9" ht="19.95" customHeight="1" x14ac:dyDescent="0.4">
      <c r="A26" s="9" t="s">
        <v>2307</v>
      </c>
      <c r="B26" s="72"/>
      <c r="C26" s="72"/>
      <c r="D26" s="42" t="s">
        <v>2280</v>
      </c>
      <c r="E26" s="43"/>
      <c r="F26" s="44" t="s">
        <v>52</v>
      </c>
      <c r="G26" s="44" t="s">
        <v>52</v>
      </c>
    </row>
    <row r="27" spans="1:9" ht="19.95" customHeight="1" x14ac:dyDescent="0.4">
      <c r="A27" s="9" t="s">
        <v>2308</v>
      </c>
      <c r="B27" s="65" t="s">
        <v>2392</v>
      </c>
      <c r="C27" s="65"/>
      <c r="D27" s="66"/>
      <c r="E27" s="43"/>
      <c r="F27" s="44" t="s">
        <v>52</v>
      </c>
      <c r="G27" s="44" t="s">
        <v>52</v>
      </c>
    </row>
    <row r="28" spans="1:9" ht="19.95" customHeight="1" x14ac:dyDescent="0.4">
      <c r="A28" s="9" t="s">
        <v>2309</v>
      </c>
      <c r="B28" s="65" t="s">
        <v>2310</v>
      </c>
      <c r="C28" s="65"/>
      <c r="D28" s="66"/>
      <c r="E28" s="43"/>
      <c r="F28" s="44" t="s">
        <v>2393</v>
      </c>
      <c r="G28" s="44" t="s">
        <v>52</v>
      </c>
    </row>
    <row r="29" spans="1:9" ht="19.95" customHeight="1" x14ac:dyDescent="0.4">
      <c r="A29" s="9" t="s">
        <v>2311</v>
      </c>
      <c r="B29" s="65" t="s">
        <v>2312</v>
      </c>
      <c r="C29" s="65"/>
      <c r="D29" s="66"/>
      <c r="E29" s="43"/>
      <c r="F29" s="44" t="s">
        <v>2313</v>
      </c>
      <c r="G29" s="44" t="s">
        <v>52</v>
      </c>
    </row>
    <row r="30" spans="1:9" ht="19.95" customHeight="1" x14ac:dyDescent="0.4">
      <c r="A30" s="9" t="s">
        <v>2316</v>
      </c>
      <c r="B30" s="65" t="s">
        <v>2317</v>
      </c>
      <c r="C30" s="65"/>
      <c r="D30" s="66"/>
      <c r="E30" s="43"/>
      <c r="F30" s="44" t="s">
        <v>52</v>
      </c>
      <c r="G30" s="44" t="s">
        <v>52</v>
      </c>
    </row>
    <row r="31" spans="1:9" ht="19.95" customHeight="1" x14ac:dyDescent="0.4">
      <c r="A31" s="9" t="s">
        <v>2318</v>
      </c>
      <c r="B31" s="65" t="s">
        <v>2319</v>
      </c>
      <c r="C31" s="65"/>
      <c r="D31" s="66"/>
      <c r="E31" s="43"/>
      <c r="F31" s="44" t="s">
        <v>2320</v>
      </c>
      <c r="G31" s="44" t="s">
        <v>52</v>
      </c>
      <c r="I31" s="52"/>
    </row>
    <row r="32" spans="1:9" ht="19.95" customHeight="1" x14ac:dyDescent="0.4">
      <c r="A32" s="9"/>
      <c r="B32" s="65" t="s">
        <v>2429</v>
      </c>
      <c r="C32" s="65"/>
      <c r="D32" s="66"/>
      <c r="E32" s="43"/>
      <c r="F32" s="44"/>
      <c r="G32" s="44"/>
      <c r="I32" s="52"/>
    </row>
    <row r="33" spans="1:9" ht="19.95" customHeight="1" x14ac:dyDescent="0.4">
      <c r="A33" s="9"/>
      <c r="B33" s="65" t="s">
        <v>2394</v>
      </c>
      <c r="C33" s="65"/>
      <c r="D33" s="66"/>
      <c r="E33" s="43"/>
      <c r="F33" s="44" t="s">
        <v>2395</v>
      </c>
      <c r="G33" s="44"/>
      <c r="I33" s="52"/>
    </row>
    <row r="34" spans="1:9" ht="19.95" customHeight="1" x14ac:dyDescent="0.4">
      <c r="A34" s="9" t="s">
        <v>2323</v>
      </c>
      <c r="B34" s="65" t="s">
        <v>2324</v>
      </c>
      <c r="C34" s="65"/>
      <c r="D34" s="66"/>
      <c r="E34" s="43"/>
      <c r="F34" s="44" t="s">
        <v>52</v>
      </c>
      <c r="G34" s="44" t="s">
        <v>52</v>
      </c>
      <c r="H34" s="11"/>
      <c r="I34" s="53"/>
    </row>
    <row r="37" spans="1:9" x14ac:dyDescent="0.4">
      <c r="G37" s="11"/>
    </row>
    <row r="38" spans="1:9" x14ac:dyDescent="0.4">
      <c r="F38" s="11"/>
    </row>
  </sheetData>
  <mergeCells count="17">
    <mergeCell ref="B5:B26"/>
    <mergeCell ref="C5:C8"/>
    <mergeCell ref="C9:C11"/>
    <mergeCell ref="C12:C26"/>
    <mergeCell ref="B1:G1"/>
    <mergeCell ref="B2:E2"/>
    <mergeCell ref="F2:G2"/>
    <mergeCell ref="B3:C3"/>
    <mergeCell ref="B4:D4"/>
    <mergeCell ref="B34:D34"/>
    <mergeCell ref="B32:D32"/>
    <mergeCell ref="B27:D27"/>
    <mergeCell ref="B28:D28"/>
    <mergeCell ref="B29:D29"/>
    <mergeCell ref="B30:D30"/>
    <mergeCell ref="B31:D31"/>
    <mergeCell ref="B33:D33"/>
  </mergeCells>
  <phoneticPr fontId="1" type="noConversion"/>
  <pageMargins left="0.78740157480314965" right="0" top="0.39370078740157483" bottom="0.39370078740157483" header="0" footer="0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/>
  </sheetViews>
  <sheetFormatPr defaultRowHeight="17.399999999999999" x14ac:dyDescent="0.4"/>
  <cols>
    <col min="1" max="1" width="40.59765625" customWidth="1"/>
    <col min="2" max="2" width="20.59765625" customWidth="1"/>
    <col min="3" max="4" width="4.59765625" customWidth="1"/>
    <col min="5" max="12" width="13.59765625" customWidth="1"/>
    <col min="13" max="13" width="12.59765625" customWidth="1"/>
    <col min="14" max="16" width="2.59765625" hidden="1" customWidth="1"/>
    <col min="17" max="19" width="1.59765625" hidden="1" customWidth="1"/>
    <col min="20" max="20" width="18.59765625" hidden="1" customWidth="1"/>
  </cols>
  <sheetData>
    <row r="1" spans="1:20" ht="30" customHeigh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4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4">
      <c r="A3" s="73" t="s">
        <v>2</v>
      </c>
      <c r="B3" s="73" t="s">
        <v>3</v>
      </c>
      <c r="C3" s="73" t="s">
        <v>4</v>
      </c>
      <c r="D3" s="73" t="s">
        <v>5</v>
      </c>
      <c r="E3" s="73" t="s">
        <v>6</v>
      </c>
      <c r="F3" s="73"/>
      <c r="G3" s="73" t="s">
        <v>9</v>
      </c>
      <c r="H3" s="73"/>
      <c r="I3" s="73" t="s">
        <v>10</v>
      </c>
      <c r="J3" s="73"/>
      <c r="K3" s="73" t="s">
        <v>11</v>
      </c>
      <c r="L3" s="73"/>
      <c r="M3" s="73" t="s">
        <v>12</v>
      </c>
      <c r="N3" s="75" t="s">
        <v>13</v>
      </c>
      <c r="O3" s="75" t="s">
        <v>14</v>
      </c>
      <c r="P3" s="75" t="s">
        <v>15</v>
      </c>
      <c r="Q3" s="75" t="s">
        <v>16</v>
      </c>
      <c r="R3" s="75" t="s">
        <v>17</v>
      </c>
      <c r="S3" s="75" t="s">
        <v>18</v>
      </c>
      <c r="T3" s="75" t="s">
        <v>19</v>
      </c>
    </row>
    <row r="4" spans="1:20" ht="30" customHeight="1" x14ac:dyDescent="0.4">
      <c r="A4" s="74"/>
      <c r="B4" s="74"/>
      <c r="C4" s="74"/>
      <c r="D4" s="74"/>
      <c r="E4" s="15" t="s">
        <v>7</v>
      </c>
      <c r="F4" s="15" t="s">
        <v>8</v>
      </c>
      <c r="G4" s="15" t="s">
        <v>7</v>
      </c>
      <c r="H4" s="15" t="s">
        <v>8</v>
      </c>
      <c r="I4" s="15" t="s">
        <v>7</v>
      </c>
      <c r="J4" s="15" t="s">
        <v>8</v>
      </c>
      <c r="K4" s="15" t="s">
        <v>7</v>
      </c>
      <c r="L4" s="15" t="s">
        <v>8</v>
      </c>
      <c r="M4" s="74"/>
      <c r="N4" s="75"/>
      <c r="O4" s="75"/>
      <c r="P4" s="75"/>
      <c r="Q4" s="75"/>
      <c r="R4" s="75"/>
      <c r="S4" s="75"/>
      <c r="T4" s="75"/>
    </row>
    <row r="5" spans="1:20" ht="30" customHeight="1" x14ac:dyDescent="0.4">
      <c r="A5" s="16" t="s">
        <v>51</v>
      </c>
      <c r="B5" s="16" t="s">
        <v>52</v>
      </c>
      <c r="C5" s="16" t="s">
        <v>52</v>
      </c>
      <c r="D5" s="17">
        <v>1</v>
      </c>
      <c r="E5" s="18">
        <f>F6+F7+F8+F9+F10+F11+F12+F13</f>
        <v>0</v>
      </c>
      <c r="F5" s="18">
        <f t="shared" ref="F5:F19" si="0">E5*D5</f>
        <v>0</v>
      </c>
      <c r="G5" s="18">
        <f>H6+H7+H8+H9+H10+H11+H12+H13</f>
        <v>0</v>
      </c>
      <c r="H5" s="18">
        <f t="shared" ref="H5:H19" si="1">G5*D5</f>
        <v>0</v>
      </c>
      <c r="I5" s="18">
        <f>J6+J7+J8+J9+J10+J11+J12+J13</f>
        <v>0</v>
      </c>
      <c r="J5" s="18">
        <f t="shared" ref="J5:J19" si="2">I5*D5</f>
        <v>0</v>
      </c>
      <c r="K5" s="18">
        <f t="shared" ref="K5:K19" si="3">E5+G5+I5</f>
        <v>0</v>
      </c>
      <c r="L5" s="18">
        <f t="shared" ref="L5:L19" si="4">F5+H5+J5</f>
        <v>0</v>
      </c>
      <c r="M5" s="16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2"/>
    </row>
    <row r="6" spans="1:20" ht="30" customHeight="1" x14ac:dyDescent="0.4">
      <c r="A6" s="16" t="s">
        <v>54</v>
      </c>
      <c r="B6" s="16" t="s">
        <v>52</v>
      </c>
      <c r="C6" s="16" t="s">
        <v>52</v>
      </c>
      <c r="D6" s="17">
        <v>1</v>
      </c>
      <c r="E6" s="18">
        <f>공종별내역서!F51</f>
        <v>0</v>
      </c>
      <c r="F6" s="18">
        <f t="shared" si="0"/>
        <v>0</v>
      </c>
      <c r="G6" s="18">
        <f>공종별내역서!H51</f>
        <v>0</v>
      </c>
      <c r="H6" s="18">
        <f t="shared" si="1"/>
        <v>0</v>
      </c>
      <c r="I6" s="18">
        <f>공종별내역서!J51</f>
        <v>0</v>
      </c>
      <c r="J6" s="18">
        <f t="shared" si="2"/>
        <v>0</v>
      </c>
      <c r="K6" s="18">
        <f t="shared" si="3"/>
        <v>0</v>
      </c>
      <c r="L6" s="18">
        <f t="shared" si="4"/>
        <v>0</v>
      </c>
      <c r="M6" s="16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2"/>
    </row>
    <row r="7" spans="1:20" ht="30" customHeight="1" x14ac:dyDescent="0.4">
      <c r="A7" s="16" t="s">
        <v>174</v>
      </c>
      <c r="B7" s="16" t="s">
        <v>52</v>
      </c>
      <c r="C7" s="16" t="s">
        <v>52</v>
      </c>
      <c r="D7" s="17">
        <v>1</v>
      </c>
      <c r="E7" s="18">
        <f>공종별내역서!F123</f>
        <v>0</v>
      </c>
      <c r="F7" s="18">
        <f t="shared" si="0"/>
        <v>0</v>
      </c>
      <c r="G7" s="18">
        <f>공종별내역서!H123</f>
        <v>0</v>
      </c>
      <c r="H7" s="18">
        <f t="shared" si="1"/>
        <v>0</v>
      </c>
      <c r="I7" s="18">
        <f>공종별내역서!J123</f>
        <v>0</v>
      </c>
      <c r="J7" s="18">
        <f t="shared" si="2"/>
        <v>0</v>
      </c>
      <c r="K7" s="18">
        <f t="shared" si="3"/>
        <v>0</v>
      </c>
      <c r="L7" s="18">
        <f t="shared" si="4"/>
        <v>0</v>
      </c>
      <c r="M7" s="16" t="s">
        <v>52</v>
      </c>
      <c r="N7" s="2" t="s">
        <v>175</v>
      </c>
      <c r="O7" s="2" t="s">
        <v>52</v>
      </c>
      <c r="P7" s="2" t="s">
        <v>53</v>
      </c>
      <c r="Q7" s="2" t="s">
        <v>52</v>
      </c>
      <c r="R7" s="3">
        <v>2</v>
      </c>
      <c r="S7" s="2" t="s">
        <v>52</v>
      </c>
      <c r="T7" s="12"/>
    </row>
    <row r="8" spans="1:20" ht="30" customHeight="1" x14ac:dyDescent="0.4">
      <c r="A8" s="16" t="s">
        <v>414</v>
      </c>
      <c r="B8" s="16" t="s">
        <v>52</v>
      </c>
      <c r="C8" s="16" t="s">
        <v>52</v>
      </c>
      <c r="D8" s="17">
        <v>1</v>
      </c>
      <c r="E8" s="18">
        <f>공종별내역서!F171</f>
        <v>0</v>
      </c>
      <c r="F8" s="18">
        <f t="shared" si="0"/>
        <v>0</v>
      </c>
      <c r="G8" s="18">
        <f>공종별내역서!H171</f>
        <v>0</v>
      </c>
      <c r="H8" s="18">
        <f t="shared" si="1"/>
        <v>0</v>
      </c>
      <c r="I8" s="18">
        <f>공종별내역서!J171</f>
        <v>0</v>
      </c>
      <c r="J8" s="18">
        <f t="shared" si="2"/>
        <v>0</v>
      </c>
      <c r="K8" s="18">
        <f t="shared" si="3"/>
        <v>0</v>
      </c>
      <c r="L8" s="18">
        <f t="shared" si="4"/>
        <v>0</v>
      </c>
      <c r="M8" s="16" t="s">
        <v>52</v>
      </c>
      <c r="N8" s="2" t="s">
        <v>415</v>
      </c>
      <c r="O8" s="2" t="s">
        <v>52</v>
      </c>
      <c r="P8" s="2" t="s">
        <v>53</v>
      </c>
      <c r="Q8" s="2" t="s">
        <v>52</v>
      </c>
      <c r="R8" s="3">
        <v>2</v>
      </c>
      <c r="S8" s="2" t="s">
        <v>52</v>
      </c>
      <c r="T8" s="12"/>
    </row>
    <row r="9" spans="1:20" ht="30" customHeight="1" x14ac:dyDescent="0.4">
      <c r="A9" s="16" t="s">
        <v>507</v>
      </c>
      <c r="B9" s="16" t="s">
        <v>52</v>
      </c>
      <c r="C9" s="16" t="s">
        <v>52</v>
      </c>
      <c r="D9" s="17">
        <v>1</v>
      </c>
      <c r="E9" s="18">
        <f>공종별내역서!F195</f>
        <v>0</v>
      </c>
      <c r="F9" s="18">
        <f t="shared" si="0"/>
        <v>0</v>
      </c>
      <c r="G9" s="18">
        <f>공종별내역서!H195</f>
        <v>0</v>
      </c>
      <c r="H9" s="18">
        <f t="shared" si="1"/>
        <v>0</v>
      </c>
      <c r="I9" s="18">
        <f>공종별내역서!J195</f>
        <v>0</v>
      </c>
      <c r="J9" s="18">
        <f t="shared" si="2"/>
        <v>0</v>
      </c>
      <c r="K9" s="18">
        <f t="shared" si="3"/>
        <v>0</v>
      </c>
      <c r="L9" s="18">
        <f t="shared" si="4"/>
        <v>0</v>
      </c>
      <c r="M9" s="16" t="s">
        <v>52</v>
      </c>
      <c r="N9" s="2" t="s">
        <v>508</v>
      </c>
      <c r="O9" s="2" t="s">
        <v>52</v>
      </c>
      <c r="P9" s="2" t="s">
        <v>53</v>
      </c>
      <c r="Q9" s="2" t="s">
        <v>52</v>
      </c>
      <c r="R9" s="3">
        <v>2</v>
      </c>
      <c r="S9" s="2" t="s">
        <v>52</v>
      </c>
      <c r="T9" s="12"/>
    </row>
    <row r="10" spans="1:20" ht="30" customHeight="1" x14ac:dyDescent="0.4">
      <c r="A10" s="16" t="s">
        <v>569</v>
      </c>
      <c r="B10" s="16" t="s">
        <v>52</v>
      </c>
      <c r="C10" s="16" t="s">
        <v>52</v>
      </c>
      <c r="D10" s="17">
        <v>1</v>
      </c>
      <c r="E10" s="18">
        <f>공종별내역서!F243</f>
        <v>0</v>
      </c>
      <c r="F10" s="18">
        <f t="shared" si="0"/>
        <v>0</v>
      </c>
      <c r="G10" s="18">
        <f>공종별내역서!H243</f>
        <v>0</v>
      </c>
      <c r="H10" s="18">
        <f t="shared" si="1"/>
        <v>0</v>
      </c>
      <c r="I10" s="18">
        <f>공종별내역서!J243</f>
        <v>0</v>
      </c>
      <c r="J10" s="18">
        <f t="shared" si="2"/>
        <v>0</v>
      </c>
      <c r="K10" s="18">
        <f t="shared" si="3"/>
        <v>0</v>
      </c>
      <c r="L10" s="18">
        <f t="shared" si="4"/>
        <v>0</v>
      </c>
      <c r="M10" s="16" t="s">
        <v>52</v>
      </c>
      <c r="N10" s="2" t="s">
        <v>570</v>
      </c>
      <c r="O10" s="2" t="s">
        <v>52</v>
      </c>
      <c r="P10" s="2" t="s">
        <v>53</v>
      </c>
      <c r="Q10" s="2" t="s">
        <v>52</v>
      </c>
      <c r="R10" s="3">
        <v>2</v>
      </c>
      <c r="S10" s="2" t="s">
        <v>52</v>
      </c>
      <c r="T10" s="12"/>
    </row>
    <row r="11" spans="1:20" ht="30" customHeight="1" x14ac:dyDescent="0.4">
      <c r="A11" s="16" t="s">
        <v>658</v>
      </c>
      <c r="B11" s="16" t="s">
        <v>52</v>
      </c>
      <c r="C11" s="16" t="s">
        <v>52</v>
      </c>
      <c r="D11" s="17">
        <v>1</v>
      </c>
      <c r="E11" s="18">
        <f>공종별내역서!F267</f>
        <v>0</v>
      </c>
      <c r="F11" s="18">
        <f t="shared" si="0"/>
        <v>0</v>
      </c>
      <c r="G11" s="18">
        <f>공종별내역서!H267</f>
        <v>0</v>
      </c>
      <c r="H11" s="18">
        <f t="shared" si="1"/>
        <v>0</v>
      </c>
      <c r="I11" s="18">
        <f>공종별내역서!J267</f>
        <v>0</v>
      </c>
      <c r="J11" s="18">
        <f t="shared" si="2"/>
        <v>0</v>
      </c>
      <c r="K11" s="18">
        <f t="shared" si="3"/>
        <v>0</v>
      </c>
      <c r="L11" s="18">
        <f t="shared" si="4"/>
        <v>0</v>
      </c>
      <c r="M11" s="16" t="s">
        <v>52</v>
      </c>
      <c r="N11" s="2" t="s">
        <v>659</v>
      </c>
      <c r="O11" s="2" t="s">
        <v>52</v>
      </c>
      <c r="P11" s="2" t="s">
        <v>53</v>
      </c>
      <c r="Q11" s="2" t="s">
        <v>52</v>
      </c>
      <c r="R11" s="3">
        <v>2</v>
      </c>
      <c r="S11" s="2" t="s">
        <v>52</v>
      </c>
      <c r="T11" s="12"/>
    </row>
    <row r="12" spans="1:20" ht="30" customHeight="1" x14ac:dyDescent="0.4">
      <c r="A12" s="16" t="s">
        <v>676</v>
      </c>
      <c r="B12" s="16" t="s">
        <v>52</v>
      </c>
      <c r="C12" s="16" t="s">
        <v>52</v>
      </c>
      <c r="D12" s="17">
        <v>1</v>
      </c>
      <c r="E12" s="18">
        <f>공종별내역서!F339</f>
        <v>0</v>
      </c>
      <c r="F12" s="18">
        <f t="shared" si="0"/>
        <v>0</v>
      </c>
      <c r="G12" s="18">
        <f>공종별내역서!H339</f>
        <v>0</v>
      </c>
      <c r="H12" s="18">
        <f t="shared" si="1"/>
        <v>0</v>
      </c>
      <c r="I12" s="18">
        <f>공종별내역서!J339</f>
        <v>0</v>
      </c>
      <c r="J12" s="18">
        <f t="shared" si="2"/>
        <v>0</v>
      </c>
      <c r="K12" s="18">
        <f t="shared" si="3"/>
        <v>0</v>
      </c>
      <c r="L12" s="18">
        <f t="shared" si="4"/>
        <v>0</v>
      </c>
      <c r="M12" s="16" t="s">
        <v>52</v>
      </c>
      <c r="N12" s="2" t="s">
        <v>677</v>
      </c>
      <c r="O12" s="2" t="s">
        <v>52</v>
      </c>
      <c r="P12" s="2" t="s">
        <v>53</v>
      </c>
      <c r="Q12" s="2" t="s">
        <v>52</v>
      </c>
      <c r="R12" s="3">
        <v>2</v>
      </c>
      <c r="S12" s="2" t="s">
        <v>52</v>
      </c>
      <c r="T12" s="12"/>
    </row>
    <row r="13" spans="1:20" ht="30" customHeight="1" x14ac:dyDescent="0.4">
      <c r="A13" s="16" t="s">
        <v>858</v>
      </c>
      <c r="B13" s="16" t="s">
        <v>52</v>
      </c>
      <c r="C13" s="16" t="s">
        <v>52</v>
      </c>
      <c r="D13" s="17">
        <v>1</v>
      </c>
      <c r="E13" s="18">
        <f>공종별내역서!F363</f>
        <v>0</v>
      </c>
      <c r="F13" s="18">
        <f t="shared" si="0"/>
        <v>0</v>
      </c>
      <c r="G13" s="18">
        <f>공종별내역서!H363</f>
        <v>0</v>
      </c>
      <c r="H13" s="18">
        <f t="shared" si="1"/>
        <v>0</v>
      </c>
      <c r="I13" s="18">
        <f>공종별내역서!J363</f>
        <v>0</v>
      </c>
      <c r="J13" s="18">
        <f t="shared" si="2"/>
        <v>0</v>
      </c>
      <c r="K13" s="18">
        <f t="shared" si="3"/>
        <v>0</v>
      </c>
      <c r="L13" s="18">
        <f t="shared" si="4"/>
        <v>0</v>
      </c>
      <c r="M13" s="16" t="s">
        <v>52</v>
      </c>
      <c r="N13" s="2" t="s">
        <v>859</v>
      </c>
      <c r="O13" s="2" t="s">
        <v>52</v>
      </c>
      <c r="P13" s="2" t="s">
        <v>53</v>
      </c>
      <c r="Q13" s="2" t="s">
        <v>52</v>
      </c>
      <c r="R13" s="3">
        <v>2</v>
      </c>
      <c r="S13" s="2" t="s">
        <v>52</v>
      </c>
      <c r="T13" s="12"/>
    </row>
    <row r="14" spans="1:20" ht="30" customHeight="1" x14ac:dyDescent="0.4">
      <c r="A14" s="16" t="s">
        <v>932</v>
      </c>
      <c r="B14" s="16" t="s">
        <v>52</v>
      </c>
      <c r="C14" s="16" t="s">
        <v>52</v>
      </c>
      <c r="D14" s="17">
        <v>1</v>
      </c>
      <c r="E14" s="18">
        <f>F15+F16+F17+F18</f>
        <v>0</v>
      </c>
      <c r="F14" s="18">
        <f t="shared" si="0"/>
        <v>0</v>
      </c>
      <c r="G14" s="18">
        <f>H15+H16+H17+H18</f>
        <v>0</v>
      </c>
      <c r="H14" s="18">
        <f t="shared" si="1"/>
        <v>0</v>
      </c>
      <c r="I14" s="18">
        <f>J15+J16+J17+J18</f>
        <v>0</v>
      </c>
      <c r="J14" s="18">
        <f t="shared" si="2"/>
        <v>0</v>
      </c>
      <c r="K14" s="18">
        <f t="shared" si="3"/>
        <v>0</v>
      </c>
      <c r="L14" s="18">
        <f t="shared" si="4"/>
        <v>0</v>
      </c>
      <c r="M14" s="16" t="s">
        <v>52</v>
      </c>
      <c r="N14" s="2" t="s">
        <v>933</v>
      </c>
      <c r="O14" s="2" t="s">
        <v>52</v>
      </c>
      <c r="P14" s="2" t="s">
        <v>52</v>
      </c>
      <c r="Q14" s="2" t="s">
        <v>934</v>
      </c>
      <c r="R14" s="3">
        <v>2</v>
      </c>
      <c r="S14" s="2" t="s">
        <v>52</v>
      </c>
      <c r="T14" s="12">
        <f>L14*1</f>
        <v>0</v>
      </c>
    </row>
    <row r="15" spans="1:20" ht="30" customHeight="1" x14ac:dyDescent="0.4">
      <c r="A15" s="16" t="s">
        <v>935</v>
      </c>
      <c r="B15" s="16" t="s">
        <v>52</v>
      </c>
      <c r="C15" s="16" t="s">
        <v>52</v>
      </c>
      <c r="D15" s="17">
        <v>1</v>
      </c>
      <c r="E15" s="18">
        <f>공종별내역서!F387</f>
        <v>0</v>
      </c>
      <c r="F15" s="18">
        <f t="shared" si="0"/>
        <v>0</v>
      </c>
      <c r="G15" s="18">
        <f>공종별내역서!H387</f>
        <v>0</v>
      </c>
      <c r="H15" s="18">
        <f t="shared" si="1"/>
        <v>0</v>
      </c>
      <c r="I15" s="18">
        <f>공종별내역서!J387</f>
        <v>0</v>
      </c>
      <c r="J15" s="18">
        <f t="shared" si="2"/>
        <v>0</v>
      </c>
      <c r="K15" s="18">
        <f t="shared" si="3"/>
        <v>0</v>
      </c>
      <c r="L15" s="18">
        <f t="shared" si="4"/>
        <v>0</v>
      </c>
      <c r="M15" s="16" t="s">
        <v>52</v>
      </c>
      <c r="N15" s="2" t="s">
        <v>936</v>
      </c>
      <c r="O15" s="2" t="s">
        <v>52</v>
      </c>
      <c r="P15" s="2" t="s">
        <v>933</v>
      </c>
      <c r="Q15" s="2" t="s">
        <v>52</v>
      </c>
      <c r="R15" s="3">
        <v>3</v>
      </c>
      <c r="S15" s="2" t="s">
        <v>52</v>
      </c>
      <c r="T15" s="12"/>
    </row>
    <row r="16" spans="1:20" ht="30" customHeight="1" x14ac:dyDescent="0.4">
      <c r="A16" s="16" t="s">
        <v>976</v>
      </c>
      <c r="B16" s="16" t="s">
        <v>52</v>
      </c>
      <c r="C16" s="16" t="s">
        <v>52</v>
      </c>
      <c r="D16" s="17">
        <v>1</v>
      </c>
      <c r="E16" s="18"/>
      <c r="F16" s="18"/>
      <c r="G16" s="18"/>
      <c r="H16" s="18">
        <f t="shared" si="1"/>
        <v>0</v>
      </c>
      <c r="I16" s="18"/>
      <c r="J16" s="18">
        <f t="shared" si="2"/>
        <v>0</v>
      </c>
      <c r="K16" s="18">
        <f t="shared" si="3"/>
        <v>0</v>
      </c>
      <c r="L16" s="18">
        <f t="shared" si="4"/>
        <v>0</v>
      </c>
      <c r="M16" s="16" t="s">
        <v>52</v>
      </c>
      <c r="N16" s="2" t="s">
        <v>977</v>
      </c>
      <c r="O16" s="2" t="s">
        <v>52</v>
      </c>
      <c r="P16" s="2" t="s">
        <v>933</v>
      </c>
      <c r="Q16" s="2" t="s">
        <v>52</v>
      </c>
      <c r="R16" s="3">
        <v>3</v>
      </c>
      <c r="S16" s="2" t="s">
        <v>52</v>
      </c>
      <c r="T16" s="12"/>
    </row>
    <row r="17" spans="1:20" ht="30" customHeight="1" x14ac:dyDescent="0.4">
      <c r="A17" s="16" t="s">
        <v>978</v>
      </c>
      <c r="B17" s="16" t="s">
        <v>52</v>
      </c>
      <c r="C17" s="16" t="s">
        <v>52</v>
      </c>
      <c r="D17" s="17">
        <v>1</v>
      </c>
      <c r="E17" s="18"/>
      <c r="F17" s="18"/>
      <c r="G17" s="18"/>
      <c r="H17" s="18">
        <f t="shared" si="1"/>
        <v>0</v>
      </c>
      <c r="I17" s="18"/>
      <c r="J17" s="18">
        <f t="shared" si="2"/>
        <v>0</v>
      </c>
      <c r="K17" s="18">
        <f t="shared" si="3"/>
        <v>0</v>
      </c>
      <c r="L17" s="18">
        <f t="shared" si="4"/>
        <v>0</v>
      </c>
      <c r="M17" s="16" t="s">
        <v>52</v>
      </c>
      <c r="N17" s="2" t="s">
        <v>979</v>
      </c>
      <c r="O17" s="2" t="s">
        <v>52</v>
      </c>
      <c r="P17" s="2" t="s">
        <v>933</v>
      </c>
      <c r="Q17" s="2" t="s">
        <v>52</v>
      </c>
      <c r="R17" s="3">
        <v>3</v>
      </c>
      <c r="S17" s="2" t="s">
        <v>52</v>
      </c>
      <c r="T17" s="12"/>
    </row>
    <row r="18" spans="1:20" ht="30" customHeight="1" x14ac:dyDescent="0.4">
      <c r="A18" s="16" t="s">
        <v>980</v>
      </c>
      <c r="B18" s="16" t="s">
        <v>52</v>
      </c>
      <c r="C18" s="16" t="s">
        <v>52</v>
      </c>
      <c r="D18" s="17">
        <v>1</v>
      </c>
      <c r="E18" s="18"/>
      <c r="F18" s="18"/>
      <c r="G18" s="18"/>
      <c r="H18" s="18">
        <f t="shared" si="1"/>
        <v>0</v>
      </c>
      <c r="I18" s="18"/>
      <c r="J18" s="18">
        <f t="shared" si="2"/>
        <v>0</v>
      </c>
      <c r="K18" s="18">
        <f t="shared" si="3"/>
        <v>0</v>
      </c>
      <c r="L18" s="18">
        <f t="shared" si="4"/>
        <v>0</v>
      </c>
      <c r="M18" s="16" t="s">
        <v>52</v>
      </c>
      <c r="N18" s="2" t="s">
        <v>981</v>
      </c>
      <c r="O18" s="2" t="s">
        <v>52</v>
      </c>
      <c r="P18" s="2" t="s">
        <v>933</v>
      </c>
      <c r="Q18" s="2" t="s">
        <v>52</v>
      </c>
      <c r="R18" s="3">
        <v>3</v>
      </c>
      <c r="S18" s="2" t="s">
        <v>52</v>
      </c>
      <c r="T18" s="12"/>
    </row>
    <row r="19" spans="1:20" ht="30" customHeight="1" x14ac:dyDescent="0.4">
      <c r="A19" s="62" t="s">
        <v>982</v>
      </c>
      <c r="B19" s="62" t="s">
        <v>52</v>
      </c>
      <c r="C19" s="62" t="s">
        <v>52</v>
      </c>
      <c r="D19" s="63">
        <v>1</v>
      </c>
      <c r="E19" s="64">
        <f>공종별내역서!F411</f>
        <v>0</v>
      </c>
      <c r="F19" s="64">
        <f t="shared" si="0"/>
        <v>0</v>
      </c>
      <c r="G19" s="64">
        <f>공종별내역서!H411</f>
        <v>0</v>
      </c>
      <c r="H19" s="64">
        <f t="shared" si="1"/>
        <v>0</v>
      </c>
      <c r="I19" s="64">
        <f>공종별내역서!J411</f>
        <v>0</v>
      </c>
      <c r="J19" s="64">
        <f t="shared" si="2"/>
        <v>0</v>
      </c>
      <c r="K19" s="64">
        <f t="shared" si="3"/>
        <v>0</v>
      </c>
      <c r="L19" s="64">
        <f t="shared" si="4"/>
        <v>0</v>
      </c>
      <c r="M19" s="62" t="s">
        <v>52</v>
      </c>
      <c r="N19" s="2" t="s">
        <v>983</v>
      </c>
      <c r="O19" s="2" t="s">
        <v>52</v>
      </c>
      <c r="P19" s="2" t="s">
        <v>52</v>
      </c>
      <c r="Q19" s="2" t="s">
        <v>984</v>
      </c>
      <c r="R19" s="3">
        <v>3</v>
      </c>
      <c r="S19" s="2" t="s">
        <v>52</v>
      </c>
      <c r="T19" s="12">
        <f>L19*1</f>
        <v>0</v>
      </c>
    </row>
    <row r="20" spans="1:20" ht="30" customHeight="1" x14ac:dyDescent="0.4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T20" s="11"/>
    </row>
    <row r="21" spans="1:20" ht="30" customHeight="1" x14ac:dyDescent="0.4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T21" s="11"/>
    </row>
    <row r="22" spans="1:20" ht="30" customHeight="1" x14ac:dyDescent="0.4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T22" s="11"/>
    </row>
    <row r="23" spans="1:20" ht="30" customHeight="1" x14ac:dyDescent="0.4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T23" s="11"/>
    </row>
    <row r="24" spans="1:20" ht="30" customHeight="1" x14ac:dyDescent="0.4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T24" s="11"/>
    </row>
    <row r="25" spans="1:20" ht="30" customHeight="1" x14ac:dyDescent="0.4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T25" s="11"/>
    </row>
    <row r="26" spans="1:20" ht="30" customHeight="1" x14ac:dyDescent="0.4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T26" s="11"/>
    </row>
    <row r="27" spans="1:20" ht="30" customHeight="1" x14ac:dyDescent="0.4">
      <c r="A27" s="16" t="s">
        <v>172</v>
      </c>
      <c r="B27" s="17"/>
      <c r="C27" s="17"/>
      <c r="D27" s="17"/>
      <c r="E27" s="17"/>
      <c r="F27" s="18">
        <f>F5</f>
        <v>0</v>
      </c>
      <c r="G27" s="17"/>
      <c r="H27" s="18">
        <f>H5</f>
        <v>0</v>
      </c>
      <c r="I27" s="17"/>
      <c r="J27" s="18">
        <f>J5</f>
        <v>0</v>
      </c>
      <c r="K27" s="17"/>
      <c r="L27" s="18">
        <f>L5</f>
        <v>0</v>
      </c>
      <c r="M27" s="17"/>
      <c r="T27" s="11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11"/>
  <sheetViews>
    <sheetView tabSelected="1" workbookViewId="0"/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 x14ac:dyDescent="0.4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4">
      <c r="A2" s="73" t="s">
        <v>2</v>
      </c>
      <c r="B2" s="73" t="s">
        <v>3</v>
      </c>
      <c r="C2" s="73" t="s">
        <v>4</v>
      </c>
      <c r="D2" s="73" t="s">
        <v>5</v>
      </c>
      <c r="E2" s="73" t="s">
        <v>6</v>
      </c>
      <c r="F2" s="73"/>
      <c r="G2" s="73" t="s">
        <v>9</v>
      </c>
      <c r="H2" s="73"/>
      <c r="I2" s="73" t="s">
        <v>10</v>
      </c>
      <c r="J2" s="73"/>
      <c r="K2" s="73" t="s">
        <v>11</v>
      </c>
      <c r="L2" s="73"/>
      <c r="M2" s="73" t="s">
        <v>12</v>
      </c>
      <c r="N2" s="75" t="s">
        <v>20</v>
      </c>
      <c r="O2" s="75" t="s">
        <v>14</v>
      </c>
      <c r="P2" s="75" t="s">
        <v>21</v>
      </c>
      <c r="Q2" s="75" t="s">
        <v>13</v>
      </c>
      <c r="R2" s="75" t="s">
        <v>22</v>
      </c>
      <c r="S2" s="75" t="s">
        <v>23</v>
      </c>
      <c r="T2" s="75" t="s">
        <v>24</v>
      </c>
      <c r="U2" s="75" t="s">
        <v>25</v>
      </c>
      <c r="V2" s="75" t="s">
        <v>26</v>
      </c>
      <c r="W2" s="75" t="s">
        <v>27</v>
      </c>
      <c r="X2" s="75" t="s">
        <v>28</v>
      </c>
      <c r="Y2" s="75" t="s">
        <v>29</v>
      </c>
      <c r="Z2" s="75" t="s">
        <v>30</v>
      </c>
      <c r="AA2" s="75" t="s">
        <v>31</v>
      </c>
      <c r="AB2" s="75" t="s">
        <v>32</v>
      </c>
      <c r="AC2" s="75" t="s">
        <v>33</v>
      </c>
      <c r="AD2" s="75" t="s">
        <v>34</v>
      </c>
      <c r="AE2" s="75" t="s">
        <v>35</v>
      </c>
      <c r="AF2" s="75" t="s">
        <v>36</v>
      </c>
      <c r="AG2" s="75" t="s">
        <v>37</v>
      </c>
      <c r="AH2" s="75" t="s">
        <v>38</v>
      </c>
      <c r="AI2" s="75" t="s">
        <v>39</v>
      </c>
      <c r="AJ2" s="75" t="s">
        <v>40</v>
      </c>
      <c r="AK2" s="75" t="s">
        <v>41</v>
      </c>
      <c r="AL2" s="75" t="s">
        <v>42</v>
      </c>
      <c r="AM2" s="75" t="s">
        <v>43</v>
      </c>
      <c r="AN2" s="75" t="s">
        <v>44</v>
      </c>
      <c r="AO2" s="75" t="s">
        <v>45</v>
      </c>
      <c r="AP2" s="75" t="s">
        <v>46</v>
      </c>
      <c r="AQ2" s="75" t="s">
        <v>47</v>
      </c>
      <c r="AR2" s="75" t="s">
        <v>48</v>
      </c>
      <c r="AS2" s="75" t="s">
        <v>16</v>
      </c>
      <c r="AT2" s="75" t="s">
        <v>17</v>
      </c>
      <c r="AU2" s="75" t="s">
        <v>49</v>
      </c>
      <c r="AV2" s="75" t="s">
        <v>50</v>
      </c>
    </row>
    <row r="3" spans="1:48" ht="30" customHeight="1" x14ac:dyDescent="0.4">
      <c r="A3" s="73"/>
      <c r="B3" s="73"/>
      <c r="C3" s="73"/>
      <c r="D3" s="73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73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</row>
    <row r="4" spans="1:48" ht="30" customHeight="1" x14ac:dyDescent="0.4">
      <c r="A4" s="19" t="s">
        <v>54</v>
      </c>
      <c r="B4" s="19" t="s">
        <v>52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N4" s="3"/>
      <c r="O4" s="3"/>
      <c r="P4" s="3"/>
      <c r="Q4" s="2" t="s">
        <v>55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4">
      <c r="A5" s="19" t="s">
        <v>56</v>
      </c>
      <c r="B5" s="19" t="s">
        <v>57</v>
      </c>
      <c r="C5" s="19" t="s">
        <v>58</v>
      </c>
      <c r="D5" s="17">
        <v>7</v>
      </c>
      <c r="E5" s="18"/>
      <c r="F5" s="18"/>
      <c r="G5" s="18"/>
      <c r="H5" s="18"/>
      <c r="I5" s="18"/>
      <c r="J5" s="18"/>
      <c r="K5" s="18">
        <f t="shared" ref="K5:K27" si="0">TRUNC(E5+G5+I5, 0)</f>
        <v>0</v>
      </c>
      <c r="L5" s="18">
        <f t="shared" ref="L5:L27" si="1">TRUNC(F5+H5+J5, 0)</f>
        <v>0</v>
      </c>
      <c r="M5" s="19" t="s">
        <v>59</v>
      </c>
      <c r="N5" s="2" t="s">
        <v>60</v>
      </c>
      <c r="O5" s="2" t="s">
        <v>52</v>
      </c>
      <c r="P5" s="2" t="s">
        <v>52</v>
      </c>
      <c r="Q5" s="2" t="s">
        <v>55</v>
      </c>
      <c r="R5" s="2" t="s">
        <v>61</v>
      </c>
      <c r="S5" s="2" t="s">
        <v>62</v>
      </c>
      <c r="T5" s="2" t="s">
        <v>62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63</v>
      </c>
      <c r="AV5" s="3">
        <v>16</v>
      </c>
    </row>
    <row r="6" spans="1:48" ht="30" customHeight="1" x14ac:dyDescent="0.4">
      <c r="A6" s="19" t="s">
        <v>64</v>
      </c>
      <c r="B6" s="19" t="s">
        <v>65</v>
      </c>
      <c r="C6" s="19" t="s">
        <v>58</v>
      </c>
      <c r="D6" s="17">
        <v>2</v>
      </c>
      <c r="E6" s="18"/>
      <c r="F6" s="18"/>
      <c r="G6" s="18"/>
      <c r="H6" s="18"/>
      <c r="I6" s="18"/>
      <c r="J6" s="18"/>
      <c r="K6" s="18">
        <f t="shared" si="0"/>
        <v>0</v>
      </c>
      <c r="L6" s="18">
        <f t="shared" si="1"/>
        <v>0</v>
      </c>
      <c r="M6" s="19" t="s">
        <v>66</v>
      </c>
      <c r="N6" s="2" t="s">
        <v>67</v>
      </c>
      <c r="O6" s="2" t="s">
        <v>52</v>
      </c>
      <c r="P6" s="2" t="s">
        <v>52</v>
      </c>
      <c r="Q6" s="2" t="s">
        <v>55</v>
      </c>
      <c r="R6" s="2" t="s">
        <v>61</v>
      </c>
      <c r="S6" s="2" t="s">
        <v>62</v>
      </c>
      <c r="T6" s="2" t="s">
        <v>62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68</v>
      </c>
      <c r="AV6" s="3">
        <v>18</v>
      </c>
    </row>
    <row r="7" spans="1:48" ht="30" customHeight="1" x14ac:dyDescent="0.4">
      <c r="A7" s="19" t="s">
        <v>69</v>
      </c>
      <c r="B7" s="19" t="s">
        <v>65</v>
      </c>
      <c r="C7" s="19" t="s">
        <v>58</v>
      </c>
      <c r="D7" s="17">
        <v>1</v>
      </c>
      <c r="E7" s="18"/>
      <c r="F7" s="18"/>
      <c r="G7" s="18"/>
      <c r="H7" s="18"/>
      <c r="I7" s="18"/>
      <c r="J7" s="18"/>
      <c r="K7" s="18">
        <f t="shared" si="0"/>
        <v>0</v>
      </c>
      <c r="L7" s="18">
        <f t="shared" si="1"/>
        <v>0</v>
      </c>
      <c r="M7" s="19" t="s">
        <v>70</v>
      </c>
      <c r="N7" s="2" t="s">
        <v>71</v>
      </c>
      <c r="O7" s="2" t="s">
        <v>52</v>
      </c>
      <c r="P7" s="2" t="s">
        <v>52</v>
      </c>
      <c r="Q7" s="2" t="s">
        <v>55</v>
      </c>
      <c r="R7" s="2" t="s">
        <v>61</v>
      </c>
      <c r="S7" s="2" t="s">
        <v>62</v>
      </c>
      <c r="T7" s="2" t="s">
        <v>62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72</v>
      </c>
      <c r="AV7" s="3">
        <v>19</v>
      </c>
    </row>
    <row r="8" spans="1:48" ht="30" customHeight="1" x14ac:dyDescent="0.4">
      <c r="A8" s="19" t="s">
        <v>73</v>
      </c>
      <c r="B8" s="19" t="s">
        <v>74</v>
      </c>
      <c r="C8" s="19" t="s">
        <v>58</v>
      </c>
      <c r="D8" s="17">
        <v>2</v>
      </c>
      <c r="E8" s="18"/>
      <c r="F8" s="18"/>
      <c r="G8" s="18"/>
      <c r="H8" s="18"/>
      <c r="I8" s="18"/>
      <c r="J8" s="18"/>
      <c r="K8" s="18">
        <f t="shared" si="0"/>
        <v>0</v>
      </c>
      <c r="L8" s="18">
        <f t="shared" si="1"/>
        <v>0</v>
      </c>
      <c r="M8" s="19" t="s">
        <v>75</v>
      </c>
      <c r="N8" s="2" t="s">
        <v>76</v>
      </c>
      <c r="O8" s="2" t="s">
        <v>52</v>
      </c>
      <c r="P8" s="2" t="s">
        <v>52</v>
      </c>
      <c r="Q8" s="2" t="s">
        <v>55</v>
      </c>
      <c r="R8" s="2" t="s">
        <v>61</v>
      </c>
      <c r="S8" s="2" t="s">
        <v>62</v>
      </c>
      <c r="T8" s="2" t="s">
        <v>62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77</v>
      </c>
      <c r="AV8" s="3">
        <v>20</v>
      </c>
    </row>
    <row r="9" spans="1:48" ht="30" customHeight="1" x14ac:dyDescent="0.4">
      <c r="A9" s="19" t="s">
        <v>78</v>
      </c>
      <c r="B9" s="19" t="s">
        <v>79</v>
      </c>
      <c r="C9" s="19" t="s">
        <v>58</v>
      </c>
      <c r="D9" s="17">
        <v>1</v>
      </c>
      <c r="E9" s="18"/>
      <c r="F9" s="18"/>
      <c r="G9" s="18"/>
      <c r="H9" s="18"/>
      <c r="I9" s="18"/>
      <c r="J9" s="18"/>
      <c r="K9" s="18">
        <f t="shared" si="0"/>
        <v>0</v>
      </c>
      <c r="L9" s="18">
        <f t="shared" si="1"/>
        <v>0</v>
      </c>
      <c r="M9" s="19" t="s">
        <v>80</v>
      </c>
      <c r="N9" s="2" t="s">
        <v>81</v>
      </c>
      <c r="O9" s="2" t="s">
        <v>52</v>
      </c>
      <c r="P9" s="2" t="s">
        <v>52</v>
      </c>
      <c r="Q9" s="2" t="s">
        <v>55</v>
      </c>
      <c r="R9" s="2" t="s">
        <v>61</v>
      </c>
      <c r="S9" s="2" t="s">
        <v>62</v>
      </c>
      <c r="T9" s="2" t="s">
        <v>62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82</v>
      </c>
      <c r="AV9" s="3">
        <v>21</v>
      </c>
    </row>
    <row r="10" spans="1:48" ht="30" customHeight="1" x14ac:dyDescent="0.4">
      <c r="A10" s="19" t="s">
        <v>83</v>
      </c>
      <c r="B10" s="19" t="s">
        <v>84</v>
      </c>
      <c r="C10" s="19" t="s">
        <v>58</v>
      </c>
      <c r="D10" s="17">
        <v>3</v>
      </c>
      <c r="E10" s="18"/>
      <c r="F10" s="18"/>
      <c r="G10" s="18"/>
      <c r="H10" s="18"/>
      <c r="I10" s="18"/>
      <c r="J10" s="18"/>
      <c r="K10" s="18">
        <f t="shared" si="0"/>
        <v>0</v>
      </c>
      <c r="L10" s="18">
        <f t="shared" si="1"/>
        <v>0</v>
      </c>
      <c r="M10" s="19" t="s">
        <v>85</v>
      </c>
      <c r="N10" s="2" t="s">
        <v>86</v>
      </c>
      <c r="O10" s="2" t="s">
        <v>52</v>
      </c>
      <c r="P10" s="2" t="s">
        <v>52</v>
      </c>
      <c r="Q10" s="2" t="s">
        <v>55</v>
      </c>
      <c r="R10" s="2" t="s">
        <v>61</v>
      </c>
      <c r="S10" s="2" t="s">
        <v>62</v>
      </c>
      <c r="T10" s="2" t="s">
        <v>62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87</v>
      </c>
      <c r="AV10" s="3">
        <v>22</v>
      </c>
    </row>
    <row r="11" spans="1:48" ht="30" customHeight="1" x14ac:dyDescent="0.4">
      <c r="A11" s="19" t="s">
        <v>88</v>
      </c>
      <c r="B11" s="19" t="s">
        <v>89</v>
      </c>
      <c r="C11" s="19" t="s">
        <v>90</v>
      </c>
      <c r="D11" s="17">
        <v>1</v>
      </c>
      <c r="E11" s="18"/>
      <c r="F11" s="18"/>
      <c r="G11" s="18"/>
      <c r="H11" s="18"/>
      <c r="I11" s="18"/>
      <c r="J11" s="18"/>
      <c r="K11" s="18">
        <f t="shared" si="0"/>
        <v>0</v>
      </c>
      <c r="L11" s="18">
        <f t="shared" si="1"/>
        <v>0</v>
      </c>
      <c r="M11" s="19" t="s">
        <v>91</v>
      </c>
      <c r="N11" s="2" t="s">
        <v>92</v>
      </c>
      <c r="O11" s="2" t="s">
        <v>52</v>
      </c>
      <c r="P11" s="2" t="s">
        <v>52</v>
      </c>
      <c r="Q11" s="2" t="s">
        <v>55</v>
      </c>
      <c r="R11" s="2" t="s">
        <v>61</v>
      </c>
      <c r="S11" s="2" t="s">
        <v>62</v>
      </c>
      <c r="T11" s="2" t="s">
        <v>62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93</v>
      </c>
      <c r="AV11" s="3">
        <v>23</v>
      </c>
    </row>
    <row r="12" spans="1:48" ht="30" customHeight="1" x14ac:dyDescent="0.4">
      <c r="A12" s="19" t="s">
        <v>94</v>
      </c>
      <c r="B12" s="19" t="s">
        <v>95</v>
      </c>
      <c r="C12" s="19" t="s">
        <v>90</v>
      </c>
      <c r="D12" s="17">
        <v>1</v>
      </c>
      <c r="E12" s="18"/>
      <c r="F12" s="18"/>
      <c r="G12" s="18"/>
      <c r="H12" s="18"/>
      <c r="I12" s="18"/>
      <c r="J12" s="18"/>
      <c r="K12" s="18">
        <f t="shared" si="0"/>
        <v>0</v>
      </c>
      <c r="L12" s="18">
        <f t="shared" si="1"/>
        <v>0</v>
      </c>
      <c r="M12" s="19" t="s">
        <v>96</v>
      </c>
      <c r="N12" s="2" t="s">
        <v>97</v>
      </c>
      <c r="O12" s="2" t="s">
        <v>52</v>
      </c>
      <c r="P12" s="2" t="s">
        <v>52</v>
      </c>
      <c r="Q12" s="2" t="s">
        <v>55</v>
      </c>
      <c r="R12" s="2" t="s">
        <v>61</v>
      </c>
      <c r="S12" s="2" t="s">
        <v>62</v>
      </c>
      <c r="T12" s="2" t="s">
        <v>62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98</v>
      </c>
      <c r="AV12" s="3">
        <v>24</v>
      </c>
    </row>
    <row r="13" spans="1:48" ht="30" customHeight="1" x14ac:dyDescent="0.4">
      <c r="A13" s="19" t="s">
        <v>99</v>
      </c>
      <c r="B13" s="19" t="s">
        <v>100</v>
      </c>
      <c r="C13" s="19" t="s">
        <v>101</v>
      </c>
      <c r="D13" s="17">
        <v>4</v>
      </c>
      <c r="E13" s="18"/>
      <c r="F13" s="18"/>
      <c r="G13" s="18"/>
      <c r="H13" s="18"/>
      <c r="I13" s="18"/>
      <c r="J13" s="18"/>
      <c r="K13" s="18">
        <f t="shared" si="0"/>
        <v>0</v>
      </c>
      <c r="L13" s="18">
        <f t="shared" si="1"/>
        <v>0</v>
      </c>
      <c r="M13" s="19" t="s">
        <v>102</v>
      </c>
      <c r="N13" s="2" t="s">
        <v>103</v>
      </c>
      <c r="O13" s="2" t="s">
        <v>52</v>
      </c>
      <c r="P13" s="2" t="s">
        <v>52</v>
      </c>
      <c r="Q13" s="2" t="s">
        <v>55</v>
      </c>
      <c r="R13" s="2" t="s">
        <v>61</v>
      </c>
      <c r="S13" s="2" t="s">
        <v>62</v>
      </c>
      <c r="T13" s="2" t="s">
        <v>62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104</v>
      </c>
      <c r="AV13" s="3">
        <v>25</v>
      </c>
    </row>
    <row r="14" spans="1:48" ht="30" customHeight="1" x14ac:dyDescent="0.4">
      <c r="A14" s="19" t="s">
        <v>105</v>
      </c>
      <c r="B14" s="19" t="s">
        <v>106</v>
      </c>
      <c r="C14" s="19" t="s">
        <v>101</v>
      </c>
      <c r="D14" s="17">
        <v>12</v>
      </c>
      <c r="E14" s="18"/>
      <c r="F14" s="18"/>
      <c r="G14" s="18"/>
      <c r="H14" s="18"/>
      <c r="I14" s="18"/>
      <c r="J14" s="18"/>
      <c r="K14" s="18">
        <f t="shared" si="0"/>
        <v>0</v>
      </c>
      <c r="L14" s="18">
        <f t="shared" si="1"/>
        <v>0</v>
      </c>
      <c r="M14" s="19" t="s">
        <v>107</v>
      </c>
      <c r="N14" s="2" t="s">
        <v>108</v>
      </c>
      <c r="O14" s="2" t="s">
        <v>52</v>
      </c>
      <c r="P14" s="2" t="s">
        <v>52</v>
      </c>
      <c r="Q14" s="2" t="s">
        <v>55</v>
      </c>
      <c r="R14" s="2" t="s">
        <v>61</v>
      </c>
      <c r="S14" s="2" t="s">
        <v>62</v>
      </c>
      <c r="T14" s="2" t="s">
        <v>62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109</v>
      </c>
      <c r="AV14" s="3">
        <v>26</v>
      </c>
    </row>
    <row r="15" spans="1:48" ht="30" customHeight="1" x14ac:dyDescent="0.4">
      <c r="A15" s="19" t="s">
        <v>110</v>
      </c>
      <c r="B15" s="19" t="s">
        <v>111</v>
      </c>
      <c r="C15" s="19" t="s">
        <v>101</v>
      </c>
      <c r="D15" s="17">
        <v>2</v>
      </c>
      <c r="E15" s="18"/>
      <c r="F15" s="18"/>
      <c r="G15" s="18"/>
      <c r="H15" s="18"/>
      <c r="I15" s="18"/>
      <c r="J15" s="18"/>
      <c r="K15" s="18">
        <f t="shared" si="0"/>
        <v>0</v>
      </c>
      <c r="L15" s="18">
        <f t="shared" si="1"/>
        <v>0</v>
      </c>
      <c r="M15" s="19" t="s">
        <v>112</v>
      </c>
      <c r="N15" s="2" t="s">
        <v>113</v>
      </c>
      <c r="O15" s="2" t="s">
        <v>52</v>
      </c>
      <c r="P15" s="2" t="s">
        <v>52</v>
      </c>
      <c r="Q15" s="2" t="s">
        <v>55</v>
      </c>
      <c r="R15" s="2" t="s">
        <v>61</v>
      </c>
      <c r="S15" s="2" t="s">
        <v>62</v>
      </c>
      <c r="T15" s="2" t="s">
        <v>62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114</v>
      </c>
      <c r="AV15" s="3">
        <v>27</v>
      </c>
    </row>
    <row r="16" spans="1:48" ht="30" customHeight="1" x14ac:dyDescent="0.4">
      <c r="A16" s="19" t="s">
        <v>115</v>
      </c>
      <c r="B16" s="19" t="s">
        <v>116</v>
      </c>
      <c r="C16" s="19" t="s">
        <v>101</v>
      </c>
      <c r="D16" s="17">
        <v>4</v>
      </c>
      <c r="E16" s="18"/>
      <c r="F16" s="18"/>
      <c r="G16" s="18"/>
      <c r="H16" s="18"/>
      <c r="I16" s="18"/>
      <c r="J16" s="18"/>
      <c r="K16" s="18">
        <f t="shared" si="0"/>
        <v>0</v>
      </c>
      <c r="L16" s="18">
        <f t="shared" si="1"/>
        <v>0</v>
      </c>
      <c r="M16" s="19" t="s">
        <v>117</v>
      </c>
      <c r="N16" s="2" t="s">
        <v>118</v>
      </c>
      <c r="O16" s="2" t="s">
        <v>52</v>
      </c>
      <c r="P16" s="2" t="s">
        <v>52</v>
      </c>
      <c r="Q16" s="2" t="s">
        <v>55</v>
      </c>
      <c r="R16" s="2" t="s">
        <v>61</v>
      </c>
      <c r="S16" s="2" t="s">
        <v>62</v>
      </c>
      <c r="T16" s="2" t="s">
        <v>62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119</v>
      </c>
      <c r="AV16" s="3">
        <v>28</v>
      </c>
    </row>
    <row r="17" spans="1:48" ht="30" customHeight="1" x14ac:dyDescent="0.4">
      <c r="A17" s="19" t="s">
        <v>120</v>
      </c>
      <c r="B17" s="19" t="s">
        <v>121</v>
      </c>
      <c r="C17" s="19" t="s">
        <v>101</v>
      </c>
      <c r="D17" s="17">
        <v>6</v>
      </c>
      <c r="E17" s="18"/>
      <c r="F17" s="18"/>
      <c r="G17" s="18"/>
      <c r="H17" s="18"/>
      <c r="I17" s="18"/>
      <c r="J17" s="18"/>
      <c r="K17" s="18">
        <f t="shared" si="0"/>
        <v>0</v>
      </c>
      <c r="L17" s="18">
        <f t="shared" si="1"/>
        <v>0</v>
      </c>
      <c r="M17" s="19" t="s">
        <v>122</v>
      </c>
      <c r="N17" s="2" t="s">
        <v>123</v>
      </c>
      <c r="O17" s="2" t="s">
        <v>52</v>
      </c>
      <c r="P17" s="2" t="s">
        <v>52</v>
      </c>
      <c r="Q17" s="2" t="s">
        <v>55</v>
      </c>
      <c r="R17" s="2" t="s">
        <v>61</v>
      </c>
      <c r="S17" s="2" t="s">
        <v>62</v>
      </c>
      <c r="T17" s="2" t="s">
        <v>62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124</v>
      </c>
      <c r="AV17" s="3">
        <v>29</v>
      </c>
    </row>
    <row r="18" spans="1:48" ht="30" customHeight="1" x14ac:dyDescent="0.4">
      <c r="A18" s="19" t="s">
        <v>125</v>
      </c>
      <c r="B18" s="19" t="s">
        <v>116</v>
      </c>
      <c r="C18" s="19" t="s">
        <v>101</v>
      </c>
      <c r="D18" s="17">
        <v>2</v>
      </c>
      <c r="E18" s="18"/>
      <c r="F18" s="18"/>
      <c r="G18" s="18"/>
      <c r="H18" s="18"/>
      <c r="I18" s="18"/>
      <c r="J18" s="18"/>
      <c r="K18" s="18">
        <f t="shared" si="0"/>
        <v>0</v>
      </c>
      <c r="L18" s="18">
        <f t="shared" si="1"/>
        <v>0</v>
      </c>
      <c r="M18" s="19" t="s">
        <v>126</v>
      </c>
      <c r="N18" s="2" t="s">
        <v>127</v>
      </c>
      <c r="O18" s="2" t="s">
        <v>52</v>
      </c>
      <c r="P18" s="2" t="s">
        <v>52</v>
      </c>
      <c r="Q18" s="2" t="s">
        <v>55</v>
      </c>
      <c r="R18" s="2" t="s">
        <v>61</v>
      </c>
      <c r="S18" s="2" t="s">
        <v>62</v>
      </c>
      <c r="T18" s="2" t="s">
        <v>62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128</v>
      </c>
      <c r="AV18" s="3">
        <v>39</v>
      </c>
    </row>
    <row r="19" spans="1:48" ht="30" customHeight="1" x14ac:dyDescent="0.4">
      <c r="A19" s="19" t="s">
        <v>129</v>
      </c>
      <c r="B19" s="19" t="s">
        <v>130</v>
      </c>
      <c r="C19" s="19" t="s">
        <v>101</v>
      </c>
      <c r="D19" s="17">
        <v>1</v>
      </c>
      <c r="E19" s="18"/>
      <c r="F19" s="18"/>
      <c r="G19" s="18"/>
      <c r="H19" s="18"/>
      <c r="I19" s="18"/>
      <c r="J19" s="18"/>
      <c r="K19" s="18">
        <f t="shared" si="0"/>
        <v>0</v>
      </c>
      <c r="L19" s="18">
        <f t="shared" si="1"/>
        <v>0</v>
      </c>
      <c r="M19" s="19" t="s">
        <v>131</v>
      </c>
      <c r="N19" s="2" t="s">
        <v>132</v>
      </c>
      <c r="O19" s="2" t="s">
        <v>52</v>
      </c>
      <c r="P19" s="2" t="s">
        <v>52</v>
      </c>
      <c r="Q19" s="2" t="s">
        <v>55</v>
      </c>
      <c r="R19" s="2" t="s">
        <v>61</v>
      </c>
      <c r="S19" s="2" t="s">
        <v>62</v>
      </c>
      <c r="T19" s="2" t="s">
        <v>62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133</v>
      </c>
      <c r="AV19" s="3">
        <v>30</v>
      </c>
    </row>
    <row r="20" spans="1:48" ht="30" customHeight="1" x14ac:dyDescent="0.4">
      <c r="A20" s="19" t="s">
        <v>134</v>
      </c>
      <c r="B20" s="19" t="s">
        <v>135</v>
      </c>
      <c r="C20" s="19" t="s">
        <v>101</v>
      </c>
      <c r="D20" s="17">
        <v>1</v>
      </c>
      <c r="E20" s="18"/>
      <c r="F20" s="18"/>
      <c r="G20" s="18"/>
      <c r="H20" s="18"/>
      <c r="I20" s="18"/>
      <c r="J20" s="18"/>
      <c r="K20" s="18">
        <f t="shared" si="0"/>
        <v>0</v>
      </c>
      <c r="L20" s="18">
        <f t="shared" si="1"/>
        <v>0</v>
      </c>
      <c r="M20" s="19" t="s">
        <v>136</v>
      </c>
      <c r="N20" s="2" t="s">
        <v>137</v>
      </c>
      <c r="O20" s="2" t="s">
        <v>52</v>
      </c>
      <c r="P20" s="2" t="s">
        <v>52</v>
      </c>
      <c r="Q20" s="2" t="s">
        <v>55</v>
      </c>
      <c r="R20" s="2" t="s">
        <v>61</v>
      </c>
      <c r="S20" s="2" t="s">
        <v>62</v>
      </c>
      <c r="T20" s="2" t="s">
        <v>62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138</v>
      </c>
      <c r="AV20" s="3">
        <v>31</v>
      </c>
    </row>
    <row r="21" spans="1:48" ht="30" customHeight="1" x14ac:dyDescent="0.4">
      <c r="A21" s="19" t="s">
        <v>134</v>
      </c>
      <c r="B21" s="19" t="s">
        <v>139</v>
      </c>
      <c r="C21" s="19" t="s">
        <v>101</v>
      </c>
      <c r="D21" s="17">
        <v>2</v>
      </c>
      <c r="E21" s="18"/>
      <c r="F21" s="18"/>
      <c r="G21" s="18"/>
      <c r="H21" s="18"/>
      <c r="I21" s="18"/>
      <c r="J21" s="18"/>
      <c r="K21" s="18">
        <f t="shared" si="0"/>
        <v>0</v>
      </c>
      <c r="L21" s="18">
        <f t="shared" si="1"/>
        <v>0</v>
      </c>
      <c r="M21" s="19" t="s">
        <v>140</v>
      </c>
      <c r="N21" s="2" t="s">
        <v>141</v>
      </c>
      <c r="O21" s="2" t="s">
        <v>52</v>
      </c>
      <c r="P21" s="2" t="s">
        <v>52</v>
      </c>
      <c r="Q21" s="2" t="s">
        <v>55</v>
      </c>
      <c r="R21" s="2" t="s">
        <v>61</v>
      </c>
      <c r="S21" s="2" t="s">
        <v>62</v>
      </c>
      <c r="T21" s="2" t="s">
        <v>62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142</v>
      </c>
      <c r="AV21" s="3">
        <v>32</v>
      </c>
    </row>
    <row r="22" spans="1:48" ht="30" customHeight="1" x14ac:dyDescent="0.4">
      <c r="A22" s="19" t="s">
        <v>143</v>
      </c>
      <c r="B22" s="19" t="s">
        <v>144</v>
      </c>
      <c r="C22" s="19" t="s">
        <v>101</v>
      </c>
      <c r="D22" s="17">
        <v>1</v>
      </c>
      <c r="E22" s="18"/>
      <c r="F22" s="18"/>
      <c r="G22" s="18"/>
      <c r="H22" s="18"/>
      <c r="I22" s="18"/>
      <c r="J22" s="18"/>
      <c r="K22" s="18">
        <f t="shared" si="0"/>
        <v>0</v>
      </c>
      <c r="L22" s="18">
        <f t="shared" si="1"/>
        <v>0</v>
      </c>
      <c r="M22" s="19" t="s">
        <v>145</v>
      </c>
      <c r="N22" s="2" t="s">
        <v>146</v>
      </c>
      <c r="O22" s="2" t="s">
        <v>52</v>
      </c>
      <c r="P22" s="2" t="s">
        <v>52</v>
      </c>
      <c r="Q22" s="2" t="s">
        <v>55</v>
      </c>
      <c r="R22" s="2" t="s">
        <v>61</v>
      </c>
      <c r="S22" s="2" t="s">
        <v>62</v>
      </c>
      <c r="T22" s="2" t="s">
        <v>62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147</v>
      </c>
      <c r="AV22" s="3">
        <v>33</v>
      </c>
    </row>
    <row r="23" spans="1:48" ht="30" customHeight="1" x14ac:dyDescent="0.4">
      <c r="A23" s="19" t="s">
        <v>148</v>
      </c>
      <c r="B23" s="19" t="s">
        <v>149</v>
      </c>
      <c r="C23" s="19" t="s">
        <v>101</v>
      </c>
      <c r="D23" s="17">
        <v>1</v>
      </c>
      <c r="E23" s="18"/>
      <c r="F23" s="18"/>
      <c r="G23" s="18"/>
      <c r="H23" s="18"/>
      <c r="I23" s="18"/>
      <c r="J23" s="18"/>
      <c r="K23" s="18">
        <f t="shared" si="0"/>
        <v>0</v>
      </c>
      <c r="L23" s="18">
        <f t="shared" si="1"/>
        <v>0</v>
      </c>
      <c r="M23" s="19" t="s">
        <v>150</v>
      </c>
      <c r="N23" s="2" t="s">
        <v>151</v>
      </c>
      <c r="O23" s="2" t="s">
        <v>52</v>
      </c>
      <c r="P23" s="2" t="s">
        <v>52</v>
      </c>
      <c r="Q23" s="2" t="s">
        <v>55</v>
      </c>
      <c r="R23" s="2" t="s">
        <v>61</v>
      </c>
      <c r="S23" s="2" t="s">
        <v>62</v>
      </c>
      <c r="T23" s="2" t="s">
        <v>62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152</v>
      </c>
      <c r="AV23" s="3">
        <v>34</v>
      </c>
    </row>
    <row r="24" spans="1:48" ht="30" customHeight="1" x14ac:dyDescent="0.4">
      <c r="A24" s="19" t="s">
        <v>153</v>
      </c>
      <c r="B24" s="19" t="s">
        <v>154</v>
      </c>
      <c r="C24" s="19" t="s">
        <v>101</v>
      </c>
      <c r="D24" s="17">
        <v>1</v>
      </c>
      <c r="E24" s="18"/>
      <c r="F24" s="18"/>
      <c r="G24" s="18"/>
      <c r="H24" s="18"/>
      <c r="I24" s="18"/>
      <c r="J24" s="18"/>
      <c r="K24" s="18">
        <f t="shared" si="0"/>
        <v>0</v>
      </c>
      <c r="L24" s="18">
        <f t="shared" si="1"/>
        <v>0</v>
      </c>
      <c r="M24" s="19" t="s">
        <v>155</v>
      </c>
      <c r="N24" s="2" t="s">
        <v>156</v>
      </c>
      <c r="O24" s="2" t="s">
        <v>52</v>
      </c>
      <c r="P24" s="2" t="s">
        <v>52</v>
      </c>
      <c r="Q24" s="2" t="s">
        <v>55</v>
      </c>
      <c r="R24" s="2" t="s">
        <v>61</v>
      </c>
      <c r="S24" s="2" t="s">
        <v>62</v>
      </c>
      <c r="T24" s="2" t="s">
        <v>62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157</v>
      </c>
      <c r="AV24" s="3">
        <v>35</v>
      </c>
    </row>
    <row r="25" spans="1:48" ht="30" customHeight="1" x14ac:dyDescent="0.4">
      <c r="A25" s="19" t="s">
        <v>158</v>
      </c>
      <c r="B25" s="19" t="s">
        <v>159</v>
      </c>
      <c r="C25" s="19" t="s">
        <v>101</v>
      </c>
      <c r="D25" s="17">
        <v>1</v>
      </c>
      <c r="E25" s="18"/>
      <c r="F25" s="18"/>
      <c r="G25" s="18"/>
      <c r="H25" s="18"/>
      <c r="I25" s="18"/>
      <c r="J25" s="18"/>
      <c r="K25" s="18">
        <f t="shared" si="0"/>
        <v>0</v>
      </c>
      <c r="L25" s="18">
        <f t="shared" si="1"/>
        <v>0</v>
      </c>
      <c r="M25" s="19" t="s">
        <v>160</v>
      </c>
      <c r="N25" s="2" t="s">
        <v>161</v>
      </c>
      <c r="O25" s="2" t="s">
        <v>52</v>
      </c>
      <c r="P25" s="2" t="s">
        <v>52</v>
      </c>
      <c r="Q25" s="2" t="s">
        <v>55</v>
      </c>
      <c r="R25" s="2" t="s">
        <v>61</v>
      </c>
      <c r="S25" s="2" t="s">
        <v>62</v>
      </c>
      <c r="T25" s="2" t="s">
        <v>62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162</v>
      </c>
      <c r="AV25" s="3">
        <v>36</v>
      </c>
    </row>
    <row r="26" spans="1:48" ht="30" customHeight="1" x14ac:dyDescent="0.4">
      <c r="A26" s="19" t="s">
        <v>163</v>
      </c>
      <c r="B26" s="19" t="s">
        <v>164</v>
      </c>
      <c r="C26" s="19" t="s">
        <v>90</v>
      </c>
      <c r="D26" s="17">
        <v>2</v>
      </c>
      <c r="E26" s="18"/>
      <c r="F26" s="18"/>
      <c r="G26" s="18"/>
      <c r="H26" s="18"/>
      <c r="I26" s="18"/>
      <c r="J26" s="18"/>
      <c r="K26" s="18">
        <f t="shared" si="0"/>
        <v>0</v>
      </c>
      <c r="L26" s="18">
        <f t="shared" si="1"/>
        <v>0</v>
      </c>
      <c r="M26" s="19" t="s">
        <v>52</v>
      </c>
      <c r="N26" s="2" t="s">
        <v>165</v>
      </c>
      <c r="O26" s="2" t="s">
        <v>52</v>
      </c>
      <c r="P26" s="2" t="s">
        <v>52</v>
      </c>
      <c r="Q26" s="2" t="s">
        <v>55</v>
      </c>
      <c r="R26" s="2" t="s">
        <v>62</v>
      </c>
      <c r="S26" s="2" t="s">
        <v>62</v>
      </c>
      <c r="T26" s="2" t="s">
        <v>61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166</v>
      </c>
      <c r="AV26" s="3">
        <v>38</v>
      </c>
    </row>
    <row r="27" spans="1:48" ht="30" customHeight="1" x14ac:dyDescent="0.4">
      <c r="A27" s="19" t="s">
        <v>167</v>
      </c>
      <c r="B27" s="19" t="s">
        <v>168</v>
      </c>
      <c r="C27" s="19" t="s">
        <v>101</v>
      </c>
      <c r="D27" s="17">
        <v>8</v>
      </c>
      <c r="E27" s="18"/>
      <c r="F27" s="18"/>
      <c r="G27" s="18"/>
      <c r="H27" s="18"/>
      <c r="I27" s="18"/>
      <c r="J27" s="18"/>
      <c r="K27" s="18">
        <f t="shared" si="0"/>
        <v>0</v>
      </c>
      <c r="L27" s="18">
        <f t="shared" si="1"/>
        <v>0</v>
      </c>
      <c r="M27" s="19" t="s">
        <v>169</v>
      </c>
      <c r="N27" s="2" t="s">
        <v>170</v>
      </c>
      <c r="O27" s="2" t="s">
        <v>52</v>
      </c>
      <c r="P27" s="2" t="s">
        <v>52</v>
      </c>
      <c r="Q27" s="2" t="s">
        <v>55</v>
      </c>
      <c r="R27" s="2" t="s">
        <v>61</v>
      </c>
      <c r="S27" s="2" t="s">
        <v>62</v>
      </c>
      <c r="T27" s="2" t="s">
        <v>62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171</v>
      </c>
      <c r="AV27" s="3">
        <v>37</v>
      </c>
    </row>
    <row r="28" spans="1:48" ht="30" customHeight="1" x14ac:dyDescent="0.4">
      <c r="A28" s="17"/>
      <c r="B28" s="17"/>
      <c r="C28" s="17"/>
      <c r="D28" s="17"/>
      <c r="E28" s="18"/>
      <c r="F28" s="18"/>
      <c r="G28" s="18"/>
      <c r="H28" s="18"/>
      <c r="I28" s="18"/>
      <c r="J28" s="18"/>
      <c r="K28" s="18"/>
      <c r="L28" s="18"/>
      <c r="M28" s="17"/>
      <c r="Q28" s="1" t="s">
        <v>55</v>
      </c>
    </row>
    <row r="29" spans="1:48" ht="30" customHeight="1" x14ac:dyDescent="0.4">
      <c r="A29" s="17"/>
      <c r="B29" s="17"/>
      <c r="C29" s="17"/>
      <c r="D29" s="17"/>
      <c r="E29" s="18"/>
      <c r="F29" s="18"/>
      <c r="G29" s="18"/>
      <c r="H29" s="18"/>
      <c r="I29" s="18"/>
      <c r="J29" s="18"/>
      <c r="K29" s="18"/>
      <c r="L29" s="18"/>
      <c r="M29" s="17"/>
      <c r="Q29" s="1" t="s">
        <v>55</v>
      </c>
    </row>
    <row r="30" spans="1:48" ht="30" customHeight="1" x14ac:dyDescent="0.4">
      <c r="A30" s="17"/>
      <c r="B30" s="17"/>
      <c r="C30" s="17"/>
      <c r="D30" s="17"/>
      <c r="E30" s="18"/>
      <c r="F30" s="18"/>
      <c r="G30" s="18"/>
      <c r="H30" s="18"/>
      <c r="I30" s="18"/>
      <c r="J30" s="18"/>
      <c r="K30" s="18"/>
      <c r="L30" s="18"/>
      <c r="M30" s="17"/>
      <c r="Q30" s="1" t="s">
        <v>55</v>
      </c>
    </row>
    <row r="31" spans="1:48" ht="30" customHeight="1" x14ac:dyDescent="0.4">
      <c r="A31" s="17"/>
      <c r="B31" s="17"/>
      <c r="C31" s="17"/>
      <c r="D31" s="17"/>
      <c r="E31" s="18"/>
      <c r="F31" s="18"/>
      <c r="G31" s="18"/>
      <c r="H31" s="18"/>
      <c r="I31" s="18"/>
      <c r="J31" s="18"/>
      <c r="K31" s="18"/>
      <c r="L31" s="18"/>
      <c r="M31" s="17"/>
      <c r="Q31" s="1" t="s">
        <v>55</v>
      </c>
    </row>
    <row r="32" spans="1:48" ht="30" customHeight="1" x14ac:dyDescent="0.4">
      <c r="A32" s="17"/>
      <c r="B32" s="17"/>
      <c r="C32" s="17"/>
      <c r="D32" s="17"/>
      <c r="E32" s="18"/>
      <c r="F32" s="18"/>
      <c r="G32" s="18"/>
      <c r="H32" s="18"/>
      <c r="I32" s="18"/>
      <c r="J32" s="18"/>
      <c r="K32" s="18"/>
      <c r="L32" s="18"/>
      <c r="M32" s="17"/>
      <c r="Q32" s="1" t="s">
        <v>55</v>
      </c>
    </row>
    <row r="33" spans="1:17" ht="30" customHeight="1" x14ac:dyDescent="0.4">
      <c r="A33" s="17"/>
      <c r="B33" s="17"/>
      <c r="C33" s="17"/>
      <c r="D33" s="17"/>
      <c r="E33" s="18"/>
      <c r="F33" s="18"/>
      <c r="G33" s="18"/>
      <c r="H33" s="18"/>
      <c r="I33" s="18"/>
      <c r="J33" s="18"/>
      <c r="K33" s="18"/>
      <c r="L33" s="18"/>
      <c r="M33" s="17"/>
      <c r="Q33" s="1" t="s">
        <v>55</v>
      </c>
    </row>
    <row r="34" spans="1:17" ht="30" customHeight="1" x14ac:dyDescent="0.4">
      <c r="A34" s="17"/>
      <c r="B34" s="17"/>
      <c r="C34" s="17"/>
      <c r="D34" s="17"/>
      <c r="E34" s="18"/>
      <c r="F34" s="18"/>
      <c r="G34" s="18"/>
      <c r="H34" s="18"/>
      <c r="I34" s="18"/>
      <c r="J34" s="18"/>
      <c r="K34" s="18"/>
      <c r="L34" s="18"/>
      <c r="M34" s="17"/>
      <c r="Q34" s="1" t="s">
        <v>55</v>
      </c>
    </row>
    <row r="35" spans="1:17" ht="30" customHeight="1" x14ac:dyDescent="0.4">
      <c r="A35" s="17"/>
      <c r="B35" s="17"/>
      <c r="C35" s="17"/>
      <c r="D35" s="17"/>
      <c r="E35" s="18"/>
      <c r="F35" s="18"/>
      <c r="G35" s="18"/>
      <c r="H35" s="18"/>
      <c r="I35" s="18"/>
      <c r="J35" s="18"/>
      <c r="K35" s="18"/>
      <c r="L35" s="18"/>
      <c r="M35" s="17"/>
      <c r="Q35" s="1" t="s">
        <v>55</v>
      </c>
    </row>
    <row r="36" spans="1:17" ht="30" customHeight="1" x14ac:dyDescent="0.4">
      <c r="A36" s="17"/>
      <c r="B36" s="17"/>
      <c r="C36" s="17"/>
      <c r="D36" s="17"/>
      <c r="E36" s="18"/>
      <c r="F36" s="18"/>
      <c r="G36" s="18"/>
      <c r="H36" s="18"/>
      <c r="I36" s="18"/>
      <c r="J36" s="18"/>
      <c r="K36" s="18"/>
      <c r="L36" s="18"/>
      <c r="M36" s="17"/>
      <c r="Q36" s="1" t="s">
        <v>55</v>
      </c>
    </row>
    <row r="37" spans="1:17" ht="30" customHeight="1" x14ac:dyDescent="0.4">
      <c r="A37" s="17"/>
      <c r="B37" s="17"/>
      <c r="C37" s="17"/>
      <c r="D37" s="17"/>
      <c r="E37" s="18"/>
      <c r="F37" s="18"/>
      <c r="G37" s="18"/>
      <c r="H37" s="18"/>
      <c r="I37" s="18"/>
      <c r="J37" s="18"/>
      <c r="K37" s="18"/>
      <c r="L37" s="18"/>
      <c r="M37" s="17"/>
      <c r="Q37" s="1" t="s">
        <v>55</v>
      </c>
    </row>
    <row r="38" spans="1:17" ht="30" customHeight="1" x14ac:dyDescent="0.4">
      <c r="A38" s="17"/>
      <c r="B38" s="17"/>
      <c r="C38" s="17"/>
      <c r="D38" s="17"/>
      <c r="E38" s="18"/>
      <c r="F38" s="18"/>
      <c r="G38" s="18"/>
      <c r="H38" s="18"/>
      <c r="I38" s="18"/>
      <c r="J38" s="18"/>
      <c r="K38" s="18"/>
      <c r="L38" s="18"/>
      <c r="M38" s="17"/>
      <c r="Q38" s="1" t="s">
        <v>55</v>
      </c>
    </row>
    <row r="39" spans="1:17" ht="30" customHeight="1" x14ac:dyDescent="0.4">
      <c r="A39" s="17"/>
      <c r="B39" s="17"/>
      <c r="C39" s="17"/>
      <c r="D39" s="17"/>
      <c r="E39" s="18"/>
      <c r="F39" s="18"/>
      <c r="G39" s="18"/>
      <c r="H39" s="18"/>
      <c r="I39" s="18"/>
      <c r="J39" s="18"/>
      <c r="K39" s="18"/>
      <c r="L39" s="18"/>
      <c r="M39" s="17"/>
      <c r="Q39" s="1" t="s">
        <v>55</v>
      </c>
    </row>
    <row r="40" spans="1:17" ht="30" customHeight="1" x14ac:dyDescent="0.4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17"/>
      <c r="Q40" s="1" t="s">
        <v>55</v>
      </c>
    </row>
    <row r="41" spans="1:17" ht="30" customHeight="1" x14ac:dyDescent="0.4">
      <c r="A41" s="17"/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17"/>
      <c r="Q41" s="1" t="s">
        <v>55</v>
      </c>
    </row>
    <row r="42" spans="1:17" ht="30" customHeight="1" x14ac:dyDescent="0.4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55</v>
      </c>
    </row>
    <row r="43" spans="1:17" ht="30" customHeight="1" x14ac:dyDescent="0.4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55</v>
      </c>
    </row>
    <row r="44" spans="1:17" ht="30" customHeight="1" x14ac:dyDescent="0.4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55</v>
      </c>
    </row>
    <row r="45" spans="1:17" ht="30" customHeight="1" x14ac:dyDescent="0.4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55</v>
      </c>
    </row>
    <row r="46" spans="1:17" ht="30" customHeight="1" x14ac:dyDescent="0.4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55</v>
      </c>
    </row>
    <row r="47" spans="1:17" ht="30" customHeight="1" x14ac:dyDescent="0.4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55</v>
      </c>
    </row>
    <row r="48" spans="1:17" ht="30" customHeight="1" x14ac:dyDescent="0.4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55</v>
      </c>
    </row>
    <row r="49" spans="1:48" ht="30" customHeight="1" x14ac:dyDescent="0.4">
      <c r="A49" s="17"/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Q49" s="1" t="s">
        <v>55</v>
      </c>
    </row>
    <row r="50" spans="1:48" ht="30" customHeight="1" x14ac:dyDescent="0.4">
      <c r="A50" s="17"/>
      <c r="B50" s="17"/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Q50" s="1" t="s">
        <v>55</v>
      </c>
    </row>
    <row r="51" spans="1:48" ht="30" customHeight="1" x14ac:dyDescent="0.4">
      <c r="A51" s="19" t="s">
        <v>172</v>
      </c>
      <c r="B51" s="17"/>
      <c r="C51" s="17"/>
      <c r="D51" s="17"/>
      <c r="E51" s="18"/>
      <c r="F51" s="18"/>
      <c r="G51" s="18"/>
      <c r="H51" s="18"/>
      <c r="I51" s="18"/>
      <c r="J51" s="18"/>
      <c r="K51" s="18"/>
      <c r="L51" s="18">
        <f>SUMIF(Q5:Q50,"0101",L5:L50)</f>
        <v>0</v>
      </c>
      <c r="M51" s="17"/>
      <c r="N51" t="s">
        <v>173</v>
      </c>
    </row>
    <row r="52" spans="1:48" ht="30" customHeight="1" x14ac:dyDescent="0.4">
      <c r="A52" s="19" t="s">
        <v>174</v>
      </c>
      <c r="B52" s="19" t="s">
        <v>52</v>
      </c>
      <c r="C52" s="17"/>
      <c r="D52" s="17"/>
      <c r="E52" s="18"/>
      <c r="F52" s="18"/>
      <c r="G52" s="18"/>
      <c r="H52" s="18"/>
      <c r="I52" s="18"/>
      <c r="J52" s="18"/>
      <c r="K52" s="18"/>
      <c r="L52" s="18"/>
      <c r="M52" s="17"/>
      <c r="N52" s="3"/>
      <c r="O52" s="3"/>
      <c r="P52" s="3"/>
      <c r="Q52" s="2" t="s">
        <v>175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4">
      <c r="A53" s="19" t="s">
        <v>176</v>
      </c>
      <c r="B53" s="19" t="s">
        <v>177</v>
      </c>
      <c r="C53" s="19" t="s">
        <v>178</v>
      </c>
      <c r="D53" s="17">
        <v>31</v>
      </c>
      <c r="E53" s="18"/>
      <c r="F53" s="18"/>
      <c r="G53" s="18"/>
      <c r="H53" s="18"/>
      <c r="I53" s="18"/>
      <c r="J53" s="18"/>
      <c r="K53" s="18">
        <f t="shared" ref="K53:K84" si="2">TRUNC(E53+G53+I53, 0)</f>
        <v>0</v>
      </c>
      <c r="L53" s="18">
        <f t="shared" ref="L53:L84" si="3">TRUNC(F53+H53+J53, 0)</f>
        <v>0</v>
      </c>
      <c r="M53" s="19" t="s">
        <v>179</v>
      </c>
      <c r="N53" s="2" t="s">
        <v>180</v>
      </c>
      <c r="O53" s="2" t="s">
        <v>52</v>
      </c>
      <c r="P53" s="2" t="s">
        <v>52</v>
      </c>
      <c r="Q53" s="2" t="s">
        <v>175</v>
      </c>
      <c r="R53" s="2" t="s">
        <v>61</v>
      </c>
      <c r="S53" s="2" t="s">
        <v>62</v>
      </c>
      <c r="T53" s="2" t="s">
        <v>62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181</v>
      </c>
      <c r="AV53" s="3">
        <v>40</v>
      </c>
    </row>
    <row r="54" spans="1:48" ht="30" customHeight="1" x14ac:dyDescent="0.4">
      <c r="A54" s="19" t="s">
        <v>176</v>
      </c>
      <c r="B54" s="19" t="s">
        <v>182</v>
      </c>
      <c r="C54" s="19" t="s">
        <v>178</v>
      </c>
      <c r="D54" s="17">
        <v>34</v>
      </c>
      <c r="E54" s="18"/>
      <c r="F54" s="18"/>
      <c r="G54" s="18"/>
      <c r="H54" s="18"/>
      <c r="I54" s="18"/>
      <c r="J54" s="18"/>
      <c r="K54" s="18">
        <f t="shared" si="2"/>
        <v>0</v>
      </c>
      <c r="L54" s="18">
        <f t="shared" si="3"/>
        <v>0</v>
      </c>
      <c r="M54" s="19" t="s">
        <v>183</v>
      </c>
      <c r="N54" s="2" t="s">
        <v>184</v>
      </c>
      <c r="O54" s="2" t="s">
        <v>52</v>
      </c>
      <c r="P54" s="2" t="s">
        <v>52</v>
      </c>
      <c r="Q54" s="2" t="s">
        <v>175</v>
      </c>
      <c r="R54" s="2" t="s">
        <v>61</v>
      </c>
      <c r="S54" s="2" t="s">
        <v>62</v>
      </c>
      <c r="T54" s="2" t="s">
        <v>62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185</v>
      </c>
      <c r="AV54" s="3">
        <v>41</v>
      </c>
    </row>
    <row r="55" spans="1:48" ht="30" customHeight="1" x14ac:dyDescent="0.4">
      <c r="A55" s="19" t="s">
        <v>186</v>
      </c>
      <c r="B55" s="19" t="s">
        <v>187</v>
      </c>
      <c r="C55" s="19" t="s">
        <v>178</v>
      </c>
      <c r="D55" s="17">
        <v>28</v>
      </c>
      <c r="E55" s="18"/>
      <c r="F55" s="18"/>
      <c r="G55" s="18"/>
      <c r="H55" s="18"/>
      <c r="I55" s="18"/>
      <c r="J55" s="18"/>
      <c r="K55" s="18">
        <f t="shared" si="2"/>
        <v>0</v>
      </c>
      <c r="L55" s="18">
        <f t="shared" si="3"/>
        <v>0</v>
      </c>
      <c r="M55" s="19" t="s">
        <v>188</v>
      </c>
      <c r="N55" s="2" t="s">
        <v>189</v>
      </c>
      <c r="O55" s="2" t="s">
        <v>52</v>
      </c>
      <c r="P55" s="2" t="s">
        <v>52</v>
      </c>
      <c r="Q55" s="2" t="s">
        <v>175</v>
      </c>
      <c r="R55" s="2" t="s">
        <v>61</v>
      </c>
      <c r="S55" s="2" t="s">
        <v>62</v>
      </c>
      <c r="T55" s="2" t="s">
        <v>62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190</v>
      </c>
      <c r="AV55" s="3">
        <v>42</v>
      </c>
    </row>
    <row r="56" spans="1:48" ht="30" customHeight="1" x14ac:dyDescent="0.4">
      <c r="A56" s="19" t="s">
        <v>186</v>
      </c>
      <c r="B56" s="19" t="s">
        <v>191</v>
      </c>
      <c r="C56" s="19" t="s">
        <v>178</v>
      </c>
      <c r="D56" s="17">
        <v>78</v>
      </c>
      <c r="E56" s="18"/>
      <c r="F56" s="18"/>
      <c r="G56" s="18"/>
      <c r="H56" s="18"/>
      <c r="I56" s="18"/>
      <c r="J56" s="18"/>
      <c r="K56" s="18">
        <f t="shared" si="2"/>
        <v>0</v>
      </c>
      <c r="L56" s="18">
        <f t="shared" si="3"/>
        <v>0</v>
      </c>
      <c r="M56" s="19" t="s">
        <v>192</v>
      </c>
      <c r="N56" s="2" t="s">
        <v>193</v>
      </c>
      <c r="O56" s="2" t="s">
        <v>52</v>
      </c>
      <c r="P56" s="2" t="s">
        <v>52</v>
      </c>
      <c r="Q56" s="2" t="s">
        <v>175</v>
      </c>
      <c r="R56" s="2" t="s">
        <v>61</v>
      </c>
      <c r="S56" s="2" t="s">
        <v>62</v>
      </c>
      <c r="T56" s="2" t="s">
        <v>62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194</v>
      </c>
      <c r="AV56" s="3">
        <v>43</v>
      </c>
    </row>
    <row r="57" spans="1:48" ht="30" customHeight="1" x14ac:dyDescent="0.4">
      <c r="A57" s="19" t="s">
        <v>186</v>
      </c>
      <c r="B57" s="19" t="s">
        <v>195</v>
      </c>
      <c r="C57" s="19" t="s">
        <v>178</v>
      </c>
      <c r="D57" s="17">
        <v>32</v>
      </c>
      <c r="E57" s="18"/>
      <c r="F57" s="18"/>
      <c r="G57" s="18"/>
      <c r="H57" s="18"/>
      <c r="I57" s="18"/>
      <c r="J57" s="18"/>
      <c r="K57" s="18">
        <f t="shared" si="2"/>
        <v>0</v>
      </c>
      <c r="L57" s="18">
        <f t="shared" si="3"/>
        <v>0</v>
      </c>
      <c r="M57" s="19" t="s">
        <v>196</v>
      </c>
      <c r="N57" s="2" t="s">
        <v>197</v>
      </c>
      <c r="O57" s="2" t="s">
        <v>52</v>
      </c>
      <c r="P57" s="2" t="s">
        <v>52</v>
      </c>
      <c r="Q57" s="2" t="s">
        <v>175</v>
      </c>
      <c r="R57" s="2" t="s">
        <v>61</v>
      </c>
      <c r="S57" s="2" t="s">
        <v>62</v>
      </c>
      <c r="T57" s="2" t="s">
        <v>62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198</v>
      </c>
      <c r="AV57" s="3">
        <v>44</v>
      </c>
    </row>
    <row r="58" spans="1:48" ht="30" customHeight="1" x14ac:dyDescent="0.4">
      <c r="A58" s="19" t="s">
        <v>186</v>
      </c>
      <c r="B58" s="19" t="s">
        <v>199</v>
      </c>
      <c r="C58" s="19" t="s">
        <v>178</v>
      </c>
      <c r="D58" s="17">
        <v>25</v>
      </c>
      <c r="E58" s="18"/>
      <c r="F58" s="18"/>
      <c r="G58" s="18"/>
      <c r="H58" s="18"/>
      <c r="I58" s="18"/>
      <c r="J58" s="18"/>
      <c r="K58" s="18">
        <f t="shared" si="2"/>
        <v>0</v>
      </c>
      <c r="L58" s="18">
        <f t="shared" si="3"/>
        <v>0</v>
      </c>
      <c r="M58" s="19" t="s">
        <v>200</v>
      </c>
      <c r="N58" s="2" t="s">
        <v>201</v>
      </c>
      <c r="O58" s="2" t="s">
        <v>52</v>
      </c>
      <c r="P58" s="2" t="s">
        <v>52</v>
      </c>
      <c r="Q58" s="2" t="s">
        <v>175</v>
      </c>
      <c r="R58" s="2" t="s">
        <v>61</v>
      </c>
      <c r="S58" s="2" t="s">
        <v>62</v>
      </c>
      <c r="T58" s="2" t="s">
        <v>62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202</v>
      </c>
      <c r="AV58" s="3">
        <v>45</v>
      </c>
    </row>
    <row r="59" spans="1:48" ht="30" customHeight="1" x14ac:dyDescent="0.4">
      <c r="A59" s="19" t="s">
        <v>186</v>
      </c>
      <c r="B59" s="19" t="s">
        <v>203</v>
      </c>
      <c r="C59" s="19" t="s">
        <v>178</v>
      </c>
      <c r="D59" s="17">
        <v>110</v>
      </c>
      <c r="E59" s="18"/>
      <c r="F59" s="18"/>
      <c r="G59" s="18"/>
      <c r="H59" s="18"/>
      <c r="I59" s="18"/>
      <c r="J59" s="18"/>
      <c r="K59" s="18">
        <f t="shared" si="2"/>
        <v>0</v>
      </c>
      <c r="L59" s="18">
        <f t="shared" si="3"/>
        <v>0</v>
      </c>
      <c r="M59" s="19" t="s">
        <v>204</v>
      </c>
      <c r="N59" s="2" t="s">
        <v>205</v>
      </c>
      <c r="O59" s="2" t="s">
        <v>52</v>
      </c>
      <c r="P59" s="2" t="s">
        <v>52</v>
      </c>
      <c r="Q59" s="2" t="s">
        <v>175</v>
      </c>
      <c r="R59" s="2" t="s">
        <v>61</v>
      </c>
      <c r="S59" s="2" t="s">
        <v>62</v>
      </c>
      <c r="T59" s="2" t="s">
        <v>62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206</v>
      </c>
      <c r="AV59" s="3">
        <v>46</v>
      </c>
    </row>
    <row r="60" spans="1:48" ht="30" customHeight="1" x14ac:dyDescent="0.4">
      <c r="A60" s="19" t="s">
        <v>207</v>
      </c>
      <c r="B60" s="19" t="s">
        <v>208</v>
      </c>
      <c r="C60" s="19" t="s">
        <v>101</v>
      </c>
      <c r="D60" s="17">
        <v>2</v>
      </c>
      <c r="E60" s="18"/>
      <c r="F60" s="18"/>
      <c r="G60" s="18"/>
      <c r="H60" s="18"/>
      <c r="I60" s="18"/>
      <c r="J60" s="18"/>
      <c r="K60" s="18">
        <f t="shared" si="2"/>
        <v>0</v>
      </c>
      <c r="L60" s="18">
        <f t="shared" si="3"/>
        <v>0</v>
      </c>
      <c r="M60" s="19" t="s">
        <v>52</v>
      </c>
      <c r="N60" s="2" t="s">
        <v>209</v>
      </c>
      <c r="O60" s="2" t="s">
        <v>52</v>
      </c>
      <c r="P60" s="2" t="s">
        <v>52</v>
      </c>
      <c r="Q60" s="2" t="s">
        <v>175</v>
      </c>
      <c r="R60" s="2" t="s">
        <v>62</v>
      </c>
      <c r="S60" s="2" t="s">
        <v>62</v>
      </c>
      <c r="T60" s="2" t="s">
        <v>61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210</v>
      </c>
      <c r="AV60" s="3">
        <v>47</v>
      </c>
    </row>
    <row r="61" spans="1:48" ht="30" customHeight="1" x14ac:dyDescent="0.4">
      <c r="A61" s="19" t="s">
        <v>207</v>
      </c>
      <c r="B61" s="19" t="s">
        <v>211</v>
      </c>
      <c r="C61" s="19" t="s">
        <v>101</v>
      </c>
      <c r="D61" s="17">
        <v>9</v>
      </c>
      <c r="E61" s="18"/>
      <c r="F61" s="18"/>
      <c r="G61" s="18"/>
      <c r="H61" s="18"/>
      <c r="I61" s="18"/>
      <c r="J61" s="18"/>
      <c r="K61" s="18">
        <f t="shared" si="2"/>
        <v>0</v>
      </c>
      <c r="L61" s="18">
        <f t="shared" si="3"/>
        <v>0</v>
      </c>
      <c r="M61" s="19" t="s">
        <v>52</v>
      </c>
      <c r="N61" s="2" t="s">
        <v>212</v>
      </c>
      <c r="O61" s="2" t="s">
        <v>52</v>
      </c>
      <c r="P61" s="2" t="s">
        <v>52</v>
      </c>
      <c r="Q61" s="2" t="s">
        <v>175</v>
      </c>
      <c r="R61" s="2" t="s">
        <v>62</v>
      </c>
      <c r="S61" s="2" t="s">
        <v>62</v>
      </c>
      <c r="T61" s="2" t="s">
        <v>61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213</v>
      </c>
      <c r="AV61" s="3">
        <v>48</v>
      </c>
    </row>
    <row r="62" spans="1:48" ht="30" customHeight="1" x14ac:dyDescent="0.4">
      <c r="A62" s="19" t="s">
        <v>207</v>
      </c>
      <c r="B62" s="19" t="s">
        <v>214</v>
      </c>
      <c r="C62" s="19" t="s">
        <v>101</v>
      </c>
      <c r="D62" s="17">
        <v>2</v>
      </c>
      <c r="E62" s="18"/>
      <c r="F62" s="18"/>
      <c r="G62" s="18"/>
      <c r="H62" s="18"/>
      <c r="I62" s="18"/>
      <c r="J62" s="18"/>
      <c r="K62" s="18">
        <f t="shared" si="2"/>
        <v>0</v>
      </c>
      <c r="L62" s="18">
        <f t="shared" si="3"/>
        <v>0</v>
      </c>
      <c r="M62" s="19" t="s">
        <v>52</v>
      </c>
      <c r="N62" s="2" t="s">
        <v>215</v>
      </c>
      <c r="O62" s="2" t="s">
        <v>52</v>
      </c>
      <c r="P62" s="2" t="s">
        <v>52</v>
      </c>
      <c r="Q62" s="2" t="s">
        <v>175</v>
      </c>
      <c r="R62" s="2" t="s">
        <v>62</v>
      </c>
      <c r="S62" s="2" t="s">
        <v>62</v>
      </c>
      <c r="T62" s="2" t="s">
        <v>61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216</v>
      </c>
      <c r="AV62" s="3">
        <v>49</v>
      </c>
    </row>
    <row r="63" spans="1:48" ht="30" customHeight="1" x14ac:dyDescent="0.4">
      <c r="A63" s="19" t="s">
        <v>207</v>
      </c>
      <c r="B63" s="19" t="s">
        <v>217</v>
      </c>
      <c r="C63" s="19" t="s">
        <v>101</v>
      </c>
      <c r="D63" s="17">
        <v>1</v>
      </c>
      <c r="E63" s="18"/>
      <c r="F63" s="18"/>
      <c r="G63" s="18"/>
      <c r="H63" s="18"/>
      <c r="I63" s="18"/>
      <c r="J63" s="18"/>
      <c r="K63" s="18">
        <f t="shared" si="2"/>
        <v>0</v>
      </c>
      <c r="L63" s="18">
        <f t="shared" si="3"/>
        <v>0</v>
      </c>
      <c r="M63" s="19" t="s">
        <v>52</v>
      </c>
      <c r="N63" s="2" t="s">
        <v>218</v>
      </c>
      <c r="O63" s="2" t="s">
        <v>52</v>
      </c>
      <c r="P63" s="2" t="s">
        <v>52</v>
      </c>
      <c r="Q63" s="2" t="s">
        <v>175</v>
      </c>
      <c r="R63" s="2" t="s">
        <v>62</v>
      </c>
      <c r="S63" s="2" t="s">
        <v>62</v>
      </c>
      <c r="T63" s="2" t="s">
        <v>61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52</v>
      </c>
      <c r="AS63" s="2" t="s">
        <v>52</v>
      </c>
      <c r="AT63" s="3"/>
      <c r="AU63" s="2" t="s">
        <v>219</v>
      </c>
      <c r="AV63" s="3">
        <v>104</v>
      </c>
    </row>
    <row r="64" spans="1:48" ht="30" customHeight="1" x14ac:dyDescent="0.4">
      <c r="A64" s="19" t="s">
        <v>207</v>
      </c>
      <c r="B64" s="19" t="s">
        <v>220</v>
      </c>
      <c r="C64" s="19" t="s">
        <v>101</v>
      </c>
      <c r="D64" s="17">
        <v>1</v>
      </c>
      <c r="E64" s="18"/>
      <c r="F64" s="18"/>
      <c r="G64" s="18"/>
      <c r="H64" s="18"/>
      <c r="I64" s="18"/>
      <c r="J64" s="18"/>
      <c r="K64" s="18">
        <f t="shared" si="2"/>
        <v>0</v>
      </c>
      <c r="L64" s="18">
        <f t="shared" si="3"/>
        <v>0</v>
      </c>
      <c r="M64" s="19" t="s">
        <v>52</v>
      </c>
      <c r="N64" s="2" t="s">
        <v>221</v>
      </c>
      <c r="O64" s="2" t="s">
        <v>52</v>
      </c>
      <c r="P64" s="2" t="s">
        <v>52</v>
      </c>
      <c r="Q64" s="2" t="s">
        <v>175</v>
      </c>
      <c r="R64" s="2" t="s">
        <v>62</v>
      </c>
      <c r="S64" s="2" t="s">
        <v>62</v>
      </c>
      <c r="T64" s="2" t="s">
        <v>61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52</v>
      </c>
      <c r="AS64" s="2" t="s">
        <v>52</v>
      </c>
      <c r="AT64" s="3"/>
      <c r="AU64" s="2" t="s">
        <v>222</v>
      </c>
      <c r="AV64" s="3">
        <v>105</v>
      </c>
    </row>
    <row r="65" spans="1:48" ht="30" customHeight="1" x14ac:dyDescent="0.4">
      <c r="A65" s="19" t="s">
        <v>207</v>
      </c>
      <c r="B65" s="19" t="s">
        <v>223</v>
      </c>
      <c r="C65" s="19" t="s">
        <v>101</v>
      </c>
      <c r="D65" s="17">
        <v>1</v>
      </c>
      <c r="E65" s="18"/>
      <c r="F65" s="18"/>
      <c r="G65" s="18"/>
      <c r="H65" s="18"/>
      <c r="I65" s="18"/>
      <c r="J65" s="18"/>
      <c r="K65" s="18">
        <f t="shared" si="2"/>
        <v>0</v>
      </c>
      <c r="L65" s="18">
        <f t="shared" si="3"/>
        <v>0</v>
      </c>
      <c r="M65" s="19" t="s">
        <v>52</v>
      </c>
      <c r="N65" s="2" t="s">
        <v>224</v>
      </c>
      <c r="O65" s="2" t="s">
        <v>52</v>
      </c>
      <c r="P65" s="2" t="s">
        <v>52</v>
      </c>
      <c r="Q65" s="2" t="s">
        <v>175</v>
      </c>
      <c r="R65" s="2" t="s">
        <v>62</v>
      </c>
      <c r="S65" s="2" t="s">
        <v>62</v>
      </c>
      <c r="T65" s="2" t="s">
        <v>61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52</v>
      </c>
      <c r="AS65" s="2" t="s">
        <v>52</v>
      </c>
      <c r="AT65" s="3"/>
      <c r="AU65" s="2" t="s">
        <v>225</v>
      </c>
      <c r="AV65" s="3">
        <v>106</v>
      </c>
    </row>
    <row r="66" spans="1:48" ht="30" customHeight="1" x14ac:dyDescent="0.4">
      <c r="A66" s="19" t="s">
        <v>207</v>
      </c>
      <c r="B66" s="19" t="s">
        <v>226</v>
      </c>
      <c r="C66" s="19" t="s">
        <v>101</v>
      </c>
      <c r="D66" s="17">
        <v>3</v>
      </c>
      <c r="E66" s="18"/>
      <c r="F66" s="18"/>
      <c r="G66" s="18"/>
      <c r="H66" s="18"/>
      <c r="I66" s="18"/>
      <c r="J66" s="18"/>
      <c r="K66" s="18">
        <f t="shared" si="2"/>
        <v>0</v>
      </c>
      <c r="L66" s="18">
        <f t="shared" si="3"/>
        <v>0</v>
      </c>
      <c r="M66" s="19" t="s">
        <v>52</v>
      </c>
      <c r="N66" s="2" t="s">
        <v>227</v>
      </c>
      <c r="O66" s="2" t="s">
        <v>52</v>
      </c>
      <c r="P66" s="2" t="s">
        <v>52</v>
      </c>
      <c r="Q66" s="2" t="s">
        <v>175</v>
      </c>
      <c r="R66" s="2" t="s">
        <v>62</v>
      </c>
      <c r="S66" s="2" t="s">
        <v>62</v>
      </c>
      <c r="T66" s="2" t="s">
        <v>61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52</v>
      </c>
      <c r="AS66" s="2" t="s">
        <v>52</v>
      </c>
      <c r="AT66" s="3"/>
      <c r="AU66" s="2" t="s">
        <v>228</v>
      </c>
      <c r="AV66" s="3">
        <v>107</v>
      </c>
    </row>
    <row r="67" spans="1:48" ht="30" customHeight="1" x14ac:dyDescent="0.4">
      <c r="A67" s="19" t="s">
        <v>207</v>
      </c>
      <c r="B67" s="19" t="s">
        <v>229</v>
      </c>
      <c r="C67" s="19" t="s">
        <v>101</v>
      </c>
      <c r="D67" s="17">
        <v>2</v>
      </c>
      <c r="E67" s="18"/>
      <c r="F67" s="18"/>
      <c r="G67" s="18"/>
      <c r="H67" s="18"/>
      <c r="I67" s="18"/>
      <c r="J67" s="18"/>
      <c r="K67" s="18">
        <f t="shared" si="2"/>
        <v>0</v>
      </c>
      <c r="L67" s="18">
        <f t="shared" si="3"/>
        <v>0</v>
      </c>
      <c r="M67" s="19" t="s">
        <v>52</v>
      </c>
      <c r="N67" s="2" t="s">
        <v>230</v>
      </c>
      <c r="O67" s="2" t="s">
        <v>52</v>
      </c>
      <c r="P67" s="2" t="s">
        <v>52</v>
      </c>
      <c r="Q67" s="2" t="s">
        <v>175</v>
      </c>
      <c r="R67" s="2" t="s">
        <v>62</v>
      </c>
      <c r="S67" s="2" t="s">
        <v>62</v>
      </c>
      <c r="T67" s="2" t="s">
        <v>61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52</v>
      </c>
      <c r="AS67" s="2" t="s">
        <v>52</v>
      </c>
      <c r="AT67" s="3"/>
      <c r="AU67" s="2" t="s">
        <v>231</v>
      </c>
      <c r="AV67" s="3">
        <v>50</v>
      </c>
    </row>
    <row r="68" spans="1:48" ht="30" customHeight="1" x14ac:dyDescent="0.4">
      <c r="A68" s="19" t="s">
        <v>207</v>
      </c>
      <c r="B68" s="19" t="s">
        <v>232</v>
      </c>
      <c r="C68" s="19" t="s">
        <v>101</v>
      </c>
      <c r="D68" s="17">
        <v>2</v>
      </c>
      <c r="E68" s="18"/>
      <c r="F68" s="18"/>
      <c r="G68" s="18"/>
      <c r="H68" s="18"/>
      <c r="I68" s="18"/>
      <c r="J68" s="18"/>
      <c r="K68" s="18">
        <f t="shared" si="2"/>
        <v>0</v>
      </c>
      <c r="L68" s="18">
        <f t="shared" si="3"/>
        <v>0</v>
      </c>
      <c r="M68" s="19" t="s">
        <v>52</v>
      </c>
      <c r="N68" s="2" t="s">
        <v>233</v>
      </c>
      <c r="O68" s="2" t="s">
        <v>52</v>
      </c>
      <c r="P68" s="2" t="s">
        <v>52</v>
      </c>
      <c r="Q68" s="2" t="s">
        <v>175</v>
      </c>
      <c r="R68" s="2" t="s">
        <v>62</v>
      </c>
      <c r="S68" s="2" t="s">
        <v>62</v>
      </c>
      <c r="T68" s="2" t="s">
        <v>61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52</v>
      </c>
      <c r="AS68" s="2" t="s">
        <v>52</v>
      </c>
      <c r="AT68" s="3"/>
      <c r="AU68" s="2" t="s">
        <v>234</v>
      </c>
      <c r="AV68" s="3">
        <v>51</v>
      </c>
    </row>
    <row r="69" spans="1:48" ht="30" customHeight="1" x14ac:dyDescent="0.4">
      <c r="A69" s="19" t="s">
        <v>207</v>
      </c>
      <c r="B69" s="19" t="s">
        <v>235</v>
      </c>
      <c r="C69" s="19" t="s">
        <v>101</v>
      </c>
      <c r="D69" s="17">
        <v>1</v>
      </c>
      <c r="E69" s="18"/>
      <c r="F69" s="18"/>
      <c r="G69" s="18"/>
      <c r="H69" s="18"/>
      <c r="I69" s="18"/>
      <c r="J69" s="18"/>
      <c r="K69" s="18">
        <f t="shared" si="2"/>
        <v>0</v>
      </c>
      <c r="L69" s="18">
        <f t="shared" si="3"/>
        <v>0</v>
      </c>
      <c r="M69" s="19" t="s">
        <v>52</v>
      </c>
      <c r="N69" s="2" t="s">
        <v>236</v>
      </c>
      <c r="O69" s="2" t="s">
        <v>52</v>
      </c>
      <c r="P69" s="2" t="s">
        <v>52</v>
      </c>
      <c r="Q69" s="2" t="s">
        <v>175</v>
      </c>
      <c r="R69" s="2" t="s">
        <v>62</v>
      </c>
      <c r="S69" s="2" t="s">
        <v>62</v>
      </c>
      <c r="T69" s="2" t="s">
        <v>61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52</v>
      </c>
      <c r="AS69" s="2" t="s">
        <v>52</v>
      </c>
      <c r="AT69" s="3"/>
      <c r="AU69" s="2" t="s">
        <v>237</v>
      </c>
      <c r="AV69" s="3">
        <v>52</v>
      </c>
    </row>
    <row r="70" spans="1:48" ht="30" customHeight="1" x14ac:dyDescent="0.4">
      <c r="A70" s="19" t="s">
        <v>207</v>
      </c>
      <c r="B70" s="19" t="s">
        <v>238</v>
      </c>
      <c r="C70" s="19" t="s">
        <v>101</v>
      </c>
      <c r="D70" s="17">
        <v>3</v>
      </c>
      <c r="E70" s="18"/>
      <c r="F70" s="18"/>
      <c r="G70" s="18"/>
      <c r="H70" s="18"/>
      <c r="I70" s="18"/>
      <c r="J70" s="18"/>
      <c r="K70" s="18">
        <f t="shared" si="2"/>
        <v>0</v>
      </c>
      <c r="L70" s="18">
        <f t="shared" si="3"/>
        <v>0</v>
      </c>
      <c r="M70" s="19" t="s">
        <v>52</v>
      </c>
      <c r="N70" s="2" t="s">
        <v>239</v>
      </c>
      <c r="O70" s="2" t="s">
        <v>52</v>
      </c>
      <c r="P70" s="2" t="s">
        <v>52</v>
      </c>
      <c r="Q70" s="2" t="s">
        <v>175</v>
      </c>
      <c r="R70" s="2" t="s">
        <v>62</v>
      </c>
      <c r="S70" s="2" t="s">
        <v>62</v>
      </c>
      <c r="T70" s="2" t="s">
        <v>61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52</v>
      </c>
      <c r="AS70" s="2" t="s">
        <v>52</v>
      </c>
      <c r="AT70" s="3"/>
      <c r="AU70" s="2" t="s">
        <v>240</v>
      </c>
      <c r="AV70" s="3">
        <v>53</v>
      </c>
    </row>
    <row r="71" spans="1:48" ht="30" customHeight="1" x14ac:dyDescent="0.4">
      <c r="A71" s="19" t="s">
        <v>207</v>
      </c>
      <c r="B71" s="19" t="s">
        <v>241</v>
      </c>
      <c r="C71" s="19" t="s">
        <v>101</v>
      </c>
      <c r="D71" s="17">
        <v>74</v>
      </c>
      <c r="E71" s="18"/>
      <c r="F71" s="18"/>
      <c r="G71" s="18"/>
      <c r="H71" s="18"/>
      <c r="I71" s="18"/>
      <c r="J71" s="18"/>
      <c r="K71" s="18">
        <f t="shared" si="2"/>
        <v>0</v>
      </c>
      <c r="L71" s="18">
        <f t="shared" si="3"/>
        <v>0</v>
      </c>
      <c r="M71" s="19" t="s">
        <v>52</v>
      </c>
      <c r="N71" s="2" t="s">
        <v>242</v>
      </c>
      <c r="O71" s="2" t="s">
        <v>52</v>
      </c>
      <c r="P71" s="2" t="s">
        <v>52</v>
      </c>
      <c r="Q71" s="2" t="s">
        <v>175</v>
      </c>
      <c r="R71" s="2" t="s">
        <v>62</v>
      </c>
      <c r="S71" s="2" t="s">
        <v>62</v>
      </c>
      <c r="T71" s="2" t="s">
        <v>61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52</v>
      </c>
      <c r="AS71" s="2" t="s">
        <v>52</v>
      </c>
      <c r="AT71" s="3"/>
      <c r="AU71" s="2" t="s">
        <v>243</v>
      </c>
      <c r="AV71" s="3">
        <v>54</v>
      </c>
    </row>
    <row r="72" spans="1:48" ht="30" customHeight="1" x14ac:dyDescent="0.4">
      <c r="A72" s="19" t="s">
        <v>207</v>
      </c>
      <c r="B72" s="19" t="s">
        <v>244</v>
      </c>
      <c r="C72" s="19" t="s">
        <v>101</v>
      </c>
      <c r="D72" s="17">
        <v>3</v>
      </c>
      <c r="E72" s="18"/>
      <c r="F72" s="18"/>
      <c r="G72" s="18"/>
      <c r="H72" s="18"/>
      <c r="I72" s="18"/>
      <c r="J72" s="18"/>
      <c r="K72" s="18">
        <f t="shared" si="2"/>
        <v>0</v>
      </c>
      <c r="L72" s="18">
        <f t="shared" si="3"/>
        <v>0</v>
      </c>
      <c r="M72" s="19" t="s">
        <v>52</v>
      </c>
      <c r="N72" s="2" t="s">
        <v>245</v>
      </c>
      <c r="O72" s="2" t="s">
        <v>52</v>
      </c>
      <c r="P72" s="2" t="s">
        <v>52</v>
      </c>
      <c r="Q72" s="2" t="s">
        <v>175</v>
      </c>
      <c r="R72" s="2" t="s">
        <v>62</v>
      </c>
      <c r="S72" s="2" t="s">
        <v>62</v>
      </c>
      <c r="T72" s="2" t="s">
        <v>61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52</v>
      </c>
      <c r="AS72" s="2" t="s">
        <v>52</v>
      </c>
      <c r="AT72" s="3"/>
      <c r="AU72" s="2" t="s">
        <v>246</v>
      </c>
      <c r="AV72" s="3">
        <v>55</v>
      </c>
    </row>
    <row r="73" spans="1:48" ht="30" customHeight="1" x14ac:dyDescent="0.4">
      <c r="A73" s="19" t="s">
        <v>207</v>
      </c>
      <c r="B73" s="19" t="s">
        <v>247</v>
      </c>
      <c r="C73" s="19" t="s">
        <v>101</v>
      </c>
      <c r="D73" s="17">
        <v>3</v>
      </c>
      <c r="E73" s="18"/>
      <c r="F73" s="18"/>
      <c r="G73" s="18"/>
      <c r="H73" s="18"/>
      <c r="I73" s="18"/>
      <c r="J73" s="18"/>
      <c r="K73" s="18">
        <f t="shared" si="2"/>
        <v>0</v>
      </c>
      <c r="L73" s="18">
        <f t="shared" si="3"/>
        <v>0</v>
      </c>
      <c r="M73" s="19" t="s">
        <v>52</v>
      </c>
      <c r="N73" s="2" t="s">
        <v>248</v>
      </c>
      <c r="O73" s="2" t="s">
        <v>52</v>
      </c>
      <c r="P73" s="2" t="s">
        <v>52</v>
      </c>
      <c r="Q73" s="2" t="s">
        <v>175</v>
      </c>
      <c r="R73" s="2" t="s">
        <v>62</v>
      </c>
      <c r="S73" s="2" t="s">
        <v>62</v>
      </c>
      <c r="T73" s="2" t="s">
        <v>61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52</v>
      </c>
      <c r="AS73" s="2" t="s">
        <v>52</v>
      </c>
      <c r="AT73" s="3"/>
      <c r="AU73" s="2" t="s">
        <v>249</v>
      </c>
      <c r="AV73" s="3">
        <v>56</v>
      </c>
    </row>
    <row r="74" spans="1:48" ht="30" customHeight="1" x14ac:dyDescent="0.4">
      <c r="A74" s="19" t="s">
        <v>207</v>
      </c>
      <c r="B74" s="19" t="s">
        <v>250</v>
      </c>
      <c r="C74" s="19" t="s">
        <v>101</v>
      </c>
      <c r="D74" s="17">
        <v>13</v>
      </c>
      <c r="E74" s="18"/>
      <c r="F74" s="18"/>
      <c r="G74" s="18"/>
      <c r="H74" s="18"/>
      <c r="I74" s="18"/>
      <c r="J74" s="18"/>
      <c r="K74" s="18">
        <f t="shared" si="2"/>
        <v>0</v>
      </c>
      <c r="L74" s="18">
        <f t="shared" si="3"/>
        <v>0</v>
      </c>
      <c r="M74" s="19" t="s">
        <v>52</v>
      </c>
      <c r="N74" s="2" t="s">
        <v>251</v>
      </c>
      <c r="O74" s="2" t="s">
        <v>52</v>
      </c>
      <c r="P74" s="2" t="s">
        <v>52</v>
      </c>
      <c r="Q74" s="2" t="s">
        <v>175</v>
      </c>
      <c r="R74" s="2" t="s">
        <v>62</v>
      </c>
      <c r="S74" s="2" t="s">
        <v>62</v>
      </c>
      <c r="T74" s="2" t="s">
        <v>61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252</v>
      </c>
      <c r="AV74" s="3">
        <v>57</v>
      </c>
    </row>
    <row r="75" spans="1:48" ht="30" customHeight="1" x14ac:dyDescent="0.4">
      <c r="A75" s="19" t="s">
        <v>207</v>
      </c>
      <c r="B75" s="19" t="s">
        <v>253</v>
      </c>
      <c r="C75" s="19" t="s">
        <v>101</v>
      </c>
      <c r="D75" s="17">
        <v>4</v>
      </c>
      <c r="E75" s="18"/>
      <c r="F75" s="18"/>
      <c r="G75" s="18"/>
      <c r="H75" s="18"/>
      <c r="I75" s="18"/>
      <c r="J75" s="18"/>
      <c r="K75" s="18">
        <f t="shared" si="2"/>
        <v>0</v>
      </c>
      <c r="L75" s="18">
        <f t="shared" si="3"/>
        <v>0</v>
      </c>
      <c r="M75" s="19" t="s">
        <v>52</v>
      </c>
      <c r="N75" s="2" t="s">
        <v>254</v>
      </c>
      <c r="O75" s="2" t="s">
        <v>52</v>
      </c>
      <c r="P75" s="2" t="s">
        <v>52</v>
      </c>
      <c r="Q75" s="2" t="s">
        <v>175</v>
      </c>
      <c r="R75" s="2" t="s">
        <v>62</v>
      </c>
      <c r="S75" s="2" t="s">
        <v>62</v>
      </c>
      <c r="T75" s="2" t="s">
        <v>61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255</v>
      </c>
      <c r="AV75" s="3">
        <v>58</v>
      </c>
    </row>
    <row r="76" spans="1:48" ht="30" customHeight="1" x14ac:dyDescent="0.4">
      <c r="A76" s="19" t="s">
        <v>207</v>
      </c>
      <c r="B76" s="19" t="s">
        <v>256</v>
      </c>
      <c r="C76" s="19" t="s">
        <v>101</v>
      </c>
      <c r="D76" s="17">
        <v>145</v>
      </c>
      <c r="E76" s="18"/>
      <c r="F76" s="18"/>
      <c r="G76" s="18"/>
      <c r="H76" s="18"/>
      <c r="I76" s="18"/>
      <c r="J76" s="18"/>
      <c r="K76" s="18">
        <f t="shared" si="2"/>
        <v>0</v>
      </c>
      <c r="L76" s="18">
        <f t="shared" si="3"/>
        <v>0</v>
      </c>
      <c r="M76" s="19" t="s">
        <v>52</v>
      </c>
      <c r="N76" s="2" t="s">
        <v>257</v>
      </c>
      <c r="O76" s="2" t="s">
        <v>52</v>
      </c>
      <c r="P76" s="2" t="s">
        <v>52</v>
      </c>
      <c r="Q76" s="2" t="s">
        <v>175</v>
      </c>
      <c r="R76" s="2" t="s">
        <v>62</v>
      </c>
      <c r="S76" s="2" t="s">
        <v>62</v>
      </c>
      <c r="T76" s="2" t="s">
        <v>61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258</v>
      </c>
      <c r="AV76" s="3">
        <v>59</v>
      </c>
    </row>
    <row r="77" spans="1:48" ht="30" customHeight="1" x14ac:dyDescent="0.4">
      <c r="A77" s="19" t="s">
        <v>207</v>
      </c>
      <c r="B77" s="19" t="s">
        <v>259</v>
      </c>
      <c r="C77" s="19" t="s">
        <v>101</v>
      </c>
      <c r="D77" s="17">
        <v>20</v>
      </c>
      <c r="E77" s="18"/>
      <c r="F77" s="18"/>
      <c r="G77" s="18"/>
      <c r="H77" s="18"/>
      <c r="I77" s="18"/>
      <c r="J77" s="18"/>
      <c r="K77" s="18">
        <f t="shared" si="2"/>
        <v>0</v>
      </c>
      <c r="L77" s="18">
        <f t="shared" si="3"/>
        <v>0</v>
      </c>
      <c r="M77" s="19" t="s">
        <v>52</v>
      </c>
      <c r="N77" s="2" t="s">
        <v>260</v>
      </c>
      <c r="O77" s="2" t="s">
        <v>52</v>
      </c>
      <c r="P77" s="2" t="s">
        <v>52</v>
      </c>
      <c r="Q77" s="2" t="s">
        <v>175</v>
      </c>
      <c r="R77" s="2" t="s">
        <v>62</v>
      </c>
      <c r="S77" s="2" t="s">
        <v>62</v>
      </c>
      <c r="T77" s="2" t="s">
        <v>61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261</v>
      </c>
      <c r="AV77" s="3">
        <v>60</v>
      </c>
    </row>
    <row r="78" spans="1:48" ht="30" customHeight="1" x14ac:dyDescent="0.4">
      <c r="A78" s="19" t="s">
        <v>207</v>
      </c>
      <c r="B78" s="19" t="s">
        <v>262</v>
      </c>
      <c r="C78" s="19" t="s">
        <v>101</v>
      </c>
      <c r="D78" s="17">
        <v>45</v>
      </c>
      <c r="E78" s="18"/>
      <c r="F78" s="18"/>
      <c r="G78" s="18"/>
      <c r="H78" s="18"/>
      <c r="I78" s="18"/>
      <c r="J78" s="18"/>
      <c r="K78" s="18">
        <f t="shared" si="2"/>
        <v>0</v>
      </c>
      <c r="L78" s="18">
        <f t="shared" si="3"/>
        <v>0</v>
      </c>
      <c r="M78" s="19" t="s">
        <v>52</v>
      </c>
      <c r="N78" s="2" t="s">
        <v>263</v>
      </c>
      <c r="O78" s="2" t="s">
        <v>52</v>
      </c>
      <c r="P78" s="2" t="s">
        <v>52</v>
      </c>
      <c r="Q78" s="2" t="s">
        <v>175</v>
      </c>
      <c r="R78" s="2" t="s">
        <v>62</v>
      </c>
      <c r="S78" s="2" t="s">
        <v>62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264</v>
      </c>
      <c r="AV78" s="3">
        <v>61</v>
      </c>
    </row>
    <row r="79" spans="1:48" ht="30" customHeight="1" x14ac:dyDescent="0.4">
      <c r="A79" s="19" t="s">
        <v>207</v>
      </c>
      <c r="B79" s="19" t="s">
        <v>265</v>
      </c>
      <c r="C79" s="19" t="s">
        <v>101</v>
      </c>
      <c r="D79" s="17">
        <v>20</v>
      </c>
      <c r="E79" s="18"/>
      <c r="F79" s="18"/>
      <c r="G79" s="18"/>
      <c r="H79" s="18"/>
      <c r="I79" s="18"/>
      <c r="J79" s="18"/>
      <c r="K79" s="18">
        <f t="shared" si="2"/>
        <v>0</v>
      </c>
      <c r="L79" s="18">
        <f t="shared" si="3"/>
        <v>0</v>
      </c>
      <c r="M79" s="19" t="s">
        <v>52</v>
      </c>
      <c r="N79" s="2" t="s">
        <v>266</v>
      </c>
      <c r="O79" s="2" t="s">
        <v>52</v>
      </c>
      <c r="P79" s="2" t="s">
        <v>52</v>
      </c>
      <c r="Q79" s="2" t="s">
        <v>175</v>
      </c>
      <c r="R79" s="2" t="s">
        <v>62</v>
      </c>
      <c r="S79" s="2" t="s">
        <v>62</v>
      </c>
      <c r="T79" s="2" t="s">
        <v>61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267</v>
      </c>
      <c r="AV79" s="3">
        <v>62</v>
      </c>
    </row>
    <row r="80" spans="1:48" ht="30" customHeight="1" x14ac:dyDescent="0.4">
      <c r="A80" s="19" t="s">
        <v>207</v>
      </c>
      <c r="B80" s="19" t="s">
        <v>268</v>
      </c>
      <c r="C80" s="19" t="s">
        <v>101</v>
      </c>
      <c r="D80" s="17">
        <v>14</v>
      </c>
      <c r="E80" s="18"/>
      <c r="F80" s="18"/>
      <c r="G80" s="18"/>
      <c r="H80" s="18"/>
      <c r="I80" s="18"/>
      <c r="J80" s="18"/>
      <c r="K80" s="18">
        <f t="shared" si="2"/>
        <v>0</v>
      </c>
      <c r="L80" s="18">
        <f t="shared" si="3"/>
        <v>0</v>
      </c>
      <c r="M80" s="19" t="s">
        <v>52</v>
      </c>
      <c r="N80" s="2" t="s">
        <v>269</v>
      </c>
      <c r="O80" s="2" t="s">
        <v>52</v>
      </c>
      <c r="P80" s="2" t="s">
        <v>52</v>
      </c>
      <c r="Q80" s="2" t="s">
        <v>175</v>
      </c>
      <c r="R80" s="2" t="s">
        <v>62</v>
      </c>
      <c r="S80" s="2" t="s">
        <v>62</v>
      </c>
      <c r="T80" s="2" t="s">
        <v>61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270</v>
      </c>
      <c r="AV80" s="3">
        <v>63</v>
      </c>
    </row>
    <row r="81" spans="1:48" ht="30" customHeight="1" x14ac:dyDescent="0.4">
      <c r="A81" s="19" t="s">
        <v>207</v>
      </c>
      <c r="B81" s="19" t="s">
        <v>271</v>
      </c>
      <c r="C81" s="19" t="s">
        <v>101</v>
      </c>
      <c r="D81" s="17">
        <v>12</v>
      </c>
      <c r="E81" s="18"/>
      <c r="F81" s="18"/>
      <c r="G81" s="18"/>
      <c r="H81" s="18"/>
      <c r="I81" s="18"/>
      <c r="J81" s="18"/>
      <c r="K81" s="18">
        <f t="shared" si="2"/>
        <v>0</v>
      </c>
      <c r="L81" s="18">
        <f t="shared" si="3"/>
        <v>0</v>
      </c>
      <c r="M81" s="19" t="s">
        <v>52</v>
      </c>
      <c r="N81" s="2" t="s">
        <v>272</v>
      </c>
      <c r="O81" s="2" t="s">
        <v>52</v>
      </c>
      <c r="P81" s="2" t="s">
        <v>52</v>
      </c>
      <c r="Q81" s="2" t="s">
        <v>175</v>
      </c>
      <c r="R81" s="2" t="s">
        <v>62</v>
      </c>
      <c r="S81" s="2" t="s">
        <v>62</v>
      </c>
      <c r="T81" s="2" t="s">
        <v>61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273</v>
      </c>
      <c r="AV81" s="3">
        <v>64</v>
      </c>
    </row>
    <row r="82" spans="1:48" ht="30" customHeight="1" x14ac:dyDescent="0.4">
      <c r="A82" s="19" t="s">
        <v>207</v>
      </c>
      <c r="B82" s="19" t="s">
        <v>274</v>
      </c>
      <c r="C82" s="19" t="s">
        <v>101</v>
      </c>
      <c r="D82" s="17">
        <v>3</v>
      </c>
      <c r="E82" s="18"/>
      <c r="F82" s="18"/>
      <c r="G82" s="18"/>
      <c r="H82" s="18"/>
      <c r="I82" s="18"/>
      <c r="J82" s="18"/>
      <c r="K82" s="18">
        <f t="shared" si="2"/>
        <v>0</v>
      </c>
      <c r="L82" s="18">
        <f t="shared" si="3"/>
        <v>0</v>
      </c>
      <c r="M82" s="19" t="s">
        <v>52</v>
      </c>
      <c r="N82" s="2" t="s">
        <v>275</v>
      </c>
      <c r="O82" s="2" t="s">
        <v>52</v>
      </c>
      <c r="P82" s="2" t="s">
        <v>52</v>
      </c>
      <c r="Q82" s="2" t="s">
        <v>175</v>
      </c>
      <c r="R82" s="2" t="s">
        <v>62</v>
      </c>
      <c r="S82" s="2" t="s">
        <v>62</v>
      </c>
      <c r="T82" s="2" t="s">
        <v>61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52</v>
      </c>
      <c r="AS82" s="2" t="s">
        <v>52</v>
      </c>
      <c r="AT82" s="3"/>
      <c r="AU82" s="2" t="s">
        <v>276</v>
      </c>
      <c r="AV82" s="3">
        <v>65</v>
      </c>
    </row>
    <row r="83" spans="1:48" ht="30" customHeight="1" x14ac:dyDescent="0.4">
      <c r="A83" s="19" t="s">
        <v>207</v>
      </c>
      <c r="B83" s="19" t="s">
        <v>277</v>
      </c>
      <c r="C83" s="19" t="s">
        <v>101</v>
      </c>
      <c r="D83" s="17">
        <v>3</v>
      </c>
      <c r="E83" s="18"/>
      <c r="F83" s="18"/>
      <c r="G83" s="18"/>
      <c r="H83" s="18"/>
      <c r="I83" s="18"/>
      <c r="J83" s="18"/>
      <c r="K83" s="18">
        <f t="shared" si="2"/>
        <v>0</v>
      </c>
      <c r="L83" s="18">
        <f t="shared" si="3"/>
        <v>0</v>
      </c>
      <c r="M83" s="19" t="s">
        <v>52</v>
      </c>
      <c r="N83" s="2" t="s">
        <v>278</v>
      </c>
      <c r="O83" s="2" t="s">
        <v>52</v>
      </c>
      <c r="P83" s="2" t="s">
        <v>52</v>
      </c>
      <c r="Q83" s="2" t="s">
        <v>175</v>
      </c>
      <c r="R83" s="2" t="s">
        <v>62</v>
      </c>
      <c r="S83" s="2" t="s">
        <v>62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279</v>
      </c>
      <c r="AV83" s="3">
        <v>66</v>
      </c>
    </row>
    <row r="84" spans="1:48" ht="30" customHeight="1" x14ac:dyDescent="0.4">
      <c r="A84" s="19" t="s">
        <v>207</v>
      </c>
      <c r="B84" s="19" t="s">
        <v>280</v>
      </c>
      <c r="C84" s="19" t="s">
        <v>101</v>
      </c>
      <c r="D84" s="17">
        <v>2</v>
      </c>
      <c r="E84" s="18"/>
      <c r="F84" s="18"/>
      <c r="G84" s="18"/>
      <c r="H84" s="18"/>
      <c r="I84" s="18"/>
      <c r="J84" s="18"/>
      <c r="K84" s="18">
        <f t="shared" si="2"/>
        <v>0</v>
      </c>
      <c r="L84" s="18">
        <f t="shared" si="3"/>
        <v>0</v>
      </c>
      <c r="M84" s="19" t="s">
        <v>52</v>
      </c>
      <c r="N84" s="2" t="s">
        <v>281</v>
      </c>
      <c r="O84" s="2" t="s">
        <v>52</v>
      </c>
      <c r="P84" s="2" t="s">
        <v>52</v>
      </c>
      <c r="Q84" s="2" t="s">
        <v>175</v>
      </c>
      <c r="R84" s="2" t="s">
        <v>62</v>
      </c>
      <c r="S84" s="2" t="s">
        <v>62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282</v>
      </c>
      <c r="AV84" s="3">
        <v>67</v>
      </c>
    </row>
    <row r="85" spans="1:48" ht="30" customHeight="1" x14ac:dyDescent="0.4">
      <c r="A85" s="19" t="s">
        <v>207</v>
      </c>
      <c r="B85" s="19" t="s">
        <v>283</v>
      </c>
      <c r="C85" s="19" t="s">
        <v>101</v>
      </c>
      <c r="D85" s="17">
        <v>4</v>
      </c>
      <c r="E85" s="18"/>
      <c r="F85" s="18"/>
      <c r="G85" s="18"/>
      <c r="H85" s="18"/>
      <c r="I85" s="18"/>
      <c r="J85" s="18"/>
      <c r="K85" s="18">
        <f t="shared" ref="K85:K120" si="4">TRUNC(E85+G85+I85, 0)</f>
        <v>0</v>
      </c>
      <c r="L85" s="18">
        <f t="shared" ref="L85:L120" si="5">TRUNC(F85+H85+J85, 0)</f>
        <v>0</v>
      </c>
      <c r="M85" s="19" t="s">
        <v>52</v>
      </c>
      <c r="N85" s="2" t="s">
        <v>284</v>
      </c>
      <c r="O85" s="2" t="s">
        <v>52</v>
      </c>
      <c r="P85" s="2" t="s">
        <v>52</v>
      </c>
      <c r="Q85" s="2" t="s">
        <v>175</v>
      </c>
      <c r="R85" s="2" t="s">
        <v>62</v>
      </c>
      <c r="S85" s="2" t="s">
        <v>62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285</v>
      </c>
      <c r="AV85" s="3">
        <v>68</v>
      </c>
    </row>
    <row r="86" spans="1:48" ht="30" customHeight="1" x14ac:dyDescent="0.4">
      <c r="A86" s="19" t="s">
        <v>207</v>
      </c>
      <c r="B86" s="19" t="s">
        <v>286</v>
      </c>
      <c r="C86" s="19" t="s">
        <v>101</v>
      </c>
      <c r="D86" s="17">
        <v>3</v>
      </c>
      <c r="E86" s="18"/>
      <c r="F86" s="18"/>
      <c r="G86" s="18"/>
      <c r="H86" s="18"/>
      <c r="I86" s="18"/>
      <c r="J86" s="18"/>
      <c r="K86" s="18">
        <f t="shared" si="4"/>
        <v>0</v>
      </c>
      <c r="L86" s="18">
        <f t="shared" si="5"/>
        <v>0</v>
      </c>
      <c r="M86" s="19" t="s">
        <v>52</v>
      </c>
      <c r="N86" s="2" t="s">
        <v>287</v>
      </c>
      <c r="O86" s="2" t="s">
        <v>52</v>
      </c>
      <c r="P86" s="2" t="s">
        <v>52</v>
      </c>
      <c r="Q86" s="2" t="s">
        <v>175</v>
      </c>
      <c r="R86" s="2" t="s">
        <v>62</v>
      </c>
      <c r="S86" s="2" t="s">
        <v>62</v>
      </c>
      <c r="T86" s="2" t="s">
        <v>61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288</v>
      </c>
      <c r="AV86" s="3">
        <v>69</v>
      </c>
    </row>
    <row r="87" spans="1:48" ht="30" customHeight="1" x14ac:dyDescent="0.4">
      <c r="A87" s="19" t="s">
        <v>207</v>
      </c>
      <c r="B87" s="19" t="s">
        <v>289</v>
      </c>
      <c r="C87" s="19" t="s">
        <v>101</v>
      </c>
      <c r="D87" s="17">
        <v>7</v>
      </c>
      <c r="E87" s="18"/>
      <c r="F87" s="18"/>
      <c r="G87" s="18"/>
      <c r="H87" s="18"/>
      <c r="I87" s="18"/>
      <c r="J87" s="18"/>
      <c r="K87" s="18">
        <f t="shared" si="4"/>
        <v>0</v>
      </c>
      <c r="L87" s="18">
        <f t="shared" si="5"/>
        <v>0</v>
      </c>
      <c r="M87" s="19" t="s">
        <v>52</v>
      </c>
      <c r="N87" s="2" t="s">
        <v>290</v>
      </c>
      <c r="O87" s="2" t="s">
        <v>52</v>
      </c>
      <c r="P87" s="2" t="s">
        <v>52</v>
      </c>
      <c r="Q87" s="2" t="s">
        <v>175</v>
      </c>
      <c r="R87" s="2" t="s">
        <v>62</v>
      </c>
      <c r="S87" s="2" t="s">
        <v>62</v>
      </c>
      <c r="T87" s="2" t="s">
        <v>61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291</v>
      </c>
      <c r="AV87" s="3">
        <v>70</v>
      </c>
    </row>
    <row r="88" spans="1:48" ht="30" customHeight="1" x14ac:dyDescent="0.4">
      <c r="A88" s="19" t="s">
        <v>207</v>
      </c>
      <c r="B88" s="19" t="s">
        <v>292</v>
      </c>
      <c r="C88" s="19" t="s">
        <v>101</v>
      </c>
      <c r="D88" s="17">
        <v>2</v>
      </c>
      <c r="E88" s="18"/>
      <c r="F88" s="18"/>
      <c r="G88" s="18"/>
      <c r="H88" s="18"/>
      <c r="I88" s="18"/>
      <c r="J88" s="18"/>
      <c r="K88" s="18">
        <f t="shared" si="4"/>
        <v>0</v>
      </c>
      <c r="L88" s="18">
        <f t="shared" si="5"/>
        <v>0</v>
      </c>
      <c r="M88" s="19" t="s">
        <v>52</v>
      </c>
      <c r="N88" s="2" t="s">
        <v>293</v>
      </c>
      <c r="O88" s="2" t="s">
        <v>52</v>
      </c>
      <c r="P88" s="2" t="s">
        <v>52</v>
      </c>
      <c r="Q88" s="2" t="s">
        <v>175</v>
      </c>
      <c r="R88" s="2" t="s">
        <v>62</v>
      </c>
      <c r="S88" s="2" t="s">
        <v>62</v>
      </c>
      <c r="T88" s="2" t="s">
        <v>61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294</v>
      </c>
      <c r="AV88" s="3">
        <v>71</v>
      </c>
    </row>
    <row r="89" spans="1:48" ht="30" customHeight="1" x14ac:dyDescent="0.4">
      <c r="A89" s="19" t="s">
        <v>207</v>
      </c>
      <c r="B89" s="19" t="s">
        <v>295</v>
      </c>
      <c r="C89" s="19" t="s">
        <v>101</v>
      </c>
      <c r="D89" s="17">
        <v>5</v>
      </c>
      <c r="E89" s="18"/>
      <c r="F89" s="18"/>
      <c r="G89" s="18"/>
      <c r="H89" s="18"/>
      <c r="I89" s="18"/>
      <c r="J89" s="18"/>
      <c r="K89" s="18">
        <f t="shared" si="4"/>
        <v>0</v>
      </c>
      <c r="L89" s="18">
        <f t="shared" si="5"/>
        <v>0</v>
      </c>
      <c r="M89" s="19" t="s">
        <v>52</v>
      </c>
      <c r="N89" s="2" t="s">
        <v>296</v>
      </c>
      <c r="O89" s="2" t="s">
        <v>52</v>
      </c>
      <c r="P89" s="2" t="s">
        <v>52</v>
      </c>
      <c r="Q89" s="2" t="s">
        <v>175</v>
      </c>
      <c r="R89" s="2" t="s">
        <v>62</v>
      </c>
      <c r="S89" s="2" t="s">
        <v>62</v>
      </c>
      <c r="T89" s="2" t="s">
        <v>61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297</v>
      </c>
      <c r="AV89" s="3">
        <v>72</v>
      </c>
    </row>
    <row r="90" spans="1:48" ht="30" customHeight="1" x14ac:dyDescent="0.4">
      <c r="A90" s="19" t="s">
        <v>207</v>
      </c>
      <c r="B90" s="19" t="s">
        <v>298</v>
      </c>
      <c r="C90" s="19" t="s">
        <v>101</v>
      </c>
      <c r="D90" s="17">
        <v>2</v>
      </c>
      <c r="E90" s="18"/>
      <c r="F90" s="18"/>
      <c r="G90" s="18"/>
      <c r="H90" s="18"/>
      <c r="I90" s="18"/>
      <c r="J90" s="18"/>
      <c r="K90" s="18">
        <f t="shared" si="4"/>
        <v>0</v>
      </c>
      <c r="L90" s="18">
        <f t="shared" si="5"/>
        <v>0</v>
      </c>
      <c r="M90" s="19" t="s">
        <v>52</v>
      </c>
      <c r="N90" s="2" t="s">
        <v>299</v>
      </c>
      <c r="O90" s="2" t="s">
        <v>52</v>
      </c>
      <c r="P90" s="2" t="s">
        <v>52</v>
      </c>
      <c r="Q90" s="2" t="s">
        <v>175</v>
      </c>
      <c r="R90" s="2" t="s">
        <v>62</v>
      </c>
      <c r="S90" s="2" t="s">
        <v>62</v>
      </c>
      <c r="T90" s="2" t="s">
        <v>61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300</v>
      </c>
      <c r="AV90" s="3">
        <v>73</v>
      </c>
    </row>
    <row r="91" spans="1:48" ht="30" customHeight="1" x14ac:dyDescent="0.4">
      <c r="A91" s="19" t="s">
        <v>301</v>
      </c>
      <c r="B91" s="19" t="s">
        <v>177</v>
      </c>
      <c r="C91" s="19" t="s">
        <v>302</v>
      </c>
      <c r="D91" s="17">
        <v>76</v>
      </c>
      <c r="E91" s="18"/>
      <c r="F91" s="18"/>
      <c r="G91" s="18"/>
      <c r="H91" s="18"/>
      <c r="I91" s="18"/>
      <c r="J91" s="18"/>
      <c r="K91" s="18">
        <f t="shared" si="4"/>
        <v>0</v>
      </c>
      <c r="L91" s="18">
        <f t="shared" si="5"/>
        <v>0</v>
      </c>
      <c r="M91" s="19" t="s">
        <v>303</v>
      </c>
      <c r="N91" s="2" t="s">
        <v>304</v>
      </c>
      <c r="O91" s="2" t="s">
        <v>52</v>
      </c>
      <c r="P91" s="2" t="s">
        <v>52</v>
      </c>
      <c r="Q91" s="2" t="s">
        <v>175</v>
      </c>
      <c r="R91" s="2" t="s">
        <v>61</v>
      </c>
      <c r="S91" s="2" t="s">
        <v>62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305</v>
      </c>
      <c r="AV91" s="3">
        <v>74</v>
      </c>
    </row>
    <row r="92" spans="1:48" ht="30" customHeight="1" x14ac:dyDescent="0.4">
      <c r="A92" s="19" t="s">
        <v>301</v>
      </c>
      <c r="B92" s="19" t="s">
        <v>306</v>
      </c>
      <c r="C92" s="19" t="s">
        <v>302</v>
      </c>
      <c r="D92" s="17">
        <v>161</v>
      </c>
      <c r="E92" s="18"/>
      <c r="F92" s="18"/>
      <c r="G92" s="18"/>
      <c r="H92" s="18"/>
      <c r="I92" s="18"/>
      <c r="J92" s="18"/>
      <c r="K92" s="18">
        <f t="shared" si="4"/>
        <v>0</v>
      </c>
      <c r="L92" s="18">
        <f t="shared" si="5"/>
        <v>0</v>
      </c>
      <c r="M92" s="19" t="s">
        <v>307</v>
      </c>
      <c r="N92" s="2" t="s">
        <v>308</v>
      </c>
      <c r="O92" s="2" t="s">
        <v>52</v>
      </c>
      <c r="P92" s="2" t="s">
        <v>52</v>
      </c>
      <c r="Q92" s="2" t="s">
        <v>175</v>
      </c>
      <c r="R92" s="2" t="s">
        <v>61</v>
      </c>
      <c r="S92" s="2" t="s">
        <v>62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309</v>
      </c>
      <c r="AV92" s="3">
        <v>75</v>
      </c>
    </row>
    <row r="93" spans="1:48" ht="30" customHeight="1" x14ac:dyDescent="0.4">
      <c r="A93" s="19" t="s">
        <v>301</v>
      </c>
      <c r="B93" s="19" t="s">
        <v>310</v>
      </c>
      <c r="C93" s="19" t="s">
        <v>302</v>
      </c>
      <c r="D93" s="17">
        <v>97</v>
      </c>
      <c r="E93" s="18"/>
      <c r="F93" s="18"/>
      <c r="G93" s="18"/>
      <c r="H93" s="18"/>
      <c r="I93" s="18"/>
      <c r="J93" s="18"/>
      <c r="K93" s="18">
        <f t="shared" si="4"/>
        <v>0</v>
      </c>
      <c r="L93" s="18">
        <f t="shared" si="5"/>
        <v>0</v>
      </c>
      <c r="M93" s="19" t="s">
        <v>311</v>
      </c>
      <c r="N93" s="2" t="s">
        <v>312</v>
      </c>
      <c r="O93" s="2" t="s">
        <v>52</v>
      </c>
      <c r="P93" s="2" t="s">
        <v>52</v>
      </c>
      <c r="Q93" s="2" t="s">
        <v>175</v>
      </c>
      <c r="R93" s="2" t="s">
        <v>61</v>
      </c>
      <c r="S93" s="2" t="s">
        <v>62</v>
      </c>
      <c r="T93" s="2" t="s">
        <v>62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313</v>
      </c>
      <c r="AV93" s="3">
        <v>76</v>
      </c>
    </row>
    <row r="94" spans="1:48" ht="30" customHeight="1" x14ac:dyDescent="0.4">
      <c r="A94" s="19" t="s">
        <v>301</v>
      </c>
      <c r="B94" s="19" t="s">
        <v>314</v>
      </c>
      <c r="C94" s="19" t="s">
        <v>302</v>
      </c>
      <c r="D94" s="17">
        <v>57</v>
      </c>
      <c r="E94" s="18"/>
      <c r="F94" s="18"/>
      <c r="G94" s="18"/>
      <c r="H94" s="18"/>
      <c r="I94" s="18"/>
      <c r="J94" s="18"/>
      <c r="K94" s="18">
        <f t="shared" si="4"/>
        <v>0</v>
      </c>
      <c r="L94" s="18">
        <f t="shared" si="5"/>
        <v>0</v>
      </c>
      <c r="M94" s="19" t="s">
        <v>315</v>
      </c>
      <c r="N94" s="2" t="s">
        <v>316</v>
      </c>
      <c r="O94" s="2" t="s">
        <v>52</v>
      </c>
      <c r="P94" s="2" t="s">
        <v>52</v>
      </c>
      <c r="Q94" s="2" t="s">
        <v>175</v>
      </c>
      <c r="R94" s="2" t="s">
        <v>61</v>
      </c>
      <c r="S94" s="2" t="s">
        <v>62</v>
      </c>
      <c r="T94" s="2" t="s">
        <v>62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317</v>
      </c>
      <c r="AV94" s="3">
        <v>77</v>
      </c>
    </row>
    <row r="95" spans="1:48" ht="30" customHeight="1" x14ac:dyDescent="0.4">
      <c r="A95" s="19" t="s">
        <v>301</v>
      </c>
      <c r="B95" s="19" t="s">
        <v>318</v>
      </c>
      <c r="C95" s="19" t="s">
        <v>302</v>
      </c>
      <c r="D95" s="17">
        <v>326</v>
      </c>
      <c r="E95" s="18"/>
      <c r="F95" s="18"/>
      <c r="G95" s="18"/>
      <c r="H95" s="18"/>
      <c r="I95" s="18"/>
      <c r="J95" s="18"/>
      <c r="K95" s="18">
        <f t="shared" si="4"/>
        <v>0</v>
      </c>
      <c r="L95" s="18">
        <f t="shared" si="5"/>
        <v>0</v>
      </c>
      <c r="M95" s="19" t="s">
        <v>319</v>
      </c>
      <c r="N95" s="2" t="s">
        <v>320</v>
      </c>
      <c r="O95" s="2" t="s">
        <v>52</v>
      </c>
      <c r="P95" s="2" t="s">
        <v>52</v>
      </c>
      <c r="Q95" s="2" t="s">
        <v>175</v>
      </c>
      <c r="R95" s="2" t="s">
        <v>61</v>
      </c>
      <c r="S95" s="2" t="s">
        <v>62</v>
      </c>
      <c r="T95" s="2" t="s">
        <v>62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321</v>
      </c>
      <c r="AV95" s="3">
        <v>78</v>
      </c>
    </row>
    <row r="96" spans="1:48" ht="30" customHeight="1" x14ac:dyDescent="0.4">
      <c r="A96" s="19" t="s">
        <v>207</v>
      </c>
      <c r="B96" s="19" t="s">
        <v>322</v>
      </c>
      <c r="C96" s="19" t="s">
        <v>101</v>
      </c>
      <c r="D96" s="17">
        <v>1</v>
      </c>
      <c r="E96" s="18"/>
      <c r="F96" s="18"/>
      <c r="G96" s="18"/>
      <c r="H96" s="18"/>
      <c r="I96" s="18"/>
      <c r="J96" s="18"/>
      <c r="K96" s="18">
        <f t="shared" si="4"/>
        <v>0</v>
      </c>
      <c r="L96" s="18">
        <f t="shared" si="5"/>
        <v>0</v>
      </c>
      <c r="M96" s="19" t="s">
        <v>52</v>
      </c>
      <c r="N96" s="2" t="s">
        <v>323</v>
      </c>
      <c r="O96" s="2" t="s">
        <v>52</v>
      </c>
      <c r="P96" s="2" t="s">
        <v>52</v>
      </c>
      <c r="Q96" s="2" t="s">
        <v>175</v>
      </c>
      <c r="R96" s="2" t="s">
        <v>62</v>
      </c>
      <c r="S96" s="2" t="s">
        <v>62</v>
      </c>
      <c r="T96" s="2" t="s">
        <v>61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52</v>
      </c>
      <c r="AS96" s="2" t="s">
        <v>52</v>
      </c>
      <c r="AT96" s="3"/>
      <c r="AU96" s="2" t="s">
        <v>324</v>
      </c>
      <c r="AV96" s="3">
        <v>79</v>
      </c>
    </row>
    <row r="97" spans="1:48" ht="30" customHeight="1" x14ac:dyDescent="0.4">
      <c r="A97" s="19" t="s">
        <v>207</v>
      </c>
      <c r="B97" s="19" t="s">
        <v>325</v>
      </c>
      <c r="C97" s="19" t="s">
        <v>101</v>
      </c>
      <c r="D97" s="17">
        <v>9</v>
      </c>
      <c r="E97" s="18"/>
      <c r="F97" s="18"/>
      <c r="G97" s="18"/>
      <c r="H97" s="18"/>
      <c r="I97" s="18"/>
      <c r="J97" s="18"/>
      <c r="K97" s="18">
        <f t="shared" si="4"/>
        <v>0</v>
      </c>
      <c r="L97" s="18">
        <f t="shared" si="5"/>
        <v>0</v>
      </c>
      <c r="M97" s="19" t="s">
        <v>52</v>
      </c>
      <c r="N97" s="2" t="s">
        <v>326</v>
      </c>
      <c r="O97" s="2" t="s">
        <v>52</v>
      </c>
      <c r="P97" s="2" t="s">
        <v>52</v>
      </c>
      <c r="Q97" s="2" t="s">
        <v>175</v>
      </c>
      <c r="R97" s="2" t="s">
        <v>62</v>
      </c>
      <c r="S97" s="2" t="s">
        <v>62</v>
      </c>
      <c r="T97" s="2" t="s">
        <v>61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327</v>
      </c>
      <c r="AV97" s="3">
        <v>80</v>
      </c>
    </row>
    <row r="98" spans="1:48" ht="30" customHeight="1" x14ac:dyDescent="0.4">
      <c r="A98" s="19" t="s">
        <v>207</v>
      </c>
      <c r="B98" s="19" t="s">
        <v>328</v>
      </c>
      <c r="C98" s="19" t="s">
        <v>101</v>
      </c>
      <c r="D98" s="17">
        <v>1</v>
      </c>
      <c r="E98" s="18"/>
      <c r="F98" s="18"/>
      <c r="G98" s="18"/>
      <c r="H98" s="18"/>
      <c r="I98" s="18"/>
      <c r="J98" s="18"/>
      <c r="K98" s="18">
        <f t="shared" si="4"/>
        <v>0</v>
      </c>
      <c r="L98" s="18">
        <f t="shared" si="5"/>
        <v>0</v>
      </c>
      <c r="M98" s="19" t="s">
        <v>52</v>
      </c>
      <c r="N98" s="2" t="s">
        <v>329</v>
      </c>
      <c r="O98" s="2" t="s">
        <v>52</v>
      </c>
      <c r="P98" s="2" t="s">
        <v>52</v>
      </c>
      <c r="Q98" s="2" t="s">
        <v>175</v>
      </c>
      <c r="R98" s="2" t="s">
        <v>62</v>
      </c>
      <c r="S98" s="2" t="s">
        <v>62</v>
      </c>
      <c r="T98" s="2" t="s">
        <v>61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330</v>
      </c>
      <c r="AV98" s="3">
        <v>81</v>
      </c>
    </row>
    <row r="99" spans="1:48" ht="30" customHeight="1" x14ac:dyDescent="0.4">
      <c r="A99" s="19" t="s">
        <v>207</v>
      </c>
      <c r="B99" s="19" t="s">
        <v>331</v>
      </c>
      <c r="C99" s="19" t="s">
        <v>101</v>
      </c>
      <c r="D99" s="17">
        <v>39</v>
      </c>
      <c r="E99" s="18"/>
      <c r="F99" s="18"/>
      <c r="G99" s="18"/>
      <c r="H99" s="18"/>
      <c r="I99" s="18"/>
      <c r="J99" s="18"/>
      <c r="K99" s="18">
        <f t="shared" si="4"/>
        <v>0</v>
      </c>
      <c r="L99" s="18">
        <f t="shared" si="5"/>
        <v>0</v>
      </c>
      <c r="M99" s="19" t="s">
        <v>52</v>
      </c>
      <c r="N99" s="2" t="s">
        <v>332</v>
      </c>
      <c r="O99" s="2" t="s">
        <v>52</v>
      </c>
      <c r="P99" s="2" t="s">
        <v>52</v>
      </c>
      <c r="Q99" s="2" t="s">
        <v>175</v>
      </c>
      <c r="R99" s="2" t="s">
        <v>62</v>
      </c>
      <c r="S99" s="2" t="s">
        <v>62</v>
      </c>
      <c r="T99" s="2" t="s">
        <v>61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333</v>
      </c>
      <c r="AV99" s="3">
        <v>82</v>
      </c>
    </row>
    <row r="100" spans="1:48" ht="30" customHeight="1" x14ac:dyDescent="0.4">
      <c r="A100" s="19" t="s">
        <v>207</v>
      </c>
      <c r="B100" s="19" t="s">
        <v>334</v>
      </c>
      <c r="C100" s="19" t="s">
        <v>101</v>
      </c>
      <c r="D100" s="17">
        <v>1</v>
      </c>
      <c r="E100" s="18"/>
      <c r="F100" s="18"/>
      <c r="G100" s="18"/>
      <c r="H100" s="18"/>
      <c r="I100" s="18"/>
      <c r="J100" s="18"/>
      <c r="K100" s="18">
        <f t="shared" si="4"/>
        <v>0</v>
      </c>
      <c r="L100" s="18">
        <f t="shared" si="5"/>
        <v>0</v>
      </c>
      <c r="M100" s="19" t="s">
        <v>52</v>
      </c>
      <c r="N100" s="2" t="s">
        <v>335</v>
      </c>
      <c r="O100" s="2" t="s">
        <v>52</v>
      </c>
      <c r="P100" s="2" t="s">
        <v>52</v>
      </c>
      <c r="Q100" s="2" t="s">
        <v>175</v>
      </c>
      <c r="R100" s="2" t="s">
        <v>62</v>
      </c>
      <c r="S100" s="2" t="s">
        <v>62</v>
      </c>
      <c r="T100" s="2" t="s">
        <v>61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336</v>
      </c>
      <c r="AV100" s="3">
        <v>83</v>
      </c>
    </row>
    <row r="101" spans="1:48" ht="30" customHeight="1" x14ac:dyDescent="0.4">
      <c r="A101" s="19" t="s">
        <v>207</v>
      </c>
      <c r="B101" s="19" t="s">
        <v>337</v>
      </c>
      <c r="C101" s="19" t="s">
        <v>101</v>
      </c>
      <c r="D101" s="17">
        <v>9</v>
      </c>
      <c r="E101" s="18"/>
      <c r="F101" s="18"/>
      <c r="G101" s="18"/>
      <c r="H101" s="18"/>
      <c r="I101" s="18"/>
      <c r="J101" s="18"/>
      <c r="K101" s="18">
        <f t="shared" si="4"/>
        <v>0</v>
      </c>
      <c r="L101" s="18">
        <f t="shared" si="5"/>
        <v>0</v>
      </c>
      <c r="M101" s="19" t="s">
        <v>52</v>
      </c>
      <c r="N101" s="2" t="s">
        <v>338</v>
      </c>
      <c r="O101" s="2" t="s">
        <v>52</v>
      </c>
      <c r="P101" s="2" t="s">
        <v>52</v>
      </c>
      <c r="Q101" s="2" t="s">
        <v>175</v>
      </c>
      <c r="R101" s="2" t="s">
        <v>62</v>
      </c>
      <c r="S101" s="2" t="s">
        <v>62</v>
      </c>
      <c r="T101" s="2" t="s">
        <v>61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339</v>
      </c>
      <c r="AV101" s="3">
        <v>84</v>
      </c>
    </row>
    <row r="102" spans="1:48" ht="30" customHeight="1" x14ac:dyDescent="0.4">
      <c r="A102" s="19" t="s">
        <v>207</v>
      </c>
      <c r="B102" s="19" t="s">
        <v>340</v>
      </c>
      <c r="C102" s="19" t="s">
        <v>101</v>
      </c>
      <c r="D102" s="17">
        <v>1</v>
      </c>
      <c r="E102" s="18"/>
      <c r="F102" s="18"/>
      <c r="G102" s="18"/>
      <c r="H102" s="18"/>
      <c r="I102" s="18"/>
      <c r="J102" s="18"/>
      <c r="K102" s="18">
        <f t="shared" si="4"/>
        <v>0</v>
      </c>
      <c r="L102" s="18">
        <f t="shared" si="5"/>
        <v>0</v>
      </c>
      <c r="M102" s="19" t="s">
        <v>52</v>
      </c>
      <c r="N102" s="2" t="s">
        <v>341</v>
      </c>
      <c r="O102" s="2" t="s">
        <v>52</v>
      </c>
      <c r="P102" s="2" t="s">
        <v>52</v>
      </c>
      <c r="Q102" s="2" t="s">
        <v>175</v>
      </c>
      <c r="R102" s="2" t="s">
        <v>62</v>
      </c>
      <c r="S102" s="2" t="s">
        <v>62</v>
      </c>
      <c r="T102" s="2" t="s">
        <v>61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342</v>
      </c>
      <c r="AV102" s="3">
        <v>85</v>
      </c>
    </row>
    <row r="103" spans="1:48" ht="30" customHeight="1" x14ac:dyDescent="0.4">
      <c r="A103" s="19" t="s">
        <v>207</v>
      </c>
      <c r="B103" s="19" t="s">
        <v>343</v>
      </c>
      <c r="C103" s="19" t="s">
        <v>101</v>
      </c>
      <c r="D103" s="17">
        <v>39</v>
      </c>
      <c r="E103" s="18"/>
      <c r="F103" s="18"/>
      <c r="G103" s="18"/>
      <c r="H103" s="18"/>
      <c r="I103" s="18"/>
      <c r="J103" s="18"/>
      <c r="K103" s="18">
        <f t="shared" si="4"/>
        <v>0</v>
      </c>
      <c r="L103" s="18">
        <f t="shared" si="5"/>
        <v>0</v>
      </c>
      <c r="M103" s="19" t="s">
        <v>52</v>
      </c>
      <c r="N103" s="2" t="s">
        <v>344</v>
      </c>
      <c r="O103" s="2" t="s">
        <v>52</v>
      </c>
      <c r="P103" s="2" t="s">
        <v>52</v>
      </c>
      <c r="Q103" s="2" t="s">
        <v>175</v>
      </c>
      <c r="R103" s="2" t="s">
        <v>62</v>
      </c>
      <c r="S103" s="2" t="s">
        <v>62</v>
      </c>
      <c r="T103" s="2" t="s">
        <v>61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345</v>
      </c>
      <c r="AV103" s="3">
        <v>86</v>
      </c>
    </row>
    <row r="104" spans="1:48" ht="30" customHeight="1" x14ac:dyDescent="0.4">
      <c r="A104" s="19" t="s">
        <v>346</v>
      </c>
      <c r="B104" s="19" t="s">
        <v>318</v>
      </c>
      <c r="C104" s="19" t="s">
        <v>101</v>
      </c>
      <c r="D104" s="17">
        <v>16</v>
      </c>
      <c r="E104" s="18"/>
      <c r="F104" s="18"/>
      <c r="G104" s="18"/>
      <c r="H104" s="18"/>
      <c r="I104" s="18"/>
      <c r="J104" s="18"/>
      <c r="K104" s="18">
        <f t="shared" si="4"/>
        <v>0</v>
      </c>
      <c r="L104" s="18">
        <f t="shared" si="5"/>
        <v>0</v>
      </c>
      <c r="M104" s="19" t="s">
        <v>347</v>
      </c>
      <c r="N104" s="2" t="s">
        <v>348</v>
      </c>
      <c r="O104" s="2" t="s">
        <v>52</v>
      </c>
      <c r="P104" s="2" t="s">
        <v>52</v>
      </c>
      <c r="Q104" s="2" t="s">
        <v>175</v>
      </c>
      <c r="R104" s="2" t="s">
        <v>61</v>
      </c>
      <c r="S104" s="2" t="s">
        <v>62</v>
      </c>
      <c r="T104" s="2" t="s">
        <v>62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349</v>
      </c>
      <c r="AV104" s="3">
        <v>87</v>
      </c>
    </row>
    <row r="105" spans="1:48" ht="30" customHeight="1" x14ac:dyDescent="0.4">
      <c r="A105" s="19" t="s">
        <v>350</v>
      </c>
      <c r="B105" s="19" t="s">
        <v>177</v>
      </c>
      <c r="C105" s="19" t="s">
        <v>101</v>
      </c>
      <c r="D105" s="17">
        <v>1</v>
      </c>
      <c r="E105" s="18"/>
      <c r="F105" s="18"/>
      <c r="G105" s="18"/>
      <c r="H105" s="18"/>
      <c r="I105" s="18"/>
      <c r="J105" s="18"/>
      <c r="K105" s="18">
        <f t="shared" si="4"/>
        <v>0</v>
      </c>
      <c r="L105" s="18">
        <f t="shared" si="5"/>
        <v>0</v>
      </c>
      <c r="M105" s="19" t="s">
        <v>351</v>
      </c>
      <c r="N105" s="2" t="s">
        <v>352</v>
      </c>
      <c r="O105" s="2" t="s">
        <v>52</v>
      </c>
      <c r="P105" s="2" t="s">
        <v>52</v>
      </c>
      <c r="Q105" s="2" t="s">
        <v>175</v>
      </c>
      <c r="R105" s="2" t="s">
        <v>61</v>
      </c>
      <c r="S105" s="2" t="s">
        <v>62</v>
      </c>
      <c r="T105" s="2" t="s">
        <v>62</v>
      </c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52</v>
      </c>
      <c r="AS105" s="2" t="s">
        <v>52</v>
      </c>
      <c r="AT105" s="3"/>
      <c r="AU105" s="2" t="s">
        <v>353</v>
      </c>
      <c r="AV105" s="3">
        <v>88</v>
      </c>
    </row>
    <row r="106" spans="1:48" ht="30" customHeight="1" x14ac:dyDescent="0.4">
      <c r="A106" s="19" t="s">
        <v>350</v>
      </c>
      <c r="B106" s="19" t="s">
        <v>310</v>
      </c>
      <c r="C106" s="19" t="s">
        <v>101</v>
      </c>
      <c r="D106" s="17">
        <v>6</v>
      </c>
      <c r="E106" s="18"/>
      <c r="F106" s="18"/>
      <c r="G106" s="18"/>
      <c r="H106" s="18"/>
      <c r="I106" s="18"/>
      <c r="J106" s="18"/>
      <c r="K106" s="18">
        <f t="shared" si="4"/>
        <v>0</v>
      </c>
      <c r="L106" s="18">
        <f t="shared" si="5"/>
        <v>0</v>
      </c>
      <c r="M106" s="19" t="s">
        <v>354</v>
      </c>
      <c r="N106" s="2" t="s">
        <v>355</v>
      </c>
      <c r="O106" s="2" t="s">
        <v>52</v>
      </c>
      <c r="P106" s="2" t="s">
        <v>52</v>
      </c>
      <c r="Q106" s="2" t="s">
        <v>175</v>
      </c>
      <c r="R106" s="2" t="s">
        <v>61</v>
      </c>
      <c r="S106" s="2" t="s">
        <v>62</v>
      </c>
      <c r="T106" s="2" t="s">
        <v>62</v>
      </c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52</v>
      </c>
      <c r="AS106" s="2" t="s">
        <v>52</v>
      </c>
      <c r="AT106" s="3"/>
      <c r="AU106" s="2" t="s">
        <v>356</v>
      </c>
      <c r="AV106" s="3">
        <v>89</v>
      </c>
    </row>
    <row r="107" spans="1:48" ht="30" customHeight="1" x14ac:dyDescent="0.4">
      <c r="A107" s="19" t="s">
        <v>350</v>
      </c>
      <c r="B107" s="19" t="s">
        <v>314</v>
      </c>
      <c r="C107" s="19" t="s">
        <v>101</v>
      </c>
      <c r="D107" s="17">
        <v>1</v>
      </c>
      <c r="E107" s="18"/>
      <c r="F107" s="18"/>
      <c r="G107" s="18"/>
      <c r="H107" s="18"/>
      <c r="I107" s="18"/>
      <c r="J107" s="18"/>
      <c r="K107" s="18">
        <f t="shared" si="4"/>
        <v>0</v>
      </c>
      <c r="L107" s="18">
        <f t="shared" si="5"/>
        <v>0</v>
      </c>
      <c r="M107" s="19" t="s">
        <v>357</v>
      </c>
      <c r="N107" s="2" t="s">
        <v>358</v>
      </c>
      <c r="O107" s="2" t="s">
        <v>52</v>
      </c>
      <c r="P107" s="2" t="s">
        <v>52</v>
      </c>
      <c r="Q107" s="2" t="s">
        <v>175</v>
      </c>
      <c r="R107" s="2" t="s">
        <v>61</v>
      </c>
      <c r="S107" s="2" t="s">
        <v>62</v>
      </c>
      <c r="T107" s="2" t="s">
        <v>62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52</v>
      </c>
      <c r="AS107" s="2" t="s">
        <v>52</v>
      </c>
      <c r="AT107" s="3"/>
      <c r="AU107" s="2" t="s">
        <v>359</v>
      </c>
      <c r="AV107" s="3">
        <v>90</v>
      </c>
    </row>
    <row r="108" spans="1:48" ht="30" customHeight="1" x14ac:dyDescent="0.4">
      <c r="A108" s="19" t="s">
        <v>350</v>
      </c>
      <c r="B108" s="19" t="s">
        <v>318</v>
      </c>
      <c r="C108" s="19" t="s">
        <v>101</v>
      </c>
      <c r="D108" s="17">
        <v>25</v>
      </c>
      <c r="E108" s="18"/>
      <c r="F108" s="18"/>
      <c r="G108" s="18"/>
      <c r="H108" s="18"/>
      <c r="I108" s="18"/>
      <c r="J108" s="18"/>
      <c r="K108" s="18">
        <f t="shared" si="4"/>
        <v>0</v>
      </c>
      <c r="L108" s="18">
        <f t="shared" si="5"/>
        <v>0</v>
      </c>
      <c r="M108" s="19" t="s">
        <v>360</v>
      </c>
      <c r="N108" s="2" t="s">
        <v>361</v>
      </c>
      <c r="O108" s="2" t="s">
        <v>52</v>
      </c>
      <c r="P108" s="2" t="s">
        <v>52</v>
      </c>
      <c r="Q108" s="2" t="s">
        <v>175</v>
      </c>
      <c r="R108" s="2" t="s">
        <v>61</v>
      </c>
      <c r="S108" s="2" t="s">
        <v>62</v>
      </c>
      <c r="T108" s="2" t="s">
        <v>62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52</v>
      </c>
      <c r="AS108" s="2" t="s">
        <v>52</v>
      </c>
      <c r="AT108" s="3"/>
      <c r="AU108" s="2" t="s">
        <v>362</v>
      </c>
      <c r="AV108" s="3">
        <v>91</v>
      </c>
    </row>
    <row r="109" spans="1:48" ht="30" customHeight="1" x14ac:dyDescent="0.4">
      <c r="A109" s="19" t="s">
        <v>363</v>
      </c>
      <c r="B109" s="19" t="s">
        <v>364</v>
      </c>
      <c r="C109" s="19" t="s">
        <v>365</v>
      </c>
      <c r="D109" s="17">
        <v>3</v>
      </c>
      <c r="E109" s="18"/>
      <c r="F109" s="18"/>
      <c r="G109" s="18"/>
      <c r="H109" s="18"/>
      <c r="I109" s="18"/>
      <c r="J109" s="18"/>
      <c r="K109" s="18">
        <f t="shared" si="4"/>
        <v>0</v>
      </c>
      <c r="L109" s="18">
        <f t="shared" si="5"/>
        <v>0</v>
      </c>
      <c r="M109" s="19" t="s">
        <v>366</v>
      </c>
      <c r="N109" s="2" t="s">
        <v>367</v>
      </c>
      <c r="O109" s="2" t="s">
        <v>52</v>
      </c>
      <c r="P109" s="2" t="s">
        <v>52</v>
      </c>
      <c r="Q109" s="2" t="s">
        <v>175</v>
      </c>
      <c r="R109" s="2" t="s">
        <v>61</v>
      </c>
      <c r="S109" s="2" t="s">
        <v>62</v>
      </c>
      <c r="T109" s="2" t="s">
        <v>62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368</v>
      </c>
      <c r="AV109" s="3">
        <v>92</v>
      </c>
    </row>
    <row r="110" spans="1:48" ht="30" customHeight="1" x14ac:dyDescent="0.4">
      <c r="A110" s="19" t="s">
        <v>369</v>
      </c>
      <c r="B110" s="19" t="s">
        <v>370</v>
      </c>
      <c r="C110" s="19" t="s">
        <v>178</v>
      </c>
      <c r="D110" s="17">
        <v>31</v>
      </c>
      <c r="E110" s="18"/>
      <c r="F110" s="18"/>
      <c r="G110" s="18"/>
      <c r="H110" s="18"/>
      <c r="I110" s="18"/>
      <c r="J110" s="18"/>
      <c r="K110" s="18">
        <f t="shared" si="4"/>
        <v>0</v>
      </c>
      <c r="L110" s="18">
        <f t="shared" si="5"/>
        <v>0</v>
      </c>
      <c r="M110" s="19" t="s">
        <v>371</v>
      </c>
      <c r="N110" s="2" t="s">
        <v>372</v>
      </c>
      <c r="O110" s="2" t="s">
        <v>52</v>
      </c>
      <c r="P110" s="2" t="s">
        <v>52</v>
      </c>
      <c r="Q110" s="2" t="s">
        <v>175</v>
      </c>
      <c r="R110" s="2" t="s">
        <v>61</v>
      </c>
      <c r="S110" s="2" t="s">
        <v>62</v>
      </c>
      <c r="T110" s="2" t="s">
        <v>62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373</v>
      </c>
      <c r="AV110" s="3">
        <v>93</v>
      </c>
    </row>
    <row r="111" spans="1:48" ht="30" customHeight="1" x14ac:dyDescent="0.4">
      <c r="A111" s="19" t="s">
        <v>369</v>
      </c>
      <c r="B111" s="19" t="s">
        <v>374</v>
      </c>
      <c r="C111" s="19" t="s">
        <v>178</v>
      </c>
      <c r="D111" s="17">
        <v>34</v>
      </c>
      <c r="E111" s="18"/>
      <c r="F111" s="18"/>
      <c r="G111" s="18"/>
      <c r="H111" s="18"/>
      <c r="I111" s="18"/>
      <c r="J111" s="18"/>
      <c r="K111" s="18">
        <f t="shared" si="4"/>
        <v>0</v>
      </c>
      <c r="L111" s="18">
        <f t="shared" si="5"/>
        <v>0</v>
      </c>
      <c r="M111" s="19" t="s">
        <v>375</v>
      </c>
      <c r="N111" s="2" t="s">
        <v>376</v>
      </c>
      <c r="O111" s="2" t="s">
        <v>52</v>
      </c>
      <c r="P111" s="2" t="s">
        <v>52</v>
      </c>
      <c r="Q111" s="2" t="s">
        <v>175</v>
      </c>
      <c r="R111" s="2" t="s">
        <v>61</v>
      </c>
      <c r="S111" s="2" t="s">
        <v>62</v>
      </c>
      <c r="T111" s="2" t="s">
        <v>62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52</v>
      </c>
      <c r="AS111" s="2" t="s">
        <v>52</v>
      </c>
      <c r="AT111" s="3"/>
      <c r="AU111" s="2" t="s">
        <v>377</v>
      </c>
      <c r="AV111" s="3">
        <v>94</v>
      </c>
    </row>
    <row r="112" spans="1:48" ht="30" customHeight="1" x14ac:dyDescent="0.4">
      <c r="A112" s="19" t="s">
        <v>369</v>
      </c>
      <c r="B112" s="19" t="s">
        <v>378</v>
      </c>
      <c r="C112" s="19" t="s">
        <v>178</v>
      </c>
      <c r="D112" s="17">
        <v>28</v>
      </c>
      <c r="E112" s="18"/>
      <c r="F112" s="18"/>
      <c r="G112" s="18"/>
      <c r="H112" s="18"/>
      <c r="I112" s="18"/>
      <c r="J112" s="18"/>
      <c r="K112" s="18">
        <f t="shared" si="4"/>
        <v>0</v>
      </c>
      <c r="L112" s="18">
        <f t="shared" si="5"/>
        <v>0</v>
      </c>
      <c r="M112" s="19" t="s">
        <v>379</v>
      </c>
      <c r="N112" s="2" t="s">
        <v>380</v>
      </c>
      <c r="O112" s="2" t="s">
        <v>52</v>
      </c>
      <c r="P112" s="2" t="s">
        <v>52</v>
      </c>
      <c r="Q112" s="2" t="s">
        <v>175</v>
      </c>
      <c r="R112" s="2" t="s">
        <v>61</v>
      </c>
      <c r="S112" s="2" t="s">
        <v>62</v>
      </c>
      <c r="T112" s="2" t="s">
        <v>62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52</v>
      </c>
      <c r="AS112" s="2" t="s">
        <v>52</v>
      </c>
      <c r="AT112" s="3"/>
      <c r="AU112" s="2" t="s">
        <v>381</v>
      </c>
      <c r="AV112" s="3">
        <v>95</v>
      </c>
    </row>
    <row r="113" spans="1:48" ht="30" customHeight="1" x14ac:dyDescent="0.4">
      <c r="A113" s="19" t="s">
        <v>369</v>
      </c>
      <c r="B113" s="19" t="s">
        <v>382</v>
      </c>
      <c r="C113" s="19" t="s">
        <v>178</v>
      </c>
      <c r="D113" s="17">
        <v>78</v>
      </c>
      <c r="E113" s="18"/>
      <c r="F113" s="18"/>
      <c r="G113" s="18"/>
      <c r="H113" s="18"/>
      <c r="I113" s="18"/>
      <c r="J113" s="18"/>
      <c r="K113" s="18">
        <f t="shared" si="4"/>
        <v>0</v>
      </c>
      <c r="L113" s="18">
        <f t="shared" si="5"/>
        <v>0</v>
      </c>
      <c r="M113" s="19" t="s">
        <v>383</v>
      </c>
      <c r="N113" s="2" t="s">
        <v>384</v>
      </c>
      <c r="O113" s="2" t="s">
        <v>52</v>
      </c>
      <c r="P113" s="2" t="s">
        <v>52</v>
      </c>
      <c r="Q113" s="2" t="s">
        <v>175</v>
      </c>
      <c r="R113" s="2" t="s">
        <v>61</v>
      </c>
      <c r="S113" s="2" t="s">
        <v>62</v>
      </c>
      <c r="T113" s="2" t="s">
        <v>62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52</v>
      </c>
      <c r="AS113" s="2" t="s">
        <v>52</v>
      </c>
      <c r="AT113" s="3"/>
      <c r="AU113" s="2" t="s">
        <v>385</v>
      </c>
      <c r="AV113" s="3">
        <v>96</v>
      </c>
    </row>
    <row r="114" spans="1:48" ht="30" customHeight="1" x14ac:dyDescent="0.4">
      <c r="A114" s="19" t="s">
        <v>369</v>
      </c>
      <c r="B114" s="19" t="s">
        <v>386</v>
      </c>
      <c r="C114" s="19" t="s">
        <v>178</v>
      </c>
      <c r="D114" s="17">
        <v>32</v>
      </c>
      <c r="E114" s="18"/>
      <c r="F114" s="18"/>
      <c r="G114" s="18"/>
      <c r="H114" s="18"/>
      <c r="I114" s="18"/>
      <c r="J114" s="18"/>
      <c r="K114" s="18">
        <f t="shared" si="4"/>
        <v>0</v>
      </c>
      <c r="L114" s="18">
        <f t="shared" si="5"/>
        <v>0</v>
      </c>
      <c r="M114" s="19" t="s">
        <v>387</v>
      </c>
      <c r="N114" s="2" t="s">
        <v>388</v>
      </c>
      <c r="O114" s="2" t="s">
        <v>52</v>
      </c>
      <c r="P114" s="2" t="s">
        <v>52</v>
      </c>
      <c r="Q114" s="2" t="s">
        <v>175</v>
      </c>
      <c r="R114" s="2" t="s">
        <v>61</v>
      </c>
      <c r="S114" s="2" t="s">
        <v>62</v>
      </c>
      <c r="T114" s="2" t="s">
        <v>62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52</v>
      </c>
      <c r="AS114" s="2" t="s">
        <v>52</v>
      </c>
      <c r="AT114" s="3"/>
      <c r="AU114" s="2" t="s">
        <v>389</v>
      </c>
      <c r="AV114" s="3">
        <v>97</v>
      </c>
    </row>
    <row r="115" spans="1:48" ht="30" customHeight="1" x14ac:dyDescent="0.4">
      <c r="A115" s="19" t="s">
        <v>369</v>
      </c>
      <c r="B115" s="19" t="s">
        <v>390</v>
      </c>
      <c r="C115" s="19" t="s">
        <v>178</v>
      </c>
      <c r="D115" s="17">
        <v>25</v>
      </c>
      <c r="E115" s="18"/>
      <c r="F115" s="18"/>
      <c r="G115" s="18"/>
      <c r="H115" s="18"/>
      <c r="I115" s="18"/>
      <c r="J115" s="18"/>
      <c r="K115" s="18">
        <f t="shared" si="4"/>
        <v>0</v>
      </c>
      <c r="L115" s="18">
        <f t="shared" si="5"/>
        <v>0</v>
      </c>
      <c r="M115" s="19" t="s">
        <v>391</v>
      </c>
      <c r="N115" s="2" t="s">
        <v>392</v>
      </c>
      <c r="O115" s="2" t="s">
        <v>52</v>
      </c>
      <c r="P115" s="2" t="s">
        <v>52</v>
      </c>
      <c r="Q115" s="2" t="s">
        <v>175</v>
      </c>
      <c r="R115" s="2" t="s">
        <v>61</v>
      </c>
      <c r="S115" s="2" t="s">
        <v>62</v>
      </c>
      <c r="T115" s="2" t="s">
        <v>62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52</v>
      </c>
      <c r="AS115" s="2" t="s">
        <v>52</v>
      </c>
      <c r="AT115" s="3"/>
      <c r="AU115" s="2" t="s">
        <v>393</v>
      </c>
      <c r="AV115" s="3">
        <v>98</v>
      </c>
    </row>
    <row r="116" spans="1:48" ht="30" customHeight="1" x14ac:dyDescent="0.4">
      <c r="A116" s="19" t="s">
        <v>369</v>
      </c>
      <c r="B116" s="19" t="s">
        <v>394</v>
      </c>
      <c r="C116" s="19" t="s">
        <v>178</v>
      </c>
      <c r="D116" s="17">
        <v>110</v>
      </c>
      <c r="E116" s="18"/>
      <c r="F116" s="18"/>
      <c r="G116" s="18"/>
      <c r="H116" s="18"/>
      <c r="I116" s="18"/>
      <c r="J116" s="18"/>
      <c r="K116" s="18">
        <f t="shared" si="4"/>
        <v>0</v>
      </c>
      <c r="L116" s="18">
        <f t="shared" si="5"/>
        <v>0</v>
      </c>
      <c r="M116" s="19" t="s">
        <v>395</v>
      </c>
      <c r="N116" s="2" t="s">
        <v>396</v>
      </c>
      <c r="O116" s="2" t="s">
        <v>52</v>
      </c>
      <c r="P116" s="2" t="s">
        <v>52</v>
      </c>
      <c r="Q116" s="2" t="s">
        <v>175</v>
      </c>
      <c r="R116" s="2" t="s">
        <v>61</v>
      </c>
      <c r="S116" s="2" t="s">
        <v>62</v>
      </c>
      <c r="T116" s="2" t="s">
        <v>62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52</v>
      </c>
      <c r="AS116" s="2" t="s">
        <v>52</v>
      </c>
      <c r="AT116" s="3"/>
      <c r="AU116" s="2" t="s">
        <v>397</v>
      </c>
      <c r="AV116" s="3">
        <v>99</v>
      </c>
    </row>
    <row r="117" spans="1:48" ht="30" customHeight="1" x14ac:dyDescent="0.4">
      <c r="A117" s="19" t="s">
        <v>398</v>
      </c>
      <c r="B117" s="19" t="s">
        <v>177</v>
      </c>
      <c r="C117" s="19" t="s">
        <v>302</v>
      </c>
      <c r="D117" s="17">
        <v>21</v>
      </c>
      <c r="E117" s="18"/>
      <c r="F117" s="18"/>
      <c r="G117" s="18"/>
      <c r="H117" s="18"/>
      <c r="I117" s="18"/>
      <c r="J117" s="18"/>
      <c r="K117" s="18">
        <f t="shared" si="4"/>
        <v>0</v>
      </c>
      <c r="L117" s="18">
        <f t="shared" si="5"/>
        <v>0</v>
      </c>
      <c r="M117" s="19" t="s">
        <v>399</v>
      </c>
      <c r="N117" s="2" t="s">
        <v>400</v>
      </c>
      <c r="O117" s="2" t="s">
        <v>52</v>
      </c>
      <c r="P117" s="2" t="s">
        <v>52</v>
      </c>
      <c r="Q117" s="2" t="s">
        <v>175</v>
      </c>
      <c r="R117" s="2" t="s">
        <v>61</v>
      </c>
      <c r="S117" s="2" t="s">
        <v>62</v>
      </c>
      <c r="T117" s="2" t="s">
        <v>62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52</v>
      </c>
      <c r="AS117" s="2" t="s">
        <v>52</v>
      </c>
      <c r="AT117" s="3"/>
      <c r="AU117" s="2" t="s">
        <v>401</v>
      </c>
      <c r="AV117" s="3">
        <v>100</v>
      </c>
    </row>
    <row r="118" spans="1:48" ht="30" customHeight="1" x14ac:dyDescent="0.4">
      <c r="A118" s="19" t="s">
        <v>398</v>
      </c>
      <c r="B118" s="19" t="s">
        <v>318</v>
      </c>
      <c r="C118" s="19" t="s">
        <v>302</v>
      </c>
      <c r="D118" s="17">
        <v>34</v>
      </c>
      <c r="E118" s="18"/>
      <c r="F118" s="18"/>
      <c r="G118" s="18"/>
      <c r="H118" s="18"/>
      <c r="I118" s="18"/>
      <c r="J118" s="18"/>
      <c r="K118" s="18">
        <f t="shared" si="4"/>
        <v>0</v>
      </c>
      <c r="L118" s="18">
        <f t="shared" si="5"/>
        <v>0</v>
      </c>
      <c r="M118" s="19" t="s">
        <v>402</v>
      </c>
      <c r="N118" s="2" t="s">
        <v>403</v>
      </c>
      <c r="O118" s="2" t="s">
        <v>52</v>
      </c>
      <c r="P118" s="2" t="s">
        <v>52</v>
      </c>
      <c r="Q118" s="2" t="s">
        <v>175</v>
      </c>
      <c r="R118" s="2" t="s">
        <v>61</v>
      </c>
      <c r="S118" s="2" t="s">
        <v>62</v>
      </c>
      <c r="T118" s="2" t="s">
        <v>62</v>
      </c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52</v>
      </c>
      <c r="AS118" s="2" t="s">
        <v>52</v>
      </c>
      <c r="AT118" s="3"/>
      <c r="AU118" s="2" t="s">
        <v>404</v>
      </c>
      <c r="AV118" s="3">
        <v>101</v>
      </c>
    </row>
    <row r="119" spans="1:48" ht="30" customHeight="1" x14ac:dyDescent="0.4">
      <c r="A119" s="19" t="s">
        <v>405</v>
      </c>
      <c r="B119" s="19" t="s">
        <v>406</v>
      </c>
      <c r="C119" s="19" t="s">
        <v>302</v>
      </c>
      <c r="D119" s="17">
        <v>5</v>
      </c>
      <c r="E119" s="18"/>
      <c r="F119" s="18"/>
      <c r="G119" s="18"/>
      <c r="H119" s="18"/>
      <c r="I119" s="18"/>
      <c r="J119" s="18"/>
      <c r="K119" s="18">
        <f t="shared" si="4"/>
        <v>0</v>
      </c>
      <c r="L119" s="18">
        <f t="shared" si="5"/>
        <v>0</v>
      </c>
      <c r="M119" s="19" t="s">
        <v>407</v>
      </c>
      <c r="N119" s="2" t="s">
        <v>408</v>
      </c>
      <c r="O119" s="2" t="s">
        <v>52</v>
      </c>
      <c r="P119" s="2" t="s">
        <v>52</v>
      </c>
      <c r="Q119" s="2" t="s">
        <v>175</v>
      </c>
      <c r="R119" s="2" t="s">
        <v>61</v>
      </c>
      <c r="S119" s="2" t="s">
        <v>62</v>
      </c>
      <c r="T119" s="2" t="s">
        <v>62</v>
      </c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52</v>
      </c>
      <c r="AS119" s="2" t="s">
        <v>52</v>
      </c>
      <c r="AT119" s="3"/>
      <c r="AU119" s="2" t="s">
        <v>409</v>
      </c>
      <c r="AV119" s="3">
        <v>102</v>
      </c>
    </row>
    <row r="120" spans="1:48" ht="30" customHeight="1" x14ac:dyDescent="0.4">
      <c r="A120" s="19" t="s">
        <v>410</v>
      </c>
      <c r="B120" s="19" t="s">
        <v>411</v>
      </c>
      <c r="C120" s="19" t="s">
        <v>302</v>
      </c>
      <c r="D120" s="17">
        <v>3</v>
      </c>
      <c r="E120" s="18"/>
      <c r="F120" s="18"/>
      <c r="G120" s="18"/>
      <c r="H120" s="18"/>
      <c r="I120" s="18"/>
      <c r="J120" s="18"/>
      <c r="K120" s="18">
        <f t="shared" si="4"/>
        <v>0</v>
      </c>
      <c r="L120" s="18">
        <f t="shared" si="5"/>
        <v>0</v>
      </c>
      <c r="M120" s="19" t="s">
        <v>52</v>
      </c>
      <c r="N120" s="2" t="s">
        <v>412</v>
      </c>
      <c r="O120" s="2" t="s">
        <v>52</v>
      </c>
      <c r="P120" s="2" t="s">
        <v>52</v>
      </c>
      <c r="Q120" s="2" t="s">
        <v>175</v>
      </c>
      <c r="R120" s="2" t="s">
        <v>62</v>
      </c>
      <c r="S120" s="2" t="s">
        <v>62</v>
      </c>
      <c r="T120" s="2" t="s">
        <v>61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413</v>
      </c>
      <c r="AV120" s="3">
        <v>103</v>
      </c>
    </row>
    <row r="121" spans="1:48" ht="30" customHeight="1" x14ac:dyDescent="0.4">
      <c r="A121" s="17"/>
      <c r="B121" s="17"/>
      <c r="C121" s="17"/>
      <c r="D121" s="17"/>
      <c r="E121" s="18"/>
      <c r="F121" s="18"/>
      <c r="G121" s="18"/>
      <c r="H121" s="18"/>
      <c r="I121" s="18"/>
      <c r="J121" s="18"/>
      <c r="K121" s="18"/>
      <c r="L121" s="18"/>
      <c r="M121" s="17"/>
      <c r="Q121" s="1" t="s">
        <v>175</v>
      </c>
    </row>
    <row r="122" spans="1:48" ht="30" customHeight="1" x14ac:dyDescent="0.4">
      <c r="A122" s="17"/>
      <c r="B122" s="17"/>
      <c r="C122" s="17"/>
      <c r="D122" s="17"/>
      <c r="E122" s="18"/>
      <c r="F122" s="18"/>
      <c r="G122" s="18"/>
      <c r="H122" s="18"/>
      <c r="I122" s="18"/>
      <c r="J122" s="18"/>
      <c r="K122" s="18"/>
      <c r="L122" s="18"/>
      <c r="M122" s="17"/>
      <c r="Q122" s="1" t="s">
        <v>175</v>
      </c>
    </row>
    <row r="123" spans="1:48" ht="30" customHeight="1" x14ac:dyDescent="0.4">
      <c r="A123" s="19" t="s">
        <v>172</v>
      </c>
      <c r="B123" s="17"/>
      <c r="C123" s="17"/>
      <c r="D123" s="17"/>
      <c r="E123" s="18"/>
      <c r="F123" s="18"/>
      <c r="G123" s="18"/>
      <c r="H123" s="18"/>
      <c r="I123" s="18"/>
      <c r="J123" s="18"/>
      <c r="K123" s="18"/>
      <c r="L123" s="18">
        <f>SUMIF(Q53:Q122,"0102",L53:L122)</f>
        <v>0</v>
      </c>
      <c r="M123" s="17"/>
      <c r="N123" t="s">
        <v>173</v>
      </c>
    </row>
    <row r="124" spans="1:48" ht="30" customHeight="1" x14ac:dyDescent="0.4">
      <c r="A124" s="19" t="s">
        <v>414</v>
      </c>
      <c r="B124" s="19" t="s">
        <v>52</v>
      </c>
      <c r="C124" s="17"/>
      <c r="D124" s="17"/>
      <c r="E124" s="18"/>
      <c r="F124" s="18"/>
      <c r="G124" s="18"/>
      <c r="H124" s="18"/>
      <c r="I124" s="18"/>
      <c r="J124" s="18"/>
      <c r="K124" s="18"/>
      <c r="L124" s="18"/>
      <c r="M124" s="17"/>
      <c r="N124" s="3"/>
      <c r="O124" s="3"/>
      <c r="P124" s="3"/>
      <c r="Q124" s="2" t="s">
        <v>415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4">
      <c r="A125" s="19" t="s">
        <v>416</v>
      </c>
      <c r="B125" s="19" t="s">
        <v>417</v>
      </c>
      <c r="C125" s="19" t="s">
        <v>178</v>
      </c>
      <c r="D125" s="17">
        <v>9</v>
      </c>
      <c r="E125" s="18"/>
      <c r="F125" s="18"/>
      <c r="G125" s="18"/>
      <c r="H125" s="18"/>
      <c r="I125" s="18"/>
      <c r="J125" s="18"/>
      <c r="K125" s="18">
        <f t="shared" ref="K125:K152" si="6">TRUNC(E125+G125+I125, 0)</f>
        <v>0</v>
      </c>
      <c r="L125" s="18">
        <f t="shared" ref="L125:L152" si="7">TRUNC(F125+H125+J125, 0)</f>
        <v>0</v>
      </c>
      <c r="M125" s="19" t="s">
        <v>418</v>
      </c>
      <c r="N125" s="2" t="s">
        <v>419</v>
      </c>
      <c r="O125" s="2" t="s">
        <v>52</v>
      </c>
      <c r="P125" s="2" t="s">
        <v>52</v>
      </c>
      <c r="Q125" s="2" t="s">
        <v>415</v>
      </c>
      <c r="R125" s="2" t="s">
        <v>61</v>
      </c>
      <c r="S125" s="2" t="s">
        <v>62</v>
      </c>
      <c r="T125" s="2" t="s">
        <v>62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420</v>
      </c>
      <c r="AV125" s="3">
        <v>108</v>
      </c>
    </row>
    <row r="126" spans="1:48" ht="30" customHeight="1" x14ac:dyDescent="0.4">
      <c r="A126" s="19" t="s">
        <v>416</v>
      </c>
      <c r="B126" s="19" t="s">
        <v>421</v>
      </c>
      <c r="C126" s="19" t="s">
        <v>178</v>
      </c>
      <c r="D126" s="17">
        <v>10</v>
      </c>
      <c r="E126" s="18"/>
      <c r="F126" s="18"/>
      <c r="G126" s="18"/>
      <c r="H126" s="18"/>
      <c r="I126" s="18"/>
      <c r="J126" s="18"/>
      <c r="K126" s="18">
        <f t="shared" si="6"/>
        <v>0</v>
      </c>
      <c r="L126" s="18">
        <f t="shared" si="7"/>
        <v>0</v>
      </c>
      <c r="M126" s="19" t="s">
        <v>422</v>
      </c>
      <c r="N126" s="2" t="s">
        <v>423</v>
      </c>
      <c r="O126" s="2" t="s">
        <v>52</v>
      </c>
      <c r="P126" s="2" t="s">
        <v>52</v>
      </c>
      <c r="Q126" s="2" t="s">
        <v>415</v>
      </c>
      <c r="R126" s="2" t="s">
        <v>61</v>
      </c>
      <c r="S126" s="2" t="s">
        <v>62</v>
      </c>
      <c r="T126" s="2" t="s">
        <v>62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424</v>
      </c>
      <c r="AV126" s="3">
        <v>109</v>
      </c>
    </row>
    <row r="127" spans="1:48" ht="30" customHeight="1" x14ac:dyDescent="0.4">
      <c r="A127" s="19" t="s">
        <v>416</v>
      </c>
      <c r="B127" s="19" t="s">
        <v>425</v>
      </c>
      <c r="C127" s="19" t="s">
        <v>178</v>
      </c>
      <c r="D127" s="17">
        <v>33</v>
      </c>
      <c r="E127" s="18"/>
      <c r="F127" s="18"/>
      <c r="G127" s="18"/>
      <c r="H127" s="18"/>
      <c r="I127" s="18"/>
      <c r="J127" s="18"/>
      <c r="K127" s="18">
        <f t="shared" si="6"/>
        <v>0</v>
      </c>
      <c r="L127" s="18">
        <f t="shared" si="7"/>
        <v>0</v>
      </c>
      <c r="M127" s="19" t="s">
        <v>426</v>
      </c>
      <c r="N127" s="2" t="s">
        <v>427</v>
      </c>
      <c r="O127" s="2" t="s">
        <v>52</v>
      </c>
      <c r="P127" s="2" t="s">
        <v>52</v>
      </c>
      <c r="Q127" s="2" t="s">
        <v>415</v>
      </c>
      <c r="R127" s="2" t="s">
        <v>61</v>
      </c>
      <c r="S127" s="2" t="s">
        <v>62</v>
      </c>
      <c r="T127" s="2" t="s">
        <v>62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428</v>
      </c>
      <c r="AV127" s="3">
        <v>110</v>
      </c>
    </row>
    <row r="128" spans="1:48" ht="30" customHeight="1" x14ac:dyDescent="0.4">
      <c r="A128" s="19" t="s">
        <v>416</v>
      </c>
      <c r="B128" s="19" t="s">
        <v>429</v>
      </c>
      <c r="C128" s="19" t="s">
        <v>178</v>
      </c>
      <c r="D128" s="17">
        <v>124</v>
      </c>
      <c r="E128" s="18"/>
      <c r="F128" s="18"/>
      <c r="G128" s="18"/>
      <c r="H128" s="18"/>
      <c r="I128" s="18"/>
      <c r="J128" s="18"/>
      <c r="K128" s="18">
        <f t="shared" si="6"/>
        <v>0</v>
      </c>
      <c r="L128" s="18">
        <f t="shared" si="7"/>
        <v>0</v>
      </c>
      <c r="M128" s="19" t="s">
        <v>430</v>
      </c>
      <c r="N128" s="2" t="s">
        <v>431</v>
      </c>
      <c r="O128" s="2" t="s">
        <v>52</v>
      </c>
      <c r="P128" s="2" t="s">
        <v>52</v>
      </c>
      <c r="Q128" s="2" t="s">
        <v>415</v>
      </c>
      <c r="R128" s="2" t="s">
        <v>61</v>
      </c>
      <c r="S128" s="2" t="s">
        <v>62</v>
      </c>
      <c r="T128" s="2" t="s">
        <v>62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52</v>
      </c>
      <c r="AS128" s="2" t="s">
        <v>52</v>
      </c>
      <c r="AT128" s="3"/>
      <c r="AU128" s="2" t="s">
        <v>432</v>
      </c>
      <c r="AV128" s="3">
        <v>111</v>
      </c>
    </row>
    <row r="129" spans="1:48" ht="30" customHeight="1" x14ac:dyDescent="0.4">
      <c r="A129" s="19" t="s">
        <v>416</v>
      </c>
      <c r="B129" s="19" t="s">
        <v>433</v>
      </c>
      <c r="C129" s="19" t="s">
        <v>178</v>
      </c>
      <c r="D129" s="17">
        <v>14</v>
      </c>
      <c r="E129" s="18"/>
      <c r="F129" s="18"/>
      <c r="G129" s="18"/>
      <c r="H129" s="18"/>
      <c r="I129" s="18"/>
      <c r="J129" s="18"/>
      <c r="K129" s="18">
        <f t="shared" si="6"/>
        <v>0</v>
      </c>
      <c r="L129" s="18">
        <f t="shared" si="7"/>
        <v>0</v>
      </c>
      <c r="M129" s="19" t="s">
        <v>434</v>
      </c>
      <c r="N129" s="2" t="s">
        <v>435</v>
      </c>
      <c r="O129" s="2" t="s">
        <v>52</v>
      </c>
      <c r="P129" s="2" t="s">
        <v>52</v>
      </c>
      <c r="Q129" s="2" t="s">
        <v>415</v>
      </c>
      <c r="R129" s="2" t="s">
        <v>61</v>
      </c>
      <c r="S129" s="2" t="s">
        <v>62</v>
      </c>
      <c r="T129" s="2" t="s">
        <v>62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52</v>
      </c>
      <c r="AS129" s="2" t="s">
        <v>52</v>
      </c>
      <c r="AT129" s="3"/>
      <c r="AU129" s="2" t="s">
        <v>436</v>
      </c>
      <c r="AV129" s="3">
        <v>112</v>
      </c>
    </row>
    <row r="130" spans="1:48" ht="30" customHeight="1" x14ac:dyDescent="0.4">
      <c r="A130" s="19" t="s">
        <v>437</v>
      </c>
      <c r="B130" s="19" t="s">
        <v>421</v>
      </c>
      <c r="C130" s="19" t="s">
        <v>178</v>
      </c>
      <c r="D130" s="17">
        <v>5</v>
      </c>
      <c r="E130" s="18"/>
      <c r="F130" s="18"/>
      <c r="G130" s="18"/>
      <c r="H130" s="18"/>
      <c r="I130" s="18"/>
      <c r="J130" s="18"/>
      <c r="K130" s="18">
        <f t="shared" si="6"/>
        <v>0</v>
      </c>
      <c r="L130" s="18">
        <f t="shared" si="7"/>
        <v>0</v>
      </c>
      <c r="M130" s="19" t="s">
        <v>438</v>
      </c>
      <c r="N130" s="2" t="s">
        <v>439</v>
      </c>
      <c r="O130" s="2" t="s">
        <v>52</v>
      </c>
      <c r="P130" s="2" t="s">
        <v>52</v>
      </c>
      <c r="Q130" s="2" t="s">
        <v>415</v>
      </c>
      <c r="R130" s="2" t="s">
        <v>61</v>
      </c>
      <c r="S130" s="2" t="s">
        <v>62</v>
      </c>
      <c r="T130" s="2" t="s">
        <v>62</v>
      </c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2" t="s">
        <v>52</v>
      </c>
      <c r="AS130" s="2" t="s">
        <v>52</v>
      </c>
      <c r="AT130" s="3"/>
      <c r="AU130" s="2" t="s">
        <v>440</v>
      </c>
      <c r="AV130" s="3">
        <v>113</v>
      </c>
    </row>
    <row r="131" spans="1:48" ht="30" customHeight="1" x14ac:dyDescent="0.4">
      <c r="A131" s="19" t="s">
        <v>437</v>
      </c>
      <c r="B131" s="19" t="s">
        <v>429</v>
      </c>
      <c r="C131" s="19" t="s">
        <v>178</v>
      </c>
      <c r="D131" s="17">
        <v>14</v>
      </c>
      <c r="E131" s="18"/>
      <c r="F131" s="18"/>
      <c r="G131" s="18"/>
      <c r="H131" s="18"/>
      <c r="I131" s="18"/>
      <c r="J131" s="18"/>
      <c r="K131" s="18">
        <f t="shared" si="6"/>
        <v>0</v>
      </c>
      <c r="L131" s="18">
        <f t="shared" si="7"/>
        <v>0</v>
      </c>
      <c r="M131" s="19" t="s">
        <v>441</v>
      </c>
      <c r="N131" s="2" t="s">
        <v>442</v>
      </c>
      <c r="O131" s="2" t="s">
        <v>52</v>
      </c>
      <c r="P131" s="2" t="s">
        <v>52</v>
      </c>
      <c r="Q131" s="2" t="s">
        <v>415</v>
      </c>
      <c r="R131" s="2" t="s">
        <v>61</v>
      </c>
      <c r="S131" s="2" t="s">
        <v>62</v>
      </c>
      <c r="T131" s="2" t="s">
        <v>62</v>
      </c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2" t="s">
        <v>52</v>
      </c>
      <c r="AS131" s="2" t="s">
        <v>52</v>
      </c>
      <c r="AT131" s="3"/>
      <c r="AU131" s="2" t="s">
        <v>443</v>
      </c>
      <c r="AV131" s="3">
        <v>114</v>
      </c>
    </row>
    <row r="132" spans="1:48" ht="30" customHeight="1" x14ac:dyDescent="0.4">
      <c r="A132" s="19" t="s">
        <v>444</v>
      </c>
      <c r="B132" s="19" t="s">
        <v>445</v>
      </c>
      <c r="C132" s="19" t="s">
        <v>101</v>
      </c>
      <c r="D132" s="17">
        <v>5</v>
      </c>
      <c r="E132" s="18"/>
      <c r="F132" s="18"/>
      <c r="G132" s="18"/>
      <c r="H132" s="18"/>
      <c r="I132" s="18"/>
      <c r="J132" s="18"/>
      <c r="K132" s="18">
        <f t="shared" si="6"/>
        <v>0</v>
      </c>
      <c r="L132" s="18">
        <f t="shared" si="7"/>
        <v>0</v>
      </c>
      <c r="M132" s="19" t="s">
        <v>52</v>
      </c>
      <c r="N132" s="2" t="s">
        <v>446</v>
      </c>
      <c r="O132" s="2" t="s">
        <v>52</v>
      </c>
      <c r="P132" s="2" t="s">
        <v>52</v>
      </c>
      <c r="Q132" s="2" t="s">
        <v>415</v>
      </c>
      <c r="R132" s="2" t="s">
        <v>62</v>
      </c>
      <c r="S132" s="2" t="s">
        <v>62</v>
      </c>
      <c r="T132" s="2" t="s">
        <v>61</v>
      </c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2" t="s">
        <v>52</v>
      </c>
      <c r="AS132" s="2" t="s">
        <v>52</v>
      </c>
      <c r="AT132" s="3"/>
      <c r="AU132" s="2" t="s">
        <v>447</v>
      </c>
      <c r="AV132" s="3">
        <v>115</v>
      </c>
    </row>
    <row r="133" spans="1:48" ht="30" customHeight="1" x14ac:dyDescent="0.4">
      <c r="A133" s="19" t="s">
        <v>448</v>
      </c>
      <c r="B133" s="19" t="s">
        <v>445</v>
      </c>
      <c r="C133" s="19" t="s">
        <v>101</v>
      </c>
      <c r="D133" s="17">
        <v>1</v>
      </c>
      <c r="E133" s="18"/>
      <c r="F133" s="18"/>
      <c r="G133" s="18"/>
      <c r="H133" s="18"/>
      <c r="I133" s="18"/>
      <c r="J133" s="18"/>
      <c r="K133" s="18">
        <f t="shared" si="6"/>
        <v>0</v>
      </c>
      <c r="L133" s="18">
        <f t="shared" si="7"/>
        <v>0</v>
      </c>
      <c r="M133" s="19" t="s">
        <v>52</v>
      </c>
      <c r="N133" s="2" t="s">
        <v>449</v>
      </c>
      <c r="O133" s="2" t="s">
        <v>52</v>
      </c>
      <c r="P133" s="2" t="s">
        <v>52</v>
      </c>
      <c r="Q133" s="2" t="s">
        <v>415</v>
      </c>
      <c r="R133" s="2" t="s">
        <v>62</v>
      </c>
      <c r="S133" s="2" t="s">
        <v>62</v>
      </c>
      <c r="T133" s="2" t="s">
        <v>61</v>
      </c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2" t="s">
        <v>52</v>
      </c>
      <c r="AS133" s="2" t="s">
        <v>52</v>
      </c>
      <c r="AT133" s="3"/>
      <c r="AU133" s="2" t="s">
        <v>450</v>
      </c>
      <c r="AV133" s="3">
        <v>116</v>
      </c>
    </row>
    <row r="134" spans="1:48" ht="30" customHeight="1" x14ac:dyDescent="0.4">
      <c r="A134" s="19" t="s">
        <v>448</v>
      </c>
      <c r="B134" s="19" t="s">
        <v>451</v>
      </c>
      <c r="C134" s="19" t="s">
        <v>101</v>
      </c>
      <c r="D134" s="17">
        <v>9</v>
      </c>
      <c r="E134" s="18"/>
      <c r="F134" s="18"/>
      <c r="G134" s="18"/>
      <c r="H134" s="18"/>
      <c r="I134" s="18"/>
      <c r="J134" s="18"/>
      <c r="K134" s="18">
        <f t="shared" si="6"/>
        <v>0</v>
      </c>
      <c r="L134" s="18">
        <f t="shared" si="7"/>
        <v>0</v>
      </c>
      <c r="M134" s="19" t="s">
        <v>52</v>
      </c>
      <c r="N134" s="2" t="s">
        <v>452</v>
      </c>
      <c r="O134" s="2" t="s">
        <v>52</v>
      </c>
      <c r="P134" s="2" t="s">
        <v>52</v>
      </c>
      <c r="Q134" s="2" t="s">
        <v>415</v>
      </c>
      <c r="R134" s="2" t="s">
        <v>62</v>
      </c>
      <c r="S134" s="2" t="s">
        <v>62</v>
      </c>
      <c r="T134" s="2" t="s">
        <v>61</v>
      </c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2" t="s">
        <v>52</v>
      </c>
      <c r="AS134" s="2" t="s">
        <v>52</v>
      </c>
      <c r="AT134" s="3"/>
      <c r="AU134" s="2" t="s">
        <v>453</v>
      </c>
      <c r="AV134" s="3">
        <v>117</v>
      </c>
    </row>
    <row r="135" spans="1:48" ht="30" customHeight="1" x14ac:dyDescent="0.4">
      <c r="A135" s="19" t="s">
        <v>448</v>
      </c>
      <c r="B135" s="19" t="s">
        <v>454</v>
      </c>
      <c r="C135" s="19" t="s">
        <v>101</v>
      </c>
      <c r="D135" s="17">
        <v>3</v>
      </c>
      <c r="E135" s="18"/>
      <c r="F135" s="18"/>
      <c r="G135" s="18"/>
      <c r="H135" s="18"/>
      <c r="I135" s="18"/>
      <c r="J135" s="18"/>
      <c r="K135" s="18">
        <f t="shared" si="6"/>
        <v>0</v>
      </c>
      <c r="L135" s="18">
        <f t="shared" si="7"/>
        <v>0</v>
      </c>
      <c r="M135" s="19" t="s">
        <v>52</v>
      </c>
      <c r="N135" s="2" t="s">
        <v>455</v>
      </c>
      <c r="O135" s="2" t="s">
        <v>52</v>
      </c>
      <c r="P135" s="2" t="s">
        <v>52</v>
      </c>
      <c r="Q135" s="2" t="s">
        <v>415</v>
      </c>
      <c r="R135" s="2" t="s">
        <v>62</v>
      </c>
      <c r="S135" s="2" t="s">
        <v>62</v>
      </c>
      <c r="T135" s="2" t="s">
        <v>61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456</v>
      </c>
      <c r="AV135" s="3">
        <v>286</v>
      </c>
    </row>
    <row r="136" spans="1:48" ht="30" customHeight="1" x14ac:dyDescent="0.4">
      <c r="A136" s="19" t="s">
        <v>448</v>
      </c>
      <c r="B136" s="19" t="s">
        <v>457</v>
      </c>
      <c r="C136" s="19" t="s">
        <v>101</v>
      </c>
      <c r="D136" s="17">
        <v>1</v>
      </c>
      <c r="E136" s="18"/>
      <c r="F136" s="18"/>
      <c r="G136" s="18"/>
      <c r="H136" s="18"/>
      <c r="I136" s="18"/>
      <c r="J136" s="18"/>
      <c r="K136" s="18">
        <f t="shared" si="6"/>
        <v>0</v>
      </c>
      <c r="L136" s="18">
        <f t="shared" si="7"/>
        <v>0</v>
      </c>
      <c r="M136" s="19" t="s">
        <v>52</v>
      </c>
      <c r="N136" s="2" t="s">
        <v>458</v>
      </c>
      <c r="O136" s="2" t="s">
        <v>52</v>
      </c>
      <c r="P136" s="2" t="s">
        <v>52</v>
      </c>
      <c r="Q136" s="2" t="s">
        <v>415</v>
      </c>
      <c r="R136" s="2" t="s">
        <v>62</v>
      </c>
      <c r="S136" s="2" t="s">
        <v>62</v>
      </c>
      <c r="T136" s="2" t="s">
        <v>61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459</v>
      </c>
      <c r="AV136" s="3">
        <v>118</v>
      </c>
    </row>
    <row r="137" spans="1:48" ht="30" customHeight="1" x14ac:dyDescent="0.4">
      <c r="A137" s="19" t="s">
        <v>460</v>
      </c>
      <c r="B137" s="19" t="s">
        <v>451</v>
      </c>
      <c r="C137" s="19" t="s">
        <v>101</v>
      </c>
      <c r="D137" s="17">
        <v>5</v>
      </c>
      <c r="E137" s="18"/>
      <c r="F137" s="18"/>
      <c r="G137" s="18"/>
      <c r="H137" s="18"/>
      <c r="I137" s="18"/>
      <c r="J137" s="18"/>
      <c r="K137" s="18">
        <f t="shared" si="6"/>
        <v>0</v>
      </c>
      <c r="L137" s="18">
        <f t="shared" si="7"/>
        <v>0</v>
      </c>
      <c r="M137" s="19" t="s">
        <v>52</v>
      </c>
      <c r="N137" s="2" t="s">
        <v>461</v>
      </c>
      <c r="O137" s="2" t="s">
        <v>52</v>
      </c>
      <c r="P137" s="2" t="s">
        <v>52</v>
      </c>
      <c r="Q137" s="2" t="s">
        <v>415</v>
      </c>
      <c r="R137" s="2" t="s">
        <v>62</v>
      </c>
      <c r="S137" s="2" t="s">
        <v>62</v>
      </c>
      <c r="T137" s="2" t="s">
        <v>61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462</v>
      </c>
      <c r="AV137" s="3">
        <v>119</v>
      </c>
    </row>
    <row r="138" spans="1:48" ht="30" customHeight="1" x14ac:dyDescent="0.4">
      <c r="A138" s="19" t="s">
        <v>460</v>
      </c>
      <c r="B138" s="19" t="s">
        <v>454</v>
      </c>
      <c r="C138" s="19" t="s">
        <v>101</v>
      </c>
      <c r="D138" s="17">
        <v>1</v>
      </c>
      <c r="E138" s="18"/>
      <c r="F138" s="18"/>
      <c r="G138" s="18"/>
      <c r="H138" s="18"/>
      <c r="I138" s="18"/>
      <c r="J138" s="18"/>
      <c r="K138" s="18">
        <f t="shared" si="6"/>
        <v>0</v>
      </c>
      <c r="L138" s="18">
        <f t="shared" si="7"/>
        <v>0</v>
      </c>
      <c r="M138" s="19" t="s">
        <v>52</v>
      </c>
      <c r="N138" s="2" t="s">
        <v>463</v>
      </c>
      <c r="O138" s="2" t="s">
        <v>52</v>
      </c>
      <c r="P138" s="2" t="s">
        <v>52</v>
      </c>
      <c r="Q138" s="2" t="s">
        <v>415</v>
      </c>
      <c r="R138" s="2" t="s">
        <v>62</v>
      </c>
      <c r="S138" s="2" t="s">
        <v>62</v>
      </c>
      <c r="T138" s="2" t="s">
        <v>61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464</v>
      </c>
      <c r="AV138" s="3">
        <v>120</v>
      </c>
    </row>
    <row r="139" spans="1:48" ht="30" customHeight="1" x14ac:dyDescent="0.4">
      <c r="A139" s="19" t="s">
        <v>465</v>
      </c>
      <c r="B139" s="19" t="s">
        <v>466</v>
      </c>
      <c r="C139" s="19" t="s">
        <v>101</v>
      </c>
      <c r="D139" s="17">
        <v>6</v>
      </c>
      <c r="E139" s="18"/>
      <c r="F139" s="18"/>
      <c r="G139" s="18"/>
      <c r="H139" s="18"/>
      <c r="I139" s="18"/>
      <c r="J139" s="18"/>
      <c r="K139" s="18">
        <f t="shared" si="6"/>
        <v>0</v>
      </c>
      <c r="L139" s="18">
        <f t="shared" si="7"/>
        <v>0</v>
      </c>
      <c r="M139" s="19" t="s">
        <v>52</v>
      </c>
      <c r="N139" s="2" t="s">
        <v>467</v>
      </c>
      <c r="O139" s="2" t="s">
        <v>52</v>
      </c>
      <c r="P139" s="2" t="s">
        <v>52</v>
      </c>
      <c r="Q139" s="2" t="s">
        <v>415</v>
      </c>
      <c r="R139" s="2" t="s">
        <v>62</v>
      </c>
      <c r="S139" s="2" t="s">
        <v>62</v>
      </c>
      <c r="T139" s="2" t="s">
        <v>61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468</v>
      </c>
      <c r="AV139" s="3">
        <v>121</v>
      </c>
    </row>
    <row r="140" spans="1:48" ht="30" customHeight="1" x14ac:dyDescent="0.4">
      <c r="A140" s="19" t="s">
        <v>465</v>
      </c>
      <c r="B140" s="19" t="s">
        <v>469</v>
      </c>
      <c r="C140" s="19" t="s">
        <v>101</v>
      </c>
      <c r="D140" s="17">
        <v>61</v>
      </c>
      <c r="E140" s="18"/>
      <c r="F140" s="18"/>
      <c r="G140" s="18"/>
      <c r="H140" s="18"/>
      <c r="I140" s="18"/>
      <c r="J140" s="18"/>
      <c r="K140" s="18">
        <f t="shared" si="6"/>
        <v>0</v>
      </c>
      <c r="L140" s="18">
        <f t="shared" si="7"/>
        <v>0</v>
      </c>
      <c r="M140" s="19" t="s">
        <v>52</v>
      </c>
      <c r="N140" s="2" t="s">
        <v>470</v>
      </c>
      <c r="O140" s="2" t="s">
        <v>52</v>
      </c>
      <c r="P140" s="2" t="s">
        <v>52</v>
      </c>
      <c r="Q140" s="2" t="s">
        <v>415</v>
      </c>
      <c r="R140" s="2" t="s">
        <v>62</v>
      </c>
      <c r="S140" s="2" t="s">
        <v>62</v>
      </c>
      <c r="T140" s="2" t="s">
        <v>61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471</v>
      </c>
      <c r="AV140" s="3">
        <v>122</v>
      </c>
    </row>
    <row r="141" spans="1:48" ht="30" customHeight="1" x14ac:dyDescent="0.4">
      <c r="A141" s="19" t="s">
        <v>465</v>
      </c>
      <c r="B141" s="19" t="s">
        <v>472</v>
      </c>
      <c r="C141" s="19" t="s">
        <v>101</v>
      </c>
      <c r="D141" s="17">
        <v>8</v>
      </c>
      <c r="E141" s="18"/>
      <c r="F141" s="18"/>
      <c r="G141" s="18"/>
      <c r="H141" s="18"/>
      <c r="I141" s="18"/>
      <c r="J141" s="18"/>
      <c r="K141" s="18">
        <f t="shared" si="6"/>
        <v>0</v>
      </c>
      <c r="L141" s="18">
        <f t="shared" si="7"/>
        <v>0</v>
      </c>
      <c r="M141" s="19" t="s">
        <v>52</v>
      </c>
      <c r="N141" s="2" t="s">
        <v>473</v>
      </c>
      <c r="O141" s="2" t="s">
        <v>52</v>
      </c>
      <c r="P141" s="2" t="s">
        <v>52</v>
      </c>
      <c r="Q141" s="2" t="s">
        <v>415</v>
      </c>
      <c r="R141" s="2" t="s">
        <v>62</v>
      </c>
      <c r="S141" s="2" t="s">
        <v>62</v>
      </c>
      <c r="T141" s="2" t="s">
        <v>61</v>
      </c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2" t="s">
        <v>52</v>
      </c>
      <c r="AS141" s="2" t="s">
        <v>52</v>
      </c>
      <c r="AT141" s="3"/>
      <c r="AU141" s="2" t="s">
        <v>474</v>
      </c>
      <c r="AV141" s="3">
        <v>123</v>
      </c>
    </row>
    <row r="142" spans="1:48" ht="30" customHeight="1" x14ac:dyDescent="0.4">
      <c r="A142" s="19" t="s">
        <v>465</v>
      </c>
      <c r="B142" s="19" t="s">
        <v>475</v>
      </c>
      <c r="C142" s="19" t="s">
        <v>101</v>
      </c>
      <c r="D142" s="17">
        <v>1</v>
      </c>
      <c r="E142" s="18"/>
      <c r="F142" s="18"/>
      <c r="G142" s="18"/>
      <c r="H142" s="18"/>
      <c r="I142" s="18"/>
      <c r="J142" s="18"/>
      <c r="K142" s="18">
        <f t="shared" si="6"/>
        <v>0</v>
      </c>
      <c r="L142" s="18">
        <f t="shared" si="7"/>
        <v>0</v>
      </c>
      <c r="M142" s="19" t="s">
        <v>52</v>
      </c>
      <c r="N142" s="2" t="s">
        <v>476</v>
      </c>
      <c r="O142" s="2" t="s">
        <v>52</v>
      </c>
      <c r="P142" s="2" t="s">
        <v>52</v>
      </c>
      <c r="Q142" s="2" t="s">
        <v>415</v>
      </c>
      <c r="R142" s="2" t="s">
        <v>62</v>
      </c>
      <c r="S142" s="2" t="s">
        <v>62</v>
      </c>
      <c r="T142" s="2" t="s">
        <v>61</v>
      </c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2" t="s">
        <v>52</v>
      </c>
      <c r="AS142" s="2" t="s">
        <v>52</v>
      </c>
      <c r="AT142" s="3"/>
      <c r="AU142" s="2" t="s">
        <v>477</v>
      </c>
      <c r="AV142" s="3">
        <v>124</v>
      </c>
    </row>
    <row r="143" spans="1:48" ht="30" customHeight="1" x14ac:dyDescent="0.4">
      <c r="A143" s="19" t="s">
        <v>478</v>
      </c>
      <c r="B143" s="19" t="s">
        <v>457</v>
      </c>
      <c r="C143" s="19" t="s">
        <v>101</v>
      </c>
      <c r="D143" s="17">
        <v>1</v>
      </c>
      <c r="E143" s="18"/>
      <c r="F143" s="18"/>
      <c r="G143" s="18"/>
      <c r="H143" s="18"/>
      <c r="I143" s="18"/>
      <c r="J143" s="18"/>
      <c r="K143" s="18">
        <f t="shared" si="6"/>
        <v>0</v>
      </c>
      <c r="L143" s="18">
        <f t="shared" si="7"/>
        <v>0</v>
      </c>
      <c r="M143" s="19" t="s">
        <v>52</v>
      </c>
      <c r="N143" s="2" t="s">
        <v>479</v>
      </c>
      <c r="O143" s="2" t="s">
        <v>52</v>
      </c>
      <c r="P143" s="2" t="s">
        <v>52</v>
      </c>
      <c r="Q143" s="2" t="s">
        <v>415</v>
      </c>
      <c r="R143" s="2" t="s">
        <v>62</v>
      </c>
      <c r="S143" s="2" t="s">
        <v>62</v>
      </c>
      <c r="T143" s="2" t="s">
        <v>61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480</v>
      </c>
      <c r="AV143" s="3">
        <v>125</v>
      </c>
    </row>
    <row r="144" spans="1:48" ht="30" customHeight="1" x14ac:dyDescent="0.4">
      <c r="A144" s="19" t="s">
        <v>481</v>
      </c>
      <c r="B144" s="19" t="s">
        <v>469</v>
      </c>
      <c r="C144" s="19" t="s">
        <v>101</v>
      </c>
      <c r="D144" s="17">
        <v>2</v>
      </c>
      <c r="E144" s="18"/>
      <c r="F144" s="18"/>
      <c r="G144" s="18"/>
      <c r="H144" s="18"/>
      <c r="I144" s="18"/>
      <c r="J144" s="18"/>
      <c r="K144" s="18">
        <f t="shared" si="6"/>
        <v>0</v>
      </c>
      <c r="L144" s="18">
        <f t="shared" si="7"/>
        <v>0</v>
      </c>
      <c r="M144" s="19" t="s">
        <v>52</v>
      </c>
      <c r="N144" s="2" t="s">
        <v>482</v>
      </c>
      <c r="O144" s="2" t="s">
        <v>52</v>
      </c>
      <c r="P144" s="2" t="s">
        <v>52</v>
      </c>
      <c r="Q144" s="2" t="s">
        <v>415</v>
      </c>
      <c r="R144" s="2" t="s">
        <v>62</v>
      </c>
      <c r="S144" s="2" t="s">
        <v>62</v>
      </c>
      <c r="T144" s="2" t="s">
        <v>61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483</v>
      </c>
      <c r="AV144" s="3">
        <v>126</v>
      </c>
    </row>
    <row r="145" spans="1:48" ht="30" customHeight="1" x14ac:dyDescent="0.4">
      <c r="A145" s="19" t="s">
        <v>481</v>
      </c>
      <c r="B145" s="19" t="s">
        <v>472</v>
      </c>
      <c r="C145" s="19" t="s">
        <v>101</v>
      </c>
      <c r="D145" s="17">
        <v>6</v>
      </c>
      <c r="E145" s="18"/>
      <c r="F145" s="18"/>
      <c r="G145" s="18"/>
      <c r="H145" s="18"/>
      <c r="I145" s="18"/>
      <c r="J145" s="18"/>
      <c r="K145" s="18">
        <f t="shared" si="6"/>
        <v>0</v>
      </c>
      <c r="L145" s="18">
        <f t="shared" si="7"/>
        <v>0</v>
      </c>
      <c r="M145" s="19" t="s">
        <v>52</v>
      </c>
      <c r="N145" s="2" t="s">
        <v>484</v>
      </c>
      <c r="O145" s="2" t="s">
        <v>52</v>
      </c>
      <c r="P145" s="2" t="s">
        <v>52</v>
      </c>
      <c r="Q145" s="2" t="s">
        <v>415</v>
      </c>
      <c r="R145" s="2" t="s">
        <v>62</v>
      </c>
      <c r="S145" s="2" t="s">
        <v>62</v>
      </c>
      <c r="T145" s="2" t="s">
        <v>61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485</v>
      </c>
      <c r="AV145" s="3">
        <v>127</v>
      </c>
    </row>
    <row r="146" spans="1:48" ht="30" customHeight="1" x14ac:dyDescent="0.4">
      <c r="A146" s="19" t="s">
        <v>481</v>
      </c>
      <c r="B146" s="19" t="s">
        <v>475</v>
      </c>
      <c r="C146" s="19" t="s">
        <v>101</v>
      </c>
      <c r="D146" s="17">
        <v>2</v>
      </c>
      <c r="E146" s="18"/>
      <c r="F146" s="18"/>
      <c r="G146" s="18"/>
      <c r="H146" s="18"/>
      <c r="I146" s="18"/>
      <c r="J146" s="18"/>
      <c r="K146" s="18">
        <f t="shared" si="6"/>
        <v>0</v>
      </c>
      <c r="L146" s="18">
        <f t="shared" si="7"/>
        <v>0</v>
      </c>
      <c r="M146" s="19" t="s">
        <v>52</v>
      </c>
      <c r="N146" s="2" t="s">
        <v>486</v>
      </c>
      <c r="O146" s="2" t="s">
        <v>52</v>
      </c>
      <c r="P146" s="2" t="s">
        <v>52</v>
      </c>
      <c r="Q146" s="2" t="s">
        <v>415</v>
      </c>
      <c r="R146" s="2" t="s">
        <v>62</v>
      </c>
      <c r="S146" s="2" t="s">
        <v>62</v>
      </c>
      <c r="T146" s="2" t="s">
        <v>61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487</v>
      </c>
      <c r="AV146" s="3">
        <v>128</v>
      </c>
    </row>
    <row r="147" spans="1:48" ht="30" customHeight="1" x14ac:dyDescent="0.4">
      <c r="A147" s="19" t="s">
        <v>481</v>
      </c>
      <c r="B147" s="19" t="s">
        <v>488</v>
      </c>
      <c r="C147" s="19" t="s">
        <v>101</v>
      </c>
      <c r="D147" s="17">
        <v>3</v>
      </c>
      <c r="E147" s="18"/>
      <c r="F147" s="18"/>
      <c r="G147" s="18"/>
      <c r="H147" s="18"/>
      <c r="I147" s="18"/>
      <c r="J147" s="18"/>
      <c r="K147" s="18">
        <f t="shared" si="6"/>
        <v>0</v>
      </c>
      <c r="L147" s="18">
        <f t="shared" si="7"/>
        <v>0</v>
      </c>
      <c r="M147" s="19" t="s">
        <v>52</v>
      </c>
      <c r="N147" s="2" t="s">
        <v>489</v>
      </c>
      <c r="O147" s="2" t="s">
        <v>52</v>
      </c>
      <c r="P147" s="2" t="s">
        <v>52</v>
      </c>
      <c r="Q147" s="2" t="s">
        <v>415</v>
      </c>
      <c r="R147" s="2" t="s">
        <v>62</v>
      </c>
      <c r="S147" s="2" t="s">
        <v>62</v>
      </c>
      <c r="T147" s="2" t="s">
        <v>61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490</v>
      </c>
      <c r="AV147" s="3">
        <v>129</v>
      </c>
    </row>
    <row r="148" spans="1:48" ht="30" customHeight="1" x14ac:dyDescent="0.4">
      <c r="A148" s="19" t="s">
        <v>491</v>
      </c>
      <c r="B148" s="19" t="s">
        <v>469</v>
      </c>
      <c r="C148" s="19" t="s">
        <v>101</v>
      </c>
      <c r="D148" s="17">
        <v>3</v>
      </c>
      <c r="E148" s="18"/>
      <c r="F148" s="18"/>
      <c r="G148" s="18"/>
      <c r="H148" s="18"/>
      <c r="I148" s="18"/>
      <c r="J148" s="18"/>
      <c r="K148" s="18">
        <f t="shared" si="6"/>
        <v>0</v>
      </c>
      <c r="L148" s="18">
        <f t="shared" si="7"/>
        <v>0</v>
      </c>
      <c r="M148" s="19" t="s">
        <v>492</v>
      </c>
      <c r="N148" s="2" t="s">
        <v>493</v>
      </c>
      <c r="O148" s="2" t="s">
        <v>52</v>
      </c>
      <c r="P148" s="2" t="s">
        <v>52</v>
      </c>
      <c r="Q148" s="2" t="s">
        <v>415</v>
      </c>
      <c r="R148" s="2" t="s">
        <v>61</v>
      </c>
      <c r="S148" s="2" t="s">
        <v>62</v>
      </c>
      <c r="T148" s="2" t="s">
        <v>62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494</v>
      </c>
      <c r="AV148" s="3">
        <v>130</v>
      </c>
    </row>
    <row r="149" spans="1:48" ht="30" customHeight="1" x14ac:dyDescent="0.4">
      <c r="A149" s="19" t="s">
        <v>491</v>
      </c>
      <c r="B149" s="19" t="s">
        <v>472</v>
      </c>
      <c r="C149" s="19" t="s">
        <v>101</v>
      </c>
      <c r="D149" s="17">
        <v>5</v>
      </c>
      <c r="E149" s="18"/>
      <c r="F149" s="18"/>
      <c r="G149" s="18"/>
      <c r="H149" s="18"/>
      <c r="I149" s="18"/>
      <c r="J149" s="18"/>
      <c r="K149" s="18">
        <f t="shared" si="6"/>
        <v>0</v>
      </c>
      <c r="L149" s="18">
        <f t="shared" si="7"/>
        <v>0</v>
      </c>
      <c r="M149" s="19" t="s">
        <v>495</v>
      </c>
      <c r="N149" s="2" t="s">
        <v>496</v>
      </c>
      <c r="O149" s="2" t="s">
        <v>52</v>
      </c>
      <c r="P149" s="2" t="s">
        <v>52</v>
      </c>
      <c r="Q149" s="2" t="s">
        <v>415</v>
      </c>
      <c r="R149" s="2" t="s">
        <v>61</v>
      </c>
      <c r="S149" s="2" t="s">
        <v>62</v>
      </c>
      <c r="T149" s="2" t="s">
        <v>62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497</v>
      </c>
      <c r="AV149" s="3">
        <v>131</v>
      </c>
    </row>
    <row r="150" spans="1:48" ht="30" customHeight="1" x14ac:dyDescent="0.4">
      <c r="A150" s="19" t="s">
        <v>498</v>
      </c>
      <c r="B150" s="19" t="s">
        <v>499</v>
      </c>
      <c r="C150" s="19" t="s">
        <v>101</v>
      </c>
      <c r="D150" s="17">
        <v>1</v>
      </c>
      <c r="E150" s="18"/>
      <c r="F150" s="18"/>
      <c r="G150" s="18"/>
      <c r="H150" s="18"/>
      <c r="I150" s="18"/>
      <c r="J150" s="18"/>
      <c r="K150" s="18">
        <f t="shared" si="6"/>
        <v>0</v>
      </c>
      <c r="L150" s="18">
        <f t="shared" si="7"/>
        <v>0</v>
      </c>
      <c r="M150" s="19" t="s">
        <v>52</v>
      </c>
      <c r="N150" s="2" t="s">
        <v>500</v>
      </c>
      <c r="O150" s="2" t="s">
        <v>52</v>
      </c>
      <c r="P150" s="2" t="s">
        <v>52</v>
      </c>
      <c r="Q150" s="2" t="s">
        <v>415</v>
      </c>
      <c r="R150" s="2" t="s">
        <v>62</v>
      </c>
      <c r="S150" s="2" t="s">
        <v>62</v>
      </c>
      <c r="T150" s="2" t="s">
        <v>61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501</v>
      </c>
      <c r="AV150" s="3">
        <v>132</v>
      </c>
    </row>
    <row r="151" spans="1:48" ht="30" customHeight="1" x14ac:dyDescent="0.4">
      <c r="A151" s="19" t="s">
        <v>502</v>
      </c>
      <c r="B151" s="19" t="s">
        <v>472</v>
      </c>
      <c r="C151" s="19" t="s">
        <v>101</v>
      </c>
      <c r="D151" s="17">
        <v>2</v>
      </c>
      <c r="E151" s="18"/>
      <c r="F151" s="18"/>
      <c r="G151" s="18"/>
      <c r="H151" s="18"/>
      <c r="I151" s="18"/>
      <c r="J151" s="18"/>
      <c r="K151" s="18">
        <f t="shared" si="6"/>
        <v>0</v>
      </c>
      <c r="L151" s="18">
        <f t="shared" si="7"/>
        <v>0</v>
      </c>
      <c r="M151" s="19" t="s">
        <v>52</v>
      </c>
      <c r="N151" s="2" t="s">
        <v>503</v>
      </c>
      <c r="O151" s="2" t="s">
        <v>52</v>
      </c>
      <c r="P151" s="2" t="s">
        <v>52</v>
      </c>
      <c r="Q151" s="2" t="s">
        <v>415</v>
      </c>
      <c r="R151" s="2" t="s">
        <v>62</v>
      </c>
      <c r="S151" s="2" t="s">
        <v>62</v>
      </c>
      <c r="T151" s="2" t="s">
        <v>61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504</v>
      </c>
      <c r="AV151" s="3">
        <v>133</v>
      </c>
    </row>
    <row r="152" spans="1:48" ht="30" customHeight="1" x14ac:dyDescent="0.4">
      <c r="A152" s="19" t="s">
        <v>502</v>
      </c>
      <c r="B152" s="19" t="s">
        <v>469</v>
      </c>
      <c r="C152" s="19" t="s">
        <v>101</v>
      </c>
      <c r="D152" s="17">
        <v>1</v>
      </c>
      <c r="E152" s="18"/>
      <c r="F152" s="18"/>
      <c r="G152" s="18"/>
      <c r="H152" s="18"/>
      <c r="I152" s="18"/>
      <c r="J152" s="18"/>
      <c r="K152" s="18">
        <f t="shared" si="6"/>
        <v>0</v>
      </c>
      <c r="L152" s="18">
        <f t="shared" si="7"/>
        <v>0</v>
      </c>
      <c r="M152" s="19" t="s">
        <v>52</v>
      </c>
      <c r="N152" s="2" t="s">
        <v>505</v>
      </c>
      <c r="O152" s="2" t="s">
        <v>52</v>
      </c>
      <c r="P152" s="2" t="s">
        <v>52</v>
      </c>
      <c r="Q152" s="2" t="s">
        <v>415</v>
      </c>
      <c r="R152" s="2" t="s">
        <v>62</v>
      </c>
      <c r="S152" s="2" t="s">
        <v>62</v>
      </c>
      <c r="T152" s="2" t="s">
        <v>61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506</v>
      </c>
      <c r="AV152" s="3">
        <v>134</v>
      </c>
    </row>
    <row r="153" spans="1:48" ht="30" customHeight="1" x14ac:dyDescent="0.4">
      <c r="A153" s="17"/>
      <c r="B153" s="17"/>
      <c r="C153" s="17"/>
      <c r="D153" s="17"/>
      <c r="E153" s="18"/>
      <c r="F153" s="18"/>
      <c r="G153" s="18"/>
      <c r="H153" s="18"/>
      <c r="I153" s="18"/>
      <c r="J153" s="18"/>
      <c r="K153" s="18"/>
      <c r="L153" s="18"/>
      <c r="M153" s="17"/>
      <c r="Q153" s="1" t="s">
        <v>415</v>
      </c>
    </row>
    <row r="154" spans="1:48" ht="30" customHeight="1" x14ac:dyDescent="0.4">
      <c r="A154" s="17"/>
      <c r="B154" s="17"/>
      <c r="C154" s="17"/>
      <c r="D154" s="17"/>
      <c r="E154" s="18"/>
      <c r="F154" s="18"/>
      <c r="G154" s="18"/>
      <c r="H154" s="18"/>
      <c r="I154" s="18"/>
      <c r="J154" s="18"/>
      <c r="K154" s="18"/>
      <c r="L154" s="18"/>
      <c r="M154" s="17"/>
      <c r="Q154" s="1" t="s">
        <v>415</v>
      </c>
    </row>
    <row r="155" spans="1:48" ht="30" customHeight="1" x14ac:dyDescent="0.4">
      <c r="A155" s="17"/>
      <c r="B155" s="17"/>
      <c r="C155" s="17"/>
      <c r="D155" s="17"/>
      <c r="E155" s="18"/>
      <c r="F155" s="18"/>
      <c r="G155" s="18"/>
      <c r="H155" s="18"/>
      <c r="I155" s="18"/>
      <c r="J155" s="18"/>
      <c r="K155" s="18"/>
      <c r="L155" s="18"/>
      <c r="M155" s="17"/>
      <c r="Q155" s="1" t="s">
        <v>415</v>
      </c>
    </row>
    <row r="156" spans="1:48" ht="30" customHeight="1" x14ac:dyDescent="0.4">
      <c r="A156" s="17"/>
      <c r="B156" s="17"/>
      <c r="C156" s="17"/>
      <c r="D156" s="17"/>
      <c r="E156" s="18"/>
      <c r="F156" s="18"/>
      <c r="G156" s="18"/>
      <c r="H156" s="18"/>
      <c r="I156" s="18"/>
      <c r="J156" s="18"/>
      <c r="K156" s="18"/>
      <c r="L156" s="18"/>
      <c r="M156" s="17"/>
      <c r="Q156" s="1" t="s">
        <v>415</v>
      </c>
    </row>
    <row r="157" spans="1:48" ht="30" customHeight="1" x14ac:dyDescent="0.4">
      <c r="A157" s="17"/>
      <c r="B157" s="17"/>
      <c r="C157" s="17"/>
      <c r="D157" s="17"/>
      <c r="E157" s="18"/>
      <c r="F157" s="18"/>
      <c r="G157" s="18"/>
      <c r="H157" s="18"/>
      <c r="I157" s="18"/>
      <c r="J157" s="18"/>
      <c r="K157" s="18"/>
      <c r="L157" s="18"/>
      <c r="M157" s="17"/>
      <c r="Q157" s="1" t="s">
        <v>415</v>
      </c>
    </row>
    <row r="158" spans="1:48" ht="30" customHeight="1" x14ac:dyDescent="0.4">
      <c r="A158" s="17"/>
      <c r="B158" s="17"/>
      <c r="C158" s="17"/>
      <c r="D158" s="17"/>
      <c r="E158" s="18"/>
      <c r="F158" s="18"/>
      <c r="G158" s="18"/>
      <c r="H158" s="18"/>
      <c r="I158" s="18"/>
      <c r="J158" s="18"/>
      <c r="K158" s="18"/>
      <c r="L158" s="18"/>
      <c r="M158" s="17"/>
      <c r="Q158" s="1" t="s">
        <v>415</v>
      </c>
    </row>
    <row r="159" spans="1:48" ht="30" customHeight="1" x14ac:dyDescent="0.4">
      <c r="A159" s="17"/>
      <c r="B159" s="17"/>
      <c r="C159" s="17"/>
      <c r="D159" s="17"/>
      <c r="E159" s="18"/>
      <c r="F159" s="18"/>
      <c r="G159" s="18"/>
      <c r="H159" s="18"/>
      <c r="I159" s="18"/>
      <c r="J159" s="18"/>
      <c r="K159" s="18"/>
      <c r="L159" s="18"/>
      <c r="M159" s="17"/>
      <c r="Q159" s="1" t="s">
        <v>415</v>
      </c>
    </row>
    <row r="160" spans="1:48" ht="30" customHeight="1" x14ac:dyDescent="0.4">
      <c r="A160" s="17"/>
      <c r="B160" s="17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7"/>
      <c r="Q160" s="1" t="s">
        <v>415</v>
      </c>
    </row>
    <row r="161" spans="1:48" ht="30" customHeight="1" x14ac:dyDescent="0.4">
      <c r="A161" s="17"/>
      <c r="B161" s="17"/>
      <c r="C161" s="17"/>
      <c r="D161" s="17"/>
      <c r="E161" s="18"/>
      <c r="F161" s="18"/>
      <c r="G161" s="18"/>
      <c r="H161" s="18"/>
      <c r="I161" s="18"/>
      <c r="J161" s="18"/>
      <c r="K161" s="18"/>
      <c r="L161" s="18"/>
      <c r="M161" s="17"/>
      <c r="Q161" s="1" t="s">
        <v>415</v>
      </c>
    </row>
    <row r="162" spans="1:48" ht="30" customHeight="1" x14ac:dyDescent="0.4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7"/>
      <c r="Q162" s="1" t="s">
        <v>415</v>
      </c>
    </row>
    <row r="163" spans="1:48" ht="30" customHeight="1" x14ac:dyDescent="0.4">
      <c r="A163" s="17"/>
      <c r="B163" s="17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7"/>
      <c r="Q163" s="1" t="s">
        <v>415</v>
      </c>
    </row>
    <row r="164" spans="1:48" ht="30" customHeight="1" x14ac:dyDescent="0.4">
      <c r="A164" s="17"/>
      <c r="B164" s="17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7"/>
      <c r="Q164" s="1" t="s">
        <v>415</v>
      </c>
    </row>
    <row r="165" spans="1:48" ht="30" customHeight="1" x14ac:dyDescent="0.4">
      <c r="A165" s="17"/>
      <c r="B165" s="17"/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7"/>
      <c r="Q165" s="1" t="s">
        <v>415</v>
      </c>
    </row>
    <row r="166" spans="1:48" ht="30" customHeight="1" x14ac:dyDescent="0.4">
      <c r="A166" s="17"/>
      <c r="B166" s="17"/>
      <c r="C166" s="17"/>
      <c r="D166" s="17"/>
      <c r="E166" s="18"/>
      <c r="F166" s="18"/>
      <c r="G166" s="18"/>
      <c r="H166" s="18"/>
      <c r="I166" s="18"/>
      <c r="J166" s="18"/>
      <c r="K166" s="18"/>
      <c r="L166" s="18"/>
      <c r="M166" s="17"/>
      <c r="Q166" s="1" t="s">
        <v>415</v>
      </c>
    </row>
    <row r="167" spans="1:48" ht="30" customHeight="1" x14ac:dyDescent="0.4">
      <c r="A167" s="17"/>
      <c r="B167" s="17"/>
      <c r="C167" s="17"/>
      <c r="D167" s="17"/>
      <c r="E167" s="18"/>
      <c r="F167" s="18"/>
      <c r="G167" s="18"/>
      <c r="H167" s="18"/>
      <c r="I167" s="18"/>
      <c r="J167" s="18"/>
      <c r="K167" s="18"/>
      <c r="L167" s="18"/>
      <c r="M167" s="17"/>
      <c r="Q167" s="1" t="s">
        <v>415</v>
      </c>
    </row>
    <row r="168" spans="1:48" ht="30" customHeight="1" x14ac:dyDescent="0.4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7"/>
      <c r="Q168" s="1" t="s">
        <v>415</v>
      </c>
    </row>
    <row r="169" spans="1:48" ht="30" customHeight="1" x14ac:dyDescent="0.4">
      <c r="A169" s="17"/>
      <c r="B169" s="17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7"/>
      <c r="Q169" s="1" t="s">
        <v>415</v>
      </c>
    </row>
    <row r="170" spans="1:48" ht="30" customHeight="1" x14ac:dyDescent="0.4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7"/>
      <c r="Q170" s="1" t="s">
        <v>415</v>
      </c>
    </row>
    <row r="171" spans="1:48" ht="30" customHeight="1" x14ac:dyDescent="0.4">
      <c r="A171" s="19" t="s">
        <v>172</v>
      </c>
      <c r="B171" s="17"/>
      <c r="C171" s="17"/>
      <c r="D171" s="17"/>
      <c r="E171" s="18"/>
      <c r="F171" s="18"/>
      <c r="G171" s="18"/>
      <c r="H171" s="18"/>
      <c r="I171" s="18"/>
      <c r="J171" s="18"/>
      <c r="K171" s="18"/>
      <c r="L171" s="18">
        <f>SUMIF(Q125:Q170,"0103",L125:L170)</f>
        <v>0</v>
      </c>
      <c r="M171" s="17"/>
      <c r="N171" t="s">
        <v>173</v>
      </c>
    </row>
    <row r="172" spans="1:48" ht="30" customHeight="1" x14ac:dyDescent="0.4">
      <c r="A172" s="19" t="s">
        <v>507</v>
      </c>
      <c r="B172" s="19" t="s">
        <v>52</v>
      </c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N172" s="3"/>
      <c r="O172" s="3"/>
      <c r="P172" s="3"/>
      <c r="Q172" s="2" t="s">
        <v>508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4">
      <c r="A173" s="19" t="s">
        <v>509</v>
      </c>
      <c r="B173" s="19" t="s">
        <v>510</v>
      </c>
      <c r="C173" s="19" t="s">
        <v>178</v>
      </c>
      <c r="D173" s="17">
        <v>9</v>
      </c>
      <c r="E173" s="18"/>
      <c r="F173" s="18"/>
      <c r="G173" s="18"/>
      <c r="H173" s="18"/>
      <c r="I173" s="18"/>
      <c r="J173" s="18"/>
      <c r="K173" s="18">
        <f t="shared" ref="K173:K188" si="8">TRUNC(E173+G173+I173, 0)</f>
        <v>0</v>
      </c>
      <c r="L173" s="18">
        <f t="shared" ref="L173:L188" si="9">TRUNC(F173+H173+J173, 0)</f>
        <v>0</v>
      </c>
      <c r="M173" s="19" t="s">
        <v>511</v>
      </c>
      <c r="N173" s="2" t="s">
        <v>512</v>
      </c>
      <c r="O173" s="2" t="s">
        <v>52</v>
      </c>
      <c r="P173" s="2" t="s">
        <v>52</v>
      </c>
      <c r="Q173" s="2" t="s">
        <v>508</v>
      </c>
      <c r="R173" s="2" t="s">
        <v>61</v>
      </c>
      <c r="S173" s="2" t="s">
        <v>62</v>
      </c>
      <c r="T173" s="2" t="s">
        <v>62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52</v>
      </c>
      <c r="AS173" s="2" t="s">
        <v>52</v>
      </c>
      <c r="AT173" s="3"/>
      <c r="AU173" s="2" t="s">
        <v>513</v>
      </c>
      <c r="AV173" s="3">
        <v>135</v>
      </c>
    </row>
    <row r="174" spans="1:48" ht="30" customHeight="1" x14ac:dyDescent="0.4">
      <c r="A174" s="19" t="s">
        <v>509</v>
      </c>
      <c r="B174" s="19" t="s">
        <v>514</v>
      </c>
      <c r="C174" s="19" t="s">
        <v>178</v>
      </c>
      <c r="D174" s="17">
        <v>6</v>
      </c>
      <c r="E174" s="18"/>
      <c r="F174" s="18"/>
      <c r="G174" s="18"/>
      <c r="H174" s="18"/>
      <c r="I174" s="18"/>
      <c r="J174" s="18"/>
      <c r="K174" s="18">
        <f t="shared" si="8"/>
        <v>0</v>
      </c>
      <c r="L174" s="18">
        <f t="shared" si="9"/>
        <v>0</v>
      </c>
      <c r="M174" s="19" t="s">
        <v>515</v>
      </c>
      <c r="N174" s="2" t="s">
        <v>516</v>
      </c>
      <c r="O174" s="2" t="s">
        <v>52</v>
      </c>
      <c r="P174" s="2" t="s">
        <v>52</v>
      </c>
      <c r="Q174" s="2" t="s">
        <v>508</v>
      </c>
      <c r="R174" s="2" t="s">
        <v>61</v>
      </c>
      <c r="S174" s="2" t="s">
        <v>62</v>
      </c>
      <c r="T174" s="2" t="s">
        <v>62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52</v>
      </c>
      <c r="AS174" s="2" t="s">
        <v>52</v>
      </c>
      <c r="AT174" s="3"/>
      <c r="AU174" s="2" t="s">
        <v>517</v>
      </c>
      <c r="AV174" s="3">
        <v>136</v>
      </c>
    </row>
    <row r="175" spans="1:48" ht="30" customHeight="1" x14ac:dyDescent="0.4">
      <c r="A175" s="19" t="s">
        <v>481</v>
      </c>
      <c r="B175" s="19" t="s">
        <v>488</v>
      </c>
      <c r="C175" s="19" t="s">
        <v>101</v>
      </c>
      <c r="D175" s="17">
        <v>2</v>
      </c>
      <c r="E175" s="18"/>
      <c r="F175" s="18"/>
      <c r="G175" s="18"/>
      <c r="H175" s="18"/>
      <c r="I175" s="18"/>
      <c r="J175" s="18"/>
      <c r="K175" s="18">
        <f t="shared" si="8"/>
        <v>0</v>
      </c>
      <c r="L175" s="18">
        <f t="shared" si="9"/>
        <v>0</v>
      </c>
      <c r="M175" s="19" t="s">
        <v>52</v>
      </c>
      <c r="N175" s="2" t="s">
        <v>489</v>
      </c>
      <c r="O175" s="2" t="s">
        <v>52</v>
      </c>
      <c r="P175" s="2" t="s">
        <v>52</v>
      </c>
      <c r="Q175" s="2" t="s">
        <v>508</v>
      </c>
      <c r="R175" s="2" t="s">
        <v>62</v>
      </c>
      <c r="S175" s="2" t="s">
        <v>62</v>
      </c>
      <c r="T175" s="2" t="s">
        <v>61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52</v>
      </c>
      <c r="AS175" s="2" t="s">
        <v>52</v>
      </c>
      <c r="AT175" s="3"/>
      <c r="AU175" s="2" t="s">
        <v>518</v>
      </c>
      <c r="AV175" s="3">
        <v>137</v>
      </c>
    </row>
    <row r="176" spans="1:48" ht="30" customHeight="1" x14ac:dyDescent="0.4">
      <c r="A176" s="19" t="s">
        <v>519</v>
      </c>
      <c r="B176" s="19" t="s">
        <v>520</v>
      </c>
      <c r="C176" s="19" t="s">
        <v>178</v>
      </c>
      <c r="D176" s="17">
        <v>20</v>
      </c>
      <c r="E176" s="18"/>
      <c r="F176" s="18"/>
      <c r="G176" s="18"/>
      <c r="H176" s="18"/>
      <c r="I176" s="18"/>
      <c r="J176" s="18"/>
      <c r="K176" s="18">
        <f t="shared" si="8"/>
        <v>0</v>
      </c>
      <c r="L176" s="18">
        <f t="shared" si="9"/>
        <v>0</v>
      </c>
      <c r="M176" s="19" t="s">
        <v>521</v>
      </c>
      <c r="N176" s="2" t="s">
        <v>522</v>
      </c>
      <c r="O176" s="2" t="s">
        <v>52</v>
      </c>
      <c r="P176" s="2" t="s">
        <v>52</v>
      </c>
      <c r="Q176" s="2" t="s">
        <v>508</v>
      </c>
      <c r="R176" s="2" t="s">
        <v>61</v>
      </c>
      <c r="S176" s="2" t="s">
        <v>62</v>
      </c>
      <c r="T176" s="2" t="s">
        <v>62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52</v>
      </c>
      <c r="AS176" s="2" t="s">
        <v>52</v>
      </c>
      <c r="AT176" s="3"/>
      <c r="AU176" s="2" t="s">
        <v>523</v>
      </c>
      <c r="AV176" s="3">
        <v>139</v>
      </c>
    </row>
    <row r="177" spans="1:48" ht="30" customHeight="1" x14ac:dyDescent="0.4">
      <c r="A177" s="19" t="s">
        <v>519</v>
      </c>
      <c r="B177" s="19" t="s">
        <v>524</v>
      </c>
      <c r="C177" s="19" t="s">
        <v>178</v>
      </c>
      <c r="D177" s="17">
        <v>1</v>
      </c>
      <c r="E177" s="18"/>
      <c r="F177" s="18"/>
      <c r="G177" s="18"/>
      <c r="H177" s="18"/>
      <c r="I177" s="18"/>
      <c r="J177" s="18"/>
      <c r="K177" s="18">
        <f t="shared" si="8"/>
        <v>0</v>
      </c>
      <c r="L177" s="18">
        <f t="shared" si="9"/>
        <v>0</v>
      </c>
      <c r="M177" s="19" t="s">
        <v>525</v>
      </c>
      <c r="N177" s="2" t="s">
        <v>526</v>
      </c>
      <c r="O177" s="2" t="s">
        <v>52</v>
      </c>
      <c r="P177" s="2" t="s">
        <v>52</v>
      </c>
      <c r="Q177" s="2" t="s">
        <v>508</v>
      </c>
      <c r="R177" s="2" t="s">
        <v>61</v>
      </c>
      <c r="S177" s="2" t="s">
        <v>62</v>
      </c>
      <c r="T177" s="2" t="s">
        <v>62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52</v>
      </c>
      <c r="AS177" s="2" t="s">
        <v>52</v>
      </c>
      <c r="AT177" s="3"/>
      <c r="AU177" s="2" t="s">
        <v>527</v>
      </c>
      <c r="AV177" s="3">
        <v>138</v>
      </c>
    </row>
    <row r="178" spans="1:48" ht="30" customHeight="1" x14ac:dyDescent="0.4">
      <c r="A178" s="19" t="s">
        <v>528</v>
      </c>
      <c r="B178" s="19" t="s">
        <v>529</v>
      </c>
      <c r="C178" s="19" t="s">
        <v>101</v>
      </c>
      <c r="D178" s="17">
        <v>14</v>
      </c>
      <c r="E178" s="18"/>
      <c r="F178" s="18"/>
      <c r="G178" s="18"/>
      <c r="H178" s="18"/>
      <c r="I178" s="18"/>
      <c r="J178" s="18"/>
      <c r="K178" s="18">
        <f t="shared" si="8"/>
        <v>0</v>
      </c>
      <c r="L178" s="18">
        <f t="shared" si="9"/>
        <v>0</v>
      </c>
      <c r="M178" s="19" t="s">
        <v>52</v>
      </c>
      <c r="N178" s="2" t="s">
        <v>530</v>
      </c>
      <c r="O178" s="2" t="s">
        <v>52</v>
      </c>
      <c r="P178" s="2" t="s">
        <v>52</v>
      </c>
      <c r="Q178" s="2" t="s">
        <v>508</v>
      </c>
      <c r="R178" s="2" t="s">
        <v>62</v>
      </c>
      <c r="S178" s="2" t="s">
        <v>62</v>
      </c>
      <c r="T178" s="2" t="s">
        <v>61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52</v>
      </c>
      <c r="AS178" s="2" t="s">
        <v>52</v>
      </c>
      <c r="AT178" s="3"/>
      <c r="AU178" s="2" t="s">
        <v>531</v>
      </c>
      <c r="AV178" s="3">
        <v>140</v>
      </c>
    </row>
    <row r="179" spans="1:48" ht="30" customHeight="1" x14ac:dyDescent="0.4">
      <c r="A179" s="19" t="s">
        <v>528</v>
      </c>
      <c r="B179" s="19" t="s">
        <v>532</v>
      </c>
      <c r="C179" s="19" t="s">
        <v>101</v>
      </c>
      <c r="D179" s="17">
        <v>6</v>
      </c>
      <c r="E179" s="18"/>
      <c r="F179" s="18"/>
      <c r="G179" s="18"/>
      <c r="H179" s="18"/>
      <c r="I179" s="18"/>
      <c r="J179" s="18"/>
      <c r="K179" s="18">
        <f t="shared" si="8"/>
        <v>0</v>
      </c>
      <c r="L179" s="18">
        <f t="shared" si="9"/>
        <v>0</v>
      </c>
      <c r="M179" s="19" t="s">
        <v>52</v>
      </c>
      <c r="N179" s="2" t="s">
        <v>533</v>
      </c>
      <c r="O179" s="2" t="s">
        <v>52</v>
      </c>
      <c r="P179" s="2" t="s">
        <v>52</v>
      </c>
      <c r="Q179" s="2" t="s">
        <v>508</v>
      </c>
      <c r="R179" s="2" t="s">
        <v>62</v>
      </c>
      <c r="S179" s="2" t="s">
        <v>62</v>
      </c>
      <c r="T179" s="2" t="s">
        <v>61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52</v>
      </c>
      <c r="AS179" s="2" t="s">
        <v>52</v>
      </c>
      <c r="AT179" s="3"/>
      <c r="AU179" s="2" t="s">
        <v>534</v>
      </c>
      <c r="AV179" s="3">
        <v>141</v>
      </c>
    </row>
    <row r="180" spans="1:48" ht="30" customHeight="1" x14ac:dyDescent="0.4">
      <c r="A180" s="19" t="s">
        <v>498</v>
      </c>
      <c r="B180" s="19" t="s">
        <v>535</v>
      </c>
      <c r="C180" s="19" t="s">
        <v>101</v>
      </c>
      <c r="D180" s="17">
        <v>1</v>
      </c>
      <c r="E180" s="18"/>
      <c r="F180" s="18"/>
      <c r="G180" s="18"/>
      <c r="H180" s="18"/>
      <c r="I180" s="18"/>
      <c r="J180" s="18"/>
      <c r="K180" s="18">
        <f t="shared" si="8"/>
        <v>0</v>
      </c>
      <c r="L180" s="18">
        <f t="shared" si="9"/>
        <v>0</v>
      </c>
      <c r="M180" s="19" t="s">
        <v>52</v>
      </c>
      <c r="N180" s="2" t="s">
        <v>536</v>
      </c>
      <c r="O180" s="2" t="s">
        <v>52</v>
      </c>
      <c r="P180" s="2" t="s">
        <v>52</v>
      </c>
      <c r="Q180" s="2" t="s">
        <v>508</v>
      </c>
      <c r="R180" s="2" t="s">
        <v>62</v>
      </c>
      <c r="S180" s="2" t="s">
        <v>62</v>
      </c>
      <c r="T180" s="2" t="s">
        <v>61</v>
      </c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2" t="s">
        <v>52</v>
      </c>
      <c r="AS180" s="2" t="s">
        <v>52</v>
      </c>
      <c r="AT180" s="3"/>
      <c r="AU180" s="2" t="s">
        <v>537</v>
      </c>
      <c r="AV180" s="3">
        <v>144</v>
      </c>
    </row>
    <row r="181" spans="1:48" ht="30" customHeight="1" x14ac:dyDescent="0.4">
      <c r="A181" s="19" t="s">
        <v>498</v>
      </c>
      <c r="B181" s="19" t="s">
        <v>499</v>
      </c>
      <c r="C181" s="19" t="s">
        <v>101</v>
      </c>
      <c r="D181" s="17">
        <v>3</v>
      </c>
      <c r="E181" s="18"/>
      <c r="F181" s="18"/>
      <c r="G181" s="18"/>
      <c r="H181" s="18"/>
      <c r="I181" s="18"/>
      <c r="J181" s="18"/>
      <c r="K181" s="18">
        <f t="shared" si="8"/>
        <v>0</v>
      </c>
      <c r="L181" s="18">
        <f t="shared" si="9"/>
        <v>0</v>
      </c>
      <c r="M181" s="19" t="s">
        <v>52</v>
      </c>
      <c r="N181" s="2" t="s">
        <v>500</v>
      </c>
      <c r="O181" s="2" t="s">
        <v>52</v>
      </c>
      <c r="P181" s="2" t="s">
        <v>52</v>
      </c>
      <c r="Q181" s="2" t="s">
        <v>508</v>
      </c>
      <c r="R181" s="2" t="s">
        <v>62</v>
      </c>
      <c r="S181" s="2" t="s">
        <v>62</v>
      </c>
      <c r="T181" s="2" t="s">
        <v>61</v>
      </c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2" t="s">
        <v>52</v>
      </c>
      <c r="AS181" s="2" t="s">
        <v>52</v>
      </c>
      <c r="AT181" s="3"/>
      <c r="AU181" s="2" t="s">
        <v>538</v>
      </c>
      <c r="AV181" s="3">
        <v>142</v>
      </c>
    </row>
    <row r="182" spans="1:48" ht="30" customHeight="1" x14ac:dyDescent="0.4">
      <c r="A182" s="19" t="s">
        <v>539</v>
      </c>
      <c r="B182" s="19" t="s">
        <v>540</v>
      </c>
      <c r="C182" s="19" t="s">
        <v>101</v>
      </c>
      <c r="D182" s="17">
        <v>7</v>
      </c>
      <c r="E182" s="18"/>
      <c r="F182" s="18"/>
      <c r="G182" s="18"/>
      <c r="H182" s="18"/>
      <c r="I182" s="18"/>
      <c r="J182" s="18"/>
      <c r="K182" s="18">
        <f t="shared" si="8"/>
        <v>0</v>
      </c>
      <c r="L182" s="18">
        <f t="shared" si="9"/>
        <v>0</v>
      </c>
      <c r="M182" s="19" t="s">
        <v>541</v>
      </c>
      <c r="N182" s="2" t="s">
        <v>542</v>
      </c>
      <c r="O182" s="2" t="s">
        <v>52</v>
      </c>
      <c r="P182" s="2" t="s">
        <v>52</v>
      </c>
      <c r="Q182" s="2" t="s">
        <v>508</v>
      </c>
      <c r="R182" s="2" t="s">
        <v>61</v>
      </c>
      <c r="S182" s="2" t="s">
        <v>62</v>
      </c>
      <c r="T182" s="2" t="s">
        <v>62</v>
      </c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2" t="s">
        <v>52</v>
      </c>
      <c r="AS182" s="2" t="s">
        <v>52</v>
      </c>
      <c r="AT182" s="3"/>
      <c r="AU182" s="2" t="s">
        <v>543</v>
      </c>
      <c r="AV182" s="3">
        <v>143</v>
      </c>
    </row>
    <row r="183" spans="1:48" ht="30" customHeight="1" x14ac:dyDescent="0.4">
      <c r="A183" s="19" t="s">
        <v>544</v>
      </c>
      <c r="B183" s="19" t="s">
        <v>529</v>
      </c>
      <c r="C183" s="19" t="s">
        <v>302</v>
      </c>
      <c r="D183" s="17">
        <v>5</v>
      </c>
      <c r="E183" s="18"/>
      <c r="F183" s="18"/>
      <c r="G183" s="18"/>
      <c r="H183" s="18"/>
      <c r="I183" s="18"/>
      <c r="J183" s="18"/>
      <c r="K183" s="18">
        <f t="shared" si="8"/>
        <v>0</v>
      </c>
      <c r="L183" s="18">
        <f t="shared" si="9"/>
        <v>0</v>
      </c>
      <c r="M183" s="19" t="s">
        <v>545</v>
      </c>
      <c r="N183" s="2" t="s">
        <v>546</v>
      </c>
      <c r="O183" s="2" t="s">
        <v>52</v>
      </c>
      <c r="P183" s="2" t="s">
        <v>52</v>
      </c>
      <c r="Q183" s="2" t="s">
        <v>508</v>
      </c>
      <c r="R183" s="2" t="s">
        <v>61</v>
      </c>
      <c r="S183" s="2" t="s">
        <v>62</v>
      </c>
      <c r="T183" s="2" t="s">
        <v>62</v>
      </c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2" t="s">
        <v>52</v>
      </c>
      <c r="AS183" s="2" t="s">
        <v>52</v>
      </c>
      <c r="AT183" s="3"/>
      <c r="AU183" s="2" t="s">
        <v>547</v>
      </c>
      <c r="AV183" s="3">
        <v>145</v>
      </c>
    </row>
    <row r="184" spans="1:48" ht="30" customHeight="1" x14ac:dyDescent="0.4">
      <c r="A184" s="19" t="s">
        <v>544</v>
      </c>
      <c r="B184" s="19" t="s">
        <v>532</v>
      </c>
      <c r="C184" s="19" t="s">
        <v>302</v>
      </c>
      <c r="D184" s="17">
        <v>3</v>
      </c>
      <c r="E184" s="18"/>
      <c r="F184" s="18"/>
      <c r="G184" s="18"/>
      <c r="H184" s="18"/>
      <c r="I184" s="18"/>
      <c r="J184" s="18"/>
      <c r="K184" s="18">
        <f t="shared" si="8"/>
        <v>0</v>
      </c>
      <c r="L184" s="18">
        <f t="shared" si="9"/>
        <v>0</v>
      </c>
      <c r="M184" s="19" t="s">
        <v>548</v>
      </c>
      <c r="N184" s="2" t="s">
        <v>549</v>
      </c>
      <c r="O184" s="2" t="s">
        <v>52</v>
      </c>
      <c r="P184" s="2" t="s">
        <v>52</v>
      </c>
      <c r="Q184" s="2" t="s">
        <v>508</v>
      </c>
      <c r="R184" s="2" t="s">
        <v>61</v>
      </c>
      <c r="S184" s="2" t="s">
        <v>62</v>
      </c>
      <c r="T184" s="2" t="s">
        <v>62</v>
      </c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2" t="s">
        <v>52</v>
      </c>
      <c r="AS184" s="2" t="s">
        <v>52</v>
      </c>
      <c r="AT184" s="3"/>
      <c r="AU184" s="2" t="s">
        <v>550</v>
      </c>
      <c r="AV184" s="3">
        <v>146</v>
      </c>
    </row>
    <row r="185" spans="1:48" ht="30" customHeight="1" x14ac:dyDescent="0.4">
      <c r="A185" s="19" t="s">
        <v>551</v>
      </c>
      <c r="B185" s="19" t="s">
        <v>552</v>
      </c>
      <c r="C185" s="19" t="s">
        <v>302</v>
      </c>
      <c r="D185" s="17">
        <v>1</v>
      </c>
      <c r="E185" s="18"/>
      <c r="F185" s="18"/>
      <c r="G185" s="18"/>
      <c r="H185" s="18"/>
      <c r="I185" s="18"/>
      <c r="J185" s="18"/>
      <c r="K185" s="18">
        <f t="shared" si="8"/>
        <v>0</v>
      </c>
      <c r="L185" s="18">
        <f t="shared" si="9"/>
        <v>0</v>
      </c>
      <c r="M185" s="19" t="s">
        <v>553</v>
      </c>
      <c r="N185" s="2" t="s">
        <v>554</v>
      </c>
      <c r="O185" s="2" t="s">
        <v>52</v>
      </c>
      <c r="P185" s="2" t="s">
        <v>52</v>
      </c>
      <c r="Q185" s="2" t="s">
        <v>508</v>
      </c>
      <c r="R185" s="2" t="s">
        <v>61</v>
      </c>
      <c r="S185" s="2" t="s">
        <v>62</v>
      </c>
      <c r="T185" s="2" t="s">
        <v>62</v>
      </c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2" t="s">
        <v>52</v>
      </c>
      <c r="AS185" s="2" t="s">
        <v>52</v>
      </c>
      <c r="AT185" s="3"/>
      <c r="AU185" s="2" t="s">
        <v>555</v>
      </c>
      <c r="AV185" s="3">
        <v>147</v>
      </c>
    </row>
    <row r="186" spans="1:48" ht="30" customHeight="1" x14ac:dyDescent="0.4">
      <c r="A186" s="19" t="s">
        <v>551</v>
      </c>
      <c r="B186" s="19" t="s">
        <v>556</v>
      </c>
      <c r="C186" s="19" t="s">
        <v>302</v>
      </c>
      <c r="D186" s="17">
        <v>6</v>
      </c>
      <c r="E186" s="18"/>
      <c r="F186" s="18"/>
      <c r="G186" s="18"/>
      <c r="H186" s="18"/>
      <c r="I186" s="18"/>
      <c r="J186" s="18"/>
      <c r="K186" s="18">
        <f t="shared" si="8"/>
        <v>0</v>
      </c>
      <c r="L186" s="18">
        <f t="shared" si="9"/>
        <v>0</v>
      </c>
      <c r="M186" s="19" t="s">
        <v>557</v>
      </c>
      <c r="N186" s="2" t="s">
        <v>558</v>
      </c>
      <c r="O186" s="2" t="s">
        <v>52</v>
      </c>
      <c r="P186" s="2" t="s">
        <v>52</v>
      </c>
      <c r="Q186" s="2" t="s">
        <v>508</v>
      </c>
      <c r="R186" s="2" t="s">
        <v>61</v>
      </c>
      <c r="S186" s="2" t="s">
        <v>62</v>
      </c>
      <c r="T186" s="2" t="s">
        <v>62</v>
      </c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2" t="s">
        <v>52</v>
      </c>
      <c r="AS186" s="2" t="s">
        <v>52</v>
      </c>
      <c r="AT186" s="3"/>
      <c r="AU186" s="2" t="s">
        <v>559</v>
      </c>
      <c r="AV186" s="3">
        <v>148</v>
      </c>
    </row>
    <row r="187" spans="1:48" ht="30" customHeight="1" x14ac:dyDescent="0.4">
      <c r="A187" s="19" t="s">
        <v>405</v>
      </c>
      <c r="B187" s="19" t="s">
        <v>560</v>
      </c>
      <c r="C187" s="19" t="s">
        <v>302</v>
      </c>
      <c r="D187" s="17">
        <v>8</v>
      </c>
      <c r="E187" s="18"/>
      <c r="F187" s="18"/>
      <c r="G187" s="18"/>
      <c r="H187" s="18"/>
      <c r="I187" s="18"/>
      <c r="J187" s="18"/>
      <c r="K187" s="18">
        <f t="shared" si="8"/>
        <v>0</v>
      </c>
      <c r="L187" s="18">
        <f t="shared" si="9"/>
        <v>0</v>
      </c>
      <c r="M187" s="19" t="s">
        <v>561</v>
      </c>
      <c r="N187" s="2" t="s">
        <v>562</v>
      </c>
      <c r="O187" s="2" t="s">
        <v>52</v>
      </c>
      <c r="P187" s="2" t="s">
        <v>52</v>
      </c>
      <c r="Q187" s="2" t="s">
        <v>508</v>
      </c>
      <c r="R187" s="2" t="s">
        <v>61</v>
      </c>
      <c r="S187" s="2" t="s">
        <v>62</v>
      </c>
      <c r="T187" s="2" t="s">
        <v>62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563</v>
      </c>
      <c r="AV187" s="3">
        <v>149</v>
      </c>
    </row>
    <row r="188" spans="1:48" ht="30" customHeight="1" x14ac:dyDescent="0.4">
      <c r="A188" s="19" t="s">
        <v>564</v>
      </c>
      <c r="B188" s="19" t="s">
        <v>565</v>
      </c>
      <c r="C188" s="19" t="s">
        <v>365</v>
      </c>
      <c r="D188" s="17">
        <v>1</v>
      </c>
      <c r="E188" s="18"/>
      <c r="F188" s="18"/>
      <c r="G188" s="18"/>
      <c r="H188" s="18"/>
      <c r="I188" s="18"/>
      <c r="J188" s="18"/>
      <c r="K188" s="18">
        <f t="shared" si="8"/>
        <v>0</v>
      </c>
      <c r="L188" s="18">
        <f t="shared" si="9"/>
        <v>0</v>
      </c>
      <c r="M188" s="19" t="s">
        <v>566</v>
      </c>
      <c r="N188" s="2" t="s">
        <v>567</v>
      </c>
      <c r="O188" s="2" t="s">
        <v>52</v>
      </c>
      <c r="P188" s="2" t="s">
        <v>52</v>
      </c>
      <c r="Q188" s="2" t="s">
        <v>508</v>
      </c>
      <c r="R188" s="2" t="s">
        <v>61</v>
      </c>
      <c r="S188" s="2" t="s">
        <v>62</v>
      </c>
      <c r="T188" s="2" t="s">
        <v>62</v>
      </c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2" t="s">
        <v>52</v>
      </c>
      <c r="AS188" s="2" t="s">
        <v>52</v>
      </c>
      <c r="AT188" s="3"/>
      <c r="AU188" s="2" t="s">
        <v>568</v>
      </c>
      <c r="AV188" s="3">
        <v>150</v>
      </c>
    </row>
    <row r="189" spans="1:48" ht="30" customHeight="1" x14ac:dyDescent="0.4">
      <c r="A189" s="17"/>
      <c r="B189" s="17"/>
      <c r="C189" s="17"/>
      <c r="D189" s="17"/>
      <c r="E189" s="18"/>
      <c r="F189" s="18"/>
      <c r="G189" s="18"/>
      <c r="H189" s="18"/>
      <c r="I189" s="18"/>
      <c r="J189" s="18"/>
      <c r="K189" s="18"/>
      <c r="L189" s="18"/>
      <c r="M189" s="17"/>
      <c r="Q189" s="1" t="s">
        <v>508</v>
      </c>
    </row>
    <row r="190" spans="1:48" ht="30" customHeight="1" x14ac:dyDescent="0.4">
      <c r="A190" s="17"/>
      <c r="B190" s="17"/>
      <c r="C190" s="17"/>
      <c r="D190" s="17"/>
      <c r="E190" s="18"/>
      <c r="F190" s="18"/>
      <c r="G190" s="18"/>
      <c r="H190" s="18"/>
      <c r="I190" s="18"/>
      <c r="J190" s="18"/>
      <c r="K190" s="18"/>
      <c r="L190" s="18"/>
      <c r="M190" s="17"/>
      <c r="Q190" s="1" t="s">
        <v>508</v>
      </c>
    </row>
    <row r="191" spans="1:48" ht="30" customHeight="1" x14ac:dyDescent="0.4">
      <c r="A191" s="17"/>
      <c r="B191" s="17"/>
      <c r="C191" s="17"/>
      <c r="D191" s="17"/>
      <c r="E191" s="18"/>
      <c r="F191" s="18"/>
      <c r="G191" s="18"/>
      <c r="H191" s="18"/>
      <c r="I191" s="18"/>
      <c r="J191" s="18"/>
      <c r="K191" s="18"/>
      <c r="L191" s="18"/>
      <c r="M191" s="17"/>
      <c r="Q191" s="1" t="s">
        <v>508</v>
      </c>
    </row>
    <row r="192" spans="1:48" ht="30" customHeight="1" x14ac:dyDescent="0.4">
      <c r="A192" s="17"/>
      <c r="B192" s="17"/>
      <c r="C192" s="17"/>
      <c r="D192" s="17"/>
      <c r="E192" s="18"/>
      <c r="F192" s="18"/>
      <c r="G192" s="18"/>
      <c r="H192" s="18"/>
      <c r="I192" s="18"/>
      <c r="J192" s="18"/>
      <c r="K192" s="18"/>
      <c r="L192" s="18"/>
      <c r="M192" s="17"/>
      <c r="Q192" s="1" t="s">
        <v>508</v>
      </c>
    </row>
    <row r="193" spans="1:48" ht="30" customHeight="1" x14ac:dyDescent="0.4">
      <c r="A193" s="17"/>
      <c r="B193" s="17"/>
      <c r="C193" s="17"/>
      <c r="D193" s="17"/>
      <c r="E193" s="18"/>
      <c r="F193" s="18"/>
      <c r="G193" s="18"/>
      <c r="H193" s="18"/>
      <c r="I193" s="18"/>
      <c r="J193" s="18"/>
      <c r="K193" s="18"/>
      <c r="L193" s="18"/>
      <c r="M193" s="17"/>
      <c r="Q193" s="1" t="s">
        <v>508</v>
      </c>
    </row>
    <row r="194" spans="1:48" ht="30" customHeight="1" x14ac:dyDescent="0.4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  <c r="L194" s="18"/>
      <c r="M194" s="17"/>
      <c r="Q194" s="1" t="s">
        <v>508</v>
      </c>
    </row>
    <row r="195" spans="1:48" ht="30" customHeight="1" x14ac:dyDescent="0.4">
      <c r="A195" s="19" t="s">
        <v>172</v>
      </c>
      <c r="B195" s="17"/>
      <c r="C195" s="17"/>
      <c r="D195" s="17"/>
      <c r="E195" s="18"/>
      <c r="F195" s="18"/>
      <c r="G195" s="18"/>
      <c r="H195" s="18"/>
      <c r="I195" s="18"/>
      <c r="J195" s="18"/>
      <c r="K195" s="18"/>
      <c r="L195" s="18">
        <f>SUMIF(Q173:Q194,"0104",L173:L194)</f>
        <v>0</v>
      </c>
      <c r="M195" s="17"/>
      <c r="N195" t="s">
        <v>173</v>
      </c>
    </row>
    <row r="196" spans="1:48" ht="30" customHeight="1" x14ac:dyDescent="0.4">
      <c r="A196" s="19" t="s">
        <v>569</v>
      </c>
      <c r="B196" s="19" t="s">
        <v>52</v>
      </c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N196" s="3"/>
      <c r="O196" s="3"/>
      <c r="P196" s="3"/>
      <c r="Q196" s="2" t="s">
        <v>570</v>
      </c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</row>
    <row r="197" spans="1:48" ht="30" customHeight="1" x14ac:dyDescent="0.4">
      <c r="A197" s="19" t="s">
        <v>571</v>
      </c>
      <c r="B197" s="19" t="s">
        <v>572</v>
      </c>
      <c r="C197" s="19" t="s">
        <v>573</v>
      </c>
      <c r="D197" s="17">
        <v>47</v>
      </c>
      <c r="E197" s="18"/>
      <c r="F197" s="18"/>
      <c r="G197" s="18"/>
      <c r="H197" s="18"/>
      <c r="I197" s="18"/>
      <c r="J197" s="18"/>
      <c r="K197" s="18">
        <f t="shared" ref="K197:K222" si="10">TRUNC(E197+G197+I197, 0)</f>
        <v>0</v>
      </c>
      <c r="L197" s="18">
        <f t="shared" ref="L197:L222" si="11">TRUNC(F197+H197+J197, 0)</f>
        <v>0</v>
      </c>
      <c r="M197" s="19" t="s">
        <v>574</v>
      </c>
      <c r="N197" s="2" t="s">
        <v>575</v>
      </c>
      <c r="O197" s="2" t="s">
        <v>52</v>
      </c>
      <c r="P197" s="2" t="s">
        <v>52</v>
      </c>
      <c r="Q197" s="2" t="s">
        <v>570</v>
      </c>
      <c r="R197" s="2" t="s">
        <v>61</v>
      </c>
      <c r="S197" s="2" t="s">
        <v>62</v>
      </c>
      <c r="T197" s="2" t="s">
        <v>62</v>
      </c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2" t="s">
        <v>52</v>
      </c>
      <c r="AS197" s="2" t="s">
        <v>52</v>
      </c>
      <c r="AT197" s="3"/>
      <c r="AU197" s="2" t="s">
        <v>576</v>
      </c>
      <c r="AV197" s="3">
        <v>159</v>
      </c>
    </row>
    <row r="198" spans="1:48" ht="30" customHeight="1" x14ac:dyDescent="0.4">
      <c r="A198" s="19" t="s">
        <v>571</v>
      </c>
      <c r="B198" s="19" t="s">
        <v>577</v>
      </c>
      <c r="C198" s="19" t="s">
        <v>573</v>
      </c>
      <c r="D198" s="17">
        <v>110</v>
      </c>
      <c r="E198" s="18"/>
      <c r="F198" s="18"/>
      <c r="G198" s="18"/>
      <c r="H198" s="18"/>
      <c r="I198" s="18"/>
      <c r="J198" s="18"/>
      <c r="K198" s="18">
        <f t="shared" si="10"/>
        <v>0</v>
      </c>
      <c r="L198" s="18">
        <f t="shared" si="11"/>
        <v>0</v>
      </c>
      <c r="M198" s="19" t="s">
        <v>578</v>
      </c>
      <c r="N198" s="2" t="s">
        <v>579</v>
      </c>
      <c r="O198" s="2" t="s">
        <v>52</v>
      </c>
      <c r="P198" s="2" t="s">
        <v>52</v>
      </c>
      <c r="Q198" s="2" t="s">
        <v>570</v>
      </c>
      <c r="R198" s="2" t="s">
        <v>61</v>
      </c>
      <c r="S198" s="2" t="s">
        <v>62</v>
      </c>
      <c r="T198" s="2" t="s">
        <v>62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2" t="s">
        <v>52</v>
      </c>
      <c r="AS198" s="2" t="s">
        <v>52</v>
      </c>
      <c r="AT198" s="3"/>
      <c r="AU198" s="2" t="s">
        <v>580</v>
      </c>
      <c r="AV198" s="3">
        <v>160</v>
      </c>
    </row>
    <row r="199" spans="1:48" ht="30" customHeight="1" x14ac:dyDescent="0.4">
      <c r="A199" s="19" t="s">
        <v>581</v>
      </c>
      <c r="B199" s="19" t="s">
        <v>582</v>
      </c>
      <c r="C199" s="19" t="s">
        <v>573</v>
      </c>
      <c r="D199" s="17">
        <v>17</v>
      </c>
      <c r="E199" s="18"/>
      <c r="F199" s="18"/>
      <c r="G199" s="18"/>
      <c r="H199" s="18"/>
      <c r="I199" s="18"/>
      <c r="J199" s="18"/>
      <c r="K199" s="18">
        <f t="shared" si="10"/>
        <v>0</v>
      </c>
      <c r="L199" s="18">
        <f t="shared" si="11"/>
        <v>0</v>
      </c>
      <c r="M199" s="19" t="s">
        <v>583</v>
      </c>
      <c r="N199" s="2" t="s">
        <v>584</v>
      </c>
      <c r="O199" s="2" t="s">
        <v>52</v>
      </c>
      <c r="P199" s="2" t="s">
        <v>52</v>
      </c>
      <c r="Q199" s="2" t="s">
        <v>570</v>
      </c>
      <c r="R199" s="2" t="s">
        <v>61</v>
      </c>
      <c r="S199" s="2" t="s">
        <v>62</v>
      </c>
      <c r="T199" s="2" t="s">
        <v>62</v>
      </c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2" t="s">
        <v>52</v>
      </c>
      <c r="AS199" s="2" t="s">
        <v>52</v>
      </c>
      <c r="AT199" s="3"/>
      <c r="AU199" s="2" t="s">
        <v>585</v>
      </c>
      <c r="AV199" s="3">
        <v>161</v>
      </c>
    </row>
    <row r="200" spans="1:48" ht="30" customHeight="1" x14ac:dyDescent="0.4">
      <c r="A200" s="19" t="s">
        <v>586</v>
      </c>
      <c r="B200" s="19" t="s">
        <v>587</v>
      </c>
      <c r="C200" s="19" t="s">
        <v>101</v>
      </c>
      <c r="D200" s="17">
        <v>2</v>
      </c>
      <c r="E200" s="18"/>
      <c r="F200" s="18"/>
      <c r="G200" s="18"/>
      <c r="H200" s="18"/>
      <c r="I200" s="18"/>
      <c r="J200" s="18"/>
      <c r="K200" s="18">
        <f t="shared" si="10"/>
        <v>0</v>
      </c>
      <c r="L200" s="18">
        <f t="shared" si="11"/>
        <v>0</v>
      </c>
      <c r="M200" s="19" t="s">
        <v>588</v>
      </c>
      <c r="N200" s="2" t="s">
        <v>589</v>
      </c>
      <c r="O200" s="2" t="s">
        <v>52</v>
      </c>
      <c r="P200" s="2" t="s">
        <v>52</v>
      </c>
      <c r="Q200" s="2" t="s">
        <v>570</v>
      </c>
      <c r="R200" s="2" t="s">
        <v>61</v>
      </c>
      <c r="S200" s="2" t="s">
        <v>62</v>
      </c>
      <c r="T200" s="2" t="s">
        <v>62</v>
      </c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2" t="s">
        <v>52</v>
      </c>
      <c r="AS200" s="2" t="s">
        <v>52</v>
      </c>
      <c r="AT200" s="3"/>
      <c r="AU200" s="2" t="s">
        <v>590</v>
      </c>
      <c r="AV200" s="3">
        <v>163</v>
      </c>
    </row>
    <row r="201" spans="1:48" ht="30" customHeight="1" x14ac:dyDescent="0.4">
      <c r="A201" s="19" t="s">
        <v>586</v>
      </c>
      <c r="B201" s="19" t="s">
        <v>591</v>
      </c>
      <c r="C201" s="19" t="s">
        <v>101</v>
      </c>
      <c r="D201" s="17">
        <v>5</v>
      </c>
      <c r="E201" s="18"/>
      <c r="F201" s="18"/>
      <c r="G201" s="18"/>
      <c r="H201" s="18"/>
      <c r="I201" s="18"/>
      <c r="J201" s="18"/>
      <c r="K201" s="18">
        <f t="shared" si="10"/>
        <v>0</v>
      </c>
      <c r="L201" s="18">
        <f t="shared" si="11"/>
        <v>0</v>
      </c>
      <c r="M201" s="19" t="s">
        <v>592</v>
      </c>
      <c r="N201" s="2" t="s">
        <v>593</v>
      </c>
      <c r="O201" s="2" t="s">
        <v>52</v>
      </c>
      <c r="P201" s="2" t="s">
        <v>52</v>
      </c>
      <c r="Q201" s="2" t="s">
        <v>570</v>
      </c>
      <c r="R201" s="2" t="s">
        <v>61</v>
      </c>
      <c r="S201" s="2" t="s">
        <v>62</v>
      </c>
      <c r="T201" s="2" t="s">
        <v>62</v>
      </c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2" t="s">
        <v>52</v>
      </c>
      <c r="AS201" s="2" t="s">
        <v>52</v>
      </c>
      <c r="AT201" s="3"/>
      <c r="AU201" s="2" t="s">
        <v>594</v>
      </c>
      <c r="AV201" s="3">
        <v>164</v>
      </c>
    </row>
    <row r="202" spans="1:48" ht="30" customHeight="1" x14ac:dyDescent="0.4">
      <c r="A202" s="19" t="s">
        <v>586</v>
      </c>
      <c r="B202" s="19" t="s">
        <v>595</v>
      </c>
      <c r="C202" s="19" t="s">
        <v>101</v>
      </c>
      <c r="D202" s="17">
        <v>2</v>
      </c>
      <c r="E202" s="18"/>
      <c r="F202" s="18"/>
      <c r="G202" s="18"/>
      <c r="H202" s="18"/>
      <c r="I202" s="18"/>
      <c r="J202" s="18"/>
      <c r="K202" s="18">
        <f t="shared" si="10"/>
        <v>0</v>
      </c>
      <c r="L202" s="18">
        <f t="shared" si="11"/>
        <v>0</v>
      </c>
      <c r="M202" s="19" t="s">
        <v>596</v>
      </c>
      <c r="N202" s="2" t="s">
        <v>597</v>
      </c>
      <c r="O202" s="2" t="s">
        <v>52</v>
      </c>
      <c r="P202" s="2" t="s">
        <v>52</v>
      </c>
      <c r="Q202" s="2" t="s">
        <v>570</v>
      </c>
      <c r="R202" s="2" t="s">
        <v>61</v>
      </c>
      <c r="S202" s="2" t="s">
        <v>62</v>
      </c>
      <c r="T202" s="2" t="s">
        <v>62</v>
      </c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2" t="s">
        <v>52</v>
      </c>
      <c r="AS202" s="2" t="s">
        <v>52</v>
      </c>
      <c r="AT202" s="3"/>
      <c r="AU202" s="2" t="s">
        <v>598</v>
      </c>
      <c r="AV202" s="3">
        <v>165</v>
      </c>
    </row>
    <row r="203" spans="1:48" ht="30" customHeight="1" x14ac:dyDescent="0.4">
      <c r="A203" s="19" t="s">
        <v>599</v>
      </c>
      <c r="B203" s="19" t="s">
        <v>600</v>
      </c>
      <c r="C203" s="19" t="s">
        <v>302</v>
      </c>
      <c r="D203" s="17">
        <v>3</v>
      </c>
      <c r="E203" s="18"/>
      <c r="F203" s="18"/>
      <c r="G203" s="18"/>
      <c r="H203" s="18"/>
      <c r="I203" s="18"/>
      <c r="J203" s="18"/>
      <c r="K203" s="18">
        <f t="shared" si="10"/>
        <v>0</v>
      </c>
      <c r="L203" s="18">
        <f t="shared" si="11"/>
        <v>0</v>
      </c>
      <c r="M203" s="19" t="s">
        <v>601</v>
      </c>
      <c r="N203" s="2" t="s">
        <v>602</v>
      </c>
      <c r="O203" s="2" t="s">
        <v>52</v>
      </c>
      <c r="P203" s="2" t="s">
        <v>52</v>
      </c>
      <c r="Q203" s="2" t="s">
        <v>570</v>
      </c>
      <c r="R203" s="2" t="s">
        <v>61</v>
      </c>
      <c r="S203" s="2" t="s">
        <v>62</v>
      </c>
      <c r="T203" s="2" t="s">
        <v>62</v>
      </c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2" t="s">
        <v>52</v>
      </c>
      <c r="AS203" s="2" t="s">
        <v>52</v>
      </c>
      <c r="AT203" s="3"/>
      <c r="AU203" s="2" t="s">
        <v>603</v>
      </c>
      <c r="AV203" s="3">
        <v>166</v>
      </c>
    </row>
    <row r="204" spans="1:48" ht="30" customHeight="1" x14ac:dyDescent="0.4">
      <c r="A204" s="19" t="s">
        <v>599</v>
      </c>
      <c r="B204" s="19" t="s">
        <v>604</v>
      </c>
      <c r="C204" s="19" t="s">
        <v>302</v>
      </c>
      <c r="D204" s="17">
        <v>3</v>
      </c>
      <c r="E204" s="18"/>
      <c r="F204" s="18"/>
      <c r="G204" s="18"/>
      <c r="H204" s="18"/>
      <c r="I204" s="18"/>
      <c r="J204" s="18"/>
      <c r="K204" s="18">
        <f t="shared" si="10"/>
        <v>0</v>
      </c>
      <c r="L204" s="18">
        <f t="shared" si="11"/>
        <v>0</v>
      </c>
      <c r="M204" s="19" t="s">
        <v>605</v>
      </c>
      <c r="N204" s="2" t="s">
        <v>606</v>
      </c>
      <c r="O204" s="2" t="s">
        <v>52</v>
      </c>
      <c r="P204" s="2" t="s">
        <v>52</v>
      </c>
      <c r="Q204" s="2" t="s">
        <v>570</v>
      </c>
      <c r="R204" s="2" t="s">
        <v>61</v>
      </c>
      <c r="S204" s="2" t="s">
        <v>62</v>
      </c>
      <c r="T204" s="2" t="s">
        <v>62</v>
      </c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2" t="s">
        <v>52</v>
      </c>
      <c r="AS204" s="2" t="s">
        <v>52</v>
      </c>
      <c r="AT204" s="3"/>
      <c r="AU204" s="2" t="s">
        <v>607</v>
      </c>
      <c r="AV204" s="3">
        <v>167</v>
      </c>
    </row>
    <row r="205" spans="1:48" ht="30" customHeight="1" x14ac:dyDescent="0.4">
      <c r="A205" s="19" t="s">
        <v>599</v>
      </c>
      <c r="B205" s="19" t="s">
        <v>608</v>
      </c>
      <c r="C205" s="19" t="s">
        <v>302</v>
      </c>
      <c r="D205" s="17">
        <v>3</v>
      </c>
      <c r="E205" s="18"/>
      <c r="F205" s="18"/>
      <c r="G205" s="18"/>
      <c r="H205" s="18"/>
      <c r="I205" s="18"/>
      <c r="J205" s="18"/>
      <c r="K205" s="18">
        <f t="shared" si="10"/>
        <v>0</v>
      </c>
      <c r="L205" s="18">
        <f t="shared" si="11"/>
        <v>0</v>
      </c>
      <c r="M205" s="19" t="s">
        <v>609</v>
      </c>
      <c r="N205" s="2" t="s">
        <v>610</v>
      </c>
      <c r="O205" s="2" t="s">
        <v>52</v>
      </c>
      <c r="P205" s="2" t="s">
        <v>52</v>
      </c>
      <c r="Q205" s="2" t="s">
        <v>570</v>
      </c>
      <c r="R205" s="2" t="s">
        <v>61</v>
      </c>
      <c r="S205" s="2" t="s">
        <v>62</v>
      </c>
      <c r="T205" s="2" t="s">
        <v>62</v>
      </c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2" t="s">
        <v>52</v>
      </c>
      <c r="AS205" s="2" t="s">
        <v>52</v>
      </c>
      <c r="AT205" s="3"/>
      <c r="AU205" s="2" t="s">
        <v>611</v>
      </c>
      <c r="AV205" s="3">
        <v>168</v>
      </c>
    </row>
    <row r="206" spans="1:48" ht="30" customHeight="1" x14ac:dyDescent="0.4">
      <c r="A206" s="19" t="s">
        <v>599</v>
      </c>
      <c r="B206" s="19" t="s">
        <v>612</v>
      </c>
      <c r="C206" s="19" t="s">
        <v>302</v>
      </c>
      <c r="D206" s="17">
        <v>3</v>
      </c>
      <c r="E206" s="18"/>
      <c r="F206" s="18"/>
      <c r="G206" s="18"/>
      <c r="H206" s="18"/>
      <c r="I206" s="18"/>
      <c r="J206" s="18"/>
      <c r="K206" s="18">
        <f t="shared" si="10"/>
        <v>0</v>
      </c>
      <c r="L206" s="18">
        <f t="shared" si="11"/>
        <v>0</v>
      </c>
      <c r="M206" s="19" t="s">
        <v>613</v>
      </c>
      <c r="N206" s="2" t="s">
        <v>614</v>
      </c>
      <c r="O206" s="2" t="s">
        <v>52</v>
      </c>
      <c r="P206" s="2" t="s">
        <v>52</v>
      </c>
      <c r="Q206" s="2" t="s">
        <v>570</v>
      </c>
      <c r="R206" s="2" t="s">
        <v>61</v>
      </c>
      <c r="S206" s="2" t="s">
        <v>62</v>
      </c>
      <c r="T206" s="2" t="s">
        <v>62</v>
      </c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2" t="s">
        <v>52</v>
      </c>
      <c r="AS206" s="2" t="s">
        <v>52</v>
      </c>
      <c r="AT206" s="3"/>
      <c r="AU206" s="2" t="s">
        <v>615</v>
      </c>
      <c r="AV206" s="3">
        <v>169</v>
      </c>
    </row>
    <row r="207" spans="1:48" ht="30" customHeight="1" x14ac:dyDescent="0.4">
      <c r="A207" s="19" t="s">
        <v>616</v>
      </c>
      <c r="B207" s="19" t="s">
        <v>617</v>
      </c>
      <c r="C207" s="19" t="s">
        <v>101</v>
      </c>
      <c r="D207" s="17">
        <v>4</v>
      </c>
      <c r="E207" s="18"/>
      <c r="F207" s="18"/>
      <c r="G207" s="18"/>
      <c r="H207" s="18"/>
      <c r="I207" s="18"/>
      <c r="J207" s="18"/>
      <c r="K207" s="18">
        <f t="shared" si="10"/>
        <v>0</v>
      </c>
      <c r="L207" s="18">
        <f t="shared" si="11"/>
        <v>0</v>
      </c>
      <c r="M207" s="19" t="s">
        <v>618</v>
      </c>
      <c r="N207" s="2" t="s">
        <v>619</v>
      </c>
      <c r="O207" s="2" t="s">
        <v>52</v>
      </c>
      <c r="P207" s="2" t="s">
        <v>52</v>
      </c>
      <c r="Q207" s="2" t="s">
        <v>570</v>
      </c>
      <c r="R207" s="2" t="s">
        <v>61</v>
      </c>
      <c r="S207" s="2" t="s">
        <v>62</v>
      </c>
      <c r="T207" s="2" t="s">
        <v>62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2" t="s">
        <v>52</v>
      </c>
      <c r="AS207" s="2" t="s">
        <v>52</v>
      </c>
      <c r="AT207" s="3"/>
      <c r="AU207" s="2" t="s">
        <v>620</v>
      </c>
      <c r="AV207" s="3">
        <v>170</v>
      </c>
    </row>
    <row r="208" spans="1:48" ht="30" customHeight="1" x14ac:dyDescent="0.4">
      <c r="A208" s="19" t="s">
        <v>621</v>
      </c>
      <c r="B208" s="19" t="s">
        <v>622</v>
      </c>
      <c r="C208" s="19" t="s">
        <v>101</v>
      </c>
      <c r="D208" s="17">
        <v>27</v>
      </c>
      <c r="E208" s="18"/>
      <c r="F208" s="18"/>
      <c r="G208" s="18"/>
      <c r="H208" s="18"/>
      <c r="I208" s="18"/>
      <c r="J208" s="18"/>
      <c r="K208" s="18">
        <f t="shared" si="10"/>
        <v>0</v>
      </c>
      <c r="L208" s="18">
        <f t="shared" si="11"/>
        <v>0</v>
      </c>
      <c r="M208" s="19" t="s">
        <v>623</v>
      </c>
      <c r="N208" s="2" t="s">
        <v>624</v>
      </c>
      <c r="O208" s="2" t="s">
        <v>52</v>
      </c>
      <c r="P208" s="2" t="s">
        <v>52</v>
      </c>
      <c r="Q208" s="2" t="s">
        <v>570</v>
      </c>
      <c r="R208" s="2" t="s">
        <v>61</v>
      </c>
      <c r="S208" s="2" t="s">
        <v>62</v>
      </c>
      <c r="T208" s="2" t="s">
        <v>62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2" t="s">
        <v>52</v>
      </c>
      <c r="AS208" s="2" t="s">
        <v>52</v>
      </c>
      <c r="AT208" s="3"/>
      <c r="AU208" s="2" t="s">
        <v>625</v>
      </c>
      <c r="AV208" s="3">
        <v>171</v>
      </c>
    </row>
    <row r="209" spans="1:48" ht="30" customHeight="1" x14ac:dyDescent="0.4">
      <c r="A209" s="19" t="s">
        <v>519</v>
      </c>
      <c r="B209" s="19" t="s">
        <v>520</v>
      </c>
      <c r="C209" s="19" t="s">
        <v>178</v>
      </c>
      <c r="D209" s="17">
        <v>25</v>
      </c>
      <c r="E209" s="18"/>
      <c r="F209" s="18"/>
      <c r="G209" s="18"/>
      <c r="H209" s="18"/>
      <c r="I209" s="18"/>
      <c r="J209" s="18"/>
      <c r="K209" s="18">
        <f t="shared" si="10"/>
        <v>0</v>
      </c>
      <c r="L209" s="18">
        <f t="shared" si="11"/>
        <v>0</v>
      </c>
      <c r="M209" s="19" t="s">
        <v>521</v>
      </c>
      <c r="N209" s="2" t="s">
        <v>522</v>
      </c>
      <c r="O209" s="2" t="s">
        <v>52</v>
      </c>
      <c r="P209" s="2" t="s">
        <v>52</v>
      </c>
      <c r="Q209" s="2" t="s">
        <v>570</v>
      </c>
      <c r="R209" s="2" t="s">
        <v>61</v>
      </c>
      <c r="S209" s="2" t="s">
        <v>62</v>
      </c>
      <c r="T209" s="2" t="s">
        <v>62</v>
      </c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2" t="s">
        <v>52</v>
      </c>
      <c r="AS209" s="2" t="s">
        <v>52</v>
      </c>
      <c r="AT209" s="3"/>
      <c r="AU209" s="2" t="s">
        <v>626</v>
      </c>
      <c r="AV209" s="3">
        <v>172</v>
      </c>
    </row>
    <row r="210" spans="1:48" ht="30" customHeight="1" x14ac:dyDescent="0.4">
      <c r="A210" s="19" t="s">
        <v>539</v>
      </c>
      <c r="B210" s="19" t="s">
        <v>540</v>
      </c>
      <c r="C210" s="19" t="s">
        <v>101</v>
      </c>
      <c r="D210" s="17">
        <v>19</v>
      </c>
      <c r="E210" s="18"/>
      <c r="F210" s="18"/>
      <c r="G210" s="18"/>
      <c r="H210" s="18"/>
      <c r="I210" s="18"/>
      <c r="J210" s="18"/>
      <c r="K210" s="18">
        <f t="shared" si="10"/>
        <v>0</v>
      </c>
      <c r="L210" s="18">
        <f t="shared" si="11"/>
        <v>0</v>
      </c>
      <c r="M210" s="19" t="s">
        <v>541</v>
      </c>
      <c r="N210" s="2" t="s">
        <v>542</v>
      </c>
      <c r="O210" s="2" t="s">
        <v>52</v>
      </c>
      <c r="P210" s="2" t="s">
        <v>52</v>
      </c>
      <c r="Q210" s="2" t="s">
        <v>570</v>
      </c>
      <c r="R210" s="2" t="s">
        <v>61</v>
      </c>
      <c r="S210" s="2" t="s">
        <v>62</v>
      </c>
      <c r="T210" s="2" t="s">
        <v>62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2" t="s">
        <v>52</v>
      </c>
      <c r="AS210" s="2" t="s">
        <v>52</v>
      </c>
      <c r="AT210" s="3"/>
      <c r="AU210" s="2" t="s">
        <v>627</v>
      </c>
      <c r="AV210" s="3">
        <v>173</v>
      </c>
    </row>
    <row r="211" spans="1:48" ht="30" customHeight="1" x14ac:dyDescent="0.4">
      <c r="A211" s="19" t="s">
        <v>528</v>
      </c>
      <c r="B211" s="19" t="s">
        <v>529</v>
      </c>
      <c r="C211" s="19" t="s">
        <v>101</v>
      </c>
      <c r="D211" s="17">
        <v>50</v>
      </c>
      <c r="E211" s="18"/>
      <c r="F211" s="18"/>
      <c r="G211" s="18"/>
      <c r="H211" s="18"/>
      <c r="I211" s="18"/>
      <c r="J211" s="18"/>
      <c r="K211" s="18">
        <f t="shared" si="10"/>
        <v>0</v>
      </c>
      <c r="L211" s="18">
        <f t="shared" si="11"/>
        <v>0</v>
      </c>
      <c r="M211" s="19" t="s">
        <v>52</v>
      </c>
      <c r="N211" s="2" t="s">
        <v>530</v>
      </c>
      <c r="O211" s="2" t="s">
        <v>52</v>
      </c>
      <c r="P211" s="2" t="s">
        <v>52</v>
      </c>
      <c r="Q211" s="2" t="s">
        <v>570</v>
      </c>
      <c r="R211" s="2" t="s">
        <v>62</v>
      </c>
      <c r="S211" s="2" t="s">
        <v>62</v>
      </c>
      <c r="T211" s="2" t="s">
        <v>61</v>
      </c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2" t="s">
        <v>52</v>
      </c>
      <c r="AS211" s="2" t="s">
        <v>52</v>
      </c>
      <c r="AT211" s="3"/>
      <c r="AU211" s="2" t="s">
        <v>628</v>
      </c>
      <c r="AV211" s="3">
        <v>174</v>
      </c>
    </row>
    <row r="212" spans="1:48" ht="30" customHeight="1" x14ac:dyDescent="0.4">
      <c r="A212" s="19" t="s">
        <v>544</v>
      </c>
      <c r="B212" s="19" t="s">
        <v>529</v>
      </c>
      <c r="C212" s="19" t="s">
        <v>302</v>
      </c>
      <c r="D212" s="17">
        <v>25</v>
      </c>
      <c r="E212" s="18"/>
      <c r="F212" s="18"/>
      <c r="G212" s="18"/>
      <c r="H212" s="18"/>
      <c r="I212" s="18"/>
      <c r="J212" s="18"/>
      <c r="K212" s="18">
        <f t="shared" si="10"/>
        <v>0</v>
      </c>
      <c r="L212" s="18">
        <f t="shared" si="11"/>
        <v>0</v>
      </c>
      <c r="M212" s="19" t="s">
        <v>545</v>
      </c>
      <c r="N212" s="2" t="s">
        <v>546</v>
      </c>
      <c r="O212" s="2" t="s">
        <v>52</v>
      </c>
      <c r="P212" s="2" t="s">
        <v>52</v>
      </c>
      <c r="Q212" s="2" t="s">
        <v>570</v>
      </c>
      <c r="R212" s="2" t="s">
        <v>61</v>
      </c>
      <c r="S212" s="2" t="s">
        <v>62</v>
      </c>
      <c r="T212" s="2" t="s">
        <v>62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629</v>
      </c>
      <c r="AV212" s="3">
        <v>175</v>
      </c>
    </row>
    <row r="213" spans="1:48" ht="30" customHeight="1" x14ac:dyDescent="0.4">
      <c r="A213" s="19" t="s">
        <v>630</v>
      </c>
      <c r="B213" s="19" t="s">
        <v>631</v>
      </c>
      <c r="C213" s="19" t="s">
        <v>573</v>
      </c>
      <c r="D213" s="17">
        <v>9</v>
      </c>
      <c r="E213" s="18"/>
      <c r="F213" s="18"/>
      <c r="G213" s="18"/>
      <c r="H213" s="18"/>
      <c r="I213" s="18"/>
      <c r="J213" s="18"/>
      <c r="K213" s="18">
        <f t="shared" si="10"/>
        <v>0</v>
      </c>
      <c r="L213" s="18">
        <f t="shared" si="11"/>
        <v>0</v>
      </c>
      <c r="M213" s="19" t="s">
        <v>632</v>
      </c>
      <c r="N213" s="2" t="s">
        <v>633</v>
      </c>
      <c r="O213" s="2" t="s">
        <v>52</v>
      </c>
      <c r="P213" s="2" t="s">
        <v>52</v>
      </c>
      <c r="Q213" s="2" t="s">
        <v>570</v>
      </c>
      <c r="R213" s="2" t="s">
        <v>61</v>
      </c>
      <c r="S213" s="2" t="s">
        <v>62</v>
      </c>
      <c r="T213" s="2" t="s">
        <v>62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634</v>
      </c>
      <c r="AV213" s="3">
        <v>176</v>
      </c>
    </row>
    <row r="214" spans="1:48" ht="30" customHeight="1" x14ac:dyDescent="0.4">
      <c r="A214" s="19" t="s">
        <v>635</v>
      </c>
      <c r="B214" s="19" t="s">
        <v>636</v>
      </c>
      <c r="C214" s="19" t="s">
        <v>365</v>
      </c>
      <c r="D214" s="17">
        <v>8</v>
      </c>
      <c r="E214" s="18"/>
      <c r="F214" s="18"/>
      <c r="G214" s="18"/>
      <c r="H214" s="18"/>
      <c r="I214" s="18"/>
      <c r="J214" s="18"/>
      <c r="K214" s="18">
        <f t="shared" si="10"/>
        <v>0</v>
      </c>
      <c r="L214" s="18">
        <f t="shared" si="11"/>
        <v>0</v>
      </c>
      <c r="M214" s="19" t="s">
        <v>52</v>
      </c>
      <c r="N214" s="2" t="s">
        <v>637</v>
      </c>
      <c r="O214" s="2" t="s">
        <v>52</v>
      </c>
      <c r="P214" s="2" t="s">
        <v>52</v>
      </c>
      <c r="Q214" s="2" t="s">
        <v>570</v>
      </c>
      <c r="R214" s="2" t="s">
        <v>62</v>
      </c>
      <c r="S214" s="2" t="s">
        <v>62</v>
      </c>
      <c r="T214" s="2" t="s">
        <v>61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638</v>
      </c>
      <c r="AV214" s="3">
        <v>179</v>
      </c>
    </row>
    <row r="215" spans="1:48" ht="30" customHeight="1" x14ac:dyDescent="0.4">
      <c r="A215" s="19" t="s">
        <v>639</v>
      </c>
      <c r="B215" s="19" t="s">
        <v>640</v>
      </c>
      <c r="C215" s="19" t="s">
        <v>641</v>
      </c>
      <c r="D215" s="17">
        <v>10</v>
      </c>
      <c r="E215" s="18"/>
      <c r="F215" s="18"/>
      <c r="G215" s="18"/>
      <c r="H215" s="18"/>
      <c r="I215" s="18"/>
      <c r="J215" s="18"/>
      <c r="K215" s="18">
        <f t="shared" si="10"/>
        <v>0</v>
      </c>
      <c r="L215" s="18">
        <f t="shared" si="11"/>
        <v>0</v>
      </c>
      <c r="M215" s="19" t="s">
        <v>52</v>
      </c>
      <c r="N215" s="2" t="s">
        <v>642</v>
      </c>
      <c r="O215" s="2" t="s">
        <v>52</v>
      </c>
      <c r="P215" s="2" t="s">
        <v>52</v>
      </c>
      <c r="Q215" s="2" t="s">
        <v>570</v>
      </c>
      <c r="R215" s="2" t="s">
        <v>62</v>
      </c>
      <c r="S215" s="2" t="s">
        <v>62</v>
      </c>
      <c r="T215" s="2" t="s">
        <v>61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643</v>
      </c>
      <c r="AV215" s="3">
        <v>178</v>
      </c>
    </row>
    <row r="216" spans="1:48" ht="30" customHeight="1" x14ac:dyDescent="0.4">
      <c r="A216" s="19" t="s">
        <v>644</v>
      </c>
      <c r="B216" s="19" t="s">
        <v>645</v>
      </c>
      <c r="C216" s="19" t="s">
        <v>302</v>
      </c>
      <c r="D216" s="17">
        <v>26</v>
      </c>
      <c r="E216" s="18"/>
      <c r="F216" s="18"/>
      <c r="G216" s="18"/>
      <c r="H216" s="18"/>
      <c r="I216" s="18"/>
      <c r="J216" s="18"/>
      <c r="K216" s="18">
        <f t="shared" si="10"/>
        <v>0</v>
      </c>
      <c r="L216" s="18">
        <f t="shared" si="11"/>
        <v>0</v>
      </c>
      <c r="M216" s="19" t="s">
        <v>646</v>
      </c>
      <c r="N216" s="2" t="s">
        <v>647</v>
      </c>
      <c r="O216" s="2" t="s">
        <v>52</v>
      </c>
      <c r="P216" s="2" t="s">
        <v>52</v>
      </c>
      <c r="Q216" s="2" t="s">
        <v>570</v>
      </c>
      <c r="R216" s="2" t="s">
        <v>61</v>
      </c>
      <c r="S216" s="2" t="s">
        <v>62</v>
      </c>
      <c r="T216" s="2" t="s">
        <v>62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648</v>
      </c>
      <c r="AV216" s="3">
        <v>180</v>
      </c>
    </row>
    <row r="217" spans="1:48" ht="30" customHeight="1" x14ac:dyDescent="0.4">
      <c r="A217" s="19" t="s">
        <v>649</v>
      </c>
      <c r="B217" s="19" t="s">
        <v>203</v>
      </c>
      <c r="C217" s="19" t="s">
        <v>178</v>
      </c>
      <c r="D217" s="17">
        <v>16</v>
      </c>
      <c r="E217" s="18"/>
      <c r="F217" s="18"/>
      <c r="G217" s="18"/>
      <c r="H217" s="18"/>
      <c r="I217" s="18"/>
      <c r="J217" s="18"/>
      <c r="K217" s="18">
        <f t="shared" si="10"/>
        <v>0</v>
      </c>
      <c r="L217" s="18">
        <f t="shared" si="11"/>
        <v>0</v>
      </c>
      <c r="M217" s="19" t="s">
        <v>650</v>
      </c>
      <c r="N217" s="2" t="s">
        <v>651</v>
      </c>
      <c r="O217" s="2" t="s">
        <v>52</v>
      </c>
      <c r="P217" s="2" t="s">
        <v>52</v>
      </c>
      <c r="Q217" s="2" t="s">
        <v>570</v>
      </c>
      <c r="R217" s="2" t="s">
        <v>61</v>
      </c>
      <c r="S217" s="2" t="s">
        <v>62</v>
      </c>
      <c r="T217" s="2" t="s">
        <v>62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52</v>
      </c>
      <c r="AS217" s="2" t="s">
        <v>52</v>
      </c>
      <c r="AT217" s="3"/>
      <c r="AU217" s="2" t="s">
        <v>652</v>
      </c>
      <c r="AV217" s="3">
        <v>181</v>
      </c>
    </row>
    <row r="218" spans="1:48" ht="30" customHeight="1" x14ac:dyDescent="0.4">
      <c r="A218" s="19" t="s">
        <v>207</v>
      </c>
      <c r="B218" s="19" t="s">
        <v>241</v>
      </c>
      <c r="C218" s="19" t="s">
        <v>101</v>
      </c>
      <c r="D218" s="17">
        <v>8</v>
      </c>
      <c r="E218" s="18"/>
      <c r="F218" s="18"/>
      <c r="G218" s="18"/>
      <c r="H218" s="18"/>
      <c r="I218" s="18"/>
      <c r="J218" s="18"/>
      <c r="K218" s="18">
        <f t="shared" si="10"/>
        <v>0</v>
      </c>
      <c r="L218" s="18">
        <f t="shared" si="11"/>
        <v>0</v>
      </c>
      <c r="M218" s="19" t="s">
        <v>52</v>
      </c>
      <c r="N218" s="2" t="s">
        <v>242</v>
      </c>
      <c r="O218" s="2" t="s">
        <v>52</v>
      </c>
      <c r="P218" s="2" t="s">
        <v>52</v>
      </c>
      <c r="Q218" s="2" t="s">
        <v>570</v>
      </c>
      <c r="R218" s="2" t="s">
        <v>62</v>
      </c>
      <c r="S218" s="2" t="s">
        <v>62</v>
      </c>
      <c r="T218" s="2" t="s">
        <v>61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52</v>
      </c>
      <c r="AS218" s="2" t="s">
        <v>52</v>
      </c>
      <c r="AT218" s="3"/>
      <c r="AU218" s="2" t="s">
        <v>653</v>
      </c>
      <c r="AV218" s="3">
        <v>182</v>
      </c>
    </row>
    <row r="219" spans="1:48" ht="30" customHeight="1" x14ac:dyDescent="0.4">
      <c r="A219" s="19" t="s">
        <v>207</v>
      </c>
      <c r="B219" s="19" t="s">
        <v>331</v>
      </c>
      <c r="C219" s="19" t="s">
        <v>101</v>
      </c>
      <c r="D219" s="17">
        <v>4</v>
      </c>
      <c r="E219" s="18"/>
      <c r="F219" s="18"/>
      <c r="G219" s="18"/>
      <c r="H219" s="18"/>
      <c r="I219" s="18"/>
      <c r="J219" s="18"/>
      <c r="K219" s="18">
        <f t="shared" si="10"/>
        <v>0</v>
      </c>
      <c r="L219" s="18">
        <f t="shared" si="11"/>
        <v>0</v>
      </c>
      <c r="M219" s="19" t="s">
        <v>52</v>
      </c>
      <c r="N219" s="2" t="s">
        <v>332</v>
      </c>
      <c r="O219" s="2" t="s">
        <v>52</v>
      </c>
      <c r="P219" s="2" t="s">
        <v>52</v>
      </c>
      <c r="Q219" s="2" t="s">
        <v>570</v>
      </c>
      <c r="R219" s="2" t="s">
        <v>62</v>
      </c>
      <c r="S219" s="2" t="s">
        <v>62</v>
      </c>
      <c r="T219" s="2" t="s">
        <v>61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52</v>
      </c>
      <c r="AS219" s="2" t="s">
        <v>52</v>
      </c>
      <c r="AT219" s="3"/>
      <c r="AU219" s="2" t="s">
        <v>654</v>
      </c>
      <c r="AV219" s="3">
        <v>183</v>
      </c>
    </row>
    <row r="220" spans="1:48" ht="30" customHeight="1" x14ac:dyDescent="0.4">
      <c r="A220" s="19" t="s">
        <v>207</v>
      </c>
      <c r="B220" s="19" t="s">
        <v>343</v>
      </c>
      <c r="C220" s="19" t="s">
        <v>101</v>
      </c>
      <c r="D220" s="17">
        <v>4</v>
      </c>
      <c r="E220" s="18"/>
      <c r="F220" s="18"/>
      <c r="G220" s="18"/>
      <c r="H220" s="18"/>
      <c r="I220" s="18"/>
      <c r="J220" s="18"/>
      <c r="K220" s="18">
        <f t="shared" si="10"/>
        <v>0</v>
      </c>
      <c r="L220" s="18">
        <f t="shared" si="11"/>
        <v>0</v>
      </c>
      <c r="M220" s="19" t="s">
        <v>52</v>
      </c>
      <c r="N220" s="2" t="s">
        <v>344</v>
      </c>
      <c r="O220" s="2" t="s">
        <v>52</v>
      </c>
      <c r="P220" s="2" t="s">
        <v>52</v>
      </c>
      <c r="Q220" s="2" t="s">
        <v>570</v>
      </c>
      <c r="R220" s="2" t="s">
        <v>62</v>
      </c>
      <c r="S220" s="2" t="s">
        <v>62</v>
      </c>
      <c r="T220" s="2" t="s">
        <v>61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52</v>
      </c>
      <c r="AS220" s="2" t="s">
        <v>52</v>
      </c>
      <c r="AT220" s="3"/>
      <c r="AU220" s="2" t="s">
        <v>655</v>
      </c>
      <c r="AV220" s="3">
        <v>184</v>
      </c>
    </row>
    <row r="221" spans="1:48" ht="30" customHeight="1" x14ac:dyDescent="0.4">
      <c r="A221" s="19" t="s">
        <v>350</v>
      </c>
      <c r="B221" s="19" t="s">
        <v>318</v>
      </c>
      <c r="C221" s="19" t="s">
        <v>101</v>
      </c>
      <c r="D221" s="17">
        <v>4</v>
      </c>
      <c r="E221" s="18"/>
      <c r="F221" s="18"/>
      <c r="G221" s="18"/>
      <c r="H221" s="18"/>
      <c r="I221" s="18"/>
      <c r="J221" s="18"/>
      <c r="K221" s="18">
        <f t="shared" si="10"/>
        <v>0</v>
      </c>
      <c r="L221" s="18">
        <f t="shared" si="11"/>
        <v>0</v>
      </c>
      <c r="M221" s="19" t="s">
        <v>360</v>
      </c>
      <c r="N221" s="2" t="s">
        <v>361</v>
      </c>
      <c r="O221" s="2" t="s">
        <v>52</v>
      </c>
      <c r="P221" s="2" t="s">
        <v>52</v>
      </c>
      <c r="Q221" s="2" t="s">
        <v>570</v>
      </c>
      <c r="R221" s="2" t="s">
        <v>61</v>
      </c>
      <c r="S221" s="2" t="s">
        <v>62</v>
      </c>
      <c r="T221" s="2" t="s">
        <v>62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656</v>
      </c>
      <c r="AV221" s="3">
        <v>185</v>
      </c>
    </row>
    <row r="222" spans="1:48" ht="30" customHeight="1" x14ac:dyDescent="0.4">
      <c r="A222" s="19" t="s">
        <v>398</v>
      </c>
      <c r="B222" s="19" t="s">
        <v>318</v>
      </c>
      <c r="C222" s="19" t="s">
        <v>302</v>
      </c>
      <c r="D222" s="17">
        <v>16</v>
      </c>
      <c r="E222" s="18"/>
      <c r="F222" s="18"/>
      <c r="G222" s="18"/>
      <c r="H222" s="18"/>
      <c r="I222" s="18"/>
      <c r="J222" s="18"/>
      <c r="K222" s="18">
        <f t="shared" si="10"/>
        <v>0</v>
      </c>
      <c r="L222" s="18">
        <f t="shared" si="11"/>
        <v>0</v>
      </c>
      <c r="M222" s="19" t="s">
        <v>402</v>
      </c>
      <c r="N222" s="2" t="s">
        <v>403</v>
      </c>
      <c r="O222" s="2" t="s">
        <v>52</v>
      </c>
      <c r="P222" s="2" t="s">
        <v>52</v>
      </c>
      <c r="Q222" s="2" t="s">
        <v>570</v>
      </c>
      <c r="R222" s="2" t="s">
        <v>61</v>
      </c>
      <c r="S222" s="2" t="s">
        <v>62</v>
      </c>
      <c r="T222" s="2" t="s">
        <v>62</v>
      </c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657</v>
      </c>
      <c r="AV222" s="3">
        <v>186</v>
      </c>
    </row>
    <row r="223" spans="1:48" ht="30" customHeight="1" x14ac:dyDescent="0.4">
      <c r="A223" s="17"/>
      <c r="B223" s="17"/>
      <c r="C223" s="17"/>
      <c r="D223" s="17"/>
      <c r="E223" s="18"/>
      <c r="F223" s="18"/>
      <c r="G223" s="18"/>
      <c r="H223" s="18"/>
      <c r="I223" s="18"/>
      <c r="J223" s="18"/>
      <c r="K223" s="18"/>
      <c r="L223" s="18"/>
      <c r="M223" s="17"/>
      <c r="Q223" s="1" t="s">
        <v>570</v>
      </c>
    </row>
    <row r="224" spans="1:48" ht="30" customHeight="1" x14ac:dyDescent="0.4">
      <c r="A224" s="17"/>
      <c r="B224" s="17"/>
      <c r="C224" s="17"/>
      <c r="D224" s="17"/>
      <c r="E224" s="18"/>
      <c r="F224" s="18"/>
      <c r="G224" s="18"/>
      <c r="H224" s="18"/>
      <c r="I224" s="18"/>
      <c r="J224" s="18"/>
      <c r="K224" s="18"/>
      <c r="L224" s="18"/>
      <c r="M224" s="17"/>
      <c r="Q224" s="1" t="s">
        <v>570</v>
      </c>
    </row>
    <row r="225" spans="1:17" ht="30" customHeight="1" x14ac:dyDescent="0.4">
      <c r="A225" s="17"/>
      <c r="B225" s="17"/>
      <c r="C225" s="17"/>
      <c r="D225" s="17"/>
      <c r="E225" s="18"/>
      <c r="F225" s="18"/>
      <c r="G225" s="18"/>
      <c r="H225" s="18"/>
      <c r="I225" s="18"/>
      <c r="J225" s="18"/>
      <c r="K225" s="18"/>
      <c r="L225" s="18"/>
      <c r="M225" s="17"/>
      <c r="Q225" s="1" t="s">
        <v>570</v>
      </c>
    </row>
    <row r="226" spans="1:17" ht="30" customHeight="1" x14ac:dyDescent="0.4">
      <c r="A226" s="17"/>
      <c r="B226" s="17"/>
      <c r="C226" s="17"/>
      <c r="D226" s="17"/>
      <c r="E226" s="18"/>
      <c r="F226" s="18"/>
      <c r="G226" s="18"/>
      <c r="H226" s="18"/>
      <c r="I226" s="18"/>
      <c r="J226" s="18"/>
      <c r="K226" s="18"/>
      <c r="L226" s="18"/>
      <c r="M226" s="17"/>
      <c r="Q226" s="1" t="s">
        <v>570</v>
      </c>
    </row>
    <row r="227" spans="1:17" ht="30" customHeight="1" x14ac:dyDescent="0.4">
      <c r="A227" s="17"/>
      <c r="B227" s="17"/>
      <c r="C227" s="17"/>
      <c r="D227" s="17"/>
      <c r="E227" s="18"/>
      <c r="F227" s="18"/>
      <c r="G227" s="18"/>
      <c r="H227" s="18"/>
      <c r="I227" s="18"/>
      <c r="J227" s="18"/>
      <c r="K227" s="18"/>
      <c r="L227" s="18"/>
      <c r="M227" s="17"/>
      <c r="Q227" s="1" t="s">
        <v>570</v>
      </c>
    </row>
    <row r="228" spans="1:17" ht="30" customHeight="1" x14ac:dyDescent="0.4">
      <c r="A228" s="17"/>
      <c r="B228" s="17"/>
      <c r="C228" s="17"/>
      <c r="D228" s="17"/>
      <c r="E228" s="18"/>
      <c r="F228" s="18"/>
      <c r="G228" s="18"/>
      <c r="H228" s="18"/>
      <c r="I228" s="18"/>
      <c r="J228" s="18"/>
      <c r="K228" s="18"/>
      <c r="L228" s="18"/>
      <c r="M228" s="17"/>
      <c r="Q228" s="1" t="s">
        <v>570</v>
      </c>
    </row>
    <row r="229" spans="1:17" ht="30" customHeight="1" x14ac:dyDescent="0.4">
      <c r="A229" s="17"/>
      <c r="B229" s="17"/>
      <c r="C229" s="17"/>
      <c r="D229" s="17"/>
      <c r="E229" s="18"/>
      <c r="F229" s="18"/>
      <c r="G229" s="18"/>
      <c r="H229" s="18"/>
      <c r="I229" s="18"/>
      <c r="J229" s="18"/>
      <c r="K229" s="18"/>
      <c r="L229" s="18"/>
      <c r="M229" s="17"/>
      <c r="Q229" s="1" t="s">
        <v>570</v>
      </c>
    </row>
    <row r="230" spans="1:17" ht="30" customHeight="1" x14ac:dyDescent="0.4">
      <c r="A230" s="17"/>
      <c r="B230" s="17"/>
      <c r="C230" s="17"/>
      <c r="D230" s="17"/>
      <c r="E230" s="18"/>
      <c r="F230" s="18"/>
      <c r="G230" s="18"/>
      <c r="H230" s="18"/>
      <c r="I230" s="18"/>
      <c r="J230" s="18"/>
      <c r="K230" s="18"/>
      <c r="L230" s="18"/>
      <c r="M230" s="17"/>
      <c r="Q230" s="1" t="s">
        <v>570</v>
      </c>
    </row>
    <row r="231" spans="1:17" ht="30" customHeight="1" x14ac:dyDescent="0.4">
      <c r="A231" s="17"/>
      <c r="B231" s="17"/>
      <c r="C231" s="17"/>
      <c r="D231" s="17"/>
      <c r="E231" s="18"/>
      <c r="F231" s="18"/>
      <c r="G231" s="18"/>
      <c r="H231" s="18"/>
      <c r="I231" s="18"/>
      <c r="J231" s="18"/>
      <c r="K231" s="18"/>
      <c r="L231" s="18"/>
      <c r="M231" s="17"/>
      <c r="Q231" s="1" t="s">
        <v>570</v>
      </c>
    </row>
    <row r="232" spans="1:17" ht="30" customHeight="1" x14ac:dyDescent="0.4">
      <c r="A232" s="17"/>
      <c r="B232" s="17"/>
      <c r="C232" s="17"/>
      <c r="D232" s="17"/>
      <c r="E232" s="18"/>
      <c r="F232" s="18"/>
      <c r="G232" s="18"/>
      <c r="H232" s="18"/>
      <c r="I232" s="18"/>
      <c r="J232" s="18"/>
      <c r="K232" s="18"/>
      <c r="L232" s="18"/>
      <c r="M232" s="17"/>
      <c r="Q232" s="1" t="s">
        <v>570</v>
      </c>
    </row>
    <row r="233" spans="1:17" ht="30" customHeight="1" x14ac:dyDescent="0.4">
      <c r="A233" s="17"/>
      <c r="B233" s="17"/>
      <c r="C233" s="17"/>
      <c r="D233" s="17"/>
      <c r="E233" s="18"/>
      <c r="F233" s="18"/>
      <c r="G233" s="18"/>
      <c r="H233" s="18"/>
      <c r="I233" s="18"/>
      <c r="J233" s="18"/>
      <c r="K233" s="18"/>
      <c r="L233" s="18"/>
      <c r="M233" s="17"/>
      <c r="Q233" s="1" t="s">
        <v>570</v>
      </c>
    </row>
    <row r="234" spans="1:17" ht="30" customHeight="1" x14ac:dyDescent="0.4">
      <c r="A234" s="17"/>
      <c r="B234" s="17"/>
      <c r="C234" s="17"/>
      <c r="D234" s="17"/>
      <c r="E234" s="18"/>
      <c r="F234" s="18"/>
      <c r="G234" s="18"/>
      <c r="H234" s="18"/>
      <c r="I234" s="18"/>
      <c r="J234" s="18"/>
      <c r="K234" s="18"/>
      <c r="L234" s="18"/>
      <c r="M234" s="17"/>
      <c r="Q234" s="1" t="s">
        <v>570</v>
      </c>
    </row>
    <row r="235" spans="1:17" ht="30" customHeight="1" x14ac:dyDescent="0.4">
      <c r="A235" s="17"/>
      <c r="B235" s="17"/>
      <c r="C235" s="17"/>
      <c r="D235" s="17"/>
      <c r="E235" s="18"/>
      <c r="F235" s="18"/>
      <c r="G235" s="18"/>
      <c r="H235" s="18"/>
      <c r="I235" s="18"/>
      <c r="J235" s="18"/>
      <c r="K235" s="18"/>
      <c r="L235" s="18"/>
      <c r="M235" s="17"/>
      <c r="Q235" s="1" t="s">
        <v>570</v>
      </c>
    </row>
    <row r="236" spans="1:17" ht="30" customHeight="1" x14ac:dyDescent="0.4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7"/>
      <c r="Q236" s="1" t="s">
        <v>570</v>
      </c>
    </row>
    <row r="237" spans="1:17" ht="30" customHeight="1" x14ac:dyDescent="0.4">
      <c r="A237" s="17"/>
      <c r="B237" s="17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7"/>
      <c r="Q237" s="1" t="s">
        <v>570</v>
      </c>
    </row>
    <row r="238" spans="1:17" ht="30" customHeight="1" x14ac:dyDescent="0.4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7"/>
      <c r="Q238" s="1" t="s">
        <v>570</v>
      </c>
    </row>
    <row r="239" spans="1:17" ht="30" customHeight="1" x14ac:dyDescent="0.4">
      <c r="A239" s="17"/>
      <c r="B239" s="17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7"/>
      <c r="Q239" s="1" t="s">
        <v>570</v>
      </c>
    </row>
    <row r="240" spans="1:17" ht="30" customHeight="1" x14ac:dyDescent="0.4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7"/>
      <c r="Q240" s="1" t="s">
        <v>570</v>
      </c>
    </row>
    <row r="241" spans="1:48" ht="30" customHeight="1" x14ac:dyDescent="0.4">
      <c r="A241" s="17"/>
      <c r="B241" s="17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7"/>
      <c r="Q241" s="1" t="s">
        <v>570</v>
      </c>
    </row>
    <row r="242" spans="1:48" ht="30" customHeight="1" x14ac:dyDescent="0.4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7"/>
      <c r="Q242" s="1" t="s">
        <v>570</v>
      </c>
    </row>
    <row r="243" spans="1:48" ht="30" customHeight="1" x14ac:dyDescent="0.4">
      <c r="A243" s="19" t="s">
        <v>172</v>
      </c>
      <c r="B243" s="17"/>
      <c r="C243" s="17"/>
      <c r="D243" s="17"/>
      <c r="E243" s="18"/>
      <c r="F243" s="18"/>
      <c r="G243" s="18"/>
      <c r="H243" s="18"/>
      <c r="I243" s="18"/>
      <c r="J243" s="18"/>
      <c r="K243" s="18"/>
      <c r="L243" s="18">
        <f>SUMIF(Q197:Q242,"0105",L197:L242)</f>
        <v>0</v>
      </c>
      <c r="M243" s="17"/>
      <c r="N243" t="s">
        <v>173</v>
      </c>
    </row>
    <row r="244" spans="1:48" ht="30" customHeight="1" x14ac:dyDescent="0.4">
      <c r="A244" s="19" t="s">
        <v>658</v>
      </c>
      <c r="B244" s="19" t="s">
        <v>52</v>
      </c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7"/>
      <c r="N244" s="3"/>
      <c r="O244" s="3"/>
      <c r="P244" s="3"/>
      <c r="Q244" s="2" t="s">
        <v>659</v>
      </c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</row>
    <row r="245" spans="1:48" ht="30" customHeight="1" x14ac:dyDescent="0.4">
      <c r="A245" s="19" t="s">
        <v>571</v>
      </c>
      <c r="B245" s="19" t="s">
        <v>572</v>
      </c>
      <c r="C245" s="19" t="s">
        <v>573</v>
      </c>
      <c r="D245" s="17">
        <v>93</v>
      </c>
      <c r="E245" s="18"/>
      <c r="F245" s="18"/>
      <c r="G245" s="18"/>
      <c r="H245" s="18"/>
      <c r="I245" s="18"/>
      <c r="J245" s="18"/>
      <c r="K245" s="18">
        <f t="shared" ref="K245:K260" si="12">TRUNC(E245+G245+I245, 0)</f>
        <v>0</v>
      </c>
      <c r="L245" s="18">
        <f t="shared" ref="L245:L260" si="13">TRUNC(F245+H245+J245, 0)</f>
        <v>0</v>
      </c>
      <c r="M245" s="19" t="s">
        <v>574</v>
      </c>
      <c r="N245" s="2" t="s">
        <v>575</v>
      </c>
      <c r="O245" s="2" t="s">
        <v>52</v>
      </c>
      <c r="P245" s="2" t="s">
        <v>52</v>
      </c>
      <c r="Q245" s="2" t="s">
        <v>659</v>
      </c>
      <c r="R245" s="2" t="s">
        <v>61</v>
      </c>
      <c r="S245" s="2" t="s">
        <v>62</v>
      </c>
      <c r="T245" s="2" t="s">
        <v>62</v>
      </c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2" t="s">
        <v>52</v>
      </c>
      <c r="AS245" s="2" t="s">
        <v>52</v>
      </c>
      <c r="AT245" s="3"/>
      <c r="AU245" s="2" t="s">
        <v>660</v>
      </c>
      <c r="AV245" s="3">
        <v>187</v>
      </c>
    </row>
    <row r="246" spans="1:48" ht="30" customHeight="1" x14ac:dyDescent="0.4">
      <c r="A246" s="19" t="s">
        <v>571</v>
      </c>
      <c r="B246" s="19" t="s">
        <v>577</v>
      </c>
      <c r="C246" s="19" t="s">
        <v>573</v>
      </c>
      <c r="D246" s="17">
        <v>54</v>
      </c>
      <c r="E246" s="18"/>
      <c r="F246" s="18"/>
      <c r="G246" s="18"/>
      <c r="H246" s="18"/>
      <c r="I246" s="18"/>
      <c r="J246" s="18"/>
      <c r="K246" s="18">
        <f t="shared" si="12"/>
        <v>0</v>
      </c>
      <c r="L246" s="18">
        <f t="shared" si="13"/>
        <v>0</v>
      </c>
      <c r="M246" s="19" t="s">
        <v>578</v>
      </c>
      <c r="N246" s="2" t="s">
        <v>579</v>
      </c>
      <c r="O246" s="2" t="s">
        <v>52</v>
      </c>
      <c r="P246" s="2" t="s">
        <v>52</v>
      </c>
      <c r="Q246" s="2" t="s">
        <v>659</v>
      </c>
      <c r="R246" s="2" t="s">
        <v>61</v>
      </c>
      <c r="S246" s="2" t="s">
        <v>62</v>
      </c>
      <c r="T246" s="2" t="s">
        <v>62</v>
      </c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2" t="s">
        <v>52</v>
      </c>
      <c r="AS246" s="2" t="s">
        <v>52</v>
      </c>
      <c r="AT246" s="3"/>
      <c r="AU246" s="2" t="s">
        <v>661</v>
      </c>
      <c r="AV246" s="3">
        <v>188</v>
      </c>
    </row>
    <row r="247" spans="1:48" ht="30" customHeight="1" x14ac:dyDescent="0.4">
      <c r="A247" s="19" t="s">
        <v>581</v>
      </c>
      <c r="B247" s="19" t="s">
        <v>582</v>
      </c>
      <c r="C247" s="19" t="s">
        <v>573</v>
      </c>
      <c r="D247" s="17">
        <v>96</v>
      </c>
      <c r="E247" s="18"/>
      <c r="F247" s="18"/>
      <c r="G247" s="18"/>
      <c r="H247" s="18"/>
      <c r="I247" s="18"/>
      <c r="J247" s="18"/>
      <c r="K247" s="18">
        <f t="shared" si="12"/>
        <v>0</v>
      </c>
      <c r="L247" s="18">
        <f t="shared" si="13"/>
        <v>0</v>
      </c>
      <c r="M247" s="19" t="s">
        <v>583</v>
      </c>
      <c r="N247" s="2" t="s">
        <v>584</v>
      </c>
      <c r="O247" s="2" t="s">
        <v>52</v>
      </c>
      <c r="P247" s="2" t="s">
        <v>52</v>
      </c>
      <c r="Q247" s="2" t="s">
        <v>659</v>
      </c>
      <c r="R247" s="2" t="s">
        <v>61</v>
      </c>
      <c r="S247" s="2" t="s">
        <v>62</v>
      </c>
      <c r="T247" s="2" t="s">
        <v>62</v>
      </c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2" t="s">
        <v>52</v>
      </c>
      <c r="AS247" s="2" t="s">
        <v>52</v>
      </c>
      <c r="AT247" s="3"/>
      <c r="AU247" s="2" t="s">
        <v>662</v>
      </c>
      <c r="AV247" s="3">
        <v>189</v>
      </c>
    </row>
    <row r="248" spans="1:48" ht="30" customHeight="1" x14ac:dyDescent="0.4">
      <c r="A248" s="19" t="s">
        <v>621</v>
      </c>
      <c r="B248" s="19" t="s">
        <v>622</v>
      </c>
      <c r="C248" s="19" t="s">
        <v>101</v>
      </c>
      <c r="D248" s="17">
        <v>58</v>
      </c>
      <c r="E248" s="18"/>
      <c r="F248" s="18"/>
      <c r="G248" s="18"/>
      <c r="H248" s="18"/>
      <c r="I248" s="18"/>
      <c r="J248" s="18"/>
      <c r="K248" s="18">
        <f t="shared" si="12"/>
        <v>0</v>
      </c>
      <c r="L248" s="18">
        <f t="shared" si="13"/>
        <v>0</v>
      </c>
      <c r="M248" s="19" t="s">
        <v>623</v>
      </c>
      <c r="N248" s="2" t="s">
        <v>624</v>
      </c>
      <c r="O248" s="2" t="s">
        <v>52</v>
      </c>
      <c r="P248" s="2" t="s">
        <v>52</v>
      </c>
      <c r="Q248" s="2" t="s">
        <v>659</v>
      </c>
      <c r="R248" s="2" t="s">
        <v>61</v>
      </c>
      <c r="S248" s="2" t="s">
        <v>62</v>
      </c>
      <c r="T248" s="2" t="s">
        <v>62</v>
      </c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2" t="s">
        <v>52</v>
      </c>
      <c r="AS248" s="2" t="s">
        <v>52</v>
      </c>
      <c r="AT248" s="3"/>
      <c r="AU248" s="2" t="s">
        <v>663</v>
      </c>
      <c r="AV248" s="3">
        <v>190</v>
      </c>
    </row>
    <row r="249" spans="1:48" ht="30" customHeight="1" x14ac:dyDescent="0.4">
      <c r="A249" s="19" t="s">
        <v>519</v>
      </c>
      <c r="B249" s="19" t="s">
        <v>520</v>
      </c>
      <c r="C249" s="19" t="s">
        <v>178</v>
      </c>
      <c r="D249" s="17">
        <v>75</v>
      </c>
      <c r="E249" s="18"/>
      <c r="F249" s="18"/>
      <c r="G249" s="18"/>
      <c r="H249" s="18"/>
      <c r="I249" s="18"/>
      <c r="J249" s="18"/>
      <c r="K249" s="18">
        <f t="shared" si="12"/>
        <v>0</v>
      </c>
      <c r="L249" s="18">
        <f t="shared" si="13"/>
        <v>0</v>
      </c>
      <c r="M249" s="19" t="s">
        <v>521</v>
      </c>
      <c r="N249" s="2" t="s">
        <v>522</v>
      </c>
      <c r="O249" s="2" t="s">
        <v>52</v>
      </c>
      <c r="P249" s="2" t="s">
        <v>52</v>
      </c>
      <c r="Q249" s="2" t="s">
        <v>659</v>
      </c>
      <c r="R249" s="2" t="s">
        <v>61</v>
      </c>
      <c r="S249" s="2" t="s">
        <v>62</v>
      </c>
      <c r="T249" s="2" t="s">
        <v>62</v>
      </c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2" t="s">
        <v>52</v>
      </c>
      <c r="AS249" s="2" t="s">
        <v>52</v>
      </c>
      <c r="AT249" s="3"/>
      <c r="AU249" s="2" t="s">
        <v>664</v>
      </c>
      <c r="AV249" s="3">
        <v>191</v>
      </c>
    </row>
    <row r="250" spans="1:48" ht="30" customHeight="1" x14ac:dyDescent="0.4">
      <c r="A250" s="19" t="s">
        <v>539</v>
      </c>
      <c r="B250" s="19" t="s">
        <v>540</v>
      </c>
      <c r="C250" s="19" t="s">
        <v>101</v>
      </c>
      <c r="D250" s="17">
        <v>58</v>
      </c>
      <c r="E250" s="18"/>
      <c r="F250" s="18"/>
      <c r="G250" s="18"/>
      <c r="H250" s="18"/>
      <c r="I250" s="18"/>
      <c r="J250" s="18"/>
      <c r="K250" s="18">
        <f t="shared" si="12"/>
        <v>0</v>
      </c>
      <c r="L250" s="18">
        <f t="shared" si="13"/>
        <v>0</v>
      </c>
      <c r="M250" s="19" t="s">
        <v>541</v>
      </c>
      <c r="N250" s="2" t="s">
        <v>542</v>
      </c>
      <c r="O250" s="2" t="s">
        <v>52</v>
      </c>
      <c r="P250" s="2" t="s">
        <v>52</v>
      </c>
      <c r="Q250" s="2" t="s">
        <v>659</v>
      </c>
      <c r="R250" s="2" t="s">
        <v>61</v>
      </c>
      <c r="S250" s="2" t="s">
        <v>62</v>
      </c>
      <c r="T250" s="2" t="s">
        <v>62</v>
      </c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2" t="s">
        <v>52</v>
      </c>
      <c r="AS250" s="2" t="s">
        <v>52</v>
      </c>
      <c r="AT250" s="3"/>
      <c r="AU250" s="2" t="s">
        <v>665</v>
      </c>
      <c r="AV250" s="3">
        <v>192</v>
      </c>
    </row>
    <row r="251" spans="1:48" ht="30" customHeight="1" x14ac:dyDescent="0.4">
      <c r="A251" s="19" t="s">
        <v>528</v>
      </c>
      <c r="B251" s="19" t="s">
        <v>529</v>
      </c>
      <c r="C251" s="19" t="s">
        <v>101</v>
      </c>
      <c r="D251" s="17">
        <v>116</v>
      </c>
      <c r="E251" s="18"/>
      <c r="F251" s="18"/>
      <c r="G251" s="18"/>
      <c r="H251" s="18"/>
      <c r="I251" s="18"/>
      <c r="J251" s="18"/>
      <c r="K251" s="18">
        <f t="shared" si="12"/>
        <v>0</v>
      </c>
      <c r="L251" s="18">
        <f t="shared" si="13"/>
        <v>0</v>
      </c>
      <c r="M251" s="19" t="s">
        <v>52</v>
      </c>
      <c r="N251" s="2" t="s">
        <v>530</v>
      </c>
      <c r="O251" s="2" t="s">
        <v>52</v>
      </c>
      <c r="P251" s="2" t="s">
        <v>52</v>
      </c>
      <c r="Q251" s="2" t="s">
        <v>659</v>
      </c>
      <c r="R251" s="2" t="s">
        <v>62</v>
      </c>
      <c r="S251" s="2" t="s">
        <v>62</v>
      </c>
      <c r="T251" s="2" t="s">
        <v>61</v>
      </c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2" t="s">
        <v>52</v>
      </c>
      <c r="AS251" s="2" t="s">
        <v>52</v>
      </c>
      <c r="AT251" s="3"/>
      <c r="AU251" s="2" t="s">
        <v>666</v>
      </c>
      <c r="AV251" s="3">
        <v>193</v>
      </c>
    </row>
    <row r="252" spans="1:48" ht="30" customHeight="1" x14ac:dyDescent="0.4">
      <c r="A252" s="19" t="s">
        <v>544</v>
      </c>
      <c r="B252" s="19" t="s">
        <v>529</v>
      </c>
      <c r="C252" s="19" t="s">
        <v>302</v>
      </c>
      <c r="D252" s="17">
        <v>39</v>
      </c>
      <c r="E252" s="18"/>
      <c r="F252" s="18"/>
      <c r="G252" s="18"/>
      <c r="H252" s="18"/>
      <c r="I252" s="18"/>
      <c r="J252" s="18"/>
      <c r="K252" s="18">
        <f t="shared" si="12"/>
        <v>0</v>
      </c>
      <c r="L252" s="18">
        <f t="shared" si="13"/>
        <v>0</v>
      </c>
      <c r="M252" s="19" t="s">
        <v>545</v>
      </c>
      <c r="N252" s="2" t="s">
        <v>546</v>
      </c>
      <c r="O252" s="2" t="s">
        <v>52</v>
      </c>
      <c r="P252" s="2" t="s">
        <v>52</v>
      </c>
      <c r="Q252" s="2" t="s">
        <v>659</v>
      </c>
      <c r="R252" s="2" t="s">
        <v>61</v>
      </c>
      <c r="S252" s="2" t="s">
        <v>62</v>
      </c>
      <c r="T252" s="2" t="s">
        <v>62</v>
      </c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2" t="s">
        <v>52</v>
      </c>
      <c r="AS252" s="2" t="s">
        <v>52</v>
      </c>
      <c r="AT252" s="3"/>
      <c r="AU252" s="2" t="s">
        <v>667</v>
      </c>
      <c r="AV252" s="3">
        <v>194</v>
      </c>
    </row>
    <row r="253" spans="1:48" ht="30" customHeight="1" x14ac:dyDescent="0.4">
      <c r="A253" s="19" t="s">
        <v>630</v>
      </c>
      <c r="B253" s="19" t="s">
        <v>631</v>
      </c>
      <c r="C253" s="19" t="s">
        <v>573</v>
      </c>
      <c r="D253" s="17">
        <v>6</v>
      </c>
      <c r="E253" s="18"/>
      <c r="F253" s="18"/>
      <c r="G253" s="18"/>
      <c r="H253" s="18"/>
      <c r="I253" s="18"/>
      <c r="J253" s="18"/>
      <c r="K253" s="18">
        <f t="shared" si="12"/>
        <v>0</v>
      </c>
      <c r="L253" s="18">
        <f t="shared" si="13"/>
        <v>0</v>
      </c>
      <c r="M253" s="19" t="s">
        <v>632</v>
      </c>
      <c r="N253" s="2" t="s">
        <v>633</v>
      </c>
      <c r="O253" s="2" t="s">
        <v>52</v>
      </c>
      <c r="P253" s="2" t="s">
        <v>52</v>
      </c>
      <c r="Q253" s="2" t="s">
        <v>659</v>
      </c>
      <c r="R253" s="2" t="s">
        <v>61</v>
      </c>
      <c r="S253" s="2" t="s">
        <v>62</v>
      </c>
      <c r="T253" s="2" t="s">
        <v>62</v>
      </c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2" t="s">
        <v>52</v>
      </c>
      <c r="AS253" s="2" t="s">
        <v>52</v>
      </c>
      <c r="AT253" s="3"/>
      <c r="AU253" s="2" t="s">
        <v>668</v>
      </c>
      <c r="AV253" s="3">
        <v>195</v>
      </c>
    </row>
    <row r="254" spans="1:48" ht="30" customHeight="1" x14ac:dyDescent="0.4">
      <c r="A254" s="19" t="s">
        <v>639</v>
      </c>
      <c r="B254" s="19" t="s">
        <v>640</v>
      </c>
      <c r="C254" s="19" t="s">
        <v>641</v>
      </c>
      <c r="D254" s="17">
        <v>6</v>
      </c>
      <c r="E254" s="18"/>
      <c r="F254" s="18"/>
      <c r="G254" s="18"/>
      <c r="H254" s="18"/>
      <c r="I254" s="18"/>
      <c r="J254" s="18"/>
      <c r="K254" s="18">
        <f t="shared" si="12"/>
        <v>0</v>
      </c>
      <c r="L254" s="18">
        <f t="shared" si="13"/>
        <v>0</v>
      </c>
      <c r="M254" s="19" t="s">
        <v>52</v>
      </c>
      <c r="N254" s="2" t="s">
        <v>642</v>
      </c>
      <c r="O254" s="2" t="s">
        <v>52</v>
      </c>
      <c r="P254" s="2" t="s">
        <v>52</v>
      </c>
      <c r="Q254" s="2" t="s">
        <v>659</v>
      </c>
      <c r="R254" s="2" t="s">
        <v>62</v>
      </c>
      <c r="S254" s="2" t="s">
        <v>62</v>
      </c>
      <c r="T254" s="2" t="s">
        <v>61</v>
      </c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2" t="s">
        <v>52</v>
      </c>
      <c r="AS254" s="2" t="s">
        <v>52</v>
      </c>
      <c r="AT254" s="3"/>
      <c r="AU254" s="2" t="s">
        <v>669</v>
      </c>
      <c r="AV254" s="3">
        <v>196</v>
      </c>
    </row>
    <row r="255" spans="1:48" ht="30" customHeight="1" x14ac:dyDescent="0.4">
      <c r="A255" s="19" t="s">
        <v>644</v>
      </c>
      <c r="B255" s="19" t="s">
        <v>645</v>
      </c>
      <c r="C255" s="19" t="s">
        <v>302</v>
      </c>
      <c r="D255" s="17">
        <v>18</v>
      </c>
      <c r="E255" s="18"/>
      <c r="F255" s="18"/>
      <c r="G255" s="18"/>
      <c r="H255" s="18"/>
      <c r="I255" s="18"/>
      <c r="J255" s="18"/>
      <c r="K255" s="18">
        <f t="shared" si="12"/>
        <v>0</v>
      </c>
      <c r="L255" s="18">
        <f t="shared" si="13"/>
        <v>0</v>
      </c>
      <c r="M255" s="19" t="s">
        <v>646</v>
      </c>
      <c r="N255" s="2" t="s">
        <v>647</v>
      </c>
      <c r="O255" s="2" t="s">
        <v>52</v>
      </c>
      <c r="P255" s="2" t="s">
        <v>52</v>
      </c>
      <c r="Q255" s="2" t="s">
        <v>659</v>
      </c>
      <c r="R255" s="2" t="s">
        <v>61</v>
      </c>
      <c r="S255" s="2" t="s">
        <v>62</v>
      </c>
      <c r="T255" s="2" t="s">
        <v>62</v>
      </c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2" t="s">
        <v>52</v>
      </c>
      <c r="AS255" s="2" t="s">
        <v>52</v>
      </c>
      <c r="AT255" s="3"/>
      <c r="AU255" s="2" t="s">
        <v>670</v>
      </c>
      <c r="AV255" s="3">
        <v>197</v>
      </c>
    </row>
    <row r="256" spans="1:48" ht="30" customHeight="1" x14ac:dyDescent="0.4">
      <c r="A256" s="19" t="s">
        <v>649</v>
      </c>
      <c r="B256" s="19" t="s">
        <v>203</v>
      </c>
      <c r="C256" s="19" t="s">
        <v>178</v>
      </c>
      <c r="D256" s="17">
        <v>2</v>
      </c>
      <c r="E256" s="18"/>
      <c r="F256" s="18"/>
      <c r="G256" s="18"/>
      <c r="H256" s="18"/>
      <c r="I256" s="18"/>
      <c r="J256" s="18"/>
      <c r="K256" s="18">
        <f t="shared" si="12"/>
        <v>0</v>
      </c>
      <c r="L256" s="18">
        <f t="shared" si="13"/>
        <v>0</v>
      </c>
      <c r="M256" s="19" t="s">
        <v>650</v>
      </c>
      <c r="N256" s="2" t="s">
        <v>651</v>
      </c>
      <c r="O256" s="2" t="s">
        <v>52</v>
      </c>
      <c r="P256" s="2" t="s">
        <v>52</v>
      </c>
      <c r="Q256" s="2" t="s">
        <v>659</v>
      </c>
      <c r="R256" s="2" t="s">
        <v>61</v>
      </c>
      <c r="S256" s="2" t="s">
        <v>62</v>
      </c>
      <c r="T256" s="2" t="s">
        <v>62</v>
      </c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2" t="s">
        <v>52</v>
      </c>
      <c r="AS256" s="2" t="s">
        <v>52</v>
      </c>
      <c r="AT256" s="3"/>
      <c r="AU256" s="2" t="s">
        <v>671</v>
      </c>
      <c r="AV256" s="3">
        <v>198</v>
      </c>
    </row>
    <row r="257" spans="1:48" ht="30" customHeight="1" x14ac:dyDescent="0.4">
      <c r="A257" s="19" t="s">
        <v>207</v>
      </c>
      <c r="B257" s="19" t="s">
        <v>331</v>
      </c>
      <c r="C257" s="19" t="s">
        <v>101</v>
      </c>
      <c r="D257" s="17">
        <v>2</v>
      </c>
      <c r="E257" s="18"/>
      <c r="F257" s="18"/>
      <c r="G257" s="18"/>
      <c r="H257" s="18"/>
      <c r="I257" s="18"/>
      <c r="J257" s="18"/>
      <c r="K257" s="18">
        <f t="shared" si="12"/>
        <v>0</v>
      </c>
      <c r="L257" s="18">
        <f t="shared" si="13"/>
        <v>0</v>
      </c>
      <c r="M257" s="19" t="s">
        <v>52</v>
      </c>
      <c r="N257" s="2" t="s">
        <v>332</v>
      </c>
      <c r="O257" s="2" t="s">
        <v>52</v>
      </c>
      <c r="P257" s="2" t="s">
        <v>52</v>
      </c>
      <c r="Q257" s="2" t="s">
        <v>659</v>
      </c>
      <c r="R257" s="2" t="s">
        <v>62</v>
      </c>
      <c r="S257" s="2" t="s">
        <v>62</v>
      </c>
      <c r="T257" s="2" t="s">
        <v>61</v>
      </c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2" t="s">
        <v>52</v>
      </c>
      <c r="AS257" s="2" t="s">
        <v>52</v>
      </c>
      <c r="AT257" s="3"/>
      <c r="AU257" s="2" t="s">
        <v>672</v>
      </c>
      <c r="AV257" s="3">
        <v>199</v>
      </c>
    </row>
    <row r="258" spans="1:48" ht="30" customHeight="1" x14ac:dyDescent="0.4">
      <c r="A258" s="19" t="s">
        <v>207</v>
      </c>
      <c r="B258" s="19" t="s">
        <v>343</v>
      </c>
      <c r="C258" s="19" t="s">
        <v>101</v>
      </c>
      <c r="D258" s="17">
        <v>2</v>
      </c>
      <c r="E258" s="18"/>
      <c r="F258" s="18"/>
      <c r="G258" s="18"/>
      <c r="H258" s="18"/>
      <c r="I258" s="18"/>
      <c r="J258" s="18"/>
      <c r="K258" s="18">
        <f t="shared" si="12"/>
        <v>0</v>
      </c>
      <c r="L258" s="18">
        <f t="shared" si="13"/>
        <v>0</v>
      </c>
      <c r="M258" s="19" t="s">
        <v>52</v>
      </c>
      <c r="N258" s="2" t="s">
        <v>344</v>
      </c>
      <c r="O258" s="2" t="s">
        <v>52</v>
      </c>
      <c r="P258" s="2" t="s">
        <v>52</v>
      </c>
      <c r="Q258" s="2" t="s">
        <v>659</v>
      </c>
      <c r="R258" s="2" t="s">
        <v>62</v>
      </c>
      <c r="S258" s="2" t="s">
        <v>62</v>
      </c>
      <c r="T258" s="2" t="s">
        <v>61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52</v>
      </c>
      <c r="AS258" s="2" t="s">
        <v>52</v>
      </c>
      <c r="AT258" s="3"/>
      <c r="AU258" s="2" t="s">
        <v>673</v>
      </c>
      <c r="AV258" s="3">
        <v>200</v>
      </c>
    </row>
    <row r="259" spans="1:48" ht="30" customHeight="1" x14ac:dyDescent="0.4">
      <c r="A259" s="19" t="s">
        <v>350</v>
      </c>
      <c r="B259" s="19" t="s">
        <v>318</v>
      </c>
      <c r="C259" s="19" t="s">
        <v>101</v>
      </c>
      <c r="D259" s="17">
        <v>2</v>
      </c>
      <c r="E259" s="18"/>
      <c r="F259" s="18"/>
      <c r="G259" s="18"/>
      <c r="H259" s="18"/>
      <c r="I259" s="18"/>
      <c r="J259" s="18"/>
      <c r="K259" s="18">
        <f t="shared" si="12"/>
        <v>0</v>
      </c>
      <c r="L259" s="18">
        <f t="shared" si="13"/>
        <v>0</v>
      </c>
      <c r="M259" s="19" t="s">
        <v>360</v>
      </c>
      <c r="N259" s="2" t="s">
        <v>361</v>
      </c>
      <c r="O259" s="2" t="s">
        <v>52</v>
      </c>
      <c r="P259" s="2" t="s">
        <v>52</v>
      </c>
      <c r="Q259" s="2" t="s">
        <v>659</v>
      </c>
      <c r="R259" s="2" t="s">
        <v>61</v>
      </c>
      <c r="S259" s="2" t="s">
        <v>62</v>
      </c>
      <c r="T259" s="2" t="s">
        <v>62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52</v>
      </c>
      <c r="AS259" s="2" t="s">
        <v>52</v>
      </c>
      <c r="AT259" s="3"/>
      <c r="AU259" s="2" t="s">
        <v>674</v>
      </c>
      <c r="AV259" s="3">
        <v>201</v>
      </c>
    </row>
    <row r="260" spans="1:48" ht="30" customHeight="1" x14ac:dyDescent="0.4">
      <c r="A260" s="19" t="s">
        <v>398</v>
      </c>
      <c r="B260" s="19" t="s">
        <v>318</v>
      </c>
      <c r="C260" s="19" t="s">
        <v>302</v>
      </c>
      <c r="D260" s="17">
        <v>2</v>
      </c>
      <c r="E260" s="18"/>
      <c r="F260" s="18"/>
      <c r="G260" s="18"/>
      <c r="H260" s="18"/>
      <c r="I260" s="18"/>
      <c r="J260" s="18"/>
      <c r="K260" s="18">
        <f t="shared" si="12"/>
        <v>0</v>
      </c>
      <c r="L260" s="18">
        <f t="shared" si="13"/>
        <v>0</v>
      </c>
      <c r="M260" s="19" t="s">
        <v>402</v>
      </c>
      <c r="N260" s="2" t="s">
        <v>403</v>
      </c>
      <c r="O260" s="2" t="s">
        <v>52</v>
      </c>
      <c r="P260" s="2" t="s">
        <v>52</v>
      </c>
      <c r="Q260" s="2" t="s">
        <v>659</v>
      </c>
      <c r="R260" s="2" t="s">
        <v>61</v>
      </c>
      <c r="S260" s="2" t="s">
        <v>62</v>
      </c>
      <c r="T260" s="2" t="s">
        <v>62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52</v>
      </c>
      <c r="AS260" s="2" t="s">
        <v>52</v>
      </c>
      <c r="AT260" s="3"/>
      <c r="AU260" s="2" t="s">
        <v>675</v>
      </c>
      <c r="AV260" s="3">
        <v>202</v>
      </c>
    </row>
    <row r="261" spans="1:48" ht="30" customHeight="1" x14ac:dyDescent="0.4">
      <c r="A261" s="17"/>
      <c r="B261" s="17"/>
      <c r="C261" s="17"/>
      <c r="D261" s="17"/>
      <c r="E261" s="18"/>
      <c r="F261" s="18"/>
      <c r="G261" s="18"/>
      <c r="H261" s="18"/>
      <c r="I261" s="18"/>
      <c r="J261" s="18"/>
      <c r="K261" s="18"/>
      <c r="L261" s="18"/>
      <c r="M261" s="17"/>
      <c r="Q261" s="1" t="s">
        <v>659</v>
      </c>
    </row>
    <row r="262" spans="1:48" ht="30" customHeight="1" x14ac:dyDescent="0.4">
      <c r="A262" s="17"/>
      <c r="B262" s="17"/>
      <c r="C262" s="17"/>
      <c r="D262" s="17"/>
      <c r="E262" s="18"/>
      <c r="F262" s="18"/>
      <c r="G262" s="18"/>
      <c r="H262" s="18"/>
      <c r="I262" s="18"/>
      <c r="J262" s="18"/>
      <c r="K262" s="18"/>
      <c r="L262" s="18"/>
      <c r="M262" s="17"/>
      <c r="Q262" s="1" t="s">
        <v>659</v>
      </c>
    </row>
    <row r="263" spans="1:48" ht="30" customHeight="1" x14ac:dyDescent="0.4">
      <c r="A263" s="17"/>
      <c r="B263" s="17"/>
      <c r="C263" s="17"/>
      <c r="D263" s="17"/>
      <c r="E263" s="18"/>
      <c r="F263" s="18"/>
      <c r="G263" s="18"/>
      <c r="H263" s="18"/>
      <c r="I263" s="18"/>
      <c r="J263" s="18"/>
      <c r="K263" s="18"/>
      <c r="L263" s="18"/>
      <c r="M263" s="17"/>
      <c r="Q263" s="1" t="s">
        <v>659</v>
      </c>
    </row>
    <row r="264" spans="1:48" ht="30" customHeight="1" x14ac:dyDescent="0.4">
      <c r="A264" s="17"/>
      <c r="B264" s="17"/>
      <c r="C264" s="17"/>
      <c r="D264" s="17"/>
      <c r="E264" s="18"/>
      <c r="F264" s="18"/>
      <c r="G264" s="18"/>
      <c r="H264" s="18"/>
      <c r="I264" s="18"/>
      <c r="J264" s="18"/>
      <c r="K264" s="18"/>
      <c r="L264" s="18"/>
      <c r="M264" s="17"/>
      <c r="Q264" s="1" t="s">
        <v>659</v>
      </c>
    </row>
    <row r="265" spans="1:48" ht="30" customHeight="1" x14ac:dyDescent="0.4">
      <c r="A265" s="17"/>
      <c r="B265" s="17"/>
      <c r="C265" s="17"/>
      <c r="D265" s="17"/>
      <c r="E265" s="18"/>
      <c r="F265" s="18"/>
      <c r="G265" s="18"/>
      <c r="H265" s="18"/>
      <c r="I265" s="18"/>
      <c r="J265" s="18"/>
      <c r="K265" s="18"/>
      <c r="L265" s="18"/>
      <c r="M265" s="17"/>
      <c r="Q265" s="1" t="s">
        <v>659</v>
      </c>
    </row>
    <row r="266" spans="1:48" ht="30" customHeight="1" x14ac:dyDescent="0.4">
      <c r="A266" s="17"/>
      <c r="B266" s="17"/>
      <c r="C266" s="17"/>
      <c r="D266" s="17"/>
      <c r="E266" s="18"/>
      <c r="F266" s="18"/>
      <c r="G266" s="18"/>
      <c r="H266" s="18"/>
      <c r="I266" s="18"/>
      <c r="J266" s="18"/>
      <c r="K266" s="18"/>
      <c r="L266" s="18"/>
      <c r="M266" s="17"/>
      <c r="Q266" s="1" t="s">
        <v>659</v>
      </c>
    </row>
    <row r="267" spans="1:48" ht="30" customHeight="1" x14ac:dyDescent="0.4">
      <c r="A267" s="19" t="s">
        <v>172</v>
      </c>
      <c r="B267" s="17"/>
      <c r="C267" s="17"/>
      <c r="D267" s="17"/>
      <c r="E267" s="18"/>
      <c r="F267" s="18"/>
      <c r="G267" s="18"/>
      <c r="H267" s="18"/>
      <c r="I267" s="18"/>
      <c r="J267" s="18"/>
      <c r="K267" s="18"/>
      <c r="L267" s="18">
        <f>SUMIF(Q245:Q266,"0106",L245:L266)</f>
        <v>0</v>
      </c>
      <c r="M267" s="17"/>
      <c r="N267" t="s">
        <v>173</v>
      </c>
    </row>
    <row r="268" spans="1:48" ht="30" customHeight="1" x14ac:dyDescent="0.4">
      <c r="A268" s="19" t="s">
        <v>676</v>
      </c>
      <c r="B268" s="19" t="s">
        <v>52</v>
      </c>
      <c r="C268" s="17"/>
      <c r="D268" s="17"/>
      <c r="E268" s="18"/>
      <c r="F268" s="18"/>
      <c r="G268" s="18"/>
      <c r="H268" s="18"/>
      <c r="I268" s="18"/>
      <c r="J268" s="18"/>
      <c r="K268" s="18"/>
      <c r="L268" s="18"/>
      <c r="M268" s="17"/>
      <c r="N268" s="3"/>
      <c r="O268" s="3"/>
      <c r="P268" s="3"/>
      <c r="Q268" s="2" t="s">
        <v>677</v>
      </c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</row>
    <row r="269" spans="1:48" ht="30" customHeight="1" x14ac:dyDescent="0.4">
      <c r="A269" s="19" t="s">
        <v>678</v>
      </c>
      <c r="B269" s="19" t="s">
        <v>679</v>
      </c>
      <c r="C269" s="19" t="s">
        <v>178</v>
      </c>
      <c r="D269" s="17">
        <v>29</v>
      </c>
      <c r="E269" s="18"/>
      <c r="F269" s="18"/>
      <c r="G269" s="18"/>
      <c r="H269" s="18"/>
      <c r="I269" s="18"/>
      <c r="J269" s="18"/>
      <c r="K269" s="18">
        <f t="shared" ref="K269:K300" si="14">TRUNC(E269+G269+I269, 0)</f>
        <v>0</v>
      </c>
      <c r="L269" s="18">
        <f t="shared" ref="L269:L300" si="15">TRUNC(F269+H269+J269, 0)</f>
        <v>0</v>
      </c>
      <c r="M269" s="19" t="s">
        <v>680</v>
      </c>
      <c r="N269" s="2" t="s">
        <v>681</v>
      </c>
      <c r="O269" s="2" t="s">
        <v>52</v>
      </c>
      <c r="P269" s="2" t="s">
        <v>52</v>
      </c>
      <c r="Q269" s="2" t="s">
        <v>677</v>
      </c>
      <c r="R269" s="2" t="s">
        <v>61</v>
      </c>
      <c r="S269" s="2" t="s">
        <v>62</v>
      </c>
      <c r="T269" s="2" t="s">
        <v>62</v>
      </c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2" t="s">
        <v>52</v>
      </c>
      <c r="AS269" s="2" t="s">
        <v>52</v>
      </c>
      <c r="AT269" s="3"/>
      <c r="AU269" s="2" t="s">
        <v>682</v>
      </c>
      <c r="AV269" s="3">
        <v>203</v>
      </c>
    </row>
    <row r="270" spans="1:48" ht="30" customHeight="1" x14ac:dyDescent="0.4">
      <c r="A270" s="19" t="s">
        <v>678</v>
      </c>
      <c r="B270" s="19" t="s">
        <v>683</v>
      </c>
      <c r="C270" s="19" t="s">
        <v>178</v>
      </c>
      <c r="D270" s="17">
        <v>8</v>
      </c>
      <c r="E270" s="18"/>
      <c r="F270" s="18"/>
      <c r="G270" s="18"/>
      <c r="H270" s="18"/>
      <c r="I270" s="18"/>
      <c r="J270" s="18"/>
      <c r="K270" s="18">
        <f t="shared" si="14"/>
        <v>0</v>
      </c>
      <c r="L270" s="18">
        <f t="shared" si="15"/>
        <v>0</v>
      </c>
      <c r="M270" s="19" t="s">
        <v>684</v>
      </c>
      <c r="N270" s="2" t="s">
        <v>685</v>
      </c>
      <c r="O270" s="2" t="s">
        <v>52</v>
      </c>
      <c r="P270" s="2" t="s">
        <v>52</v>
      </c>
      <c r="Q270" s="2" t="s">
        <v>677</v>
      </c>
      <c r="R270" s="2" t="s">
        <v>61</v>
      </c>
      <c r="S270" s="2" t="s">
        <v>62</v>
      </c>
      <c r="T270" s="2" t="s">
        <v>62</v>
      </c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2" t="s">
        <v>52</v>
      </c>
      <c r="AS270" s="2" t="s">
        <v>52</v>
      </c>
      <c r="AT270" s="3"/>
      <c r="AU270" s="2" t="s">
        <v>686</v>
      </c>
      <c r="AV270" s="3">
        <v>204</v>
      </c>
    </row>
    <row r="271" spans="1:48" ht="30" customHeight="1" x14ac:dyDescent="0.4">
      <c r="A271" s="19" t="s">
        <v>678</v>
      </c>
      <c r="B271" s="19" t="s">
        <v>687</v>
      </c>
      <c r="C271" s="19" t="s">
        <v>178</v>
      </c>
      <c r="D271" s="17">
        <v>17</v>
      </c>
      <c r="E271" s="18"/>
      <c r="F271" s="18"/>
      <c r="G271" s="18"/>
      <c r="H271" s="18"/>
      <c r="I271" s="18"/>
      <c r="J271" s="18"/>
      <c r="K271" s="18">
        <f t="shared" si="14"/>
        <v>0</v>
      </c>
      <c r="L271" s="18">
        <f t="shared" si="15"/>
        <v>0</v>
      </c>
      <c r="M271" s="19" t="s">
        <v>688</v>
      </c>
      <c r="N271" s="2" t="s">
        <v>689</v>
      </c>
      <c r="O271" s="2" t="s">
        <v>52</v>
      </c>
      <c r="P271" s="2" t="s">
        <v>52</v>
      </c>
      <c r="Q271" s="2" t="s">
        <v>677</v>
      </c>
      <c r="R271" s="2" t="s">
        <v>61</v>
      </c>
      <c r="S271" s="2" t="s">
        <v>62</v>
      </c>
      <c r="T271" s="2" t="s">
        <v>62</v>
      </c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2" t="s">
        <v>52</v>
      </c>
      <c r="AS271" s="2" t="s">
        <v>52</v>
      </c>
      <c r="AT271" s="3"/>
      <c r="AU271" s="2" t="s">
        <v>690</v>
      </c>
      <c r="AV271" s="3">
        <v>205</v>
      </c>
    </row>
    <row r="272" spans="1:48" ht="30" customHeight="1" x14ac:dyDescent="0.4">
      <c r="A272" s="19" t="s">
        <v>678</v>
      </c>
      <c r="B272" s="19" t="s">
        <v>691</v>
      </c>
      <c r="C272" s="19" t="s">
        <v>178</v>
      </c>
      <c r="D272" s="17">
        <v>12</v>
      </c>
      <c r="E272" s="18"/>
      <c r="F272" s="18"/>
      <c r="G272" s="18"/>
      <c r="H272" s="18"/>
      <c r="I272" s="18"/>
      <c r="J272" s="18"/>
      <c r="K272" s="18">
        <f t="shared" si="14"/>
        <v>0</v>
      </c>
      <c r="L272" s="18">
        <f t="shared" si="15"/>
        <v>0</v>
      </c>
      <c r="M272" s="19" t="s">
        <v>692</v>
      </c>
      <c r="N272" s="2" t="s">
        <v>693</v>
      </c>
      <c r="O272" s="2" t="s">
        <v>52</v>
      </c>
      <c r="P272" s="2" t="s">
        <v>52</v>
      </c>
      <c r="Q272" s="2" t="s">
        <v>677</v>
      </c>
      <c r="R272" s="2" t="s">
        <v>61</v>
      </c>
      <c r="S272" s="2" t="s">
        <v>62</v>
      </c>
      <c r="T272" s="2" t="s">
        <v>62</v>
      </c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2" t="s">
        <v>52</v>
      </c>
      <c r="AS272" s="2" t="s">
        <v>52</v>
      </c>
      <c r="AT272" s="3"/>
      <c r="AU272" s="2" t="s">
        <v>694</v>
      </c>
      <c r="AV272" s="3">
        <v>206</v>
      </c>
    </row>
    <row r="273" spans="1:48" ht="30" customHeight="1" x14ac:dyDescent="0.4">
      <c r="A273" s="19" t="s">
        <v>678</v>
      </c>
      <c r="B273" s="19" t="s">
        <v>695</v>
      </c>
      <c r="C273" s="19" t="s">
        <v>178</v>
      </c>
      <c r="D273" s="17">
        <v>28</v>
      </c>
      <c r="E273" s="18"/>
      <c r="F273" s="18"/>
      <c r="G273" s="18"/>
      <c r="H273" s="18"/>
      <c r="I273" s="18"/>
      <c r="J273" s="18"/>
      <c r="K273" s="18">
        <f t="shared" si="14"/>
        <v>0</v>
      </c>
      <c r="L273" s="18">
        <f t="shared" si="15"/>
        <v>0</v>
      </c>
      <c r="M273" s="19" t="s">
        <v>696</v>
      </c>
      <c r="N273" s="2" t="s">
        <v>697</v>
      </c>
      <c r="O273" s="2" t="s">
        <v>52</v>
      </c>
      <c r="P273" s="2" t="s">
        <v>52</v>
      </c>
      <c r="Q273" s="2" t="s">
        <v>677</v>
      </c>
      <c r="R273" s="2" t="s">
        <v>61</v>
      </c>
      <c r="S273" s="2" t="s">
        <v>62</v>
      </c>
      <c r="T273" s="2" t="s">
        <v>62</v>
      </c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2" t="s">
        <v>52</v>
      </c>
      <c r="AS273" s="2" t="s">
        <v>52</v>
      </c>
      <c r="AT273" s="3"/>
      <c r="AU273" s="2" t="s">
        <v>698</v>
      </c>
      <c r="AV273" s="3">
        <v>207</v>
      </c>
    </row>
    <row r="274" spans="1:48" ht="30" customHeight="1" x14ac:dyDescent="0.4">
      <c r="A274" s="19" t="s">
        <v>699</v>
      </c>
      <c r="B274" s="19" t="s">
        <v>700</v>
      </c>
      <c r="C274" s="19" t="s">
        <v>101</v>
      </c>
      <c r="D274" s="17">
        <v>8</v>
      </c>
      <c r="E274" s="18"/>
      <c r="F274" s="18"/>
      <c r="G274" s="18"/>
      <c r="H274" s="18"/>
      <c r="I274" s="18"/>
      <c r="J274" s="18"/>
      <c r="K274" s="18">
        <f t="shared" si="14"/>
        <v>0</v>
      </c>
      <c r="L274" s="18">
        <f t="shared" si="15"/>
        <v>0</v>
      </c>
      <c r="M274" s="19" t="s">
        <v>52</v>
      </c>
      <c r="N274" s="2" t="s">
        <v>701</v>
      </c>
      <c r="O274" s="2" t="s">
        <v>52</v>
      </c>
      <c r="P274" s="2" t="s">
        <v>52</v>
      </c>
      <c r="Q274" s="2" t="s">
        <v>677</v>
      </c>
      <c r="R274" s="2" t="s">
        <v>62</v>
      </c>
      <c r="S274" s="2" t="s">
        <v>62</v>
      </c>
      <c r="T274" s="2" t="s">
        <v>61</v>
      </c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2" t="s">
        <v>52</v>
      </c>
      <c r="AS274" s="2" t="s">
        <v>52</v>
      </c>
      <c r="AT274" s="3"/>
      <c r="AU274" s="2" t="s">
        <v>702</v>
      </c>
      <c r="AV274" s="3">
        <v>208</v>
      </c>
    </row>
    <row r="275" spans="1:48" ht="30" customHeight="1" x14ac:dyDescent="0.4">
      <c r="A275" s="19" t="s">
        <v>703</v>
      </c>
      <c r="B275" s="19" t="s">
        <v>704</v>
      </c>
      <c r="C275" s="19" t="s">
        <v>101</v>
      </c>
      <c r="D275" s="17">
        <v>2</v>
      </c>
      <c r="E275" s="18"/>
      <c r="F275" s="18"/>
      <c r="G275" s="18"/>
      <c r="H275" s="18"/>
      <c r="I275" s="18"/>
      <c r="J275" s="18"/>
      <c r="K275" s="18">
        <f t="shared" si="14"/>
        <v>0</v>
      </c>
      <c r="L275" s="18">
        <f t="shared" si="15"/>
        <v>0</v>
      </c>
      <c r="M275" s="19" t="s">
        <v>52</v>
      </c>
      <c r="N275" s="2" t="s">
        <v>705</v>
      </c>
      <c r="O275" s="2" t="s">
        <v>52</v>
      </c>
      <c r="P275" s="2" t="s">
        <v>52</v>
      </c>
      <c r="Q275" s="2" t="s">
        <v>677</v>
      </c>
      <c r="R275" s="2" t="s">
        <v>62</v>
      </c>
      <c r="S275" s="2" t="s">
        <v>62</v>
      </c>
      <c r="T275" s="2" t="s">
        <v>61</v>
      </c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2" t="s">
        <v>52</v>
      </c>
      <c r="AS275" s="2" t="s">
        <v>52</v>
      </c>
      <c r="AT275" s="3"/>
      <c r="AU275" s="2" t="s">
        <v>706</v>
      </c>
      <c r="AV275" s="3">
        <v>209</v>
      </c>
    </row>
    <row r="276" spans="1:48" ht="30" customHeight="1" x14ac:dyDescent="0.4">
      <c r="A276" s="19" t="s">
        <v>703</v>
      </c>
      <c r="B276" s="19" t="s">
        <v>707</v>
      </c>
      <c r="C276" s="19" t="s">
        <v>101</v>
      </c>
      <c r="D276" s="17">
        <v>2</v>
      </c>
      <c r="E276" s="18"/>
      <c r="F276" s="18"/>
      <c r="G276" s="18"/>
      <c r="H276" s="18"/>
      <c r="I276" s="18"/>
      <c r="J276" s="18"/>
      <c r="K276" s="18">
        <f t="shared" si="14"/>
        <v>0</v>
      </c>
      <c r="L276" s="18">
        <f t="shared" si="15"/>
        <v>0</v>
      </c>
      <c r="M276" s="19" t="s">
        <v>52</v>
      </c>
      <c r="N276" s="2" t="s">
        <v>708</v>
      </c>
      <c r="O276" s="2" t="s">
        <v>52</v>
      </c>
      <c r="P276" s="2" t="s">
        <v>52</v>
      </c>
      <c r="Q276" s="2" t="s">
        <v>677</v>
      </c>
      <c r="R276" s="2" t="s">
        <v>62</v>
      </c>
      <c r="S276" s="2" t="s">
        <v>62</v>
      </c>
      <c r="T276" s="2" t="s">
        <v>61</v>
      </c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2" t="s">
        <v>52</v>
      </c>
      <c r="AS276" s="2" t="s">
        <v>52</v>
      </c>
      <c r="AT276" s="3"/>
      <c r="AU276" s="2" t="s">
        <v>709</v>
      </c>
      <c r="AV276" s="3">
        <v>210</v>
      </c>
    </row>
    <row r="277" spans="1:48" ht="30" customHeight="1" x14ac:dyDescent="0.4">
      <c r="A277" s="19" t="s">
        <v>703</v>
      </c>
      <c r="B277" s="19" t="s">
        <v>710</v>
      </c>
      <c r="C277" s="19" t="s">
        <v>101</v>
      </c>
      <c r="D277" s="17">
        <v>3</v>
      </c>
      <c r="E277" s="18"/>
      <c r="F277" s="18"/>
      <c r="G277" s="18"/>
      <c r="H277" s="18"/>
      <c r="I277" s="18"/>
      <c r="J277" s="18"/>
      <c r="K277" s="18">
        <f t="shared" si="14"/>
        <v>0</v>
      </c>
      <c r="L277" s="18">
        <f t="shared" si="15"/>
        <v>0</v>
      </c>
      <c r="M277" s="19" t="s">
        <v>52</v>
      </c>
      <c r="N277" s="2" t="s">
        <v>711</v>
      </c>
      <c r="O277" s="2" t="s">
        <v>52</v>
      </c>
      <c r="P277" s="2" t="s">
        <v>52</v>
      </c>
      <c r="Q277" s="2" t="s">
        <v>677</v>
      </c>
      <c r="R277" s="2" t="s">
        <v>62</v>
      </c>
      <c r="S277" s="2" t="s">
        <v>62</v>
      </c>
      <c r="T277" s="2" t="s">
        <v>61</v>
      </c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2" t="s">
        <v>52</v>
      </c>
      <c r="AS277" s="2" t="s">
        <v>52</v>
      </c>
      <c r="AT277" s="3"/>
      <c r="AU277" s="2" t="s">
        <v>712</v>
      </c>
      <c r="AV277" s="3">
        <v>211</v>
      </c>
    </row>
    <row r="278" spans="1:48" ht="30" customHeight="1" x14ac:dyDescent="0.4">
      <c r="A278" s="19" t="s">
        <v>703</v>
      </c>
      <c r="B278" s="19" t="s">
        <v>713</v>
      </c>
      <c r="C278" s="19" t="s">
        <v>101</v>
      </c>
      <c r="D278" s="17">
        <v>35</v>
      </c>
      <c r="E278" s="18"/>
      <c r="F278" s="18"/>
      <c r="G278" s="18"/>
      <c r="H278" s="18"/>
      <c r="I278" s="18"/>
      <c r="J278" s="18"/>
      <c r="K278" s="18">
        <f t="shared" si="14"/>
        <v>0</v>
      </c>
      <c r="L278" s="18">
        <f t="shared" si="15"/>
        <v>0</v>
      </c>
      <c r="M278" s="19" t="s">
        <v>52</v>
      </c>
      <c r="N278" s="2" t="s">
        <v>714</v>
      </c>
      <c r="O278" s="2" t="s">
        <v>52</v>
      </c>
      <c r="P278" s="2" t="s">
        <v>52</v>
      </c>
      <c r="Q278" s="2" t="s">
        <v>677</v>
      </c>
      <c r="R278" s="2" t="s">
        <v>62</v>
      </c>
      <c r="S278" s="2" t="s">
        <v>62</v>
      </c>
      <c r="T278" s="2" t="s">
        <v>61</v>
      </c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2" t="s">
        <v>52</v>
      </c>
      <c r="AS278" s="2" t="s">
        <v>52</v>
      </c>
      <c r="AT278" s="3"/>
      <c r="AU278" s="2" t="s">
        <v>715</v>
      </c>
      <c r="AV278" s="3">
        <v>212</v>
      </c>
    </row>
    <row r="279" spans="1:48" ht="30" customHeight="1" x14ac:dyDescent="0.4">
      <c r="A279" s="19" t="s">
        <v>699</v>
      </c>
      <c r="B279" s="19" t="s">
        <v>716</v>
      </c>
      <c r="C279" s="19" t="s">
        <v>101</v>
      </c>
      <c r="D279" s="17">
        <v>3</v>
      </c>
      <c r="E279" s="18"/>
      <c r="F279" s="18"/>
      <c r="G279" s="18"/>
      <c r="H279" s="18"/>
      <c r="I279" s="18"/>
      <c r="J279" s="18"/>
      <c r="K279" s="18">
        <f t="shared" si="14"/>
        <v>0</v>
      </c>
      <c r="L279" s="18">
        <f t="shared" si="15"/>
        <v>0</v>
      </c>
      <c r="M279" s="19" t="s">
        <v>52</v>
      </c>
      <c r="N279" s="2" t="s">
        <v>717</v>
      </c>
      <c r="O279" s="2" t="s">
        <v>52</v>
      </c>
      <c r="P279" s="2" t="s">
        <v>52</v>
      </c>
      <c r="Q279" s="2" t="s">
        <v>677</v>
      </c>
      <c r="R279" s="2" t="s">
        <v>62</v>
      </c>
      <c r="S279" s="2" t="s">
        <v>62</v>
      </c>
      <c r="T279" s="2" t="s">
        <v>61</v>
      </c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2" t="s">
        <v>52</v>
      </c>
      <c r="AS279" s="2" t="s">
        <v>52</v>
      </c>
      <c r="AT279" s="3"/>
      <c r="AU279" s="2" t="s">
        <v>718</v>
      </c>
      <c r="AV279" s="3">
        <v>213</v>
      </c>
    </row>
    <row r="280" spans="1:48" ht="30" customHeight="1" x14ac:dyDescent="0.4">
      <c r="A280" s="19" t="s">
        <v>703</v>
      </c>
      <c r="B280" s="19" t="s">
        <v>719</v>
      </c>
      <c r="C280" s="19" t="s">
        <v>101</v>
      </c>
      <c r="D280" s="17">
        <v>2</v>
      </c>
      <c r="E280" s="18"/>
      <c r="F280" s="18"/>
      <c r="G280" s="18"/>
      <c r="H280" s="18"/>
      <c r="I280" s="18"/>
      <c r="J280" s="18"/>
      <c r="K280" s="18">
        <f t="shared" si="14"/>
        <v>0</v>
      </c>
      <c r="L280" s="18">
        <f t="shared" si="15"/>
        <v>0</v>
      </c>
      <c r="M280" s="19" t="s">
        <v>52</v>
      </c>
      <c r="N280" s="2" t="s">
        <v>720</v>
      </c>
      <c r="O280" s="2" t="s">
        <v>52</v>
      </c>
      <c r="P280" s="2" t="s">
        <v>52</v>
      </c>
      <c r="Q280" s="2" t="s">
        <v>677</v>
      </c>
      <c r="R280" s="2" t="s">
        <v>62</v>
      </c>
      <c r="S280" s="2" t="s">
        <v>62</v>
      </c>
      <c r="T280" s="2" t="s">
        <v>61</v>
      </c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2" t="s">
        <v>52</v>
      </c>
      <c r="AS280" s="2" t="s">
        <v>52</v>
      </c>
      <c r="AT280" s="3"/>
      <c r="AU280" s="2" t="s">
        <v>721</v>
      </c>
      <c r="AV280" s="3">
        <v>214</v>
      </c>
    </row>
    <row r="281" spans="1:48" ht="30" customHeight="1" x14ac:dyDescent="0.4">
      <c r="A281" s="19" t="s">
        <v>703</v>
      </c>
      <c r="B281" s="19" t="s">
        <v>722</v>
      </c>
      <c r="C281" s="19" t="s">
        <v>101</v>
      </c>
      <c r="D281" s="17">
        <v>5</v>
      </c>
      <c r="E281" s="18"/>
      <c r="F281" s="18"/>
      <c r="G281" s="18"/>
      <c r="H281" s="18"/>
      <c r="I281" s="18"/>
      <c r="J281" s="18"/>
      <c r="K281" s="18">
        <f t="shared" si="14"/>
        <v>0</v>
      </c>
      <c r="L281" s="18">
        <f t="shared" si="15"/>
        <v>0</v>
      </c>
      <c r="M281" s="19" t="s">
        <v>52</v>
      </c>
      <c r="N281" s="2" t="s">
        <v>723</v>
      </c>
      <c r="O281" s="2" t="s">
        <v>52</v>
      </c>
      <c r="P281" s="2" t="s">
        <v>52</v>
      </c>
      <c r="Q281" s="2" t="s">
        <v>677</v>
      </c>
      <c r="R281" s="2" t="s">
        <v>62</v>
      </c>
      <c r="S281" s="2" t="s">
        <v>62</v>
      </c>
      <c r="T281" s="2" t="s">
        <v>61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724</v>
      </c>
      <c r="AV281" s="3">
        <v>215</v>
      </c>
    </row>
    <row r="282" spans="1:48" ht="30" customHeight="1" x14ac:dyDescent="0.4">
      <c r="A282" s="19" t="s">
        <v>703</v>
      </c>
      <c r="B282" s="19" t="s">
        <v>725</v>
      </c>
      <c r="C282" s="19" t="s">
        <v>101</v>
      </c>
      <c r="D282" s="17">
        <v>3</v>
      </c>
      <c r="E282" s="18"/>
      <c r="F282" s="18"/>
      <c r="G282" s="18"/>
      <c r="H282" s="18"/>
      <c r="I282" s="18"/>
      <c r="J282" s="18"/>
      <c r="K282" s="18">
        <f t="shared" si="14"/>
        <v>0</v>
      </c>
      <c r="L282" s="18">
        <f t="shared" si="15"/>
        <v>0</v>
      </c>
      <c r="M282" s="19" t="s">
        <v>52</v>
      </c>
      <c r="N282" s="2" t="s">
        <v>726</v>
      </c>
      <c r="O282" s="2" t="s">
        <v>52</v>
      </c>
      <c r="P282" s="2" t="s">
        <v>52</v>
      </c>
      <c r="Q282" s="2" t="s">
        <v>677</v>
      </c>
      <c r="R282" s="2" t="s">
        <v>62</v>
      </c>
      <c r="S282" s="2" t="s">
        <v>62</v>
      </c>
      <c r="T282" s="2" t="s">
        <v>61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727</v>
      </c>
      <c r="AV282" s="3">
        <v>216</v>
      </c>
    </row>
    <row r="283" spans="1:48" ht="30" customHeight="1" x14ac:dyDescent="0.4">
      <c r="A283" s="19" t="s">
        <v>699</v>
      </c>
      <c r="B283" s="19" t="s">
        <v>728</v>
      </c>
      <c r="C283" s="19" t="s">
        <v>101</v>
      </c>
      <c r="D283" s="17">
        <v>1</v>
      </c>
      <c r="E283" s="18"/>
      <c r="F283" s="18"/>
      <c r="G283" s="18"/>
      <c r="H283" s="18"/>
      <c r="I283" s="18"/>
      <c r="J283" s="18"/>
      <c r="K283" s="18">
        <f t="shared" si="14"/>
        <v>0</v>
      </c>
      <c r="L283" s="18">
        <f t="shared" si="15"/>
        <v>0</v>
      </c>
      <c r="M283" s="19" t="s">
        <v>52</v>
      </c>
      <c r="N283" s="2" t="s">
        <v>729</v>
      </c>
      <c r="O283" s="2" t="s">
        <v>52</v>
      </c>
      <c r="P283" s="2" t="s">
        <v>52</v>
      </c>
      <c r="Q283" s="2" t="s">
        <v>677</v>
      </c>
      <c r="R283" s="2" t="s">
        <v>62</v>
      </c>
      <c r="S283" s="2" t="s">
        <v>62</v>
      </c>
      <c r="T283" s="2" t="s">
        <v>61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730</v>
      </c>
      <c r="AV283" s="3">
        <v>217</v>
      </c>
    </row>
    <row r="284" spans="1:48" ht="30" customHeight="1" x14ac:dyDescent="0.4">
      <c r="A284" s="19" t="s">
        <v>703</v>
      </c>
      <c r="B284" s="19" t="s">
        <v>731</v>
      </c>
      <c r="C284" s="19" t="s">
        <v>101</v>
      </c>
      <c r="D284" s="17">
        <v>1</v>
      </c>
      <c r="E284" s="18"/>
      <c r="F284" s="18"/>
      <c r="G284" s="18"/>
      <c r="H284" s="18"/>
      <c r="I284" s="18"/>
      <c r="J284" s="18"/>
      <c r="K284" s="18">
        <f t="shared" si="14"/>
        <v>0</v>
      </c>
      <c r="L284" s="18">
        <f t="shared" si="15"/>
        <v>0</v>
      </c>
      <c r="M284" s="19" t="s">
        <v>52</v>
      </c>
      <c r="N284" s="2" t="s">
        <v>732</v>
      </c>
      <c r="O284" s="2" t="s">
        <v>52</v>
      </c>
      <c r="P284" s="2" t="s">
        <v>52</v>
      </c>
      <c r="Q284" s="2" t="s">
        <v>677</v>
      </c>
      <c r="R284" s="2" t="s">
        <v>62</v>
      </c>
      <c r="S284" s="2" t="s">
        <v>62</v>
      </c>
      <c r="T284" s="2" t="s">
        <v>61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733</v>
      </c>
      <c r="AV284" s="3">
        <v>218</v>
      </c>
    </row>
    <row r="285" spans="1:48" ht="30" customHeight="1" x14ac:dyDescent="0.4">
      <c r="A285" s="19" t="s">
        <v>703</v>
      </c>
      <c r="B285" s="19" t="s">
        <v>734</v>
      </c>
      <c r="C285" s="19" t="s">
        <v>101</v>
      </c>
      <c r="D285" s="17">
        <v>13</v>
      </c>
      <c r="E285" s="18"/>
      <c r="F285" s="18"/>
      <c r="G285" s="18"/>
      <c r="H285" s="18"/>
      <c r="I285" s="18"/>
      <c r="J285" s="18"/>
      <c r="K285" s="18">
        <f t="shared" si="14"/>
        <v>0</v>
      </c>
      <c r="L285" s="18">
        <f t="shared" si="15"/>
        <v>0</v>
      </c>
      <c r="M285" s="19" t="s">
        <v>52</v>
      </c>
      <c r="N285" s="2" t="s">
        <v>735</v>
      </c>
      <c r="O285" s="2" t="s">
        <v>52</v>
      </c>
      <c r="P285" s="2" t="s">
        <v>52</v>
      </c>
      <c r="Q285" s="2" t="s">
        <v>677</v>
      </c>
      <c r="R285" s="2" t="s">
        <v>62</v>
      </c>
      <c r="S285" s="2" t="s">
        <v>62</v>
      </c>
      <c r="T285" s="2" t="s">
        <v>61</v>
      </c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2" t="s">
        <v>52</v>
      </c>
      <c r="AS285" s="2" t="s">
        <v>52</v>
      </c>
      <c r="AT285" s="3"/>
      <c r="AU285" s="2" t="s">
        <v>736</v>
      </c>
      <c r="AV285" s="3">
        <v>219</v>
      </c>
    </row>
    <row r="286" spans="1:48" ht="30" customHeight="1" x14ac:dyDescent="0.4">
      <c r="A286" s="19" t="s">
        <v>703</v>
      </c>
      <c r="B286" s="19" t="s">
        <v>737</v>
      </c>
      <c r="C286" s="19" t="s">
        <v>101</v>
      </c>
      <c r="D286" s="17">
        <v>13</v>
      </c>
      <c r="E286" s="18"/>
      <c r="F286" s="18"/>
      <c r="G286" s="18"/>
      <c r="H286" s="18"/>
      <c r="I286" s="18"/>
      <c r="J286" s="18"/>
      <c r="K286" s="18">
        <f t="shared" si="14"/>
        <v>0</v>
      </c>
      <c r="L286" s="18">
        <f t="shared" si="15"/>
        <v>0</v>
      </c>
      <c r="M286" s="19" t="s">
        <v>52</v>
      </c>
      <c r="N286" s="2" t="s">
        <v>738</v>
      </c>
      <c r="O286" s="2" t="s">
        <v>52</v>
      </c>
      <c r="P286" s="2" t="s">
        <v>52</v>
      </c>
      <c r="Q286" s="2" t="s">
        <v>677</v>
      </c>
      <c r="R286" s="2" t="s">
        <v>62</v>
      </c>
      <c r="S286" s="2" t="s">
        <v>62</v>
      </c>
      <c r="T286" s="2" t="s">
        <v>61</v>
      </c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2" t="s">
        <v>52</v>
      </c>
      <c r="AS286" s="2" t="s">
        <v>52</v>
      </c>
      <c r="AT286" s="3"/>
      <c r="AU286" s="2" t="s">
        <v>739</v>
      </c>
      <c r="AV286" s="3">
        <v>220</v>
      </c>
    </row>
    <row r="287" spans="1:48" ht="30" customHeight="1" x14ac:dyDescent="0.4">
      <c r="A287" s="19" t="s">
        <v>703</v>
      </c>
      <c r="B287" s="19" t="s">
        <v>740</v>
      </c>
      <c r="C287" s="19" t="s">
        <v>101</v>
      </c>
      <c r="D287" s="17">
        <v>2</v>
      </c>
      <c r="E287" s="18"/>
      <c r="F287" s="18"/>
      <c r="G287" s="18"/>
      <c r="H287" s="18"/>
      <c r="I287" s="18"/>
      <c r="J287" s="18"/>
      <c r="K287" s="18">
        <f t="shared" si="14"/>
        <v>0</v>
      </c>
      <c r="L287" s="18">
        <f t="shared" si="15"/>
        <v>0</v>
      </c>
      <c r="M287" s="19" t="s">
        <v>52</v>
      </c>
      <c r="N287" s="2" t="s">
        <v>741</v>
      </c>
      <c r="O287" s="2" t="s">
        <v>52</v>
      </c>
      <c r="P287" s="2" t="s">
        <v>52</v>
      </c>
      <c r="Q287" s="2" t="s">
        <v>677</v>
      </c>
      <c r="R287" s="2" t="s">
        <v>62</v>
      </c>
      <c r="S287" s="2" t="s">
        <v>62</v>
      </c>
      <c r="T287" s="2" t="s">
        <v>61</v>
      </c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2" t="s">
        <v>52</v>
      </c>
      <c r="AS287" s="2" t="s">
        <v>52</v>
      </c>
      <c r="AT287" s="3"/>
      <c r="AU287" s="2" t="s">
        <v>742</v>
      </c>
      <c r="AV287" s="3">
        <v>221</v>
      </c>
    </row>
    <row r="288" spans="1:48" ht="30" customHeight="1" x14ac:dyDescent="0.4">
      <c r="A288" s="19" t="s">
        <v>703</v>
      </c>
      <c r="B288" s="19" t="s">
        <v>743</v>
      </c>
      <c r="C288" s="19" t="s">
        <v>101</v>
      </c>
      <c r="D288" s="17">
        <v>2</v>
      </c>
      <c r="E288" s="18"/>
      <c r="F288" s="18"/>
      <c r="G288" s="18"/>
      <c r="H288" s="18"/>
      <c r="I288" s="18"/>
      <c r="J288" s="18"/>
      <c r="K288" s="18">
        <f t="shared" si="14"/>
        <v>0</v>
      </c>
      <c r="L288" s="18">
        <f t="shared" si="15"/>
        <v>0</v>
      </c>
      <c r="M288" s="19" t="s">
        <v>52</v>
      </c>
      <c r="N288" s="2" t="s">
        <v>744</v>
      </c>
      <c r="O288" s="2" t="s">
        <v>52</v>
      </c>
      <c r="P288" s="2" t="s">
        <v>52</v>
      </c>
      <c r="Q288" s="2" t="s">
        <v>677</v>
      </c>
      <c r="R288" s="2" t="s">
        <v>62</v>
      </c>
      <c r="S288" s="2" t="s">
        <v>62</v>
      </c>
      <c r="T288" s="2" t="s">
        <v>61</v>
      </c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2" t="s">
        <v>52</v>
      </c>
      <c r="AS288" s="2" t="s">
        <v>52</v>
      </c>
      <c r="AT288" s="3"/>
      <c r="AU288" s="2" t="s">
        <v>745</v>
      </c>
      <c r="AV288" s="3">
        <v>222</v>
      </c>
    </row>
    <row r="289" spans="1:48" ht="30" customHeight="1" x14ac:dyDescent="0.4">
      <c r="A289" s="19" t="s">
        <v>746</v>
      </c>
      <c r="B289" s="19" t="s">
        <v>747</v>
      </c>
      <c r="C289" s="19" t="s">
        <v>58</v>
      </c>
      <c r="D289" s="17">
        <v>1</v>
      </c>
      <c r="E289" s="18"/>
      <c r="F289" s="18"/>
      <c r="G289" s="18"/>
      <c r="H289" s="18"/>
      <c r="I289" s="18"/>
      <c r="J289" s="18"/>
      <c r="K289" s="18">
        <f t="shared" si="14"/>
        <v>0</v>
      </c>
      <c r="L289" s="18">
        <f t="shared" si="15"/>
        <v>0</v>
      </c>
      <c r="M289" s="19" t="s">
        <v>748</v>
      </c>
      <c r="N289" s="2" t="s">
        <v>749</v>
      </c>
      <c r="O289" s="2" t="s">
        <v>52</v>
      </c>
      <c r="P289" s="2" t="s">
        <v>52</v>
      </c>
      <c r="Q289" s="2" t="s">
        <v>677</v>
      </c>
      <c r="R289" s="2" t="s">
        <v>61</v>
      </c>
      <c r="S289" s="2" t="s">
        <v>62</v>
      </c>
      <c r="T289" s="2" t="s">
        <v>62</v>
      </c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2" t="s">
        <v>52</v>
      </c>
      <c r="AS289" s="2" t="s">
        <v>52</v>
      </c>
      <c r="AT289" s="3"/>
      <c r="AU289" s="2" t="s">
        <v>750</v>
      </c>
      <c r="AV289" s="3">
        <v>223</v>
      </c>
    </row>
    <row r="290" spans="1:48" ht="30" customHeight="1" x14ac:dyDescent="0.4">
      <c r="A290" s="19" t="s">
        <v>751</v>
      </c>
      <c r="B290" s="19" t="s">
        <v>752</v>
      </c>
      <c r="C290" s="19" t="s">
        <v>101</v>
      </c>
      <c r="D290" s="17">
        <v>1</v>
      </c>
      <c r="E290" s="18"/>
      <c r="F290" s="18"/>
      <c r="G290" s="18"/>
      <c r="H290" s="18"/>
      <c r="I290" s="18"/>
      <c r="J290" s="18"/>
      <c r="K290" s="18">
        <f t="shared" si="14"/>
        <v>0</v>
      </c>
      <c r="L290" s="18">
        <f t="shared" si="15"/>
        <v>0</v>
      </c>
      <c r="M290" s="19" t="s">
        <v>52</v>
      </c>
      <c r="N290" s="2" t="s">
        <v>753</v>
      </c>
      <c r="O290" s="2" t="s">
        <v>52</v>
      </c>
      <c r="P290" s="2" t="s">
        <v>52</v>
      </c>
      <c r="Q290" s="2" t="s">
        <v>677</v>
      </c>
      <c r="R290" s="2" t="s">
        <v>62</v>
      </c>
      <c r="S290" s="2" t="s">
        <v>62</v>
      </c>
      <c r="T290" s="2" t="s">
        <v>61</v>
      </c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2" t="s">
        <v>52</v>
      </c>
      <c r="AS290" s="2" t="s">
        <v>52</v>
      </c>
      <c r="AT290" s="3"/>
      <c r="AU290" s="2" t="s">
        <v>754</v>
      </c>
      <c r="AV290" s="3">
        <v>224</v>
      </c>
    </row>
    <row r="291" spans="1:48" ht="30" customHeight="1" x14ac:dyDescent="0.4">
      <c r="A291" s="19" t="s">
        <v>755</v>
      </c>
      <c r="B291" s="19" t="s">
        <v>756</v>
      </c>
      <c r="C291" s="19" t="s">
        <v>101</v>
      </c>
      <c r="D291" s="17">
        <v>1</v>
      </c>
      <c r="E291" s="18"/>
      <c r="F291" s="18"/>
      <c r="G291" s="18"/>
      <c r="H291" s="18"/>
      <c r="I291" s="18"/>
      <c r="J291" s="18"/>
      <c r="K291" s="18">
        <f t="shared" si="14"/>
        <v>0</v>
      </c>
      <c r="L291" s="18">
        <f t="shared" si="15"/>
        <v>0</v>
      </c>
      <c r="M291" s="19" t="s">
        <v>757</v>
      </c>
      <c r="N291" s="2" t="s">
        <v>758</v>
      </c>
      <c r="O291" s="2" t="s">
        <v>52</v>
      </c>
      <c r="P291" s="2" t="s">
        <v>52</v>
      </c>
      <c r="Q291" s="2" t="s">
        <v>677</v>
      </c>
      <c r="R291" s="2" t="s">
        <v>61</v>
      </c>
      <c r="S291" s="2" t="s">
        <v>62</v>
      </c>
      <c r="T291" s="2" t="s">
        <v>62</v>
      </c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2" t="s">
        <v>52</v>
      </c>
      <c r="AS291" s="2" t="s">
        <v>52</v>
      </c>
      <c r="AT291" s="3"/>
      <c r="AU291" s="2" t="s">
        <v>759</v>
      </c>
      <c r="AV291" s="3">
        <v>225</v>
      </c>
    </row>
    <row r="292" spans="1:48" ht="30" customHeight="1" x14ac:dyDescent="0.4">
      <c r="A292" s="19" t="s">
        <v>760</v>
      </c>
      <c r="B292" s="19" t="s">
        <v>314</v>
      </c>
      <c r="C292" s="19" t="s">
        <v>101</v>
      </c>
      <c r="D292" s="17">
        <v>13</v>
      </c>
      <c r="E292" s="18"/>
      <c r="F292" s="18"/>
      <c r="G292" s="18"/>
      <c r="H292" s="18"/>
      <c r="I292" s="18"/>
      <c r="J292" s="18"/>
      <c r="K292" s="18">
        <f t="shared" si="14"/>
        <v>0</v>
      </c>
      <c r="L292" s="18">
        <f t="shared" si="15"/>
        <v>0</v>
      </c>
      <c r="M292" s="19" t="s">
        <v>761</v>
      </c>
      <c r="N292" s="2" t="s">
        <v>762</v>
      </c>
      <c r="O292" s="2" t="s">
        <v>52</v>
      </c>
      <c r="P292" s="2" t="s">
        <v>52</v>
      </c>
      <c r="Q292" s="2" t="s">
        <v>677</v>
      </c>
      <c r="R292" s="2" t="s">
        <v>61</v>
      </c>
      <c r="S292" s="2" t="s">
        <v>62</v>
      </c>
      <c r="T292" s="2" t="s">
        <v>62</v>
      </c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2" t="s">
        <v>52</v>
      </c>
      <c r="AS292" s="2" t="s">
        <v>52</v>
      </c>
      <c r="AT292" s="3"/>
      <c r="AU292" s="2" t="s">
        <v>763</v>
      </c>
      <c r="AV292" s="3">
        <v>226</v>
      </c>
    </row>
    <row r="293" spans="1:48" ht="30" customHeight="1" x14ac:dyDescent="0.4">
      <c r="A293" s="19" t="s">
        <v>764</v>
      </c>
      <c r="B293" s="19" t="s">
        <v>756</v>
      </c>
      <c r="C293" s="19" t="s">
        <v>302</v>
      </c>
      <c r="D293" s="17">
        <v>3</v>
      </c>
      <c r="E293" s="18"/>
      <c r="F293" s="18"/>
      <c r="G293" s="18"/>
      <c r="H293" s="18"/>
      <c r="I293" s="18"/>
      <c r="J293" s="18"/>
      <c r="K293" s="18">
        <f t="shared" si="14"/>
        <v>0</v>
      </c>
      <c r="L293" s="18">
        <f t="shared" si="15"/>
        <v>0</v>
      </c>
      <c r="M293" s="19" t="s">
        <v>765</v>
      </c>
      <c r="N293" s="2" t="s">
        <v>766</v>
      </c>
      <c r="O293" s="2" t="s">
        <v>52</v>
      </c>
      <c r="P293" s="2" t="s">
        <v>52</v>
      </c>
      <c r="Q293" s="2" t="s">
        <v>677</v>
      </c>
      <c r="R293" s="2" t="s">
        <v>61</v>
      </c>
      <c r="S293" s="2" t="s">
        <v>62</v>
      </c>
      <c r="T293" s="2" t="s">
        <v>62</v>
      </c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2" t="s">
        <v>52</v>
      </c>
      <c r="AS293" s="2" t="s">
        <v>52</v>
      </c>
      <c r="AT293" s="3"/>
      <c r="AU293" s="2" t="s">
        <v>767</v>
      </c>
      <c r="AV293" s="3">
        <v>227</v>
      </c>
    </row>
    <row r="294" spans="1:48" ht="30" customHeight="1" x14ac:dyDescent="0.4">
      <c r="A294" s="19" t="s">
        <v>768</v>
      </c>
      <c r="B294" s="19" t="s">
        <v>756</v>
      </c>
      <c r="C294" s="19" t="s">
        <v>302</v>
      </c>
      <c r="D294" s="17">
        <v>30</v>
      </c>
      <c r="E294" s="18"/>
      <c r="F294" s="18"/>
      <c r="G294" s="18"/>
      <c r="H294" s="18"/>
      <c r="I294" s="18"/>
      <c r="J294" s="18"/>
      <c r="K294" s="18">
        <f t="shared" si="14"/>
        <v>0</v>
      </c>
      <c r="L294" s="18">
        <f t="shared" si="15"/>
        <v>0</v>
      </c>
      <c r="M294" s="19" t="s">
        <v>769</v>
      </c>
      <c r="N294" s="2" t="s">
        <v>770</v>
      </c>
      <c r="O294" s="2" t="s">
        <v>52</v>
      </c>
      <c r="P294" s="2" t="s">
        <v>52</v>
      </c>
      <c r="Q294" s="2" t="s">
        <v>677</v>
      </c>
      <c r="R294" s="2" t="s">
        <v>61</v>
      </c>
      <c r="S294" s="2" t="s">
        <v>62</v>
      </c>
      <c r="T294" s="2" t="s">
        <v>62</v>
      </c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2" t="s">
        <v>52</v>
      </c>
      <c r="AS294" s="2" t="s">
        <v>52</v>
      </c>
      <c r="AT294" s="3"/>
      <c r="AU294" s="2" t="s">
        <v>771</v>
      </c>
      <c r="AV294" s="3">
        <v>228</v>
      </c>
    </row>
    <row r="295" spans="1:48" ht="30" customHeight="1" x14ac:dyDescent="0.4">
      <c r="A295" s="19" t="s">
        <v>772</v>
      </c>
      <c r="B295" s="19" t="s">
        <v>773</v>
      </c>
      <c r="C295" s="19" t="s">
        <v>302</v>
      </c>
      <c r="D295" s="17">
        <v>12</v>
      </c>
      <c r="E295" s="18"/>
      <c r="F295" s="18"/>
      <c r="G295" s="18"/>
      <c r="H295" s="18"/>
      <c r="I295" s="18"/>
      <c r="J295" s="18"/>
      <c r="K295" s="18">
        <f t="shared" si="14"/>
        <v>0</v>
      </c>
      <c r="L295" s="18">
        <f t="shared" si="15"/>
        <v>0</v>
      </c>
      <c r="M295" s="19" t="s">
        <v>774</v>
      </c>
      <c r="N295" s="2" t="s">
        <v>775</v>
      </c>
      <c r="O295" s="2" t="s">
        <v>52</v>
      </c>
      <c r="P295" s="2" t="s">
        <v>52</v>
      </c>
      <c r="Q295" s="2" t="s">
        <v>677</v>
      </c>
      <c r="R295" s="2" t="s">
        <v>61</v>
      </c>
      <c r="S295" s="2" t="s">
        <v>62</v>
      </c>
      <c r="T295" s="2" t="s">
        <v>62</v>
      </c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2" t="s">
        <v>52</v>
      </c>
      <c r="AS295" s="2" t="s">
        <v>52</v>
      </c>
      <c r="AT295" s="3"/>
      <c r="AU295" s="2" t="s">
        <v>776</v>
      </c>
      <c r="AV295" s="3">
        <v>229</v>
      </c>
    </row>
    <row r="296" spans="1:48" ht="30" customHeight="1" x14ac:dyDescent="0.4">
      <c r="A296" s="19" t="s">
        <v>772</v>
      </c>
      <c r="B296" s="19" t="s">
        <v>177</v>
      </c>
      <c r="C296" s="19" t="s">
        <v>302</v>
      </c>
      <c r="D296" s="17">
        <v>21</v>
      </c>
      <c r="E296" s="18"/>
      <c r="F296" s="18"/>
      <c r="G296" s="18"/>
      <c r="H296" s="18"/>
      <c r="I296" s="18"/>
      <c r="J296" s="18"/>
      <c r="K296" s="18">
        <f t="shared" si="14"/>
        <v>0</v>
      </c>
      <c r="L296" s="18">
        <f t="shared" si="15"/>
        <v>0</v>
      </c>
      <c r="M296" s="19" t="s">
        <v>777</v>
      </c>
      <c r="N296" s="2" t="s">
        <v>778</v>
      </c>
      <c r="O296" s="2" t="s">
        <v>52</v>
      </c>
      <c r="P296" s="2" t="s">
        <v>52</v>
      </c>
      <c r="Q296" s="2" t="s">
        <v>677</v>
      </c>
      <c r="R296" s="2" t="s">
        <v>61</v>
      </c>
      <c r="S296" s="2" t="s">
        <v>62</v>
      </c>
      <c r="T296" s="2" t="s">
        <v>62</v>
      </c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2" t="s">
        <v>52</v>
      </c>
      <c r="AS296" s="2" t="s">
        <v>52</v>
      </c>
      <c r="AT296" s="3"/>
      <c r="AU296" s="2" t="s">
        <v>779</v>
      </c>
      <c r="AV296" s="3">
        <v>230</v>
      </c>
    </row>
    <row r="297" spans="1:48" ht="30" customHeight="1" x14ac:dyDescent="0.4">
      <c r="A297" s="19" t="s">
        <v>772</v>
      </c>
      <c r="B297" s="19" t="s">
        <v>780</v>
      </c>
      <c r="C297" s="19" t="s">
        <v>302</v>
      </c>
      <c r="D297" s="17">
        <v>17</v>
      </c>
      <c r="E297" s="18"/>
      <c r="F297" s="18"/>
      <c r="G297" s="18"/>
      <c r="H297" s="18"/>
      <c r="I297" s="18"/>
      <c r="J297" s="18"/>
      <c r="K297" s="18">
        <f t="shared" si="14"/>
        <v>0</v>
      </c>
      <c r="L297" s="18">
        <f t="shared" si="15"/>
        <v>0</v>
      </c>
      <c r="M297" s="19" t="s">
        <v>781</v>
      </c>
      <c r="N297" s="2" t="s">
        <v>782</v>
      </c>
      <c r="O297" s="2" t="s">
        <v>52</v>
      </c>
      <c r="P297" s="2" t="s">
        <v>52</v>
      </c>
      <c r="Q297" s="2" t="s">
        <v>677</v>
      </c>
      <c r="R297" s="2" t="s">
        <v>61</v>
      </c>
      <c r="S297" s="2" t="s">
        <v>62</v>
      </c>
      <c r="T297" s="2" t="s">
        <v>62</v>
      </c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2" t="s">
        <v>52</v>
      </c>
      <c r="AS297" s="2" t="s">
        <v>52</v>
      </c>
      <c r="AT297" s="3"/>
      <c r="AU297" s="2" t="s">
        <v>783</v>
      </c>
      <c r="AV297" s="3">
        <v>231</v>
      </c>
    </row>
    <row r="298" spans="1:48" ht="30" customHeight="1" x14ac:dyDescent="0.4">
      <c r="A298" s="19" t="s">
        <v>772</v>
      </c>
      <c r="B298" s="19" t="s">
        <v>314</v>
      </c>
      <c r="C298" s="19" t="s">
        <v>302</v>
      </c>
      <c r="D298" s="17">
        <v>70</v>
      </c>
      <c r="E298" s="18"/>
      <c r="F298" s="18"/>
      <c r="G298" s="18"/>
      <c r="H298" s="18"/>
      <c r="I298" s="18"/>
      <c r="J298" s="18"/>
      <c r="K298" s="18">
        <f t="shared" si="14"/>
        <v>0</v>
      </c>
      <c r="L298" s="18">
        <f t="shared" si="15"/>
        <v>0</v>
      </c>
      <c r="M298" s="19" t="s">
        <v>784</v>
      </c>
      <c r="N298" s="2" t="s">
        <v>785</v>
      </c>
      <c r="O298" s="2" t="s">
        <v>52</v>
      </c>
      <c r="P298" s="2" t="s">
        <v>52</v>
      </c>
      <c r="Q298" s="2" t="s">
        <v>677</v>
      </c>
      <c r="R298" s="2" t="s">
        <v>61</v>
      </c>
      <c r="S298" s="2" t="s">
        <v>62</v>
      </c>
      <c r="T298" s="2" t="s">
        <v>62</v>
      </c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2" t="s">
        <v>52</v>
      </c>
      <c r="AS298" s="2" t="s">
        <v>52</v>
      </c>
      <c r="AT298" s="3"/>
      <c r="AU298" s="2" t="s">
        <v>786</v>
      </c>
      <c r="AV298" s="3">
        <v>232</v>
      </c>
    </row>
    <row r="299" spans="1:48" ht="30" customHeight="1" x14ac:dyDescent="0.4">
      <c r="A299" s="19" t="s">
        <v>787</v>
      </c>
      <c r="B299" s="19" t="s">
        <v>756</v>
      </c>
      <c r="C299" s="19" t="s">
        <v>101</v>
      </c>
      <c r="D299" s="17">
        <v>1</v>
      </c>
      <c r="E299" s="18"/>
      <c r="F299" s="18"/>
      <c r="G299" s="18"/>
      <c r="H299" s="18"/>
      <c r="I299" s="18"/>
      <c r="J299" s="18"/>
      <c r="K299" s="18">
        <f t="shared" si="14"/>
        <v>0</v>
      </c>
      <c r="L299" s="18">
        <f t="shared" si="15"/>
        <v>0</v>
      </c>
      <c r="M299" s="19" t="s">
        <v>788</v>
      </c>
      <c r="N299" s="2" t="s">
        <v>789</v>
      </c>
      <c r="O299" s="2" t="s">
        <v>52</v>
      </c>
      <c r="P299" s="2" t="s">
        <v>52</v>
      </c>
      <c r="Q299" s="2" t="s">
        <v>677</v>
      </c>
      <c r="R299" s="2" t="s">
        <v>61</v>
      </c>
      <c r="S299" s="2" t="s">
        <v>62</v>
      </c>
      <c r="T299" s="2" t="s">
        <v>62</v>
      </c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2" t="s">
        <v>52</v>
      </c>
      <c r="AS299" s="2" t="s">
        <v>52</v>
      </c>
      <c r="AT299" s="3"/>
      <c r="AU299" s="2" t="s">
        <v>790</v>
      </c>
      <c r="AV299" s="3">
        <v>233</v>
      </c>
    </row>
    <row r="300" spans="1:48" ht="30" customHeight="1" x14ac:dyDescent="0.4">
      <c r="A300" s="19" t="s">
        <v>791</v>
      </c>
      <c r="B300" s="19" t="s">
        <v>792</v>
      </c>
      <c r="C300" s="19" t="s">
        <v>302</v>
      </c>
      <c r="D300" s="17">
        <v>1</v>
      </c>
      <c r="E300" s="18"/>
      <c r="F300" s="18"/>
      <c r="G300" s="18"/>
      <c r="H300" s="18"/>
      <c r="I300" s="18"/>
      <c r="J300" s="18"/>
      <c r="K300" s="18">
        <f t="shared" si="14"/>
        <v>0</v>
      </c>
      <c r="L300" s="18">
        <f t="shared" si="15"/>
        <v>0</v>
      </c>
      <c r="M300" s="19" t="s">
        <v>793</v>
      </c>
      <c r="N300" s="2" t="s">
        <v>794</v>
      </c>
      <c r="O300" s="2" t="s">
        <v>52</v>
      </c>
      <c r="P300" s="2" t="s">
        <v>52</v>
      </c>
      <c r="Q300" s="2" t="s">
        <v>677</v>
      </c>
      <c r="R300" s="2" t="s">
        <v>61</v>
      </c>
      <c r="S300" s="2" t="s">
        <v>62</v>
      </c>
      <c r="T300" s="2" t="s">
        <v>62</v>
      </c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2" t="s">
        <v>52</v>
      </c>
      <c r="AS300" s="2" t="s">
        <v>52</v>
      </c>
      <c r="AT300" s="3"/>
      <c r="AU300" s="2" t="s">
        <v>795</v>
      </c>
      <c r="AV300" s="3">
        <v>234</v>
      </c>
    </row>
    <row r="301" spans="1:48" ht="30" customHeight="1" x14ac:dyDescent="0.4">
      <c r="A301" s="19" t="s">
        <v>796</v>
      </c>
      <c r="B301" s="19" t="s">
        <v>797</v>
      </c>
      <c r="C301" s="19" t="s">
        <v>302</v>
      </c>
      <c r="D301" s="17">
        <v>5</v>
      </c>
      <c r="E301" s="18"/>
      <c r="F301" s="18"/>
      <c r="G301" s="18"/>
      <c r="H301" s="18"/>
      <c r="I301" s="18"/>
      <c r="J301" s="18"/>
      <c r="K301" s="18">
        <f t="shared" ref="K301:K317" si="16">TRUNC(E301+G301+I301, 0)</f>
        <v>0</v>
      </c>
      <c r="L301" s="18">
        <f t="shared" ref="L301:L317" si="17">TRUNC(F301+H301+J301, 0)</f>
        <v>0</v>
      </c>
      <c r="M301" s="19" t="s">
        <v>798</v>
      </c>
      <c r="N301" s="2" t="s">
        <v>799</v>
      </c>
      <c r="O301" s="2" t="s">
        <v>52</v>
      </c>
      <c r="P301" s="2" t="s">
        <v>52</v>
      </c>
      <c r="Q301" s="2" t="s">
        <v>677</v>
      </c>
      <c r="R301" s="2" t="s">
        <v>61</v>
      </c>
      <c r="S301" s="2" t="s">
        <v>62</v>
      </c>
      <c r="T301" s="2" t="s">
        <v>62</v>
      </c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2" t="s">
        <v>52</v>
      </c>
      <c r="AS301" s="2" t="s">
        <v>52</v>
      </c>
      <c r="AT301" s="3"/>
      <c r="AU301" s="2" t="s">
        <v>800</v>
      </c>
      <c r="AV301" s="3">
        <v>235</v>
      </c>
    </row>
    <row r="302" spans="1:48" ht="30" customHeight="1" x14ac:dyDescent="0.4">
      <c r="A302" s="19" t="s">
        <v>801</v>
      </c>
      <c r="B302" s="19" t="s">
        <v>802</v>
      </c>
      <c r="C302" s="19" t="s">
        <v>101</v>
      </c>
      <c r="D302" s="17">
        <v>4</v>
      </c>
      <c r="E302" s="18"/>
      <c r="F302" s="18"/>
      <c r="G302" s="18"/>
      <c r="H302" s="18"/>
      <c r="I302" s="18"/>
      <c r="J302" s="18"/>
      <c r="K302" s="18">
        <f t="shared" si="16"/>
        <v>0</v>
      </c>
      <c r="L302" s="18">
        <f t="shared" si="17"/>
        <v>0</v>
      </c>
      <c r="M302" s="19" t="s">
        <v>52</v>
      </c>
      <c r="N302" s="2" t="s">
        <v>803</v>
      </c>
      <c r="O302" s="2" t="s">
        <v>52</v>
      </c>
      <c r="P302" s="2" t="s">
        <v>52</v>
      </c>
      <c r="Q302" s="2" t="s">
        <v>677</v>
      </c>
      <c r="R302" s="2" t="s">
        <v>62</v>
      </c>
      <c r="S302" s="2" t="s">
        <v>62</v>
      </c>
      <c r="T302" s="2" t="s">
        <v>61</v>
      </c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2" t="s">
        <v>52</v>
      </c>
      <c r="AS302" s="2" t="s">
        <v>52</v>
      </c>
      <c r="AT302" s="3"/>
      <c r="AU302" s="2" t="s">
        <v>804</v>
      </c>
      <c r="AV302" s="3">
        <v>236</v>
      </c>
    </row>
    <row r="303" spans="1:48" ht="30" customHeight="1" x14ac:dyDescent="0.4">
      <c r="A303" s="19" t="s">
        <v>801</v>
      </c>
      <c r="B303" s="19" t="s">
        <v>805</v>
      </c>
      <c r="C303" s="19" t="s">
        <v>101</v>
      </c>
      <c r="D303" s="17">
        <v>4</v>
      </c>
      <c r="E303" s="18"/>
      <c r="F303" s="18"/>
      <c r="G303" s="18"/>
      <c r="H303" s="18"/>
      <c r="I303" s="18"/>
      <c r="J303" s="18"/>
      <c r="K303" s="18">
        <f t="shared" si="16"/>
        <v>0</v>
      </c>
      <c r="L303" s="18">
        <f t="shared" si="17"/>
        <v>0</v>
      </c>
      <c r="M303" s="19" t="s">
        <v>52</v>
      </c>
      <c r="N303" s="2" t="s">
        <v>806</v>
      </c>
      <c r="O303" s="2" t="s">
        <v>52</v>
      </c>
      <c r="P303" s="2" t="s">
        <v>52</v>
      </c>
      <c r="Q303" s="2" t="s">
        <v>677</v>
      </c>
      <c r="R303" s="2" t="s">
        <v>62</v>
      </c>
      <c r="S303" s="2" t="s">
        <v>62</v>
      </c>
      <c r="T303" s="2" t="s">
        <v>61</v>
      </c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2" t="s">
        <v>52</v>
      </c>
      <c r="AS303" s="2" t="s">
        <v>52</v>
      </c>
      <c r="AT303" s="3"/>
      <c r="AU303" s="2" t="s">
        <v>807</v>
      </c>
      <c r="AV303" s="3">
        <v>237</v>
      </c>
    </row>
    <row r="304" spans="1:48" ht="30" customHeight="1" x14ac:dyDescent="0.4">
      <c r="A304" s="19" t="s">
        <v>808</v>
      </c>
      <c r="B304" s="19" t="s">
        <v>809</v>
      </c>
      <c r="C304" s="19" t="s">
        <v>573</v>
      </c>
      <c r="D304" s="17">
        <v>1</v>
      </c>
      <c r="E304" s="18"/>
      <c r="F304" s="18"/>
      <c r="G304" s="18"/>
      <c r="H304" s="18"/>
      <c r="I304" s="18"/>
      <c r="J304" s="18"/>
      <c r="K304" s="18">
        <f t="shared" si="16"/>
        <v>0</v>
      </c>
      <c r="L304" s="18">
        <f t="shared" si="17"/>
        <v>0</v>
      </c>
      <c r="M304" s="19" t="s">
        <v>810</v>
      </c>
      <c r="N304" s="2" t="s">
        <v>811</v>
      </c>
      <c r="O304" s="2" t="s">
        <v>52</v>
      </c>
      <c r="P304" s="2" t="s">
        <v>52</v>
      </c>
      <c r="Q304" s="2" t="s">
        <v>677</v>
      </c>
      <c r="R304" s="2" t="s">
        <v>61</v>
      </c>
      <c r="S304" s="2" t="s">
        <v>62</v>
      </c>
      <c r="T304" s="2" t="s">
        <v>62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812</v>
      </c>
      <c r="AV304" s="3">
        <v>238</v>
      </c>
    </row>
    <row r="305" spans="1:48" ht="30" customHeight="1" x14ac:dyDescent="0.4">
      <c r="A305" s="19" t="s">
        <v>813</v>
      </c>
      <c r="B305" s="19" t="s">
        <v>814</v>
      </c>
      <c r="C305" s="19" t="s">
        <v>815</v>
      </c>
      <c r="D305" s="17">
        <v>1</v>
      </c>
      <c r="E305" s="18"/>
      <c r="F305" s="18"/>
      <c r="G305" s="18"/>
      <c r="H305" s="18"/>
      <c r="I305" s="18"/>
      <c r="J305" s="18"/>
      <c r="K305" s="18">
        <f t="shared" si="16"/>
        <v>0</v>
      </c>
      <c r="L305" s="18">
        <f t="shared" si="17"/>
        <v>0</v>
      </c>
      <c r="M305" s="19" t="s">
        <v>816</v>
      </c>
      <c r="N305" s="2" t="s">
        <v>817</v>
      </c>
      <c r="O305" s="2" t="s">
        <v>52</v>
      </c>
      <c r="P305" s="2" t="s">
        <v>52</v>
      </c>
      <c r="Q305" s="2" t="s">
        <v>677</v>
      </c>
      <c r="R305" s="2" t="s">
        <v>61</v>
      </c>
      <c r="S305" s="2" t="s">
        <v>62</v>
      </c>
      <c r="T305" s="2" t="s">
        <v>62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818</v>
      </c>
      <c r="AV305" s="3">
        <v>239</v>
      </c>
    </row>
    <row r="306" spans="1:48" ht="30" customHeight="1" x14ac:dyDescent="0.4">
      <c r="A306" s="19" t="s">
        <v>819</v>
      </c>
      <c r="B306" s="19" t="s">
        <v>820</v>
      </c>
      <c r="C306" s="19" t="s">
        <v>821</v>
      </c>
      <c r="D306" s="17">
        <v>1</v>
      </c>
      <c r="E306" s="18"/>
      <c r="F306" s="18"/>
      <c r="G306" s="18"/>
      <c r="H306" s="18"/>
      <c r="I306" s="18"/>
      <c r="J306" s="18"/>
      <c r="K306" s="18">
        <f t="shared" si="16"/>
        <v>0</v>
      </c>
      <c r="L306" s="18">
        <f t="shared" si="17"/>
        <v>0</v>
      </c>
      <c r="M306" s="19" t="s">
        <v>822</v>
      </c>
      <c r="N306" s="2" t="s">
        <v>823</v>
      </c>
      <c r="O306" s="2" t="s">
        <v>52</v>
      </c>
      <c r="P306" s="2" t="s">
        <v>52</v>
      </c>
      <c r="Q306" s="2" t="s">
        <v>677</v>
      </c>
      <c r="R306" s="2" t="s">
        <v>61</v>
      </c>
      <c r="S306" s="2" t="s">
        <v>62</v>
      </c>
      <c r="T306" s="2" t="s">
        <v>62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824</v>
      </c>
      <c r="AV306" s="3">
        <v>240</v>
      </c>
    </row>
    <row r="307" spans="1:48" ht="30" customHeight="1" x14ac:dyDescent="0.4">
      <c r="A307" s="19" t="s">
        <v>825</v>
      </c>
      <c r="B307" s="19" t="s">
        <v>826</v>
      </c>
      <c r="C307" s="19" t="s">
        <v>101</v>
      </c>
      <c r="D307" s="17">
        <v>20</v>
      </c>
      <c r="E307" s="18"/>
      <c r="F307" s="18"/>
      <c r="G307" s="18"/>
      <c r="H307" s="18"/>
      <c r="I307" s="18"/>
      <c r="J307" s="18"/>
      <c r="K307" s="18">
        <f t="shared" si="16"/>
        <v>0</v>
      </c>
      <c r="L307" s="18">
        <f t="shared" si="17"/>
        <v>0</v>
      </c>
      <c r="M307" s="19" t="s">
        <v>52</v>
      </c>
      <c r="N307" s="2" t="s">
        <v>827</v>
      </c>
      <c r="O307" s="2" t="s">
        <v>52</v>
      </c>
      <c r="P307" s="2" t="s">
        <v>52</v>
      </c>
      <c r="Q307" s="2" t="s">
        <v>677</v>
      </c>
      <c r="R307" s="2" t="s">
        <v>62</v>
      </c>
      <c r="S307" s="2" t="s">
        <v>62</v>
      </c>
      <c r="T307" s="2" t="s">
        <v>61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52</v>
      </c>
      <c r="AS307" s="2" t="s">
        <v>52</v>
      </c>
      <c r="AT307" s="3"/>
      <c r="AU307" s="2" t="s">
        <v>828</v>
      </c>
      <c r="AV307" s="3">
        <v>241</v>
      </c>
    </row>
    <row r="308" spans="1:48" ht="30" customHeight="1" x14ac:dyDescent="0.4">
      <c r="A308" s="19" t="s">
        <v>825</v>
      </c>
      <c r="B308" s="19" t="s">
        <v>829</v>
      </c>
      <c r="C308" s="19" t="s">
        <v>101</v>
      </c>
      <c r="D308" s="17">
        <v>6</v>
      </c>
      <c r="E308" s="18"/>
      <c r="F308" s="18"/>
      <c r="G308" s="18"/>
      <c r="H308" s="18"/>
      <c r="I308" s="18"/>
      <c r="J308" s="18"/>
      <c r="K308" s="18">
        <f t="shared" si="16"/>
        <v>0</v>
      </c>
      <c r="L308" s="18">
        <f t="shared" si="17"/>
        <v>0</v>
      </c>
      <c r="M308" s="19" t="s">
        <v>52</v>
      </c>
      <c r="N308" s="2" t="s">
        <v>830</v>
      </c>
      <c r="O308" s="2" t="s">
        <v>52</v>
      </c>
      <c r="P308" s="2" t="s">
        <v>52</v>
      </c>
      <c r="Q308" s="2" t="s">
        <v>677</v>
      </c>
      <c r="R308" s="2" t="s">
        <v>62</v>
      </c>
      <c r="S308" s="2" t="s">
        <v>62</v>
      </c>
      <c r="T308" s="2" t="s">
        <v>61</v>
      </c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2" t="s">
        <v>52</v>
      </c>
      <c r="AS308" s="2" t="s">
        <v>52</v>
      </c>
      <c r="AT308" s="3"/>
      <c r="AU308" s="2" t="s">
        <v>831</v>
      </c>
      <c r="AV308" s="3">
        <v>242</v>
      </c>
    </row>
    <row r="309" spans="1:48" ht="30" customHeight="1" x14ac:dyDescent="0.4">
      <c r="A309" s="19" t="s">
        <v>825</v>
      </c>
      <c r="B309" s="19" t="s">
        <v>832</v>
      </c>
      <c r="C309" s="19" t="s">
        <v>101</v>
      </c>
      <c r="D309" s="17">
        <v>12</v>
      </c>
      <c r="E309" s="18"/>
      <c r="F309" s="18"/>
      <c r="G309" s="18"/>
      <c r="H309" s="18"/>
      <c r="I309" s="18"/>
      <c r="J309" s="18"/>
      <c r="K309" s="18">
        <f t="shared" si="16"/>
        <v>0</v>
      </c>
      <c r="L309" s="18">
        <f t="shared" si="17"/>
        <v>0</v>
      </c>
      <c r="M309" s="19" t="s">
        <v>52</v>
      </c>
      <c r="N309" s="2" t="s">
        <v>833</v>
      </c>
      <c r="O309" s="2" t="s">
        <v>52</v>
      </c>
      <c r="P309" s="2" t="s">
        <v>52</v>
      </c>
      <c r="Q309" s="2" t="s">
        <v>677</v>
      </c>
      <c r="R309" s="2" t="s">
        <v>62</v>
      </c>
      <c r="S309" s="2" t="s">
        <v>62</v>
      </c>
      <c r="T309" s="2" t="s">
        <v>61</v>
      </c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2" t="s">
        <v>52</v>
      </c>
      <c r="AS309" s="2" t="s">
        <v>52</v>
      </c>
      <c r="AT309" s="3"/>
      <c r="AU309" s="2" t="s">
        <v>834</v>
      </c>
      <c r="AV309" s="3">
        <v>243</v>
      </c>
    </row>
    <row r="310" spans="1:48" ht="30" customHeight="1" x14ac:dyDescent="0.4">
      <c r="A310" s="19" t="s">
        <v>825</v>
      </c>
      <c r="B310" s="19" t="s">
        <v>835</v>
      </c>
      <c r="C310" s="19" t="s">
        <v>101</v>
      </c>
      <c r="D310" s="17">
        <v>8</v>
      </c>
      <c r="E310" s="18"/>
      <c r="F310" s="18"/>
      <c r="G310" s="18"/>
      <c r="H310" s="18"/>
      <c r="I310" s="18"/>
      <c r="J310" s="18"/>
      <c r="K310" s="18">
        <f t="shared" si="16"/>
        <v>0</v>
      </c>
      <c r="L310" s="18">
        <f t="shared" si="17"/>
        <v>0</v>
      </c>
      <c r="M310" s="19" t="s">
        <v>52</v>
      </c>
      <c r="N310" s="2" t="s">
        <v>836</v>
      </c>
      <c r="O310" s="2" t="s">
        <v>52</v>
      </c>
      <c r="P310" s="2" t="s">
        <v>52</v>
      </c>
      <c r="Q310" s="2" t="s">
        <v>677</v>
      </c>
      <c r="R310" s="2" t="s">
        <v>62</v>
      </c>
      <c r="S310" s="2" t="s">
        <v>62</v>
      </c>
      <c r="T310" s="2" t="s">
        <v>61</v>
      </c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2" t="s">
        <v>52</v>
      </c>
      <c r="AS310" s="2" t="s">
        <v>52</v>
      </c>
      <c r="AT310" s="3"/>
      <c r="AU310" s="2" t="s">
        <v>837</v>
      </c>
      <c r="AV310" s="3">
        <v>244</v>
      </c>
    </row>
    <row r="311" spans="1:48" ht="30" customHeight="1" x14ac:dyDescent="0.4">
      <c r="A311" s="19" t="s">
        <v>825</v>
      </c>
      <c r="B311" s="19" t="s">
        <v>838</v>
      </c>
      <c r="C311" s="19" t="s">
        <v>101</v>
      </c>
      <c r="D311" s="17">
        <v>19</v>
      </c>
      <c r="E311" s="18"/>
      <c r="F311" s="18"/>
      <c r="G311" s="18"/>
      <c r="H311" s="18"/>
      <c r="I311" s="18"/>
      <c r="J311" s="18"/>
      <c r="K311" s="18">
        <f t="shared" si="16"/>
        <v>0</v>
      </c>
      <c r="L311" s="18">
        <f t="shared" si="17"/>
        <v>0</v>
      </c>
      <c r="M311" s="19" t="s">
        <v>52</v>
      </c>
      <c r="N311" s="2" t="s">
        <v>839</v>
      </c>
      <c r="O311" s="2" t="s">
        <v>52</v>
      </c>
      <c r="P311" s="2" t="s">
        <v>52</v>
      </c>
      <c r="Q311" s="2" t="s">
        <v>677</v>
      </c>
      <c r="R311" s="2" t="s">
        <v>62</v>
      </c>
      <c r="S311" s="2" t="s">
        <v>62</v>
      </c>
      <c r="T311" s="2" t="s">
        <v>61</v>
      </c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2" t="s">
        <v>52</v>
      </c>
      <c r="AS311" s="2" t="s">
        <v>52</v>
      </c>
      <c r="AT311" s="3"/>
      <c r="AU311" s="2" t="s">
        <v>840</v>
      </c>
      <c r="AV311" s="3">
        <v>245</v>
      </c>
    </row>
    <row r="312" spans="1:48" ht="30" customHeight="1" x14ac:dyDescent="0.4">
      <c r="A312" s="19" t="s">
        <v>841</v>
      </c>
      <c r="B312" s="19" t="s">
        <v>756</v>
      </c>
      <c r="C312" s="19" t="s">
        <v>101</v>
      </c>
      <c r="D312" s="17">
        <v>20</v>
      </c>
      <c r="E312" s="18"/>
      <c r="F312" s="18"/>
      <c r="G312" s="18"/>
      <c r="H312" s="18"/>
      <c r="I312" s="18"/>
      <c r="J312" s="18"/>
      <c r="K312" s="18">
        <f t="shared" si="16"/>
        <v>0</v>
      </c>
      <c r="L312" s="18">
        <f t="shared" si="17"/>
        <v>0</v>
      </c>
      <c r="M312" s="19" t="s">
        <v>52</v>
      </c>
      <c r="N312" s="2" t="s">
        <v>842</v>
      </c>
      <c r="O312" s="2" t="s">
        <v>52</v>
      </c>
      <c r="P312" s="2" t="s">
        <v>52</v>
      </c>
      <c r="Q312" s="2" t="s">
        <v>677</v>
      </c>
      <c r="R312" s="2" t="s">
        <v>62</v>
      </c>
      <c r="S312" s="2" t="s">
        <v>62</v>
      </c>
      <c r="T312" s="2" t="s">
        <v>61</v>
      </c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2" t="s">
        <v>52</v>
      </c>
      <c r="AS312" s="2" t="s">
        <v>52</v>
      </c>
      <c r="AT312" s="3"/>
      <c r="AU312" s="2" t="s">
        <v>843</v>
      </c>
      <c r="AV312" s="3">
        <v>246</v>
      </c>
    </row>
    <row r="313" spans="1:48" ht="30" customHeight="1" x14ac:dyDescent="0.4">
      <c r="A313" s="19" t="s">
        <v>841</v>
      </c>
      <c r="B313" s="19" t="s">
        <v>773</v>
      </c>
      <c r="C313" s="19" t="s">
        <v>101</v>
      </c>
      <c r="D313" s="17">
        <v>6</v>
      </c>
      <c r="E313" s="18"/>
      <c r="F313" s="18"/>
      <c r="G313" s="18"/>
      <c r="H313" s="18"/>
      <c r="I313" s="18"/>
      <c r="J313" s="18"/>
      <c r="K313" s="18">
        <f t="shared" si="16"/>
        <v>0</v>
      </c>
      <c r="L313" s="18">
        <f t="shared" si="17"/>
        <v>0</v>
      </c>
      <c r="M313" s="19" t="s">
        <v>52</v>
      </c>
      <c r="N313" s="2" t="s">
        <v>844</v>
      </c>
      <c r="O313" s="2" t="s">
        <v>52</v>
      </c>
      <c r="P313" s="2" t="s">
        <v>52</v>
      </c>
      <c r="Q313" s="2" t="s">
        <v>677</v>
      </c>
      <c r="R313" s="2" t="s">
        <v>62</v>
      </c>
      <c r="S313" s="2" t="s">
        <v>62</v>
      </c>
      <c r="T313" s="2" t="s">
        <v>61</v>
      </c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2" t="s">
        <v>52</v>
      </c>
      <c r="AS313" s="2" t="s">
        <v>52</v>
      </c>
      <c r="AT313" s="3"/>
      <c r="AU313" s="2" t="s">
        <v>845</v>
      </c>
      <c r="AV313" s="3">
        <v>247</v>
      </c>
    </row>
    <row r="314" spans="1:48" ht="30" customHeight="1" x14ac:dyDescent="0.4">
      <c r="A314" s="19" t="s">
        <v>841</v>
      </c>
      <c r="B314" s="19" t="s">
        <v>177</v>
      </c>
      <c r="C314" s="19" t="s">
        <v>101</v>
      </c>
      <c r="D314" s="17">
        <v>12</v>
      </c>
      <c r="E314" s="18"/>
      <c r="F314" s="18"/>
      <c r="G314" s="18"/>
      <c r="H314" s="18"/>
      <c r="I314" s="18"/>
      <c r="J314" s="18"/>
      <c r="K314" s="18">
        <f t="shared" si="16"/>
        <v>0</v>
      </c>
      <c r="L314" s="18">
        <f t="shared" si="17"/>
        <v>0</v>
      </c>
      <c r="M314" s="19" t="s">
        <v>52</v>
      </c>
      <c r="N314" s="2" t="s">
        <v>846</v>
      </c>
      <c r="O314" s="2" t="s">
        <v>52</v>
      </c>
      <c r="P314" s="2" t="s">
        <v>52</v>
      </c>
      <c r="Q314" s="2" t="s">
        <v>677</v>
      </c>
      <c r="R314" s="2" t="s">
        <v>62</v>
      </c>
      <c r="S314" s="2" t="s">
        <v>62</v>
      </c>
      <c r="T314" s="2" t="s">
        <v>61</v>
      </c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2" t="s">
        <v>52</v>
      </c>
      <c r="AS314" s="2" t="s">
        <v>52</v>
      </c>
      <c r="AT314" s="3"/>
      <c r="AU314" s="2" t="s">
        <v>847</v>
      </c>
      <c r="AV314" s="3">
        <v>248</v>
      </c>
    </row>
    <row r="315" spans="1:48" ht="30" customHeight="1" x14ac:dyDescent="0.4">
      <c r="A315" s="19" t="s">
        <v>841</v>
      </c>
      <c r="B315" s="19" t="s">
        <v>306</v>
      </c>
      <c r="C315" s="19" t="s">
        <v>101</v>
      </c>
      <c r="D315" s="17">
        <v>8</v>
      </c>
      <c r="E315" s="18"/>
      <c r="F315" s="18"/>
      <c r="G315" s="18"/>
      <c r="H315" s="18"/>
      <c r="I315" s="18"/>
      <c r="J315" s="18"/>
      <c r="K315" s="18">
        <f t="shared" si="16"/>
        <v>0</v>
      </c>
      <c r="L315" s="18">
        <f t="shared" si="17"/>
        <v>0</v>
      </c>
      <c r="M315" s="19" t="s">
        <v>52</v>
      </c>
      <c r="N315" s="2" t="s">
        <v>848</v>
      </c>
      <c r="O315" s="2" t="s">
        <v>52</v>
      </c>
      <c r="P315" s="2" t="s">
        <v>52</v>
      </c>
      <c r="Q315" s="2" t="s">
        <v>677</v>
      </c>
      <c r="R315" s="2" t="s">
        <v>62</v>
      </c>
      <c r="S315" s="2" t="s">
        <v>62</v>
      </c>
      <c r="T315" s="2" t="s">
        <v>61</v>
      </c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2" t="s">
        <v>52</v>
      </c>
      <c r="AS315" s="2" t="s">
        <v>52</v>
      </c>
      <c r="AT315" s="3"/>
      <c r="AU315" s="2" t="s">
        <v>849</v>
      </c>
      <c r="AV315" s="3">
        <v>249</v>
      </c>
    </row>
    <row r="316" spans="1:48" ht="30" customHeight="1" x14ac:dyDescent="0.4">
      <c r="A316" s="19" t="s">
        <v>841</v>
      </c>
      <c r="B316" s="19" t="s">
        <v>314</v>
      </c>
      <c r="C316" s="19" t="s">
        <v>101</v>
      </c>
      <c r="D316" s="17">
        <v>19</v>
      </c>
      <c r="E316" s="18"/>
      <c r="F316" s="18"/>
      <c r="G316" s="18"/>
      <c r="H316" s="18"/>
      <c r="I316" s="18"/>
      <c r="J316" s="18"/>
      <c r="K316" s="18">
        <f t="shared" si="16"/>
        <v>0</v>
      </c>
      <c r="L316" s="18">
        <f t="shared" si="17"/>
        <v>0</v>
      </c>
      <c r="M316" s="19" t="s">
        <v>52</v>
      </c>
      <c r="N316" s="2" t="s">
        <v>850</v>
      </c>
      <c r="O316" s="2" t="s">
        <v>52</v>
      </c>
      <c r="P316" s="2" t="s">
        <v>52</v>
      </c>
      <c r="Q316" s="2" t="s">
        <v>677</v>
      </c>
      <c r="R316" s="2" t="s">
        <v>62</v>
      </c>
      <c r="S316" s="2" t="s">
        <v>62</v>
      </c>
      <c r="T316" s="2" t="s">
        <v>61</v>
      </c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2" t="s">
        <v>52</v>
      </c>
      <c r="AS316" s="2" t="s">
        <v>52</v>
      </c>
      <c r="AT316" s="3"/>
      <c r="AU316" s="2" t="s">
        <v>851</v>
      </c>
      <c r="AV316" s="3">
        <v>250</v>
      </c>
    </row>
    <row r="317" spans="1:48" ht="30" customHeight="1" x14ac:dyDescent="0.4">
      <c r="A317" s="19" t="s">
        <v>852</v>
      </c>
      <c r="B317" s="19" t="s">
        <v>853</v>
      </c>
      <c r="C317" s="19" t="s">
        <v>854</v>
      </c>
      <c r="D317" s="17">
        <v>1</v>
      </c>
      <c r="E317" s="18"/>
      <c r="F317" s="18"/>
      <c r="G317" s="18"/>
      <c r="H317" s="18"/>
      <c r="I317" s="18"/>
      <c r="J317" s="18"/>
      <c r="K317" s="18">
        <f t="shared" si="16"/>
        <v>0</v>
      </c>
      <c r="L317" s="18">
        <f t="shared" si="17"/>
        <v>0</v>
      </c>
      <c r="M317" s="19" t="s">
        <v>855</v>
      </c>
      <c r="N317" s="2" t="s">
        <v>856</v>
      </c>
      <c r="O317" s="2" t="s">
        <v>52</v>
      </c>
      <c r="P317" s="2" t="s">
        <v>52</v>
      </c>
      <c r="Q317" s="2" t="s">
        <v>677</v>
      </c>
      <c r="R317" s="2" t="s">
        <v>61</v>
      </c>
      <c r="S317" s="2" t="s">
        <v>62</v>
      </c>
      <c r="T317" s="2" t="s">
        <v>62</v>
      </c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2" t="s">
        <v>52</v>
      </c>
      <c r="AS317" s="2" t="s">
        <v>52</v>
      </c>
      <c r="AT317" s="3"/>
      <c r="AU317" s="2" t="s">
        <v>857</v>
      </c>
      <c r="AV317" s="3">
        <v>251</v>
      </c>
    </row>
    <row r="318" spans="1:48" ht="30" customHeight="1" x14ac:dyDescent="0.4">
      <c r="A318" s="17"/>
      <c r="B318" s="17"/>
      <c r="C318" s="17"/>
      <c r="D318" s="17"/>
      <c r="E318" s="18"/>
      <c r="F318" s="18"/>
      <c r="G318" s="18"/>
      <c r="H318" s="18"/>
      <c r="I318" s="18"/>
      <c r="J318" s="18"/>
      <c r="K318" s="18"/>
      <c r="L318" s="18"/>
      <c r="M318" s="17"/>
      <c r="Q318" s="1" t="s">
        <v>677</v>
      </c>
    </row>
    <row r="319" spans="1:48" ht="30" customHeight="1" x14ac:dyDescent="0.4">
      <c r="A319" s="17"/>
      <c r="B319" s="17"/>
      <c r="C319" s="17"/>
      <c r="D319" s="17"/>
      <c r="E319" s="18"/>
      <c r="F319" s="18"/>
      <c r="G319" s="18"/>
      <c r="H319" s="18"/>
      <c r="I319" s="18"/>
      <c r="J319" s="18"/>
      <c r="K319" s="18"/>
      <c r="L319" s="18"/>
      <c r="M319" s="17"/>
      <c r="Q319" s="1" t="s">
        <v>677</v>
      </c>
    </row>
    <row r="320" spans="1:48" ht="30" customHeight="1" x14ac:dyDescent="0.4">
      <c r="A320" s="17"/>
      <c r="B320" s="17"/>
      <c r="C320" s="17"/>
      <c r="D320" s="17"/>
      <c r="E320" s="18"/>
      <c r="F320" s="18"/>
      <c r="G320" s="18"/>
      <c r="H320" s="18"/>
      <c r="I320" s="18"/>
      <c r="J320" s="18"/>
      <c r="K320" s="18"/>
      <c r="L320" s="18"/>
      <c r="M320" s="17"/>
      <c r="Q320" s="1" t="s">
        <v>677</v>
      </c>
    </row>
    <row r="321" spans="1:17" ht="30" customHeight="1" x14ac:dyDescent="0.4">
      <c r="A321" s="17"/>
      <c r="B321" s="17"/>
      <c r="C321" s="17"/>
      <c r="D321" s="17"/>
      <c r="E321" s="18"/>
      <c r="F321" s="18"/>
      <c r="G321" s="18"/>
      <c r="H321" s="18"/>
      <c r="I321" s="18"/>
      <c r="J321" s="18"/>
      <c r="K321" s="18"/>
      <c r="L321" s="18"/>
      <c r="M321" s="17"/>
      <c r="Q321" s="1" t="s">
        <v>677</v>
      </c>
    </row>
    <row r="322" spans="1:17" ht="30" customHeight="1" x14ac:dyDescent="0.4">
      <c r="A322" s="17"/>
      <c r="B322" s="17"/>
      <c r="C322" s="17"/>
      <c r="D322" s="17"/>
      <c r="E322" s="18"/>
      <c r="F322" s="18"/>
      <c r="G322" s="18"/>
      <c r="H322" s="18"/>
      <c r="I322" s="18"/>
      <c r="J322" s="18"/>
      <c r="K322" s="18"/>
      <c r="L322" s="18"/>
      <c r="M322" s="17"/>
      <c r="Q322" s="1" t="s">
        <v>677</v>
      </c>
    </row>
    <row r="323" spans="1:17" ht="30" customHeight="1" x14ac:dyDescent="0.4">
      <c r="A323" s="17"/>
      <c r="B323" s="17"/>
      <c r="C323" s="17"/>
      <c r="D323" s="17"/>
      <c r="E323" s="18"/>
      <c r="F323" s="18"/>
      <c r="G323" s="18"/>
      <c r="H323" s="18"/>
      <c r="I323" s="18"/>
      <c r="J323" s="18"/>
      <c r="K323" s="18"/>
      <c r="L323" s="18"/>
      <c r="M323" s="17"/>
      <c r="Q323" s="1" t="s">
        <v>677</v>
      </c>
    </row>
    <row r="324" spans="1:17" ht="30" customHeight="1" x14ac:dyDescent="0.4">
      <c r="A324" s="17"/>
      <c r="B324" s="17"/>
      <c r="C324" s="17"/>
      <c r="D324" s="17"/>
      <c r="E324" s="18"/>
      <c r="F324" s="18"/>
      <c r="G324" s="18"/>
      <c r="H324" s="18"/>
      <c r="I324" s="18"/>
      <c r="J324" s="18"/>
      <c r="K324" s="18"/>
      <c r="L324" s="18"/>
      <c r="M324" s="17"/>
      <c r="Q324" s="1" t="s">
        <v>677</v>
      </c>
    </row>
    <row r="325" spans="1:17" ht="30" customHeight="1" x14ac:dyDescent="0.4">
      <c r="A325" s="17"/>
      <c r="B325" s="17"/>
      <c r="C325" s="17"/>
      <c r="D325" s="17"/>
      <c r="E325" s="18"/>
      <c r="F325" s="18"/>
      <c r="G325" s="18"/>
      <c r="H325" s="18"/>
      <c r="I325" s="18"/>
      <c r="J325" s="18"/>
      <c r="K325" s="18"/>
      <c r="L325" s="18"/>
      <c r="M325" s="17"/>
      <c r="Q325" s="1" t="s">
        <v>677</v>
      </c>
    </row>
    <row r="326" spans="1:17" ht="30" customHeight="1" x14ac:dyDescent="0.4">
      <c r="A326" s="17"/>
      <c r="B326" s="17"/>
      <c r="C326" s="17"/>
      <c r="D326" s="17"/>
      <c r="E326" s="18"/>
      <c r="F326" s="18"/>
      <c r="G326" s="18"/>
      <c r="H326" s="18"/>
      <c r="I326" s="18"/>
      <c r="J326" s="18"/>
      <c r="K326" s="18"/>
      <c r="L326" s="18"/>
      <c r="M326" s="17"/>
      <c r="Q326" s="1" t="s">
        <v>677</v>
      </c>
    </row>
    <row r="327" spans="1:17" ht="30" customHeight="1" x14ac:dyDescent="0.4">
      <c r="A327" s="17"/>
      <c r="B327" s="17"/>
      <c r="C327" s="17"/>
      <c r="D327" s="17"/>
      <c r="E327" s="18"/>
      <c r="F327" s="18"/>
      <c r="G327" s="18"/>
      <c r="H327" s="18"/>
      <c r="I327" s="18"/>
      <c r="J327" s="18"/>
      <c r="K327" s="18"/>
      <c r="L327" s="18"/>
      <c r="M327" s="17"/>
      <c r="Q327" s="1" t="s">
        <v>677</v>
      </c>
    </row>
    <row r="328" spans="1:17" ht="30" customHeight="1" x14ac:dyDescent="0.4">
      <c r="A328" s="17"/>
      <c r="B328" s="17"/>
      <c r="C328" s="17"/>
      <c r="D328" s="17"/>
      <c r="E328" s="18"/>
      <c r="F328" s="18"/>
      <c r="G328" s="18"/>
      <c r="H328" s="18"/>
      <c r="I328" s="18"/>
      <c r="J328" s="18"/>
      <c r="K328" s="18"/>
      <c r="L328" s="18"/>
      <c r="M328" s="17"/>
      <c r="Q328" s="1" t="s">
        <v>677</v>
      </c>
    </row>
    <row r="329" spans="1:17" ht="30" customHeight="1" x14ac:dyDescent="0.4">
      <c r="A329" s="17"/>
      <c r="B329" s="17"/>
      <c r="C329" s="17"/>
      <c r="D329" s="17"/>
      <c r="E329" s="18"/>
      <c r="F329" s="18"/>
      <c r="G329" s="18"/>
      <c r="H329" s="18"/>
      <c r="I329" s="18"/>
      <c r="J329" s="18"/>
      <c r="K329" s="18"/>
      <c r="L329" s="18"/>
      <c r="M329" s="17"/>
      <c r="Q329" s="1" t="s">
        <v>677</v>
      </c>
    </row>
    <row r="330" spans="1:17" ht="30" customHeight="1" x14ac:dyDescent="0.4">
      <c r="A330" s="17"/>
      <c r="B330" s="17"/>
      <c r="C330" s="17"/>
      <c r="D330" s="17"/>
      <c r="E330" s="18"/>
      <c r="F330" s="18"/>
      <c r="G330" s="18"/>
      <c r="H330" s="18"/>
      <c r="I330" s="18"/>
      <c r="J330" s="18"/>
      <c r="K330" s="18"/>
      <c r="L330" s="18"/>
      <c r="M330" s="17"/>
      <c r="Q330" s="1" t="s">
        <v>677</v>
      </c>
    </row>
    <row r="331" spans="1:17" ht="30" customHeight="1" x14ac:dyDescent="0.4">
      <c r="A331" s="17"/>
      <c r="B331" s="17"/>
      <c r="C331" s="17"/>
      <c r="D331" s="17"/>
      <c r="E331" s="18"/>
      <c r="F331" s="18"/>
      <c r="G331" s="18"/>
      <c r="H331" s="18"/>
      <c r="I331" s="18"/>
      <c r="J331" s="18"/>
      <c r="K331" s="18"/>
      <c r="L331" s="18"/>
      <c r="M331" s="17"/>
      <c r="Q331" s="1" t="s">
        <v>677</v>
      </c>
    </row>
    <row r="332" spans="1:17" ht="30" customHeight="1" x14ac:dyDescent="0.4">
      <c r="A332" s="17"/>
      <c r="B332" s="17"/>
      <c r="C332" s="17"/>
      <c r="D332" s="17"/>
      <c r="E332" s="18"/>
      <c r="F332" s="18"/>
      <c r="G332" s="18"/>
      <c r="H332" s="18"/>
      <c r="I332" s="18"/>
      <c r="J332" s="18"/>
      <c r="K332" s="18"/>
      <c r="L332" s="18"/>
      <c r="M332" s="17"/>
      <c r="Q332" s="1" t="s">
        <v>677</v>
      </c>
    </row>
    <row r="333" spans="1:17" ht="30" customHeight="1" x14ac:dyDescent="0.4">
      <c r="A333" s="17"/>
      <c r="B333" s="17"/>
      <c r="C333" s="17"/>
      <c r="D333" s="17"/>
      <c r="E333" s="18"/>
      <c r="F333" s="18"/>
      <c r="G333" s="18"/>
      <c r="H333" s="18"/>
      <c r="I333" s="18"/>
      <c r="J333" s="18"/>
      <c r="K333" s="18"/>
      <c r="L333" s="18"/>
      <c r="M333" s="17"/>
      <c r="Q333" s="1" t="s">
        <v>677</v>
      </c>
    </row>
    <row r="334" spans="1:17" ht="30" customHeight="1" x14ac:dyDescent="0.4">
      <c r="A334" s="17"/>
      <c r="B334" s="17"/>
      <c r="C334" s="17"/>
      <c r="D334" s="17"/>
      <c r="E334" s="18"/>
      <c r="F334" s="18"/>
      <c r="G334" s="18"/>
      <c r="H334" s="18"/>
      <c r="I334" s="18"/>
      <c r="J334" s="18"/>
      <c r="K334" s="18"/>
      <c r="L334" s="18"/>
      <c r="M334" s="17"/>
      <c r="Q334" s="1" t="s">
        <v>677</v>
      </c>
    </row>
    <row r="335" spans="1:17" ht="30" customHeight="1" x14ac:dyDescent="0.4">
      <c r="A335" s="17"/>
      <c r="B335" s="17"/>
      <c r="C335" s="17"/>
      <c r="D335" s="17"/>
      <c r="E335" s="18"/>
      <c r="F335" s="18"/>
      <c r="G335" s="18"/>
      <c r="H335" s="18"/>
      <c r="I335" s="18"/>
      <c r="J335" s="18"/>
      <c r="K335" s="18"/>
      <c r="L335" s="18"/>
      <c r="M335" s="17"/>
      <c r="Q335" s="1" t="s">
        <v>677</v>
      </c>
    </row>
    <row r="336" spans="1:17" ht="30" customHeight="1" x14ac:dyDescent="0.4">
      <c r="A336" s="17"/>
      <c r="B336" s="17"/>
      <c r="C336" s="17"/>
      <c r="D336" s="17"/>
      <c r="E336" s="18"/>
      <c r="F336" s="18"/>
      <c r="G336" s="18"/>
      <c r="H336" s="18"/>
      <c r="I336" s="18"/>
      <c r="J336" s="18"/>
      <c r="K336" s="18"/>
      <c r="L336" s="18"/>
      <c r="M336" s="17"/>
      <c r="Q336" s="1" t="s">
        <v>677</v>
      </c>
    </row>
    <row r="337" spans="1:48" ht="30" customHeight="1" x14ac:dyDescent="0.4">
      <c r="A337" s="17"/>
      <c r="B337" s="17"/>
      <c r="C337" s="17"/>
      <c r="D337" s="17"/>
      <c r="E337" s="18"/>
      <c r="F337" s="18"/>
      <c r="G337" s="18"/>
      <c r="H337" s="18"/>
      <c r="I337" s="18"/>
      <c r="J337" s="18"/>
      <c r="K337" s="18"/>
      <c r="L337" s="18"/>
      <c r="M337" s="17"/>
      <c r="Q337" s="1" t="s">
        <v>677</v>
      </c>
    </row>
    <row r="338" spans="1:48" ht="30" customHeight="1" x14ac:dyDescent="0.4">
      <c r="A338" s="17"/>
      <c r="B338" s="17"/>
      <c r="C338" s="17"/>
      <c r="D338" s="17"/>
      <c r="E338" s="18"/>
      <c r="F338" s="18"/>
      <c r="G338" s="18"/>
      <c r="H338" s="18"/>
      <c r="I338" s="18"/>
      <c r="J338" s="18"/>
      <c r="K338" s="18"/>
      <c r="L338" s="18"/>
      <c r="M338" s="17"/>
      <c r="Q338" s="1" t="s">
        <v>677</v>
      </c>
    </row>
    <row r="339" spans="1:48" ht="30" customHeight="1" x14ac:dyDescent="0.4">
      <c r="A339" s="19" t="s">
        <v>172</v>
      </c>
      <c r="B339" s="17"/>
      <c r="C339" s="17"/>
      <c r="D339" s="17"/>
      <c r="E339" s="18"/>
      <c r="F339" s="18"/>
      <c r="G339" s="18"/>
      <c r="H339" s="18"/>
      <c r="I339" s="18"/>
      <c r="J339" s="18"/>
      <c r="K339" s="18"/>
      <c r="L339" s="18">
        <f>SUMIF(Q269:Q338,"0107",L269:L338)</f>
        <v>0</v>
      </c>
      <c r="M339" s="17"/>
      <c r="N339" t="s">
        <v>173</v>
      </c>
    </row>
    <row r="340" spans="1:48" ht="30" customHeight="1" x14ac:dyDescent="0.4">
      <c r="A340" s="19" t="s">
        <v>858</v>
      </c>
      <c r="B340" s="19" t="s">
        <v>52</v>
      </c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7"/>
      <c r="N340" s="3"/>
      <c r="O340" s="3"/>
      <c r="P340" s="3"/>
      <c r="Q340" s="2" t="s">
        <v>859</v>
      </c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</row>
    <row r="341" spans="1:48" ht="30" customHeight="1" x14ac:dyDescent="0.4">
      <c r="A341" s="19" t="s">
        <v>860</v>
      </c>
      <c r="B341" s="19" t="s">
        <v>861</v>
      </c>
      <c r="C341" s="19" t="s">
        <v>58</v>
      </c>
      <c r="D341" s="17">
        <v>1</v>
      </c>
      <c r="E341" s="18"/>
      <c r="F341" s="18"/>
      <c r="G341" s="18"/>
      <c r="H341" s="18"/>
      <c r="I341" s="18"/>
      <c r="J341" s="18"/>
      <c r="K341" s="18">
        <f t="shared" ref="K341:K358" si="18">TRUNC(E341+G341+I341, 0)</f>
        <v>0</v>
      </c>
      <c r="L341" s="18">
        <f t="shared" ref="L341:L358" si="19">TRUNC(F341+H341+J341, 0)</f>
        <v>0</v>
      </c>
      <c r="M341" s="19" t="s">
        <v>862</v>
      </c>
      <c r="N341" s="2" t="s">
        <v>863</v>
      </c>
      <c r="O341" s="2" t="s">
        <v>52</v>
      </c>
      <c r="P341" s="2" t="s">
        <v>52</v>
      </c>
      <c r="Q341" s="2" t="s">
        <v>859</v>
      </c>
      <c r="R341" s="2" t="s">
        <v>61</v>
      </c>
      <c r="S341" s="2" t="s">
        <v>62</v>
      </c>
      <c r="T341" s="2" t="s">
        <v>62</v>
      </c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2" t="s">
        <v>52</v>
      </c>
      <c r="AS341" s="2" t="s">
        <v>52</v>
      </c>
      <c r="AT341" s="3"/>
      <c r="AU341" s="2" t="s">
        <v>864</v>
      </c>
      <c r="AV341" s="3">
        <v>252</v>
      </c>
    </row>
    <row r="342" spans="1:48" ht="30" customHeight="1" x14ac:dyDescent="0.4">
      <c r="A342" s="19" t="s">
        <v>865</v>
      </c>
      <c r="B342" s="19" t="s">
        <v>866</v>
      </c>
      <c r="C342" s="19" t="s">
        <v>58</v>
      </c>
      <c r="D342" s="17">
        <v>2</v>
      </c>
      <c r="E342" s="18"/>
      <c r="F342" s="18"/>
      <c r="G342" s="18"/>
      <c r="H342" s="18"/>
      <c r="I342" s="18"/>
      <c r="J342" s="18"/>
      <c r="K342" s="18">
        <f t="shared" si="18"/>
        <v>0</v>
      </c>
      <c r="L342" s="18">
        <f t="shared" si="19"/>
        <v>0</v>
      </c>
      <c r="M342" s="19" t="s">
        <v>867</v>
      </c>
      <c r="N342" s="2" t="s">
        <v>868</v>
      </c>
      <c r="O342" s="2" t="s">
        <v>52</v>
      </c>
      <c r="P342" s="2" t="s">
        <v>52</v>
      </c>
      <c r="Q342" s="2" t="s">
        <v>859</v>
      </c>
      <c r="R342" s="2" t="s">
        <v>61</v>
      </c>
      <c r="S342" s="2" t="s">
        <v>62</v>
      </c>
      <c r="T342" s="2" t="s">
        <v>62</v>
      </c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2" t="s">
        <v>52</v>
      </c>
      <c r="AS342" s="2" t="s">
        <v>52</v>
      </c>
      <c r="AT342" s="3"/>
      <c r="AU342" s="2" t="s">
        <v>869</v>
      </c>
      <c r="AV342" s="3">
        <v>253</v>
      </c>
    </row>
    <row r="343" spans="1:48" ht="30" customHeight="1" x14ac:dyDescent="0.4">
      <c r="A343" s="19" t="s">
        <v>870</v>
      </c>
      <c r="B343" s="19" t="s">
        <v>871</v>
      </c>
      <c r="C343" s="19" t="s">
        <v>58</v>
      </c>
      <c r="D343" s="17">
        <v>10</v>
      </c>
      <c r="E343" s="18"/>
      <c r="F343" s="18"/>
      <c r="G343" s="18"/>
      <c r="H343" s="18"/>
      <c r="I343" s="18"/>
      <c r="J343" s="18"/>
      <c r="K343" s="18">
        <f t="shared" si="18"/>
        <v>0</v>
      </c>
      <c r="L343" s="18">
        <f t="shared" si="19"/>
        <v>0</v>
      </c>
      <c r="M343" s="19" t="s">
        <v>872</v>
      </c>
      <c r="N343" s="2" t="s">
        <v>873</v>
      </c>
      <c r="O343" s="2" t="s">
        <v>52</v>
      </c>
      <c r="P343" s="2" t="s">
        <v>52</v>
      </c>
      <c r="Q343" s="2" t="s">
        <v>859</v>
      </c>
      <c r="R343" s="2" t="s">
        <v>61</v>
      </c>
      <c r="S343" s="2" t="s">
        <v>62</v>
      </c>
      <c r="T343" s="2" t="s">
        <v>62</v>
      </c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2" t="s">
        <v>52</v>
      </c>
      <c r="AS343" s="2" t="s">
        <v>52</v>
      </c>
      <c r="AT343" s="3"/>
      <c r="AU343" s="2" t="s">
        <v>874</v>
      </c>
      <c r="AV343" s="3">
        <v>254</v>
      </c>
    </row>
    <row r="344" spans="1:48" ht="30" customHeight="1" x14ac:dyDescent="0.4">
      <c r="A344" s="19" t="s">
        <v>875</v>
      </c>
      <c r="B344" s="19" t="s">
        <v>52</v>
      </c>
      <c r="C344" s="19" t="s">
        <v>58</v>
      </c>
      <c r="D344" s="17">
        <v>15</v>
      </c>
      <c r="E344" s="18"/>
      <c r="F344" s="18"/>
      <c r="G344" s="18"/>
      <c r="H344" s="18"/>
      <c r="I344" s="18"/>
      <c r="J344" s="18"/>
      <c r="K344" s="18">
        <f t="shared" si="18"/>
        <v>0</v>
      </c>
      <c r="L344" s="18">
        <f t="shared" si="19"/>
        <v>0</v>
      </c>
      <c r="M344" s="19" t="s">
        <v>876</v>
      </c>
      <c r="N344" s="2" t="s">
        <v>877</v>
      </c>
      <c r="O344" s="2" t="s">
        <v>52</v>
      </c>
      <c r="P344" s="2" t="s">
        <v>52</v>
      </c>
      <c r="Q344" s="2" t="s">
        <v>859</v>
      </c>
      <c r="R344" s="2" t="s">
        <v>61</v>
      </c>
      <c r="S344" s="2" t="s">
        <v>62</v>
      </c>
      <c r="T344" s="2" t="s">
        <v>62</v>
      </c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2" t="s">
        <v>52</v>
      </c>
      <c r="AS344" s="2" t="s">
        <v>52</v>
      </c>
      <c r="AT344" s="3"/>
      <c r="AU344" s="2" t="s">
        <v>878</v>
      </c>
      <c r="AV344" s="3">
        <v>255</v>
      </c>
    </row>
    <row r="345" spans="1:48" ht="30" customHeight="1" x14ac:dyDescent="0.4">
      <c r="A345" s="19" t="s">
        <v>879</v>
      </c>
      <c r="B345" s="19" t="s">
        <v>52</v>
      </c>
      <c r="C345" s="19" t="s">
        <v>58</v>
      </c>
      <c r="D345" s="17">
        <v>1</v>
      </c>
      <c r="E345" s="18"/>
      <c r="F345" s="18"/>
      <c r="G345" s="18"/>
      <c r="H345" s="18"/>
      <c r="I345" s="18"/>
      <c r="J345" s="18"/>
      <c r="K345" s="18">
        <f t="shared" si="18"/>
        <v>0</v>
      </c>
      <c r="L345" s="18">
        <f t="shared" si="19"/>
        <v>0</v>
      </c>
      <c r="M345" s="19" t="s">
        <v>880</v>
      </c>
      <c r="N345" s="2" t="s">
        <v>881</v>
      </c>
      <c r="O345" s="2" t="s">
        <v>52</v>
      </c>
      <c r="P345" s="2" t="s">
        <v>52</v>
      </c>
      <c r="Q345" s="2" t="s">
        <v>859</v>
      </c>
      <c r="R345" s="2" t="s">
        <v>61</v>
      </c>
      <c r="S345" s="2" t="s">
        <v>62</v>
      </c>
      <c r="T345" s="2" t="s">
        <v>62</v>
      </c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2" t="s">
        <v>52</v>
      </c>
      <c r="AS345" s="2" t="s">
        <v>52</v>
      </c>
      <c r="AT345" s="3"/>
      <c r="AU345" s="2" t="s">
        <v>882</v>
      </c>
      <c r="AV345" s="3">
        <v>256</v>
      </c>
    </row>
    <row r="346" spans="1:48" ht="30" customHeight="1" x14ac:dyDescent="0.4">
      <c r="A346" s="19" t="s">
        <v>883</v>
      </c>
      <c r="B346" s="19" t="s">
        <v>177</v>
      </c>
      <c r="C346" s="19" t="s">
        <v>178</v>
      </c>
      <c r="D346" s="17">
        <v>42</v>
      </c>
      <c r="E346" s="18"/>
      <c r="F346" s="18"/>
      <c r="G346" s="18"/>
      <c r="H346" s="18"/>
      <c r="I346" s="18"/>
      <c r="J346" s="18"/>
      <c r="K346" s="18">
        <f t="shared" si="18"/>
        <v>0</v>
      </c>
      <c r="L346" s="18">
        <f t="shared" si="19"/>
        <v>0</v>
      </c>
      <c r="M346" s="19" t="s">
        <v>884</v>
      </c>
      <c r="N346" s="2" t="s">
        <v>885</v>
      </c>
      <c r="O346" s="2" t="s">
        <v>52</v>
      </c>
      <c r="P346" s="2" t="s">
        <v>52</v>
      </c>
      <c r="Q346" s="2" t="s">
        <v>859</v>
      </c>
      <c r="R346" s="2" t="s">
        <v>61</v>
      </c>
      <c r="S346" s="2" t="s">
        <v>62</v>
      </c>
      <c r="T346" s="2" t="s">
        <v>62</v>
      </c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2" t="s">
        <v>52</v>
      </c>
      <c r="AS346" s="2" t="s">
        <v>52</v>
      </c>
      <c r="AT346" s="3"/>
      <c r="AU346" s="2" t="s">
        <v>886</v>
      </c>
      <c r="AV346" s="3">
        <v>257</v>
      </c>
    </row>
    <row r="347" spans="1:48" ht="30" customHeight="1" x14ac:dyDescent="0.4">
      <c r="A347" s="19" t="s">
        <v>887</v>
      </c>
      <c r="B347" s="19" t="s">
        <v>756</v>
      </c>
      <c r="C347" s="19" t="s">
        <v>178</v>
      </c>
      <c r="D347" s="17">
        <v>11</v>
      </c>
      <c r="E347" s="18"/>
      <c r="F347" s="18"/>
      <c r="G347" s="18"/>
      <c r="H347" s="18"/>
      <c r="I347" s="18"/>
      <c r="J347" s="18"/>
      <c r="K347" s="18">
        <f t="shared" si="18"/>
        <v>0</v>
      </c>
      <c r="L347" s="18">
        <f t="shared" si="19"/>
        <v>0</v>
      </c>
      <c r="M347" s="19" t="s">
        <v>888</v>
      </c>
      <c r="N347" s="2" t="s">
        <v>889</v>
      </c>
      <c r="O347" s="2" t="s">
        <v>52</v>
      </c>
      <c r="P347" s="2" t="s">
        <v>52</v>
      </c>
      <c r="Q347" s="2" t="s">
        <v>859</v>
      </c>
      <c r="R347" s="2" t="s">
        <v>61</v>
      </c>
      <c r="S347" s="2" t="s">
        <v>62</v>
      </c>
      <c r="T347" s="2" t="s">
        <v>62</v>
      </c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2" t="s">
        <v>52</v>
      </c>
      <c r="AS347" s="2" t="s">
        <v>52</v>
      </c>
      <c r="AT347" s="3"/>
      <c r="AU347" s="2" t="s">
        <v>890</v>
      </c>
      <c r="AV347" s="3">
        <v>258</v>
      </c>
    </row>
    <row r="348" spans="1:48" ht="30" customHeight="1" x14ac:dyDescent="0.4">
      <c r="A348" s="19" t="s">
        <v>891</v>
      </c>
      <c r="B348" s="19" t="s">
        <v>773</v>
      </c>
      <c r="C348" s="19" t="s">
        <v>178</v>
      </c>
      <c r="D348" s="17">
        <v>18</v>
      </c>
      <c r="E348" s="18"/>
      <c r="F348" s="18"/>
      <c r="G348" s="18"/>
      <c r="H348" s="18"/>
      <c r="I348" s="18"/>
      <c r="J348" s="18"/>
      <c r="K348" s="18">
        <f t="shared" si="18"/>
        <v>0</v>
      </c>
      <c r="L348" s="18">
        <f t="shared" si="19"/>
        <v>0</v>
      </c>
      <c r="M348" s="19" t="s">
        <v>892</v>
      </c>
      <c r="N348" s="2" t="s">
        <v>893</v>
      </c>
      <c r="O348" s="2" t="s">
        <v>52</v>
      </c>
      <c r="P348" s="2" t="s">
        <v>52</v>
      </c>
      <c r="Q348" s="2" t="s">
        <v>859</v>
      </c>
      <c r="R348" s="2" t="s">
        <v>61</v>
      </c>
      <c r="S348" s="2" t="s">
        <v>62</v>
      </c>
      <c r="T348" s="2" t="s">
        <v>62</v>
      </c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2" t="s">
        <v>52</v>
      </c>
      <c r="AS348" s="2" t="s">
        <v>52</v>
      </c>
      <c r="AT348" s="3"/>
      <c r="AU348" s="2" t="s">
        <v>894</v>
      </c>
      <c r="AV348" s="3">
        <v>259</v>
      </c>
    </row>
    <row r="349" spans="1:48" ht="30" customHeight="1" x14ac:dyDescent="0.4">
      <c r="A349" s="19" t="s">
        <v>891</v>
      </c>
      <c r="B349" s="19" t="s">
        <v>177</v>
      </c>
      <c r="C349" s="19" t="s">
        <v>178</v>
      </c>
      <c r="D349" s="17">
        <v>15</v>
      </c>
      <c r="E349" s="18"/>
      <c r="F349" s="18"/>
      <c r="G349" s="18"/>
      <c r="H349" s="18"/>
      <c r="I349" s="18"/>
      <c r="J349" s="18"/>
      <c r="K349" s="18">
        <f t="shared" si="18"/>
        <v>0</v>
      </c>
      <c r="L349" s="18">
        <f t="shared" si="19"/>
        <v>0</v>
      </c>
      <c r="M349" s="19" t="s">
        <v>895</v>
      </c>
      <c r="N349" s="2" t="s">
        <v>896</v>
      </c>
      <c r="O349" s="2" t="s">
        <v>52</v>
      </c>
      <c r="P349" s="2" t="s">
        <v>52</v>
      </c>
      <c r="Q349" s="2" t="s">
        <v>859</v>
      </c>
      <c r="R349" s="2" t="s">
        <v>61</v>
      </c>
      <c r="S349" s="2" t="s">
        <v>62</v>
      </c>
      <c r="T349" s="2" t="s">
        <v>62</v>
      </c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2" t="s">
        <v>52</v>
      </c>
      <c r="AS349" s="2" t="s">
        <v>52</v>
      </c>
      <c r="AT349" s="3"/>
      <c r="AU349" s="2" t="s">
        <v>897</v>
      </c>
      <c r="AV349" s="3">
        <v>260</v>
      </c>
    </row>
    <row r="350" spans="1:48" ht="30" customHeight="1" x14ac:dyDescent="0.4">
      <c r="A350" s="19" t="s">
        <v>891</v>
      </c>
      <c r="B350" s="19" t="s">
        <v>306</v>
      </c>
      <c r="C350" s="19" t="s">
        <v>178</v>
      </c>
      <c r="D350" s="17">
        <v>7</v>
      </c>
      <c r="E350" s="18"/>
      <c r="F350" s="18"/>
      <c r="G350" s="18"/>
      <c r="H350" s="18"/>
      <c r="I350" s="18"/>
      <c r="J350" s="18"/>
      <c r="K350" s="18">
        <f t="shared" si="18"/>
        <v>0</v>
      </c>
      <c r="L350" s="18">
        <f t="shared" si="19"/>
        <v>0</v>
      </c>
      <c r="M350" s="19" t="s">
        <v>898</v>
      </c>
      <c r="N350" s="2" t="s">
        <v>899</v>
      </c>
      <c r="O350" s="2" t="s">
        <v>52</v>
      </c>
      <c r="P350" s="2" t="s">
        <v>52</v>
      </c>
      <c r="Q350" s="2" t="s">
        <v>859</v>
      </c>
      <c r="R350" s="2" t="s">
        <v>61</v>
      </c>
      <c r="S350" s="2" t="s">
        <v>62</v>
      </c>
      <c r="T350" s="2" t="s">
        <v>62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900</v>
      </c>
      <c r="AV350" s="3">
        <v>261</v>
      </c>
    </row>
    <row r="351" spans="1:48" ht="30" customHeight="1" x14ac:dyDescent="0.4">
      <c r="A351" s="19" t="s">
        <v>891</v>
      </c>
      <c r="B351" s="19" t="s">
        <v>310</v>
      </c>
      <c r="C351" s="19" t="s">
        <v>178</v>
      </c>
      <c r="D351" s="17">
        <v>8</v>
      </c>
      <c r="E351" s="18"/>
      <c r="F351" s="18"/>
      <c r="G351" s="18"/>
      <c r="H351" s="18"/>
      <c r="I351" s="18"/>
      <c r="J351" s="18"/>
      <c r="K351" s="18">
        <f t="shared" si="18"/>
        <v>0</v>
      </c>
      <c r="L351" s="18">
        <f t="shared" si="19"/>
        <v>0</v>
      </c>
      <c r="M351" s="19" t="s">
        <v>901</v>
      </c>
      <c r="N351" s="2" t="s">
        <v>902</v>
      </c>
      <c r="O351" s="2" t="s">
        <v>52</v>
      </c>
      <c r="P351" s="2" t="s">
        <v>52</v>
      </c>
      <c r="Q351" s="2" t="s">
        <v>859</v>
      </c>
      <c r="R351" s="2" t="s">
        <v>61</v>
      </c>
      <c r="S351" s="2" t="s">
        <v>62</v>
      </c>
      <c r="T351" s="2" t="s">
        <v>62</v>
      </c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2" t="s">
        <v>52</v>
      </c>
      <c r="AS351" s="2" t="s">
        <v>52</v>
      </c>
      <c r="AT351" s="3"/>
      <c r="AU351" s="2" t="s">
        <v>903</v>
      </c>
      <c r="AV351" s="3">
        <v>262</v>
      </c>
    </row>
    <row r="352" spans="1:48" ht="30" customHeight="1" x14ac:dyDescent="0.4">
      <c r="A352" s="19" t="s">
        <v>891</v>
      </c>
      <c r="B352" s="19" t="s">
        <v>314</v>
      </c>
      <c r="C352" s="19" t="s">
        <v>178</v>
      </c>
      <c r="D352" s="17">
        <v>22</v>
      </c>
      <c r="E352" s="18"/>
      <c r="F352" s="18"/>
      <c r="G352" s="18"/>
      <c r="H352" s="18"/>
      <c r="I352" s="18"/>
      <c r="J352" s="18"/>
      <c r="K352" s="18">
        <f t="shared" si="18"/>
        <v>0</v>
      </c>
      <c r="L352" s="18">
        <f t="shared" si="19"/>
        <v>0</v>
      </c>
      <c r="M352" s="19" t="s">
        <v>904</v>
      </c>
      <c r="N352" s="2" t="s">
        <v>905</v>
      </c>
      <c r="O352" s="2" t="s">
        <v>52</v>
      </c>
      <c r="P352" s="2" t="s">
        <v>52</v>
      </c>
      <c r="Q352" s="2" t="s">
        <v>859</v>
      </c>
      <c r="R352" s="2" t="s">
        <v>61</v>
      </c>
      <c r="S352" s="2" t="s">
        <v>62</v>
      </c>
      <c r="T352" s="2" t="s">
        <v>62</v>
      </c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2" t="s">
        <v>52</v>
      </c>
      <c r="AS352" s="2" t="s">
        <v>52</v>
      </c>
      <c r="AT352" s="3"/>
      <c r="AU352" s="2" t="s">
        <v>906</v>
      </c>
      <c r="AV352" s="3">
        <v>263</v>
      </c>
    </row>
    <row r="353" spans="1:48" ht="30" customHeight="1" x14ac:dyDescent="0.4">
      <c r="A353" s="19" t="s">
        <v>907</v>
      </c>
      <c r="B353" s="19" t="s">
        <v>908</v>
      </c>
      <c r="C353" s="19" t="s">
        <v>101</v>
      </c>
      <c r="D353" s="17">
        <v>1</v>
      </c>
      <c r="E353" s="18"/>
      <c r="F353" s="18"/>
      <c r="G353" s="18"/>
      <c r="H353" s="18"/>
      <c r="I353" s="18"/>
      <c r="J353" s="18"/>
      <c r="K353" s="18">
        <f t="shared" si="18"/>
        <v>0</v>
      </c>
      <c r="L353" s="18">
        <f t="shared" si="19"/>
        <v>0</v>
      </c>
      <c r="M353" s="19" t="s">
        <v>909</v>
      </c>
      <c r="N353" s="2" t="s">
        <v>910</v>
      </c>
      <c r="O353" s="2" t="s">
        <v>52</v>
      </c>
      <c r="P353" s="2" t="s">
        <v>52</v>
      </c>
      <c r="Q353" s="2" t="s">
        <v>859</v>
      </c>
      <c r="R353" s="2" t="s">
        <v>61</v>
      </c>
      <c r="S353" s="2" t="s">
        <v>62</v>
      </c>
      <c r="T353" s="2" t="s">
        <v>62</v>
      </c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2" t="s">
        <v>52</v>
      </c>
      <c r="AS353" s="2" t="s">
        <v>52</v>
      </c>
      <c r="AT353" s="3"/>
      <c r="AU353" s="2" t="s">
        <v>911</v>
      </c>
      <c r="AV353" s="3">
        <v>264</v>
      </c>
    </row>
    <row r="354" spans="1:48" ht="30" customHeight="1" x14ac:dyDescent="0.4">
      <c r="A354" s="19" t="s">
        <v>907</v>
      </c>
      <c r="B354" s="19" t="s">
        <v>912</v>
      </c>
      <c r="C354" s="19" t="s">
        <v>101</v>
      </c>
      <c r="D354" s="17">
        <v>1</v>
      </c>
      <c r="E354" s="18"/>
      <c r="F354" s="18"/>
      <c r="G354" s="18"/>
      <c r="H354" s="18"/>
      <c r="I354" s="18"/>
      <c r="J354" s="18"/>
      <c r="K354" s="18">
        <f t="shared" si="18"/>
        <v>0</v>
      </c>
      <c r="L354" s="18">
        <f t="shared" si="19"/>
        <v>0</v>
      </c>
      <c r="M354" s="19" t="s">
        <v>913</v>
      </c>
      <c r="N354" s="2" t="s">
        <v>914</v>
      </c>
      <c r="O354" s="2" t="s">
        <v>52</v>
      </c>
      <c r="P354" s="2" t="s">
        <v>52</v>
      </c>
      <c r="Q354" s="2" t="s">
        <v>859</v>
      </c>
      <c r="R354" s="2" t="s">
        <v>61</v>
      </c>
      <c r="S354" s="2" t="s">
        <v>62</v>
      </c>
      <c r="T354" s="2" t="s">
        <v>62</v>
      </c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2" t="s">
        <v>52</v>
      </c>
      <c r="AS354" s="2" t="s">
        <v>52</v>
      </c>
      <c r="AT354" s="3"/>
      <c r="AU354" s="2" t="s">
        <v>915</v>
      </c>
      <c r="AV354" s="3">
        <v>265</v>
      </c>
    </row>
    <row r="355" spans="1:48" ht="30" customHeight="1" x14ac:dyDescent="0.4">
      <c r="A355" s="19" t="s">
        <v>907</v>
      </c>
      <c r="B355" s="19" t="s">
        <v>916</v>
      </c>
      <c r="C355" s="19" t="s">
        <v>101</v>
      </c>
      <c r="D355" s="17">
        <v>1</v>
      </c>
      <c r="E355" s="18"/>
      <c r="F355" s="18"/>
      <c r="G355" s="18"/>
      <c r="H355" s="18"/>
      <c r="I355" s="18"/>
      <c r="J355" s="18"/>
      <c r="K355" s="18">
        <f t="shared" si="18"/>
        <v>0</v>
      </c>
      <c r="L355" s="18">
        <f t="shared" si="19"/>
        <v>0</v>
      </c>
      <c r="M355" s="19" t="s">
        <v>917</v>
      </c>
      <c r="N355" s="2" t="s">
        <v>918</v>
      </c>
      <c r="O355" s="2" t="s">
        <v>52</v>
      </c>
      <c r="P355" s="2" t="s">
        <v>52</v>
      </c>
      <c r="Q355" s="2" t="s">
        <v>859</v>
      </c>
      <c r="R355" s="2" t="s">
        <v>61</v>
      </c>
      <c r="S355" s="2" t="s">
        <v>62</v>
      </c>
      <c r="T355" s="2" t="s">
        <v>62</v>
      </c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2" t="s">
        <v>52</v>
      </c>
      <c r="AS355" s="2" t="s">
        <v>52</v>
      </c>
      <c r="AT355" s="3"/>
      <c r="AU355" s="2" t="s">
        <v>919</v>
      </c>
      <c r="AV355" s="3">
        <v>266</v>
      </c>
    </row>
    <row r="356" spans="1:48" ht="30" customHeight="1" x14ac:dyDescent="0.4">
      <c r="A356" s="19" t="s">
        <v>920</v>
      </c>
      <c r="B356" s="19" t="s">
        <v>921</v>
      </c>
      <c r="C356" s="19" t="s">
        <v>573</v>
      </c>
      <c r="D356" s="17">
        <v>112</v>
      </c>
      <c r="E356" s="18"/>
      <c r="F356" s="18"/>
      <c r="G356" s="18"/>
      <c r="H356" s="18"/>
      <c r="I356" s="18"/>
      <c r="J356" s="18"/>
      <c r="K356" s="18">
        <f t="shared" si="18"/>
        <v>0</v>
      </c>
      <c r="L356" s="18">
        <f t="shared" si="19"/>
        <v>0</v>
      </c>
      <c r="M356" s="19" t="s">
        <v>922</v>
      </c>
      <c r="N356" s="2" t="s">
        <v>923</v>
      </c>
      <c r="O356" s="2" t="s">
        <v>52</v>
      </c>
      <c r="P356" s="2" t="s">
        <v>52</v>
      </c>
      <c r="Q356" s="2" t="s">
        <v>859</v>
      </c>
      <c r="R356" s="2" t="s">
        <v>61</v>
      </c>
      <c r="S356" s="2" t="s">
        <v>62</v>
      </c>
      <c r="T356" s="2" t="s">
        <v>62</v>
      </c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2" t="s">
        <v>52</v>
      </c>
      <c r="AS356" s="2" t="s">
        <v>52</v>
      </c>
      <c r="AT356" s="3"/>
      <c r="AU356" s="2" t="s">
        <v>924</v>
      </c>
      <c r="AV356" s="3">
        <v>267</v>
      </c>
    </row>
    <row r="357" spans="1:48" ht="30" customHeight="1" x14ac:dyDescent="0.4">
      <c r="A357" s="19" t="s">
        <v>925</v>
      </c>
      <c r="B357" s="19" t="s">
        <v>52</v>
      </c>
      <c r="C357" s="19" t="s">
        <v>926</v>
      </c>
      <c r="D357" s="17">
        <v>-898</v>
      </c>
      <c r="E357" s="18"/>
      <c r="F357" s="18"/>
      <c r="G357" s="18"/>
      <c r="H357" s="18"/>
      <c r="I357" s="18"/>
      <c r="J357" s="18"/>
      <c r="K357" s="18">
        <f t="shared" si="18"/>
        <v>0</v>
      </c>
      <c r="L357" s="18">
        <f t="shared" si="19"/>
        <v>0</v>
      </c>
      <c r="M357" s="19" t="s">
        <v>52</v>
      </c>
      <c r="N357" s="2" t="s">
        <v>927</v>
      </c>
      <c r="O357" s="2" t="s">
        <v>52</v>
      </c>
      <c r="P357" s="2" t="s">
        <v>52</v>
      </c>
      <c r="Q357" s="2" t="s">
        <v>859</v>
      </c>
      <c r="R357" s="2" t="s">
        <v>62</v>
      </c>
      <c r="S357" s="2" t="s">
        <v>62</v>
      </c>
      <c r="T357" s="2" t="s">
        <v>61</v>
      </c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2" t="s">
        <v>52</v>
      </c>
      <c r="AS357" s="2" t="s">
        <v>52</v>
      </c>
      <c r="AT357" s="3"/>
      <c r="AU357" s="2" t="s">
        <v>928</v>
      </c>
      <c r="AV357" s="3">
        <v>268</v>
      </c>
    </row>
    <row r="358" spans="1:48" ht="30" customHeight="1" x14ac:dyDescent="0.4">
      <c r="A358" s="19" t="s">
        <v>929</v>
      </c>
      <c r="B358" s="19" t="s">
        <v>52</v>
      </c>
      <c r="C358" s="19" t="s">
        <v>926</v>
      </c>
      <c r="D358" s="17">
        <v>-994</v>
      </c>
      <c r="E358" s="18"/>
      <c r="F358" s="18"/>
      <c r="G358" s="18"/>
      <c r="H358" s="18"/>
      <c r="I358" s="18"/>
      <c r="J358" s="18"/>
      <c r="K358" s="18">
        <f t="shared" si="18"/>
        <v>0</v>
      </c>
      <c r="L358" s="18">
        <f t="shared" si="19"/>
        <v>0</v>
      </c>
      <c r="M358" s="19" t="s">
        <v>52</v>
      </c>
      <c r="N358" s="2" t="s">
        <v>930</v>
      </c>
      <c r="O358" s="2" t="s">
        <v>52</v>
      </c>
      <c r="P358" s="2" t="s">
        <v>52</v>
      </c>
      <c r="Q358" s="2" t="s">
        <v>859</v>
      </c>
      <c r="R358" s="2" t="s">
        <v>62</v>
      </c>
      <c r="S358" s="2" t="s">
        <v>62</v>
      </c>
      <c r="T358" s="2" t="s">
        <v>61</v>
      </c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2" t="s">
        <v>52</v>
      </c>
      <c r="AS358" s="2" t="s">
        <v>52</v>
      </c>
      <c r="AT358" s="3"/>
      <c r="AU358" s="2" t="s">
        <v>931</v>
      </c>
      <c r="AV358" s="3">
        <v>269</v>
      </c>
    </row>
    <row r="359" spans="1:48" ht="30" customHeight="1" x14ac:dyDescent="0.4">
      <c r="A359" s="17"/>
      <c r="B359" s="17"/>
      <c r="C359" s="17"/>
      <c r="D359" s="17"/>
      <c r="E359" s="18"/>
      <c r="F359" s="18"/>
      <c r="G359" s="18"/>
      <c r="H359" s="18"/>
      <c r="I359" s="18"/>
      <c r="J359" s="18"/>
      <c r="K359" s="18"/>
      <c r="L359" s="18"/>
      <c r="M359" s="17"/>
      <c r="Q359" s="1" t="s">
        <v>859</v>
      </c>
    </row>
    <row r="360" spans="1:48" ht="30" customHeight="1" x14ac:dyDescent="0.4">
      <c r="A360" s="17"/>
      <c r="B360" s="17"/>
      <c r="C360" s="17"/>
      <c r="D360" s="17"/>
      <c r="E360" s="18"/>
      <c r="F360" s="18"/>
      <c r="G360" s="18"/>
      <c r="H360" s="18"/>
      <c r="I360" s="18"/>
      <c r="J360" s="18"/>
      <c r="K360" s="18"/>
      <c r="L360" s="18"/>
      <c r="M360" s="17"/>
      <c r="Q360" s="1" t="s">
        <v>859</v>
      </c>
    </row>
    <row r="361" spans="1:48" ht="30" customHeight="1" x14ac:dyDescent="0.4">
      <c r="A361" s="17"/>
      <c r="B361" s="17"/>
      <c r="C361" s="17"/>
      <c r="D361" s="17"/>
      <c r="E361" s="18"/>
      <c r="F361" s="18"/>
      <c r="G361" s="18"/>
      <c r="H361" s="18"/>
      <c r="I361" s="18"/>
      <c r="J361" s="18"/>
      <c r="K361" s="18"/>
      <c r="L361" s="18"/>
      <c r="M361" s="17"/>
      <c r="Q361" s="1" t="s">
        <v>859</v>
      </c>
    </row>
    <row r="362" spans="1:48" ht="30" customHeight="1" x14ac:dyDescent="0.4">
      <c r="A362" s="17"/>
      <c r="B362" s="17"/>
      <c r="C362" s="17"/>
      <c r="D362" s="17"/>
      <c r="E362" s="18"/>
      <c r="F362" s="18"/>
      <c r="G362" s="18"/>
      <c r="H362" s="18"/>
      <c r="I362" s="18"/>
      <c r="J362" s="18"/>
      <c r="K362" s="18"/>
      <c r="L362" s="18"/>
      <c r="M362" s="17"/>
      <c r="Q362" s="1" t="s">
        <v>859</v>
      </c>
    </row>
    <row r="363" spans="1:48" ht="30" customHeight="1" x14ac:dyDescent="0.4">
      <c r="A363" s="19" t="s">
        <v>172</v>
      </c>
      <c r="B363" s="17"/>
      <c r="C363" s="17"/>
      <c r="D363" s="17"/>
      <c r="E363" s="18"/>
      <c r="F363" s="18"/>
      <c r="G363" s="18"/>
      <c r="H363" s="18"/>
      <c r="I363" s="18"/>
      <c r="J363" s="18"/>
      <c r="K363" s="18"/>
      <c r="L363" s="18">
        <f>SUMIF(Q341:Q362,"0108",L341:L362)</f>
        <v>0</v>
      </c>
      <c r="M363" s="17"/>
      <c r="N363" t="s">
        <v>173</v>
      </c>
    </row>
    <row r="364" spans="1:48" ht="30" customHeight="1" x14ac:dyDescent="0.4">
      <c r="A364" s="19" t="s">
        <v>935</v>
      </c>
      <c r="B364" s="19" t="s">
        <v>52</v>
      </c>
      <c r="C364" s="17"/>
      <c r="D364" s="17"/>
      <c r="E364" s="18"/>
      <c r="F364" s="18"/>
      <c r="G364" s="18"/>
      <c r="H364" s="18"/>
      <c r="I364" s="18"/>
      <c r="J364" s="18"/>
      <c r="K364" s="18"/>
      <c r="L364" s="18"/>
      <c r="M364" s="17"/>
      <c r="N364" s="3"/>
      <c r="O364" s="3"/>
      <c r="P364" s="3"/>
      <c r="Q364" s="2" t="s">
        <v>936</v>
      </c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</row>
    <row r="365" spans="1:48" ht="30" customHeight="1" x14ac:dyDescent="0.4">
      <c r="A365" s="19" t="s">
        <v>937</v>
      </c>
      <c r="B365" s="19" t="s">
        <v>938</v>
      </c>
      <c r="C365" s="19" t="s">
        <v>101</v>
      </c>
      <c r="D365" s="17">
        <v>1</v>
      </c>
      <c r="E365" s="18"/>
      <c r="F365" s="18"/>
      <c r="G365" s="18"/>
      <c r="H365" s="18"/>
      <c r="I365" s="18"/>
      <c r="J365" s="18"/>
      <c r="K365" s="18">
        <f t="shared" ref="K365:K373" si="20">TRUNC(E365+G365+I365, 0)</f>
        <v>0</v>
      </c>
      <c r="L365" s="18">
        <f t="shared" ref="L365:L373" si="21">TRUNC(F365+H365+J365, 0)</f>
        <v>0</v>
      </c>
      <c r="M365" s="19" t="s">
        <v>939</v>
      </c>
      <c r="N365" s="2" t="s">
        <v>940</v>
      </c>
      <c r="O365" s="2" t="s">
        <v>52</v>
      </c>
      <c r="P365" s="2" t="s">
        <v>52</v>
      </c>
      <c r="Q365" s="2" t="s">
        <v>936</v>
      </c>
      <c r="R365" s="2" t="s">
        <v>62</v>
      </c>
      <c r="S365" s="2" t="s">
        <v>62</v>
      </c>
      <c r="T365" s="2" t="s">
        <v>61</v>
      </c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2" t="s">
        <v>52</v>
      </c>
      <c r="AS365" s="2" t="s">
        <v>52</v>
      </c>
      <c r="AT365" s="3"/>
      <c r="AU365" s="2" t="s">
        <v>941</v>
      </c>
      <c r="AV365" s="3">
        <v>273</v>
      </c>
    </row>
    <row r="366" spans="1:48" ht="30" customHeight="1" x14ac:dyDescent="0.4">
      <c r="A366" s="19" t="s">
        <v>942</v>
      </c>
      <c r="B366" s="19" t="s">
        <v>938</v>
      </c>
      <c r="C366" s="19" t="s">
        <v>101</v>
      </c>
      <c r="D366" s="17">
        <v>1</v>
      </c>
      <c r="E366" s="18"/>
      <c r="F366" s="18"/>
      <c r="G366" s="18"/>
      <c r="H366" s="18"/>
      <c r="I366" s="18"/>
      <c r="J366" s="18"/>
      <c r="K366" s="18">
        <f t="shared" si="20"/>
        <v>0</v>
      </c>
      <c r="L366" s="18">
        <f t="shared" si="21"/>
        <v>0</v>
      </c>
      <c r="M366" s="19" t="s">
        <v>939</v>
      </c>
      <c r="N366" s="2" t="s">
        <v>943</v>
      </c>
      <c r="O366" s="2" t="s">
        <v>52</v>
      </c>
      <c r="P366" s="2" t="s">
        <v>52</v>
      </c>
      <c r="Q366" s="2" t="s">
        <v>936</v>
      </c>
      <c r="R366" s="2" t="s">
        <v>62</v>
      </c>
      <c r="S366" s="2" t="s">
        <v>62</v>
      </c>
      <c r="T366" s="2" t="s">
        <v>61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2" t="s">
        <v>52</v>
      </c>
      <c r="AS366" s="2" t="s">
        <v>52</v>
      </c>
      <c r="AT366" s="3"/>
      <c r="AU366" s="2" t="s">
        <v>944</v>
      </c>
      <c r="AV366" s="3">
        <v>274</v>
      </c>
    </row>
    <row r="367" spans="1:48" ht="30" customHeight="1" x14ac:dyDescent="0.4">
      <c r="A367" s="19" t="s">
        <v>945</v>
      </c>
      <c r="B367" s="19" t="s">
        <v>938</v>
      </c>
      <c r="C367" s="19" t="s">
        <v>101</v>
      </c>
      <c r="D367" s="17">
        <v>1</v>
      </c>
      <c r="E367" s="18"/>
      <c r="F367" s="18"/>
      <c r="G367" s="18"/>
      <c r="H367" s="18"/>
      <c r="I367" s="18"/>
      <c r="J367" s="18"/>
      <c r="K367" s="18">
        <f t="shared" si="20"/>
        <v>0</v>
      </c>
      <c r="L367" s="18">
        <f t="shared" si="21"/>
        <v>0</v>
      </c>
      <c r="M367" s="19" t="s">
        <v>939</v>
      </c>
      <c r="N367" s="2" t="s">
        <v>946</v>
      </c>
      <c r="O367" s="2" t="s">
        <v>52</v>
      </c>
      <c r="P367" s="2" t="s">
        <v>52</v>
      </c>
      <c r="Q367" s="2" t="s">
        <v>936</v>
      </c>
      <c r="R367" s="2" t="s">
        <v>62</v>
      </c>
      <c r="S367" s="2" t="s">
        <v>62</v>
      </c>
      <c r="T367" s="2" t="s">
        <v>61</v>
      </c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2" t="s">
        <v>52</v>
      </c>
      <c r="AS367" s="2" t="s">
        <v>52</v>
      </c>
      <c r="AT367" s="3"/>
      <c r="AU367" s="2" t="s">
        <v>947</v>
      </c>
      <c r="AV367" s="3">
        <v>275</v>
      </c>
    </row>
    <row r="368" spans="1:48" ht="30" customHeight="1" x14ac:dyDescent="0.4">
      <c r="A368" s="19" t="s">
        <v>948</v>
      </c>
      <c r="B368" s="19" t="s">
        <v>949</v>
      </c>
      <c r="C368" s="19" t="s">
        <v>101</v>
      </c>
      <c r="D368" s="17">
        <v>1</v>
      </c>
      <c r="E368" s="18"/>
      <c r="F368" s="18"/>
      <c r="G368" s="18"/>
      <c r="H368" s="18"/>
      <c r="I368" s="18"/>
      <c r="J368" s="18"/>
      <c r="K368" s="18">
        <f t="shared" si="20"/>
        <v>0</v>
      </c>
      <c r="L368" s="18">
        <f t="shared" si="21"/>
        <v>0</v>
      </c>
      <c r="M368" s="19" t="s">
        <v>950</v>
      </c>
      <c r="N368" s="2" t="s">
        <v>951</v>
      </c>
      <c r="O368" s="2" t="s">
        <v>52</v>
      </c>
      <c r="P368" s="2" t="s">
        <v>52</v>
      </c>
      <c r="Q368" s="2" t="s">
        <v>936</v>
      </c>
      <c r="R368" s="2" t="s">
        <v>62</v>
      </c>
      <c r="S368" s="2" t="s">
        <v>62</v>
      </c>
      <c r="T368" s="2" t="s">
        <v>61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2" t="s">
        <v>52</v>
      </c>
      <c r="AS368" s="2" t="s">
        <v>52</v>
      </c>
      <c r="AT368" s="3"/>
      <c r="AU368" s="2" t="s">
        <v>952</v>
      </c>
      <c r="AV368" s="3">
        <v>276</v>
      </c>
    </row>
    <row r="369" spans="1:48" ht="30" customHeight="1" x14ac:dyDescent="0.4">
      <c r="A369" s="19" t="s">
        <v>953</v>
      </c>
      <c r="B369" s="19" t="s">
        <v>954</v>
      </c>
      <c r="C369" s="19" t="s">
        <v>101</v>
      </c>
      <c r="D369" s="17">
        <v>1</v>
      </c>
      <c r="E369" s="18"/>
      <c r="F369" s="18"/>
      <c r="G369" s="18"/>
      <c r="H369" s="18"/>
      <c r="I369" s="18"/>
      <c r="J369" s="18"/>
      <c r="K369" s="18">
        <f t="shared" si="20"/>
        <v>0</v>
      </c>
      <c r="L369" s="18">
        <f t="shared" si="21"/>
        <v>0</v>
      </c>
      <c r="M369" s="19" t="s">
        <v>955</v>
      </c>
      <c r="N369" s="2" t="s">
        <v>956</v>
      </c>
      <c r="O369" s="2" t="s">
        <v>52</v>
      </c>
      <c r="P369" s="2" t="s">
        <v>52</v>
      </c>
      <c r="Q369" s="2" t="s">
        <v>936</v>
      </c>
      <c r="R369" s="2" t="s">
        <v>62</v>
      </c>
      <c r="S369" s="2" t="s">
        <v>62</v>
      </c>
      <c r="T369" s="2" t="s">
        <v>61</v>
      </c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2" t="s">
        <v>52</v>
      </c>
      <c r="AS369" s="2" t="s">
        <v>52</v>
      </c>
      <c r="AT369" s="3"/>
      <c r="AU369" s="2" t="s">
        <v>957</v>
      </c>
      <c r="AV369" s="3">
        <v>277</v>
      </c>
    </row>
    <row r="370" spans="1:48" ht="30" customHeight="1" x14ac:dyDescent="0.4">
      <c r="A370" s="19" t="s">
        <v>958</v>
      </c>
      <c r="B370" s="19" t="s">
        <v>959</v>
      </c>
      <c r="C370" s="19" t="s">
        <v>101</v>
      </c>
      <c r="D370" s="17">
        <v>1</v>
      </c>
      <c r="E370" s="18"/>
      <c r="F370" s="18"/>
      <c r="G370" s="18"/>
      <c r="H370" s="18"/>
      <c r="I370" s="18"/>
      <c r="J370" s="18"/>
      <c r="K370" s="18">
        <f t="shared" si="20"/>
        <v>0</v>
      </c>
      <c r="L370" s="18">
        <f t="shared" si="21"/>
        <v>0</v>
      </c>
      <c r="M370" s="19" t="s">
        <v>960</v>
      </c>
      <c r="N370" s="2" t="s">
        <v>961</v>
      </c>
      <c r="O370" s="2" t="s">
        <v>52</v>
      </c>
      <c r="P370" s="2" t="s">
        <v>52</v>
      </c>
      <c r="Q370" s="2" t="s">
        <v>936</v>
      </c>
      <c r="R370" s="2" t="s">
        <v>62</v>
      </c>
      <c r="S370" s="2" t="s">
        <v>62</v>
      </c>
      <c r="T370" s="2" t="s">
        <v>61</v>
      </c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2" t="s">
        <v>52</v>
      </c>
      <c r="AS370" s="2" t="s">
        <v>52</v>
      </c>
      <c r="AT370" s="3"/>
      <c r="AU370" s="2" t="s">
        <v>962</v>
      </c>
      <c r="AV370" s="3">
        <v>278</v>
      </c>
    </row>
    <row r="371" spans="1:48" ht="30" customHeight="1" x14ac:dyDescent="0.4">
      <c r="A371" s="19" t="s">
        <v>963</v>
      </c>
      <c r="B371" s="19" t="s">
        <v>959</v>
      </c>
      <c r="C371" s="19" t="s">
        <v>101</v>
      </c>
      <c r="D371" s="17">
        <v>1</v>
      </c>
      <c r="E371" s="18"/>
      <c r="F371" s="18"/>
      <c r="G371" s="18"/>
      <c r="H371" s="18"/>
      <c r="I371" s="18"/>
      <c r="J371" s="18"/>
      <c r="K371" s="18">
        <f t="shared" si="20"/>
        <v>0</v>
      </c>
      <c r="L371" s="18">
        <f t="shared" si="21"/>
        <v>0</v>
      </c>
      <c r="M371" s="19" t="s">
        <v>939</v>
      </c>
      <c r="N371" s="2" t="s">
        <v>964</v>
      </c>
      <c r="O371" s="2" t="s">
        <v>52</v>
      </c>
      <c r="P371" s="2" t="s">
        <v>52</v>
      </c>
      <c r="Q371" s="2" t="s">
        <v>936</v>
      </c>
      <c r="R371" s="2" t="s">
        <v>62</v>
      </c>
      <c r="S371" s="2" t="s">
        <v>62</v>
      </c>
      <c r="T371" s="2" t="s">
        <v>61</v>
      </c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2" t="s">
        <v>52</v>
      </c>
      <c r="AS371" s="2" t="s">
        <v>52</v>
      </c>
      <c r="AT371" s="3"/>
      <c r="AU371" s="2" t="s">
        <v>965</v>
      </c>
      <c r="AV371" s="3">
        <v>279</v>
      </c>
    </row>
    <row r="372" spans="1:48" ht="30" customHeight="1" x14ac:dyDescent="0.4">
      <c r="A372" s="19" t="s">
        <v>966</v>
      </c>
      <c r="B372" s="19" t="s">
        <v>967</v>
      </c>
      <c r="C372" s="19" t="s">
        <v>101</v>
      </c>
      <c r="D372" s="17">
        <v>2</v>
      </c>
      <c r="E372" s="18"/>
      <c r="F372" s="18"/>
      <c r="G372" s="18"/>
      <c r="H372" s="18"/>
      <c r="I372" s="18"/>
      <c r="J372" s="18"/>
      <c r="K372" s="18">
        <f t="shared" si="20"/>
        <v>0</v>
      </c>
      <c r="L372" s="18">
        <f t="shared" si="21"/>
        <v>0</v>
      </c>
      <c r="M372" s="19" t="s">
        <v>968</v>
      </c>
      <c r="N372" s="2" t="s">
        <v>969</v>
      </c>
      <c r="O372" s="2" t="s">
        <v>52</v>
      </c>
      <c r="P372" s="2" t="s">
        <v>52</v>
      </c>
      <c r="Q372" s="2" t="s">
        <v>936</v>
      </c>
      <c r="R372" s="2" t="s">
        <v>62</v>
      </c>
      <c r="S372" s="2" t="s">
        <v>62</v>
      </c>
      <c r="T372" s="2" t="s">
        <v>61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2" t="s">
        <v>52</v>
      </c>
      <c r="AS372" s="2" t="s">
        <v>52</v>
      </c>
      <c r="AT372" s="3"/>
      <c r="AU372" s="2" t="s">
        <v>970</v>
      </c>
      <c r="AV372" s="3">
        <v>280</v>
      </c>
    </row>
    <row r="373" spans="1:48" ht="30" customHeight="1" x14ac:dyDescent="0.4">
      <c r="A373" s="19" t="s">
        <v>971</v>
      </c>
      <c r="B373" s="19" t="s">
        <v>972</v>
      </c>
      <c r="C373" s="19" t="s">
        <v>973</v>
      </c>
      <c r="D373" s="17">
        <v>1</v>
      </c>
      <c r="E373" s="18"/>
      <c r="F373" s="18"/>
      <c r="G373" s="18"/>
      <c r="H373" s="18"/>
      <c r="I373" s="18"/>
      <c r="J373" s="18"/>
      <c r="K373" s="18">
        <f t="shared" si="20"/>
        <v>0</v>
      </c>
      <c r="L373" s="18">
        <f t="shared" si="21"/>
        <v>0</v>
      </c>
      <c r="M373" s="19" t="s">
        <v>52</v>
      </c>
      <c r="N373" s="2" t="s">
        <v>974</v>
      </c>
      <c r="O373" s="2" t="s">
        <v>52</v>
      </c>
      <c r="P373" s="2" t="s">
        <v>52</v>
      </c>
      <c r="Q373" s="2" t="s">
        <v>936</v>
      </c>
      <c r="R373" s="2" t="s">
        <v>62</v>
      </c>
      <c r="S373" s="2" t="s">
        <v>62</v>
      </c>
      <c r="T373" s="2" t="s">
        <v>61</v>
      </c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2" t="s">
        <v>52</v>
      </c>
      <c r="AS373" s="2" t="s">
        <v>52</v>
      </c>
      <c r="AT373" s="3"/>
      <c r="AU373" s="2" t="s">
        <v>975</v>
      </c>
      <c r="AV373" s="3">
        <v>281</v>
      </c>
    </row>
    <row r="374" spans="1:48" ht="30" customHeight="1" x14ac:dyDescent="0.4">
      <c r="A374" s="17"/>
      <c r="B374" s="17"/>
      <c r="C374" s="17"/>
      <c r="D374" s="17"/>
      <c r="E374" s="18"/>
      <c r="F374" s="18"/>
      <c r="G374" s="18"/>
      <c r="H374" s="18"/>
      <c r="I374" s="18"/>
      <c r="J374" s="18"/>
      <c r="K374" s="18"/>
      <c r="L374" s="18"/>
      <c r="M374" s="17"/>
      <c r="Q374" s="1" t="s">
        <v>936</v>
      </c>
    </row>
    <row r="375" spans="1:48" ht="30" customHeight="1" x14ac:dyDescent="0.4">
      <c r="A375" s="17"/>
      <c r="B375" s="17"/>
      <c r="C375" s="17"/>
      <c r="D375" s="17"/>
      <c r="E375" s="18"/>
      <c r="F375" s="18"/>
      <c r="G375" s="18"/>
      <c r="H375" s="18"/>
      <c r="I375" s="18"/>
      <c r="J375" s="18"/>
      <c r="K375" s="18"/>
      <c r="L375" s="18"/>
      <c r="M375" s="17"/>
      <c r="Q375" s="1" t="s">
        <v>936</v>
      </c>
    </row>
    <row r="376" spans="1:48" ht="30" customHeight="1" x14ac:dyDescent="0.4">
      <c r="A376" s="17"/>
      <c r="B376" s="17"/>
      <c r="C376" s="17"/>
      <c r="D376" s="17"/>
      <c r="E376" s="18"/>
      <c r="F376" s="18"/>
      <c r="G376" s="18"/>
      <c r="H376" s="18"/>
      <c r="I376" s="18"/>
      <c r="J376" s="18"/>
      <c r="K376" s="18"/>
      <c r="L376" s="18"/>
      <c r="M376" s="17"/>
      <c r="Q376" s="1" t="s">
        <v>936</v>
      </c>
    </row>
    <row r="377" spans="1:48" ht="30" customHeight="1" x14ac:dyDescent="0.4">
      <c r="A377" s="17"/>
      <c r="B377" s="17"/>
      <c r="C377" s="17"/>
      <c r="D377" s="17"/>
      <c r="E377" s="18"/>
      <c r="F377" s="18"/>
      <c r="G377" s="18"/>
      <c r="H377" s="18"/>
      <c r="I377" s="18"/>
      <c r="J377" s="18"/>
      <c r="K377" s="18"/>
      <c r="L377" s="18"/>
      <c r="M377" s="17"/>
      <c r="Q377" s="1" t="s">
        <v>936</v>
      </c>
    </row>
    <row r="378" spans="1:48" ht="30" customHeight="1" x14ac:dyDescent="0.4">
      <c r="A378" s="17"/>
      <c r="B378" s="17"/>
      <c r="C378" s="17"/>
      <c r="D378" s="17"/>
      <c r="E378" s="18"/>
      <c r="F378" s="18"/>
      <c r="G378" s="18"/>
      <c r="H378" s="18"/>
      <c r="I378" s="18"/>
      <c r="J378" s="18"/>
      <c r="K378" s="18"/>
      <c r="L378" s="18"/>
      <c r="M378" s="17"/>
      <c r="Q378" s="1" t="s">
        <v>936</v>
      </c>
    </row>
    <row r="379" spans="1:48" ht="30" customHeight="1" x14ac:dyDescent="0.4">
      <c r="A379" s="17"/>
      <c r="B379" s="17"/>
      <c r="C379" s="17"/>
      <c r="D379" s="17"/>
      <c r="E379" s="18"/>
      <c r="F379" s="18"/>
      <c r="G379" s="18"/>
      <c r="H379" s="18"/>
      <c r="I379" s="18"/>
      <c r="J379" s="18"/>
      <c r="K379" s="18"/>
      <c r="L379" s="18"/>
      <c r="M379" s="17"/>
      <c r="Q379" s="1" t="s">
        <v>936</v>
      </c>
    </row>
    <row r="380" spans="1:48" ht="30" customHeight="1" x14ac:dyDescent="0.4">
      <c r="A380" s="17"/>
      <c r="B380" s="17"/>
      <c r="C380" s="17"/>
      <c r="D380" s="17"/>
      <c r="E380" s="18"/>
      <c r="F380" s="18"/>
      <c r="G380" s="18"/>
      <c r="H380" s="18"/>
      <c r="I380" s="18"/>
      <c r="J380" s="18"/>
      <c r="K380" s="18"/>
      <c r="L380" s="18"/>
      <c r="M380" s="17"/>
      <c r="Q380" s="1" t="s">
        <v>936</v>
      </c>
    </row>
    <row r="381" spans="1:48" ht="30" customHeight="1" x14ac:dyDescent="0.4">
      <c r="A381" s="17"/>
      <c r="B381" s="17"/>
      <c r="C381" s="17"/>
      <c r="D381" s="17"/>
      <c r="E381" s="18"/>
      <c r="F381" s="18"/>
      <c r="G381" s="18"/>
      <c r="H381" s="18"/>
      <c r="I381" s="18"/>
      <c r="J381" s="18"/>
      <c r="K381" s="18"/>
      <c r="L381" s="18"/>
      <c r="M381" s="17"/>
      <c r="Q381" s="1" t="s">
        <v>936</v>
      </c>
    </row>
    <row r="382" spans="1:48" ht="30" customHeight="1" x14ac:dyDescent="0.4">
      <c r="A382" s="17"/>
      <c r="B382" s="17"/>
      <c r="C382" s="17"/>
      <c r="D382" s="17"/>
      <c r="E382" s="18"/>
      <c r="F382" s="18"/>
      <c r="G382" s="18"/>
      <c r="H382" s="18"/>
      <c r="I382" s="18"/>
      <c r="J382" s="18"/>
      <c r="K382" s="18"/>
      <c r="L382" s="18"/>
      <c r="M382" s="17"/>
      <c r="Q382" s="1" t="s">
        <v>936</v>
      </c>
    </row>
    <row r="383" spans="1:48" ht="30" customHeight="1" x14ac:dyDescent="0.4">
      <c r="A383" s="17"/>
      <c r="B383" s="17"/>
      <c r="C383" s="17"/>
      <c r="D383" s="17"/>
      <c r="E383" s="18"/>
      <c r="F383" s="18"/>
      <c r="G383" s="18"/>
      <c r="H383" s="18"/>
      <c r="I383" s="18"/>
      <c r="J383" s="18"/>
      <c r="K383" s="18"/>
      <c r="L383" s="18"/>
      <c r="M383" s="17"/>
      <c r="Q383" s="1" t="s">
        <v>936</v>
      </c>
    </row>
    <row r="384" spans="1:48" ht="30" customHeight="1" x14ac:dyDescent="0.4">
      <c r="A384" s="17"/>
      <c r="B384" s="17"/>
      <c r="C384" s="17"/>
      <c r="D384" s="17"/>
      <c r="E384" s="18"/>
      <c r="F384" s="18"/>
      <c r="G384" s="18"/>
      <c r="H384" s="18"/>
      <c r="I384" s="18"/>
      <c r="J384" s="18"/>
      <c r="K384" s="18"/>
      <c r="L384" s="18"/>
      <c r="M384" s="17"/>
      <c r="Q384" s="1" t="s">
        <v>936</v>
      </c>
    </row>
    <row r="385" spans="1:48" ht="30" customHeight="1" x14ac:dyDescent="0.4">
      <c r="A385" s="17"/>
      <c r="B385" s="17"/>
      <c r="C385" s="17"/>
      <c r="D385" s="17"/>
      <c r="E385" s="18"/>
      <c r="F385" s="18"/>
      <c r="G385" s="18"/>
      <c r="H385" s="18"/>
      <c r="I385" s="18"/>
      <c r="J385" s="18"/>
      <c r="K385" s="18"/>
      <c r="L385" s="18"/>
      <c r="M385" s="17"/>
      <c r="Q385" s="1" t="s">
        <v>936</v>
      </c>
    </row>
    <row r="386" spans="1:48" ht="30" customHeight="1" x14ac:dyDescent="0.4">
      <c r="A386" s="17"/>
      <c r="B386" s="17"/>
      <c r="C386" s="17"/>
      <c r="D386" s="17"/>
      <c r="E386" s="18"/>
      <c r="F386" s="18"/>
      <c r="G386" s="18"/>
      <c r="H386" s="18"/>
      <c r="I386" s="18"/>
      <c r="J386" s="18"/>
      <c r="K386" s="18"/>
      <c r="L386" s="18"/>
      <c r="M386" s="17"/>
      <c r="Q386" s="1" t="s">
        <v>936</v>
      </c>
    </row>
    <row r="387" spans="1:48" ht="30" customHeight="1" x14ac:dyDescent="0.4">
      <c r="A387" s="19" t="s">
        <v>172</v>
      </c>
      <c r="B387" s="17"/>
      <c r="C387" s="17"/>
      <c r="D387" s="17"/>
      <c r="E387" s="18"/>
      <c r="F387" s="18"/>
      <c r="G387" s="18"/>
      <c r="H387" s="18"/>
      <c r="I387" s="18"/>
      <c r="J387" s="18"/>
      <c r="K387" s="18"/>
      <c r="L387" s="18">
        <f>SUMIF(Q365:Q386,"010901",L365:L386)</f>
        <v>0</v>
      </c>
      <c r="M387" s="17"/>
      <c r="N387" t="s">
        <v>173</v>
      </c>
    </row>
    <row r="388" spans="1:48" ht="30" customHeight="1" x14ac:dyDescent="0.4">
      <c r="A388" s="20" t="s">
        <v>982</v>
      </c>
      <c r="B388" s="20" t="s">
        <v>52</v>
      </c>
      <c r="C388" s="21"/>
      <c r="D388" s="21"/>
      <c r="E388" s="22"/>
      <c r="F388" s="22"/>
      <c r="G388" s="22"/>
      <c r="H388" s="22"/>
      <c r="I388" s="22"/>
      <c r="J388" s="22"/>
      <c r="K388" s="22"/>
      <c r="L388" s="22"/>
      <c r="M388" s="21"/>
      <c r="N388" s="14"/>
      <c r="O388" s="14"/>
      <c r="P388" s="14"/>
      <c r="Q388" s="13" t="s">
        <v>983</v>
      </c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</row>
    <row r="389" spans="1:48" ht="30" customHeight="1" x14ac:dyDescent="0.4">
      <c r="A389" s="19" t="s">
        <v>985</v>
      </c>
      <c r="B389" s="19" t="s">
        <v>986</v>
      </c>
      <c r="C389" s="19" t="s">
        <v>987</v>
      </c>
      <c r="D389" s="17">
        <v>3</v>
      </c>
      <c r="E389" s="18"/>
      <c r="F389" s="18"/>
      <c r="G389" s="18"/>
      <c r="H389" s="18"/>
      <c r="I389" s="18"/>
      <c r="J389" s="18"/>
      <c r="K389" s="18">
        <f>TRUNC(E389+G389+I389, 0)</f>
        <v>0</v>
      </c>
      <c r="L389" s="18">
        <f>TRUNC(F389+H389+J389, 0)</f>
        <v>0</v>
      </c>
      <c r="M389" s="19" t="s">
        <v>988</v>
      </c>
      <c r="N389" s="2" t="s">
        <v>989</v>
      </c>
      <c r="O389" s="2" t="s">
        <v>52</v>
      </c>
      <c r="P389" s="2" t="s">
        <v>52</v>
      </c>
      <c r="Q389" s="2" t="s">
        <v>983</v>
      </c>
      <c r="R389" s="2" t="s">
        <v>62</v>
      </c>
      <c r="S389" s="2" t="s">
        <v>62</v>
      </c>
      <c r="T389" s="2" t="s">
        <v>61</v>
      </c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2" t="s">
        <v>52</v>
      </c>
      <c r="AS389" s="2" t="s">
        <v>52</v>
      </c>
      <c r="AT389" s="3"/>
      <c r="AU389" s="2" t="s">
        <v>990</v>
      </c>
      <c r="AV389" s="3">
        <v>287</v>
      </c>
    </row>
    <row r="390" spans="1:48" ht="30" customHeight="1" x14ac:dyDescent="0.4">
      <c r="A390" s="19" t="s">
        <v>971</v>
      </c>
      <c r="B390" s="19" t="s">
        <v>991</v>
      </c>
      <c r="C390" s="19" t="s">
        <v>973</v>
      </c>
      <c r="D390" s="17">
        <v>1</v>
      </c>
      <c r="E390" s="18"/>
      <c r="F390" s="18"/>
      <c r="G390" s="18"/>
      <c r="H390" s="18"/>
      <c r="I390" s="18"/>
      <c r="J390" s="18"/>
      <c r="K390" s="18">
        <f>TRUNC(E390+G390+I390, 0)</f>
        <v>0</v>
      </c>
      <c r="L390" s="18">
        <f>TRUNC(F390+H390+J390, 0)</f>
        <v>0</v>
      </c>
      <c r="M390" s="19" t="s">
        <v>52</v>
      </c>
      <c r="N390" s="2" t="s">
        <v>992</v>
      </c>
      <c r="O390" s="2" t="s">
        <v>52</v>
      </c>
      <c r="P390" s="2" t="s">
        <v>52</v>
      </c>
      <c r="Q390" s="2" t="s">
        <v>983</v>
      </c>
      <c r="R390" s="2" t="s">
        <v>62</v>
      </c>
      <c r="S390" s="2" t="s">
        <v>62</v>
      </c>
      <c r="T390" s="2" t="s">
        <v>61</v>
      </c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2" t="s">
        <v>52</v>
      </c>
      <c r="AS390" s="2" t="s">
        <v>52</v>
      </c>
      <c r="AT390" s="3"/>
      <c r="AU390" s="2" t="s">
        <v>993</v>
      </c>
      <c r="AV390" s="3">
        <v>288</v>
      </c>
    </row>
    <row r="391" spans="1:48" ht="30" customHeight="1" x14ac:dyDescent="0.4">
      <c r="A391" s="17"/>
      <c r="B391" s="17"/>
      <c r="C391" s="17"/>
      <c r="D391" s="17"/>
      <c r="E391" s="18"/>
      <c r="F391" s="18"/>
      <c r="G391" s="18"/>
      <c r="H391" s="18"/>
      <c r="I391" s="18"/>
      <c r="J391" s="18"/>
      <c r="K391" s="18"/>
      <c r="L391" s="18"/>
      <c r="M391" s="17"/>
      <c r="Q391" s="1" t="s">
        <v>983</v>
      </c>
    </row>
    <row r="392" spans="1:48" ht="30" customHeight="1" x14ac:dyDescent="0.4">
      <c r="A392" s="17"/>
      <c r="B392" s="17"/>
      <c r="C392" s="17"/>
      <c r="D392" s="17"/>
      <c r="E392" s="18"/>
      <c r="F392" s="18"/>
      <c r="G392" s="18"/>
      <c r="H392" s="18"/>
      <c r="I392" s="18"/>
      <c r="J392" s="18"/>
      <c r="K392" s="18"/>
      <c r="L392" s="18"/>
      <c r="M392" s="17"/>
      <c r="Q392" s="1" t="s">
        <v>983</v>
      </c>
    </row>
    <row r="393" spans="1:48" ht="30" customHeight="1" x14ac:dyDescent="0.4">
      <c r="A393" s="17"/>
      <c r="B393" s="17"/>
      <c r="C393" s="17"/>
      <c r="D393" s="17"/>
      <c r="E393" s="18"/>
      <c r="F393" s="18"/>
      <c r="G393" s="18"/>
      <c r="H393" s="18"/>
      <c r="I393" s="18"/>
      <c r="J393" s="18"/>
      <c r="K393" s="18"/>
      <c r="L393" s="18"/>
      <c r="M393" s="17"/>
      <c r="Q393" s="1" t="s">
        <v>983</v>
      </c>
    </row>
    <row r="394" spans="1:48" ht="30" customHeight="1" x14ac:dyDescent="0.4">
      <c r="A394" s="17"/>
      <c r="B394" s="17"/>
      <c r="C394" s="17"/>
      <c r="D394" s="17"/>
      <c r="E394" s="18"/>
      <c r="F394" s="18"/>
      <c r="G394" s="18"/>
      <c r="H394" s="18"/>
      <c r="I394" s="18"/>
      <c r="J394" s="18"/>
      <c r="K394" s="18"/>
      <c r="L394" s="18"/>
      <c r="M394" s="17"/>
      <c r="Q394" s="1" t="s">
        <v>983</v>
      </c>
    </row>
    <row r="395" spans="1:48" ht="30" customHeight="1" x14ac:dyDescent="0.4">
      <c r="A395" s="17"/>
      <c r="B395" s="17"/>
      <c r="C395" s="17"/>
      <c r="D395" s="17"/>
      <c r="E395" s="18"/>
      <c r="F395" s="18"/>
      <c r="G395" s="18"/>
      <c r="H395" s="18"/>
      <c r="I395" s="18"/>
      <c r="J395" s="18"/>
      <c r="K395" s="18"/>
      <c r="L395" s="18"/>
      <c r="M395" s="17"/>
      <c r="Q395" s="1" t="s">
        <v>983</v>
      </c>
    </row>
    <row r="396" spans="1:48" ht="30" customHeight="1" x14ac:dyDescent="0.4">
      <c r="A396" s="17"/>
      <c r="B396" s="17"/>
      <c r="C396" s="17"/>
      <c r="D396" s="17"/>
      <c r="E396" s="18"/>
      <c r="F396" s="18"/>
      <c r="G396" s="18"/>
      <c r="H396" s="18"/>
      <c r="I396" s="18"/>
      <c r="J396" s="18"/>
      <c r="K396" s="18"/>
      <c r="L396" s="18"/>
      <c r="M396" s="17"/>
      <c r="Q396" s="1" t="s">
        <v>983</v>
      </c>
    </row>
    <row r="397" spans="1:48" ht="30" customHeight="1" x14ac:dyDescent="0.4">
      <c r="A397" s="17"/>
      <c r="B397" s="17"/>
      <c r="C397" s="17"/>
      <c r="D397" s="17"/>
      <c r="E397" s="18"/>
      <c r="F397" s="18"/>
      <c r="G397" s="18"/>
      <c r="H397" s="18"/>
      <c r="I397" s="18"/>
      <c r="J397" s="18"/>
      <c r="K397" s="18"/>
      <c r="L397" s="18"/>
      <c r="M397" s="17"/>
      <c r="Q397" s="1" t="s">
        <v>983</v>
      </c>
    </row>
    <row r="398" spans="1:48" ht="30" customHeight="1" x14ac:dyDescent="0.4">
      <c r="A398" s="17"/>
      <c r="B398" s="17"/>
      <c r="C398" s="17"/>
      <c r="D398" s="17"/>
      <c r="E398" s="18"/>
      <c r="F398" s="18"/>
      <c r="G398" s="18"/>
      <c r="H398" s="18"/>
      <c r="I398" s="18"/>
      <c r="J398" s="18"/>
      <c r="K398" s="18"/>
      <c r="L398" s="18"/>
      <c r="M398" s="17"/>
      <c r="Q398" s="1" t="s">
        <v>983</v>
      </c>
    </row>
    <row r="399" spans="1:48" ht="30" customHeight="1" x14ac:dyDescent="0.4">
      <c r="A399" s="17"/>
      <c r="B399" s="17"/>
      <c r="C399" s="17"/>
      <c r="D399" s="17"/>
      <c r="E399" s="18"/>
      <c r="F399" s="18"/>
      <c r="G399" s="18"/>
      <c r="H399" s="18"/>
      <c r="I399" s="18"/>
      <c r="J399" s="18"/>
      <c r="K399" s="18"/>
      <c r="L399" s="18"/>
      <c r="M399" s="17"/>
      <c r="Q399" s="1" t="s">
        <v>983</v>
      </c>
    </row>
    <row r="400" spans="1:48" ht="30" customHeight="1" x14ac:dyDescent="0.4">
      <c r="A400" s="17"/>
      <c r="B400" s="17"/>
      <c r="C400" s="17"/>
      <c r="D400" s="17"/>
      <c r="E400" s="18"/>
      <c r="F400" s="18"/>
      <c r="G400" s="18"/>
      <c r="H400" s="18"/>
      <c r="I400" s="18"/>
      <c r="J400" s="18"/>
      <c r="K400" s="18"/>
      <c r="L400" s="18"/>
      <c r="M400" s="17"/>
      <c r="Q400" s="1" t="s">
        <v>983</v>
      </c>
    </row>
    <row r="401" spans="1:17" ht="30" customHeight="1" x14ac:dyDescent="0.4">
      <c r="A401" s="17"/>
      <c r="B401" s="17"/>
      <c r="C401" s="17"/>
      <c r="D401" s="17"/>
      <c r="E401" s="18"/>
      <c r="F401" s="18"/>
      <c r="G401" s="18"/>
      <c r="H401" s="18"/>
      <c r="I401" s="18"/>
      <c r="J401" s="18"/>
      <c r="K401" s="18"/>
      <c r="L401" s="18"/>
      <c r="M401" s="17"/>
      <c r="Q401" s="1" t="s">
        <v>983</v>
      </c>
    </row>
    <row r="402" spans="1:17" ht="30" customHeight="1" x14ac:dyDescent="0.4">
      <c r="A402" s="17"/>
      <c r="B402" s="17"/>
      <c r="C402" s="17"/>
      <c r="D402" s="17"/>
      <c r="E402" s="18"/>
      <c r="F402" s="18"/>
      <c r="G402" s="18"/>
      <c r="H402" s="18"/>
      <c r="I402" s="18"/>
      <c r="J402" s="18"/>
      <c r="K402" s="18"/>
      <c r="L402" s="18"/>
      <c r="M402" s="17"/>
      <c r="Q402" s="1" t="s">
        <v>983</v>
      </c>
    </row>
    <row r="403" spans="1:17" ht="30" customHeight="1" x14ac:dyDescent="0.4">
      <c r="A403" s="17"/>
      <c r="B403" s="17"/>
      <c r="C403" s="17"/>
      <c r="D403" s="17"/>
      <c r="E403" s="18"/>
      <c r="F403" s="18"/>
      <c r="G403" s="18"/>
      <c r="H403" s="18"/>
      <c r="I403" s="18"/>
      <c r="J403" s="18"/>
      <c r="K403" s="18"/>
      <c r="L403" s="18"/>
      <c r="M403" s="17"/>
      <c r="Q403" s="1" t="s">
        <v>983</v>
      </c>
    </row>
    <row r="404" spans="1:17" ht="30" customHeight="1" x14ac:dyDescent="0.4">
      <c r="A404" s="17"/>
      <c r="B404" s="17"/>
      <c r="C404" s="17"/>
      <c r="D404" s="17"/>
      <c r="E404" s="18"/>
      <c r="F404" s="18"/>
      <c r="G404" s="18"/>
      <c r="H404" s="18"/>
      <c r="I404" s="18"/>
      <c r="J404" s="18"/>
      <c r="K404" s="18"/>
      <c r="L404" s="18"/>
      <c r="M404" s="17"/>
      <c r="Q404" s="1" t="s">
        <v>983</v>
      </c>
    </row>
    <row r="405" spans="1:17" ht="30" customHeight="1" x14ac:dyDescent="0.4">
      <c r="A405" s="17"/>
      <c r="B405" s="17"/>
      <c r="C405" s="17"/>
      <c r="D405" s="17"/>
      <c r="E405" s="18"/>
      <c r="F405" s="18"/>
      <c r="G405" s="18"/>
      <c r="H405" s="18"/>
      <c r="I405" s="18"/>
      <c r="J405" s="18"/>
      <c r="K405" s="18"/>
      <c r="L405" s="18"/>
      <c r="M405" s="17"/>
      <c r="Q405" s="1" t="s">
        <v>983</v>
      </c>
    </row>
    <row r="406" spans="1:17" ht="30" customHeight="1" x14ac:dyDescent="0.4">
      <c r="A406" s="17"/>
      <c r="B406" s="17"/>
      <c r="C406" s="17"/>
      <c r="D406" s="17"/>
      <c r="E406" s="18"/>
      <c r="F406" s="18"/>
      <c r="G406" s="18"/>
      <c r="H406" s="18"/>
      <c r="I406" s="18"/>
      <c r="J406" s="18"/>
      <c r="K406" s="18"/>
      <c r="L406" s="18"/>
      <c r="M406" s="17"/>
      <c r="Q406" s="1" t="s">
        <v>983</v>
      </c>
    </row>
    <row r="407" spans="1:17" ht="30" customHeight="1" x14ac:dyDescent="0.4">
      <c r="A407" s="17"/>
      <c r="B407" s="17"/>
      <c r="C407" s="17"/>
      <c r="D407" s="17"/>
      <c r="E407" s="18"/>
      <c r="F407" s="18"/>
      <c r="G407" s="18"/>
      <c r="H407" s="18"/>
      <c r="I407" s="18"/>
      <c r="J407" s="18"/>
      <c r="K407" s="18"/>
      <c r="L407" s="18"/>
      <c r="M407" s="17"/>
      <c r="Q407" s="1" t="s">
        <v>983</v>
      </c>
    </row>
    <row r="408" spans="1:17" ht="30" customHeight="1" x14ac:dyDescent="0.4">
      <c r="A408" s="17"/>
      <c r="B408" s="17"/>
      <c r="C408" s="17"/>
      <c r="D408" s="17"/>
      <c r="E408" s="18"/>
      <c r="F408" s="18"/>
      <c r="G408" s="18"/>
      <c r="H408" s="18"/>
      <c r="I408" s="18"/>
      <c r="J408" s="18"/>
      <c r="K408" s="18"/>
      <c r="L408" s="18"/>
      <c r="M408" s="17"/>
      <c r="Q408" s="1" t="s">
        <v>983</v>
      </c>
    </row>
    <row r="409" spans="1:17" ht="30" customHeight="1" x14ac:dyDescent="0.4">
      <c r="A409" s="17"/>
      <c r="B409" s="17"/>
      <c r="C409" s="17"/>
      <c r="D409" s="17"/>
      <c r="E409" s="18"/>
      <c r="F409" s="18"/>
      <c r="G409" s="18"/>
      <c r="H409" s="18"/>
      <c r="I409" s="18"/>
      <c r="J409" s="18"/>
      <c r="K409" s="18"/>
      <c r="L409" s="18"/>
      <c r="M409" s="17"/>
      <c r="Q409" s="1" t="s">
        <v>983</v>
      </c>
    </row>
    <row r="410" spans="1:17" ht="30" customHeight="1" x14ac:dyDescent="0.4">
      <c r="A410" s="17"/>
      <c r="B410" s="17"/>
      <c r="C410" s="17"/>
      <c r="D410" s="17"/>
      <c r="E410" s="18"/>
      <c r="F410" s="18"/>
      <c r="G410" s="18"/>
      <c r="H410" s="18"/>
      <c r="I410" s="18"/>
      <c r="J410" s="18"/>
      <c r="K410" s="18"/>
      <c r="L410" s="18"/>
      <c r="M410" s="17"/>
      <c r="Q410" s="1" t="s">
        <v>983</v>
      </c>
    </row>
    <row r="411" spans="1:17" ht="30" customHeight="1" x14ac:dyDescent="0.4">
      <c r="A411" s="19" t="s">
        <v>172</v>
      </c>
      <c r="B411" s="17"/>
      <c r="C411" s="17"/>
      <c r="D411" s="17"/>
      <c r="E411" s="18"/>
      <c r="F411" s="18"/>
      <c r="G411" s="18"/>
      <c r="H411" s="18"/>
      <c r="I411" s="18"/>
      <c r="J411" s="18"/>
      <c r="K411" s="18"/>
      <c r="L411" s="18">
        <f>SUMIF(Q389:Q410,"010905",L389:L410)</f>
        <v>0</v>
      </c>
      <c r="M411" s="17"/>
      <c r="N411" t="s">
        <v>173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0" manualBreakCount="10">
    <brk id="51" max="16383" man="1"/>
    <brk id="123" max="16383" man="1"/>
    <brk id="171" max="16383" man="1"/>
    <brk id="195" max="16383" man="1"/>
    <brk id="243" max="16383" man="1"/>
    <brk id="267" max="16383" man="1"/>
    <brk id="339" max="16383" man="1"/>
    <brk id="363" max="16383" man="1"/>
    <brk id="387" max="16383" man="1"/>
    <brk id="41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129"/>
  <sheetViews>
    <sheetView topLeftCell="B1" workbookViewId="0"/>
  </sheetViews>
  <sheetFormatPr defaultRowHeight="17.399999999999999" x14ac:dyDescent="0.4"/>
  <cols>
    <col min="1" max="1" width="11.59765625" hidden="1" customWidth="1"/>
    <col min="2" max="3" width="30.59765625" customWidth="1"/>
    <col min="4" max="4" width="4.59765625" customWidth="1"/>
    <col min="5" max="8" width="13.59765625" customWidth="1"/>
    <col min="9" max="9" width="8.59765625" customWidth="1"/>
    <col min="10" max="10" width="12.59765625" customWidth="1"/>
    <col min="11" max="12" width="2.59765625" hidden="1" customWidth="1"/>
    <col min="13" max="13" width="20.59765625" hidden="1" customWidth="1"/>
    <col min="14" max="14" width="2.59765625" hidden="1" customWidth="1"/>
  </cols>
  <sheetData>
    <row r="1" spans="1:14" ht="30" customHeight="1" x14ac:dyDescent="0.4">
      <c r="A1" s="5"/>
      <c r="B1" s="4" t="s">
        <v>994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4" ht="30" customHeight="1" x14ac:dyDescent="0.4">
      <c r="A2" s="23"/>
      <c r="B2" s="24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14" ht="30" customHeight="1" x14ac:dyDescent="0.4">
      <c r="A3" s="10" t="s">
        <v>995</v>
      </c>
      <c r="B3" s="10" t="s">
        <v>2</v>
      </c>
      <c r="C3" s="10" t="s">
        <v>3</v>
      </c>
      <c r="D3" s="10" t="s">
        <v>4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" t="s">
        <v>1005</v>
      </c>
    </row>
    <row r="4" spans="1:14" ht="30" customHeight="1" x14ac:dyDescent="0.4">
      <c r="A4" s="19" t="s">
        <v>1016</v>
      </c>
      <c r="B4" s="19" t="s">
        <v>1017</v>
      </c>
      <c r="C4" s="19" t="s">
        <v>1018</v>
      </c>
      <c r="D4" s="19" t="s">
        <v>1019</v>
      </c>
      <c r="E4" s="32">
        <f>일위대가!F6</f>
        <v>0</v>
      </c>
      <c r="F4" s="32">
        <f>일위대가!H6</f>
        <v>0</v>
      </c>
      <c r="G4" s="32">
        <f>일위대가!J6</f>
        <v>456</v>
      </c>
      <c r="H4" s="32">
        <f t="shared" ref="H4:H35" si="0">E4+F4+G4</f>
        <v>456</v>
      </c>
      <c r="I4" s="19" t="s">
        <v>1020</v>
      </c>
      <c r="J4" s="19" t="s">
        <v>52</v>
      </c>
      <c r="K4" s="19" t="s">
        <v>1021</v>
      </c>
      <c r="L4" s="19" t="s">
        <v>52</v>
      </c>
      <c r="M4" s="19" t="s">
        <v>52</v>
      </c>
      <c r="N4" s="2" t="s">
        <v>61</v>
      </c>
    </row>
    <row r="5" spans="1:14" ht="30" customHeight="1" x14ac:dyDescent="0.4">
      <c r="A5" s="19" t="s">
        <v>799</v>
      </c>
      <c r="B5" s="19" t="s">
        <v>796</v>
      </c>
      <c r="C5" s="19" t="s">
        <v>797</v>
      </c>
      <c r="D5" s="19" t="s">
        <v>302</v>
      </c>
      <c r="E5" s="32">
        <f>일위대가!F12</f>
        <v>350418</v>
      </c>
      <c r="F5" s="32">
        <f>일위대가!H12</f>
        <v>41813</v>
      </c>
      <c r="G5" s="32">
        <f>일위대가!J12</f>
        <v>0</v>
      </c>
      <c r="H5" s="32">
        <f t="shared" si="0"/>
        <v>392231</v>
      </c>
      <c r="I5" s="19" t="s">
        <v>798</v>
      </c>
      <c r="J5" s="19" t="s">
        <v>52</v>
      </c>
      <c r="K5" s="19" t="s">
        <v>52</v>
      </c>
      <c r="L5" s="19" t="s">
        <v>52</v>
      </c>
      <c r="M5" s="19" t="s">
        <v>52</v>
      </c>
      <c r="N5" s="2" t="s">
        <v>52</v>
      </c>
    </row>
    <row r="6" spans="1:14" ht="30" customHeight="1" x14ac:dyDescent="0.4">
      <c r="A6" s="19" t="s">
        <v>794</v>
      </c>
      <c r="B6" s="19" t="s">
        <v>791</v>
      </c>
      <c r="C6" s="19" t="s">
        <v>792</v>
      </c>
      <c r="D6" s="19" t="s">
        <v>302</v>
      </c>
      <c r="E6" s="32">
        <f>일위대가!F18</f>
        <v>133055</v>
      </c>
      <c r="F6" s="32">
        <f>일위대가!H18</f>
        <v>305562</v>
      </c>
      <c r="G6" s="32">
        <f>일위대가!J18</f>
        <v>0</v>
      </c>
      <c r="H6" s="32">
        <f t="shared" si="0"/>
        <v>438617</v>
      </c>
      <c r="I6" s="19" t="s">
        <v>793</v>
      </c>
      <c r="J6" s="19" t="s">
        <v>52</v>
      </c>
      <c r="K6" s="19" t="s">
        <v>52</v>
      </c>
      <c r="L6" s="19" t="s">
        <v>52</v>
      </c>
      <c r="M6" s="19" t="s">
        <v>52</v>
      </c>
      <c r="N6" s="2" t="s">
        <v>52</v>
      </c>
    </row>
    <row r="7" spans="1:14" ht="30" customHeight="1" x14ac:dyDescent="0.4">
      <c r="A7" s="19" t="s">
        <v>789</v>
      </c>
      <c r="B7" s="19" t="s">
        <v>787</v>
      </c>
      <c r="C7" s="19" t="s">
        <v>756</v>
      </c>
      <c r="D7" s="19" t="s">
        <v>101</v>
      </c>
      <c r="E7" s="32">
        <f>일위대가!F25</f>
        <v>652548</v>
      </c>
      <c r="F7" s="32">
        <f>일위대가!H25</f>
        <v>84958</v>
      </c>
      <c r="G7" s="32">
        <f>일위대가!J25</f>
        <v>0</v>
      </c>
      <c r="H7" s="32">
        <f t="shared" si="0"/>
        <v>737506</v>
      </c>
      <c r="I7" s="19" t="s">
        <v>788</v>
      </c>
      <c r="J7" s="19" t="s">
        <v>52</v>
      </c>
      <c r="K7" s="19" t="s">
        <v>52</v>
      </c>
      <c r="L7" s="19" t="s">
        <v>52</v>
      </c>
      <c r="M7" s="19" t="s">
        <v>52</v>
      </c>
      <c r="N7" s="2" t="s">
        <v>52</v>
      </c>
    </row>
    <row r="8" spans="1:14" ht="30" customHeight="1" x14ac:dyDescent="0.4">
      <c r="A8" s="19" t="s">
        <v>811</v>
      </c>
      <c r="B8" s="19" t="s">
        <v>808</v>
      </c>
      <c r="C8" s="19" t="s">
        <v>809</v>
      </c>
      <c r="D8" s="19" t="s">
        <v>573</v>
      </c>
      <c r="E8" s="32">
        <f>일위대가!F33</f>
        <v>1850</v>
      </c>
      <c r="F8" s="32">
        <f>일위대가!H33</f>
        <v>12110</v>
      </c>
      <c r="G8" s="32">
        <f>일위대가!J33</f>
        <v>0</v>
      </c>
      <c r="H8" s="32">
        <f t="shared" si="0"/>
        <v>13960</v>
      </c>
      <c r="I8" s="19" t="s">
        <v>810</v>
      </c>
      <c r="J8" s="19" t="s">
        <v>52</v>
      </c>
      <c r="K8" s="19" t="s">
        <v>52</v>
      </c>
      <c r="L8" s="19" t="s">
        <v>52</v>
      </c>
      <c r="M8" s="19" t="s">
        <v>52</v>
      </c>
      <c r="N8" s="2" t="s">
        <v>52</v>
      </c>
    </row>
    <row r="9" spans="1:14" ht="30" customHeight="1" x14ac:dyDescent="0.4">
      <c r="A9" s="19" t="s">
        <v>86</v>
      </c>
      <c r="B9" s="19" t="s">
        <v>83</v>
      </c>
      <c r="C9" s="19" t="s">
        <v>84</v>
      </c>
      <c r="D9" s="19" t="s">
        <v>58</v>
      </c>
      <c r="E9" s="32">
        <f>일위대가!F40</f>
        <v>47298</v>
      </c>
      <c r="F9" s="32">
        <f>일위대가!H40</f>
        <v>36604</v>
      </c>
      <c r="G9" s="32">
        <f>일위대가!J40</f>
        <v>0</v>
      </c>
      <c r="H9" s="32">
        <f t="shared" si="0"/>
        <v>83902</v>
      </c>
      <c r="I9" s="19" t="s">
        <v>85</v>
      </c>
      <c r="J9" s="19" t="s">
        <v>52</v>
      </c>
      <c r="K9" s="19" t="s">
        <v>52</v>
      </c>
      <c r="L9" s="19" t="s">
        <v>52</v>
      </c>
      <c r="M9" s="19" t="s">
        <v>52</v>
      </c>
      <c r="N9" s="2" t="s">
        <v>52</v>
      </c>
    </row>
    <row r="10" spans="1:14" ht="30" customHeight="1" x14ac:dyDescent="0.4">
      <c r="A10" s="19" t="s">
        <v>877</v>
      </c>
      <c r="B10" s="19" t="s">
        <v>875</v>
      </c>
      <c r="C10" s="19" t="s">
        <v>52</v>
      </c>
      <c r="D10" s="19" t="s">
        <v>58</v>
      </c>
      <c r="E10" s="32">
        <f>일위대가!F45</f>
        <v>0</v>
      </c>
      <c r="F10" s="32">
        <f>일위대가!H45</f>
        <v>14641</v>
      </c>
      <c r="G10" s="32">
        <f>일위대가!J45</f>
        <v>0</v>
      </c>
      <c r="H10" s="32">
        <f t="shared" si="0"/>
        <v>14641</v>
      </c>
      <c r="I10" s="19" t="s">
        <v>876</v>
      </c>
      <c r="J10" s="19" t="s">
        <v>52</v>
      </c>
      <c r="K10" s="19" t="s">
        <v>52</v>
      </c>
      <c r="L10" s="19" t="s">
        <v>52</v>
      </c>
      <c r="M10" s="19" t="s">
        <v>52</v>
      </c>
      <c r="N10" s="2" t="s">
        <v>52</v>
      </c>
    </row>
    <row r="11" spans="1:14" ht="30" customHeight="1" x14ac:dyDescent="0.4">
      <c r="A11" s="19" t="s">
        <v>881</v>
      </c>
      <c r="B11" s="19" t="s">
        <v>879</v>
      </c>
      <c r="C11" s="19" t="s">
        <v>52</v>
      </c>
      <c r="D11" s="19" t="s">
        <v>58</v>
      </c>
      <c r="E11" s="32">
        <f>일위대가!F49</f>
        <v>0</v>
      </c>
      <c r="F11" s="32">
        <f>일위대가!H49</f>
        <v>38823</v>
      </c>
      <c r="G11" s="32">
        <f>일위대가!J49</f>
        <v>0</v>
      </c>
      <c r="H11" s="32">
        <f t="shared" si="0"/>
        <v>38823</v>
      </c>
      <c r="I11" s="19" t="s">
        <v>880</v>
      </c>
      <c r="J11" s="19" t="s">
        <v>52</v>
      </c>
      <c r="K11" s="19" t="s">
        <v>52</v>
      </c>
      <c r="L11" s="19" t="s">
        <v>52</v>
      </c>
      <c r="M11" s="19" t="s">
        <v>52</v>
      </c>
      <c r="N11" s="2" t="s">
        <v>52</v>
      </c>
    </row>
    <row r="12" spans="1:14" ht="30" customHeight="1" x14ac:dyDescent="0.4">
      <c r="A12" s="19" t="s">
        <v>567</v>
      </c>
      <c r="B12" s="19" t="s">
        <v>564</v>
      </c>
      <c r="C12" s="19" t="s">
        <v>565</v>
      </c>
      <c r="D12" s="19" t="s">
        <v>365</v>
      </c>
      <c r="E12" s="32">
        <f>일위대가!F55</f>
        <v>76455</v>
      </c>
      <c r="F12" s="32">
        <f>일위대가!H55</f>
        <v>48529</v>
      </c>
      <c r="G12" s="32">
        <f>일위대가!J55</f>
        <v>0</v>
      </c>
      <c r="H12" s="32">
        <f t="shared" si="0"/>
        <v>124984</v>
      </c>
      <c r="I12" s="19" t="s">
        <v>566</v>
      </c>
      <c r="J12" s="19" t="s">
        <v>52</v>
      </c>
      <c r="K12" s="19" t="s">
        <v>52</v>
      </c>
      <c r="L12" s="19" t="s">
        <v>52</v>
      </c>
      <c r="M12" s="19" t="s">
        <v>52</v>
      </c>
      <c r="N12" s="2" t="s">
        <v>52</v>
      </c>
    </row>
    <row r="13" spans="1:14" ht="30" customHeight="1" x14ac:dyDescent="0.4">
      <c r="A13" s="19" t="s">
        <v>697</v>
      </c>
      <c r="B13" s="19" t="s">
        <v>678</v>
      </c>
      <c r="C13" s="19" t="s">
        <v>695</v>
      </c>
      <c r="D13" s="19" t="s">
        <v>178</v>
      </c>
      <c r="E13" s="32">
        <f>일위대가!F63</f>
        <v>4029</v>
      </c>
      <c r="F13" s="32">
        <f>일위대가!H63</f>
        <v>12207</v>
      </c>
      <c r="G13" s="32">
        <f>일위대가!J63</f>
        <v>0</v>
      </c>
      <c r="H13" s="32">
        <f t="shared" si="0"/>
        <v>16236</v>
      </c>
      <c r="I13" s="19" t="s">
        <v>696</v>
      </c>
      <c r="J13" s="19" t="s">
        <v>52</v>
      </c>
      <c r="K13" s="19" t="s">
        <v>52</v>
      </c>
      <c r="L13" s="19" t="s">
        <v>52</v>
      </c>
      <c r="M13" s="19" t="s">
        <v>52</v>
      </c>
      <c r="N13" s="2" t="s">
        <v>52</v>
      </c>
    </row>
    <row r="14" spans="1:14" ht="30" customHeight="1" x14ac:dyDescent="0.4">
      <c r="A14" s="19" t="s">
        <v>693</v>
      </c>
      <c r="B14" s="19" t="s">
        <v>678</v>
      </c>
      <c r="C14" s="19" t="s">
        <v>691</v>
      </c>
      <c r="D14" s="19" t="s">
        <v>178</v>
      </c>
      <c r="E14" s="32">
        <f>일위대가!F71</f>
        <v>7461</v>
      </c>
      <c r="F14" s="32">
        <f>일위대가!H71</f>
        <v>18397</v>
      </c>
      <c r="G14" s="32">
        <f>일위대가!J71</f>
        <v>0</v>
      </c>
      <c r="H14" s="32">
        <f t="shared" si="0"/>
        <v>25858</v>
      </c>
      <c r="I14" s="19" t="s">
        <v>692</v>
      </c>
      <c r="J14" s="19" t="s">
        <v>52</v>
      </c>
      <c r="K14" s="19" t="s">
        <v>52</v>
      </c>
      <c r="L14" s="19" t="s">
        <v>52</v>
      </c>
      <c r="M14" s="19" t="s">
        <v>52</v>
      </c>
      <c r="N14" s="2" t="s">
        <v>52</v>
      </c>
    </row>
    <row r="15" spans="1:14" ht="30" customHeight="1" x14ac:dyDescent="0.4">
      <c r="A15" s="19" t="s">
        <v>689</v>
      </c>
      <c r="B15" s="19" t="s">
        <v>678</v>
      </c>
      <c r="C15" s="19" t="s">
        <v>687</v>
      </c>
      <c r="D15" s="19" t="s">
        <v>178</v>
      </c>
      <c r="E15" s="32">
        <f>일위대가!F79</f>
        <v>8552</v>
      </c>
      <c r="F15" s="32">
        <f>일위대가!H79</f>
        <v>20486</v>
      </c>
      <c r="G15" s="32">
        <f>일위대가!J79</f>
        <v>0</v>
      </c>
      <c r="H15" s="32">
        <f t="shared" si="0"/>
        <v>29038</v>
      </c>
      <c r="I15" s="19" t="s">
        <v>688</v>
      </c>
      <c r="J15" s="19" t="s">
        <v>52</v>
      </c>
      <c r="K15" s="19" t="s">
        <v>52</v>
      </c>
      <c r="L15" s="19" t="s">
        <v>52</v>
      </c>
      <c r="M15" s="19" t="s">
        <v>52</v>
      </c>
      <c r="N15" s="2" t="s">
        <v>52</v>
      </c>
    </row>
    <row r="16" spans="1:14" ht="30" customHeight="1" x14ac:dyDescent="0.4">
      <c r="A16" s="19" t="s">
        <v>685</v>
      </c>
      <c r="B16" s="19" t="s">
        <v>678</v>
      </c>
      <c r="C16" s="19" t="s">
        <v>683</v>
      </c>
      <c r="D16" s="19" t="s">
        <v>178</v>
      </c>
      <c r="E16" s="32">
        <f>일위대가!F87</f>
        <v>11959</v>
      </c>
      <c r="F16" s="32">
        <f>일위대가!H87</f>
        <v>24836</v>
      </c>
      <c r="G16" s="32">
        <f>일위대가!J87</f>
        <v>0</v>
      </c>
      <c r="H16" s="32">
        <f t="shared" si="0"/>
        <v>36795</v>
      </c>
      <c r="I16" s="19" t="s">
        <v>684</v>
      </c>
      <c r="J16" s="19" t="s">
        <v>52</v>
      </c>
      <c r="K16" s="19" t="s">
        <v>52</v>
      </c>
      <c r="L16" s="19" t="s">
        <v>52</v>
      </c>
      <c r="M16" s="19" t="s">
        <v>52</v>
      </c>
      <c r="N16" s="2" t="s">
        <v>52</v>
      </c>
    </row>
    <row r="17" spans="1:14" ht="30" customHeight="1" x14ac:dyDescent="0.4">
      <c r="A17" s="19" t="s">
        <v>681</v>
      </c>
      <c r="B17" s="19" t="s">
        <v>678</v>
      </c>
      <c r="C17" s="19" t="s">
        <v>679</v>
      </c>
      <c r="D17" s="19" t="s">
        <v>178</v>
      </c>
      <c r="E17" s="32">
        <f>일위대가!F95</f>
        <v>15265</v>
      </c>
      <c r="F17" s="32">
        <f>일위대가!H95</f>
        <v>30606</v>
      </c>
      <c r="G17" s="32">
        <f>일위대가!J95</f>
        <v>0</v>
      </c>
      <c r="H17" s="32">
        <f t="shared" si="0"/>
        <v>45871</v>
      </c>
      <c r="I17" s="19" t="s">
        <v>680</v>
      </c>
      <c r="J17" s="19" t="s">
        <v>52</v>
      </c>
      <c r="K17" s="19" t="s">
        <v>52</v>
      </c>
      <c r="L17" s="19" t="s">
        <v>52</v>
      </c>
      <c r="M17" s="19" t="s">
        <v>52</v>
      </c>
      <c r="N17" s="2" t="s">
        <v>52</v>
      </c>
    </row>
    <row r="18" spans="1:14" ht="30" customHeight="1" x14ac:dyDescent="0.4">
      <c r="A18" s="19" t="s">
        <v>905</v>
      </c>
      <c r="B18" s="19" t="s">
        <v>891</v>
      </c>
      <c r="C18" s="19" t="s">
        <v>314</v>
      </c>
      <c r="D18" s="19" t="s">
        <v>178</v>
      </c>
      <c r="E18" s="32">
        <f>일위대가!F101</f>
        <v>95</v>
      </c>
      <c r="F18" s="32">
        <f>일위대가!H101</f>
        <v>4791</v>
      </c>
      <c r="G18" s="32">
        <f>일위대가!J101</f>
        <v>0</v>
      </c>
      <c r="H18" s="32">
        <f t="shared" si="0"/>
        <v>4886</v>
      </c>
      <c r="I18" s="19" t="s">
        <v>904</v>
      </c>
      <c r="J18" s="19" t="s">
        <v>52</v>
      </c>
      <c r="K18" s="19" t="s">
        <v>52</v>
      </c>
      <c r="L18" s="19" t="s">
        <v>52</v>
      </c>
      <c r="M18" s="19" t="s">
        <v>52</v>
      </c>
      <c r="N18" s="2" t="s">
        <v>52</v>
      </c>
    </row>
    <row r="19" spans="1:14" ht="30" customHeight="1" x14ac:dyDescent="0.4">
      <c r="A19" s="19" t="s">
        <v>902</v>
      </c>
      <c r="B19" s="19" t="s">
        <v>891</v>
      </c>
      <c r="C19" s="19" t="s">
        <v>310</v>
      </c>
      <c r="D19" s="19" t="s">
        <v>178</v>
      </c>
      <c r="E19" s="32">
        <f>일위대가!F107</f>
        <v>122</v>
      </c>
      <c r="F19" s="32">
        <f>일위대가!H107</f>
        <v>6133</v>
      </c>
      <c r="G19" s="32">
        <f>일위대가!J107</f>
        <v>0</v>
      </c>
      <c r="H19" s="32">
        <f t="shared" si="0"/>
        <v>6255</v>
      </c>
      <c r="I19" s="19" t="s">
        <v>901</v>
      </c>
      <c r="J19" s="19" t="s">
        <v>52</v>
      </c>
      <c r="K19" s="19" t="s">
        <v>52</v>
      </c>
      <c r="L19" s="19" t="s">
        <v>52</v>
      </c>
      <c r="M19" s="19" t="s">
        <v>52</v>
      </c>
      <c r="N19" s="2" t="s">
        <v>52</v>
      </c>
    </row>
    <row r="20" spans="1:14" ht="30" customHeight="1" x14ac:dyDescent="0.4">
      <c r="A20" s="19" t="s">
        <v>899</v>
      </c>
      <c r="B20" s="19" t="s">
        <v>891</v>
      </c>
      <c r="C20" s="19" t="s">
        <v>306</v>
      </c>
      <c r="D20" s="19" t="s">
        <v>178</v>
      </c>
      <c r="E20" s="32">
        <f>일위대가!F113</f>
        <v>139</v>
      </c>
      <c r="F20" s="32">
        <f>일위대가!H113</f>
        <v>6977</v>
      </c>
      <c r="G20" s="32">
        <f>일위대가!J113</f>
        <v>0</v>
      </c>
      <c r="H20" s="32">
        <f t="shared" si="0"/>
        <v>7116</v>
      </c>
      <c r="I20" s="19" t="s">
        <v>898</v>
      </c>
      <c r="J20" s="19" t="s">
        <v>52</v>
      </c>
      <c r="K20" s="19" t="s">
        <v>52</v>
      </c>
      <c r="L20" s="19" t="s">
        <v>52</v>
      </c>
      <c r="M20" s="19" t="s">
        <v>52</v>
      </c>
      <c r="N20" s="2" t="s">
        <v>52</v>
      </c>
    </row>
    <row r="21" spans="1:14" ht="30" customHeight="1" x14ac:dyDescent="0.4">
      <c r="A21" s="19" t="s">
        <v>896</v>
      </c>
      <c r="B21" s="19" t="s">
        <v>891</v>
      </c>
      <c r="C21" s="19" t="s">
        <v>177</v>
      </c>
      <c r="D21" s="19" t="s">
        <v>178</v>
      </c>
      <c r="E21" s="32">
        <f>일위대가!F119</f>
        <v>152</v>
      </c>
      <c r="F21" s="32">
        <f>일위대가!H119</f>
        <v>7647</v>
      </c>
      <c r="G21" s="32">
        <f>일위대가!J119</f>
        <v>0</v>
      </c>
      <c r="H21" s="32">
        <f t="shared" si="0"/>
        <v>7799</v>
      </c>
      <c r="I21" s="19" t="s">
        <v>895</v>
      </c>
      <c r="J21" s="19" t="s">
        <v>52</v>
      </c>
      <c r="K21" s="19" t="s">
        <v>52</v>
      </c>
      <c r="L21" s="19" t="s">
        <v>52</v>
      </c>
      <c r="M21" s="19" t="s">
        <v>52</v>
      </c>
      <c r="N21" s="2" t="s">
        <v>52</v>
      </c>
    </row>
    <row r="22" spans="1:14" ht="30" customHeight="1" x14ac:dyDescent="0.4">
      <c r="A22" s="19" t="s">
        <v>893</v>
      </c>
      <c r="B22" s="19" t="s">
        <v>891</v>
      </c>
      <c r="C22" s="19" t="s">
        <v>773</v>
      </c>
      <c r="D22" s="19" t="s">
        <v>178</v>
      </c>
      <c r="E22" s="32">
        <f>일위대가!F125</f>
        <v>196</v>
      </c>
      <c r="F22" s="32">
        <f>일위대가!H125</f>
        <v>9832</v>
      </c>
      <c r="G22" s="32">
        <f>일위대가!J125</f>
        <v>0</v>
      </c>
      <c r="H22" s="32">
        <f t="shared" si="0"/>
        <v>10028</v>
      </c>
      <c r="I22" s="19" t="s">
        <v>892</v>
      </c>
      <c r="J22" s="19" t="s">
        <v>52</v>
      </c>
      <c r="K22" s="19" t="s">
        <v>52</v>
      </c>
      <c r="L22" s="19" t="s">
        <v>52</v>
      </c>
      <c r="M22" s="19" t="s">
        <v>52</v>
      </c>
      <c r="N22" s="2" t="s">
        <v>52</v>
      </c>
    </row>
    <row r="23" spans="1:14" ht="30" customHeight="1" x14ac:dyDescent="0.4">
      <c r="A23" s="19" t="s">
        <v>889</v>
      </c>
      <c r="B23" s="19" t="s">
        <v>887</v>
      </c>
      <c r="C23" s="19" t="s">
        <v>756</v>
      </c>
      <c r="D23" s="19" t="s">
        <v>178</v>
      </c>
      <c r="E23" s="32">
        <f>일위대가!F131</f>
        <v>226</v>
      </c>
      <c r="F23" s="32">
        <f>일위대가!H131</f>
        <v>11347</v>
      </c>
      <c r="G23" s="32">
        <f>일위대가!J131</f>
        <v>0</v>
      </c>
      <c r="H23" s="32">
        <f t="shared" si="0"/>
        <v>11573</v>
      </c>
      <c r="I23" s="19" t="s">
        <v>888</v>
      </c>
      <c r="J23" s="19" t="s">
        <v>52</v>
      </c>
      <c r="K23" s="19" t="s">
        <v>52</v>
      </c>
      <c r="L23" s="19" t="s">
        <v>52</v>
      </c>
      <c r="M23" s="19" t="s">
        <v>52</v>
      </c>
      <c r="N23" s="2" t="s">
        <v>52</v>
      </c>
    </row>
    <row r="24" spans="1:14" ht="30" customHeight="1" x14ac:dyDescent="0.4">
      <c r="A24" s="19" t="s">
        <v>885</v>
      </c>
      <c r="B24" s="19" t="s">
        <v>883</v>
      </c>
      <c r="C24" s="19" t="s">
        <v>177</v>
      </c>
      <c r="D24" s="19" t="s">
        <v>178</v>
      </c>
      <c r="E24" s="32">
        <f>일위대가!F137</f>
        <v>152</v>
      </c>
      <c r="F24" s="32">
        <f>일위대가!H137</f>
        <v>7647</v>
      </c>
      <c r="G24" s="32">
        <f>일위대가!J137</f>
        <v>0</v>
      </c>
      <c r="H24" s="32">
        <f t="shared" si="0"/>
        <v>7799</v>
      </c>
      <c r="I24" s="19" t="s">
        <v>884</v>
      </c>
      <c r="J24" s="19" t="s">
        <v>52</v>
      </c>
      <c r="K24" s="19" t="s">
        <v>52</v>
      </c>
      <c r="L24" s="19" t="s">
        <v>52</v>
      </c>
      <c r="M24" s="19" t="s">
        <v>52</v>
      </c>
      <c r="N24" s="2" t="s">
        <v>52</v>
      </c>
    </row>
    <row r="25" spans="1:14" ht="30" customHeight="1" x14ac:dyDescent="0.4">
      <c r="A25" s="19" t="s">
        <v>320</v>
      </c>
      <c r="B25" s="19" t="s">
        <v>301</v>
      </c>
      <c r="C25" s="19" t="s">
        <v>318</v>
      </c>
      <c r="D25" s="19" t="s">
        <v>302</v>
      </c>
      <c r="E25" s="32">
        <f>일위대가!F144</f>
        <v>1007</v>
      </c>
      <c r="F25" s="32">
        <f>일위대가!H144</f>
        <v>14316</v>
      </c>
      <c r="G25" s="32">
        <f>일위대가!J144</f>
        <v>0</v>
      </c>
      <c r="H25" s="32">
        <f t="shared" si="0"/>
        <v>15323</v>
      </c>
      <c r="I25" s="19" t="s">
        <v>319</v>
      </c>
      <c r="J25" s="19" t="s">
        <v>52</v>
      </c>
      <c r="K25" s="19" t="s">
        <v>52</v>
      </c>
      <c r="L25" s="19" t="s">
        <v>52</v>
      </c>
      <c r="M25" s="19" t="s">
        <v>52</v>
      </c>
      <c r="N25" s="2" t="s">
        <v>52</v>
      </c>
    </row>
    <row r="26" spans="1:14" ht="30" customHeight="1" x14ac:dyDescent="0.4">
      <c r="A26" s="19" t="s">
        <v>316</v>
      </c>
      <c r="B26" s="19" t="s">
        <v>301</v>
      </c>
      <c r="C26" s="19" t="s">
        <v>314</v>
      </c>
      <c r="D26" s="19" t="s">
        <v>302</v>
      </c>
      <c r="E26" s="32">
        <f>일위대가!F151</f>
        <v>1333</v>
      </c>
      <c r="F26" s="32">
        <f>일위대가!H151</f>
        <v>16320</v>
      </c>
      <c r="G26" s="32">
        <f>일위대가!J151</f>
        <v>0</v>
      </c>
      <c r="H26" s="32">
        <f t="shared" si="0"/>
        <v>17653</v>
      </c>
      <c r="I26" s="19" t="s">
        <v>315</v>
      </c>
      <c r="J26" s="19" t="s">
        <v>52</v>
      </c>
      <c r="K26" s="19" t="s">
        <v>52</v>
      </c>
      <c r="L26" s="19" t="s">
        <v>52</v>
      </c>
      <c r="M26" s="19" t="s">
        <v>52</v>
      </c>
      <c r="N26" s="2" t="s">
        <v>52</v>
      </c>
    </row>
    <row r="27" spans="1:14" ht="30" customHeight="1" x14ac:dyDescent="0.4">
      <c r="A27" s="19" t="s">
        <v>312</v>
      </c>
      <c r="B27" s="19" t="s">
        <v>301</v>
      </c>
      <c r="C27" s="19" t="s">
        <v>310</v>
      </c>
      <c r="D27" s="19" t="s">
        <v>302</v>
      </c>
      <c r="E27" s="32">
        <f>일위대가!F158</f>
        <v>1711</v>
      </c>
      <c r="F27" s="32">
        <f>일위대가!H158</f>
        <v>18897</v>
      </c>
      <c r="G27" s="32">
        <f>일위대가!J158</f>
        <v>0</v>
      </c>
      <c r="H27" s="32">
        <f t="shared" si="0"/>
        <v>20608</v>
      </c>
      <c r="I27" s="19" t="s">
        <v>311</v>
      </c>
      <c r="J27" s="19" t="s">
        <v>52</v>
      </c>
      <c r="K27" s="19" t="s">
        <v>52</v>
      </c>
      <c r="L27" s="19" t="s">
        <v>52</v>
      </c>
      <c r="M27" s="19" t="s">
        <v>52</v>
      </c>
      <c r="N27" s="2" t="s">
        <v>52</v>
      </c>
    </row>
    <row r="28" spans="1:14" ht="30" customHeight="1" x14ac:dyDescent="0.4">
      <c r="A28" s="19" t="s">
        <v>308</v>
      </c>
      <c r="B28" s="19" t="s">
        <v>301</v>
      </c>
      <c r="C28" s="19" t="s">
        <v>306</v>
      </c>
      <c r="D28" s="19" t="s">
        <v>302</v>
      </c>
      <c r="E28" s="32">
        <f>일위대가!F165</f>
        <v>2043</v>
      </c>
      <c r="F28" s="32">
        <f>일위대가!H165</f>
        <v>22047</v>
      </c>
      <c r="G28" s="32">
        <f>일위대가!J165</f>
        <v>0</v>
      </c>
      <c r="H28" s="32">
        <f t="shared" si="0"/>
        <v>24090</v>
      </c>
      <c r="I28" s="19" t="s">
        <v>307</v>
      </c>
      <c r="J28" s="19" t="s">
        <v>52</v>
      </c>
      <c r="K28" s="19" t="s">
        <v>52</v>
      </c>
      <c r="L28" s="19" t="s">
        <v>52</v>
      </c>
      <c r="M28" s="19" t="s">
        <v>52</v>
      </c>
      <c r="N28" s="2" t="s">
        <v>52</v>
      </c>
    </row>
    <row r="29" spans="1:14" ht="30" customHeight="1" x14ac:dyDescent="0.4">
      <c r="A29" s="19" t="s">
        <v>304</v>
      </c>
      <c r="B29" s="19" t="s">
        <v>301</v>
      </c>
      <c r="C29" s="19" t="s">
        <v>177</v>
      </c>
      <c r="D29" s="19" t="s">
        <v>302</v>
      </c>
      <c r="E29" s="32">
        <f>일위대가!F172</f>
        <v>2516</v>
      </c>
      <c r="F29" s="32">
        <f>일위대가!H172</f>
        <v>24051</v>
      </c>
      <c r="G29" s="32">
        <f>일위대가!J172</f>
        <v>0</v>
      </c>
      <c r="H29" s="32">
        <f t="shared" si="0"/>
        <v>26567</v>
      </c>
      <c r="I29" s="19" t="s">
        <v>303</v>
      </c>
      <c r="J29" s="19" t="s">
        <v>52</v>
      </c>
      <c r="K29" s="19" t="s">
        <v>52</v>
      </c>
      <c r="L29" s="19" t="s">
        <v>52</v>
      </c>
      <c r="M29" s="19" t="s">
        <v>52</v>
      </c>
      <c r="N29" s="2" t="s">
        <v>52</v>
      </c>
    </row>
    <row r="30" spans="1:14" ht="30" customHeight="1" x14ac:dyDescent="0.4">
      <c r="A30" s="19" t="s">
        <v>184</v>
      </c>
      <c r="B30" s="19" t="s">
        <v>176</v>
      </c>
      <c r="C30" s="19" t="s">
        <v>182</v>
      </c>
      <c r="D30" s="19" t="s">
        <v>178</v>
      </c>
      <c r="E30" s="32">
        <f>일위대가!F180</f>
        <v>2418</v>
      </c>
      <c r="F30" s="32">
        <f>일위대가!H180</f>
        <v>11709</v>
      </c>
      <c r="G30" s="32">
        <f>일위대가!J180</f>
        <v>0</v>
      </c>
      <c r="H30" s="32">
        <f t="shared" si="0"/>
        <v>14127</v>
      </c>
      <c r="I30" s="19" t="s">
        <v>183</v>
      </c>
      <c r="J30" s="19" t="s">
        <v>52</v>
      </c>
      <c r="K30" s="19" t="s">
        <v>52</v>
      </c>
      <c r="L30" s="19" t="s">
        <v>52</v>
      </c>
      <c r="M30" s="19" t="s">
        <v>52</v>
      </c>
      <c r="N30" s="2" t="s">
        <v>52</v>
      </c>
    </row>
    <row r="31" spans="1:14" ht="30" customHeight="1" x14ac:dyDescent="0.4">
      <c r="A31" s="19" t="s">
        <v>180</v>
      </c>
      <c r="B31" s="19" t="s">
        <v>176</v>
      </c>
      <c r="C31" s="19" t="s">
        <v>177</v>
      </c>
      <c r="D31" s="19" t="s">
        <v>178</v>
      </c>
      <c r="E31" s="32">
        <f>일위대가!F188</f>
        <v>8389</v>
      </c>
      <c r="F31" s="32">
        <f>일위대가!H188</f>
        <v>26428</v>
      </c>
      <c r="G31" s="32">
        <f>일위대가!J188</f>
        <v>0</v>
      </c>
      <c r="H31" s="32">
        <f t="shared" si="0"/>
        <v>34817</v>
      </c>
      <c r="I31" s="19" t="s">
        <v>179</v>
      </c>
      <c r="J31" s="19" t="s">
        <v>52</v>
      </c>
      <c r="K31" s="19" t="s">
        <v>52</v>
      </c>
      <c r="L31" s="19" t="s">
        <v>52</v>
      </c>
      <c r="M31" s="19" t="s">
        <v>52</v>
      </c>
      <c r="N31" s="2" t="s">
        <v>52</v>
      </c>
    </row>
    <row r="32" spans="1:14" ht="30" customHeight="1" x14ac:dyDescent="0.4">
      <c r="A32" s="19" t="s">
        <v>205</v>
      </c>
      <c r="B32" s="19" t="s">
        <v>186</v>
      </c>
      <c r="C32" s="19" t="s">
        <v>203</v>
      </c>
      <c r="D32" s="19" t="s">
        <v>178</v>
      </c>
      <c r="E32" s="32">
        <f>일위대가!F196</f>
        <v>9317</v>
      </c>
      <c r="F32" s="32">
        <f>일위대가!H196</f>
        <v>9869</v>
      </c>
      <c r="G32" s="32">
        <f>일위대가!J196</f>
        <v>0</v>
      </c>
      <c r="H32" s="32">
        <f t="shared" si="0"/>
        <v>19186</v>
      </c>
      <c r="I32" s="19" t="s">
        <v>204</v>
      </c>
      <c r="J32" s="19" t="s">
        <v>52</v>
      </c>
      <c r="K32" s="19" t="s">
        <v>52</v>
      </c>
      <c r="L32" s="19" t="s">
        <v>52</v>
      </c>
      <c r="M32" s="19" t="s">
        <v>52</v>
      </c>
      <c r="N32" s="2" t="s">
        <v>52</v>
      </c>
    </row>
    <row r="33" spans="1:14" ht="30" customHeight="1" x14ac:dyDescent="0.4">
      <c r="A33" s="19" t="s">
        <v>651</v>
      </c>
      <c r="B33" s="19" t="s">
        <v>649</v>
      </c>
      <c r="C33" s="19" t="s">
        <v>203</v>
      </c>
      <c r="D33" s="19" t="s">
        <v>178</v>
      </c>
      <c r="E33" s="32">
        <f>일위대가!F204</f>
        <v>9461</v>
      </c>
      <c r="F33" s="32">
        <f>일위대가!H204</f>
        <v>17056</v>
      </c>
      <c r="G33" s="32">
        <f>일위대가!J204</f>
        <v>0</v>
      </c>
      <c r="H33" s="32">
        <f t="shared" si="0"/>
        <v>26517</v>
      </c>
      <c r="I33" s="19" t="s">
        <v>650</v>
      </c>
      <c r="J33" s="19" t="s">
        <v>52</v>
      </c>
      <c r="K33" s="19" t="s">
        <v>52</v>
      </c>
      <c r="L33" s="19" t="s">
        <v>52</v>
      </c>
      <c r="M33" s="19" t="s">
        <v>52</v>
      </c>
      <c r="N33" s="2" t="s">
        <v>52</v>
      </c>
    </row>
    <row r="34" spans="1:14" ht="30" customHeight="1" x14ac:dyDescent="0.4">
      <c r="A34" s="19" t="s">
        <v>201</v>
      </c>
      <c r="B34" s="19" t="s">
        <v>186</v>
      </c>
      <c r="C34" s="19" t="s">
        <v>199</v>
      </c>
      <c r="D34" s="19" t="s">
        <v>178</v>
      </c>
      <c r="E34" s="32">
        <f>일위대가!F212</f>
        <v>12008</v>
      </c>
      <c r="F34" s="32">
        <f>일위대가!H212</f>
        <v>11287</v>
      </c>
      <c r="G34" s="32">
        <f>일위대가!J212</f>
        <v>0</v>
      </c>
      <c r="H34" s="32">
        <f t="shared" si="0"/>
        <v>23295</v>
      </c>
      <c r="I34" s="19" t="s">
        <v>200</v>
      </c>
      <c r="J34" s="19" t="s">
        <v>52</v>
      </c>
      <c r="K34" s="19" t="s">
        <v>52</v>
      </c>
      <c r="L34" s="19" t="s">
        <v>52</v>
      </c>
      <c r="M34" s="19" t="s">
        <v>52</v>
      </c>
      <c r="N34" s="2" t="s">
        <v>52</v>
      </c>
    </row>
    <row r="35" spans="1:14" ht="30" customHeight="1" x14ac:dyDescent="0.4">
      <c r="A35" s="19" t="s">
        <v>197</v>
      </c>
      <c r="B35" s="19" t="s">
        <v>186</v>
      </c>
      <c r="C35" s="19" t="s">
        <v>195</v>
      </c>
      <c r="D35" s="19" t="s">
        <v>178</v>
      </c>
      <c r="E35" s="32">
        <f>일위대가!F220</f>
        <v>14751</v>
      </c>
      <c r="F35" s="32">
        <f>일위대가!H220</f>
        <v>15886</v>
      </c>
      <c r="G35" s="32">
        <f>일위대가!J220</f>
        <v>0</v>
      </c>
      <c r="H35" s="32">
        <f t="shared" si="0"/>
        <v>30637</v>
      </c>
      <c r="I35" s="19" t="s">
        <v>196</v>
      </c>
      <c r="J35" s="19" t="s">
        <v>52</v>
      </c>
      <c r="K35" s="19" t="s">
        <v>52</v>
      </c>
      <c r="L35" s="19" t="s">
        <v>52</v>
      </c>
      <c r="M35" s="19" t="s">
        <v>52</v>
      </c>
      <c r="N35" s="2" t="s">
        <v>52</v>
      </c>
    </row>
    <row r="36" spans="1:14" ht="30" customHeight="1" x14ac:dyDescent="0.4">
      <c r="A36" s="19" t="s">
        <v>193</v>
      </c>
      <c r="B36" s="19" t="s">
        <v>186</v>
      </c>
      <c r="C36" s="19" t="s">
        <v>191</v>
      </c>
      <c r="D36" s="19" t="s">
        <v>178</v>
      </c>
      <c r="E36" s="32">
        <f>일위대가!F228</f>
        <v>18865</v>
      </c>
      <c r="F36" s="32">
        <f>일위대가!H228</f>
        <v>19317</v>
      </c>
      <c r="G36" s="32">
        <f>일위대가!J228</f>
        <v>0</v>
      </c>
      <c r="H36" s="32">
        <f t="shared" ref="H36:H67" si="1">E36+F36+G36</f>
        <v>38182</v>
      </c>
      <c r="I36" s="19" t="s">
        <v>192</v>
      </c>
      <c r="J36" s="19" t="s">
        <v>52</v>
      </c>
      <c r="K36" s="19" t="s">
        <v>52</v>
      </c>
      <c r="L36" s="19" t="s">
        <v>52</v>
      </c>
      <c r="M36" s="19" t="s">
        <v>52</v>
      </c>
      <c r="N36" s="2" t="s">
        <v>52</v>
      </c>
    </row>
    <row r="37" spans="1:14" ht="30" customHeight="1" x14ac:dyDescent="0.4">
      <c r="A37" s="19" t="s">
        <v>189</v>
      </c>
      <c r="B37" s="19" t="s">
        <v>186</v>
      </c>
      <c r="C37" s="19" t="s">
        <v>187</v>
      </c>
      <c r="D37" s="19" t="s">
        <v>178</v>
      </c>
      <c r="E37" s="32">
        <f>일위대가!F236</f>
        <v>21630</v>
      </c>
      <c r="F37" s="32">
        <f>일위대가!H236</f>
        <v>20486</v>
      </c>
      <c r="G37" s="32">
        <f>일위대가!J236</f>
        <v>0</v>
      </c>
      <c r="H37" s="32">
        <f t="shared" si="1"/>
        <v>42116</v>
      </c>
      <c r="I37" s="19" t="s">
        <v>188</v>
      </c>
      <c r="J37" s="19" t="s">
        <v>52</v>
      </c>
      <c r="K37" s="19" t="s">
        <v>52</v>
      </c>
      <c r="L37" s="19" t="s">
        <v>52</v>
      </c>
      <c r="M37" s="19" t="s">
        <v>52</v>
      </c>
      <c r="N37" s="2" t="s">
        <v>52</v>
      </c>
    </row>
    <row r="38" spans="1:14" ht="30" customHeight="1" x14ac:dyDescent="0.4">
      <c r="A38" s="19" t="s">
        <v>435</v>
      </c>
      <c r="B38" s="19" t="s">
        <v>416</v>
      </c>
      <c r="C38" s="19" t="s">
        <v>433</v>
      </c>
      <c r="D38" s="19" t="s">
        <v>178</v>
      </c>
      <c r="E38" s="32">
        <f>일위대가!F244</f>
        <v>1966</v>
      </c>
      <c r="F38" s="32">
        <f>일위대가!H244</f>
        <v>18095</v>
      </c>
      <c r="G38" s="32">
        <f>일위대가!J244</f>
        <v>0</v>
      </c>
      <c r="H38" s="32">
        <f t="shared" si="1"/>
        <v>20061</v>
      </c>
      <c r="I38" s="19" t="s">
        <v>434</v>
      </c>
      <c r="J38" s="19" t="s">
        <v>52</v>
      </c>
      <c r="K38" s="19" t="s">
        <v>52</v>
      </c>
      <c r="L38" s="19" t="s">
        <v>52</v>
      </c>
      <c r="M38" s="19" t="s">
        <v>52</v>
      </c>
      <c r="N38" s="2" t="s">
        <v>52</v>
      </c>
    </row>
    <row r="39" spans="1:14" ht="30" customHeight="1" x14ac:dyDescent="0.4">
      <c r="A39" s="19" t="s">
        <v>431</v>
      </c>
      <c r="B39" s="19" t="s">
        <v>416</v>
      </c>
      <c r="C39" s="19" t="s">
        <v>429</v>
      </c>
      <c r="D39" s="19" t="s">
        <v>178</v>
      </c>
      <c r="E39" s="32">
        <f>일위대가!F252</f>
        <v>6023</v>
      </c>
      <c r="F39" s="32">
        <f>일위대가!H252</f>
        <v>29686</v>
      </c>
      <c r="G39" s="32">
        <f>일위대가!J252</f>
        <v>0</v>
      </c>
      <c r="H39" s="32">
        <f t="shared" si="1"/>
        <v>35709</v>
      </c>
      <c r="I39" s="19" t="s">
        <v>430</v>
      </c>
      <c r="J39" s="19" t="s">
        <v>52</v>
      </c>
      <c r="K39" s="19" t="s">
        <v>52</v>
      </c>
      <c r="L39" s="19" t="s">
        <v>52</v>
      </c>
      <c r="M39" s="19" t="s">
        <v>52</v>
      </c>
      <c r="N39" s="2" t="s">
        <v>52</v>
      </c>
    </row>
    <row r="40" spans="1:14" ht="30" customHeight="1" x14ac:dyDescent="0.4">
      <c r="A40" s="19" t="s">
        <v>442</v>
      </c>
      <c r="B40" s="19" t="s">
        <v>437</v>
      </c>
      <c r="C40" s="19" t="s">
        <v>429</v>
      </c>
      <c r="D40" s="19" t="s">
        <v>178</v>
      </c>
      <c r="E40" s="32">
        <f>일위대가!F260</f>
        <v>6023</v>
      </c>
      <c r="F40" s="32">
        <f>일위대가!H260</f>
        <v>29686</v>
      </c>
      <c r="G40" s="32">
        <f>일위대가!J260</f>
        <v>0</v>
      </c>
      <c r="H40" s="32">
        <f t="shared" si="1"/>
        <v>35709</v>
      </c>
      <c r="I40" s="19" t="s">
        <v>441</v>
      </c>
      <c r="J40" s="19" t="s">
        <v>52</v>
      </c>
      <c r="K40" s="19" t="s">
        <v>52</v>
      </c>
      <c r="L40" s="19" t="s">
        <v>52</v>
      </c>
      <c r="M40" s="19" t="s">
        <v>52</v>
      </c>
      <c r="N40" s="2" t="s">
        <v>52</v>
      </c>
    </row>
    <row r="41" spans="1:14" ht="30" customHeight="1" x14ac:dyDescent="0.4">
      <c r="A41" s="19" t="s">
        <v>427</v>
      </c>
      <c r="B41" s="19" t="s">
        <v>416</v>
      </c>
      <c r="C41" s="19" t="s">
        <v>425</v>
      </c>
      <c r="D41" s="19" t="s">
        <v>178</v>
      </c>
      <c r="E41" s="32">
        <f>일위대가!F268</f>
        <v>10457</v>
      </c>
      <c r="F41" s="32">
        <f>일위대가!H268</f>
        <v>39805</v>
      </c>
      <c r="G41" s="32">
        <f>일위대가!J268</f>
        <v>0</v>
      </c>
      <c r="H41" s="32">
        <f t="shared" si="1"/>
        <v>50262</v>
      </c>
      <c r="I41" s="19" t="s">
        <v>426</v>
      </c>
      <c r="J41" s="19" t="s">
        <v>52</v>
      </c>
      <c r="K41" s="19" t="s">
        <v>52</v>
      </c>
      <c r="L41" s="19" t="s">
        <v>52</v>
      </c>
      <c r="M41" s="19" t="s">
        <v>52</v>
      </c>
      <c r="N41" s="2" t="s">
        <v>52</v>
      </c>
    </row>
    <row r="42" spans="1:14" ht="30" customHeight="1" x14ac:dyDescent="0.4">
      <c r="A42" s="19" t="s">
        <v>423</v>
      </c>
      <c r="B42" s="19" t="s">
        <v>416</v>
      </c>
      <c r="C42" s="19" t="s">
        <v>421</v>
      </c>
      <c r="D42" s="19" t="s">
        <v>178</v>
      </c>
      <c r="E42" s="32">
        <f>일위대가!F276</f>
        <v>16838</v>
      </c>
      <c r="F42" s="32">
        <f>일위대가!H276</f>
        <v>51266</v>
      </c>
      <c r="G42" s="32">
        <f>일위대가!J276</f>
        <v>0</v>
      </c>
      <c r="H42" s="32">
        <f t="shared" si="1"/>
        <v>68104</v>
      </c>
      <c r="I42" s="19" t="s">
        <v>422</v>
      </c>
      <c r="J42" s="19" t="s">
        <v>52</v>
      </c>
      <c r="K42" s="19" t="s">
        <v>52</v>
      </c>
      <c r="L42" s="19" t="s">
        <v>52</v>
      </c>
      <c r="M42" s="19" t="s">
        <v>52</v>
      </c>
      <c r="N42" s="2" t="s">
        <v>52</v>
      </c>
    </row>
    <row r="43" spans="1:14" ht="30" customHeight="1" x14ac:dyDescent="0.4">
      <c r="A43" s="19" t="s">
        <v>439</v>
      </c>
      <c r="B43" s="19" t="s">
        <v>437</v>
      </c>
      <c r="C43" s="19" t="s">
        <v>421</v>
      </c>
      <c r="D43" s="19" t="s">
        <v>178</v>
      </c>
      <c r="E43" s="32">
        <f>일위대가!F284</f>
        <v>16838</v>
      </c>
      <c r="F43" s="32">
        <f>일위대가!H284</f>
        <v>51266</v>
      </c>
      <c r="G43" s="32">
        <f>일위대가!J284</f>
        <v>0</v>
      </c>
      <c r="H43" s="32">
        <f t="shared" si="1"/>
        <v>68104</v>
      </c>
      <c r="I43" s="19" t="s">
        <v>438</v>
      </c>
      <c r="J43" s="19" t="s">
        <v>52</v>
      </c>
      <c r="K43" s="19" t="s">
        <v>52</v>
      </c>
      <c r="L43" s="19" t="s">
        <v>52</v>
      </c>
      <c r="M43" s="19" t="s">
        <v>52</v>
      </c>
      <c r="N43" s="2" t="s">
        <v>52</v>
      </c>
    </row>
    <row r="44" spans="1:14" ht="30" customHeight="1" x14ac:dyDescent="0.4">
      <c r="A44" s="19" t="s">
        <v>419</v>
      </c>
      <c r="B44" s="19" t="s">
        <v>416</v>
      </c>
      <c r="C44" s="19" t="s">
        <v>417</v>
      </c>
      <c r="D44" s="19" t="s">
        <v>178</v>
      </c>
      <c r="E44" s="32">
        <f>일위대가!F292</f>
        <v>36040</v>
      </c>
      <c r="F44" s="32">
        <f>일위대가!H292</f>
        <v>70832</v>
      </c>
      <c r="G44" s="32">
        <f>일위대가!J292</f>
        <v>0</v>
      </c>
      <c r="H44" s="32">
        <f t="shared" si="1"/>
        <v>106872</v>
      </c>
      <c r="I44" s="19" t="s">
        <v>418</v>
      </c>
      <c r="J44" s="19" t="s">
        <v>52</v>
      </c>
      <c r="K44" s="19" t="s">
        <v>52</v>
      </c>
      <c r="L44" s="19" t="s">
        <v>52</v>
      </c>
      <c r="M44" s="19" t="s">
        <v>52</v>
      </c>
      <c r="N44" s="2" t="s">
        <v>52</v>
      </c>
    </row>
    <row r="45" spans="1:14" ht="30" customHeight="1" x14ac:dyDescent="0.4">
      <c r="A45" s="19" t="s">
        <v>516</v>
      </c>
      <c r="B45" s="19" t="s">
        <v>509</v>
      </c>
      <c r="C45" s="19" t="s">
        <v>514</v>
      </c>
      <c r="D45" s="19" t="s">
        <v>178</v>
      </c>
      <c r="E45" s="32">
        <f>일위대가!F300</f>
        <v>13920</v>
      </c>
      <c r="F45" s="32">
        <f>일위대가!H300</f>
        <v>26428</v>
      </c>
      <c r="G45" s="32">
        <f>일위대가!J300</f>
        <v>0</v>
      </c>
      <c r="H45" s="32">
        <f t="shared" si="1"/>
        <v>40348</v>
      </c>
      <c r="I45" s="19" t="s">
        <v>515</v>
      </c>
      <c r="J45" s="19" t="s">
        <v>52</v>
      </c>
      <c r="K45" s="19" t="s">
        <v>52</v>
      </c>
      <c r="L45" s="19" t="s">
        <v>52</v>
      </c>
      <c r="M45" s="19" t="s">
        <v>52</v>
      </c>
      <c r="N45" s="2" t="s">
        <v>52</v>
      </c>
    </row>
    <row r="46" spans="1:14" ht="30" customHeight="1" x14ac:dyDescent="0.4">
      <c r="A46" s="19" t="s">
        <v>512</v>
      </c>
      <c r="B46" s="19" t="s">
        <v>509</v>
      </c>
      <c r="C46" s="19" t="s">
        <v>510</v>
      </c>
      <c r="D46" s="19" t="s">
        <v>178</v>
      </c>
      <c r="E46" s="32">
        <f>일위대가!F308</f>
        <v>17190</v>
      </c>
      <c r="F46" s="32">
        <f>일위대가!H308</f>
        <v>32867</v>
      </c>
      <c r="G46" s="32">
        <f>일위대가!J308</f>
        <v>0</v>
      </c>
      <c r="H46" s="32">
        <f t="shared" si="1"/>
        <v>50057</v>
      </c>
      <c r="I46" s="19" t="s">
        <v>511</v>
      </c>
      <c r="J46" s="19" t="s">
        <v>52</v>
      </c>
      <c r="K46" s="19" t="s">
        <v>52</v>
      </c>
      <c r="L46" s="19" t="s">
        <v>52</v>
      </c>
      <c r="M46" s="19" t="s">
        <v>52</v>
      </c>
      <c r="N46" s="2" t="s">
        <v>52</v>
      </c>
    </row>
    <row r="47" spans="1:14" ht="30" customHeight="1" x14ac:dyDescent="0.4">
      <c r="A47" s="19" t="s">
        <v>766</v>
      </c>
      <c r="B47" s="19" t="s">
        <v>764</v>
      </c>
      <c r="C47" s="19" t="s">
        <v>756</v>
      </c>
      <c r="D47" s="19" t="s">
        <v>302</v>
      </c>
      <c r="E47" s="32">
        <f>일위대가!F314</f>
        <v>13511</v>
      </c>
      <c r="F47" s="32">
        <f>일위대가!H314</f>
        <v>0</v>
      </c>
      <c r="G47" s="32">
        <f>일위대가!J314</f>
        <v>0</v>
      </c>
      <c r="H47" s="32">
        <f t="shared" si="1"/>
        <v>13511</v>
      </c>
      <c r="I47" s="19" t="s">
        <v>765</v>
      </c>
      <c r="J47" s="19" t="s">
        <v>52</v>
      </c>
      <c r="K47" s="19" t="s">
        <v>52</v>
      </c>
      <c r="L47" s="19" t="s">
        <v>52</v>
      </c>
      <c r="M47" s="19" t="s">
        <v>52</v>
      </c>
      <c r="N47" s="2" t="s">
        <v>52</v>
      </c>
    </row>
    <row r="48" spans="1:14" ht="30" customHeight="1" x14ac:dyDescent="0.4">
      <c r="A48" s="19" t="s">
        <v>579</v>
      </c>
      <c r="B48" s="19" t="s">
        <v>571</v>
      </c>
      <c r="C48" s="19" t="s">
        <v>577</v>
      </c>
      <c r="D48" s="19" t="s">
        <v>573</v>
      </c>
      <c r="E48" s="32">
        <f>일위대가!F321</f>
        <v>115639</v>
      </c>
      <c r="F48" s="32">
        <f>일위대가!H321</f>
        <v>53198</v>
      </c>
      <c r="G48" s="32">
        <f>일위대가!J321</f>
        <v>0</v>
      </c>
      <c r="H48" s="32">
        <f t="shared" si="1"/>
        <v>168837</v>
      </c>
      <c r="I48" s="19" t="s">
        <v>578</v>
      </c>
      <c r="J48" s="19" t="s">
        <v>52</v>
      </c>
      <c r="K48" s="19" t="s">
        <v>52</v>
      </c>
      <c r="L48" s="19" t="s">
        <v>52</v>
      </c>
      <c r="M48" s="19" t="s">
        <v>52</v>
      </c>
      <c r="N48" s="2" t="s">
        <v>52</v>
      </c>
    </row>
    <row r="49" spans="1:14" ht="30" customHeight="1" x14ac:dyDescent="0.4">
      <c r="A49" s="19" t="s">
        <v>575</v>
      </c>
      <c r="B49" s="19" t="s">
        <v>571</v>
      </c>
      <c r="C49" s="19" t="s">
        <v>572</v>
      </c>
      <c r="D49" s="19" t="s">
        <v>573</v>
      </c>
      <c r="E49" s="32">
        <f>일위대가!F328</f>
        <v>130612</v>
      </c>
      <c r="F49" s="32">
        <f>일위대가!H328</f>
        <v>61377</v>
      </c>
      <c r="G49" s="32">
        <f>일위대가!J328</f>
        <v>0</v>
      </c>
      <c r="H49" s="32">
        <f t="shared" si="1"/>
        <v>191989</v>
      </c>
      <c r="I49" s="19" t="s">
        <v>574</v>
      </c>
      <c r="J49" s="19" t="s">
        <v>52</v>
      </c>
      <c r="K49" s="19" t="s">
        <v>52</v>
      </c>
      <c r="L49" s="19" t="s">
        <v>52</v>
      </c>
      <c r="M49" s="19" t="s">
        <v>52</v>
      </c>
      <c r="N49" s="2" t="s">
        <v>52</v>
      </c>
    </row>
    <row r="50" spans="1:14" ht="30" customHeight="1" x14ac:dyDescent="0.4">
      <c r="A50" s="19" t="s">
        <v>923</v>
      </c>
      <c r="B50" s="19" t="s">
        <v>920</v>
      </c>
      <c r="C50" s="19" t="s">
        <v>921</v>
      </c>
      <c r="D50" s="19" t="s">
        <v>573</v>
      </c>
      <c r="E50" s="32">
        <f>일위대가!F334</f>
        <v>414</v>
      </c>
      <c r="F50" s="32">
        <f>일위대가!H334</f>
        <v>20746</v>
      </c>
      <c r="G50" s="32">
        <f>일위대가!J334</f>
        <v>0</v>
      </c>
      <c r="H50" s="32">
        <f t="shared" si="1"/>
        <v>21160</v>
      </c>
      <c r="I50" s="19" t="s">
        <v>922</v>
      </c>
      <c r="J50" s="19" t="s">
        <v>52</v>
      </c>
      <c r="K50" s="19" t="s">
        <v>52</v>
      </c>
      <c r="L50" s="19" t="s">
        <v>52</v>
      </c>
      <c r="M50" s="19" t="s">
        <v>52</v>
      </c>
      <c r="N50" s="2" t="s">
        <v>52</v>
      </c>
    </row>
    <row r="51" spans="1:14" ht="30" customHeight="1" x14ac:dyDescent="0.4">
      <c r="A51" s="19" t="s">
        <v>526</v>
      </c>
      <c r="B51" s="19" t="s">
        <v>519</v>
      </c>
      <c r="C51" s="19" t="s">
        <v>524</v>
      </c>
      <c r="D51" s="19" t="s">
        <v>178</v>
      </c>
      <c r="E51" s="32">
        <f>일위대가!F340</f>
        <v>3304</v>
      </c>
      <c r="F51" s="32">
        <f>일위대가!H340</f>
        <v>3469</v>
      </c>
      <c r="G51" s="32">
        <f>일위대가!J340</f>
        <v>0</v>
      </c>
      <c r="H51" s="32">
        <f t="shared" si="1"/>
        <v>6773</v>
      </c>
      <c r="I51" s="19" t="s">
        <v>525</v>
      </c>
      <c r="J51" s="19" t="s">
        <v>52</v>
      </c>
      <c r="K51" s="19" t="s">
        <v>52</v>
      </c>
      <c r="L51" s="19" t="s">
        <v>52</v>
      </c>
      <c r="M51" s="19" t="s">
        <v>52</v>
      </c>
      <c r="N51" s="2" t="s">
        <v>52</v>
      </c>
    </row>
    <row r="52" spans="1:14" ht="30" customHeight="1" x14ac:dyDescent="0.4">
      <c r="A52" s="19" t="s">
        <v>522</v>
      </c>
      <c r="B52" s="19" t="s">
        <v>519</v>
      </c>
      <c r="C52" s="19" t="s">
        <v>520</v>
      </c>
      <c r="D52" s="19" t="s">
        <v>178</v>
      </c>
      <c r="E52" s="32">
        <f>일위대가!F346</f>
        <v>4912</v>
      </c>
      <c r="F52" s="32">
        <f>일위대가!H346</f>
        <v>5619</v>
      </c>
      <c r="G52" s="32">
        <f>일위대가!J346</f>
        <v>0</v>
      </c>
      <c r="H52" s="32">
        <f t="shared" si="1"/>
        <v>10531</v>
      </c>
      <c r="I52" s="19" t="s">
        <v>521</v>
      </c>
      <c r="J52" s="19" t="s">
        <v>52</v>
      </c>
      <c r="K52" s="19" t="s">
        <v>52</v>
      </c>
      <c r="L52" s="19" t="s">
        <v>52</v>
      </c>
      <c r="M52" s="19" t="s">
        <v>52</v>
      </c>
      <c r="N52" s="2" t="s">
        <v>52</v>
      </c>
    </row>
    <row r="53" spans="1:14" ht="30" customHeight="1" x14ac:dyDescent="0.4">
      <c r="A53" s="19" t="s">
        <v>624</v>
      </c>
      <c r="B53" s="19" t="s">
        <v>621</v>
      </c>
      <c r="C53" s="19" t="s">
        <v>622</v>
      </c>
      <c r="D53" s="19" t="s">
        <v>101</v>
      </c>
      <c r="E53" s="32">
        <f>일위대가!F351</f>
        <v>75720</v>
      </c>
      <c r="F53" s="32">
        <f>일위대가!H351</f>
        <v>65147</v>
      </c>
      <c r="G53" s="32">
        <f>일위대가!J351</f>
        <v>0</v>
      </c>
      <c r="H53" s="32">
        <f t="shared" si="1"/>
        <v>140867</v>
      </c>
      <c r="I53" s="19" t="s">
        <v>623</v>
      </c>
      <c r="J53" s="19" t="s">
        <v>52</v>
      </c>
      <c r="K53" s="19" t="s">
        <v>52</v>
      </c>
      <c r="L53" s="19" t="s">
        <v>52</v>
      </c>
      <c r="M53" s="19" t="s">
        <v>52</v>
      </c>
      <c r="N53" s="2" t="s">
        <v>52</v>
      </c>
    </row>
    <row r="54" spans="1:14" ht="30" customHeight="1" x14ac:dyDescent="0.4">
      <c r="A54" s="19" t="s">
        <v>633</v>
      </c>
      <c r="B54" s="19" t="s">
        <v>630</v>
      </c>
      <c r="C54" s="19" t="s">
        <v>631</v>
      </c>
      <c r="D54" s="19" t="s">
        <v>573</v>
      </c>
      <c r="E54" s="32">
        <f>일위대가!F360</f>
        <v>23121</v>
      </c>
      <c r="F54" s="32">
        <f>일위대가!H360</f>
        <v>48288</v>
      </c>
      <c r="G54" s="32">
        <f>일위대가!J360</f>
        <v>0</v>
      </c>
      <c r="H54" s="32">
        <f t="shared" si="1"/>
        <v>71409</v>
      </c>
      <c r="I54" s="19" t="s">
        <v>632</v>
      </c>
      <c r="J54" s="19" t="s">
        <v>52</v>
      </c>
      <c r="K54" s="19" t="s">
        <v>52</v>
      </c>
      <c r="L54" s="19" t="s">
        <v>52</v>
      </c>
      <c r="M54" s="19" t="s">
        <v>52</v>
      </c>
      <c r="N54" s="2" t="s">
        <v>52</v>
      </c>
    </row>
    <row r="55" spans="1:14" ht="30" customHeight="1" x14ac:dyDescent="0.4">
      <c r="A55" s="19" t="s">
        <v>619</v>
      </c>
      <c r="B55" s="19" t="s">
        <v>616</v>
      </c>
      <c r="C55" s="19" t="s">
        <v>617</v>
      </c>
      <c r="D55" s="19" t="s">
        <v>101</v>
      </c>
      <c r="E55" s="32">
        <f>일위대가!F366</f>
        <v>102278</v>
      </c>
      <c r="F55" s="32">
        <f>일위대가!H366</f>
        <v>109273</v>
      </c>
      <c r="G55" s="32">
        <f>일위대가!J366</f>
        <v>0</v>
      </c>
      <c r="H55" s="32">
        <f t="shared" si="1"/>
        <v>211551</v>
      </c>
      <c r="I55" s="19" t="s">
        <v>618</v>
      </c>
      <c r="J55" s="19" t="s">
        <v>52</v>
      </c>
      <c r="K55" s="19" t="s">
        <v>52</v>
      </c>
      <c r="L55" s="19" t="s">
        <v>52</v>
      </c>
      <c r="M55" s="19" t="s">
        <v>52</v>
      </c>
      <c r="N55" s="2" t="s">
        <v>52</v>
      </c>
    </row>
    <row r="56" spans="1:14" ht="30" customHeight="1" x14ac:dyDescent="0.4">
      <c r="A56" s="19" t="s">
        <v>589</v>
      </c>
      <c r="B56" s="19" t="s">
        <v>586</v>
      </c>
      <c r="C56" s="19" t="s">
        <v>587</v>
      </c>
      <c r="D56" s="19" t="s">
        <v>101</v>
      </c>
      <c r="E56" s="32">
        <f>일위대가!F373</f>
        <v>296715</v>
      </c>
      <c r="F56" s="32">
        <f>일위대가!H373</f>
        <v>123843</v>
      </c>
      <c r="G56" s="32">
        <f>일위대가!J373</f>
        <v>0</v>
      </c>
      <c r="H56" s="32">
        <f t="shared" si="1"/>
        <v>420558</v>
      </c>
      <c r="I56" s="19" t="s">
        <v>588</v>
      </c>
      <c r="J56" s="19" t="s">
        <v>52</v>
      </c>
      <c r="K56" s="19" t="s">
        <v>52</v>
      </c>
      <c r="L56" s="19" t="s">
        <v>52</v>
      </c>
      <c r="M56" s="19" t="s">
        <v>52</v>
      </c>
      <c r="N56" s="2" t="s">
        <v>52</v>
      </c>
    </row>
    <row r="57" spans="1:14" ht="30" customHeight="1" x14ac:dyDescent="0.4">
      <c r="A57" s="19" t="s">
        <v>593</v>
      </c>
      <c r="B57" s="19" t="s">
        <v>586</v>
      </c>
      <c r="C57" s="19" t="s">
        <v>591</v>
      </c>
      <c r="D57" s="19" t="s">
        <v>101</v>
      </c>
      <c r="E57" s="32">
        <f>일위대가!F380</f>
        <v>247278</v>
      </c>
      <c r="F57" s="32">
        <f>일위대가!H380</f>
        <v>100947</v>
      </c>
      <c r="G57" s="32">
        <f>일위대가!J380</f>
        <v>0</v>
      </c>
      <c r="H57" s="32">
        <f t="shared" si="1"/>
        <v>348225</v>
      </c>
      <c r="I57" s="19" t="s">
        <v>592</v>
      </c>
      <c r="J57" s="19" t="s">
        <v>52</v>
      </c>
      <c r="K57" s="19" t="s">
        <v>52</v>
      </c>
      <c r="L57" s="19" t="s">
        <v>52</v>
      </c>
      <c r="M57" s="19" t="s">
        <v>52</v>
      </c>
      <c r="N57" s="2" t="s">
        <v>52</v>
      </c>
    </row>
    <row r="58" spans="1:14" ht="30" customHeight="1" x14ac:dyDescent="0.4">
      <c r="A58" s="19" t="s">
        <v>597</v>
      </c>
      <c r="B58" s="19" t="s">
        <v>586</v>
      </c>
      <c r="C58" s="19" t="s">
        <v>595</v>
      </c>
      <c r="D58" s="19" t="s">
        <v>101</v>
      </c>
      <c r="E58" s="32">
        <f>일위대가!F387</f>
        <v>224528</v>
      </c>
      <c r="F58" s="32">
        <f>일위대가!H387</f>
        <v>100947</v>
      </c>
      <c r="G58" s="32">
        <f>일위대가!J387</f>
        <v>0</v>
      </c>
      <c r="H58" s="32">
        <f t="shared" si="1"/>
        <v>325475</v>
      </c>
      <c r="I58" s="19" t="s">
        <v>596</v>
      </c>
      <c r="J58" s="19" t="s">
        <v>52</v>
      </c>
      <c r="K58" s="19" t="s">
        <v>52</v>
      </c>
      <c r="L58" s="19" t="s">
        <v>52</v>
      </c>
      <c r="M58" s="19" t="s">
        <v>52</v>
      </c>
      <c r="N58" s="2" t="s">
        <v>52</v>
      </c>
    </row>
    <row r="59" spans="1:14" ht="30" customHeight="1" x14ac:dyDescent="0.4">
      <c r="A59" s="19" t="s">
        <v>542</v>
      </c>
      <c r="B59" s="19" t="s">
        <v>539</v>
      </c>
      <c r="C59" s="19" t="s">
        <v>540</v>
      </c>
      <c r="D59" s="19" t="s">
        <v>101</v>
      </c>
      <c r="E59" s="32">
        <f>일위대가!F393</f>
        <v>27685</v>
      </c>
      <c r="F59" s="32">
        <f>일위대가!H393</f>
        <v>89500</v>
      </c>
      <c r="G59" s="32">
        <f>일위대가!J393</f>
        <v>0</v>
      </c>
      <c r="H59" s="32">
        <f t="shared" si="1"/>
        <v>117185</v>
      </c>
      <c r="I59" s="19" t="s">
        <v>541</v>
      </c>
      <c r="J59" s="19" t="s">
        <v>52</v>
      </c>
      <c r="K59" s="19" t="s">
        <v>52</v>
      </c>
      <c r="L59" s="19" t="s">
        <v>52</v>
      </c>
      <c r="M59" s="19" t="s">
        <v>52</v>
      </c>
      <c r="N59" s="2" t="s">
        <v>52</v>
      </c>
    </row>
    <row r="60" spans="1:14" ht="30" customHeight="1" x14ac:dyDescent="0.4">
      <c r="A60" s="19" t="s">
        <v>602</v>
      </c>
      <c r="B60" s="19" t="s">
        <v>599</v>
      </c>
      <c r="C60" s="19" t="s">
        <v>600</v>
      </c>
      <c r="D60" s="19" t="s">
        <v>302</v>
      </c>
      <c r="E60" s="32">
        <f>일위대가!F399</f>
        <v>57715</v>
      </c>
      <c r="F60" s="32">
        <f>일위대가!H399</f>
        <v>123843</v>
      </c>
      <c r="G60" s="32">
        <f>일위대가!J399</f>
        <v>0</v>
      </c>
      <c r="H60" s="32">
        <f t="shared" si="1"/>
        <v>181558</v>
      </c>
      <c r="I60" s="19" t="s">
        <v>601</v>
      </c>
      <c r="J60" s="19" t="s">
        <v>52</v>
      </c>
      <c r="K60" s="19" t="s">
        <v>52</v>
      </c>
      <c r="L60" s="19" t="s">
        <v>52</v>
      </c>
      <c r="M60" s="19" t="s">
        <v>52</v>
      </c>
      <c r="N60" s="2" t="s">
        <v>52</v>
      </c>
    </row>
    <row r="61" spans="1:14" ht="30" customHeight="1" x14ac:dyDescent="0.4">
      <c r="A61" s="19" t="s">
        <v>606</v>
      </c>
      <c r="B61" s="19" t="s">
        <v>599</v>
      </c>
      <c r="C61" s="19" t="s">
        <v>604</v>
      </c>
      <c r="D61" s="19" t="s">
        <v>302</v>
      </c>
      <c r="E61" s="32">
        <f>일위대가!F405</f>
        <v>50965</v>
      </c>
      <c r="F61" s="32">
        <f>일위대가!H405</f>
        <v>123843</v>
      </c>
      <c r="G61" s="32">
        <f>일위대가!J405</f>
        <v>0</v>
      </c>
      <c r="H61" s="32">
        <f t="shared" si="1"/>
        <v>174808</v>
      </c>
      <c r="I61" s="19" t="s">
        <v>605</v>
      </c>
      <c r="J61" s="19" t="s">
        <v>52</v>
      </c>
      <c r="K61" s="19" t="s">
        <v>52</v>
      </c>
      <c r="L61" s="19" t="s">
        <v>52</v>
      </c>
      <c r="M61" s="19" t="s">
        <v>52</v>
      </c>
      <c r="N61" s="2" t="s">
        <v>52</v>
      </c>
    </row>
    <row r="62" spans="1:14" ht="30" customHeight="1" x14ac:dyDescent="0.4">
      <c r="A62" s="19" t="s">
        <v>610</v>
      </c>
      <c r="B62" s="19" t="s">
        <v>599</v>
      </c>
      <c r="C62" s="19" t="s">
        <v>608</v>
      </c>
      <c r="D62" s="19" t="s">
        <v>302</v>
      </c>
      <c r="E62" s="32">
        <f>일위대가!F411</f>
        <v>36028</v>
      </c>
      <c r="F62" s="32">
        <f>일위대가!H411</f>
        <v>100947</v>
      </c>
      <c r="G62" s="32">
        <f>일위대가!J411</f>
        <v>0</v>
      </c>
      <c r="H62" s="32">
        <f t="shared" si="1"/>
        <v>136975</v>
      </c>
      <c r="I62" s="19" t="s">
        <v>609</v>
      </c>
      <c r="J62" s="19" t="s">
        <v>52</v>
      </c>
      <c r="K62" s="19" t="s">
        <v>52</v>
      </c>
      <c r="L62" s="19" t="s">
        <v>52</v>
      </c>
      <c r="M62" s="19" t="s">
        <v>52</v>
      </c>
      <c r="N62" s="2" t="s">
        <v>52</v>
      </c>
    </row>
    <row r="63" spans="1:14" ht="30" customHeight="1" x14ac:dyDescent="0.4">
      <c r="A63" s="19" t="s">
        <v>614</v>
      </c>
      <c r="B63" s="19" t="s">
        <v>599</v>
      </c>
      <c r="C63" s="19" t="s">
        <v>612</v>
      </c>
      <c r="D63" s="19" t="s">
        <v>302</v>
      </c>
      <c r="E63" s="32">
        <f>일위대가!F417</f>
        <v>33028</v>
      </c>
      <c r="F63" s="32">
        <f>일위대가!H417</f>
        <v>100947</v>
      </c>
      <c r="G63" s="32">
        <f>일위대가!J417</f>
        <v>0</v>
      </c>
      <c r="H63" s="32">
        <f t="shared" si="1"/>
        <v>133975</v>
      </c>
      <c r="I63" s="19" t="s">
        <v>613</v>
      </c>
      <c r="J63" s="19" t="s">
        <v>52</v>
      </c>
      <c r="K63" s="19" t="s">
        <v>52</v>
      </c>
      <c r="L63" s="19" t="s">
        <v>52</v>
      </c>
      <c r="M63" s="19" t="s">
        <v>52</v>
      </c>
      <c r="N63" s="2" t="s">
        <v>52</v>
      </c>
    </row>
    <row r="64" spans="1:14" ht="30" customHeight="1" x14ac:dyDescent="0.4">
      <c r="A64" s="19" t="s">
        <v>396</v>
      </c>
      <c r="B64" s="19" t="s">
        <v>369</v>
      </c>
      <c r="C64" s="19" t="s">
        <v>394</v>
      </c>
      <c r="D64" s="19" t="s">
        <v>178</v>
      </c>
      <c r="E64" s="32">
        <f>일위대가!F425</f>
        <v>980</v>
      </c>
      <c r="F64" s="32">
        <f>일위대가!H425</f>
        <v>5552</v>
      </c>
      <c r="G64" s="32">
        <f>일위대가!J425</f>
        <v>0</v>
      </c>
      <c r="H64" s="32">
        <f t="shared" si="1"/>
        <v>6532</v>
      </c>
      <c r="I64" s="19" t="s">
        <v>395</v>
      </c>
      <c r="J64" s="19" t="s">
        <v>52</v>
      </c>
      <c r="K64" s="19" t="s">
        <v>52</v>
      </c>
      <c r="L64" s="19" t="s">
        <v>52</v>
      </c>
      <c r="M64" s="19" t="s">
        <v>52</v>
      </c>
      <c r="N64" s="2" t="s">
        <v>52</v>
      </c>
    </row>
    <row r="65" spans="1:14" ht="30" customHeight="1" x14ac:dyDescent="0.4">
      <c r="A65" s="19" t="s">
        <v>392</v>
      </c>
      <c r="B65" s="19" t="s">
        <v>369</v>
      </c>
      <c r="C65" s="19" t="s">
        <v>390</v>
      </c>
      <c r="D65" s="19" t="s">
        <v>178</v>
      </c>
      <c r="E65" s="32">
        <f>일위대가!F433</f>
        <v>1123</v>
      </c>
      <c r="F65" s="32">
        <f>일위대가!H433</f>
        <v>6564</v>
      </c>
      <c r="G65" s="32">
        <f>일위대가!J433</f>
        <v>0</v>
      </c>
      <c r="H65" s="32">
        <f t="shared" si="1"/>
        <v>7687</v>
      </c>
      <c r="I65" s="19" t="s">
        <v>391</v>
      </c>
      <c r="J65" s="19" t="s">
        <v>52</v>
      </c>
      <c r="K65" s="19" t="s">
        <v>52</v>
      </c>
      <c r="L65" s="19" t="s">
        <v>52</v>
      </c>
      <c r="M65" s="19" t="s">
        <v>52</v>
      </c>
      <c r="N65" s="2" t="s">
        <v>52</v>
      </c>
    </row>
    <row r="66" spans="1:14" ht="30" customHeight="1" x14ac:dyDescent="0.4">
      <c r="A66" s="19" t="s">
        <v>388</v>
      </c>
      <c r="B66" s="19" t="s">
        <v>369</v>
      </c>
      <c r="C66" s="19" t="s">
        <v>386</v>
      </c>
      <c r="D66" s="19" t="s">
        <v>178</v>
      </c>
      <c r="E66" s="32">
        <f>일위대가!F441</f>
        <v>1255</v>
      </c>
      <c r="F66" s="32">
        <f>일위대가!H441</f>
        <v>7181</v>
      </c>
      <c r="G66" s="32">
        <f>일위대가!J441</f>
        <v>0</v>
      </c>
      <c r="H66" s="32">
        <f t="shared" si="1"/>
        <v>8436</v>
      </c>
      <c r="I66" s="19" t="s">
        <v>387</v>
      </c>
      <c r="J66" s="19" t="s">
        <v>52</v>
      </c>
      <c r="K66" s="19" t="s">
        <v>52</v>
      </c>
      <c r="L66" s="19" t="s">
        <v>52</v>
      </c>
      <c r="M66" s="19" t="s">
        <v>52</v>
      </c>
      <c r="N66" s="2" t="s">
        <v>52</v>
      </c>
    </row>
    <row r="67" spans="1:14" ht="30" customHeight="1" x14ac:dyDescent="0.4">
      <c r="A67" s="19" t="s">
        <v>384</v>
      </c>
      <c r="B67" s="19" t="s">
        <v>369</v>
      </c>
      <c r="C67" s="19" t="s">
        <v>382</v>
      </c>
      <c r="D67" s="19" t="s">
        <v>178</v>
      </c>
      <c r="E67" s="32">
        <f>일위대가!F449</f>
        <v>1460</v>
      </c>
      <c r="F67" s="32">
        <f>일위대가!H449</f>
        <v>8415</v>
      </c>
      <c r="G67" s="32">
        <f>일위대가!J449</f>
        <v>0</v>
      </c>
      <c r="H67" s="32">
        <f t="shared" si="1"/>
        <v>9875</v>
      </c>
      <c r="I67" s="19" t="s">
        <v>383</v>
      </c>
      <c r="J67" s="19" t="s">
        <v>52</v>
      </c>
      <c r="K67" s="19" t="s">
        <v>52</v>
      </c>
      <c r="L67" s="19" t="s">
        <v>52</v>
      </c>
      <c r="M67" s="19" t="s">
        <v>52</v>
      </c>
      <c r="N67" s="2" t="s">
        <v>52</v>
      </c>
    </row>
    <row r="68" spans="1:14" ht="30" customHeight="1" x14ac:dyDescent="0.4">
      <c r="A68" s="19" t="s">
        <v>380</v>
      </c>
      <c r="B68" s="19" t="s">
        <v>369</v>
      </c>
      <c r="C68" s="19" t="s">
        <v>378</v>
      </c>
      <c r="D68" s="19" t="s">
        <v>178</v>
      </c>
      <c r="E68" s="32">
        <f>일위대가!F457</f>
        <v>1630</v>
      </c>
      <c r="F68" s="32">
        <f>일위대가!H457</f>
        <v>9871</v>
      </c>
      <c r="G68" s="32">
        <f>일위대가!J457</f>
        <v>0</v>
      </c>
      <c r="H68" s="32">
        <f t="shared" ref="H68:H99" si="2">E68+F68+G68</f>
        <v>11501</v>
      </c>
      <c r="I68" s="19" t="s">
        <v>379</v>
      </c>
      <c r="J68" s="19" t="s">
        <v>52</v>
      </c>
      <c r="K68" s="19" t="s">
        <v>52</v>
      </c>
      <c r="L68" s="19" t="s">
        <v>52</v>
      </c>
      <c r="M68" s="19" t="s">
        <v>52</v>
      </c>
      <c r="N68" s="2" t="s">
        <v>52</v>
      </c>
    </row>
    <row r="69" spans="1:14" ht="30" customHeight="1" x14ac:dyDescent="0.4">
      <c r="A69" s="19" t="s">
        <v>376</v>
      </c>
      <c r="B69" s="19" t="s">
        <v>369</v>
      </c>
      <c r="C69" s="19" t="s">
        <v>374</v>
      </c>
      <c r="D69" s="19" t="s">
        <v>178</v>
      </c>
      <c r="E69" s="32">
        <f>일위대가!F467</f>
        <v>3249</v>
      </c>
      <c r="F69" s="32">
        <f>일위대가!H467</f>
        <v>5552</v>
      </c>
      <c r="G69" s="32">
        <f>일위대가!J467</f>
        <v>0</v>
      </c>
      <c r="H69" s="32">
        <f t="shared" si="2"/>
        <v>8801</v>
      </c>
      <c r="I69" s="19" t="s">
        <v>375</v>
      </c>
      <c r="J69" s="19" t="s">
        <v>52</v>
      </c>
      <c r="K69" s="19" t="s">
        <v>52</v>
      </c>
      <c r="L69" s="19" t="s">
        <v>52</v>
      </c>
      <c r="M69" s="19" t="s">
        <v>52</v>
      </c>
      <c r="N69" s="2" t="s">
        <v>52</v>
      </c>
    </row>
    <row r="70" spans="1:14" ht="30" customHeight="1" x14ac:dyDescent="0.4">
      <c r="A70" s="19" t="s">
        <v>372</v>
      </c>
      <c r="B70" s="19" t="s">
        <v>369</v>
      </c>
      <c r="C70" s="19" t="s">
        <v>370</v>
      </c>
      <c r="D70" s="19" t="s">
        <v>178</v>
      </c>
      <c r="E70" s="32">
        <f>일위대가!F477</f>
        <v>4461</v>
      </c>
      <c r="F70" s="32">
        <f>일위대가!H477</f>
        <v>9871</v>
      </c>
      <c r="G70" s="32">
        <f>일위대가!J477</f>
        <v>0</v>
      </c>
      <c r="H70" s="32">
        <f t="shared" si="2"/>
        <v>14332</v>
      </c>
      <c r="I70" s="19" t="s">
        <v>371</v>
      </c>
      <c r="J70" s="19" t="s">
        <v>52</v>
      </c>
      <c r="K70" s="19" t="s">
        <v>52</v>
      </c>
      <c r="L70" s="19" t="s">
        <v>52</v>
      </c>
      <c r="M70" s="19" t="s">
        <v>52</v>
      </c>
      <c r="N70" s="2" t="s">
        <v>52</v>
      </c>
    </row>
    <row r="71" spans="1:14" ht="30" customHeight="1" x14ac:dyDescent="0.4">
      <c r="A71" s="19" t="s">
        <v>584</v>
      </c>
      <c r="B71" s="19" t="s">
        <v>581</v>
      </c>
      <c r="C71" s="19" t="s">
        <v>582</v>
      </c>
      <c r="D71" s="19" t="s">
        <v>573</v>
      </c>
      <c r="E71" s="32">
        <f>일위대가!F487</f>
        <v>18550</v>
      </c>
      <c r="F71" s="32">
        <f>일위대가!H487</f>
        <v>65006</v>
      </c>
      <c r="G71" s="32">
        <f>일위대가!J487</f>
        <v>0</v>
      </c>
      <c r="H71" s="32">
        <f t="shared" si="2"/>
        <v>83556</v>
      </c>
      <c r="I71" s="19" t="s">
        <v>583</v>
      </c>
      <c r="J71" s="19" t="s">
        <v>52</v>
      </c>
      <c r="K71" s="19" t="s">
        <v>52</v>
      </c>
      <c r="L71" s="19" t="s">
        <v>52</v>
      </c>
      <c r="M71" s="19" t="s">
        <v>52</v>
      </c>
      <c r="N71" s="2" t="s">
        <v>52</v>
      </c>
    </row>
    <row r="72" spans="1:14" ht="30" customHeight="1" x14ac:dyDescent="0.4">
      <c r="A72" s="19" t="s">
        <v>863</v>
      </c>
      <c r="B72" s="19" t="s">
        <v>860</v>
      </c>
      <c r="C72" s="19" t="s">
        <v>861</v>
      </c>
      <c r="D72" s="19" t="s">
        <v>58</v>
      </c>
      <c r="E72" s="32">
        <f>일위대가!F493</f>
        <v>8909</v>
      </c>
      <c r="F72" s="32">
        <f>일위대가!H493</f>
        <v>296979</v>
      </c>
      <c r="G72" s="32">
        <f>일위대가!J493</f>
        <v>0</v>
      </c>
      <c r="H72" s="32">
        <f t="shared" si="2"/>
        <v>305888</v>
      </c>
      <c r="I72" s="19" t="s">
        <v>862</v>
      </c>
      <c r="J72" s="19" t="s">
        <v>52</v>
      </c>
      <c r="K72" s="19" t="s">
        <v>52</v>
      </c>
      <c r="L72" s="19" t="s">
        <v>52</v>
      </c>
      <c r="M72" s="19" t="s">
        <v>52</v>
      </c>
      <c r="N72" s="2" t="s">
        <v>52</v>
      </c>
    </row>
    <row r="73" spans="1:14" ht="30" customHeight="1" x14ac:dyDescent="0.4">
      <c r="A73" s="19" t="s">
        <v>76</v>
      </c>
      <c r="B73" s="19" t="s">
        <v>73</v>
      </c>
      <c r="C73" s="19" t="s">
        <v>74</v>
      </c>
      <c r="D73" s="19" t="s">
        <v>58</v>
      </c>
      <c r="E73" s="32">
        <f>일위대가!F500</f>
        <v>809186</v>
      </c>
      <c r="F73" s="32">
        <f>일위대가!H500</f>
        <v>306201</v>
      </c>
      <c r="G73" s="32">
        <f>일위대가!J500</f>
        <v>0</v>
      </c>
      <c r="H73" s="32">
        <f t="shared" si="2"/>
        <v>1115387</v>
      </c>
      <c r="I73" s="19" t="s">
        <v>75</v>
      </c>
      <c r="J73" s="19" t="s">
        <v>52</v>
      </c>
      <c r="K73" s="19" t="s">
        <v>52</v>
      </c>
      <c r="L73" s="19" t="s">
        <v>52</v>
      </c>
      <c r="M73" s="19" t="s">
        <v>52</v>
      </c>
      <c r="N73" s="2" t="s">
        <v>52</v>
      </c>
    </row>
    <row r="74" spans="1:14" ht="30" customHeight="1" x14ac:dyDescent="0.4">
      <c r="A74" s="19" t="s">
        <v>81</v>
      </c>
      <c r="B74" s="19" t="s">
        <v>78</v>
      </c>
      <c r="C74" s="19" t="s">
        <v>79</v>
      </c>
      <c r="D74" s="19" t="s">
        <v>58</v>
      </c>
      <c r="E74" s="32">
        <f>일위대가!F507</f>
        <v>145186</v>
      </c>
      <c r="F74" s="32">
        <f>일위대가!H507</f>
        <v>306201</v>
      </c>
      <c r="G74" s="32">
        <f>일위대가!J507</f>
        <v>0</v>
      </c>
      <c r="H74" s="32">
        <f t="shared" si="2"/>
        <v>451387</v>
      </c>
      <c r="I74" s="19" t="s">
        <v>80</v>
      </c>
      <c r="J74" s="19" t="s">
        <v>52</v>
      </c>
      <c r="K74" s="19" t="s">
        <v>52</v>
      </c>
      <c r="L74" s="19" t="s">
        <v>52</v>
      </c>
      <c r="M74" s="19" t="s">
        <v>52</v>
      </c>
      <c r="N74" s="2" t="s">
        <v>52</v>
      </c>
    </row>
    <row r="75" spans="1:14" ht="30" customHeight="1" x14ac:dyDescent="0.4">
      <c r="A75" s="19" t="s">
        <v>910</v>
      </c>
      <c r="B75" s="19" t="s">
        <v>907</v>
      </c>
      <c r="C75" s="19" t="s">
        <v>908</v>
      </c>
      <c r="D75" s="19" t="s">
        <v>101</v>
      </c>
      <c r="E75" s="32">
        <f>일위대가!F511</f>
        <v>0</v>
      </c>
      <c r="F75" s="32">
        <f>일위대가!H511</f>
        <v>66604</v>
      </c>
      <c r="G75" s="32">
        <f>일위대가!J511</f>
        <v>0</v>
      </c>
      <c r="H75" s="32">
        <f t="shared" si="2"/>
        <v>66604</v>
      </c>
      <c r="I75" s="19" t="s">
        <v>909</v>
      </c>
      <c r="J75" s="19" t="s">
        <v>52</v>
      </c>
      <c r="K75" s="19" t="s">
        <v>52</v>
      </c>
      <c r="L75" s="19" t="s">
        <v>52</v>
      </c>
      <c r="M75" s="19" t="s">
        <v>52</v>
      </c>
      <c r="N75" s="2" t="s">
        <v>52</v>
      </c>
    </row>
    <row r="76" spans="1:14" ht="30" customHeight="1" x14ac:dyDescent="0.4">
      <c r="A76" s="19" t="s">
        <v>914</v>
      </c>
      <c r="B76" s="19" t="s">
        <v>907</v>
      </c>
      <c r="C76" s="19" t="s">
        <v>912</v>
      </c>
      <c r="D76" s="19" t="s">
        <v>101</v>
      </c>
      <c r="E76" s="32">
        <f>일위대가!F515</f>
        <v>0</v>
      </c>
      <c r="F76" s="32">
        <f>일위대가!H515</f>
        <v>66604</v>
      </c>
      <c r="G76" s="32">
        <f>일위대가!J515</f>
        <v>0</v>
      </c>
      <c r="H76" s="32">
        <f t="shared" si="2"/>
        <v>66604</v>
      </c>
      <c r="I76" s="19" t="s">
        <v>913</v>
      </c>
      <c r="J76" s="19" t="s">
        <v>52</v>
      </c>
      <c r="K76" s="19" t="s">
        <v>52</v>
      </c>
      <c r="L76" s="19" t="s">
        <v>52</v>
      </c>
      <c r="M76" s="19" t="s">
        <v>52</v>
      </c>
      <c r="N76" s="2" t="s">
        <v>52</v>
      </c>
    </row>
    <row r="77" spans="1:14" ht="30" customHeight="1" x14ac:dyDescent="0.4">
      <c r="A77" s="19" t="s">
        <v>918</v>
      </c>
      <c r="B77" s="19" t="s">
        <v>907</v>
      </c>
      <c r="C77" s="19" t="s">
        <v>916</v>
      </c>
      <c r="D77" s="19" t="s">
        <v>101</v>
      </c>
      <c r="E77" s="32">
        <f>일위대가!F519</f>
        <v>0</v>
      </c>
      <c r="F77" s="32">
        <f>일위대가!H519</f>
        <v>66604</v>
      </c>
      <c r="G77" s="32">
        <f>일위대가!J519</f>
        <v>0</v>
      </c>
      <c r="H77" s="32">
        <f t="shared" si="2"/>
        <v>66604</v>
      </c>
      <c r="I77" s="19" t="s">
        <v>917</v>
      </c>
      <c r="J77" s="19" t="s">
        <v>52</v>
      </c>
      <c r="K77" s="19" t="s">
        <v>52</v>
      </c>
      <c r="L77" s="19" t="s">
        <v>52</v>
      </c>
      <c r="M77" s="19" t="s">
        <v>52</v>
      </c>
      <c r="N77" s="2" t="s">
        <v>52</v>
      </c>
    </row>
    <row r="78" spans="1:14" ht="30" customHeight="1" x14ac:dyDescent="0.4">
      <c r="A78" s="19" t="s">
        <v>60</v>
      </c>
      <c r="B78" s="19" t="s">
        <v>56</v>
      </c>
      <c r="C78" s="19" t="s">
        <v>57</v>
      </c>
      <c r="D78" s="19" t="s">
        <v>58</v>
      </c>
      <c r="E78" s="32">
        <f>일위대가!F526</f>
        <v>324675</v>
      </c>
      <c r="F78" s="32">
        <f>일위대가!H526</f>
        <v>155862</v>
      </c>
      <c r="G78" s="32">
        <f>일위대가!J526</f>
        <v>0</v>
      </c>
      <c r="H78" s="32">
        <f t="shared" si="2"/>
        <v>480537</v>
      </c>
      <c r="I78" s="19" t="s">
        <v>59</v>
      </c>
      <c r="J78" s="19" t="s">
        <v>52</v>
      </c>
      <c r="K78" s="19" t="s">
        <v>52</v>
      </c>
      <c r="L78" s="19" t="s">
        <v>52</v>
      </c>
      <c r="M78" s="19" t="s">
        <v>52</v>
      </c>
      <c r="N78" s="2" t="s">
        <v>52</v>
      </c>
    </row>
    <row r="79" spans="1:14" ht="30" customHeight="1" x14ac:dyDescent="0.4">
      <c r="A79" s="19" t="s">
        <v>873</v>
      </c>
      <c r="B79" s="19" t="s">
        <v>870</v>
      </c>
      <c r="C79" s="19" t="s">
        <v>871</v>
      </c>
      <c r="D79" s="19" t="s">
        <v>58</v>
      </c>
      <c r="E79" s="32">
        <f>일위대가!F532</f>
        <v>1870</v>
      </c>
      <c r="F79" s="32">
        <f>일위대가!H532</f>
        <v>62344</v>
      </c>
      <c r="G79" s="32">
        <f>일위대가!J532</f>
        <v>0</v>
      </c>
      <c r="H79" s="32">
        <f t="shared" si="2"/>
        <v>64214</v>
      </c>
      <c r="I79" s="19" t="s">
        <v>872</v>
      </c>
      <c r="J79" s="19" t="s">
        <v>52</v>
      </c>
      <c r="K79" s="19" t="s">
        <v>52</v>
      </c>
      <c r="L79" s="19" t="s">
        <v>52</v>
      </c>
      <c r="M79" s="19" t="s">
        <v>52</v>
      </c>
      <c r="N79" s="2" t="s">
        <v>52</v>
      </c>
    </row>
    <row r="80" spans="1:14" ht="30" customHeight="1" x14ac:dyDescent="0.4">
      <c r="A80" s="19" t="s">
        <v>647</v>
      </c>
      <c r="B80" s="19" t="s">
        <v>644</v>
      </c>
      <c r="C80" s="19" t="s">
        <v>645</v>
      </c>
      <c r="D80" s="19" t="s">
        <v>302</v>
      </c>
      <c r="E80" s="32">
        <f>일위대가!F539</f>
        <v>16482</v>
      </c>
      <c r="F80" s="32">
        <f>일위대가!H539</f>
        <v>8961</v>
      </c>
      <c r="G80" s="32">
        <f>일위대가!J539</f>
        <v>590</v>
      </c>
      <c r="H80" s="32">
        <f t="shared" si="2"/>
        <v>26033</v>
      </c>
      <c r="I80" s="19" t="s">
        <v>646</v>
      </c>
      <c r="J80" s="19" t="s">
        <v>52</v>
      </c>
      <c r="K80" s="19" t="s">
        <v>52</v>
      </c>
      <c r="L80" s="19" t="s">
        <v>52</v>
      </c>
      <c r="M80" s="19" t="s">
        <v>52</v>
      </c>
      <c r="N80" s="2" t="s">
        <v>52</v>
      </c>
    </row>
    <row r="81" spans="1:14" ht="30" customHeight="1" x14ac:dyDescent="0.4">
      <c r="A81" s="19" t="s">
        <v>361</v>
      </c>
      <c r="B81" s="19" t="s">
        <v>350</v>
      </c>
      <c r="C81" s="19" t="s">
        <v>318</v>
      </c>
      <c r="D81" s="19" t="s">
        <v>101</v>
      </c>
      <c r="E81" s="32">
        <f>일위대가!F545</f>
        <v>20249</v>
      </c>
      <c r="F81" s="32">
        <f>일위대가!H545</f>
        <v>12453</v>
      </c>
      <c r="G81" s="32">
        <f>일위대가!J545</f>
        <v>0</v>
      </c>
      <c r="H81" s="32">
        <f t="shared" si="2"/>
        <v>32702</v>
      </c>
      <c r="I81" s="19" t="s">
        <v>360</v>
      </c>
      <c r="J81" s="19" t="s">
        <v>52</v>
      </c>
      <c r="K81" s="19" t="s">
        <v>52</v>
      </c>
      <c r="L81" s="19" t="s">
        <v>52</v>
      </c>
      <c r="M81" s="19" t="s">
        <v>52</v>
      </c>
      <c r="N81" s="2" t="s">
        <v>52</v>
      </c>
    </row>
    <row r="82" spans="1:14" ht="30" customHeight="1" x14ac:dyDescent="0.4">
      <c r="A82" s="19" t="s">
        <v>358</v>
      </c>
      <c r="B82" s="19" t="s">
        <v>350</v>
      </c>
      <c r="C82" s="19" t="s">
        <v>314</v>
      </c>
      <c r="D82" s="19" t="s">
        <v>101</v>
      </c>
      <c r="E82" s="32">
        <f>일위대가!F551</f>
        <v>23249</v>
      </c>
      <c r="F82" s="32">
        <f>일위대가!H551</f>
        <v>12453</v>
      </c>
      <c r="G82" s="32">
        <f>일위대가!J551</f>
        <v>0</v>
      </c>
      <c r="H82" s="32">
        <f t="shared" si="2"/>
        <v>35702</v>
      </c>
      <c r="I82" s="19" t="s">
        <v>357</v>
      </c>
      <c r="J82" s="19" t="s">
        <v>52</v>
      </c>
      <c r="K82" s="19" t="s">
        <v>52</v>
      </c>
      <c r="L82" s="19" t="s">
        <v>52</v>
      </c>
      <c r="M82" s="19" t="s">
        <v>52</v>
      </c>
      <c r="N82" s="2" t="s">
        <v>52</v>
      </c>
    </row>
    <row r="83" spans="1:14" ht="30" customHeight="1" x14ac:dyDescent="0.4">
      <c r="A83" s="19" t="s">
        <v>762</v>
      </c>
      <c r="B83" s="19" t="s">
        <v>760</v>
      </c>
      <c r="C83" s="19" t="s">
        <v>314</v>
      </c>
      <c r="D83" s="19" t="s">
        <v>101</v>
      </c>
      <c r="E83" s="32">
        <f>일위대가!F557</f>
        <v>7939</v>
      </c>
      <c r="F83" s="32">
        <f>일위대가!H557</f>
        <v>12453</v>
      </c>
      <c r="G83" s="32">
        <f>일위대가!J557</f>
        <v>0</v>
      </c>
      <c r="H83" s="32">
        <f t="shared" si="2"/>
        <v>20392</v>
      </c>
      <c r="I83" s="19" t="s">
        <v>761</v>
      </c>
      <c r="J83" s="19" t="s">
        <v>52</v>
      </c>
      <c r="K83" s="19" t="s">
        <v>52</v>
      </c>
      <c r="L83" s="19" t="s">
        <v>52</v>
      </c>
      <c r="M83" s="19" t="s">
        <v>52</v>
      </c>
      <c r="N83" s="2" t="s">
        <v>52</v>
      </c>
    </row>
    <row r="84" spans="1:14" ht="30" customHeight="1" x14ac:dyDescent="0.4">
      <c r="A84" s="19" t="s">
        <v>355</v>
      </c>
      <c r="B84" s="19" t="s">
        <v>350</v>
      </c>
      <c r="C84" s="19" t="s">
        <v>310</v>
      </c>
      <c r="D84" s="19" t="s">
        <v>101</v>
      </c>
      <c r="E84" s="32">
        <f>일위대가!F563</f>
        <v>28249</v>
      </c>
      <c r="F84" s="32">
        <f>일위대가!H563</f>
        <v>12453</v>
      </c>
      <c r="G84" s="32">
        <f>일위대가!J563</f>
        <v>0</v>
      </c>
      <c r="H84" s="32">
        <f t="shared" si="2"/>
        <v>40702</v>
      </c>
      <c r="I84" s="19" t="s">
        <v>354</v>
      </c>
      <c r="J84" s="19" t="s">
        <v>52</v>
      </c>
      <c r="K84" s="19" t="s">
        <v>52</v>
      </c>
      <c r="L84" s="19" t="s">
        <v>52</v>
      </c>
      <c r="M84" s="19" t="s">
        <v>52</v>
      </c>
      <c r="N84" s="2" t="s">
        <v>52</v>
      </c>
    </row>
    <row r="85" spans="1:14" ht="30" customHeight="1" x14ac:dyDescent="0.4">
      <c r="A85" s="19" t="s">
        <v>352</v>
      </c>
      <c r="B85" s="19" t="s">
        <v>350</v>
      </c>
      <c r="C85" s="19" t="s">
        <v>177</v>
      </c>
      <c r="D85" s="19" t="s">
        <v>101</v>
      </c>
      <c r="E85" s="32">
        <f>일위대가!F569</f>
        <v>48368</v>
      </c>
      <c r="F85" s="32">
        <f>일위대가!H569</f>
        <v>18431</v>
      </c>
      <c r="G85" s="32">
        <f>일위대가!J569</f>
        <v>0</v>
      </c>
      <c r="H85" s="32">
        <f t="shared" si="2"/>
        <v>66799</v>
      </c>
      <c r="I85" s="19" t="s">
        <v>351</v>
      </c>
      <c r="J85" s="19" t="s">
        <v>52</v>
      </c>
      <c r="K85" s="19" t="s">
        <v>52</v>
      </c>
      <c r="L85" s="19" t="s">
        <v>52</v>
      </c>
      <c r="M85" s="19" t="s">
        <v>52</v>
      </c>
      <c r="N85" s="2" t="s">
        <v>52</v>
      </c>
    </row>
    <row r="86" spans="1:14" ht="30" customHeight="1" x14ac:dyDescent="0.4">
      <c r="A86" s="19" t="s">
        <v>758</v>
      </c>
      <c r="B86" s="19" t="s">
        <v>755</v>
      </c>
      <c r="C86" s="19" t="s">
        <v>756</v>
      </c>
      <c r="D86" s="19" t="s">
        <v>101</v>
      </c>
      <c r="E86" s="32">
        <f>일위대가!F576</f>
        <v>580790</v>
      </c>
      <c r="F86" s="32">
        <f>일위대가!H576</f>
        <v>39505</v>
      </c>
      <c r="G86" s="32">
        <f>일위대가!J576</f>
        <v>0</v>
      </c>
      <c r="H86" s="32">
        <f t="shared" si="2"/>
        <v>620295</v>
      </c>
      <c r="I86" s="19" t="s">
        <v>757</v>
      </c>
      <c r="J86" s="19" t="s">
        <v>52</v>
      </c>
      <c r="K86" s="19" t="s">
        <v>52</v>
      </c>
      <c r="L86" s="19" t="s">
        <v>52</v>
      </c>
      <c r="M86" s="19" t="s">
        <v>52</v>
      </c>
      <c r="N86" s="2" t="s">
        <v>52</v>
      </c>
    </row>
    <row r="87" spans="1:14" ht="30" customHeight="1" x14ac:dyDescent="0.4">
      <c r="A87" s="19" t="s">
        <v>348</v>
      </c>
      <c r="B87" s="19" t="s">
        <v>346</v>
      </c>
      <c r="C87" s="19" t="s">
        <v>318</v>
      </c>
      <c r="D87" s="19" t="s">
        <v>101</v>
      </c>
      <c r="E87" s="32">
        <f>일위대가!F582</f>
        <v>60079</v>
      </c>
      <c r="F87" s="32">
        <f>일위대가!H582</f>
        <v>12453</v>
      </c>
      <c r="G87" s="32">
        <f>일위대가!J582</f>
        <v>0</v>
      </c>
      <c r="H87" s="32">
        <f t="shared" si="2"/>
        <v>72532</v>
      </c>
      <c r="I87" s="19" t="s">
        <v>347</v>
      </c>
      <c r="J87" s="19" t="s">
        <v>52</v>
      </c>
      <c r="K87" s="19" t="s">
        <v>52</v>
      </c>
      <c r="L87" s="19" t="s">
        <v>52</v>
      </c>
      <c r="M87" s="19" t="s">
        <v>52</v>
      </c>
      <c r="N87" s="2" t="s">
        <v>52</v>
      </c>
    </row>
    <row r="88" spans="1:14" ht="30" customHeight="1" x14ac:dyDescent="0.4">
      <c r="A88" s="19" t="s">
        <v>367</v>
      </c>
      <c r="B88" s="19" t="s">
        <v>363</v>
      </c>
      <c r="C88" s="19" t="s">
        <v>364</v>
      </c>
      <c r="D88" s="19" t="s">
        <v>365</v>
      </c>
      <c r="E88" s="32">
        <f>일위대가!F588</f>
        <v>274249</v>
      </c>
      <c r="F88" s="32">
        <f>일위대가!H588</f>
        <v>12453</v>
      </c>
      <c r="G88" s="32">
        <f>일위대가!J588</f>
        <v>0</v>
      </c>
      <c r="H88" s="32">
        <f t="shared" si="2"/>
        <v>286702</v>
      </c>
      <c r="I88" s="19" t="s">
        <v>366</v>
      </c>
      <c r="J88" s="19" t="s">
        <v>52</v>
      </c>
      <c r="K88" s="19" t="s">
        <v>52</v>
      </c>
      <c r="L88" s="19" t="s">
        <v>52</v>
      </c>
      <c r="M88" s="19" t="s">
        <v>52</v>
      </c>
      <c r="N88" s="2" t="s">
        <v>52</v>
      </c>
    </row>
    <row r="89" spans="1:14" ht="30" customHeight="1" x14ac:dyDescent="0.4">
      <c r="A89" s="19" t="s">
        <v>92</v>
      </c>
      <c r="B89" s="19" t="s">
        <v>88</v>
      </c>
      <c r="C89" s="19" t="s">
        <v>89</v>
      </c>
      <c r="D89" s="19" t="s">
        <v>90</v>
      </c>
      <c r="E89" s="32">
        <f>일위대가!F595</f>
        <v>290764</v>
      </c>
      <c r="F89" s="32">
        <f>일위대가!H595</f>
        <v>188214</v>
      </c>
      <c r="G89" s="32">
        <f>일위대가!J595</f>
        <v>0</v>
      </c>
      <c r="H89" s="32">
        <f t="shared" si="2"/>
        <v>478978</v>
      </c>
      <c r="I89" s="19" t="s">
        <v>91</v>
      </c>
      <c r="J89" s="19" t="s">
        <v>52</v>
      </c>
      <c r="K89" s="19" t="s">
        <v>52</v>
      </c>
      <c r="L89" s="19" t="s">
        <v>52</v>
      </c>
      <c r="M89" s="19" t="s">
        <v>52</v>
      </c>
      <c r="N89" s="2" t="s">
        <v>52</v>
      </c>
    </row>
    <row r="90" spans="1:14" ht="30" customHeight="1" x14ac:dyDescent="0.4">
      <c r="A90" s="19" t="s">
        <v>97</v>
      </c>
      <c r="B90" s="19" t="s">
        <v>94</v>
      </c>
      <c r="C90" s="19" t="s">
        <v>95</v>
      </c>
      <c r="D90" s="19" t="s">
        <v>90</v>
      </c>
      <c r="E90" s="32">
        <f>일위대가!F602</f>
        <v>191442</v>
      </c>
      <c r="F90" s="32">
        <f>일위대가!H602</f>
        <v>72119</v>
      </c>
      <c r="G90" s="32">
        <f>일위대가!J602</f>
        <v>0</v>
      </c>
      <c r="H90" s="32">
        <f t="shared" si="2"/>
        <v>263561</v>
      </c>
      <c r="I90" s="19" t="s">
        <v>96</v>
      </c>
      <c r="J90" s="19" t="s">
        <v>1663</v>
      </c>
      <c r="K90" s="19" t="s">
        <v>52</v>
      </c>
      <c r="L90" s="19" t="s">
        <v>52</v>
      </c>
      <c r="M90" s="19" t="s">
        <v>52</v>
      </c>
      <c r="N90" s="2" t="s">
        <v>52</v>
      </c>
    </row>
    <row r="91" spans="1:14" ht="30" customHeight="1" x14ac:dyDescent="0.4">
      <c r="A91" s="19" t="s">
        <v>141</v>
      </c>
      <c r="B91" s="19" t="s">
        <v>134</v>
      </c>
      <c r="C91" s="19" t="s">
        <v>139</v>
      </c>
      <c r="D91" s="19" t="s">
        <v>101</v>
      </c>
      <c r="E91" s="32">
        <f>일위대가!F609</f>
        <v>8561</v>
      </c>
      <c r="F91" s="32">
        <f>일위대가!H609</f>
        <v>44693</v>
      </c>
      <c r="G91" s="32">
        <f>일위대가!J609</f>
        <v>0</v>
      </c>
      <c r="H91" s="32">
        <f t="shared" si="2"/>
        <v>53254</v>
      </c>
      <c r="I91" s="19" t="s">
        <v>140</v>
      </c>
      <c r="J91" s="19" t="s">
        <v>52</v>
      </c>
      <c r="K91" s="19" t="s">
        <v>52</v>
      </c>
      <c r="L91" s="19" t="s">
        <v>52</v>
      </c>
      <c r="M91" s="19" t="s">
        <v>52</v>
      </c>
      <c r="N91" s="2" t="s">
        <v>52</v>
      </c>
    </row>
    <row r="92" spans="1:14" ht="30" customHeight="1" x14ac:dyDescent="0.4">
      <c r="A92" s="19" t="s">
        <v>137</v>
      </c>
      <c r="B92" s="19" t="s">
        <v>134</v>
      </c>
      <c r="C92" s="19" t="s">
        <v>135</v>
      </c>
      <c r="D92" s="19" t="s">
        <v>101</v>
      </c>
      <c r="E92" s="32">
        <f>일위대가!F616</f>
        <v>16418</v>
      </c>
      <c r="F92" s="32">
        <f>일위대가!H616</f>
        <v>54143</v>
      </c>
      <c r="G92" s="32">
        <f>일위대가!J616</f>
        <v>0</v>
      </c>
      <c r="H92" s="32">
        <f t="shared" si="2"/>
        <v>70561</v>
      </c>
      <c r="I92" s="19" t="s">
        <v>136</v>
      </c>
      <c r="J92" s="19" t="s">
        <v>52</v>
      </c>
      <c r="K92" s="19" t="s">
        <v>52</v>
      </c>
      <c r="L92" s="19" t="s">
        <v>52</v>
      </c>
      <c r="M92" s="19" t="s">
        <v>52</v>
      </c>
      <c r="N92" s="2" t="s">
        <v>52</v>
      </c>
    </row>
    <row r="93" spans="1:14" ht="30" customHeight="1" x14ac:dyDescent="0.4">
      <c r="A93" s="19" t="s">
        <v>161</v>
      </c>
      <c r="B93" s="19" t="s">
        <v>158</v>
      </c>
      <c r="C93" s="19" t="s">
        <v>159</v>
      </c>
      <c r="D93" s="19" t="s">
        <v>101</v>
      </c>
      <c r="E93" s="32">
        <f>일위대가!F622</f>
        <v>270442</v>
      </c>
      <c r="F93" s="32">
        <f>일위대가!H622</f>
        <v>22143</v>
      </c>
      <c r="G93" s="32">
        <f>일위대가!J622</f>
        <v>0</v>
      </c>
      <c r="H93" s="32">
        <f t="shared" si="2"/>
        <v>292585</v>
      </c>
      <c r="I93" s="19" t="s">
        <v>160</v>
      </c>
      <c r="J93" s="19" t="s">
        <v>52</v>
      </c>
      <c r="K93" s="19" t="s">
        <v>52</v>
      </c>
      <c r="L93" s="19" t="s">
        <v>52</v>
      </c>
      <c r="M93" s="19" t="s">
        <v>52</v>
      </c>
      <c r="N93" s="2" t="s">
        <v>52</v>
      </c>
    </row>
    <row r="94" spans="1:14" ht="30" customHeight="1" x14ac:dyDescent="0.4">
      <c r="A94" s="19" t="s">
        <v>170</v>
      </c>
      <c r="B94" s="19" t="s">
        <v>167</v>
      </c>
      <c r="C94" s="19" t="s">
        <v>168</v>
      </c>
      <c r="D94" s="19" t="s">
        <v>101</v>
      </c>
      <c r="E94" s="32">
        <f>일위대가!F629</f>
        <v>476723</v>
      </c>
      <c r="F94" s="32">
        <f>일위대가!H629</f>
        <v>186183</v>
      </c>
      <c r="G94" s="32">
        <f>일위대가!J629</f>
        <v>0</v>
      </c>
      <c r="H94" s="32">
        <f t="shared" si="2"/>
        <v>662906</v>
      </c>
      <c r="I94" s="19" t="s">
        <v>169</v>
      </c>
      <c r="J94" s="19" t="s">
        <v>52</v>
      </c>
      <c r="K94" s="19" t="s">
        <v>52</v>
      </c>
      <c r="L94" s="19" t="s">
        <v>52</v>
      </c>
      <c r="M94" s="19" t="s">
        <v>52</v>
      </c>
      <c r="N94" s="2" t="s">
        <v>52</v>
      </c>
    </row>
    <row r="95" spans="1:14" ht="30" customHeight="1" x14ac:dyDescent="0.4">
      <c r="A95" s="19" t="s">
        <v>146</v>
      </c>
      <c r="B95" s="19" t="s">
        <v>143</v>
      </c>
      <c r="C95" s="19" t="s">
        <v>144</v>
      </c>
      <c r="D95" s="19" t="s">
        <v>101</v>
      </c>
      <c r="E95" s="32">
        <f>일위대가!F635</f>
        <v>18314</v>
      </c>
      <c r="F95" s="32">
        <f>일위대가!H635</f>
        <v>15721</v>
      </c>
      <c r="G95" s="32">
        <f>일위대가!J635</f>
        <v>0</v>
      </c>
      <c r="H95" s="32">
        <f t="shared" si="2"/>
        <v>34035</v>
      </c>
      <c r="I95" s="19" t="s">
        <v>145</v>
      </c>
      <c r="J95" s="19" t="s">
        <v>52</v>
      </c>
      <c r="K95" s="19" t="s">
        <v>52</v>
      </c>
      <c r="L95" s="19" t="s">
        <v>52</v>
      </c>
      <c r="M95" s="19" t="s">
        <v>52</v>
      </c>
      <c r="N95" s="2" t="s">
        <v>52</v>
      </c>
    </row>
    <row r="96" spans="1:14" ht="30" customHeight="1" x14ac:dyDescent="0.4">
      <c r="A96" s="19" t="s">
        <v>151</v>
      </c>
      <c r="B96" s="19" t="s">
        <v>148</v>
      </c>
      <c r="C96" s="19" t="s">
        <v>149</v>
      </c>
      <c r="D96" s="19" t="s">
        <v>101</v>
      </c>
      <c r="E96" s="32">
        <f>일위대가!F641</f>
        <v>20438</v>
      </c>
      <c r="F96" s="32">
        <f>일위대가!H641</f>
        <v>21922</v>
      </c>
      <c r="G96" s="32">
        <f>일위대가!J641</f>
        <v>0</v>
      </c>
      <c r="H96" s="32">
        <f t="shared" si="2"/>
        <v>42360</v>
      </c>
      <c r="I96" s="19" t="s">
        <v>150</v>
      </c>
      <c r="J96" s="19" t="s">
        <v>52</v>
      </c>
      <c r="K96" s="19" t="s">
        <v>52</v>
      </c>
      <c r="L96" s="19" t="s">
        <v>52</v>
      </c>
      <c r="M96" s="19" t="s">
        <v>52</v>
      </c>
      <c r="N96" s="2" t="s">
        <v>52</v>
      </c>
    </row>
    <row r="97" spans="1:14" ht="30" customHeight="1" x14ac:dyDescent="0.4">
      <c r="A97" s="19" t="s">
        <v>156</v>
      </c>
      <c r="B97" s="19" t="s">
        <v>153</v>
      </c>
      <c r="C97" s="19" t="s">
        <v>154</v>
      </c>
      <c r="D97" s="19" t="s">
        <v>101</v>
      </c>
      <c r="E97" s="32">
        <f>일위대가!F647</f>
        <v>25314</v>
      </c>
      <c r="F97" s="32">
        <f>일위대가!H647</f>
        <v>15721</v>
      </c>
      <c r="G97" s="32">
        <f>일위대가!J647</f>
        <v>0</v>
      </c>
      <c r="H97" s="32">
        <f t="shared" si="2"/>
        <v>41035</v>
      </c>
      <c r="I97" s="19" t="s">
        <v>155</v>
      </c>
      <c r="J97" s="19" t="s">
        <v>52</v>
      </c>
      <c r="K97" s="19" t="s">
        <v>52</v>
      </c>
      <c r="L97" s="19" t="s">
        <v>52</v>
      </c>
      <c r="M97" s="19" t="s">
        <v>52</v>
      </c>
      <c r="N97" s="2" t="s">
        <v>52</v>
      </c>
    </row>
    <row r="98" spans="1:14" ht="30" customHeight="1" x14ac:dyDescent="0.4">
      <c r="A98" s="19" t="s">
        <v>493</v>
      </c>
      <c r="B98" s="19" t="s">
        <v>491</v>
      </c>
      <c r="C98" s="19" t="s">
        <v>469</v>
      </c>
      <c r="D98" s="19" t="s">
        <v>101</v>
      </c>
      <c r="E98" s="32">
        <f>일위대가!F654</f>
        <v>21928</v>
      </c>
      <c r="F98" s="32">
        <f>일위대가!H654</f>
        <v>46417</v>
      </c>
      <c r="G98" s="32">
        <f>일위대가!J654</f>
        <v>0</v>
      </c>
      <c r="H98" s="32">
        <f t="shared" si="2"/>
        <v>68345</v>
      </c>
      <c r="I98" s="19" t="s">
        <v>492</v>
      </c>
      <c r="J98" s="19" t="s">
        <v>52</v>
      </c>
      <c r="K98" s="19" t="s">
        <v>52</v>
      </c>
      <c r="L98" s="19" t="s">
        <v>52</v>
      </c>
      <c r="M98" s="19" t="s">
        <v>52</v>
      </c>
      <c r="N98" s="2" t="s">
        <v>52</v>
      </c>
    </row>
    <row r="99" spans="1:14" ht="30" customHeight="1" x14ac:dyDescent="0.4">
      <c r="A99" s="19" t="s">
        <v>496</v>
      </c>
      <c r="B99" s="19" t="s">
        <v>491</v>
      </c>
      <c r="C99" s="19" t="s">
        <v>472</v>
      </c>
      <c r="D99" s="19" t="s">
        <v>101</v>
      </c>
      <c r="E99" s="32">
        <f>일위대가!F661</f>
        <v>21928</v>
      </c>
      <c r="F99" s="32">
        <f>일위대가!H661</f>
        <v>46417</v>
      </c>
      <c r="G99" s="32">
        <f>일위대가!J661</f>
        <v>0</v>
      </c>
      <c r="H99" s="32">
        <f t="shared" si="2"/>
        <v>68345</v>
      </c>
      <c r="I99" s="19" t="s">
        <v>495</v>
      </c>
      <c r="J99" s="19" t="s">
        <v>52</v>
      </c>
      <c r="K99" s="19" t="s">
        <v>52</v>
      </c>
      <c r="L99" s="19" t="s">
        <v>52</v>
      </c>
      <c r="M99" s="19" t="s">
        <v>52</v>
      </c>
      <c r="N99" s="2" t="s">
        <v>52</v>
      </c>
    </row>
    <row r="100" spans="1:14" ht="30" customHeight="1" x14ac:dyDescent="0.4">
      <c r="A100" s="19" t="s">
        <v>123</v>
      </c>
      <c r="B100" s="19" t="s">
        <v>120</v>
      </c>
      <c r="C100" s="19" t="s">
        <v>121</v>
      </c>
      <c r="D100" s="19" t="s">
        <v>101</v>
      </c>
      <c r="E100" s="32">
        <f>일위대가!F668</f>
        <v>27310</v>
      </c>
      <c r="F100" s="32">
        <f>일위대가!H668</f>
        <v>15540</v>
      </c>
      <c r="G100" s="32">
        <f>일위대가!J668</f>
        <v>0</v>
      </c>
      <c r="H100" s="32">
        <f t="shared" ref="H100:H129" si="3">E100+F100+G100</f>
        <v>42850</v>
      </c>
      <c r="I100" s="19" t="s">
        <v>122</v>
      </c>
      <c r="J100" s="19" t="s">
        <v>52</v>
      </c>
      <c r="K100" s="19" t="s">
        <v>52</v>
      </c>
      <c r="L100" s="19" t="s">
        <v>52</v>
      </c>
      <c r="M100" s="19" t="s">
        <v>52</v>
      </c>
      <c r="N100" s="2" t="s">
        <v>52</v>
      </c>
    </row>
    <row r="101" spans="1:14" ht="30" customHeight="1" x14ac:dyDescent="0.4">
      <c r="A101" s="19" t="s">
        <v>118</v>
      </c>
      <c r="B101" s="19" t="s">
        <v>115</v>
      </c>
      <c r="C101" s="19" t="s">
        <v>116</v>
      </c>
      <c r="D101" s="19" t="s">
        <v>101</v>
      </c>
      <c r="E101" s="32">
        <f>일위대가!F675</f>
        <v>19310</v>
      </c>
      <c r="F101" s="32">
        <f>일위대가!H675</f>
        <v>15540</v>
      </c>
      <c r="G101" s="32">
        <f>일위대가!J675</f>
        <v>0</v>
      </c>
      <c r="H101" s="32">
        <f t="shared" si="3"/>
        <v>34850</v>
      </c>
      <c r="I101" s="19" t="s">
        <v>117</v>
      </c>
      <c r="J101" s="19" t="s">
        <v>52</v>
      </c>
      <c r="K101" s="19" t="s">
        <v>52</v>
      </c>
      <c r="L101" s="19" t="s">
        <v>52</v>
      </c>
      <c r="M101" s="19" t="s">
        <v>52</v>
      </c>
      <c r="N101" s="2" t="s">
        <v>52</v>
      </c>
    </row>
    <row r="102" spans="1:14" ht="30" customHeight="1" x14ac:dyDescent="0.4">
      <c r="A102" s="19" t="s">
        <v>132</v>
      </c>
      <c r="B102" s="19" t="s">
        <v>129</v>
      </c>
      <c r="C102" s="19" t="s">
        <v>130</v>
      </c>
      <c r="D102" s="19" t="s">
        <v>101</v>
      </c>
      <c r="E102" s="32">
        <f>일위대가!F682</f>
        <v>34310</v>
      </c>
      <c r="F102" s="32">
        <f>일위대가!H682</f>
        <v>15540</v>
      </c>
      <c r="G102" s="32">
        <f>일위대가!J682</f>
        <v>0</v>
      </c>
      <c r="H102" s="32">
        <f t="shared" si="3"/>
        <v>49850</v>
      </c>
      <c r="I102" s="19" t="s">
        <v>131</v>
      </c>
      <c r="J102" s="19" t="s">
        <v>52</v>
      </c>
      <c r="K102" s="19" t="s">
        <v>52</v>
      </c>
      <c r="L102" s="19" t="s">
        <v>52</v>
      </c>
      <c r="M102" s="19" t="s">
        <v>52</v>
      </c>
      <c r="N102" s="2" t="s">
        <v>52</v>
      </c>
    </row>
    <row r="103" spans="1:14" ht="30" customHeight="1" x14ac:dyDescent="0.4">
      <c r="A103" s="19" t="s">
        <v>127</v>
      </c>
      <c r="B103" s="19" t="s">
        <v>125</v>
      </c>
      <c r="C103" s="19" t="s">
        <v>116</v>
      </c>
      <c r="D103" s="19" t="s">
        <v>101</v>
      </c>
      <c r="E103" s="32">
        <f>일위대가!F689</f>
        <v>19310</v>
      </c>
      <c r="F103" s="32">
        <f>일위대가!H689</f>
        <v>15540</v>
      </c>
      <c r="G103" s="32">
        <f>일위대가!J689</f>
        <v>0</v>
      </c>
      <c r="H103" s="32">
        <f t="shared" si="3"/>
        <v>34850</v>
      </c>
      <c r="I103" s="19" t="s">
        <v>126</v>
      </c>
      <c r="J103" s="19" t="s">
        <v>52</v>
      </c>
      <c r="K103" s="19" t="s">
        <v>52</v>
      </c>
      <c r="L103" s="19" t="s">
        <v>52</v>
      </c>
      <c r="M103" s="19" t="s">
        <v>52</v>
      </c>
      <c r="N103" s="2" t="s">
        <v>52</v>
      </c>
    </row>
    <row r="104" spans="1:14" ht="30" customHeight="1" x14ac:dyDescent="0.4">
      <c r="A104" s="19" t="s">
        <v>113</v>
      </c>
      <c r="B104" s="19" t="s">
        <v>110</v>
      </c>
      <c r="C104" s="19" t="s">
        <v>111</v>
      </c>
      <c r="D104" s="19" t="s">
        <v>101</v>
      </c>
      <c r="E104" s="32">
        <f>일위대가!F697</f>
        <v>302791</v>
      </c>
      <c r="F104" s="32">
        <f>일위대가!H697</f>
        <v>39595</v>
      </c>
      <c r="G104" s="32">
        <f>일위대가!J697</f>
        <v>0</v>
      </c>
      <c r="H104" s="32">
        <f t="shared" si="3"/>
        <v>342386</v>
      </c>
      <c r="I104" s="19" t="s">
        <v>112</v>
      </c>
      <c r="J104" s="19" t="s">
        <v>52</v>
      </c>
      <c r="K104" s="19" t="s">
        <v>52</v>
      </c>
      <c r="L104" s="19" t="s">
        <v>52</v>
      </c>
      <c r="M104" s="19" t="s">
        <v>52</v>
      </c>
      <c r="N104" s="2" t="s">
        <v>52</v>
      </c>
    </row>
    <row r="105" spans="1:14" ht="30" customHeight="1" x14ac:dyDescent="0.4">
      <c r="A105" s="19" t="s">
        <v>108</v>
      </c>
      <c r="B105" s="19" t="s">
        <v>105</v>
      </c>
      <c r="C105" s="19" t="s">
        <v>106</v>
      </c>
      <c r="D105" s="19" t="s">
        <v>101</v>
      </c>
      <c r="E105" s="32">
        <f>일위대가!F704</f>
        <v>159840</v>
      </c>
      <c r="F105" s="32">
        <f>일위대가!H704</f>
        <v>42014</v>
      </c>
      <c r="G105" s="32">
        <f>일위대가!J704</f>
        <v>0</v>
      </c>
      <c r="H105" s="32">
        <f t="shared" si="3"/>
        <v>201854</v>
      </c>
      <c r="I105" s="19" t="s">
        <v>107</v>
      </c>
      <c r="J105" s="19" t="s">
        <v>52</v>
      </c>
      <c r="K105" s="19" t="s">
        <v>52</v>
      </c>
      <c r="L105" s="19" t="s">
        <v>52</v>
      </c>
      <c r="M105" s="19" t="s">
        <v>52</v>
      </c>
      <c r="N105" s="2" t="s">
        <v>52</v>
      </c>
    </row>
    <row r="106" spans="1:14" ht="30" customHeight="1" x14ac:dyDescent="0.4">
      <c r="A106" s="19" t="s">
        <v>549</v>
      </c>
      <c r="B106" s="19" t="s">
        <v>544</v>
      </c>
      <c r="C106" s="19" t="s">
        <v>532</v>
      </c>
      <c r="D106" s="19" t="s">
        <v>302</v>
      </c>
      <c r="E106" s="32">
        <f>일위대가!F710</f>
        <v>3010</v>
      </c>
      <c r="F106" s="32">
        <f>일위대가!H710</f>
        <v>0</v>
      </c>
      <c r="G106" s="32">
        <f>일위대가!J710</f>
        <v>0</v>
      </c>
      <c r="H106" s="32">
        <f t="shared" si="3"/>
        <v>3010</v>
      </c>
      <c r="I106" s="19" t="s">
        <v>548</v>
      </c>
      <c r="J106" s="19" t="s">
        <v>52</v>
      </c>
      <c r="K106" s="19" t="s">
        <v>52</v>
      </c>
      <c r="L106" s="19" t="s">
        <v>52</v>
      </c>
      <c r="M106" s="19" t="s">
        <v>52</v>
      </c>
      <c r="N106" s="2" t="s">
        <v>52</v>
      </c>
    </row>
    <row r="107" spans="1:14" ht="30" customHeight="1" x14ac:dyDescent="0.4">
      <c r="A107" s="19" t="s">
        <v>546</v>
      </c>
      <c r="B107" s="19" t="s">
        <v>544</v>
      </c>
      <c r="C107" s="19" t="s">
        <v>529</v>
      </c>
      <c r="D107" s="19" t="s">
        <v>302</v>
      </c>
      <c r="E107" s="32">
        <f>일위대가!F716</f>
        <v>4970</v>
      </c>
      <c r="F107" s="32">
        <f>일위대가!H716</f>
        <v>0</v>
      </c>
      <c r="G107" s="32">
        <f>일위대가!J716</f>
        <v>0</v>
      </c>
      <c r="H107" s="32">
        <f t="shared" si="3"/>
        <v>4970</v>
      </c>
      <c r="I107" s="19" t="s">
        <v>545</v>
      </c>
      <c r="J107" s="19" t="s">
        <v>52</v>
      </c>
      <c r="K107" s="19" t="s">
        <v>52</v>
      </c>
      <c r="L107" s="19" t="s">
        <v>52</v>
      </c>
      <c r="M107" s="19" t="s">
        <v>52</v>
      </c>
      <c r="N107" s="2" t="s">
        <v>52</v>
      </c>
    </row>
    <row r="108" spans="1:14" ht="30" customHeight="1" x14ac:dyDescent="0.4">
      <c r="A108" s="19" t="s">
        <v>403</v>
      </c>
      <c r="B108" s="19" t="s">
        <v>398</v>
      </c>
      <c r="C108" s="19" t="s">
        <v>318</v>
      </c>
      <c r="D108" s="19" t="s">
        <v>302</v>
      </c>
      <c r="E108" s="32">
        <f>일위대가!F722</f>
        <v>1850</v>
      </c>
      <c r="F108" s="32">
        <f>일위대가!H722</f>
        <v>0</v>
      </c>
      <c r="G108" s="32">
        <f>일위대가!J722</f>
        <v>0</v>
      </c>
      <c r="H108" s="32">
        <f t="shared" si="3"/>
        <v>1850</v>
      </c>
      <c r="I108" s="19" t="s">
        <v>402</v>
      </c>
      <c r="J108" s="19" t="s">
        <v>52</v>
      </c>
      <c r="K108" s="19" t="s">
        <v>52</v>
      </c>
      <c r="L108" s="19" t="s">
        <v>52</v>
      </c>
      <c r="M108" s="19" t="s">
        <v>52</v>
      </c>
      <c r="N108" s="2" t="s">
        <v>52</v>
      </c>
    </row>
    <row r="109" spans="1:14" ht="30" customHeight="1" x14ac:dyDescent="0.4">
      <c r="A109" s="19" t="s">
        <v>400</v>
      </c>
      <c r="B109" s="19" t="s">
        <v>398</v>
      </c>
      <c r="C109" s="19" t="s">
        <v>177</v>
      </c>
      <c r="D109" s="19" t="s">
        <v>302</v>
      </c>
      <c r="E109" s="32">
        <f>일위대가!F728</f>
        <v>2120</v>
      </c>
      <c r="F109" s="32">
        <f>일위대가!H728</f>
        <v>0</v>
      </c>
      <c r="G109" s="32">
        <f>일위대가!J728</f>
        <v>0</v>
      </c>
      <c r="H109" s="32">
        <f t="shared" si="3"/>
        <v>2120</v>
      </c>
      <c r="I109" s="19" t="s">
        <v>399</v>
      </c>
      <c r="J109" s="19" t="s">
        <v>52</v>
      </c>
      <c r="K109" s="19" t="s">
        <v>52</v>
      </c>
      <c r="L109" s="19" t="s">
        <v>52</v>
      </c>
      <c r="M109" s="19" t="s">
        <v>52</v>
      </c>
      <c r="N109" s="2" t="s">
        <v>52</v>
      </c>
    </row>
    <row r="110" spans="1:14" ht="30" customHeight="1" x14ac:dyDescent="0.4">
      <c r="A110" s="19" t="s">
        <v>103</v>
      </c>
      <c r="B110" s="19" t="s">
        <v>99</v>
      </c>
      <c r="C110" s="19" t="s">
        <v>100</v>
      </c>
      <c r="D110" s="19" t="s">
        <v>101</v>
      </c>
      <c r="E110" s="32">
        <f>일위대가!F735</f>
        <v>143712</v>
      </c>
      <c r="F110" s="32">
        <f>일위대가!H735</f>
        <v>35614</v>
      </c>
      <c r="G110" s="32">
        <f>일위대가!J735</f>
        <v>0</v>
      </c>
      <c r="H110" s="32">
        <f t="shared" si="3"/>
        <v>179326</v>
      </c>
      <c r="I110" s="19" t="s">
        <v>102</v>
      </c>
      <c r="J110" s="19" t="s">
        <v>52</v>
      </c>
      <c r="K110" s="19" t="s">
        <v>52</v>
      </c>
      <c r="L110" s="19" t="s">
        <v>52</v>
      </c>
      <c r="M110" s="19" t="s">
        <v>52</v>
      </c>
      <c r="N110" s="2" t="s">
        <v>52</v>
      </c>
    </row>
    <row r="111" spans="1:14" ht="30" customHeight="1" x14ac:dyDescent="0.4">
      <c r="A111" s="19" t="s">
        <v>1753</v>
      </c>
      <c r="B111" s="19" t="s">
        <v>1750</v>
      </c>
      <c r="C111" s="19" t="s">
        <v>1751</v>
      </c>
      <c r="D111" s="19" t="s">
        <v>101</v>
      </c>
      <c r="E111" s="32">
        <f>일위대가!F740</f>
        <v>314</v>
      </c>
      <c r="F111" s="32">
        <f>일위대가!H740</f>
        <v>15721</v>
      </c>
      <c r="G111" s="32">
        <f>일위대가!J740</f>
        <v>0</v>
      </c>
      <c r="H111" s="32">
        <f t="shared" si="3"/>
        <v>16035</v>
      </c>
      <c r="I111" s="19" t="s">
        <v>1752</v>
      </c>
      <c r="J111" s="19" t="s">
        <v>52</v>
      </c>
      <c r="K111" s="19" t="s">
        <v>52</v>
      </c>
      <c r="L111" s="19" t="s">
        <v>52</v>
      </c>
      <c r="M111" s="19" t="s">
        <v>52</v>
      </c>
      <c r="N111" s="2" t="s">
        <v>52</v>
      </c>
    </row>
    <row r="112" spans="1:14" ht="30" customHeight="1" x14ac:dyDescent="0.4">
      <c r="A112" s="19" t="s">
        <v>67</v>
      </c>
      <c r="B112" s="19" t="s">
        <v>64</v>
      </c>
      <c r="C112" s="19" t="s">
        <v>65</v>
      </c>
      <c r="D112" s="19" t="s">
        <v>58</v>
      </c>
      <c r="E112" s="32">
        <f>일위대가!F747</f>
        <v>2108793</v>
      </c>
      <c r="F112" s="32">
        <f>일위대가!H747</f>
        <v>333864</v>
      </c>
      <c r="G112" s="32">
        <f>일위대가!J747</f>
        <v>0</v>
      </c>
      <c r="H112" s="32">
        <f t="shared" si="3"/>
        <v>2442657</v>
      </c>
      <c r="I112" s="19" t="s">
        <v>66</v>
      </c>
      <c r="J112" s="19" t="s">
        <v>52</v>
      </c>
      <c r="K112" s="19" t="s">
        <v>52</v>
      </c>
      <c r="L112" s="19" t="s">
        <v>52</v>
      </c>
      <c r="M112" s="19" t="s">
        <v>52</v>
      </c>
      <c r="N112" s="2" t="s">
        <v>52</v>
      </c>
    </row>
    <row r="113" spans="1:14" ht="30" customHeight="1" x14ac:dyDescent="0.4">
      <c r="A113" s="19" t="s">
        <v>71</v>
      </c>
      <c r="B113" s="19" t="s">
        <v>69</v>
      </c>
      <c r="C113" s="19" t="s">
        <v>65</v>
      </c>
      <c r="D113" s="19" t="s">
        <v>58</v>
      </c>
      <c r="E113" s="32">
        <f>일위대가!F753</f>
        <v>12215</v>
      </c>
      <c r="F113" s="32">
        <f>일위대가!H753</f>
        <v>468309</v>
      </c>
      <c r="G113" s="32">
        <f>일위대가!J753</f>
        <v>0</v>
      </c>
      <c r="H113" s="32">
        <f t="shared" si="3"/>
        <v>480524</v>
      </c>
      <c r="I113" s="19" t="s">
        <v>70</v>
      </c>
      <c r="J113" s="19" t="s">
        <v>52</v>
      </c>
      <c r="K113" s="19" t="s">
        <v>52</v>
      </c>
      <c r="L113" s="19" t="s">
        <v>52</v>
      </c>
      <c r="M113" s="19" t="s">
        <v>52</v>
      </c>
      <c r="N113" s="2" t="s">
        <v>52</v>
      </c>
    </row>
    <row r="114" spans="1:14" ht="30" customHeight="1" x14ac:dyDescent="0.4">
      <c r="A114" s="19" t="s">
        <v>868</v>
      </c>
      <c r="B114" s="19" t="s">
        <v>865</v>
      </c>
      <c r="C114" s="19" t="s">
        <v>866</v>
      </c>
      <c r="D114" s="19" t="s">
        <v>58</v>
      </c>
      <c r="E114" s="32">
        <f>일위대가!F759</f>
        <v>5446</v>
      </c>
      <c r="F114" s="32">
        <f>일위대가!H759</f>
        <v>272300</v>
      </c>
      <c r="G114" s="32">
        <f>일위대가!J759</f>
        <v>0</v>
      </c>
      <c r="H114" s="32">
        <f t="shared" si="3"/>
        <v>277746</v>
      </c>
      <c r="I114" s="19" t="s">
        <v>867</v>
      </c>
      <c r="J114" s="19" t="s">
        <v>52</v>
      </c>
      <c r="K114" s="19" t="s">
        <v>52</v>
      </c>
      <c r="L114" s="19" t="s">
        <v>52</v>
      </c>
      <c r="M114" s="19" t="s">
        <v>52</v>
      </c>
      <c r="N114" s="2" t="s">
        <v>52</v>
      </c>
    </row>
    <row r="115" spans="1:14" ht="30" customHeight="1" x14ac:dyDescent="0.4">
      <c r="A115" s="19" t="s">
        <v>558</v>
      </c>
      <c r="B115" s="19" t="s">
        <v>551</v>
      </c>
      <c r="C115" s="19" t="s">
        <v>556</v>
      </c>
      <c r="D115" s="19" t="s">
        <v>302</v>
      </c>
      <c r="E115" s="32">
        <f>일위대가!F766</f>
        <v>1670</v>
      </c>
      <c r="F115" s="32">
        <f>일위대가!H766</f>
        <v>83543</v>
      </c>
      <c r="G115" s="32">
        <f>일위대가!J766</f>
        <v>424</v>
      </c>
      <c r="H115" s="32">
        <f t="shared" si="3"/>
        <v>85637</v>
      </c>
      <c r="I115" s="19" t="s">
        <v>557</v>
      </c>
      <c r="J115" s="19" t="s">
        <v>52</v>
      </c>
      <c r="K115" s="19" t="s">
        <v>52</v>
      </c>
      <c r="L115" s="19" t="s">
        <v>52</v>
      </c>
      <c r="M115" s="19" t="s">
        <v>52</v>
      </c>
      <c r="N115" s="2" t="s">
        <v>52</v>
      </c>
    </row>
    <row r="116" spans="1:14" ht="30" customHeight="1" x14ac:dyDescent="0.4">
      <c r="A116" s="19" t="s">
        <v>554</v>
      </c>
      <c r="B116" s="19" t="s">
        <v>551</v>
      </c>
      <c r="C116" s="19" t="s">
        <v>552</v>
      </c>
      <c r="D116" s="19" t="s">
        <v>302</v>
      </c>
      <c r="E116" s="32">
        <f>일위대가!F773</f>
        <v>2122</v>
      </c>
      <c r="F116" s="32">
        <f>일위대가!H773</f>
        <v>106112</v>
      </c>
      <c r="G116" s="32">
        <f>일위대가!J773</f>
        <v>601</v>
      </c>
      <c r="H116" s="32">
        <f t="shared" si="3"/>
        <v>108835</v>
      </c>
      <c r="I116" s="19" t="s">
        <v>553</v>
      </c>
      <c r="J116" s="19" t="s">
        <v>52</v>
      </c>
      <c r="K116" s="19" t="s">
        <v>52</v>
      </c>
      <c r="L116" s="19" t="s">
        <v>52</v>
      </c>
      <c r="M116" s="19" t="s">
        <v>52</v>
      </c>
      <c r="N116" s="2" t="s">
        <v>52</v>
      </c>
    </row>
    <row r="117" spans="1:14" ht="30" customHeight="1" x14ac:dyDescent="0.4">
      <c r="A117" s="19" t="s">
        <v>1840</v>
      </c>
      <c r="B117" s="19" t="s">
        <v>405</v>
      </c>
      <c r="C117" s="19" t="s">
        <v>1841</v>
      </c>
      <c r="D117" s="19" t="s">
        <v>302</v>
      </c>
      <c r="E117" s="32">
        <f>일위대가!F779</f>
        <v>170</v>
      </c>
      <c r="F117" s="32">
        <f>일위대가!H779</f>
        <v>17016</v>
      </c>
      <c r="G117" s="32">
        <f>일위대가!J779</f>
        <v>0</v>
      </c>
      <c r="H117" s="32">
        <f t="shared" si="3"/>
        <v>17186</v>
      </c>
      <c r="I117" s="19" t="s">
        <v>1842</v>
      </c>
      <c r="J117" s="19" t="s">
        <v>52</v>
      </c>
      <c r="K117" s="19" t="s">
        <v>52</v>
      </c>
      <c r="L117" s="19" t="s">
        <v>52</v>
      </c>
      <c r="M117" s="19" t="s">
        <v>52</v>
      </c>
      <c r="N117" s="2" t="s">
        <v>52</v>
      </c>
    </row>
    <row r="118" spans="1:14" ht="30" customHeight="1" x14ac:dyDescent="0.4">
      <c r="A118" s="19" t="s">
        <v>408</v>
      </c>
      <c r="B118" s="19" t="s">
        <v>405</v>
      </c>
      <c r="C118" s="19" t="s">
        <v>406</v>
      </c>
      <c r="D118" s="19" t="s">
        <v>302</v>
      </c>
      <c r="E118" s="32">
        <f>일위대가!F784</f>
        <v>1052</v>
      </c>
      <c r="F118" s="32">
        <f>일위대가!H784</f>
        <v>17016</v>
      </c>
      <c r="G118" s="32">
        <f>일위대가!J784</f>
        <v>0</v>
      </c>
      <c r="H118" s="32">
        <f t="shared" si="3"/>
        <v>18068</v>
      </c>
      <c r="I118" s="19" t="s">
        <v>407</v>
      </c>
      <c r="J118" s="19" t="s">
        <v>52</v>
      </c>
      <c r="K118" s="19" t="s">
        <v>52</v>
      </c>
      <c r="L118" s="19" t="s">
        <v>52</v>
      </c>
      <c r="M118" s="19" t="s">
        <v>52</v>
      </c>
      <c r="N118" s="2" t="s">
        <v>52</v>
      </c>
    </row>
    <row r="119" spans="1:14" ht="30" customHeight="1" x14ac:dyDescent="0.4">
      <c r="A119" s="19" t="s">
        <v>562</v>
      </c>
      <c r="B119" s="19" t="s">
        <v>405</v>
      </c>
      <c r="C119" s="19" t="s">
        <v>560</v>
      </c>
      <c r="D119" s="19" t="s">
        <v>302</v>
      </c>
      <c r="E119" s="32">
        <f>일위대가!F789</f>
        <v>2151</v>
      </c>
      <c r="F119" s="32">
        <f>일위대가!H789</f>
        <v>26179</v>
      </c>
      <c r="G119" s="32">
        <f>일위대가!J789</f>
        <v>0</v>
      </c>
      <c r="H119" s="32">
        <f t="shared" si="3"/>
        <v>28330</v>
      </c>
      <c r="I119" s="19" t="s">
        <v>561</v>
      </c>
      <c r="J119" s="19" t="s">
        <v>52</v>
      </c>
      <c r="K119" s="19" t="s">
        <v>52</v>
      </c>
      <c r="L119" s="19" t="s">
        <v>52</v>
      </c>
      <c r="M119" s="19" t="s">
        <v>52</v>
      </c>
      <c r="N119" s="2" t="s">
        <v>52</v>
      </c>
    </row>
    <row r="120" spans="1:14" ht="30" customHeight="1" x14ac:dyDescent="0.4">
      <c r="A120" s="19" t="s">
        <v>1857</v>
      </c>
      <c r="B120" s="19" t="s">
        <v>1854</v>
      </c>
      <c r="C120" s="19" t="s">
        <v>1855</v>
      </c>
      <c r="D120" s="19" t="s">
        <v>302</v>
      </c>
      <c r="E120" s="32">
        <f>일위대가!F795</f>
        <v>261</v>
      </c>
      <c r="F120" s="32">
        <f>일위대가!H795</f>
        <v>26179</v>
      </c>
      <c r="G120" s="32">
        <f>일위대가!J795</f>
        <v>0</v>
      </c>
      <c r="H120" s="32">
        <f t="shared" si="3"/>
        <v>26440</v>
      </c>
      <c r="I120" s="19" t="s">
        <v>1856</v>
      </c>
      <c r="J120" s="19" t="s">
        <v>52</v>
      </c>
      <c r="K120" s="19" t="s">
        <v>52</v>
      </c>
      <c r="L120" s="19" t="s">
        <v>52</v>
      </c>
      <c r="M120" s="19" t="s">
        <v>52</v>
      </c>
      <c r="N120" s="2" t="s">
        <v>52</v>
      </c>
    </row>
    <row r="121" spans="1:14" ht="30" customHeight="1" x14ac:dyDescent="0.4">
      <c r="A121" s="19" t="s">
        <v>856</v>
      </c>
      <c r="B121" s="19" t="s">
        <v>852</v>
      </c>
      <c r="C121" s="19" t="s">
        <v>853</v>
      </c>
      <c r="D121" s="19" t="s">
        <v>854</v>
      </c>
      <c r="E121" s="32">
        <f>일위대가!F803</f>
        <v>38449</v>
      </c>
      <c r="F121" s="32">
        <f>일위대가!H803</f>
        <v>1281646</v>
      </c>
      <c r="G121" s="32">
        <f>일위대가!J803</f>
        <v>93600</v>
      </c>
      <c r="H121" s="32">
        <f t="shared" si="3"/>
        <v>1413695</v>
      </c>
      <c r="I121" s="19" t="s">
        <v>855</v>
      </c>
      <c r="J121" s="19" t="s">
        <v>52</v>
      </c>
      <c r="K121" s="19" t="s">
        <v>52</v>
      </c>
      <c r="L121" s="19" t="s">
        <v>52</v>
      </c>
      <c r="M121" s="19" t="s">
        <v>52</v>
      </c>
      <c r="N121" s="2" t="s">
        <v>52</v>
      </c>
    </row>
    <row r="122" spans="1:14" ht="30" customHeight="1" x14ac:dyDescent="0.4">
      <c r="A122" s="19" t="s">
        <v>817</v>
      </c>
      <c r="B122" s="19" t="s">
        <v>813</v>
      </c>
      <c r="C122" s="19" t="s">
        <v>814</v>
      </c>
      <c r="D122" s="19" t="s">
        <v>815</v>
      </c>
      <c r="E122" s="32">
        <f>일위대가!F809</f>
        <v>4723</v>
      </c>
      <c r="F122" s="32">
        <f>일위대가!H809</f>
        <v>59047</v>
      </c>
      <c r="G122" s="32">
        <f>일위대가!J809</f>
        <v>0</v>
      </c>
      <c r="H122" s="32">
        <f t="shared" si="3"/>
        <v>63770</v>
      </c>
      <c r="I122" s="19" t="s">
        <v>816</v>
      </c>
      <c r="J122" s="19" t="s">
        <v>52</v>
      </c>
      <c r="K122" s="19" t="s">
        <v>52</v>
      </c>
      <c r="L122" s="19" t="s">
        <v>52</v>
      </c>
      <c r="M122" s="19" t="s">
        <v>52</v>
      </c>
      <c r="N122" s="2" t="s">
        <v>52</v>
      </c>
    </row>
    <row r="123" spans="1:14" ht="30" customHeight="1" x14ac:dyDescent="0.4">
      <c r="A123" s="19" t="s">
        <v>823</v>
      </c>
      <c r="B123" s="19" t="s">
        <v>819</v>
      </c>
      <c r="C123" s="19" t="s">
        <v>820</v>
      </c>
      <c r="D123" s="19" t="s">
        <v>821</v>
      </c>
      <c r="E123" s="32">
        <f>일위대가!F815</f>
        <v>843</v>
      </c>
      <c r="F123" s="32">
        <f>일위대가!H815</f>
        <v>42176</v>
      </c>
      <c r="G123" s="32">
        <f>일위대가!J815</f>
        <v>0</v>
      </c>
      <c r="H123" s="32">
        <f t="shared" si="3"/>
        <v>43019</v>
      </c>
      <c r="I123" s="19" t="s">
        <v>822</v>
      </c>
      <c r="J123" s="19" t="s">
        <v>52</v>
      </c>
      <c r="K123" s="19" t="s">
        <v>52</v>
      </c>
      <c r="L123" s="19" t="s">
        <v>52</v>
      </c>
      <c r="M123" s="19" t="s">
        <v>52</v>
      </c>
      <c r="N123" s="2" t="s">
        <v>52</v>
      </c>
    </row>
    <row r="124" spans="1:14" ht="30" customHeight="1" x14ac:dyDescent="0.4">
      <c r="A124" s="19" t="s">
        <v>749</v>
      </c>
      <c r="B124" s="19" t="s">
        <v>746</v>
      </c>
      <c r="C124" s="19" t="s">
        <v>747</v>
      </c>
      <c r="D124" s="19" t="s">
        <v>58</v>
      </c>
      <c r="E124" s="32">
        <f>일위대가!F823</f>
        <v>2980887</v>
      </c>
      <c r="F124" s="32">
        <f>일위대가!H823</f>
        <v>73147</v>
      </c>
      <c r="G124" s="32">
        <f>일위대가!J823</f>
        <v>0</v>
      </c>
      <c r="H124" s="32">
        <f t="shared" si="3"/>
        <v>3054034</v>
      </c>
      <c r="I124" s="19" t="s">
        <v>748</v>
      </c>
      <c r="J124" s="19" t="s">
        <v>52</v>
      </c>
      <c r="K124" s="19" t="s">
        <v>52</v>
      </c>
      <c r="L124" s="19" t="s">
        <v>52</v>
      </c>
      <c r="M124" s="19" t="s">
        <v>52</v>
      </c>
      <c r="N124" s="2" t="s">
        <v>52</v>
      </c>
    </row>
    <row r="125" spans="1:14" ht="30" customHeight="1" x14ac:dyDescent="0.4">
      <c r="A125" s="19" t="s">
        <v>770</v>
      </c>
      <c r="B125" s="19" t="s">
        <v>768</v>
      </c>
      <c r="C125" s="19" t="s">
        <v>756</v>
      </c>
      <c r="D125" s="19" t="s">
        <v>302</v>
      </c>
      <c r="E125" s="32">
        <f>일위대가!F828</f>
        <v>964</v>
      </c>
      <c r="F125" s="32">
        <f>일위대가!H828</f>
        <v>32161</v>
      </c>
      <c r="G125" s="32">
        <f>일위대가!J828</f>
        <v>0</v>
      </c>
      <c r="H125" s="32">
        <f t="shared" si="3"/>
        <v>33125</v>
      </c>
      <c r="I125" s="19" t="s">
        <v>769</v>
      </c>
      <c r="J125" s="19" t="s">
        <v>52</v>
      </c>
      <c r="K125" s="19" t="s">
        <v>52</v>
      </c>
      <c r="L125" s="19" t="s">
        <v>52</v>
      </c>
      <c r="M125" s="19" t="s">
        <v>52</v>
      </c>
      <c r="N125" s="2" t="s">
        <v>52</v>
      </c>
    </row>
    <row r="126" spans="1:14" ht="30" customHeight="1" x14ac:dyDescent="0.4">
      <c r="A126" s="19" t="s">
        <v>785</v>
      </c>
      <c r="B126" s="19" t="s">
        <v>772</v>
      </c>
      <c r="C126" s="19" t="s">
        <v>314</v>
      </c>
      <c r="D126" s="19" t="s">
        <v>302</v>
      </c>
      <c r="E126" s="32">
        <f>일위대가!F835</f>
        <v>440</v>
      </c>
      <c r="F126" s="32">
        <f>일위대가!H835</f>
        <v>18128</v>
      </c>
      <c r="G126" s="32">
        <f>일위대가!J835</f>
        <v>0</v>
      </c>
      <c r="H126" s="32">
        <f t="shared" si="3"/>
        <v>18568</v>
      </c>
      <c r="I126" s="19" t="s">
        <v>784</v>
      </c>
      <c r="J126" s="19" t="s">
        <v>52</v>
      </c>
      <c r="K126" s="19" t="s">
        <v>52</v>
      </c>
      <c r="L126" s="19" t="s">
        <v>52</v>
      </c>
      <c r="M126" s="19" t="s">
        <v>52</v>
      </c>
      <c r="N126" s="2" t="s">
        <v>52</v>
      </c>
    </row>
    <row r="127" spans="1:14" ht="30" customHeight="1" x14ac:dyDescent="0.4">
      <c r="A127" s="19" t="s">
        <v>782</v>
      </c>
      <c r="B127" s="19" t="s">
        <v>772</v>
      </c>
      <c r="C127" s="19" t="s">
        <v>780</v>
      </c>
      <c r="D127" s="19" t="s">
        <v>302</v>
      </c>
      <c r="E127" s="32">
        <f>일위대가!F842</f>
        <v>796</v>
      </c>
      <c r="F127" s="32">
        <f>일위대가!H842</f>
        <v>32328</v>
      </c>
      <c r="G127" s="32">
        <f>일위대가!J842</f>
        <v>0</v>
      </c>
      <c r="H127" s="32">
        <f t="shared" si="3"/>
        <v>33124</v>
      </c>
      <c r="I127" s="19" t="s">
        <v>781</v>
      </c>
      <c r="J127" s="19" t="s">
        <v>52</v>
      </c>
      <c r="K127" s="19" t="s">
        <v>52</v>
      </c>
      <c r="L127" s="19" t="s">
        <v>52</v>
      </c>
      <c r="M127" s="19" t="s">
        <v>52</v>
      </c>
      <c r="N127" s="2" t="s">
        <v>52</v>
      </c>
    </row>
    <row r="128" spans="1:14" ht="30" customHeight="1" x14ac:dyDescent="0.4">
      <c r="A128" s="19" t="s">
        <v>778</v>
      </c>
      <c r="B128" s="19" t="s">
        <v>772</v>
      </c>
      <c r="C128" s="19" t="s">
        <v>177</v>
      </c>
      <c r="D128" s="19" t="s">
        <v>302</v>
      </c>
      <c r="E128" s="32">
        <f>일위대가!F849</f>
        <v>919</v>
      </c>
      <c r="F128" s="32">
        <f>일위대가!H849</f>
        <v>36506</v>
      </c>
      <c r="G128" s="32">
        <f>일위대가!J849</f>
        <v>0</v>
      </c>
      <c r="H128" s="32">
        <f t="shared" si="3"/>
        <v>37425</v>
      </c>
      <c r="I128" s="19" t="s">
        <v>777</v>
      </c>
      <c r="J128" s="19" t="s">
        <v>52</v>
      </c>
      <c r="K128" s="19" t="s">
        <v>52</v>
      </c>
      <c r="L128" s="19" t="s">
        <v>52</v>
      </c>
      <c r="M128" s="19" t="s">
        <v>52</v>
      </c>
      <c r="N128" s="2" t="s">
        <v>52</v>
      </c>
    </row>
    <row r="129" spans="1:14" ht="30" customHeight="1" x14ac:dyDescent="0.4">
      <c r="A129" s="19" t="s">
        <v>775</v>
      </c>
      <c r="B129" s="19" t="s">
        <v>772</v>
      </c>
      <c r="C129" s="19" t="s">
        <v>773</v>
      </c>
      <c r="D129" s="19" t="s">
        <v>302</v>
      </c>
      <c r="E129" s="32">
        <f>일위대가!F856</f>
        <v>1270</v>
      </c>
      <c r="F129" s="32">
        <f>일위대가!H856</f>
        <v>49788</v>
      </c>
      <c r="G129" s="32">
        <f>일위대가!J856</f>
        <v>0</v>
      </c>
      <c r="H129" s="32">
        <f t="shared" si="3"/>
        <v>51058</v>
      </c>
      <c r="I129" s="19" t="s">
        <v>774</v>
      </c>
      <c r="J129" s="19" t="s">
        <v>52</v>
      </c>
      <c r="K129" s="19" t="s">
        <v>52</v>
      </c>
      <c r="L129" s="19" t="s">
        <v>52</v>
      </c>
      <c r="M129" s="19" t="s">
        <v>52</v>
      </c>
      <c r="N129" s="2" t="s">
        <v>52</v>
      </c>
    </row>
  </sheetData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Z856"/>
  <sheetViews>
    <sheetView workbookViewId="0"/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7" width="2.59765625" hidden="1" customWidth="1"/>
    <col min="48" max="48" width="1.59765625" hidden="1" customWidth="1"/>
    <col min="49" max="49" width="24.59765625" hidden="1" customWidth="1"/>
    <col min="50" max="51" width="2.59765625" hidden="1" customWidth="1"/>
    <col min="52" max="52" width="1.59765625" hidden="1" customWidth="1"/>
  </cols>
  <sheetData>
    <row r="1" spans="1:52" ht="30" customHeight="1" x14ac:dyDescent="0.4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52" ht="30" customHeight="1" x14ac:dyDescent="0.4">
      <c r="A2" s="73" t="s">
        <v>2</v>
      </c>
      <c r="B2" s="73" t="s">
        <v>3</v>
      </c>
      <c r="C2" s="73" t="s">
        <v>4</v>
      </c>
      <c r="D2" s="73" t="s">
        <v>5</v>
      </c>
      <c r="E2" s="73" t="s">
        <v>6</v>
      </c>
      <c r="F2" s="73"/>
      <c r="G2" s="73" t="s">
        <v>9</v>
      </c>
      <c r="H2" s="73"/>
      <c r="I2" s="73" t="s">
        <v>10</v>
      </c>
      <c r="J2" s="73"/>
      <c r="K2" s="73" t="s">
        <v>11</v>
      </c>
      <c r="L2" s="73"/>
      <c r="M2" s="73" t="s">
        <v>12</v>
      </c>
      <c r="N2" s="75" t="s">
        <v>1006</v>
      </c>
      <c r="O2" s="75" t="s">
        <v>20</v>
      </c>
      <c r="P2" s="75" t="s">
        <v>22</v>
      </c>
      <c r="Q2" s="75" t="s">
        <v>23</v>
      </c>
      <c r="R2" s="75" t="s">
        <v>24</v>
      </c>
      <c r="S2" s="75" t="s">
        <v>25</v>
      </c>
      <c r="T2" s="75" t="s">
        <v>26</v>
      </c>
      <c r="U2" s="75" t="s">
        <v>27</v>
      </c>
      <c r="V2" s="75" t="s">
        <v>28</v>
      </c>
      <c r="W2" s="75" t="s">
        <v>29</v>
      </c>
      <c r="X2" s="75" t="s">
        <v>30</v>
      </c>
      <c r="Y2" s="75" t="s">
        <v>31</v>
      </c>
      <c r="Z2" s="75" t="s">
        <v>32</v>
      </c>
      <c r="AA2" s="75" t="s">
        <v>33</v>
      </c>
      <c r="AB2" s="75" t="s">
        <v>34</v>
      </c>
      <c r="AC2" s="75" t="s">
        <v>35</v>
      </c>
      <c r="AD2" s="75" t="s">
        <v>36</v>
      </c>
      <c r="AE2" s="75" t="s">
        <v>37</v>
      </c>
      <c r="AF2" s="75" t="s">
        <v>38</v>
      </c>
      <c r="AG2" s="75" t="s">
        <v>39</v>
      </c>
      <c r="AH2" s="75" t="s">
        <v>40</v>
      </c>
      <c r="AI2" s="75" t="s">
        <v>41</v>
      </c>
      <c r="AJ2" s="75" t="s">
        <v>42</v>
      </c>
      <c r="AK2" s="75" t="s">
        <v>43</v>
      </c>
      <c r="AL2" s="75" t="s">
        <v>44</v>
      </c>
      <c r="AM2" s="75" t="s">
        <v>45</v>
      </c>
      <c r="AN2" s="75" t="s">
        <v>46</v>
      </c>
      <c r="AO2" s="75" t="s">
        <v>47</v>
      </c>
      <c r="AP2" s="75" t="s">
        <v>1007</v>
      </c>
      <c r="AQ2" s="75" t="s">
        <v>1008</v>
      </c>
      <c r="AR2" s="75" t="s">
        <v>1009</v>
      </c>
      <c r="AS2" s="75" t="s">
        <v>1010</v>
      </c>
      <c r="AT2" s="75" t="s">
        <v>1011</v>
      </c>
      <c r="AU2" s="75" t="s">
        <v>1012</v>
      </c>
      <c r="AV2" s="75" t="s">
        <v>48</v>
      </c>
      <c r="AW2" s="75" t="s">
        <v>1013</v>
      </c>
      <c r="AX2" s="1" t="s">
        <v>1005</v>
      </c>
      <c r="AY2" s="1" t="s">
        <v>21</v>
      </c>
      <c r="AZ2" s="1" t="s">
        <v>1014</v>
      </c>
    </row>
    <row r="3" spans="1:52" ht="30" customHeight="1" x14ac:dyDescent="0.4">
      <c r="A3" s="73"/>
      <c r="B3" s="73"/>
      <c r="C3" s="73"/>
      <c r="D3" s="73"/>
      <c r="E3" s="10" t="s">
        <v>7</v>
      </c>
      <c r="F3" s="10" t="s">
        <v>8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  <c r="M3" s="73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</row>
    <row r="4" spans="1:52" ht="30" customHeight="1" x14ac:dyDescent="0.4">
      <c r="A4" s="25" t="s">
        <v>1015</v>
      </c>
      <c r="B4" s="26"/>
      <c r="C4" s="26"/>
      <c r="D4" s="26"/>
      <c r="E4" s="30"/>
      <c r="F4" s="33"/>
      <c r="G4" s="30"/>
      <c r="H4" s="33"/>
      <c r="I4" s="30"/>
      <c r="J4" s="33"/>
      <c r="K4" s="30"/>
      <c r="L4" s="33"/>
      <c r="M4" s="27"/>
      <c r="N4" s="1" t="s">
        <v>1016</v>
      </c>
    </row>
    <row r="5" spans="1:52" ht="30" customHeight="1" x14ac:dyDescent="0.4">
      <c r="A5" s="28" t="s">
        <v>1022</v>
      </c>
      <c r="B5" s="28" t="s">
        <v>1018</v>
      </c>
      <c r="C5" s="28" t="s">
        <v>58</v>
      </c>
      <c r="D5" s="29">
        <v>0.52680000000000005</v>
      </c>
      <c r="E5" s="31">
        <f>단가대비표!O5</f>
        <v>0</v>
      </c>
      <c r="F5" s="34">
        <f>TRUNC(E5*D5,0)</f>
        <v>0</v>
      </c>
      <c r="G5" s="31">
        <f>단가대비표!P5</f>
        <v>0</v>
      </c>
      <c r="H5" s="34">
        <f>TRUNC(G5*D5,0)</f>
        <v>0</v>
      </c>
      <c r="I5" s="31">
        <f>단가대비표!V5</f>
        <v>866</v>
      </c>
      <c r="J5" s="34">
        <f>TRUNC(I5*D5,0)</f>
        <v>456</v>
      </c>
      <c r="K5" s="31">
        <f>TRUNC(E5+G5+I5,0)</f>
        <v>866</v>
      </c>
      <c r="L5" s="34">
        <f>TRUNC(F5+H5+J5,0)</f>
        <v>456</v>
      </c>
      <c r="M5" s="28" t="s">
        <v>1023</v>
      </c>
      <c r="N5" s="2" t="s">
        <v>1016</v>
      </c>
      <c r="O5" s="2" t="s">
        <v>1024</v>
      </c>
      <c r="P5" s="2" t="s">
        <v>62</v>
      </c>
      <c r="Q5" s="2" t="s">
        <v>62</v>
      </c>
      <c r="R5" s="2" t="s">
        <v>61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1025</v>
      </c>
      <c r="AX5" s="2" t="s">
        <v>52</v>
      </c>
      <c r="AY5" s="2" t="s">
        <v>52</v>
      </c>
      <c r="AZ5" s="2" t="s">
        <v>52</v>
      </c>
    </row>
    <row r="6" spans="1:52" ht="30" customHeight="1" x14ac:dyDescent="0.4">
      <c r="A6" s="28" t="s">
        <v>1026</v>
      </c>
      <c r="B6" s="28" t="s">
        <v>52</v>
      </c>
      <c r="C6" s="28" t="s">
        <v>52</v>
      </c>
      <c r="D6" s="29"/>
      <c r="E6" s="31"/>
      <c r="F6" s="34">
        <f>TRUNC(SUMIF(N5:N5, N4, F5:F5),0)</f>
        <v>0</v>
      </c>
      <c r="G6" s="31"/>
      <c r="H6" s="34">
        <f>TRUNC(SUMIF(N5:N5, N4, H5:H5),0)</f>
        <v>0</v>
      </c>
      <c r="I6" s="31"/>
      <c r="J6" s="34">
        <f>TRUNC(SUMIF(N5:N5, N4, J5:J5),0)</f>
        <v>456</v>
      </c>
      <c r="K6" s="31"/>
      <c r="L6" s="34">
        <f>F6+H6+J6</f>
        <v>456</v>
      </c>
      <c r="M6" s="28" t="s">
        <v>52</v>
      </c>
      <c r="N6" s="2" t="s">
        <v>173</v>
      </c>
      <c r="O6" s="2" t="s">
        <v>173</v>
      </c>
      <c r="P6" s="2" t="s">
        <v>52</v>
      </c>
      <c r="Q6" s="2" t="s">
        <v>52</v>
      </c>
      <c r="R6" s="2" t="s">
        <v>52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52</v>
      </c>
      <c r="AX6" s="2" t="s">
        <v>52</v>
      </c>
      <c r="AY6" s="2" t="s">
        <v>52</v>
      </c>
      <c r="AZ6" s="2" t="s">
        <v>52</v>
      </c>
    </row>
    <row r="7" spans="1:52" ht="30" customHeight="1" x14ac:dyDescent="0.4">
      <c r="A7" s="29"/>
      <c r="B7" s="29"/>
      <c r="C7" s="29"/>
      <c r="D7" s="29"/>
      <c r="E7" s="31"/>
      <c r="F7" s="34"/>
      <c r="G7" s="31"/>
      <c r="H7" s="34"/>
      <c r="I7" s="31"/>
      <c r="J7" s="34"/>
      <c r="K7" s="31"/>
      <c r="L7" s="34"/>
      <c r="M7" s="29"/>
    </row>
    <row r="8" spans="1:52" ht="30" customHeight="1" x14ac:dyDescent="0.4">
      <c r="A8" s="25" t="s">
        <v>1027</v>
      </c>
      <c r="B8" s="26"/>
      <c r="C8" s="26"/>
      <c r="D8" s="26"/>
      <c r="E8" s="30"/>
      <c r="F8" s="33"/>
      <c r="G8" s="30"/>
      <c r="H8" s="33"/>
      <c r="I8" s="30"/>
      <c r="J8" s="33"/>
      <c r="K8" s="30"/>
      <c r="L8" s="33"/>
      <c r="M8" s="27"/>
      <c r="N8" s="1" t="s">
        <v>799</v>
      </c>
    </row>
    <row r="9" spans="1:52" ht="30" customHeight="1" x14ac:dyDescent="0.4">
      <c r="A9" s="28" t="s">
        <v>1028</v>
      </c>
      <c r="B9" s="28" t="s">
        <v>1029</v>
      </c>
      <c r="C9" s="28" t="s">
        <v>987</v>
      </c>
      <c r="D9" s="29">
        <v>1</v>
      </c>
      <c r="E9" s="31">
        <f>단가대비표!O198</f>
        <v>350000</v>
      </c>
      <c r="F9" s="34">
        <f>TRUNC(E9*D9,0)</f>
        <v>350000</v>
      </c>
      <c r="G9" s="31">
        <f>단가대비표!P198</f>
        <v>0</v>
      </c>
      <c r="H9" s="34">
        <f>TRUNC(G9*D9,0)</f>
        <v>0</v>
      </c>
      <c r="I9" s="31">
        <f>단가대비표!V198</f>
        <v>0</v>
      </c>
      <c r="J9" s="34">
        <f>TRUNC(I9*D9,0)</f>
        <v>0</v>
      </c>
      <c r="K9" s="31">
        <f t="shared" ref="K9:L11" si="0">TRUNC(E9+G9+I9,0)</f>
        <v>350000</v>
      </c>
      <c r="L9" s="34">
        <f t="shared" si="0"/>
        <v>350000</v>
      </c>
      <c r="M9" s="28" t="s">
        <v>52</v>
      </c>
      <c r="N9" s="2" t="s">
        <v>799</v>
      </c>
      <c r="O9" s="2" t="s">
        <v>1030</v>
      </c>
      <c r="P9" s="2" t="s">
        <v>62</v>
      </c>
      <c r="Q9" s="2" t="s">
        <v>62</v>
      </c>
      <c r="R9" s="2" t="s">
        <v>61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1031</v>
      </c>
      <c r="AX9" s="2" t="s">
        <v>52</v>
      </c>
      <c r="AY9" s="2" t="s">
        <v>52</v>
      </c>
      <c r="AZ9" s="2" t="s">
        <v>52</v>
      </c>
    </row>
    <row r="10" spans="1:52" ht="30" customHeight="1" x14ac:dyDescent="0.4">
      <c r="A10" s="28" t="s">
        <v>1032</v>
      </c>
      <c r="B10" s="28" t="s">
        <v>1033</v>
      </c>
      <c r="C10" s="28" t="s">
        <v>1034</v>
      </c>
      <c r="D10" s="29">
        <v>0.13</v>
      </c>
      <c r="E10" s="31">
        <f>단가대비표!O223</f>
        <v>0</v>
      </c>
      <c r="F10" s="34">
        <f>TRUNC(E10*D10,0)</f>
        <v>0</v>
      </c>
      <c r="G10" s="31">
        <f>단가대비표!P223</f>
        <v>321645</v>
      </c>
      <c r="H10" s="34">
        <f>TRUNC(G10*D10,0)</f>
        <v>41813</v>
      </c>
      <c r="I10" s="31">
        <f>단가대비표!V223</f>
        <v>0</v>
      </c>
      <c r="J10" s="34">
        <f>TRUNC(I10*D10,0)</f>
        <v>0</v>
      </c>
      <c r="K10" s="31">
        <f t="shared" si="0"/>
        <v>321645</v>
      </c>
      <c r="L10" s="34">
        <f t="shared" si="0"/>
        <v>41813</v>
      </c>
      <c r="M10" s="28" t="s">
        <v>52</v>
      </c>
      <c r="N10" s="2" t="s">
        <v>799</v>
      </c>
      <c r="O10" s="2" t="s">
        <v>1035</v>
      </c>
      <c r="P10" s="2" t="s">
        <v>62</v>
      </c>
      <c r="Q10" s="2" t="s">
        <v>62</v>
      </c>
      <c r="R10" s="2" t="s">
        <v>61</v>
      </c>
      <c r="S10" s="3"/>
      <c r="T10" s="3"/>
      <c r="U10" s="3"/>
      <c r="V10" s="3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1036</v>
      </c>
      <c r="AX10" s="2" t="s">
        <v>52</v>
      </c>
      <c r="AY10" s="2" t="s">
        <v>52</v>
      </c>
      <c r="AZ10" s="2" t="s">
        <v>52</v>
      </c>
    </row>
    <row r="11" spans="1:52" ht="30" customHeight="1" x14ac:dyDescent="0.4">
      <c r="A11" s="28" t="s">
        <v>1037</v>
      </c>
      <c r="B11" s="28" t="s">
        <v>1038</v>
      </c>
      <c r="C11" s="28" t="s">
        <v>973</v>
      </c>
      <c r="D11" s="29">
        <v>1</v>
      </c>
      <c r="E11" s="31">
        <f>TRUNC(SUMIF(V9:V11, RIGHTB(O11, 1), H9:H11)*U11, 2)</f>
        <v>418.13</v>
      </c>
      <c r="F11" s="34">
        <f>TRUNC(E11*D11,0)</f>
        <v>418</v>
      </c>
      <c r="G11" s="31">
        <v>0</v>
      </c>
      <c r="H11" s="34">
        <f>TRUNC(G11*D11,0)</f>
        <v>0</v>
      </c>
      <c r="I11" s="31">
        <v>0</v>
      </c>
      <c r="J11" s="34">
        <f>TRUNC(I11*D11,0)</f>
        <v>0</v>
      </c>
      <c r="K11" s="31">
        <f t="shared" si="0"/>
        <v>418</v>
      </c>
      <c r="L11" s="34">
        <f t="shared" si="0"/>
        <v>418</v>
      </c>
      <c r="M11" s="28" t="s">
        <v>52</v>
      </c>
      <c r="N11" s="2" t="s">
        <v>799</v>
      </c>
      <c r="O11" s="2" t="s">
        <v>1039</v>
      </c>
      <c r="P11" s="2" t="s">
        <v>62</v>
      </c>
      <c r="Q11" s="2" t="s">
        <v>62</v>
      </c>
      <c r="R11" s="2" t="s">
        <v>62</v>
      </c>
      <c r="S11" s="3">
        <v>1</v>
      </c>
      <c r="T11" s="3">
        <v>0</v>
      </c>
      <c r="U11" s="3">
        <v>0.01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52</v>
      </c>
      <c r="AW11" s="2" t="s">
        <v>1040</v>
      </c>
      <c r="AX11" s="2" t="s">
        <v>52</v>
      </c>
      <c r="AY11" s="2" t="s">
        <v>52</v>
      </c>
      <c r="AZ11" s="2" t="s">
        <v>52</v>
      </c>
    </row>
    <row r="12" spans="1:52" ht="30" customHeight="1" x14ac:dyDescent="0.4">
      <c r="A12" s="28" t="s">
        <v>1026</v>
      </c>
      <c r="B12" s="28" t="s">
        <v>52</v>
      </c>
      <c r="C12" s="28" t="s">
        <v>52</v>
      </c>
      <c r="D12" s="29"/>
      <c r="E12" s="31"/>
      <c r="F12" s="34">
        <f>TRUNC(SUMIF(N9:N11, N8, F9:F11),0)</f>
        <v>350418</v>
      </c>
      <c r="G12" s="31"/>
      <c r="H12" s="34">
        <f>TRUNC(SUMIF(N9:N11, N8, H9:H11),0)</f>
        <v>41813</v>
      </c>
      <c r="I12" s="31"/>
      <c r="J12" s="34">
        <f>TRUNC(SUMIF(N9:N11, N8, J9:J11),0)</f>
        <v>0</v>
      </c>
      <c r="K12" s="31"/>
      <c r="L12" s="34">
        <f>F12+H12+J12</f>
        <v>392231</v>
      </c>
      <c r="M12" s="28" t="s">
        <v>52</v>
      </c>
      <c r="N12" s="2" t="s">
        <v>173</v>
      </c>
      <c r="O12" s="2" t="s">
        <v>173</v>
      </c>
      <c r="P12" s="2" t="s">
        <v>52</v>
      </c>
      <c r="Q12" s="2" t="s">
        <v>52</v>
      </c>
      <c r="R12" s="2" t="s">
        <v>52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52</v>
      </c>
      <c r="AX12" s="2" t="s">
        <v>52</v>
      </c>
      <c r="AY12" s="2" t="s">
        <v>52</v>
      </c>
      <c r="AZ12" s="2" t="s">
        <v>52</v>
      </c>
    </row>
    <row r="13" spans="1:52" ht="30" customHeight="1" x14ac:dyDescent="0.4">
      <c r="A13" s="29"/>
      <c r="B13" s="29"/>
      <c r="C13" s="29"/>
      <c r="D13" s="29"/>
      <c r="E13" s="31"/>
      <c r="F13" s="34"/>
      <c r="G13" s="31"/>
      <c r="H13" s="34"/>
      <c r="I13" s="31"/>
      <c r="J13" s="34"/>
      <c r="K13" s="31"/>
      <c r="L13" s="34"/>
      <c r="M13" s="29"/>
    </row>
    <row r="14" spans="1:52" ht="30" customHeight="1" x14ac:dyDescent="0.4">
      <c r="A14" s="25" t="s">
        <v>1041</v>
      </c>
      <c r="B14" s="26"/>
      <c r="C14" s="26"/>
      <c r="D14" s="26"/>
      <c r="E14" s="30"/>
      <c r="F14" s="33"/>
      <c r="G14" s="30"/>
      <c r="H14" s="33"/>
      <c r="I14" s="30"/>
      <c r="J14" s="33"/>
      <c r="K14" s="30"/>
      <c r="L14" s="33"/>
      <c r="M14" s="27"/>
      <c r="N14" s="1" t="s">
        <v>794</v>
      </c>
    </row>
    <row r="15" spans="1:52" ht="30" customHeight="1" x14ac:dyDescent="0.4">
      <c r="A15" s="28" t="s">
        <v>1042</v>
      </c>
      <c r="B15" s="28" t="s">
        <v>1043</v>
      </c>
      <c r="C15" s="28" t="s">
        <v>101</v>
      </c>
      <c r="D15" s="29">
        <v>1</v>
      </c>
      <c r="E15" s="31">
        <f>단가대비표!O199</f>
        <v>130000</v>
      </c>
      <c r="F15" s="34">
        <f>TRUNC(E15*D15,0)</f>
        <v>130000</v>
      </c>
      <c r="G15" s="31">
        <f>단가대비표!P199</f>
        <v>0</v>
      </c>
      <c r="H15" s="34">
        <f>TRUNC(G15*D15,0)</f>
        <v>0</v>
      </c>
      <c r="I15" s="31">
        <f>단가대비표!V199</f>
        <v>0</v>
      </c>
      <c r="J15" s="34">
        <f>TRUNC(I15*D15,0)</f>
        <v>0</v>
      </c>
      <c r="K15" s="31">
        <f t="shared" ref="K15:L17" si="1">TRUNC(E15+G15+I15,0)</f>
        <v>130000</v>
      </c>
      <c r="L15" s="34">
        <f t="shared" si="1"/>
        <v>130000</v>
      </c>
      <c r="M15" s="28" t="s">
        <v>52</v>
      </c>
      <c r="N15" s="2" t="s">
        <v>794</v>
      </c>
      <c r="O15" s="2" t="s">
        <v>1044</v>
      </c>
      <c r="P15" s="2" t="s">
        <v>62</v>
      </c>
      <c r="Q15" s="2" t="s">
        <v>62</v>
      </c>
      <c r="R15" s="2" t="s">
        <v>61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1045</v>
      </c>
      <c r="AX15" s="2" t="s">
        <v>52</v>
      </c>
      <c r="AY15" s="2" t="s">
        <v>52</v>
      </c>
      <c r="AZ15" s="2" t="s">
        <v>52</v>
      </c>
    </row>
    <row r="16" spans="1:52" ht="30" customHeight="1" x14ac:dyDescent="0.4">
      <c r="A16" s="28" t="s">
        <v>1032</v>
      </c>
      <c r="B16" s="28" t="s">
        <v>1033</v>
      </c>
      <c r="C16" s="28" t="s">
        <v>1034</v>
      </c>
      <c r="D16" s="29">
        <v>0.95</v>
      </c>
      <c r="E16" s="31">
        <f>단가대비표!O223</f>
        <v>0</v>
      </c>
      <c r="F16" s="34">
        <f>TRUNC(E16*D16,0)</f>
        <v>0</v>
      </c>
      <c r="G16" s="31">
        <f>단가대비표!P223</f>
        <v>321645</v>
      </c>
      <c r="H16" s="34">
        <f>TRUNC(G16*D16,0)</f>
        <v>305562</v>
      </c>
      <c r="I16" s="31">
        <f>단가대비표!V223</f>
        <v>0</v>
      </c>
      <c r="J16" s="34">
        <f>TRUNC(I16*D16,0)</f>
        <v>0</v>
      </c>
      <c r="K16" s="31">
        <f t="shared" si="1"/>
        <v>321645</v>
      </c>
      <c r="L16" s="34">
        <f t="shared" si="1"/>
        <v>305562</v>
      </c>
      <c r="M16" s="28" t="s">
        <v>52</v>
      </c>
      <c r="N16" s="2" t="s">
        <v>794</v>
      </c>
      <c r="O16" s="2" t="s">
        <v>1035</v>
      </c>
      <c r="P16" s="2" t="s">
        <v>62</v>
      </c>
      <c r="Q16" s="2" t="s">
        <v>62</v>
      </c>
      <c r="R16" s="2" t="s">
        <v>61</v>
      </c>
      <c r="S16" s="3"/>
      <c r="T16" s="3"/>
      <c r="U16" s="3"/>
      <c r="V16" s="3">
        <v>1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2" t="s">
        <v>52</v>
      </c>
      <c r="AW16" s="2" t="s">
        <v>1046</v>
      </c>
      <c r="AX16" s="2" t="s">
        <v>52</v>
      </c>
      <c r="AY16" s="2" t="s">
        <v>52</v>
      </c>
      <c r="AZ16" s="2" t="s">
        <v>52</v>
      </c>
    </row>
    <row r="17" spans="1:52" ht="30" customHeight="1" x14ac:dyDescent="0.4">
      <c r="A17" s="28" t="s">
        <v>1037</v>
      </c>
      <c r="B17" s="28" t="s">
        <v>1038</v>
      </c>
      <c r="C17" s="28" t="s">
        <v>973</v>
      </c>
      <c r="D17" s="29">
        <v>1</v>
      </c>
      <c r="E17" s="31">
        <f>TRUNC(SUMIF(V15:V17, RIGHTB(O17, 1), H15:H17)*U17, 2)</f>
        <v>3055.62</v>
      </c>
      <c r="F17" s="34">
        <f>TRUNC(E17*D17,0)</f>
        <v>3055</v>
      </c>
      <c r="G17" s="31">
        <v>0</v>
      </c>
      <c r="H17" s="34">
        <f>TRUNC(G17*D17,0)</f>
        <v>0</v>
      </c>
      <c r="I17" s="31">
        <v>0</v>
      </c>
      <c r="J17" s="34">
        <f>TRUNC(I17*D17,0)</f>
        <v>0</v>
      </c>
      <c r="K17" s="31">
        <f t="shared" si="1"/>
        <v>3055</v>
      </c>
      <c r="L17" s="34">
        <f t="shared" si="1"/>
        <v>3055</v>
      </c>
      <c r="M17" s="28" t="s">
        <v>52</v>
      </c>
      <c r="N17" s="2" t="s">
        <v>794</v>
      </c>
      <c r="O17" s="2" t="s">
        <v>1039</v>
      </c>
      <c r="P17" s="2" t="s">
        <v>62</v>
      </c>
      <c r="Q17" s="2" t="s">
        <v>62</v>
      </c>
      <c r="R17" s="2" t="s">
        <v>62</v>
      </c>
      <c r="S17" s="3">
        <v>1</v>
      </c>
      <c r="T17" s="3">
        <v>0</v>
      </c>
      <c r="U17" s="3">
        <v>0.01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2" t="s">
        <v>52</v>
      </c>
      <c r="AW17" s="2" t="s">
        <v>1047</v>
      </c>
      <c r="AX17" s="2" t="s">
        <v>52</v>
      </c>
      <c r="AY17" s="2" t="s">
        <v>52</v>
      </c>
      <c r="AZ17" s="2" t="s">
        <v>52</v>
      </c>
    </row>
    <row r="18" spans="1:52" ht="30" customHeight="1" x14ac:dyDescent="0.4">
      <c r="A18" s="28" t="s">
        <v>1026</v>
      </c>
      <c r="B18" s="28" t="s">
        <v>52</v>
      </c>
      <c r="C18" s="28" t="s">
        <v>52</v>
      </c>
      <c r="D18" s="29"/>
      <c r="E18" s="31"/>
      <c r="F18" s="34">
        <f>TRUNC(SUMIF(N15:N17, N14, F15:F17),0)</f>
        <v>133055</v>
      </c>
      <c r="G18" s="31"/>
      <c r="H18" s="34">
        <f>TRUNC(SUMIF(N15:N17, N14, H15:H17),0)</f>
        <v>305562</v>
      </c>
      <c r="I18" s="31"/>
      <c r="J18" s="34">
        <f>TRUNC(SUMIF(N15:N17, N14, J15:J17),0)</f>
        <v>0</v>
      </c>
      <c r="K18" s="31"/>
      <c r="L18" s="34">
        <f>F18+H18+J18</f>
        <v>438617</v>
      </c>
      <c r="M18" s="28" t="s">
        <v>52</v>
      </c>
      <c r="N18" s="2" t="s">
        <v>173</v>
      </c>
      <c r="O18" s="2" t="s">
        <v>173</v>
      </c>
      <c r="P18" s="2" t="s">
        <v>52</v>
      </c>
      <c r="Q18" s="2" t="s">
        <v>52</v>
      </c>
      <c r="R18" s="2" t="s">
        <v>52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52</v>
      </c>
      <c r="AX18" s="2" t="s">
        <v>52</v>
      </c>
      <c r="AY18" s="2" t="s">
        <v>52</v>
      </c>
      <c r="AZ18" s="2" t="s">
        <v>52</v>
      </c>
    </row>
    <row r="19" spans="1:52" ht="30" customHeight="1" x14ac:dyDescent="0.4">
      <c r="A19" s="29"/>
      <c r="B19" s="29"/>
      <c r="C19" s="29"/>
      <c r="D19" s="29"/>
      <c r="E19" s="31"/>
      <c r="F19" s="34"/>
      <c r="G19" s="31"/>
      <c r="H19" s="34"/>
      <c r="I19" s="31"/>
      <c r="J19" s="34"/>
      <c r="K19" s="31"/>
      <c r="L19" s="34"/>
      <c r="M19" s="29"/>
    </row>
    <row r="20" spans="1:52" ht="30" customHeight="1" x14ac:dyDescent="0.4">
      <c r="A20" s="25" t="s">
        <v>1048</v>
      </c>
      <c r="B20" s="26"/>
      <c r="C20" s="26"/>
      <c r="D20" s="26"/>
      <c r="E20" s="30"/>
      <c r="F20" s="33"/>
      <c r="G20" s="30"/>
      <c r="H20" s="33"/>
      <c r="I20" s="30"/>
      <c r="J20" s="33"/>
      <c r="K20" s="30"/>
      <c r="L20" s="33"/>
      <c r="M20" s="27"/>
      <c r="N20" s="1" t="s">
        <v>789</v>
      </c>
    </row>
    <row r="21" spans="1:52" ht="30" customHeight="1" x14ac:dyDescent="0.4">
      <c r="A21" s="28" t="s">
        <v>787</v>
      </c>
      <c r="B21" s="28" t="s">
        <v>756</v>
      </c>
      <c r="C21" s="28" t="s">
        <v>101</v>
      </c>
      <c r="D21" s="29">
        <v>1</v>
      </c>
      <c r="E21" s="31">
        <f>단가대비표!O188</f>
        <v>650000</v>
      </c>
      <c r="F21" s="34">
        <f>TRUNC(E21*D21,0)</f>
        <v>650000</v>
      </c>
      <c r="G21" s="31">
        <f>단가대비표!P188</f>
        <v>0</v>
      </c>
      <c r="H21" s="34">
        <f>TRUNC(G21*D21,0)</f>
        <v>0</v>
      </c>
      <c r="I21" s="31">
        <f>단가대비표!V188</f>
        <v>0</v>
      </c>
      <c r="J21" s="34">
        <f>TRUNC(I21*D21,0)</f>
        <v>0</v>
      </c>
      <c r="K21" s="31">
        <f t="shared" ref="K21:L24" si="2">TRUNC(E21+G21+I21,0)</f>
        <v>650000</v>
      </c>
      <c r="L21" s="34">
        <f t="shared" si="2"/>
        <v>650000</v>
      </c>
      <c r="M21" s="28" t="s">
        <v>52</v>
      </c>
      <c r="N21" s="2" t="s">
        <v>789</v>
      </c>
      <c r="O21" s="2" t="s">
        <v>1049</v>
      </c>
      <c r="P21" s="2" t="s">
        <v>62</v>
      </c>
      <c r="Q21" s="2" t="s">
        <v>62</v>
      </c>
      <c r="R21" s="2" t="s">
        <v>61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1050</v>
      </c>
      <c r="AX21" s="2" t="s">
        <v>52</v>
      </c>
      <c r="AY21" s="2" t="s">
        <v>52</v>
      </c>
      <c r="AZ21" s="2" t="s">
        <v>52</v>
      </c>
    </row>
    <row r="22" spans="1:52" ht="30" customHeight="1" x14ac:dyDescent="0.4">
      <c r="A22" s="28" t="s">
        <v>1051</v>
      </c>
      <c r="B22" s="28" t="s">
        <v>1033</v>
      </c>
      <c r="C22" s="28" t="s">
        <v>1034</v>
      </c>
      <c r="D22" s="29">
        <v>5.7000000000000002E-2</v>
      </c>
      <c r="E22" s="31">
        <f>단가대비표!O215</f>
        <v>0</v>
      </c>
      <c r="F22" s="34">
        <f>TRUNC(E22*D22,0)</f>
        <v>0</v>
      </c>
      <c r="G22" s="31">
        <f>단가대비표!P215</f>
        <v>249073</v>
      </c>
      <c r="H22" s="34">
        <f>TRUNC(G22*D22,0)</f>
        <v>14197</v>
      </c>
      <c r="I22" s="31">
        <f>단가대비표!V215</f>
        <v>0</v>
      </c>
      <c r="J22" s="34">
        <f>TRUNC(I22*D22,0)</f>
        <v>0</v>
      </c>
      <c r="K22" s="31">
        <f t="shared" si="2"/>
        <v>249073</v>
      </c>
      <c r="L22" s="34">
        <f t="shared" si="2"/>
        <v>14197</v>
      </c>
      <c r="M22" s="28" t="s">
        <v>52</v>
      </c>
      <c r="N22" s="2" t="s">
        <v>789</v>
      </c>
      <c r="O22" s="2" t="s">
        <v>1052</v>
      </c>
      <c r="P22" s="2" t="s">
        <v>62</v>
      </c>
      <c r="Q22" s="2" t="s">
        <v>62</v>
      </c>
      <c r="R22" s="2" t="s">
        <v>61</v>
      </c>
      <c r="S22" s="3"/>
      <c r="T22" s="3"/>
      <c r="U22" s="3"/>
      <c r="V22" s="3">
        <v>1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1053</v>
      </c>
      <c r="AX22" s="2" t="s">
        <v>52</v>
      </c>
      <c r="AY22" s="2" t="s">
        <v>52</v>
      </c>
      <c r="AZ22" s="2" t="s">
        <v>52</v>
      </c>
    </row>
    <row r="23" spans="1:52" ht="30" customHeight="1" x14ac:dyDescent="0.4">
      <c r="A23" s="28" t="s">
        <v>1032</v>
      </c>
      <c r="B23" s="28" t="s">
        <v>1033</v>
      </c>
      <c r="C23" s="28" t="s">
        <v>1034</v>
      </c>
      <c r="D23" s="29">
        <v>0.22</v>
      </c>
      <c r="E23" s="31">
        <f>단가대비표!O223</f>
        <v>0</v>
      </c>
      <c r="F23" s="34">
        <f>TRUNC(E23*D23,0)</f>
        <v>0</v>
      </c>
      <c r="G23" s="31">
        <f>단가대비표!P223</f>
        <v>321645</v>
      </c>
      <c r="H23" s="34">
        <f>TRUNC(G23*D23,0)</f>
        <v>70761</v>
      </c>
      <c r="I23" s="31">
        <f>단가대비표!V223</f>
        <v>0</v>
      </c>
      <c r="J23" s="34">
        <f>TRUNC(I23*D23,0)</f>
        <v>0</v>
      </c>
      <c r="K23" s="31">
        <f t="shared" si="2"/>
        <v>321645</v>
      </c>
      <c r="L23" s="34">
        <f t="shared" si="2"/>
        <v>70761</v>
      </c>
      <c r="M23" s="28" t="s">
        <v>52</v>
      </c>
      <c r="N23" s="2" t="s">
        <v>789</v>
      </c>
      <c r="O23" s="2" t="s">
        <v>1035</v>
      </c>
      <c r="P23" s="2" t="s">
        <v>62</v>
      </c>
      <c r="Q23" s="2" t="s">
        <v>62</v>
      </c>
      <c r="R23" s="2" t="s">
        <v>61</v>
      </c>
      <c r="S23" s="3"/>
      <c r="T23" s="3"/>
      <c r="U23" s="3"/>
      <c r="V23" s="3">
        <v>1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1054</v>
      </c>
      <c r="AX23" s="2" t="s">
        <v>52</v>
      </c>
      <c r="AY23" s="2" t="s">
        <v>52</v>
      </c>
      <c r="AZ23" s="2" t="s">
        <v>52</v>
      </c>
    </row>
    <row r="24" spans="1:52" ht="30" customHeight="1" x14ac:dyDescent="0.4">
      <c r="A24" s="28" t="s">
        <v>1037</v>
      </c>
      <c r="B24" s="28" t="s">
        <v>1055</v>
      </c>
      <c r="C24" s="28" t="s">
        <v>973</v>
      </c>
      <c r="D24" s="29">
        <v>1</v>
      </c>
      <c r="E24" s="31">
        <f>TRUNC(SUMIF(V21:V24, RIGHTB(O24, 1), H21:H24)*U24, 2)</f>
        <v>2548.7399999999998</v>
      </c>
      <c r="F24" s="34">
        <f>TRUNC(E24*D24,0)</f>
        <v>2548</v>
      </c>
      <c r="G24" s="31">
        <v>0</v>
      </c>
      <c r="H24" s="34">
        <f>TRUNC(G24*D24,0)</f>
        <v>0</v>
      </c>
      <c r="I24" s="31">
        <v>0</v>
      </c>
      <c r="J24" s="34">
        <f>TRUNC(I24*D24,0)</f>
        <v>0</v>
      </c>
      <c r="K24" s="31">
        <f t="shared" si="2"/>
        <v>2548</v>
      </c>
      <c r="L24" s="34">
        <f t="shared" si="2"/>
        <v>2548</v>
      </c>
      <c r="M24" s="28" t="s">
        <v>52</v>
      </c>
      <c r="N24" s="2" t="s">
        <v>789</v>
      </c>
      <c r="O24" s="2" t="s">
        <v>1039</v>
      </c>
      <c r="P24" s="2" t="s">
        <v>62</v>
      </c>
      <c r="Q24" s="2" t="s">
        <v>62</v>
      </c>
      <c r="R24" s="2" t="s">
        <v>62</v>
      </c>
      <c r="S24" s="3">
        <v>1</v>
      </c>
      <c r="T24" s="3">
        <v>0</v>
      </c>
      <c r="U24" s="3">
        <v>0.03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2" t="s">
        <v>52</v>
      </c>
      <c r="AW24" s="2" t="s">
        <v>1056</v>
      </c>
      <c r="AX24" s="2" t="s">
        <v>52</v>
      </c>
      <c r="AY24" s="2" t="s">
        <v>52</v>
      </c>
      <c r="AZ24" s="2" t="s">
        <v>52</v>
      </c>
    </row>
    <row r="25" spans="1:52" ht="30" customHeight="1" x14ac:dyDescent="0.4">
      <c r="A25" s="28" t="s">
        <v>1026</v>
      </c>
      <c r="B25" s="28" t="s">
        <v>52</v>
      </c>
      <c r="C25" s="28" t="s">
        <v>52</v>
      </c>
      <c r="D25" s="29"/>
      <c r="E25" s="31"/>
      <c r="F25" s="34">
        <f>TRUNC(SUMIF(N21:N24, N20, F21:F24),0)</f>
        <v>652548</v>
      </c>
      <c r="G25" s="31"/>
      <c r="H25" s="34">
        <f>TRUNC(SUMIF(N21:N24, N20, H21:H24),0)</f>
        <v>84958</v>
      </c>
      <c r="I25" s="31"/>
      <c r="J25" s="34">
        <f>TRUNC(SUMIF(N21:N24, N20, J21:J24),0)</f>
        <v>0</v>
      </c>
      <c r="K25" s="31"/>
      <c r="L25" s="34">
        <f>F25+H25+J25</f>
        <v>737506</v>
      </c>
      <c r="M25" s="28" t="s">
        <v>52</v>
      </c>
      <c r="N25" s="2" t="s">
        <v>173</v>
      </c>
      <c r="O25" s="2" t="s">
        <v>173</v>
      </c>
      <c r="P25" s="2" t="s">
        <v>52</v>
      </c>
      <c r="Q25" s="2" t="s">
        <v>52</v>
      </c>
      <c r="R25" s="2" t="s">
        <v>52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2" t="s">
        <v>52</v>
      </c>
      <c r="AW25" s="2" t="s">
        <v>52</v>
      </c>
      <c r="AX25" s="2" t="s">
        <v>52</v>
      </c>
      <c r="AY25" s="2" t="s">
        <v>52</v>
      </c>
      <c r="AZ25" s="2" t="s">
        <v>52</v>
      </c>
    </row>
    <row r="26" spans="1:52" ht="30" customHeight="1" x14ac:dyDescent="0.4">
      <c r="A26" s="29"/>
      <c r="B26" s="29"/>
      <c r="C26" s="29"/>
      <c r="D26" s="29"/>
      <c r="E26" s="31"/>
      <c r="F26" s="34"/>
      <c r="G26" s="31"/>
      <c r="H26" s="34"/>
      <c r="I26" s="31"/>
      <c r="J26" s="34"/>
      <c r="K26" s="31"/>
      <c r="L26" s="34"/>
      <c r="M26" s="29"/>
    </row>
    <row r="27" spans="1:52" ht="30" customHeight="1" x14ac:dyDescent="0.4">
      <c r="A27" s="25" t="s">
        <v>1057</v>
      </c>
      <c r="B27" s="26"/>
      <c r="C27" s="26"/>
      <c r="D27" s="26"/>
      <c r="E27" s="30"/>
      <c r="F27" s="33"/>
      <c r="G27" s="30"/>
      <c r="H27" s="33"/>
      <c r="I27" s="30"/>
      <c r="J27" s="33"/>
      <c r="K27" s="30"/>
      <c r="L27" s="33"/>
      <c r="M27" s="27"/>
      <c r="N27" s="1" t="s">
        <v>811</v>
      </c>
    </row>
    <row r="28" spans="1:52" ht="30" customHeight="1" x14ac:dyDescent="0.4">
      <c r="A28" s="28" t="s">
        <v>1058</v>
      </c>
      <c r="B28" s="28" t="s">
        <v>1059</v>
      </c>
      <c r="C28" s="28" t="s">
        <v>1060</v>
      </c>
      <c r="D28" s="29">
        <v>0.16600000000000001</v>
      </c>
      <c r="E28" s="31">
        <f>단가대비표!O46</f>
        <v>10555</v>
      </c>
      <c r="F28" s="34">
        <f>TRUNC(E28*D28,0)</f>
        <v>1752</v>
      </c>
      <c r="G28" s="31">
        <f>단가대비표!P46</f>
        <v>0</v>
      </c>
      <c r="H28" s="34">
        <f>TRUNC(G28*D28,0)</f>
        <v>0</v>
      </c>
      <c r="I28" s="31">
        <f>단가대비표!V46</f>
        <v>0</v>
      </c>
      <c r="J28" s="34">
        <f>TRUNC(I28*D28,0)</f>
        <v>0</v>
      </c>
      <c r="K28" s="31">
        <f t="shared" ref="K28:L32" si="3">TRUNC(E28+G28+I28,0)</f>
        <v>10555</v>
      </c>
      <c r="L28" s="34">
        <f t="shared" si="3"/>
        <v>1752</v>
      </c>
      <c r="M28" s="28" t="s">
        <v>52</v>
      </c>
      <c r="N28" s="2" t="s">
        <v>811</v>
      </c>
      <c r="O28" s="2" t="s">
        <v>1061</v>
      </c>
      <c r="P28" s="2" t="s">
        <v>62</v>
      </c>
      <c r="Q28" s="2" t="s">
        <v>62</v>
      </c>
      <c r="R28" s="2" t="s">
        <v>61</v>
      </c>
      <c r="S28" s="3"/>
      <c r="T28" s="3"/>
      <c r="U28" s="3"/>
      <c r="V28" s="3">
        <v>1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1062</v>
      </c>
      <c r="AX28" s="2" t="s">
        <v>52</v>
      </c>
      <c r="AY28" s="2" t="s">
        <v>52</v>
      </c>
      <c r="AZ28" s="2" t="s">
        <v>52</v>
      </c>
    </row>
    <row r="29" spans="1:52" ht="30" customHeight="1" x14ac:dyDescent="0.4">
      <c r="A29" s="28" t="s">
        <v>1063</v>
      </c>
      <c r="B29" s="28" t="s">
        <v>1064</v>
      </c>
      <c r="C29" s="28" t="s">
        <v>1060</v>
      </c>
      <c r="D29" s="29">
        <v>8.0000000000000002E-3</v>
      </c>
      <c r="E29" s="31">
        <f>단가대비표!O47</f>
        <v>3495</v>
      </c>
      <c r="F29" s="34">
        <f>TRUNC(E29*D29,0)</f>
        <v>27</v>
      </c>
      <c r="G29" s="31">
        <f>단가대비표!P47</f>
        <v>0</v>
      </c>
      <c r="H29" s="34">
        <f>TRUNC(G29*D29,0)</f>
        <v>0</v>
      </c>
      <c r="I29" s="31">
        <f>단가대비표!V47</f>
        <v>0</v>
      </c>
      <c r="J29" s="34">
        <f>TRUNC(I29*D29,0)</f>
        <v>0</v>
      </c>
      <c r="K29" s="31">
        <f t="shared" si="3"/>
        <v>3495</v>
      </c>
      <c r="L29" s="34">
        <f t="shared" si="3"/>
        <v>27</v>
      </c>
      <c r="M29" s="28" t="s">
        <v>52</v>
      </c>
      <c r="N29" s="2" t="s">
        <v>811</v>
      </c>
      <c r="O29" s="2" t="s">
        <v>1065</v>
      </c>
      <c r="P29" s="2" t="s">
        <v>62</v>
      </c>
      <c r="Q29" s="2" t="s">
        <v>62</v>
      </c>
      <c r="R29" s="2" t="s">
        <v>61</v>
      </c>
      <c r="S29" s="3"/>
      <c r="T29" s="3"/>
      <c r="U29" s="3"/>
      <c r="V29" s="3">
        <v>1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1066</v>
      </c>
      <c r="AX29" s="2" t="s">
        <v>52</v>
      </c>
      <c r="AY29" s="2" t="s">
        <v>52</v>
      </c>
      <c r="AZ29" s="2" t="s">
        <v>52</v>
      </c>
    </row>
    <row r="30" spans="1:52" ht="30" customHeight="1" x14ac:dyDescent="0.4">
      <c r="A30" s="28" t="s">
        <v>1067</v>
      </c>
      <c r="B30" s="28" t="s">
        <v>1068</v>
      </c>
      <c r="C30" s="28" t="s">
        <v>973</v>
      </c>
      <c r="D30" s="29">
        <v>1</v>
      </c>
      <c r="E30" s="31">
        <f>TRUNC(SUMIF(V28:V32, RIGHTB(O30, 1), F28:F32)*U30, 2)</f>
        <v>71.16</v>
      </c>
      <c r="F30" s="34">
        <f>TRUNC(E30*D30,0)</f>
        <v>71</v>
      </c>
      <c r="G30" s="31">
        <v>0</v>
      </c>
      <c r="H30" s="34">
        <f>TRUNC(G30*D30,0)</f>
        <v>0</v>
      </c>
      <c r="I30" s="31">
        <v>0</v>
      </c>
      <c r="J30" s="34">
        <f>TRUNC(I30*D30,0)</f>
        <v>0</v>
      </c>
      <c r="K30" s="31">
        <f t="shared" si="3"/>
        <v>71</v>
      </c>
      <c r="L30" s="34">
        <f t="shared" si="3"/>
        <v>71</v>
      </c>
      <c r="M30" s="28" t="s">
        <v>52</v>
      </c>
      <c r="N30" s="2" t="s">
        <v>811</v>
      </c>
      <c r="O30" s="2" t="s">
        <v>1039</v>
      </c>
      <c r="P30" s="2" t="s">
        <v>62</v>
      </c>
      <c r="Q30" s="2" t="s">
        <v>62</v>
      </c>
      <c r="R30" s="2" t="s">
        <v>62</v>
      </c>
      <c r="S30" s="3">
        <v>0</v>
      </c>
      <c r="T30" s="3">
        <v>0</v>
      </c>
      <c r="U30" s="3">
        <v>0.04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1069</v>
      </c>
      <c r="AX30" s="2" t="s">
        <v>52</v>
      </c>
      <c r="AY30" s="2" t="s">
        <v>52</v>
      </c>
      <c r="AZ30" s="2" t="s">
        <v>52</v>
      </c>
    </row>
    <row r="31" spans="1:52" ht="30" customHeight="1" x14ac:dyDescent="0.4">
      <c r="A31" s="28" t="s">
        <v>1070</v>
      </c>
      <c r="B31" s="28" t="s">
        <v>1033</v>
      </c>
      <c r="C31" s="28" t="s">
        <v>1034</v>
      </c>
      <c r="D31" s="29">
        <v>0.04</v>
      </c>
      <c r="E31" s="31">
        <f>단가대비표!O214</f>
        <v>0</v>
      </c>
      <c r="F31" s="34">
        <f>TRUNC(E31*D31,0)</f>
        <v>0</v>
      </c>
      <c r="G31" s="31">
        <f>단가대비표!P214</f>
        <v>268225</v>
      </c>
      <c r="H31" s="34">
        <f>TRUNC(G31*D31,0)</f>
        <v>10729</v>
      </c>
      <c r="I31" s="31">
        <f>단가대비표!V214</f>
        <v>0</v>
      </c>
      <c r="J31" s="34">
        <f>TRUNC(I31*D31,0)</f>
        <v>0</v>
      </c>
      <c r="K31" s="31">
        <f t="shared" si="3"/>
        <v>268225</v>
      </c>
      <c r="L31" s="34">
        <f t="shared" si="3"/>
        <v>10729</v>
      </c>
      <c r="M31" s="28" t="s">
        <v>52</v>
      </c>
      <c r="N31" s="2" t="s">
        <v>811</v>
      </c>
      <c r="O31" s="2" t="s">
        <v>1071</v>
      </c>
      <c r="P31" s="2" t="s">
        <v>62</v>
      </c>
      <c r="Q31" s="2" t="s">
        <v>62</v>
      </c>
      <c r="R31" s="2" t="s">
        <v>61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52</v>
      </c>
      <c r="AW31" s="2" t="s">
        <v>1072</v>
      </c>
      <c r="AX31" s="2" t="s">
        <v>52</v>
      </c>
      <c r="AY31" s="2" t="s">
        <v>52</v>
      </c>
      <c r="AZ31" s="2" t="s">
        <v>52</v>
      </c>
    </row>
    <row r="32" spans="1:52" ht="30" customHeight="1" x14ac:dyDescent="0.4">
      <c r="A32" s="28" t="s">
        <v>1073</v>
      </c>
      <c r="B32" s="28" t="s">
        <v>1033</v>
      </c>
      <c r="C32" s="28" t="s">
        <v>1034</v>
      </c>
      <c r="D32" s="29">
        <v>8.0000000000000002E-3</v>
      </c>
      <c r="E32" s="31">
        <f>단가대비표!O209</f>
        <v>0</v>
      </c>
      <c r="F32" s="34">
        <f>TRUNC(E32*D32,0)</f>
        <v>0</v>
      </c>
      <c r="G32" s="31">
        <f>단가대비표!P209</f>
        <v>172698</v>
      </c>
      <c r="H32" s="34">
        <f>TRUNC(G32*D32,0)</f>
        <v>1381</v>
      </c>
      <c r="I32" s="31">
        <f>단가대비표!V209</f>
        <v>0</v>
      </c>
      <c r="J32" s="34">
        <f>TRUNC(I32*D32,0)</f>
        <v>0</v>
      </c>
      <c r="K32" s="31">
        <f t="shared" si="3"/>
        <v>172698</v>
      </c>
      <c r="L32" s="34">
        <f t="shared" si="3"/>
        <v>1381</v>
      </c>
      <c r="M32" s="28" t="s">
        <v>52</v>
      </c>
      <c r="N32" s="2" t="s">
        <v>811</v>
      </c>
      <c r="O32" s="2" t="s">
        <v>1074</v>
      </c>
      <c r="P32" s="2" t="s">
        <v>62</v>
      </c>
      <c r="Q32" s="2" t="s">
        <v>62</v>
      </c>
      <c r="R32" s="2" t="s">
        <v>61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1075</v>
      </c>
      <c r="AX32" s="2" t="s">
        <v>52</v>
      </c>
      <c r="AY32" s="2" t="s">
        <v>52</v>
      </c>
      <c r="AZ32" s="2" t="s">
        <v>52</v>
      </c>
    </row>
    <row r="33" spans="1:52" ht="30" customHeight="1" x14ac:dyDescent="0.4">
      <c r="A33" s="28" t="s">
        <v>1026</v>
      </c>
      <c r="B33" s="28" t="s">
        <v>52</v>
      </c>
      <c r="C33" s="28" t="s">
        <v>52</v>
      </c>
      <c r="D33" s="29"/>
      <c r="E33" s="31"/>
      <c r="F33" s="34">
        <f>TRUNC(SUMIF(N28:N32, N27, F28:F32),0)</f>
        <v>1850</v>
      </c>
      <c r="G33" s="31"/>
      <c r="H33" s="34">
        <f>TRUNC(SUMIF(N28:N32, N27, H28:H32),0)</f>
        <v>12110</v>
      </c>
      <c r="I33" s="31"/>
      <c r="J33" s="34">
        <f>TRUNC(SUMIF(N28:N32, N27, J28:J32),0)</f>
        <v>0</v>
      </c>
      <c r="K33" s="31"/>
      <c r="L33" s="34">
        <f>F33+H33+J33</f>
        <v>13960</v>
      </c>
      <c r="M33" s="28" t="s">
        <v>52</v>
      </c>
      <c r="N33" s="2" t="s">
        <v>173</v>
      </c>
      <c r="O33" s="2" t="s">
        <v>173</v>
      </c>
      <c r="P33" s="2" t="s">
        <v>52</v>
      </c>
      <c r="Q33" s="2" t="s">
        <v>52</v>
      </c>
      <c r="R33" s="2" t="s">
        <v>52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52</v>
      </c>
      <c r="AX33" s="2" t="s">
        <v>52</v>
      </c>
      <c r="AY33" s="2" t="s">
        <v>52</v>
      </c>
      <c r="AZ33" s="2" t="s">
        <v>52</v>
      </c>
    </row>
    <row r="34" spans="1:52" ht="30" customHeight="1" x14ac:dyDescent="0.4">
      <c r="A34" s="29"/>
      <c r="B34" s="29"/>
      <c r="C34" s="29"/>
      <c r="D34" s="29"/>
      <c r="E34" s="31"/>
      <c r="F34" s="34"/>
      <c r="G34" s="31"/>
      <c r="H34" s="34"/>
      <c r="I34" s="31"/>
      <c r="J34" s="34"/>
      <c r="K34" s="31"/>
      <c r="L34" s="34"/>
      <c r="M34" s="29"/>
    </row>
    <row r="35" spans="1:52" ht="30" customHeight="1" x14ac:dyDescent="0.4">
      <c r="A35" s="25" t="s">
        <v>1076</v>
      </c>
      <c r="B35" s="26"/>
      <c r="C35" s="26"/>
      <c r="D35" s="26"/>
      <c r="E35" s="30"/>
      <c r="F35" s="33"/>
      <c r="G35" s="30"/>
      <c r="H35" s="33"/>
      <c r="I35" s="30"/>
      <c r="J35" s="33"/>
      <c r="K35" s="30"/>
      <c r="L35" s="33"/>
      <c r="M35" s="27"/>
      <c r="N35" s="1" t="s">
        <v>86</v>
      </c>
    </row>
    <row r="36" spans="1:52" ht="30" customHeight="1" x14ac:dyDescent="0.4">
      <c r="A36" s="28" t="s">
        <v>1077</v>
      </c>
      <c r="B36" s="28" t="s">
        <v>1078</v>
      </c>
      <c r="C36" s="28" t="s">
        <v>58</v>
      </c>
      <c r="D36" s="29">
        <v>1</v>
      </c>
      <c r="E36" s="31">
        <f>단가대비표!O55</f>
        <v>46200</v>
      </c>
      <c r="F36" s="34">
        <f>TRUNC(E36*D36,0)</f>
        <v>46200</v>
      </c>
      <c r="G36" s="31">
        <f>단가대비표!P55</f>
        <v>0</v>
      </c>
      <c r="H36" s="34">
        <f>TRUNC(G36*D36,0)</f>
        <v>0</v>
      </c>
      <c r="I36" s="31">
        <f>단가대비표!V55</f>
        <v>0</v>
      </c>
      <c r="J36" s="34">
        <f>TRUNC(I36*D36,0)</f>
        <v>0</v>
      </c>
      <c r="K36" s="31">
        <f t="shared" ref="K36:L39" si="4">TRUNC(E36+G36+I36,0)</f>
        <v>46200</v>
      </c>
      <c r="L36" s="34">
        <f t="shared" si="4"/>
        <v>46200</v>
      </c>
      <c r="M36" s="28" t="s">
        <v>52</v>
      </c>
      <c r="N36" s="2" t="s">
        <v>86</v>
      </c>
      <c r="O36" s="2" t="s">
        <v>1079</v>
      </c>
      <c r="P36" s="2" t="s">
        <v>62</v>
      </c>
      <c r="Q36" s="2" t="s">
        <v>62</v>
      </c>
      <c r="R36" s="2" t="s">
        <v>61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1080</v>
      </c>
      <c r="AX36" s="2" t="s">
        <v>52</v>
      </c>
      <c r="AY36" s="2" t="s">
        <v>52</v>
      </c>
      <c r="AZ36" s="2" t="s">
        <v>52</v>
      </c>
    </row>
    <row r="37" spans="1:52" ht="30" customHeight="1" x14ac:dyDescent="0.4">
      <c r="A37" s="28" t="s">
        <v>1081</v>
      </c>
      <c r="B37" s="28" t="s">
        <v>1033</v>
      </c>
      <c r="C37" s="28" t="s">
        <v>1034</v>
      </c>
      <c r="D37" s="29">
        <v>0.111</v>
      </c>
      <c r="E37" s="31">
        <f>단가대비표!O220</f>
        <v>0</v>
      </c>
      <c r="F37" s="34">
        <f>TRUNC(E37*D37,0)</f>
        <v>0</v>
      </c>
      <c r="G37" s="31">
        <f>단가대비표!P220</f>
        <v>242647</v>
      </c>
      <c r="H37" s="34">
        <f>TRUNC(G37*D37,0)</f>
        <v>26933</v>
      </c>
      <c r="I37" s="31">
        <f>단가대비표!V220</f>
        <v>0</v>
      </c>
      <c r="J37" s="34">
        <f>TRUNC(I37*D37,0)</f>
        <v>0</v>
      </c>
      <c r="K37" s="31">
        <f t="shared" si="4"/>
        <v>242647</v>
      </c>
      <c r="L37" s="34">
        <f t="shared" si="4"/>
        <v>26933</v>
      </c>
      <c r="M37" s="28" t="s">
        <v>1082</v>
      </c>
      <c r="N37" s="2" t="s">
        <v>86</v>
      </c>
      <c r="O37" s="2" t="s">
        <v>1083</v>
      </c>
      <c r="P37" s="2" t="s">
        <v>62</v>
      </c>
      <c r="Q37" s="2" t="s">
        <v>62</v>
      </c>
      <c r="R37" s="2" t="s">
        <v>61</v>
      </c>
      <c r="S37" s="3"/>
      <c r="T37" s="3"/>
      <c r="U37" s="3"/>
      <c r="V37" s="3">
        <v>1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2" t="s">
        <v>52</v>
      </c>
      <c r="AW37" s="2" t="s">
        <v>1084</v>
      </c>
      <c r="AX37" s="2" t="s">
        <v>52</v>
      </c>
      <c r="AY37" s="2" t="s">
        <v>52</v>
      </c>
      <c r="AZ37" s="2" t="s">
        <v>52</v>
      </c>
    </row>
    <row r="38" spans="1:52" ht="30" customHeight="1" x14ac:dyDescent="0.4">
      <c r="A38" s="28" t="s">
        <v>1073</v>
      </c>
      <c r="B38" s="28" t="s">
        <v>1033</v>
      </c>
      <c r="C38" s="28" t="s">
        <v>1034</v>
      </c>
      <c r="D38" s="29">
        <v>5.6000000000000001E-2</v>
      </c>
      <c r="E38" s="31">
        <f>단가대비표!O209</f>
        <v>0</v>
      </c>
      <c r="F38" s="34">
        <f>TRUNC(E38*D38,0)</f>
        <v>0</v>
      </c>
      <c r="G38" s="31">
        <f>단가대비표!P209</f>
        <v>172698</v>
      </c>
      <c r="H38" s="34">
        <f>TRUNC(G38*D38,0)</f>
        <v>9671</v>
      </c>
      <c r="I38" s="31">
        <f>단가대비표!V209</f>
        <v>0</v>
      </c>
      <c r="J38" s="34">
        <f>TRUNC(I38*D38,0)</f>
        <v>0</v>
      </c>
      <c r="K38" s="31">
        <f t="shared" si="4"/>
        <v>172698</v>
      </c>
      <c r="L38" s="34">
        <f t="shared" si="4"/>
        <v>9671</v>
      </c>
      <c r="M38" s="28" t="s">
        <v>52</v>
      </c>
      <c r="N38" s="2" t="s">
        <v>86</v>
      </c>
      <c r="O38" s="2" t="s">
        <v>1074</v>
      </c>
      <c r="P38" s="2" t="s">
        <v>62</v>
      </c>
      <c r="Q38" s="2" t="s">
        <v>62</v>
      </c>
      <c r="R38" s="2" t="s">
        <v>61</v>
      </c>
      <c r="S38" s="3"/>
      <c r="T38" s="3"/>
      <c r="U38" s="3"/>
      <c r="V38" s="3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52</v>
      </c>
      <c r="AW38" s="2" t="s">
        <v>1085</v>
      </c>
      <c r="AX38" s="2" t="s">
        <v>52</v>
      </c>
      <c r="AY38" s="2" t="s">
        <v>52</v>
      </c>
      <c r="AZ38" s="2" t="s">
        <v>52</v>
      </c>
    </row>
    <row r="39" spans="1:52" ht="30" customHeight="1" x14ac:dyDescent="0.4">
      <c r="A39" s="28" t="s">
        <v>1037</v>
      </c>
      <c r="B39" s="28" t="s">
        <v>1055</v>
      </c>
      <c r="C39" s="28" t="s">
        <v>973</v>
      </c>
      <c r="D39" s="29">
        <v>1</v>
      </c>
      <c r="E39" s="31">
        <f>TRUNC(SUMIF(V36:V39, RIGHTB(O39, 1), H36:H39)*U39, 2)</f>
        <v>1098.1199999999999</v>
      </c>
      <c r="F39" s="34">
        <f>TRUNC(E39*D39,0)</f>
        <v>1098</v>
      </c>
      <c r="G39" s="31">
        <v>0</v>
      </c>
      <c r="H39" s="34">
        <f>TRUNC(G39*D39,0)</f>
        <v>0</v>
      </c>
      <c r="I39" s="31">
        <v>0</v>
      </c>
      <c r="J39" s="34">
        <f>TRUNC(I39*D39,0)</f>
        <v>0</v>
      </c>
      <c r="K39" s="31">
        <f t="shared" si="4"/>
        <v>1098</v>
      </c>
      <c r="L39" s="34">
        <f t="shared" si="4"/>
        <v>1098</v>
      </c>
      <c r="M39" s="28" t="s">
        <v>52</v>
      </c>
      <c r="N39" s="2" t="s">
        <v>86</v>
      </c>
      <c r="O39" s="2" t="s">
        <v>1039</v>
      </c>
      <c r="P39" s="2" t="s">
        <v>62</v>
      </c>
      <c r="Q39" s="2" t="s">
        <v>62</v>
      </c>
      <c r="R39" s="2" t="s">
        <v>62</v>
      </c>
      <c r="S39" s="3">
        <v>1</v>
      </c>
      <c r="T39" s="3">
        <v>0</v>
      </c>
      <c r="U39" s="3">
        <v>0.03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1086</v>
      </c>
      <c r="AX39" s="2" t="s">
        <v>52</v>
      </c>
      <c r="AY39" s="2" t="s">
        <v>52</v>
      </c>
      <c r="AZ39" s="2" t="s">
        <v>52</v>
      </c>
    </row>
    <row r="40" spans="1:52" ht="30" customHeight="1" x14ac:dyDescent="0.4">
      <c r="A40" s="28" t="s">
        <v>1026</v>
      </c>
      <c r="B40" s="28" t="s">
        <v>52</v>
      </c>
      <c r="C40" s="28" t="s">
        <v>52</v>
      </c>
      <c r="D40" s="29"/>
      <c r="E40" s="31"/>
      <c r="F40" s="34">
        <f>TRUNC(SUMIF(N36:N39, N35, F36:F39),0)</f>
        <v>47298</v>
      </c>
      <c r="G40" s="31"/>
      <c r="H40" s="34">
        <f>TRUNC(SUMIF(N36:N39, N35, H36:H39),0)</f>
        <v>36604</v>
      </c>
      <c r="I40" s="31"/>
      <c r="J40" s="34">
        <f>TRUNC(SUMIF(N36:N39, N35, J36:J39),0)</f>
        <v>0</v>
      </c>
      <c r="K40" s="31"/>
      <c r="L40" s="34">
        <f>F40+H40+J40</f>
        <v>83902</v>
      </c>
      <c r="M40" s="28" t="s">
        <v>52</v>
      </c>
      <c r="N40" s="2" t="s">
        <v>173</v>
      </c>
      <c r="O40" s="2" t="s">
        <v>173</v>
      </c>
      <c r="P40" s="2" t="s">
        <v>52</v>
      </c>
      <c r="Q40" s="2" t="s">
        <v>52</v>
      </c>
      <c r="R40" s="2" t="s">
        <v>52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52</v>
      </c>
      <c r="AX40" s="2" t="s">
        <v>52</v>
      </c>
      <c r="AY40" s="2" t="s">
        <v>52</v>
      </c>
      <c r="AZ40" s="2" t="s">
        <v>52</v>
      </c>
    </row>
    <row r="41" spans="1:52" ht="30" customHeight="1" x14ac:dyDescent="0.4">
      <c r="A41" s="29"/>
      <c r="B41" s="29"/>
      <c r="C41" s="29"/>
      <c r="D41" s="29"/>
      <c r="E41" s="31"/>
      <c r="F41" s="34"/>
      <c r="G41" s="31"/>
      <c r="H41" s="34"/>
      <c r="I41" s="31"/>
      <c r="J41" s="34"/>
      <c r="K41" s="31"/>
      <c r="L41" s="34"/>
      <c r="M41" s="29"/>
    </row>
    <row r="42" spans="1:52" ht="30" customHeight="1" x14ac:dyDescent="0.4">
      <c r="A42" s="25" t="s">
        <v>1087</v>
      </c>
      <c r="B42" s="26"/>
      <c r="C42" s="26"/>
      <c r="D42" s="26"/>
      <c r="E42" s="30"/>
      <c r="F42" s="33"/>
      <c r="G42" s="30"/>
      <c r="H42" s="33"/>
      <c r="I42" s="30"/>
      <c r="J42" s="33"/>
      <c r="K42" s="30"/>
      <c r="L42" s="33"/>
      <c r="M42" s="27"/>
      <c r="N42" s="1" t="s">
        <v>877</v>
      </c>
    </row>
    <row r="43" spans="1:52" ht="30" customHeight="1" x14ac:dyDescent="0.4">
      <c r="A43" s="28" t="s">
        <v>1081</v>
      </c>
      <c r="B43" s="28" t="s">
        <v>1033</v>
      </c>
      <c r="C43" s="28" t="s">
        <v>1034</v>
      </c>
      <c r="D43" s="29">
        <v>4.4400000000000002E-2</v>
      </c>
      <c r="E43" s="31">
        <f>단가대비표!O220</f>
        <v>0</v>
      </c>
      <c r="F43" s="34">
        <f>TRUNC(E43*D43,0)</f>
        <v>0</v>
      </c>
      <c r="G43" s="31">
        <f>단가대비표!P220</f>
        <v>242647</v>
      </c>
      <c r="H43" s="34">
        <f>TRUNC(G43*D43,0)</f>
        <v>10773</v>
      </c>
      <c r="I43" s="31">
        <f>단가대비표!V220</f>
        <v>0</v>
      </c>
      <c r="J43" s="34">
        <f>TRUNC(I43*D43,0)</f>
        <v>0</v>
      </c>
      <c r="K43" s="31">
        <f>TRUNC(E43+G43+I43,0)</f>
        <v>242647</v>
      </c>
      <c r="L43" s="34">
        <f>TRUNC(F43+H43+J43,0)</f>
        <v>10773</v>
      </c>
      <c r="M43" s="28" t="s">
        <v>1082</v>
      </c>
      <c r="N43" s="2" t="s">
        <v>877</v>
      </c>
      <c r="O43" s="2" t="s">
        <v>1083</v>
      </c>
      <c r="P43" s="2" t="s">
        <v>62</v>
      </c>
      <c r="Q43" s="2" t="s">
        <v>62</v>
      </c>
      <c r="R43" s="2" t="s">
        <v>61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1088</v>
      </c>
      <c r="AX43" s="2" t="s">
        <v>52</v>
      </c>
      <c r="AY43" s="2" t="s">
        <v>52</v>
      </c>
      <c r="AZ43" s="2" t="s">
        <v>52</v>
      </c>
    </row>
    <row r="44" spans="1:52" ht="30" customHeight="1" x14ac:dyDescent="0.4">
      <c r="A44" s="28" t="s">
        <v>1073</v>
      </c>
      <c r="B44" s="28" t="s">
        <v>1033</v>
      </c>
      <c r="C44" s="28" t="s">
        <v>1034</v>
      </c>
      <c r="D44" s="29">
        <v>2.24E-2</v>
      </c>
      <c r="E44" s="31">
        <f>단가대비표!O209</f>
        <v>0</v>
      </c>
      <c r="F44" s="34">
        <f>TRUNC(E44*D44,0)</f>
        <v>0</v>
      </c>
      <c r="G44" s="31">
        <f>단가대비표!P209</f>
        <v>172698</v>
      </c>
      <c r="H44" s="34">
        <f>TRUNC(G44*D44,0)</f>
        <v>3868</v>
      </c>
      <c r="I44" s="31">
        <f>단가대비표!V209</f>
        <v>0</v>
      </c>
      <c r="J44" s="34">
        <f>TRUNC(I44*D44,0)</f>
        <v>0</v>
      </c>
      <c r="K44" s="31">
        <f>TRUNC(E44+G44+I44,0)</f>
        <v>172698</v>
      </c>
      <c r="L44" s="34">
        <f>TRUNC(F44+H44+J44,0)</f>
        <v>3868</v>
      </c>
      <c r="M44" s="28" t="s">
        <v>52</v>
      </c>
      <c r="N44" s="2" t="s">
        <v>877</v>
      </c>
      <c r="O44" s="2" t="s">
        <v>1074</v>
      </c>
      <c r="P44" s="2" t="s">
        <v>62</v>
      </c>
      <c r="Q44" s="2" t="s">
        <v>62</v>
      </c>
      <c r="R44" s="2" t="s">
        <v>61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1089</v>
      </c>
      <c r="AX44" s="2" t="s">
        <v>52</v>
      </c>
      <c r="AY44" s="2" t="s">
        <v>52</v>
      </c>
      <c r="AZ44" s="2" t="s">
        <v>52</v>
      </c>
    </row>
    <row r="45" spans="1:52" ht="30" customHeight="1" x14ac:dyDescent="0.4">
      <c r="A45" s="28" t="s">
        <v>1026</v>
      </c>
      <c r="B45" s="28" t="s">
        <v>52</v>
      </c>
      <c r="C45" s="28" t="s">
        <v>52</v>
      </c>
      <c r="D45" s="29"/>
      <c r="E45" s="31"/>
      <c r="F45" s="34">
        <f>TRUNC(SUMIF(N43:N44, N42, F43:F44),0)</f>
        <v>0</v>
      </c>
      <c r="G45" s="31"/>
      <c r="H45" s="34">
        <f>TRUNC(SUMIF(N43:N44, N42, H43:H44),0)</f>
        <v>14641</v>
      </c>
      <c r="I45" s="31"/>
      <c r="J45" s="34">
        <f>TRUNC(SUMIF(N43:N44, N42, J43:J44),0)</f>
        <v>0</v>
      </c>
      <c r="K45" s="31"/>
      <c r="L45" s="34">
        <f>F45+H45+J45</f>
        <v>14641</v>
      </c>
      <c r="M45" s="28" t="s">
        <v>52</v>
      </c>
      <c r="N45" s="2" t="s">
        <v>173</v>
      </c>
      <c r="O45" s="2" t="s">
        <v>173</v>
      </c>
      <c r="P45" s="2" t="s">
        <v>52</v>
      </c>
      <c r="Q45" s="2" t="s">
        <v>52</v>
      </c>
      <c r="R45" s="2" t="s">
        <v>52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52</v>
      </c>
      <c r="AW45" s="2" t="s">
        <v>52</v>
      </c>
      <c r="AX45" s="2" t="s">
        <v>52</v>
      </c>
      <c r="AY45" s="2" t="s">
        <v>52</v>
      </c>
      <c r="AZ45" s="2" t="s">
        <v>52</v>
      </c>
    </row>
    <row r="46" spans="1:52" ht="30" customHeight="1" x14ac:dyDescent="0.4">
      <c r="A46" s="29"/>
      <c r="B46" s="29"/>
      <c r="C46" s="29"/>
      <c r="D46" s="29"/>
      <c r="E46" s="31"/>
      <c r="F46" s="34"/>
      <c r="G46" s="31"/>
      <c r="H46" s="34"/>
      <c r="I46" s="31"/>
      <c r="J46" s="34"/>
      <c r="K46" s="31"/>
      <c r="L46" s="34"/>
      <c r="M46" s="29"/>
    </row>
    <row r="47" spans="1:52" ht="30" customHeight="1" x14ac:dyDescent="0.4">
      <c r="A47" s="25" t="s">
        <v>1090</v>
      </c>
      <c r="B47" s="26"/>
      <c r="C47" s="26"/>
      <c r="D47" s="26"/>
      <c r="E47" s="30"/>
      <c r="F47" s="33"/>
      <c r="G47" s="30"/>
      <c r="H47" s="33"/>
      <c r="I47" s="30"/>
      <c r="J47" s="33"/>
      <c r="K47" s="30"/>
      <c r="L47" s="33"/>
      <c r="M47" s="27"/>
      <c r="N47" s="1" t="s">
        <v>881</v>
      </c>
    </row>
    <row r="48" spans="1:52" ht="30" customHeight="1" x14ac:dyDescent="0.4">
      <c r="A48" s="28" t="s">
        <v>1081</v>
      </c>
      <c r="B48" s="28" t="s">
        <v>1033</v>
      </c>
      <c r="C48" s="28" t="s">
        <v>1034</v>
      </c>
      <c r="D48" s="29">
        <v>0.16</v>
      </c>
      <c r="E48" s="31">
        <f>단가대비표!O220</f>
        <v>0</v>
      </c>
      <c r="F48" s="34">
        <f>TRUNC(E48*D48,0)</f>
        <v>0</v>
      </c>
      <c r="G48" s="31">
        <f>단가대비표!P220</f>
        <v>242647</v>
      </c>
      <c r="H48" s="34">
        <f>TRUNC(G48*D48,0)</f>
        <v>38823</v>
      </c>
      <c r="I48" s="31">
        <f>단가대비표!V220</f>
        <v>0</v>
      </c>
      <c r="J48" s="34">
        <f>TRUNC(I48*D48,0)</f>
        <v>0</v>
      </c>
      <c r="K48" s="31">
        <f>TRUNC(E48+G48+I48,0)</f>
        <v>242647</v>
      </c>
      <c r="L48" s="34">
        <f>TRUNC(F48+H48+J48,0)</f>
        <v>38823</v>
      </c>
      <c r="M48" s="28" t="s">
        <v>1082</v>
      </c>
      <c r="N48" s="2" t="s">
        <v>881</v>
      </c>
      <c r="O48" s="2" t="s">
        <v>1083</v>
      </c>
      <c r="P48" s="2" t="s">
        <v>62</v>
      </c>
      <c r="Q48" s="2" t="s">
        <v>62</v>
      </c>
      <c r="R48" s="2" t="s">
        <v>61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1091</v>
      </c>
      <c r="AX48" s="2" t="s">
        <v>52</v>
      </c>
      <c r="AY48" s="2" t="s">
        <v>52</v>
      </c>
      <c r="AZ48" s="2" t="s">
        <v>52</v>
      </c>
    </row>
    <row r="49" spans="1:52" ht="30" customHeight="1" x14ac:dyDescent="0.4">
      <c r="A49" s="28" t="s">
        <v>1026</v>
      </c>
      <c r="B49" s="28" t="s">
        <v>52</v>
      </c>
      <c r="C49" s="28" t="s">
        <v>52</v>
      </c>
      <c r="D49" s="29"/>
      <c r="E49" s="31"/>
      <c r="F49" s="34">
        <f>TRUNC(SUMIF(N48:N48, N47, F48:F48),0)</f>
        <v>0</v>
      </c>
      <c r="G49" s="31"/>
      <c r="H49" s="34">
        <f>TRUNC(SUMIF(N48:N48, N47, H48:H48),0)</f>
        <v>38823</v>
      </c>
      <c r="I49" s="31"/>
      <c r="J49" s="34">
        <f>TRUNC(SUMIF(N48:N48, N47, J48:J48),0)</f>
        <v>0</v>
      </c>
      <c r="K49" s="31"/>
      <c r="L49" s="34">
        <f>F49+H49+J49</f>
        <v>38823</v>
      </c>
      <c r="M49" s="28" t="s">
        <v>52</v>
      </c>
      <c r="N49" s="2" t="s">
        <v>173</v>
      </c>
      <c r="O49" s="2" t="s">
        <v>173</v>
      </c>
      <c r="P49" s="2" t="s">
        <v>52</v>
      </c>
      <c r="Q49" s="2" t="s">
        <v>52</v>
      </c>
      <c r="R49" s="2" t="s">
        <v>52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52</v>
      </c>
      <c r="AX49" s="2" t="s">
        <v>52</v>
      </c>
      <c r="AY49" s="2" t="s">
        <v>52</v>
      </c>
      <c r="AZ49" s="2" t="s">
        <v>52</v>
      </c>
    </row>
    <row r="50" spans="1:52" ht="30" customHeight="1" x14ac:dyDescent="0.4">
      <c r="A50" s="29"/>
      <c r="B50" s="29"/>
      <c r="C50" s="29"/>
      <c r="D50" s="29"/>
      <c r="E50" s="31"/>
      <c r="F50" s="34"/>
      <c r="G50" s="31"/>
      <c r="H50" s="34"/>
      <c r="I50" s="31"/>
      <c r="J50" s="34"/>
      <c r="K50" s="31"/>
      <c r="L50" s="34"/>
      <c r="M50" s="29"/>
    </row>
    <row r="51" spans="1:52" ht="30" customHeight="1" x14ac:dyDescent="0.4">
      <c r="A51" s="25" t="s">
        <v>1092</v>
      </c>
      <c r="B51" s="26"/>
      <c r="C51" s="26"/>
      <c r="D51" s="26"/>
      <c r="E51" s="30"/>
      <c r="F51" s="33"/>
      <c r="G51" s="30"/>
      <c r="H51" s="33"/>
      <c r="I51" s="30"/>
      <c r="J51" s="33"/>
      <c r="K51" s="30"/>
      <c r="L51" s="33"/>
      <c r="M51" s="27"/>
      <c r="N51" s="1" t="s">
        <v>567</v>
      </c>
    </row>
    <row r="52" spans="1:52" ht="30" customHeight="1" x14ac:dyDescent="0.4">
      <c r="A52" s="28" t="s">
        <v>1093</v>
      </c>
      <c r="B52" s="28" t="s">
        <v>565</v>
      </c>
      <c r="C52" s="28" t="s">
        <v>101</v>
      </c>
      <c r="D52" s="29">
        <v>1</v>
      </c>
      <c r="E52" s="31">
        <f>단가대비표!O145</f>
        <v>75000</v>
      </c>
      <c r="F52" s="34">
        <f>TRUNC(E52*D52,0)</f>
        <v>75000</v>
      </c>
      <c r="G52" s="31">
        <f>단가대비표!P145</f>
        <v>0</v>
      </c>
      <c r="H52" s="34">
        <f>TRUNC(G52*D52,0)</f>
        <v>0</v>
      </c>
      <c r="I52" s="31">
        <f>단가대비표!V145</f>
        <v>0</v>
      </c>
      <c r="J52" s="34">
        <f>TRUNC(I52*D52,0)</f>
        <v>0</v>
      </c>
      <c r="K52" s="31">
        <f t="shared" ref="K52:L54" si="5">TRUNC(E52+G52+I52,0)</f>
        <v>75000</v>
      </c>
      <c r="L52" s="34">
        <f t="shared" si="5"/>
        <v>75000</v>
      </c>
      <c r="M52" s="28" t="s">
        <v>52</v>
      </c>
      <c r="N52" s="2" t="s">
        <v>567</v>
      </c>
      <c r="O52" s="2" t="s">
        <v>1094</v>
      </c>
      <c r="P52" s="2" t="s">
        <v>62</v>
      </c>
      <c r="Q52" s="2" t="s">
        <v>62</v>
      </c>
      <c r="R52" s="2" t="s">
        <v>61</v>
      </c>
      <c r="S52" s="3"/>
      <c r="T52" s="3"/>
      <c r="U52" s="3"/>
      <c r="V52" s="3">
        <v>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1095</v>
      </c>
      <c r="AX52" s="2" t="s">
        <v>52</v>
      </c>
      <c r="AY52" s="2" t="s">
        <v>52</v>
      </c>
      <c r="AZ52" s="2" t="s">
        <v>52</v>
      </c>
    </row>
    <row r="53" spans="1:52" ht="30" customHeight="1" x14ac:dyDescent="0.4">
      <c r="A53" s="28" t="s">
        <v>1081</v>
      </c>
      <c r="B53" s="28" t="s">
        <v>1033</v>
      </c>
      <c r="C53" s="28" t="s">
        <v>1034</v>
      </c>
      <c r="D53" s="29">
        <v>0.2</v>
      </c>
      <c r="E53" s="31">
        <f>단가대비표!O220</f>
        <v>0</v>
      </c>
      <c r="F53" s="34">
        <f>TRUNC(E53*D53,0)</f>
        <v>0</v>
      </c>
      <c r="G53" s="31">
        <f>단가대비표!P220</f>
        <v>242647</v>
      </c>
      <c r="H53" s="34">
        <f>TRUNC(G53*D53,0)</f>
        <v>48529</v>
      </c>
      <c r="I53" s="31">
        <f>단가대비표!V220</f>
        <v>0</v>
      </c>
      <c r="J53" s="34">
        <f>TRUNC(I53*D53,0)</f>
        <v>0</v>
      </c>
      <c r="K53" s="31">
        <f t="shared" si="5"/>
        <v>242647</v>
      </c>
      <c r="L53" s="34">
        <f t="shared" si="5"/>
        <v>48529</v>
      </c>
      <c r="M53" s="28" t="s">
        <v>1082</v>
      </c>
      <c r="N53" s="2" t="s">
        <v>567</v>
      </c>
      <c r="O53" s="2" t="s">
        <v>1083</v>
      </c>
      <c r="P53" s="2" t="s">
        <v>62</v>
      </c>
      <c r="Q53" s="2" t="s">
        <v>62</v>
      </c>
      <c r="R53" s="2" t="s">
        <v>61</v>
      </c>
      <c r="S53" s="3"/>
      <c r="T53" s="3"/>
      <c r="U53" s="3"/>
      <c r="V53" s="3">
        <v>1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1096</v>
      </c>
      <c r="AX53" s="2" t="s">
        <v>52</v>
      </c>
      <c r="AY53" s="2" t="s">
        <v>52</v>
      </c>
      <c r="AZ53" s="2" t="s">
        <v>52</v>
      </c>
    </row>
    <row r="54" spans="1:52" ht="30" customHeight="1" x14ac:dyDescent="0.4">
      <c r="A54" s="28" t="s">
        <v>1037</v>
      </c>
      <c r="B54" s="28" t="s">
        <v>1055</v>
      </c>
      <c r="C54" s="28" t="s">
        <v>973</v>
      </c>
      <c r="D54" s="29">
        <v>1</v>
      </c>
      <c r="E54" s="31">
        <f>TRUNC(SUMIF(V52:V54, RIGHTB(O54, 1), H52:H54)*U54, 2)</f>
        <v>1455.87</v>
      </c>
      <c r="F54" s="34">
        <f>TRUNC(E54*D54,0)</f>
        <v>1455</v>
      </c>
      <c r="G54" s="31">
        <v>0</v>
      </c>
      <c r="H54" s="34">
        <f>TRUNC(G54*D54,0)</f>
        <v>0</v>
      </c>
      <c r="I54" s="31">
        <v>0</v>
      </c>
      <c r="J54" s="34">
        <f>TRUNC(I54*D54,0)</f>
        <v>0</v>
      </c>
      <c r="K54" s="31">
        <f t="shared" si="5"/>
        <v>1455</v>
      </c>
      <c r="L54" s="34">
        <f t="shared" si="5"/>
        <v>1455</v>
      </c>
      <c r="M54" s="28" t="s">
        <v>52</v>
      </c>
      <c r="N54" s="2" t="s">
        <v>567</v>
      </c>
      <c r="O54" s="2" t="s">
        <v>1039</v>
      </c>
      <c r="P54" s="2" t="s">
        <v>62</v>
      </c>
      <c r="Q54" s="2" t="s">
        <v>62</v>
      </c>
      <c r="R54" s="2" t="s">
        <v>62</v>
      </c>
      <c r="S54" s="3">
        <v>1</v>
      </c>
      <c r="T54" s="3">
        <v>0</v>
      </c>
      <c r="U54" s="3">
        <v>0.03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1097</v>
      </c>
      <c r="AX54" s="2" t="s">
        <v>52</v>
      </c>
      <c r="AY54" s="2" t="s">
        <v>52</v>
      </c>
      <c r="AZ54" s="2" t="s">
        <v>52</v>
      </c>
    </row>
    <row r="55" spans="1:52" ht="30" customHeight="1" x14ac:dyDescent="0.4">
      <c r="A55" s="28" t="s">
        <v>1026</v>
      </c>
      <c r="B55" s="28" t="s">
        <v>52</v>
      </c>
      <c r="C55" s="28" t="s">
        <v>52</v>
      </c>
      <c r="D55" s="29"/>
      <c r="E55" s="31"/>
      <c r="F55" s="34">
        <f>TRUNC(SUMIF(N52:N54, N51, F52:F54),0)</f>
        <v>76455</v>
      </c>
      <c r="G55" s="31"/>
      <c r="H55" s="34">
        <f>TRUNC(SUMIF(N52:N54, N51, H52:H54),0)</f>
        <v>48529</v>
      </c>
      <c r="I55" s="31"/>
      <c r="J55" s="34">
        <f>TRUNC(SUMIF(N52:N54, N51, J52:J54),0)</f>
        <v>0</v>
      </c>
      <c r="K55" s="31"/>
      <c r="L55" s="34">
        <f>F55+H55+J55</f>
        <v>124984</v>
      </c>
      <c r="M55" s="28" t="s">
        <v>52</v>
      </c>
      <c r="N55" s="2" t="s">
        <v>173</v>
      </c>
      <c r="O55" s="2" t="s">
        <v>173</v>
      </c>
      <c r="P55" s="2" t="s">
        <v>52</v>
      </c>
      <c r="Q55" s="2" t="s">
        <v>52</v>
      </c>
      <c r="R55" s="2" t="s">
        <v>52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52</v>
      </c>
      <c r="AX55" s="2" t="s">
        <v>52</v>
      </c>
      <c r="AY55" s="2" t="s">
        <v>52</v>
      </c>
      <c r="AZ55" s="2" t="s">
        <v>52</v>
      </c>
    </row>
    <row r="56" spans="1:52" ht="30" customHeight="1" x14ac:dyDescent="0.4">
      <c r="A56" s="29"/>
      <c r="B56" s="29"/>
      <c r="C56" s="29"/>
      <c r="D56" s="29"/>
      <c r="E56" s="31"/>
      <c r="F56" s="34"/>
      <c r="G56" s="31"/>
      <c r="H56" s="34"/>
      <c r="I56" s="31"/>
      <c r="J56" s="34"/>
      <c r="K56" s="31"/>
      <c r="L56" s="34"/>
      <c r="M56" s="29"/>
    </row>
    <row r="57" spans="1:52" ht="30" customHeight="1" x14ac:dyDescent="0.4">
      <c r="A57" s="25" t="s">
        <v>1098</v>
      </c>
      <c r="B57" s="26"/>
      <c r="C57" s="26"/>
      <c r="D57" s="26"/>
      <c r="E57" s="30"/>
      <c r="F57" s="33"/>
      <c r="G57" s="30"/>
      <c r="H57" s="33"/>
      <c r="I57" s="30"/>
      <c r="J57" s="33"/>
      <c r="K57" s="30"/>
      <c r="L57" s="33"/>
      <c r="M57" s="27"/>
      <c r="N57" s="1" t="s">
        <v>697</v>
      </c>
    </row>
    <row r="58" spans="1:52" ht="30" customHeight="1" x14ac:dyDescent="0.4">
      <c r="A58" s="28" t="s">
        <v>1099</v>
      </c>
      <c r="B58" s="28" t="s">
        <v>1100</v>
      </c>
      <c r="C58" s="28" t="s">
        <v>178</v>
      </c>
      <c r="D58" s="29">
        <v>1.05</v>
      </c>
      <c r="E58" s="31">
        <f>단가대비표!O80</f>
        <v>3500</v>
      </c>
      <c r="F58" s="34">
        <f>TRUNC(E58*D58,0)</f>
        <v>3675</v>
      </c>
      <c r="G58" s="31">
        <f>단가대비표!P80</f>
        <v>0</v>
      </c>
      <c r="H58" s="34">
        <f>TRUNC(G58*D58,0)</f>
        <v>0</v>
      </c>
      <c r="I58" s="31">
        <f>단가대비표!V80</f>
        <v>0</v>
      </c>
      <c r="J58" s="34">
        <f>TRUNC(I58*D58,0)</f>
        <v>0</v>
      </c>
      <c r="K58" s="31">
        <f t="shared" ref="K58:L62" si="6">TRUNC(E58+G58+I58,0)</f>
        <v>3500</v>
      </c>
      <c r="L58" s="34">
        <f t="shared" si="6"/>
        <v>3675</v>
      </c>
      <c r="M58" s="28" t="s">
        <v>52</v>
      </c>
      <c r="N58" s="2" t="s">
        <v>697</v>
      </c>
      <c r="O58" s="2" t="s">
        <v>1101</v>
      </c>
      <c r="P58" s="2" t="s">
        <v>62</v>
      </c>
      <c r="Q58" s="2" t="s">
        <v>62</v>
      </c>
      <c r="R58" s="2" t="s">
        <v>61</v>
      </c>
      <c r="S58" s="3"/>
      <c r="T58" s="3"/>
      <c r="U58" s="3"/>
      <c r="V58" s="3">
        <v>1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52</v>
      </c>
      <c r="AW58" s="2" t="s">
        <v>1102</v>
      </c>
      <c r="AX58" s="2" t="s">
        <v>52</v>
      </c>
      <c r="AY58" s="2" t="s">
        <v>52</v>
      </c>
      <c r="AZ58" s="2" t="s">
        <v>52</v>
      </c>
    </row>
    <row r="59" spans="1:52" ht="30" customHeight="1" x14ac:dyDescent="0.4">
      <c r="A59" s="28" t="s">
        <v>1103</v>
      </c>
      <c r="B59" s="28" t="s">
        <v>1104</v>
      </c>
      <c r="C59" s="28" t="s">
        <v>973</v>
      </c>
      <c r="D59" s="29">
        <v>1</v>
      </c>
      <c r="E59" s="31">
        <f>TRUNC(SUMIF(V58:V62, RIGHTB(O59, 1), F58:F62)*U59, 2)</f>
        <v>110.25</v>
      </c>
      <c r="F59" s="34">
        <f>TRUNC(E59*D59,0)</f>
        <v>110</v>
      </c>
      <c r="G59" s="31">
        <v>0</v>
      </c>
      <c r="H59" s="34">
        <f>TRUNC(G59*D59,0)</f>
        <v>0</v>
      </c>
      <c r="I59" s="31">
        <v>0</v>
      </c>
      <c r="J59" s="34">
        <f>TRUNC(I59*D59,0)</f>
        <v>0</v>
      </c>
      <c r="K59" s="31">
        <f t="shared" si="6"/>
        <v>110</v>
      </c>
      <c r="L59" s="34">
        <f t="shared" si="6"/>
        <v>110</v>
      </c>
      <c r="M59" s="28" t="s">
        <v>52</v>
      </c>
      <c r="N59" s="2" t="s">
        <v>697</v>
      </c>
      <c r="O59" s="2" t="s">
        <v>1039</v>
      </c>
      <c r="P59" s="2" t="s">
        <v>62</v>
      </c>
      <c r="Q59" s="2" t="s">
        <v>62</v>
      </c>
      <c r="R59" s="2" t="s">
        <v>62</v>
      </c>
      <c r="S59" s="3">
        <v>0</v>
      </c>
      <c r="T59" s="3">
        <v>0</v>
      </c>
      <c r="U59" s="3">
        <v>0.03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52</v>
      </c>
      <c r="AW59" s="2" t="s">
        <v>1105</v>
      </c>
      <c r="AX59" s="2" t="s">
        <v>52</v>
      </c>
      <c r="AY59" s="2" t="s">
        <v>52</v>
      </c>
      <c r="AZ59" s="2" t="s">
        <v>52</v>
      </c>
    </row>
    <row r="60" spans="1:52" ht="30" customHeight="1" x14ac:dyDescent="0.4">
      <c r="A60" s="28" t="s">
        <v>1051</v>
      </c>
      <c r="B60" s="28" t="s">
        <v>1033</v>
      </c>
      <c r="C60" s="28" t="s">
        <v>1034</v>
      </c>
      <c r="D60" s="29">
        <v>0.04</v>
      </c>
      <c r="E60" s="31">
        <f>단가대비표!O215</f>
        <v>0</v>
      </c>
      <c r="F60" s="34">
        <f>TRUNC(E60*D60,0)</f>
        <v>0</v>
      </c>
      <c r="G60" s="31">
        <f>단가대비표!P215</f>
        <v>249073</v>
      </c>
      <c r="H60" s="34">
        <f>TRUNC(G60*D60,0)</f>
        <v>9962</v>
      </c>
      <c r="I60" s="31">
        <f>단가대비표!V215</f>
        <v>0</v>
      </c>
      <c r="J60" s="34">
        <f>TRUNC(I60*D60,0)</f>
        <v>0</v>
      </c>
      <c r="K60" s="31">
        <f t="shared" si="6"/>
        <v>249073</v>
      </c>
      <c r="L60" s="34">
        <f t="shared" si="6"/>
        <v>9962</v>
      </c>
      <c r="M60" s="28" t="s">
        <v>52</v>
      </c>
      <c r="N60" s="2" t="s">
        <v>697</v>
      </c>
      <c r="O60" s="2" t="s">
        <v>1052</v>
      </c>
      <c r="P60" s="2" t="s">
        <v>62</v>
      </c>
      <c r="Q60" s="2" t="s">
        <v>62</v>
      </c>
      <c r="R60" s="2" t="s">
        <v>61</v>
      </c>
      <c r="S60" s="3"/>
      <c r="T60" s="3"/>
      <c r="U60" s="3"/>
      <c r="V60" s="3"/>
      <c r="W60" s="3">
        <v>2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1106</v>
      </c>
      <c r="AX60" s="2" t="s">
        <v>52</v>
      </c>
      <c r="AY60" s="2" t="s">
        <v>52</v>
      </c>
      <c r="AZ60" s="2" t="s">
        <v>52</v>
      </c>
    </row>
    <row r="61" spans="1:52" ht="30" customHeight="1" x14ac:dyDescent="0.4">
      <c r="A61" s="28" t="s">
        <v>1073</v>
      </c>
      <c r="B61" s="28" t="s">
        <v>1033</v>
      </c>
      <c r="C61" s="28" t="s">
        <v>1034</v>
      </c>
      <c r="D61" s="29">
        <v>1.2999999999999999E-2</v>
      </c>
      <c r="E61" s="31">
        <f>단가대비표!O209</f>
        <v>0</v>
      </c>
      <c r="F61" s="34">
        <f>TRUNC(E61*D61,0)</f>
        <v>0</v>
      </c>
      <c r="G61" s="31">
        <f>단가대비표!P209</f>
        <v>172698</v>
      </c>
      <c r="H61" s="34">
        <f>TRUNC(G61*D61,0)</f>
        <v>2245</v>
      </c>
      <c r="I61" s="31">
        <f>단가대비표!V209</f>
        <v>0</v>
      </c>
      <c r="J61" s="34">
        <f>TRUNC(I61*D61,0)</f>
        <v>0</v>
      </c>
      <c r="K61" s="31">
        <f t="shared" si="6"/>
        <v>172698</v>
      </c>
      <c r="L61" s="34">
        <f t="shared" si="6"/>
        <v>2245</v>
      </c>
      <c r="M61" s="28" t="s">
        <v>52</v>
      </c>
      <c r="N61" s="2" t="s">
        <v>697</v>
      </c>
      <c r="O61" s="2" t="s">
        <v>1074</v>
      </c>
      <c r="P61" s="2" t="s">
        <v>62</v>
      </c>
      <c r="Q61" s="2" t="s">
        <v>62</v>
      </c>
      <c r="R61" s="2" t="s">
        <v>61</v>
      </c>
      <c r="S61" s="3"/>
      <c r="T61" s="3"/>
      <c r="U61" s="3"/>
      <c r="V61" s="3"/>
      <c r="W61" s="3">
        <v>2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1107</v>
      </c>
      <c r="AX61" s="2" t="s">
        <v>52</v>
      </c>
      <c r="AY61" s="2" t="s">
        <v>52</v>
      </c>
      <c r="AZ61" s="2" t="s">
        <v>52</v>
      </c>
    </row>
    <row r="62" spans="1:52" ht="30" customHeight="1" x14ac:dyDescent="0.4">
      <c r="A62" s="28" t="s">
        <v>1037</v>
      </c>
      <c r="B62" s="28" t="s">
        <v>1108</v>
      </c>
      <c r="C62" s="28" t="s">
        <v>973</v>
      </c>
      <c r="D62" s="29">
        <v>1</v>
      </c>
      <c r="E62" s="31">
        <f>TRUNC(SUMIF(W58:W62, RIGHTB(O62, 1), H58:H62)*U62, 2)</f>
        <v>244.14</v>
      </c>
      <c r="F62" s="34">
        <f>TRUNC(E62*D62,0)</f>
        <v>244</v>
      </c>
      <c r="G62" s="31">
        <v>0</v>
      </c>
      <c r="H62" s="34">
        <f>TRUNC(G62*D62,0)</f>
        <v>0</v>
      </c>
      <c r="I62" s="31">
        <v>0</v>
      </c>
      <c r="J62" s="34">
        <f>TRUNC(I62*D62,0)</f>
        <v>0</v>
      </c>
      <c r="K62" s="31">
        <f t="shared" si="6"/>
        <v>244</v>
      </c>
      <c r="L62" s="34">
        <f t="shared" si="6"/>
        <v>244</v>
      </c>
      <c r="M62" s="28" t="s">
        <v>52</v>
      </c>
      <c r="N62" s="2" t="s">
        <v>697</v>
      </c>
      <c r="O62" s="2" t="s">
        <v>1109</v>
      </c>
      <c r="P62" s="2" t="s">
        <v>62</v>
      </c>
      <c r="Q62" s="2" t="s">
        <v>62</v>
      </c>
      <c r="R62" s="2" t="s">
        <v>62</v>
      </c>
      <c r="S62" s="3">
        <v>1</v>
      </c>
      <c r="T62" s="3">
        <v>0</v>
      </c>
      <c r="U62" s="3">
        <v>0.02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1110</v>
      </c>
      <c r="AX62" s="2" t="s">
        <v>52</v>
      </c>
      <c r="AY62" s="2" t="s">
        <v>52</v>
      </c>
      <c r="AZ62" s="2" t="s">
        <v>52</v>
      </c>
    </row>
    <row r="63" spans="1:52" ht="30" customHeight="1" x14ac:dyDescent="0.4">
      <c r="A63" s="28" t="s">
        <v>1026</v>
      </c>
      <c r="B63" s="28" t="s">
        <v>52</v>
      </c>
      <c r="C63" s="28" t="s">
        <v>52</v>
      </c>
      <c r="D63" s="29"/>
      <c r="E63" s="31"/>
      <c r="F63" s="34">
        <f>TRUNC(SUMIF(N58:N62, N57, F58:F62),0)</f>
        <v>4029</v>
      </c>
      <c r="G63" s="31"/>
      <c r="H63" s="34">
        <f>TRUNC(SUMIF(N58:N62, N57, H58:H62),0)</f>
        <v>12207</v>
      </c>
      <c r="I63" s="31"/>
      <c r="J63" s="34">
        <f>TRUNC(SUMIF(N58:N62, N57, J58:J62),0)</f>
        <v>0</v>
      </c>
      <c r="K63" s="31"/>
      <c r="L63" s="34">
        <f>F63+H63+J63</f>
        <v>16236</v>
      </c>
      <c r="M63" s="28" t="s">
        <v>52</v>
      </c>
      <c r="N63" s="2" t="s">
        <v>173</v>
      </c>
      <c r="O63" s="2" t="s">
        <v>173</v>
      </c>
      <c r="P63" s="2" t="s">
        <v>52</v>
      </c>
      <c r="Q63" s="2" t="s">
        <v>52</v>
      </c>
      <c r="R63" s="2" t="s">
        <v>52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52</v>
      </c>
      <c r="AX63" s="2" t="s">
        <v>52</v>
      </c>
      <c r="AY63" s="2" t="s">
        <v>52</v>
      </c>
      <c r="AZ63" s="2" t="s">
        <v>52</v>
      </c>
    </row>
    <row r="64" spans="1:52" ht="30" customHeight="1" x14ac:dyDescent="0.4">
      <c r="A64" s="29"/>
      <c r="B64" s="29"/>
      <c r="C64" s="29"/>
      <c r="D64" s="29"/>
      <c r="E64" s="31"/>
      <c r="F64" s="34"/>
      <c r="G64" s="31"/>
      <c r="H64" s="34"/>
      <c r="I64" s="31"/>
      <c r="J64" s="34"/>
      <c r="K64" s="31"/>
      <c r="L64" s="34"/>
      <c r="M64" s="29"/>
    </row>
    <row r="65" spans="1:52" ht="30" customHeight="1" x14ac:dyDescent="0.4">
      <c r="A65" s="25" t="s">
        <v>1111</v>
      </c>
      <c r="B65" s="26"/>
      <c r="C65" s="26"/>
      <c r="D65" s="26"/>
      <c r="E65" s="30"/>
      <c r="F65" s="33"/>
      <c r="G65" s="30"/>
      <c r="H65" s="33"/>
      <c r="I65" s="30"/>
      <c r="J65" s="33"/>
      <c r="K65" s="30"/>
      <c r="L65" s="33"/>
      <c r="M65" s="27"/>
      <c r="N65" s="1" t="s">
        <v>693</v>
      </c>
    </row>
    <row r="66" spans="1:52" ht="30" customHeight="1" x14ac:dyDescent="0.4">
      <c r="A66" s="28" t="s">
        <v>1099</v>
      </c>
      <c r="B66" s="28" t="s">
        <v>1112</v>
      </c>
      <c r="C66" s="28" t="s">
        <v>178</v>
      </c>
      <c r="D66" s="29">
        <v>1.05</v>
      </c>
      <c r="E66" s="31">
        <f>단가대비표!O81</f>
        <v>6560</v>
      </c>
      <c r="F66" s="34">
        <f>TRUNC(E66*D66,0)</f>
        <v>6888</v>
      </c>
      <c r="G66" s="31">
        <f>단가대비표!P81</f>
        <v>0</v>
      </c>
      <c r="H66" s="34">
        <f>TRUNC(G66*D66,0)</f>
        <v>0</v>
      </c>
      <c r="I66" s="31">
        <f>단가대비표!V81</f>
        <v>0</v>
      </c>
      <c r="J66" s="34">
        <f>TRUNC(I66*D66,0)</f>
        <v>0</v>
      </c>
      <c r="K66" s="31">
        <f t="shared" ref="K66:L70" si="7">TRUNC(E66+G66+I66,0)</f>
        <v>6560</v>
      </c>
      <c r="L66" s="34">
        <f t="shared" si="7"/>
        <v>6888</v>
      </c>
      <c r="M66" s="28" t="s">
        <v>52</v>
      </c>
      <c r="N66" s="2" t="s">
        <v>693</v>
      </c>
      <c r="O66" s="2" t="s">
        <v>1113</v>
      </c>
      <c r="P66" s="2" t="s">
        <v>62</v>
      </c>
      <c r="Q66" s="2" t="s">
        <v>62</v>
      </c>
      <c r="R66" s="2" t="s">
        <v>61</v>
      </c>
      <c r="S66" s="3"/>
      <c r="T66" s="3"/>
      <c r="U66" s="3"/>
      <c r="V66" s="3">
        <v>1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52</v>
      </c>
      <c r="AW66" s="2" t="s">
        <v>1114</v>
      </c>
      <c r="AX66" s="2" t="s">
        <v>52</v>
      </c>
      <c r="AY66" s="2" t="s">
        <v>52</v>
      </c>
      <c r="AZ66" s="2" t="s">
        <v>52</v>
      </c>
    </row>
    <row r="67" spans="1:52" ht="30" customHeight="1" x14ac:dyDescent="0.4">
      <c r="A67" s="28" t="s">
        <v>1103</v>
      </c>
      <c r="B67" s="28" t="s">
        <v>1104</v>
      </c>
      <c r="C67" s="28" t="s">
        <v>973</v>
      </c>
      <c r="D67" s="29">
        <v>1</v>
      </c>
      <c r="E67" s="31">
        <f>TRUNC(SUMIF(V66:V70, RIGHTB(O67, 1), F66:F70)*U67, 2)</f>
        <v>206.64</v>
      </c>
      <c r="F67" s="34">
        <f>TRUNC(E67*D67,0)</f>
        <v>206</v>
      </c>
      <c r="G67" s="31">
        <v>0</v>
      </c>
      <c r="H67" s="34">
        <f>TRUNC(G67*D67,0)</f>
        <v>0</v>
      </c>
      <c r="I67" s="31">
        <v>0</v>
      </c>
      <c r="J67" s="34">
        <f>TRUNC(I67*D67,0)</f>
        <v>0</v>
      </c>
      <c r="K67" s="31">
        <f t="shared" si="7"/>
        <v>206</v>
      </c>
      <c r="L67" s="34">
        <f t="shared" si="7"/>
        <v>206</v>
      </c>
      <c r="M67" s="28" t="s">
        <v>52</v>
      </c>
      <c r="N67" s="2" t="s">
        <v>693</v>
      </c>
      <c r="O67" s="2" t="s">
        <v>1039</v>
      </c>
      <c r="P67" s="2" t="s">
        <v>62</v>
      </c>
      <c r="Q67" s="2" t="s">
        <v>62</v>
      </c>
      <c r="R67" s="2" t="s">
        <v>62</v>
      </c>
      <c r="S67" s="3">
        <v>0</v>
      </c>
      <c r="T67" s="3">
        <v>0</v>
      </c>
      <c r="U67" s="3">
        <v>0.03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52</v>
      </c>
      <c r="AW67" s="2" t="s">
        <v>1115</v>
      </c>
      <c r="AX67" s="2" t="s">
        <v>52</v>
      </c>
      <c r="AY67" s="2" t="s">
        <v>52</v>
      </c>
      <c r="AZ67" s="2" t="s">
        <v>52</v>
      </c>
    </row>
    <row r="68" spans="1:52" ht="30" customHeight="1" x14ac:dyDescent="0.4">
      <c r="A68" s="28" t="s">
        <v>1051</v>
      </c>
      <c r="B68" s="28" t="s">
        <v>1033</v>
      </c>
      <c r="C68" s="28" t="s">
        <v>1034</v>
      </c>
      <c r="D68" s="29">
        <v>0.06</v>
      </c>
      <c r="E68" s="31">
        <f>단가대비표!O215</f>
        <v>0</v>
      </c>
      <c r="F68" s="34">
        <f>TRUNC(E68*D68,0)</f>
        <v>0</v>
      </c>
      <c r="G68" s="31">
        <f>단가대비표!P215</f>
        <v>249073</v>
      </c>
      <c r="H68" s="34">
        <f>TRUNC(G68*D68,0)</f>
        <v>14944</v>
      </c>
      <c r="I68" s="31">
        <f>단가대비표!V215</f>
        <v>0</v>
      </c>
      <c r="J68" s="34">
        <f>TRUNC(I68*D68,0)</f>
        <v>0</v>
      </c>
      <c r="K68" s="31">
        <f t="shared" si="7"/>
        <v>249073</v>
      </c>
      <c r="L68" s="34">
        <f t="shared" si="7"/>
        <v>14944</v>
      </c>
      <c r="M68" s="28" t="s">
        <v>52</v>
      </c>
      <c r="N68" s="2" t="s">
        <v>693</v>
      </c>
      <c r="O68" s="2" t="s">
        <v>1052</v>
      </c>
      <c r="P68" s="2" t="s">
        <v>62</v>
      </c>
      <c r="Q68" s="2" t="s">
        <v>62</v>
      </c>
      <c r="R68" s="2" t="s">
        <v>61</v>
      </c>
      <c r="S68" s="3"/>
      <c r="T68" s="3"/>
      <c r="U68" s="3"/>
      <c r="V68" s="3"/>
      <c r="W68" s="3">
        <v>2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1116</v>
      </c>
      <c r="AX68" s="2" t="s">
        <v>52</v>
      </c>
      <c r="AY68" s="2" t="s">
        <v>52</v>
      </c>
      <c r="AZ68" s="2" t="s">
        <v>52</v>
      </c>
    </row>
    <row r="69" spans="1:52" ht="30" customHeight="1" x14ac:dyDescent="0.4">
      <c r="A69" s="28" t="s">
        <v>1073</v>
      </c>
      <c r="B69" s="28" t="s">
        <v>1033</v>
      </c>
      <c r="C69" s="28" t="s">
        <v>1034</v>
      </c>
      <c r="D69" s="29">
        <v>0.02</v>
      </c>
      <c r="E69" s="31">
        <f>단가대비표!O209</f>
        <v>0</v>
      </c>
      <c r="F69" s="34">
        <f>TRUNC(E69*D69,0)</f>
        <v>0</v>
      </c>
      <c r="G69" s="31">
        <f>단가대비표!P209</f>
        <v>172698</v>
      </c>
      <c r="H69" s="34">
        <f>TRUNC(G69*D69,0)</f>
        <v>3453</v>
      </c>
      <c r="I69" s="31">
        <f>단가대비표!V209</f>
        <v>0</v>
      </c>
      <c r="J69" s="34">
        <f>TRUNC(I69*D69,0)</f>
        <v>0</v>
      </c>
      <c r="K69" s="31">
        <f t="shared" si="7"/>
        <v>172698</v>
      </c>
      <c r="L69" s="34">
        <f t="shared" si="7"/>
        <v>3453</v>
      </c>
      <c r="M69" s="28" t="s">
        <v>52</v>
      </c>
      <c r="N69" s="2" t="s">
        <v>693</v>
      </c>
      <c r="O69" s="2" t="s">
        <v>1074</v>
      </c>
      <c r="P69" s="2" t="s">
        <v>62</v>
      </c>
      <c r="Q69" s="2" t="s">
        <v>62</v>
      </c>
      <c r="R69" s="2" t="s">
        <v>61</v>
      </c>
      <c r="S69" s="3"/>
      <c r="T69" s="3"/>
      <c r="U69" s="3"/>
      <c r="V69" s="3"/>
      <c r="W69" s="3">
        <v>2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1117</v>
      </c>
      <c r="AX69" s="2" t="s">
        <v>52</v>
      </c>
      <c r="AY69" s="2" t="s">
        <v>52</v>
      </c>
      <c r="AZ69" s="2" t="s">
        <v>52</v>
      </c>
    </row>
    <row r="70" spans="1:52" ht="30" customHeight="1" x14ac:dyDescent="0.4">
      <c r="A70" s="28" t="s">
        <v>1037</v>
      </c>
      <c r="B70" s="28" t="s">
        <v>1108</v>
      </c>
      <c r="C70" s="28" t="s">
        <v>973</v>
      </c>
      <c r="D70" s="29">
        <v>1</v>
      </c>
      <c r="E70" s="31">
        <f>TRUNC(SUMIF(W66:W70, RIGHTB(O70, 1), H66:H70)*U70, 2)</f>
        <v>367.94</v>
      </c>
      <c r="F70" s="34">
        <f>TRUNC(E70*D70,0)</f>
        <v>367</v>
      </c>
      <c r="G70" s="31">
        <v>0</v>
      </c>
      <c r="H70" s="34">
        <f>TRUNC(G70*D70,0)</f>
        <v>0</v>
      </c>
      <c r="I70" s="31">
        <v>0</v>
      </c>
      <c r="J70" s="34">
        <f>TRUNC(I70*D70,0)</f>
        <v>0</v>
      </c>
      <c r="K70" s="31">
        <f t="shared" si="7"/>
        <v>367</v>
      </c>
      <c r="L70" s="34">
        <f t="shared" si="7"/>
        <v>367</v>
      </c>
      <c r="M70" s="28" t="s">
        <v>52</v>
      </c>
      <c r="N70" s="2" t="s">
        <v>693</v>
      </c>
      <c r="O70" s="2" t="s">
        <v>1109</v>
      </c>
      <c r="P70" s="2" t="s">
        <v>62</v>
      </c>
      <c r="Q70" s="2" t="s">
        <v>62</v>
      </c>
      <c r="R70" s="2" t="s">
        <v>62</v>
      </c>
      <c r="S70" s="3">
        <v>1</v>
      </c>
      <c r="T70" s="3">
        <v>0</v>
      </c>
      <c r="U70" s="3">
        <v>0.02</v>
      </c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1118</v>
      </c>
      <c r="AX70" s="2" t="s">
        <v>52</v>
      </c>
      <c r="AY70" s="2" t="s">
        <v>52</v>
      </c>
      <c r="AZ70" s="2" t="s">
        <v>52</v>
      </c>
    </row>
    <row r="71" spans="1:52" ht="30" customHeight="1" x14ac:dyDescent="0.4">
      <c r="A71" s="28" t="s">
        <v>1026</v>
      </c>
      <c r="B71" s="28" t="s">
        <v>52</v>
      </c>
      <c r="C71" s="28" t="s">
        <v>52</v>
      </c>
      <c r="D71" s="29"/>
      <c r="E71" s="31"/>
      <c r="F71" s="34">
        <f>TRUNC(SUMIF(N66:N70, N65, F66:F70),0)</f>
        <v>7461</v>
      </c>
      <c r="G71" s="31"/>
      <c r="H71" s="34">
        <f>TRUNC(SUMIF(N66:N70, N65, H66:H70),0)</f>
        <v>18397</v>
      </c>
      <c r="I71" s="31"/>
      <c r="J71" s="34">
        <f>TRUNC(SUMIF(N66:N70, N65, J66:J70),0)</f>
        <v>0</v>
      </c>
      <c r="K71" s="31"/>
      <c r="L71" s="34">
        <f>F71+H71+J71</f>
        <v>25858</v>
      </c>
      <c r="M71" s="28" t="s">
        <v>52</v>
      </c>
      <c r="N71" s="2" t="s">
        <v>173</v>
      </c>
      <c r="O71" s="2" t="s">
        <v>173</v>
      </c>
      <c r="P71" s="2" t="s">
        <v>52</v>
      </c>
      <c r="Q71" s="2" t="s">
        <v>52</v>
      </c>
      <c r="R71" s="2" t="s">
        <v>52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52</v>
      </c>
      <c r="AX71" s="2" t="s">
        <v>52</v>
      </c>
      <c r="AY71" s="2" t="s">
        <v>52</v>
      </c>
      <c r="AZ71" s="2" t="s">
        <v>52</v>
      </c>
    </row>
    <row r="72" spans="1:52" ht="30" customHeight="1" x14ac:dyDescent="0.4">
      <c r="A72" s="29"/>
      <c r="B72" s="29"/>
      <c r="C72" s="29"/>
      <c r="D72" s="29"/>
      <c r="E72" s="31"/>
      <c r="F72" s="34"/>
      <c r="G72" s="31"/>
      <c r="H72" s="34"/>
      <c r="I72" s="31"/>
      <c r="J72" s="34"/>
      <c r="K72" s="31"/>
      <c r="L72" s="34"/>
      <c r="M72" s="29"/>
    </row>
    <row r="73" spans="1:52" ht="30" customHeight="1" x14ac:dyDescent="0.4">
      <c r="A73" s="25" t="s">
        <v>1119</v>
      </c>
      <c r="B73" s="26"/>
      <c r="C73" s="26"/>
      <c r="D73" s="26"/>
      <c r="E73" s="30"/>
      <c r="F73" s="33"/>
      <c r="G73" s="30"/>
      <c r="H73" s="33"/>
      <c r="I73" s="30"/>
      <c r="J73" s="33"/>
      <c r="K73" s="30"/>
      <c r="L73" s="33"/>
      <c r="M73" s="27"/>
      <c r="N73" s="1" t="s">
        <v>689</v>
      </c>
    </row>
    <row r="74" spans="1:52" ht="30" customHeight="1" x14ac:dyDescent="0.4">
      <c r="A74" s="28" t="s">
        <v>1099</v>
      </c>
      <c r="B74" s="28" t="s">
        <v>1120</v>
      </c>
      <c r="C74" s="28" t="s">
        <v>178</v>
      </c>
      <c r="D74" s="29">
        <v>1.05</v>
      </c>
      <c r="E74" s="31">
        <f>단가대비표!O82</f>
        <v>7530</v>
      </c>
      <c r="F74" s="34">
        <f>TRUNC(E74*D74,0)</f>
        <v>7906</v>
      </c>
      <c r="G74" s="31">
        <f>단가대비표!P82</f>
        <v>0</v>
      </c>
      <c r="H74" s="34">
        <f>TRUNC(G74*D74,0)</f>
        <v>0</v>
      </c>
      <c r="I74" s="31">
        <f>단가대비표!V82</f>
        <v>0</v>
      </c>
      <c r="J74" s="34">
        <f>TRUNC(I74*D74,0)</f>
        <v>0</v>
      </c>
      <c r="K74" s="31">
        <f t="shared" ref="K74:L78" si="8">TRUNC(E74+G74+I74,0)</f>
        <v>7530</v>
      </c>
      <c r="L74" s="34">
        <f t="shared" si="8"/>
        <v>7906</v>
      </c>
      <c r="M74" s="28" t="s">
        <v>52</v>
      </c>
      <c r="N74" s="2" t="s">
        <v>689</v>
      </c>
      <c r="O74" s="2" t="s">
        <v>1121</v>
      </c>
      <c r="P74" s="2" t="s">
        <v>62</v>
      </c>
      <c r="Q74" s="2" t="s">
        <v>62</v>
      </c>
      <c r="R74" s="2" t="s">
        <v>61</v>
      </c>
      <c r="S74" s="3"/>
      <c r="T74" s="3"/>
      <c r="U74" s="3"/>
      <c r="V74" s="3">
        <v>1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1122</v>
      </c>
      <c r="AX74" s="2" t="s">
        <v>52</v>
      </c>
      <c r="AY74" s="2" t="s">
        <v>52</v>
      </c>
      <c r="AZ74" s="2" t="s">
        <v>52</v>
      </c>
    </row>
    <row r="75" spans="1:52" ht="30" customHeight="1" x14ac:dyDescent="0.4">
      <c r="A75" s="28" t="s">
        <v>1103</v>
      </c>
      <c r="B75" s="28" t="s">
        <v>1104</v>
      </c>
      <c r="C75" s="28" t="s">
        <v>973</v>
      </c>
      <c r="D75" s="29">
        <v>1</v>
      </c>
      <c r="E75" s="31">
        <f>TRUNC(SUMIF(V74:V78, RIGHTB(O75, 1), F74:F78)*U75, 2)</f>
        <v>237.18</v>
      </c>
      <c r="F75" s="34">
        <f>TRUNC(E75*D75,0)</f>
        <v>237</v>
      </c>
      <c r="G75" s="31">
        <v>0</v>
      </c>
      <c r="H75" s="34">
        <f>TRUNC(G75*D75,0)</f>
        <v>0</v>
      </c>
      <c r="I75" s="31">
        <v>0</v>
      </c>
      <c r="J75" s="34">
        <f>TRUNC(I75*D75,0)</f>
        <v>0</v>
      </c>
      <c r="K75" s="31">
        <f t="shared" si="8"/>
        <v>237</v>
      </c>
      <c r="L75" s="34">
        <f t="shared" si="8"/>
        <v>237</v>
      </c>
      <c r="M75" s="28" t="s">
        <v>52</v>
      </c>
      <c r="N75" s="2" t="s">
        <v>689</v>
      </c>
      <c r="O75" s="2" t="s">
        <v>1039</v>
      </c>
      <c r="P75" s="2" t="s">
        <v>62</v>
      </c>
      <c r="Q75" s="2" t="s">
        <v>62</v>
      </c>
      <c r="R75" s="2" t="s">
        <v>62</v>
      </c>
      <c r="S75" s="3">
        <v>0</v>
      </c>
      <c r="T75" s="3">
        <v>0</v>
      </c>
      <c r="U75" s="3">
        <v>0.03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1123</v>
      </c>
      <c r="AX75" s="2" t="s">
        <v>52</v>
      </c>
      <c r="AY75" s="2" t="s">
        <v>52</v>
      </c>
      <c r="AZ75" s="2" t="s">
        <v>52</v>
      </c>
    </row>
    <row r="76" spans="1:52" ht="30" customHeight="1" x14ac:dyDescent="0.4">
      <c r="A76" s="28" t="s">
        <v>1051</v>
      </c>
      <c r="B76" s="28" t="s">
        <v>1033</v>
      </c>
      <c r="C76" s="28" t="s">
        <v>1034</v>
      </c>
      <c r="D76" s="29">
        <v>6.7000000000000004E-2</v>
      </c>
      <c r="E76" s="31">
        <f>단가대비표!O215</f>
        <v>0</v>
      </c>
      <c r="F76" s="34">
        <f>TRUNC(E76*D76,0)</f>
        <v>0</v>
      </c>
      <c r="G76" s="31">
        <f>단가대비표!P215</f>
        <v>249073</v>
      </c>
      <c r="H76" s="34">
        <f>TRUNC(G76*D76,0)</f>
        <v>16687</v>
      </c>
      <c r="I76" s="31">
        <f>단가대비표!V215</f>
        <v>0</v>
      </c>
      <c r="J76" s="34">
        <f>TRUNC(I76*D76,0)</f>
        <v>0</v>
      </c>
      <c r="K76" s="31">
        <f t="shared" si="8"/>
        <v>249073</v>
      </c>
      <c r="L76" s="34">
        <f t="shared" si="8"/>
        <v>16687</v>
      </c>
      <c r="M76" s="28" t="s">
        <v>52</v>
      </c>
      <c r="N76" s="2" t="s">
        <v>689</v>
      </c>
      <c r="O76" s="2" t="s">
        <v>1052</v>
      </c>
      <c r="P76" s="2" t="s">
        <v>62</v>
      </c>
      <c r="Q76" s="2" t="s">
        <v>62</v>
      </c>
      <c r="R76" s="2" t="s">
        <v>61</v>
      </c>
      <c r="S76" s="3"/>
      <c r="T76" s="3"/>
      <c r="U76" s="3"/>
      <c r="V76" s="3"/>
      <c r="W76" s="3">
        <v>2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1124</v>
      </c>
      <c r="AX76" s="2" t="s">
        <v>52</v>
      </c>
      <c r="AY76" s="2" t="s">
        <v>52</v>
      </c>
      <c r="AZ76" s="2" t="s">
        <v>52</v>
      </c>
    </row>
    <row r="77" spans="1:52" ht="30" customHeight="1" x14ac:dyDescent="0.4">
      <c r="A77" s="28" t="s">
        <v>1073</v>
      </c>
      <c r="B77" s="28" t="s">
        <v>1033</v>
      </c>
      <c r="C77" s="28" t="s">
        <v>1034</v>
      </c>
      <c r="D77" s="29">
        <v>2.1999999999999999E-2</v>
      </c>
      <c r="E77" s="31">
        <f>단가대비표!O209</f>
        <v>0</v>
      </c>
      <c r="F77" s="34">
        <f>TRUNC(E77*D77,0)</f>
        <v>0</v>
      </c>
      <c r="G77" s="31">
        <f>단가대비표!P209</f>
        <v>172698</v>
      </c>
      <c r="H77" s="34">
        <f>TRUNC(G77*D77,0)</f>
        <v>3799</v>
      </c>
      <c r="I77" s="31">
        <f>단가대비표!V209</f>
        <v>0</v>
      </c>
      <c r="J77" s="34">
        <f>TRUNC(I77*D77,0)</f>
        <v>0</v>
      </c>
      <c r="K77" s="31">
        <f t="shared" si="8"/>
        <v>172698</v>
      </c>
      <c r="L77" s="34">
        <f t="shared" si="8"/>
        <v>3799</v>
      </c>
      <c r="M77" s="28" t="s">
        <v>52</v>
      </c>
      <c r="N77" s="2" t="s">
        <v>689</v>
      </c>
      <c r="O77" s="2" t="s">
        <v>1074</v>
      </c>
      <c r="P77" s="2" t="s">
        <v>62</v>
      </c>
      <c r="Q77" s="2" t="s">
        <v>62</v>
      </c>
      <c r="R77" s="2" t="s">
        <v>61</v>
      </c>
      <c r="S77" s="3"/>
      <c r="T77" s="3"/>
      <c r="U77" s="3"/>
      <c r="V77" s="3"/>
      <c r="W77" s="3">
        <v>2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52</v>
      </c>
      <c r="AW77" s="2" t="s">
        <v>1125</v>
      </c>
      <c r="AX77" s="2" t="s">
        <v>52</v>
      </c>
      <c r="AY77" s="2" t="s">
        <v>52</v>
      </c>
      <c r="AZ77" s="2" t="s">
        <v>52</v>
      </c>
    </row>
    <row r="78" spans="1:52" ht="30" customHeight="1" x14ac:dyDescent="0.4">
      <c r="A78" s="28" t="s">
        <v>1037</v>
      </c>
      <c r="B78" s="28" t="s">
        <v>1108</v>
      </c>
      <c r="C78" s="28" t="s">
        <v>973</v>
      </c>
      <c r="D78" s="29">
        <v>1</v>
      </c>
      <c r="E78" s="31">
        <f>TRUNC(SUMIF(W74:W78, RIGHTB(O78, 1), H74:H78)*U78, 2)</f>
        <v>409.72</v>
      </c>
      <c r="F78" s="34">
        <f>TRUNC(E78*D78,0)</f>
        <v>409</v>
      </c>
      <c r="G78" s="31">
        <v>0</v>
      </c>
      <c r="H78" s="34">
        <f>TRUNC(G78*D78,0)</f>
        <v>0</v>
      </c>
      <c r="I78" s="31">
        <v>0</v>
      </c>
      <c r="J78" s="34">
        <f>TRUNC(I78*D78,0)</f>
        <v>0</v>
      </c>
      <c r="K78" s="31">
        <f t="shared" si="8"/>
        <v>409</v>
      </c>
      <c r="L78" s="34">
        <f t="shared" si="8"/>
        <v>409</v>
      </c>
      <c r="M78" s="28" t="s">
        <v>52</v>
      </c>
      <c r="N78" s="2" t="s">
        <v>689</v>
      </c>
      <c r="O78" s="2" t="s">
        <v>1109</v>
      </c>
      <c r="P78" s="2" t="s">
        <v>62</v>
      </c>
      <c r="Q78" s="2" t="s">
        <v>62</v>
      </c>
      <c r="R78" s="2" t="s">
        <v>62</v>
      </c>
      <c r="S78" s="3">
        <v>1</v>
      </c>
      <c r="T78" s="3">
        <v>0</v>
      </c>
      <c r="U78" s="3">
        <v>0.02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1126</v>
      </c>
      <c r="AX78" s="2" t="s">
        <v>52</v>
      </c>
      <c r="AY78" s="2" t="s">
        <v>52</v>
      </c>
      <c r="AZ78" s="2" t="s">
        <v>52</v>
      </c>
    </row>
    <row r="79" spans="1:52" ht="30" customHeight="1" x14ac:dyDescent="0.4">
      <c r="A79" s="28" t="s">
        <v>1026</v>
      </c>
      <c r="B79" s="28" t="s">
        <v>52</v>
      </c>
      <c r="C79" s="28" t="s">
        <v>52</v>
      </c>
      <c r="D79" s="29"/>
      <c r="E79" s="31"/>
      <c r="F79" s="34">
        <f>TRUNC(SUMIF(N74:N78, N73, F74:F78),0)</f>
        <v>8552</v>
      </c>
      <c r="G79" s="31"/>
      <c r="H79" s="34">
        <f>TRUNC(SUMIF(N74:N78, N73, H74:H78),0)</f>
        <v>20486</v>
      </c>
      <c r="I79" s="31"/>
      <c r="J79" s="34">
        <f>TRUNC(SUMIF(N74:N78, N73, J74:J78),0)</f>
        <v>0</v>
      </c>
      <c r="K79" s="31"/>
      <c r="L79" s="34">
        <f>F79+H79+J79</f>
        <v>29038</v>
      </c>
      <c r="M79" s="28" t="s">
        <v>52</v>
      </c>
      <c r="N79" s="2" t="s">
        <v>173</v>
      </c>
      <c r="O79" s="2" t="s">
        <v>173</v>
      </c>
      <c r="P79" s="2" t="s">
        <v>52</v>
      </c>
      <c r="Q79" s="2" t="s">
        <v>52</v>
      </c>
      <c r="R79" s="2" t="s">
        <v>52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52</v>
      </c>
      <c r="AW79" s="2" t="s">
        <v>52</v>
      </c>
      <c r="AX79" s="2" t="s">
        <v>52</v>
      </c>
      <c r="AY79" s="2" t="s">
        <v>52</v>
      </c>
      <c r="AZ79" s="2" t="s">
        <v>52</v>
      </c>
    </row>
    <row r="80" spans="1:52" ht="30" customHeight="1" x14ac:dyDescent="0.4">
      <c r="A80" s="29"/>
      <c r="B80" s="29"/>
      <c r="C80" s="29"/>
      <c r="D80" s="29"/>
      <c r="E80" s="31"/>
      <c r="F80" s="34"/>
      <c r="G80" s="31"/>
      <c r="H80" s="34"/>
      <c r="I80" s="31"/>
      <c r="J80" s="34"/>
      <c r="K80" s="31"/>
      <c r="L80" s="34"/>
      <c r="M80" s="29"/>
    </row>
    <row r="81" spans="1:52" ht="30" customHeight="1" x14ac:dyDescent="0.4">
      <c r="A81" s="25" t="s">
        <v>1127</v>
      </c>
      <c r="B81" s="26"/>
      <c r="C81" s="26"/>
      <c r="D81" s="26"/>
      <c r="E81" s="30"/>
      <c r="F81" s="33"/>
      <c r="G81" s="30"/>
      <c r="H81" s="33"/>
      <c r="I81" s="30"/>
      <c r="J81" s="33"/>
      <c r="K81" s="30"/>
      <c r="L81" s="33"/>
      <c r="M81" s="27"/>
      <c r="N81" s="1" t="s">
        <v>685</v>
      </c>
    </row>
    <row r="82" spans="1:52" ht="30" customHeight="1" x14ac:dyDescent="0.4">
      <c r="A82" s="28" t="s">
        <v>1099</v>
      </c>
      <c r="B82" s="28" t="s">
        <v>1128</v>
      </c>
      <c r="C82" s="28" t="s">
        <v>178</v>
      </c>
      <c r="D82" s="29">
        <v>1.05</v>
      </c>
      <c r="E82" s="31">
        <f>단가대비표!O83</f>
        <v>10600</v>
      </c>
      <c r="F82" s="34">
        <f>TRUNC(E82*D82,0)</f>
        <v>11130</v>
      </c>
      <c r="G82" s="31">
        <f>단가대비표!P83</f>
        <v>0</v>
      </c>
      <c r="H82" s="34">
        <f>TRUNC(G82*D82,0)</f>
        <v>0</v>
      </c>
      <c r="I82" s="31">
        <f>단가대비표!V83</f>
        <v>0</v>
      </c>
      <c r="J82" s="34">
        <f>TRUNC(I82*D82,0)</f>
        <v>0</v>
      </c>
      <c r="K82" s="31">
        <f t="shared" ref="K82:L86" si="9">TRUNC(E82+G82+I82,0)</f>
        <v>10600</v>
      </c>
      <c r="L82" s="34">
        <f t="shared" si="9"/>
        <v>11130</v>
      </c>
      <c r="M82" s="28" t="s">
        <v>52</v>
      </c>
      <c r="N82" s="2" t="s">
        <v>685</v>
      </c>
      <c r="O82" s="2" t="s">
        <v>1129</v>
      </c>
      <c r="P82" s="2" t="s">
        <v>62</v>
      </c>
      <c r="Q82" s="2" t="s">
        <v>62</v>
      </c>
      <c r="R82" s="2" t="s">
        <v>61</v>
      </c>
      <c r="S82" s="3"/>
      <c r="T82" s="3"/>
      <c r="U82" s="3"/>
      <c r="V82" s="3">
        <v>1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1130</v>
      </c>
      <c r="AX82" s="2" t="s">
        <v>52</v>
      </c>
      <c r="AY82" s="2" t="s">
        <v>52</v>
      </c>
      <c r="AZ82" s="2" t="s">
        <v>52</v>
      </c>
    </row>
    <row r="83" spans="1:52" ht="30" customHeight="1" x14ac:dyDescent="0.4">
      <c r="A83" s="28" t="s">
        <v>1103</v>
      </c>
      <c r="B83" s="28" t="s">
        <v>1104</v>
      </c>
      <c r="C83" s="28" t="s">
        <v>973</v>
      </c>
      <c r="D83" s="29">
        <v>1</v>
      </c>
      <c r="E83" s="31">
        <f>TRUNC(SUMIF(V82:V86, RIGHTB(O83, 1), F82:F86)*U83, 2)</f>
        <v>333.9</v>
      </c>
      <c r="F83" s="34">
        <f>TRUNC(E83*D83,0)</f>
        <v>333</v>
      </c>
      <c r="G83" s="31">
        <v>0</v>
      </c>
      <c r="H83" s="34">
        <f>TRUNC(G83*D83,0)</f>
        <v>0</v>
      </c>
      <c r="I83" s="31">
        <v>0</v>
      </c>
      <c r="J83" s="34">
        <f>TRUNC(I83*D83,0)</f>
        <v>0</v>
      </c>
      <c r="K83" s="31">
        <f t="shared" si="9"/>
        <v>333</v>
      </c>
      <c r="L83" s="34">
        <f t="shared" si="9"/>
        <v>333</v>
      </c>
      <c r="M83" s="28" t="s">
        <v>52</v>
      </c>
      <c r="N83" s="2" t="s">
        <v>685</v>
      </c>
      <c r="O83" s="2" t="s">
        <v>1039</v>
      </c>
      <c r="P83" s="2" t="s">
        <v>62</v>
      </c>
      <c r="Q83" s="2" t="s">
        <v>62</v>
      </c>
      <c r="R83" s="2" t="s">
        <v>62</v>
      </c>
      <c r="S83" s="3">
        <v>0</v>
      </c>
      <c r="T83" s="3">
        <v>0</v>
      </c>
      <c r="U83" s="3">
        <v>0.03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1131</v>
      </c>
      <c r="AX83" s="2" t="s">
        <v>52</v>
      </c>
      <c r="AY83" s="2" t="s">
        <v>52</v>
      </c>
      <c r="AZ83" s="2" t="s">
        <v>52</v>
      </c>
    </row>
    <row r="84" spans="1:52" ht="30" customHeight="1" x14ac:dyDescent="0.4">
      <c r="A84" s="28" t="s">
        <v>1051</v>
      </c>
      <c r="B84" s="28" t="s">
        <v>1033</v>
      </c>
      <c r="C84" s="28" t="s">
        <v>1034</v>
      </c>
      <c r="D84" s="29">
        <v>8.1000000000000003E-2</v>
      </c>
      <c r="E84" s="31">
        <f>단가대비표!O215</f>
        <v>0</v>
      </c>
      <c r="F84" s="34">
        <f>TRUNC(E84*D84,0)</f>
        <v>0</v>
      </c>
      <c r="G84" s="31">
        <f>단가대비표!P215</f>
        <v>249073</v>
      </c>
      <c r="H84" s="34">
        <f>TRUNC(G84*D84,0)</f>
        <v>20174</v>
      </c>
      <c r="I84" s="31">
        <f>단가대비표!V215</f>
        <v>0</v>
      </c>
      <c r="J84" s="34">
        <f>TRUNC(I84*D84,0)</f>
        <v>0</v>
      </c>
      <c r="K84" s="31">
        <f t="shared" si="9"/>
        <v>249073</v>
      </c>
      <c r="L84" s="34">
        <f t="shared" si="9"/>
        <v>20174</v>
      </c>
      <c r="M84" s="28" t="s">
        <v>52</v>
      </c>
      <c r="N84" s="2" t="s">
        <v>685</v>
      </c>
      <c r="O84" s="2" t="s">
        <v>1052</v>
      </c>
      <c r="P84" s="2" t="s">
        <v>62</v>
      </c>
      <c r="Q84" s="2" t="s">
        <v>62</v>
      </c>
      <c r="R84" s="2" t="s">
        <v>61</v>
      </c>
      <c r="S84" s="3"/>
      <c r="T84" s="3"/>
      <c r="U84" s="3"/>
      <c r="V84" s="3"/>
      <c r="W84" s="3">
        <v>2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1132</v>
      </c>
      <c r="AX84" s="2" t="s">
        <v>52</v>
      </c>
      <c r="AY84" s="2" t="s">
        <v>52</v>
      </c>
      <c r="AZ84" s="2" t="s">
        <v>52</v>
      </c>
    </row>
    <row r="85" spans="1:52" ht="30" customHeight="1" x14ac:dyDescent="0.4">
      <c r="A85" s="28" t="s">
        <v>1073</v>
      </c>
      <c r="B85" s="28" t="s">
        <v>1033</v>
      </c>
      <c r="C85" s="28" t="s">
        <v>1034</v>
      </c>
      <c r="D85" s="29">
        <v>2.7E-2</v>
      </c>
      <c r="E85" s="31">
        <f>단가대비표!O209</f>
        <v>0</v>
      </c>
      <c r="F85" s="34">
        <f>TRUNC(E85*D85,0)</f>
        <v>0</v>
      </c>
      <c r="G85" s="31">
        <f>단가대비표!P209</f>
        <v>172698</v>
      </c>
      <c r="H85" s="34">
        <f>TRUNC(G85*D85,0)</f>
        <v>4662</v>
      </c>
      <c r="I85" s="31">
        <f>단가대비표!V209</f>
        <v>0</v>
      </c>
      <c r="J85" s="34">
        <f>TRUNC(I85*D85,0)</f>
        <v>0</v>
      </c>
      <c r="K85" s="31">
        <f t="shared" si="9"/>
        <v>172698</v>
      </c>
      <c r="L85" s="34">
        <f t="shared" si="9"/>
        <v>4662</v>
      </c>
      <c r="M85" s="28" t="s">
        <v>52</v>
      </c>
      <c r="N85" s="2" t="s">
        <v>685</v>
      </c>
      <c r="O85" s="2" t="s">
        <v>1074</v>
      </c>
      <c r="P85" s="2" t="s">
        <v>62</v>
      </c>
      <c r="Q85" s="2" t="s">
        <v>62</v>
      </c>
      <c r="R85" s="2" t="s">
        <v>61</v>
      </c>
      <c r="S85" s="3"/>
      <c r="T85" s="3"/>
      <c r="U85" s="3"/>
      <c r="V85" s="3"/>
      <c r="W85" s="3">
        <v>2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1133</v>
      </c>
      <c r="AX85" s="2" t="s">
        <v>52</v>
      </c>
      <c r="AY85" s="2" t="s">
        <v>52</v>
      </c>
      <c r="AZ85" s="2" t="s">
        <v>52</v>
      </c>
    </row>
    <row r="86" spans="1:52" ht="30" customHeight="1" x14ac:dyDescent="0.4">
      <c r="A86" s="28" t="s">
        <v>1037</v>
      </c>
      <c r="B86" s="28" t="s">
        <v>1108</v>
      </c>
      <c r="C86" s="28" t="s">
        <v>973</v>
      </c>
      <c r="D86" s="29">
        <v>1</v>
      </c>
      <c r="E86" s="31">
        <f>TRUNC(SUMIF(W82:W86, RIGHTB(O86, 1), H82:H86)*U86, 2)</f>
        <v>496.72</v>
      </c>
      <c r="F86" s="34">
        <f>TRUNC(E86*D86,0)</f>
        <v>496</v>
      </c>
      <c r="G86" s="31">
        <v>0</v>
      </c>
      <c r="H86" s="34">
        <f>TRUNC(G86*D86,0)</f>
        <v>0</v>
      </c>
      <c r="I86" s="31">
        <v>0</v>
      </c>
      <c r="J86" s="34">
        <f>TRUNC(I86*D86,0)</f>
        <v>0</v>
      </c>
      <c r="K86" s="31">
        <f t="shared" si="9"/>
        <v>496</v>
      </c>
      <c r="L86" s="34">
        <f t="shared" si="9"/>
        <v>496</v>
      </c>
      <c r="M86" s="28" t="s">
        <v>52</v>
      </c>
      <c r="N86" s="2" t="s">
        <v>685</v>
      </c>
      <c r="O86" s="2" t="s">
        <v>1109</v>
      </c>
      <c r="P86" s="2" t="s">
        <v>62</v>
      </c>
      <c r="Q86" s="2" t="s">
        <v>62</v>
      </c>
      <c r="R86" s="2" t="s">
        <v>62</v>
      </c>
      <c r="S86" s="3">
        <v>1</v>
      </c>
      <c r="T86" s="3">
        <v>0</v>
      </c>
      <c r="U86" s="3">
        <v>0.02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1134</v>
      </c>
      <c r="AX86" s="2" t="s">
        <v>52</v>
      </c>
      <c r="AY86" s="2" t="s">
        <v>52</v>
      </c>
      <c r="AZ86" s="2" t="s">
        <v>52</v>
      </c>
    </row>
    <row r="87" spans="1:52" ht="30" customHeight="1" x14ac:dyDescent="0.4">
      <c r="A87" s="28" t="s">
        <v>1026</v>
      </c>
      <c r="B87" s="28" t="s">
        <v>52</v>
      </c>
      <c r="C87" s="28" t="s">
        <v>52</v>
      </c>
      <c r="D87" s="29"/>
      <c r="E87" s="31"/>
      <c r="F87" s="34">
        <f>TRUNC(SUMIF(N82:N86, N81, F82:F86),0)</f>
        <v>11959</v>
      </c>
      <c r="G87" s="31"/>
      <c r="H87" s="34">
        <f>TRUNC(SUMIF(N82:N86, N81, H82:H86),0)</f>
        <v>24836</v>
      </c>
      <c r="I87" s="31"/>
      <c r="J87" s="34">
        <f>TRUNC(SUMIF(N82:N86, N81, J82:J86),0)</f>
        <v>0</v>
      </c>
      <c r="K87" s="31"/>
      <c r="L87" s="34">
        <f>F87+H87+J87</f>
        <v>36795</v>
      </c>
      <c r="M87" s="28" t="s">
        <v>52</v>
      </c>
      <c r="N87" s="2" t="s">
        <v>173</v>
      </c>
      <c r="O87" s="2" t="s">
        <v>173</v>
      </c>
      <c r="P87" s="2" t="s">
        <v>52</v>
      </c>
      <c r="Q87" s="2" t="s">
        <v>52</v>
      </c>
      <c r="R87" s="2" t="s">
        <v>52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2" t="s">
        <v>52</v>
      </c>
      <c r="AW87" s="2" t="s">
        <v>52</v>
      </c>
      <c r="AX87" s="2" t="s">
        <v>52</v>
      </c>
      <c r="AY87" s="2" t="s">
        <v>52</v>
      </c>
      <c r="AZ87" s="2" t="s">
        <v>52</v>
      </c>
    </row>
    <row r="88" spans="1:52" ht="30" customHeight="1" x14ac:dyDescent="0.4">
      <c r="A88" s="29"/>
      <c r="B88" s="29"/>
      <c r="C88" s="29"/>
      <c r="D88" s="29"/>
      <c r="E88" s="31"/>
      <c r="F88" s="34"/>
      <c r="G88" s="31"/>
      <c r="H88" s="34"/>
      <c r="I88" s="31"/>
      <c r="J88" s="34"/>
      <c r="K88" s="31"/>
      <c r="L88" s="34"/>
      <c r="M88" s="29"/>
    </row>
    <row r="89" spans="1:52" ht="30" customHeight="1" x14ac:dyDescent="0.4">
      <c r="A89" s="25" t="s">
        <v>1135</v>
      </c>
      <c r="B89" s="26"/>
      <c r="C89" s="26"/>
      <c r="D89" s="26"/>
      <c r="E89" s="30"/>
      <c r="F89" s="33"/>
      <c r="G89" s="30"/>
      <c r="H89" s="33"/>
      <c r="I89" s="30"/>
      <c r="J89" s="33"/>
      <c r="K89" s="30"/>
      <c r="L89" s="33"/>
      <c r="M89" s="27"/>
      <c r="N89" s="1" t="s">
        <v>681</v>
      </c>
    </row>
    <row r="90" spans="1:52" ht="30" customHeight="1" x14ac:dyDescent="0.4">
      <c r="A90" s="28" t="s">
        <v>1099</v>
      </c>
      <c r="B90" s="28" t="s">
        <v>1136</v>
      </c>
      <c r="C90" s="28" t="s">
        <v>178</v>
      </c>
      <c r="D90" s="29">
        <v>1.05</v>
      </c>
      <c r="E90" s="31">
        <f>단가대비표!O84</f>
        <v>13550</v>
      </c>
      <c r="F90" s="34">
        <f>TRUNC(E90*D90,0)</f>
        <v>14227</v>
      </c>
      <c r="G90" s="31">
        <f>단가대비표!P84</f>
        <v>0</v>
      </c>
      <c r="H90" s="34">
        <f>TRUNC(G90*D90,0)</f>
        <v>0</v>
      </c>
      <c r="I90" s="31">
        <f>단가대비표!V84</f>
        <v>0</v>
      </c>
      <c r="J90" s="34">
        <f>TRUNC(I90*D90,0)</f>
        <v>0</v>
      </c>
      <c r="K90" s="31">
        <f t="shared" ref="K90:L94" si="10">TRUNC(E90+G90+I90,0)</f>
        <v>13550</v>
      </c>
      <c r="L90" s="34">
        <f t="shared" si="10"/>
        <v>14227</v>
      </c>
      <c r="M90" s="28" t="s">
        <v>52</v>
      </c>
      <c r="N90" s="2" t="s">
        <v>681</v>
      </c>
      <c r="O90" s="2" t="s">
        <v>1137</v>
      </c>
      <c r="P90" s="2" t="s">
        <v>62</v>
      </c>
      <c r="Q90" s="2" t="s">
        <v>62</v>
      </c>
      <c r="R90" s="2" t="s">
        <v>61</v>
      </c>
      <c r="S90" s="3"/>
      <c r="T90" s="3"/>
      <c r="U90" s="3"/>
      <c r="V90" s="3">
        <v>1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1138</v>
      </c>
      <c r="AX90" s="2" t="s">
        <v>52</v>
      </c>
      <c r="AY90" s="2" t="s">
        <v>52</v>
      </c>
      <c r="AZ90" s="2" t="s">
        <v>52</v>
      </c>
    </row>
    <row r="91" spans="1:52" ht="30" customHeight="1" x14ac:dyDescent="0.4">
      <c r="A91" s="28" t="s">
        <v>1103</v>
      </c>
      <c r="B91" s="28" t="s">
        <v>1104</v>
      </c>
      <c r="C91" s="28" t="s">
        <v>973</v>
      </c>
      <c r="D91" s="29">
        <v>1</v>
      </c>
      <c r="E91" s="31">
        <f>TRUNC(SUMIF(V90:V94, RIGHTB(O91, 1), F90:F94)*U91, 2)</f>
        <v>426.81</v>
      </c>
      <c r="F91" s="34">
        <f>TRUNC(E91*D91,0)</f>
        <v>426</v>
      </c>
      <c r="G91" s="31">
        <v>0</v>
      </c>
      <c r="H91" s="34">
        <f>TRUNC(G91*D91,0)</f>
        <v>0</v>
      </c>
      <c r="I91" s="31">
        <v>0</v>
      </c>
      <c r="J91" s="34">
        <f>TRUNC(I91*D91,0)</f>
        <v>0</v>
      </c>
      <c r="K91" s="31">
        <f t="shared" si="10"/>
        <v>426</v>
      </c>
      <c r="L91" s="34">
        <f t="shared" si="10"/>
        <v>426</v>
      </c>
      <c r="M91" s="28" t="s">
        <v>52</v>
      </c>
      <c r="N91" s="2" t="s">
        <v>681</v>
      </c>
      <c r="O91" s="2" t="s">
        <v>1039</v>
      </c>
      <c r="P91" s="2" t="s">
        <v>62</v>
      </c>
      <c r="Q91" s="2" t="s">
        <v>62</v>
      </c>
      <c r="R91" s="2" t="s">
        <v>62</v>
      </c>
      <c r="S91" s="3">
        <v>0</v>
      </c>
      <c r="T91" s="3">
        <v>0</v>
      </c>
      <c r="U91" s="3">
        <v>0.03</v>
      </c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1139</v>
      </c>
      <c r="AX91" s="2" t="s">
        <v>52</v>
      </c>
      <c r="AY91" s="2" t="s">
        <v>52</v>
      </c>
      <c r="AZ91" s="2" t="s">
        <v>52</v>
      </c>
    </row>
    <row r="92" spans="1:52" ht="30" customHeight="1" x14ac:dyDescent="0.4">
      <c r="A92" s="28" t="s">
        <v>1051</v>
      </c>
      <c r="B92" s="28" t="s">
        <v>1033</v>
      </c>
      <c r="C92" s="28" t="s">
        <v>1034</v>
      </c>
      <c r="D92" s="29">
        <v>0.1</v>
      </c>
      <c r="E92" s="31">
        <f>단가대비표!O215</f>
        <v>0</v>
      </c>
      <c r="F92" s="34">
        <f>TRUNC(E92*D92,0)</f>
        <v>0</v>
      </c>
      <c r="G92" s="31">
        <f>단가대비표!P215</f>
        <v>249073</v>
      </c>
      <c r="H92" s="34">
        <f>TRUNC(G92*D92,0)</f>
        <v>24907</v>
      </c>
      <c r="I92" s="31">
        <f>단가대비표!V215</f>
        <v>0</v>
      </c>
      <c r="J92" s="34">
        <f>TRUNC(I92*D92,0)</f>
        <v>0</v>
      </c>
      <c r="K92" s="31">
        <f t="shared" si="10"/>
        <v>249073</v>
      </c>
      <c r="L92" s="34">
        <f t="shared" si="10"/>
        <v>24907</v>
      </c>
      <c r="M92" s="28" t="s">
        <v>52</v>
      </c>
      <c r="N92" s="2" t="s">
        <v>681</v>
      </c>
      <c r="O92" s="2" t="s">
        <v>1052</v>
      </c>
      <c r="P92" s="2" t="s">
        <v>62</v>
      </c>
      <c r="Q92" s="2" t="s">
        <v>62</v>
      </c>
      <c r="R92" s="2" t="s">
        <v>61</v>
      </c>
      <c r="S92" s="3"/>
      <c r="T92" s="3"/>
      <c r="U92" s="3"/>
      <c r="V92" s="3"/>
      <c r="W92" s="3">
        <v>2</v>
      </c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1140</v>
      </c>
      <c r="AX92" s="2" t="s">
        <v>52</v>
      </c>
      <c r="AY92" s="2" t="s">
        <v>52</v>
      </c>
      <c r="AZ92" s="2" t="s">
        <v>52</v>
      </c>
    </row>
    <row r="93" spans="1:52" ht="30" customHeight="1" x14ac:dyDescent="0.4">
      <c r="A93" s="28" t="s">
        <v>1073</v>
      </c>
      <c r="B93" s="28" t="s">
        <v>1033</v>
      </c>
      <c r="C93" s="28" t="s">
        <v>1034</v>
      </c>
      <c r="D93" s="29">
        <v>3.3000000000000002E-2</v>
      </c>
      <c r="E93" s="31">
        <f>단가대비표!O209</f>
        <v>0</v>
      </c>
      <c r="F93" s="34">
        <f>TRUNC(E93*D93,0)</f>
        <v>0</v>
      </c>
      <c r="G93" s="31">
        <f>단가대비표!P209</f>
        <v>172698</v>
      </c>
      <c r="H93" s="34">
        <f>TRUNC(G93*D93,0)</f>
        <v>5699</v>
      </c>
      <c r="I93" s="31">
        <f>단가대비표!V209</f>
        <v>0</v>
      </c>
      <c r="J93" s="34">
        <f>TRUNC(I93*D93,0)</f>
        <v>0</v>
      </c>
      <c r="K93" s="31">
        <f t="shared" si="10"/>
        <v>172698</v>
      </c>
      <c r="L93" s="34">
        <f t="shared" si="10"/>
        <v>5699</v>
      </c>
      <c r="M93" s="28" t="s">
        <v>52</v>
      </c>
      <c r="N93" s="2" t="s">
        <v>681</v>
      </c>
      <c r="O93" s="2" t="s">
        <v>1074</v>
      </c>
      <c r="P93" s="2" t="s">
        <v>62</v>
      </c>
      <c r="Q93" s="2" t="s">
        <v>62</v>
      </c>
      <c r="R93" s="2" t="s">
        <v>61</v>
      </c>
      <c r="S93" s="3"/>
      <c r="T93" s="3"/>
      <c r="U93" s="3"/>
      <c r="V93" s="3"/>
      <c r="W93" s="3">
        <v>2</v>
      </c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1141</v>
      </c>
      <c r="AX93" s="2" t="s">
        <v>52</v>
      </c>
      <c r="AY93" s="2" t="s">
        <v>52</v>
      </c>
      <c r="AZ93" s="2" t="s">
        <v>52</v>
      </c>
    </row>
    <row r="94" spans="1:52" ht="30" customHeight="1" x14ac:dyDescent="0.4">
      <c r="A94" s="28" t="s">
        <v>1037</v>
      </c>
      <c r="B94" s="28" t="s">
        <v>1108</v>
      </c>
      <c r="C94" s="28" t="s">
        <v>973</v>
      </c>
      <c r="D94" s="29">
        <v>1</v>
      </c>
      <c r="E94" s="31">
        <f>TRUNC(SUMIF(W90:W94, RIGHTB(O94, 1), H90:H94)*U94, 2)</f>
        <v>612.12</v>
      </c>
      <c r="F94" s="34">
        <f>TRUNC(E94*D94,0)</f>
        <v>612</v>
      </c>
      <c r="G94" s="31">
        <v>0</v>
      </c>
      <c r="H94" s="34">
        <f>TRUNC(G94*D94,0)</f>
        <v>0</v>
      </c>
      <c r="I94" s="31">
        <v>0</v>
      </c>
      <c r="J94" s="34">
        <f>TRUNC(I94*D94,0)</f>
        <v>0</v>
      </c>
      <c r="K94" s="31">
        <f t="shared" si="10"/>
        <v>612</v>
      </c>
      <c r="L94" s="34">
        <f t="shared" si="10"/>
        <v>612</v>
      </c>
      <c r="M94" s="28" t="s">
        <v>52</v>
      </c>
      <c r="N94" s="2" t="s">
        <v>681</v>
      </c>
      <c r="O94" s="2" t="s">
        <v>1109</v>
      </c>
      <c r="P94" s="2" t="s">
        <v>62</v>
      </c>
      <c r="Q94" s="2" t="s">
        <v>62</v>
      </c>
      <c r="R94" s="2" t="s">
        <v>62</v>
      </c>
      <c r="S94" s="3">
        <v>1</v>
      </c>
      <c r="T94" s="3">
        <v>0</v>
      </c>
      <c r="U94" s="3">
        <v>0.02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1142</v>
      </c>
      <c r="AX94" s="2" t="s">
        <v>52</v>
      </c>
      <c r="AY94" s="2" t="s">
        <v>52</v>
      </c>
      <c r="AZ94" s="2" t="s">
        <v>52</v>
      </c>
    </row>
    <row r="95" spans="1:52" ht="30" customHeight="1" x14ac:dyDescent="0.4">
      <c r="A95" s="28" t="s">
        <v>1026</v>
      </c>
      <c r="B95" s="28" t="s">
        <v>52</v>
      </c>
      <c r="C95" s="28" t="s">
        <v>52</v>
      </c>
      <c r="D95" s="29"/>
      <c r="E95" s="31"/>
      <c r="F95" s="34">
        <f>TRUNC(SUMIF(N90:N94, N89, F90:F94),0)</f>
        <v>15265</v>
      </c>
      <c r="G95" s="31"/>
      <c r="H95" s="34">
        <f>TRUNC(SUMIF(N90:N94, N89, H90:H94),0)</f>
        <v>30606</v>
      </c>
      <c r="I95" s="31"/>
      <c r="J95" s="34">
        <f>TRUNC(SUMIF(N90:N94, N89, J90:J94),0)</f>
        <v>0</v>
      </c>
      <c r="K95" s="31"/>
      <c r="L95" s="34">
        <f>F95+H95+J95</f>
        <v>45871</v>
      </c>
      <c r="M95" s="28" t="s">
        <v>52</v>
      </c>
      <c r="N95" s="2" t="s">
        <v>173</v>
      </c>
      <c r="O95" s="2" t="s">
        <v>173</v>
      </c>
      <c r="P95" s="2" t="s">
        <v>52</v>
      </c>
      <c r="Q95" s="2" t="s">
        <v>52</v>
      </c>
      <c r="R95" s="2" t="s">
        <v>52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52</v>
      </c>
      <c r="AX95" s="2" t="s">
        <v>52</v>
      </c>
      <c r="AY95" s="2" t="s">
        <v>52</v>
      </c>
      <c r="AZ95" s="2" t="s">
        <v>52</v>
      </c>
    </row>
    <row r="96" spans="1:52" ht="30" customHeight="1" x14ac:dyDescent="0.4">
      <c r="A96" s="29"/>
      <c r="B96" s="29"/>
      <c r="C96" s="29"/>
      <c r="D96" s="29"/>
      <c r="E96" s="31"/>
      <c r="F96" s="34"/>
      <c r="G96" s="31"/>
      <c r="H96" s="34"/>
      <c r="I96" s="31"/>
      <c r="J96" s="34"/>
      <c r="K96" s="31"/>
      <c r="L96" s="34"/>
      <c r="M96" s="29"/>
    </row>
    <row r="97" spans="1:52" ht="30" customHeight="1" x14ac:dyDescent="0.4">
      <c r="A97" s="25" t="s">
        <v>1143</v>
      </c>
      <c r="B97" s="26"/>
      <c r="C97" s="26"/>
      <c r="D97" s="26"/>
      <c r="E97" s="30"/>
      <c r="F97" s="33"/>
      <c r="G97" s="30"/>
      <c r="H97" s="33"/>
      <c r="I97" s="30"/>
      <c r="J97" s="33"/>
      <c r="K97" s="30"/>
      <c r="L97" s="33"/>
      <c r="M97" s="27"/>
      <c r="N97" s="1" t="s">
        <v>905</v>
      </c>
    </row>
    <row r="98" spans="1:52" ht="30" customHeight="1" x14ac:dyDescent="0.4">
      <c r="A98" s="28" t="s">
        <v>1051</v>
      </c>
      <c r="B98" s="28" t="s">
        <v>1033</v>
      </c>
      <c r="C98" s="28" t="s">
        <v>1034</v>
      </c>
      <c r="D98" s="29">
        <v>1.2999999999999999E-2</v>
      </c>
      <c r="E98" s="31">
        <f>단가대비표!O215</f>
        <v>0</v>
      </c>
      <c r="F98" s="34">
        <f>TRUNC(E98*D98,0)</f>
        <v>0</v>
      </c>
      <c r="G98" s="31">
        <f>단가대비표!P215</f>
        <v>249073</v>
      </c>
      <c r="H98" s="34">
        <f>TRUNC(G98*D98,0)</f>
        <v>3237</v>
      </c>
      <c r="I98" s="31">
        <f>단가대비표!V215</f>
        <v>0</v>
      </c>
      <c r="J98" s="34">
        <f>TRUNC(I98*D98,0)</f>
        <v>0</v>
      </c>
      <c r="K98" s="31">
        <f t="shared" ref="K98:L100" si="11">TRUNC(E98+G98+I98,0)</f>
        <v>249073</v>
      </c>
      <c r="L98" s="34">
        <f t="shared" si="11"/>
        <v>3237</v>
      </c>
      <c r="M98" s="28" t="s">
        <v>52</v>
      </c>
      <c r="N98" s="2" t="s">
        <v>905</v>
      </c>
      <c r="O98" s="2" t="s">
        <v>1052</v>
      </c>
      <c r="P98" s="2" t="s">
        <v>62</v>
      </c>
      <c r="Q98" s="2" t="s">
        <v>62</v>
      </c>
      <c r="R98" s="2" t="s">
        <v>61</v>
      </c>
      <c r="S98" s="3"/>
      <c r="T98" s="3"/>
      <c r="U98" s="3"/>
      <c r="V98" s="3">
        <v>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1144</v>
      </c>
      <c r="AX98" s="2" t="s">
        <v>52</v>
      </c>
      <c r="AY98" s="2" t="s">
        <v>52</v>
      </c>
      <c r="AZ98" s="2" t="s">
        <v>52</v>
      </c>
    </row>
    <row r="99" spans="1:52" ht="30" customHeight="1" x14ac:dyDescent="0.4">
      <c r="A99" s="28" t="s">
        <v>1073</v>
      </c>
      <c r="B99" s="28" t="s">
        <v>1033</v>
      </c>
      <c r="C99" s="28" t="s">
        <v>1034</v>
      </c>
      <c r="D99" s="29">
        <v>8.9999999999999993E-3</v>
      </c>
      <c r="E99" s="31">
        <f>단가대비표!O209</f>
        <v>0</v>
      </c>
      <c r="F99" s="34">
        <f>TRUNC(E99*D99,0)</f>
        <v>0</v>
      </c>
      <c r="G99" s="31">
        <f>단가대비표!P209</f>
        <v>172698</v>
      </c>
      <c r="H99" s="34">
        <f>TRUNC(G99*D99,0)</f>
        <v>1554</v>
      </c>
      <c r="I99" s="31">
        <f>단가대비표!V209</f>
        <v>0</v>
      </c>
      <c r="J99" s="34">
        <f>TRUNC(I99*D99,0)</f>
        <v>0</v>
      </c>
      <c r="K99" s="31">
        <f t="shared" si="11"/>
        <v>172698</v>
      </c>
      <c r="L99" s="34">
        <f t="shared" si="11"/>
        <v>1554</v>
      </c>
      <c r="M99" s="28" t="s">
        <v>52</v>
      </c>
      <c r="N99" s="2" t="s">
        <v>905</v>
      </c>
      <c r="O99" s="2" t="s">
        <v>1074</v>
      </c>
      <c r="P99" s="2" t="s">
        <v>62</v>
      </c>
      <c r="Q99" s="2" t="s">
        <v>62</v>
      </c>
      <c r="R99" s="2" t="s">
        <v>61</v>
      </c>
      <c r="S99" s="3"/>
      <c r="T99" s="3"/>
      <c r="U99" s="3"/>
      <c r="V99" s="3">
        <v>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1145</v>
      </c>
      <c r="AX99" s="2" t="s">
        <v>52</v>
      </c>
      <c r="AY99" s="2" t="s">
        <v>52</v>
      </c>
      <c r="AZ99" s="2" t="s">
        <v>52</v>
      </c>
    </row>
    <row r="100" spans="1:52" ht="30" customHeight="1" x14ac:dyDescent="0.4">
      <c r="A100" s="28" t="s">
        <v>1037</v>
      </c>
      <c r="B100" s="28" t="s">
        <v>1108</v>
      </c>
      <c r="C100" s="28" t="s">
        <v>973</v>
      </c>
      <c r="D100" s="29">
        <v>1</v>
      </c>
      <c r="E100" s="31">
        <f>TRUNC(SUMIF(V98:V100, RIGHTB(O100, 1), H98:H100)*U100, 2)</f>
        <v>95.82</v>
      </c>
      <c r="F100" s="34">
        <f>TRUNC(E100*D100,0)</f>
        <v>95</v>
      </c>
      <c r="G100" s="31">
        <v>0</v>
      </c>
      <c r="H100" s="34">
        <f>TRUNC(G100*D100,0)</f>
        <v>0</v>
      </c>
      <c r="I100" s="31">
        <v>0</v>
      </c>
      <c r="J100" s="34">
        <f>TRUNC(I100*D100,0)</f>
        <v>0</v>
      </c>
      <c r="K100" s="31">
        <f t="shared" si="11"/>
        <v>95</v>
      </c>
      <c r="L100" s="34">
        <f t="shared" si="11"/>
        <v>95</v>
      </c>
      <c r="M100" s="28" t="s">
        <v>52</v>
      </c>
      <c r="N100" s="2" t="s">
        <v>905</v>
      </c>
      <c r="O100" s="2" t="s">
        <v>1039</v>
      </c>
      <c r="P100" s="2" t="s">
        <v>62</v>
      </c>
      <c r="Q100" s="2" t="s">
        <v>62</v>
      </c>
      <c r="R100" s="2" t="s">
        <v>62</v>
      </c>
      <c r="S100" s="3">
        <v>1</v>
      </c>
      <c r="T100" s="3">
        <v>0</v>
      </c>
      <c r="U100" s="3">
        <v>0.02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52</v>
      </c>
      <c r="AW100" s="2" t="s">
        <v>1146</v>
      </c>
      <c r="AX100" s="2" t="s">
        <v>52</v>
      </c>
      <c r="AY100" s="2" t="s">
        <v>52</v>
      </c>
      <c r="AZ100" s="2" t="s">
        <v>52</v>
      </c>
    </row>
    <row r="101" spans="1:52" ht="30" customHeight="1" x14ac:dyDescent="0.4">
      <c r="A101" s="28" t="s">
        <v>1026</v>
      </c>
      <c r="B101" s="28" t="s">
        <v>52</v>
      </c>
      <c r="C101" s="28" t="s">
        <v>52</v>
      </c>
      <c r="D101" s="29"/>
      <c r="E101" s="31"/>
      <c r="F101" s="34">
        <f>TRUNC(SUMIF(N98:N100, N97, F98:F100),0)</f>
        <v>95</v>
      </c>
      <c r="G101" s="31"/>
      <c r="H101" s="34">
        <f>TRUNC(SUMIF(N98:N100, N97, H98:H100),0)</f>
        <v>4791</v>
      </c>
      <c r="I101" s="31"/>
      <c r="J101" s="34">
        <f>TRUNC(SUMIF(N98:N100, N97, J98:J100),0)</f>
        <v>0</v>
      </c>
      <c r="K101" s="31"/>
      <c r="L101" s="34">
        <f>F101+H101+J101</f>
        <v>4886</v>
      </c>
      <c r="M101" s="28" t="s">
        <v>52</v>
      </c>
      <c r="N101" s="2" t="s">
        <v>173</v>
      </c>
      <c r="O101" s="2" t="s">
        <v>173</v>
      </c>
      <c r="P101" s="2" t="s">
        <v>52</v>
      </c>
      <c r="Q101" s="2" t="s">
        <v>52</v>
      </c>
      <c r="R101" s="2" t="s">
        <v>52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52</v>
      </c>
      <c r="AW101" s="2" t="s">
        <v>52</v>
      </c>
      <c r="AX101" s="2" t="s">
        <v>52</v>
      </c>
      <c r="AY101" s="2" t="s">
        <v>52</v>
      </c>
      <c r="AZ101" s="2" t="s">
        <v>52</v>
      </c>
    </row>
    <row r="102" spans="1:52" ht="30" customHeight="1" x14ac:dyDescent="0.4">
      <c r="A102" s="29"/>
      <c r="B102" s="29"/>
      <c r="C102" s="29"/>
      <c r="D102" s="29"/>
      <c r="E102" s="31"/>
      <c r="F102" s="34"/>
      <c r="G102" s="31"/>
      <c r="H102" s="34"/>
      <c r="I102" s="31"/>
      <c r="J102" s="34"/>
      <c r="K102" s="31"/>
      <c r="L102" s="34"/>
      <c r="M102" s="29"/>
    </row>
    <row r="103" spans="1:52" ht="30" customHeight="1" x14ac:dyDescent="0.4">
      <c r="A103" s="25" t="s">
        <v>1147</v>
      </c>
      <c r="B103" s="26"/>
      <c r="C103" s="26"/>
      <c r="D103" s="26"/>
      <c r="E103" s="30"/>
      <c r="F103" s="33"/>
      <c r="G103" s="30"/>
      <c r="H103" s="33"/>
      <c r="I103" s="30"/>
      <c r="J103" s="33"/>
      <c r="K103" s="30"/>
      <c r="L103" s="33"/>
      <c r="M103" s="27"/>
      <c r="N103" s="1" t="s">
        <v>902</v>
      </c>
    </row>
    <row r="104" spans="1:52" ht="30" customHeight="1" x14ac:dyDescent="0.4">
      <c r="A104" s="28" t="s">
        <v>1051</v>
      </c>
      <c r="B104" s="28" t="s">
        <v>1033</v>
      </c>
      <c r="C104" s="28" t="s">
        <v>1034</v>
      </c>
      <c r="D104" s="29">
        <v>1.7000000000000001E-2</v>
      </c>
      <c r="E104" s="31">
        <f>단가대비표!O215</f>
        <v>0</v>
      </c>
      <c r="F104" s="34">
        <f>TRUNC(E104*D104,0)</f>
        <v>0</v>
      </c>
      <c r="G104" s="31">
        <f>단가대비표!P215</f>
        <v>249073</v>
      </c>
      <c r="H104" s="34">
        <f>TRUNC(G104*D104,0)</f>
        <v>4234</v>
      </c>
      <c r="I104" s="31">
        <f>단가대비표!V215</f>
        <v>0</v>
      </c>
      <c r="J104" s="34">
        <f>TRUNC(I104*D104,0)</f>
        <v>0</v>
      </c>
      <c r="K104" s="31">
        <f t="shared" ref="K104:L106" si="12">TRUNC(E104+G104+I104,0)</f>
        <v>249073</v>
      </c>
      <c r="L104" s="34">
        <f t="shared" si="12"/>
        <v>4234</v>
      </c>
      <c r="M104" s="28" t="s">
        <v>52</v>
      </c>
      <c r="N104" s="2" t="s">
        <v>902</v>
      </c>
      <c r="O104" s="2" t="s">
        <v>1052</v>
      </c>
      <c r="P104" s="2" t="s">
        <v>62</v>
      </c>
      <c r="Q104" s="2" t="s">
        <v>62</v>
      </c>
      <c r="R104" s="2" t="s">
        <v>61</v>
      </c>
      <c r="S104" s="3"/>
      <c r="T104" s="3"/>
      <c r="U104" s="3"/>
      <c r="V104" s="3">
        <v>1</v>
      </c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1148</v>
      </c>
      <c r="AX104" s="2" t="s">
        <v>52</v>
      </c>
      <c r="AY104" s="2" t="s">
        <v>52</v>
      </c>
      <c r="AZ104" s="2" t="s">
        <v>52</v>
      </c>
    </row>
    <row r="105" spans="1:52" ht="30" customHeight="1" x14ac:dyDescent="0.4">
      <c r="A105" s="28" t="s">
        <v>1073</v>
      </c>
      <c r="B105" s="28" t="s">
        <v>1033</v>
      </c>
      <c r="C105" s="28" t="s">
        <v>1034</v>
      </c>
      <c r="D105" s="29">
        <v>1.0999999999999999E-2</v>
      </c>
      <c r="E105" s="31">
        <f>단가대비표!O209</f>
        <v>0</v>
      </c>
      <c r="F105" s="34">
        <f>TRUNC(E105*D105,0)</f>
        <v>0</v>
      </c>
      <c r="G105" s="31">
        <f>단가대비표!P209</f>
        <v>172698</v>
      </c>
      <c r="H105" s="34">
        <f>TRUNC(G105*D105,0)</f>
        <v>1899</v>
      </c>
      <c r="I105" s="31">
        <f>단가대비표!V209</f>
        <v>0</v>
      </c>
      <c r="J105" s="34">
        <f>TRUNC(I105*D105,0)</f>
        <v>0</v>
      </c>
      <c r="K105" s="31">
        <f t="shared" si="12"/>
        <v>172698</v>
      </c>
      <c r="L105" s="34">
        <f t="shared" si="12"/>
        <v>1899</v>
      </c>
      <c r="M105" s="28" t="s">
        <v>52</v>
      </c>
      <c r="N105" s="2" t="s">
        <v>902</v>
      </c>
      <c r="O105" s="2" t="s">
        <v>1074</v>
      </c>
      <c r="P105" s="2" t="s">
        <v>62</v>
      </c>
      <c r="Q105" s="2" t="s">
        <v>62</v>
      </c>
      <c r="R105" s="2" t="s">
        <v>61</v>
      </c>
      <c r="S105" s="3"/>
      <c r="T105" s="3"/>
      <c r="U105" s="3"/>
      <c r="V105" s="3">
        <v>1</v>
      </c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1149</v>
      </c>
      <c r="AX105" s="2" t="s">
        <v>52</v>
      </c>
      <c r="AY105" s="2" t="s">
        <v>52</v>
      </c>
      <c r="AZ105" s="2" t="s">
        <v>52</v>
      </c>
    </row>
    <row r="106" spans="1:52" ht="30" customHeight="1" x14ac:dyDescent="0.4">
      <c r="A106" s="28" t="s">
        <v>1037</v>
      </c>
      <c r="B106" s="28" t="s">
        <v>1108</v>
      </c>
      <c r="C106" s="28" t="s">
        <v>973</v>
      </c>
      <c r="D106" s="29">
        <v>1</v>
      </c>
      <c r="E106" s="31">
        <f>TRUNC(SUMIF(V104:V106, RIGHTB(O106, 1), H104:H106)*U106, 2)</f>
        <v>122.66</v>
      </c>
      <c r="F106" s="34">
        <f>TRUNC(E106*D106,0)</f>
        <v>122</v>
      </c>
      <c r="G106" s="31">
        <v>0</v>
      </c>
      <c r="H106" s="34">
        <f>TRUNC(G106*D106,0)</f>
        <v>0</v>
      </c>
      <c r="I106" s="31">
        <v>0</v>
      </c>
      <c r="J106" s="34">
        <f>TRUNC(I106*D106,0)</f>
        <v>0</v>
      </c>
      <c r="K106" s="31">
        <f t="shared" si="12"/>
        <v>122</v>
      </c>
      <c r="L106" s="34">
        <f t="shared" si="12"/>
        <v>122</v>
      </c>
      <c r="M106" s="28" t="s">
        <v>52</v>
      </c>
      <c r="N106" s="2" t="s">
        <v>902</v>
      </c>
      <c r="O106" s="2" t="s">
        <v>1039</v>
      </c>
      <c r="P106" s="2" t="s">
        <v>62</v>
      </c>
      <c r="Q106" s="2" t="s">
        <v>62</v>
      </c>
      <c r="R106" s="2" t="s">
        <v>62</v>
      </c>
      <c r="S106" s="3">
        <v>1</v>
      </c>
      <c r="T106" s="3">
        <v>0</v>
      </c>
      <c r="U106" s="3">
        <v>0.02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1150</v>
      </c>
      <c r="AX106" s="2" t="s">
        <v>52</v>
      </c>
      <c r="AY106" s="2" t="s">
        <v>52</v>
      </c>
      <c r="AZ106" s="2" t="s">
        <v>52</v>
      </c>
    </row>
    <row r="107" spans="1:52" ht="30" customHeight="1" x14ac:dyDescent="0.4">
      <c r="A107" s="28" t="s">
        <v>1026</v>
      </c>
      <c r="B107" s="28" t="s">
        <v>52</v>
      </c>
      <c r="C107" s="28" t="s">
        <v>52</v>
      </c>
      <c r="D107" s="29"/>
      <c r="E107" s="31"/>
      <c r="F107" s="34">
        <f>TRUNC(SUMIF(N104:N106, N103, F104:F106),0)</f>
        <v>122</v>
      </c>
      <c r="G107" s="31"/>
      <c r="H107" s="34">
        <f>TRUNC(SUMIF(N104:N106, N103, H104:H106),0)</f>
        <v>6133</v>
      </c>
      <c r="I107" s="31"/>
      <c r="J107" s="34">
        <f>TRUNC(SUMIF(N104:N106, N103, J104:J106),0)</f>
        <v>0</v>
      </c>
      <c r="K107" s="31"/>
      <c r="L107" s="34">
        <f>F107+H107+J107</f>
        <v>6255</v>
      </c>
      <c r="M107" s="28" t="s">
        <v>52</v>
      </c>
      <c r="N107" s="2" t="s">
        <v>173</v>
      </c>
      <c r="O107" s="2" t="s">
        <v>173</v>
      </c>
      <c r="P107" s="2" t="s">
        <v>52</v>
      </c>
      <c r="Q107" s="2" t="s">
        <v>52</v>
      </c>
      <c r="R107" s="2" t="s">
        <v>52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52</v>
      </c>
      <c r="AW107" s="2" t="s">
        <v>52</v>
      </c>
      <c r="AX107" s="2" t="s">
        <v>52</v>
      </c>
      <c r="AY107" s="2" t="s">
        <v>52</v>
      </c>
      <c r="AZ107" s="2" t="s">
        <v>52</v>
      </c>
    </row>
    <row r="108" spans="1:52" ht="30" customHeight="1" x14ac:dyDescent="0.4">
      <c r="A108" s="29"/>
      <c r="B108" s="29"/>
      <c r="C108" s="29"/>
      <c r="D108" s="29"/>
      <c r="E108" s="31"/>
      <c r="F108" s="34"/>
      <c r="G108" s="31"/>
      <c r="H108" s="34"/>
      <c r="I108" s="31"/>
      <c r="J108" s="34"/>
      <c r="K108" s="31"/>
      <c r="L108" s="34"/>
      <c r="M108" s="29"/>
    </row>
    <row r="109" spans="1:52" ht="30" customHeight="1" x14ac:dyDescent="0.4">
      <c r="A109" s="25" t="s">
        <v>1151</v>
      </c>
      <c r="B109" s="26"/>
      <c r="C109" s="26"/>
      <c r="D109" s="26"/>
      <c r="E109" s="30"/>
      <c r="F109" s="33"/>
      <c r="G109" s="30"/>
      <c r="H109" s="33"/>
      <c r="I109" s="30"/>
      <c r="J109" s="33"/>
      <c r="K109" s="30"/>
      <c r="L109" s="33"/>
      <c r="M109" s="27"/>
      <c r="N109" s="1" t="s">
        <v>899</v>
      </c>
    </row>
    <row r="110" spans="1:52" ht="30" customHeight="1" x14ac:dyDescent="0.4">
      <c r="A110" s="28" t="s">
        <v>1051</v>
      </c>
      <c r="B110" s="28" t="s">
        <v>1033</v>
      </c>
      <c r="C110" s="28" t="s">
        <v>1034</v>
      </c>
      <c r="D110" s="29">
        <v>1.9E-2</v>
      </c>
      <c r="E110" s="31">
        <f>단가대비표!O215</f>
        <v>0</v>
      </c>
      <c r="F110" s="34">
        <f>TRUNC(E110*D110,0)</f>
        <v>0</v>
      </c>
      <c r="G110" s="31">
        <f>단가대비표!P215</f>
        <v>249073</v>
      </c>
      <c r="H110" s="34">
        <f>TRUNC(G110*D110,0)</f>
        <v>4732</v>
      </c>
      <c r="I110" s="31">
        <f>단가대비표!V215</f>
        <v>0</v>
      </c>
      <c r="J110" s="34">
        <f>TRUNC(I110*D110,0)</f>
        <v>0</v>
      </c>
      <c r="K110" s="31">
        <f t="shared" ref="K110:L112" si="13">TRUNC(E110+G110+I110,0)</f>
        <v>249073</v>
      </c>
      <c r="L110" s="34">
        <f t="shared" si="13"/>
        <v>4732</v>
      </c>
      <c r="M110" s="28" t="s">
        <v>52</v>
      </c>
      <c r="N110" s="2" t="s">
        <v>899</v>
      </c>
      <c r="O110" s="2" t="s">
        <v>1052</v>
      </c>
      <c r="P110" s="2" t="s">
        <v>62</v>
      </c>
      <c r="Q110" s="2" t="s">
        <v>62</v>
      </c>
      <c r="R110" s="2" t="s">
        <v>61</v>
      </c>
      <c r="S110" s="3"/>
      <c r="T110" s="3"/>
      <c r="U110" s="3"/>
      <c r="V110" s="3">
        <v>1</v>
      </c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1152</v>
      </c>
      <c r="AX110" s="2" t="s">
        <v>52</v>
      </c>
      <c r="AY110" s="2" t="s">
        <v>52</v>
      </c>
      <c r="AZ110" s="2" t="s">
        <v>52</v>
      </c>
    </row>
    <row r="111" spans="1:52" ht="30" customHeight="1" x14ac:dyDescent="0.4">
      <c r="A111" s="28" t="s">
        <v>1073</v>
      </c>
      <c r="B111" s="28" t="s">
        <v>1033</v>
      </c>
      <c r="C111" s="28" t="s">
        <v>1034</v>
      </c>
      <c r="D111" s="29">
        <v>1.2999999999999999E-2</v>
      </c>
      <c r="E111" s="31">
        <f>단가대비표!O209</f>
        <v>0</v>
      </c>
      <c r="F111" s="34">
        <f>TRUNC(E111*D111,0)</f>
        <v>0</v>
      </c>
      <c r="G111" s="31">
        <f>단가대비표!P209</f>
        <v>172698</v>
      </c>
      <c r="H111" s="34">
        <f>TRUNC(G111*D111,0)</f>
        <v>2245</v>
      </c>
      <c r="I111" s="31">
        <f>단가대비표!V209</f>
        <v>0</v>
      </c>
      <c r="J111" s="34">
        <f>TRUNC(I111*D111,0)</f>
        <v>0</v>
      </c>
      <c r="K111" s="31">
        <f t="shared" si="13"/>
        <v>172698</v>
      </c>
      <c r="L111" s="34">
        <f t="shared" si="13"/>
        <v>2245</v>
      </c>
      <c r="M111" s="28" t="s">
        <v>52</v>
      </c>
      <c r="N111" s="2" t="s">
        <v>899</v>
      </c>
      <c r="O111" s="2" t="s">
        <v>1074</v>
      </c>
      <c r="P111" s="2" t="s">
        <v>62</v>
      </c>
      <c r="Q111" s="2" t="s">
        <v>62</v>
      </c>
      <c r="R111" s="2" t="s">
        <v>61</v>
      </c>
      <c r="S111" s="3"/>
      <c r="T111" s="3"/>
      <c r="U111" s="3"/>
      <c r="V111" s="3">
        <v>1</v>
      </c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1153</v>
      </c>
      <c r="AX111" s="2" t="s">
        <v>52</v>
      </c>
      <c r="AY111" s="2" t="s">
        <v>52</v>
      </c>
      <c r="AZ111" s="2" t="s">
        <v>52</v>
      </c>
    </row>
    <row r="112" spans="1:52" ht="30" customHeight="1" x14ac:dyDescent="0.4">
      <c r="A112" s="28" t="s">
        <v>1037</v>
      </c>
      <c r="B112" s="28" t="s">
        <v>1108</v>
      </c>
      <c r="C112" s="28" t="s">
        <v>973</v>
      </c>
      <c r="D112" s="29">
        <v>1</v>
      </c>
      <c r="E112" s="31">
        <f>TRUNC(SUMIF(V110:V112, RIGHTB(O112, 1), H110:H112)*U112, 2)</f>
        <v>139.54</v>
      </c>
      <c r="F112" s="34">
        <f>TRUNC(E112*D112,0)</f>
        <v>139</v>
      </c>
      <c r="G112" s="31">
        <v>0</v>
      </c>
      <c r="H112" s="34">
        <f>TRUNC(G112*D112,0)</f>
        <v>0</v>
      </c>
      <c r="I112" s="31">
        <v>0</v>
      </c>
      <c r="J112" s="34">
        <f>TRUNC(I112*D112,0)</f>
        <v>0</v>
      </c>
      <c r="K112" s="31">
        <f t="shared" si="13"/>
        <v>139</v>
      </c>
      <c r="L112" s="34">
        <f t="shared" si="13"/>
        <v>139</v>
      </c>
      <c r="M112" s="28" t="s">
        <v>52</v>
      </c>
      <c r="N112" s="2" t="s">
        <v>899</v>
      </c>
      <c r="O112" s="2" t="s">
        <v>1039</v>
      </c>
      <c r="P112" s="2" t="s">
        <v>62</v>
      </c>
      <c r="Q112" s="2" t="s">
        <v>62</v>
      </c>
      <c r="R112" s="2" t="s">
        <v>62</v>
      </c>
      <c r="S112" s="3">
        <v>1</v>
      </c>
      <c r="T112" s="3">
        <v>0</v>
      </c>
      <c r="U112" s="3">
        <v>0.02</v>
      </c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52</v>
      </c>
      <c r="AW112" s="2" t="s">
        <v>1154</v>
      </c>
      <c r="AX112" s="2" t="s">
        <v>52</v>
      </c>
      <c r="AY112" s="2" t="s">
        <v>52</v>
      </c>
      <c r="AZ112" s="2" t="s">
        <v>52</v>
      </c>
    </row>
    <row r="113" spans="1:52" ht="30" customHeight="1" x14ac:dyDescent="0.4">
      <c r="A113" s="28" t="s">
        <v>1026</v>
      </c>
      <c r="B113" s="28" t="s">
        <v>52</v>
      </c>
      <c r="C113" s="28" t="s">
        <v>52</v>
      </c>
      <c r="D113" s="29"/>
      <c r="E113" s="31"/>
      <c r="F113" s="34">
        <f>TRUNC(SUMIF(N110:N112, N109, F110:F112),0)</f>
        <v>139</v>
      </c>
      <c r="G113" s="31"/>
      <c r="H113" s="34">
        <f>TRUNC(SUMIF(N110:N112, N109, H110:H112),0)</f>
        <v>6977</v>
      </c>
      <c r="I113" s="31"/>
      <c r="J113" s="34">
        <f>TRUNC(SUMIF(N110:N112, N109, J110:J112),0)</f>
        <v>0</v>
      </c>
      <c r="K113" s="31"/>
      <c r="L113" s="34">
        <f>F113+H113+J113</f>
        <v>7116</v>
      </c>
      <c r="M113" s="28" t="s">
        <v>52</v>
      </c>
      <c r="N113" s="2" t="s">
        <v>173</v>
      </c>
      <c r="O113" s="2" t="s">
        <v>173</v>
      </c>
      <c r="P113" s="2" t="s">
        <v>52</v>
      </c>
      <c r="Q113" s="2" t="s">
        <v>52</v>
      </c>
      <c r="R113" s="2" t="s">
        <v>52</v>
      </c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52</v>
      </c>
      <c r="AW113" s="2" t="s">
        <v>52</v>
      </c>
      <c r="AX113" s="2" t="s">
        <v>52</v>
      </c>
      <c r="AY113" s="2" t="s">
        <v>52</v>
      </c>
      <c r="AZ113" s="2" t="s">
        <v>52</v>
      </c>
    </row>
    <row r="114" spans="1:52" ht="30" customHeight="1" x14ac:dyDescent="0.4">
      <c r="A114" s="29"/>
      <c r="B114" s="29"/>
      <c r="C114" s="29"/>
      <c r="D114" s="29"/>
      <c r="E114" s="31"/>
      <c r="F114" s="34"/>
      <c r="G114" s="31"/>
      <c r="H114" s="34"/>
      <c r="I114" s="31"/>
      <c r="J114" s="34"/>
      <c r="K114" s="31"/>
      <c r="L114" s="34"/>
      <c r="M114" s="29"/>
    </row>
    <row r="115" spans="1:52" ht="30" customHeight="1" x14ac:dyDescent="0.4">
      <c r="A115" s="25" t="s">
        <v>1155</v>
      </c>
      <c r="B115" s="26"/>
      <c r="C115" s="26"/>
      <c r="D115" s="26"/>
      <c r="E115" s="30"/>
      <c r="F115" s="33"/>
      <c r="G115" s="30"/>
      <c r="H115" s="33"/>
      <c r="I115" s="30"/>
      <c r="J115" s="33"/>
      <c r="K115" s="30"/>
      <c r="L115" s="33"/>
      <c r="M115" s="27"/>
      <c r="N115" s="1" t="s">
        <v>896</v>
      </c>
    </row>
    <row r="116" spans="1:52" ht="30" customHeight="1" x14ac:dyDescent="0.4">
      <c r="A116" s="28" t="s">
        <v>1051</v>
      </c>
      <c r="B116" s="28" t="s">
        <v>1033</v>
      </c>
      <c r="C116" s="28" t="s">
        <v>1034</v>
      </c>
      <c r="D116" s="29">
        <v>2.1000000000000001E-2</v>
      </c>
      <c r="E116" s="31">
        <f>단가대비표!O215</f>
        <v>0</v>
      </c>
      <c r="F116" s="34">
        <f>TRUNC(E116*D116,0)</f>
        <v>0</v>
      </c>
      <c r="G116" s="31">
        <f>단가대비표!P215</f>
        <v>249073</v>
      </c>
      <c r="H116" s="34">
        <f>TRUNC(G116*D116,0)</f>
        <v>5230</v>
      </c>
      <c r="I116" s="31">
        <f>단가대비표!V215</f>
        <v>0</v>
      </c>
      <c r="J116" s="34">
        <f>TRUNC(I116*D116,0)</f>
        <v>0</v>
      </c>
      <c r="K116" s="31">
        <f t="shared" ref="K116:L118" si="14">TRUNC(E116+G116+I116,0)</f>
        <v>249073</v>
      </c>
      <c r="L116" s="34">
        <f t="shared" si="14"/>
        <v>5230</v>
      </c>
      <c r="M116" s="28" t="s">
        <v>52</v>
      </c>
      <c r="N116" s="2" t="s">
        <v>896</v>
      </c>
      <c r="O116" s="2" t="s">
        <v>1052</v>
      </c>
      <c r="P116" s="2" t="s">
        <v>62</v>
      </c>
      <c r="Q116" s="2" t="s">
        <v>62</v>
      </c>
      <c r="R116" s="2" t="s">
        <v>61</v>
      </c>
      <c r="S116" s="3"/>
      <c r="T116" s="3"/>
      <c r="U116" s="3"/>
      <c r="V116" s="3">
        <v>1</v>
      </c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1156</v>
      </c>
      <c r="AX116" s="2" t="s">
        <v>52</v>
      </c>
      <c r="AY116" s="2" t="s">
        <v>52</v>
      </c>
      <c r="AZ116" s="2" t="s">
        <v>52</v>
      </c>
    </row>
    <row r="117" spans="1:52" ht="30" customHeight="1" x14ac:dyDescent="0.4">
      <c r="A117" s="28" t="s">
        <v>1073</v>
      </c>
      <c r="B117" s="28" t="s">
        <v>1033</v>
      </c>
      <c r="C117" s="28" t="s">
        <v>1034</v>
      </c>
      <c r="D117" s="29">
        <v>1.4E-2</v>
      </c>
      <c r="E117" s="31">
        <f>단가대비표!O209</f>
        <v>0</v>
      </c>
      <c r="F117" s="34">
        <f>TRUNC(E117*D117,0)</f>
        <v>0</v>
      </c>
      <c r="G117" s="31">
        <f>단가대비표!P209</f>
        <v>172698</v>
      </c>
      <c r="H117" s="34">
        <f>TRUNC(G117*D117,0)</f>
        <v>2417</v>
      </c>
      <c r="I117" s="31">
        <f>단가대비표!V209</f>
        <v>0</v>
      </c>
      <c r="J117" s="34">
        <f>TRUNC(I117*D117,0)</f>
        <v>0</v>
      </c>
      <c r="K117" s="31">
        <f t="shared" si="14"/>
        <v>172698</v>
      </c>
      <c r="L117" s="34">
        <f t="shared" si="14"/>
        <v>2417</v>
      </c>
      <c r="M117" s="28" t="s">
        <v>52</v>
      </c>
      <c r="N117" s="2" t="s">
        <v>896</v>
      </c>
      <c r="O117" s="2" t="s">
        <v>1074</v>
      </c>
      <c r="P117" s="2" t="s">
        <v>62</v>
      </c>
      <c r="Q117" s="2" t="s">
        <v>62</v>
      </c>
      <c r="R117" s="2" t="s">
        <v>61</v>
      </c>
      <c r="S117" s="3"/>
      <c r="T117" s="3"/>
      <c r="U117" s="3"/>
      <c r="V117" s="3">
        <v>1</v>
      </c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1157</v>
      </c>
      <c r="AX117" s="2" t="s">
        <v>52</v>
      </c>
      <c r="AY117" s="2" t="s">
        <v>52</v>
      </c>
      <c r="AZ117" s="2" t="s">
        <v>52</v>
      </c>
    </row>
    <row r="118" spans="1:52" ht="30" customHeight="1" x14ac:dyDescent="0.4">
      <c r="A118" s="28" t="s">
        <v>1037</v>
      </c>
      <c r="B118" s="28" t="s">
        <v>1108</v>
      </c>
      <c r="C118" s="28" t="s">
        <v>973</v>
      </c>
      <c r="D118" s="29">
        <v>1</v>
      </c>
      <c r="E118" s="31">
        <f>TRUNC(SUMIF(V116:V118, RIGHTB(O118, 1), H116:H118)*U118, 2)</f>
        <v>152.94</v>
      </c>
      <c r="F118" s="34">
        <f>TRUNC(E118*D118,0)</f>
        <v>152</v>
      </c>
      <c r="G118" s="31">
        <v>0</v>
      </c>
      <c r="H118" s="34">
        <f>TRUNC(G118*D118,0)</f>
        <v>0</v>
      </c>
      <c r="I118" s="31">
        <v>0</v>
      </c>
      <c r="J118" s="34">
        <f>TRUNC(I118*D118,0)</f>
        <v>0</v>
      </c>
      <c r="K118" s="31">
        <f t="shared" si="14"/>
        <v>152</v>
      </c>
      <c r="L118" s="34">
        <f t="shared" si="14"/>
        <v>152</v>
      </c>
      <c r="M118" s="28" t="s">
        <v>52</v>
      </c>
      <c r="N118" s="2" t="s">
        <v>896</v>
      </c>
      <c r="O118" s="2" t="s">
        <v>1039</v>
      </c>
      <c r="P118" s="2" t="s">
        <v>62</v>
      </c>
      <c r="Q118" s="2" t="s">
        <v>62</v>
      </c>
      <c r="R118" s="2" t="s">
        <v>62</v>
      </c>
      <c r="S118" s="3">
        <v>1</v>
      </c>
      <c r="T118" s="3">
        <v>0</v>
      </c>
      <c r="U118" s="3">
        <v>0.02</v>
      </c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1158</v>
      </c>
      <c r="AX118" s="2" t="s">
        <v>52</v>
      </c>
      <c r="AY118" s="2" t="s">
        <v>52</v>
      </c>
      <c r="AZ118" s="2" t="s">
        <v>52</v>
      </c>
    </row>
    <row r="119" spans="1:52" ht="30" customHeight="1" x14ac:dyDescent="0.4">
      <c r="A119" s="28" t="s">
        <v>1026</v>
      </c>
      <c r="B119" s="28" t="s">
        <v>52</v>
      </c>
      <c r="C119" s="28" t="s">
        <v>52</v>
      </c>
      <c r="D119" s="29"/>
      <c r="E119" s="31"/>
      <c r="F119" s="34">
        <f>TRUNC(SUMIF(N116:N118, N115, F116:F118),0)</f>
        <v>152</v>
      </c>
      <c r="G119" s="31"/>
      <c r="H119" s="34">
        <f>TRUNC(SUMIF(N116:N118, N115, H116:H118),0)</f>
        <v>7647</v>
      </c>
      <c r="I119" s="31"/>
      <c r="J119" s="34">
        <f>TRUNC(SUMIF(N116:N118, N115, J116:J118),0)</f>
        <v>0</v>
      </c>
      <c r="K119" s="31"/>
      <c r="L119" s="34">
        <f>F119+H119+J119</f>
        <v>7799</v>
      </c>
      <c r="M119" s="28" t="s">
        <v>52</v>
      </c>
      <c r="N119" s="2" t="s">
        <v>173</v>
      </c>
      <c r="O119" s="2" t="s">
        <v>173</v>
      </c>
      <c r="P119" s="2" t="s">
        <v>52</v>
      </c>
      <c r="Q119" s="2" t="s">
        <v>52</v>
      </c>
      <c r="R119" s="2" t="s">
        <v>52</v>
      </c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52</v>
      </c>
      <c r="AX119" s="2" t="s">
        <v>52</v>
      </c>
      <c r="AY119" s="2" t="s">
        <v>52</v>
      </c>
      <c r="AZ119" s="2" t="s">
        <v>52</v>
      </c>
    </row>
    <row r="120" spans="1:52" ht="30" customHeight="1" x14ac:dyDescent="0.4">
      <c r="A120" s="29"/>
      <c r="B120" s="29"/>
      <c r="C120" s="29"/>
      <c r="D120" s="29"/>
      <c r="E120" s="31"/>
      <c r="F120" s="34"/>
      <c r="G120" s="31"/>
      <c r="H120" s="34"/>
      <c r="I120" s="31"/>
      <c r="J120" s="34"/>
      <c r="K120" s="31"/>
      <c r="L120" s="34"/>
      <c r="M120" s="29"/>
    </row>
    <row r="121" spans="1:52" ht="30" customHeight="1" x14ac:dyDescent="0.4">
      <c r="A121" s="25" t="s">
        <v>1159</v>
      </c>
      <c r="B121" s="26"/>
      <c r="C121" s="26"/>
      <c r="D121" s="26"/>
      <c r="E121" s="30"/>
      <c r="F121" s="33"/>
      <c r="G121" s="30"/>
      <c r="H121" s="33"/>
      <c r="I121" s="30"/>
      <c r="J121" s="33"/>
      <c r="K121" s="30"/>
      <c r="L121" s="33"/>
      <c r="M121" s="27"/>
      <c r="N121" s="1" t="s">
        <v>893</v>
      </c>
    </row>
    <row r="122" spans="1:52" ht="30" customHeight="1" x14ac:dyDescent="0.4">
      <c r="A122" s="28" t="s">
        <v>1051</v>
      </c>
      <c r="B122" s="28" t="s">
        <v>1033</v>
      </c>
      <c r="C122" s="28" t="s">
        <v>1034</v>
      </c>
      <c r="D122" s="29">
        <v>2.7E-2</v>
      </c>
      <c r="E122" s="31">
        <f>단가대비표!O215</f>
        <v>0</v>
      </c>
      <c r="F122" s="34">
        <f>TRUNC(E122*D122,0)</f>
        <v>0</v>
      </c>
      <c r="G122" s="31">
        <f>단가대비표!P215</f>
        <v>249073</v>
      </c>
      <c r="H122" s="34">
        <f>TRUNC(G122*D122,0)</f>
        <v>6724</v>
      </c>
      <c r="I122" s="31">
        <f>단가대비표!V215</f>
        <v>0</v>
      </c>
      <c r="J122" s="34">
        <f>TRUNC(I122*D122,0)</f>
        <v>0</v>
      </c>
      <c r="K122" s="31">
        <f t="shared" ref="K122:L124" si="15">TRUNC(E122+G122+I122,0)</f>
        <v>249073</v>
      </c>
      <c r="L122" s="34">
        <f t="shared" si="15"/>
        <v>6724</v>
      </c>
      <c r="M122" s="28" t="s">
        <v>52</v>
      </c>
      <c r="N122" s="2" t="s">
        <v>893</v>
      </c>
      <c r="O122" s="2" t="s">
        <v>1052</v>
      </c>
      <c r="P122" s="2" t="s">
        <v>62</v>
      </c>
      <c r="Q122" s="2" t="s">
        <v>62</v>
      </c>
      <c r="R122" s="2" t="s">
        <v>61</v>
      </c>
      <c r="S122" s="3"/>
      <c r="T122" s="3"/>
      <c r="U122" s="3"/>
      <c r="V122" s="3">
        <v>1</v>
      </c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52</v>
      </c>
      <c r="AW122" s="2" t="s">
        <v>1160</v>
      </c>
      <c r="AX122" s="2" t="s">
        <v>52</v>
      </c>
      <c r="AY122" s="2" t="s">
        <v>52</v>
      </c>
      <c r="AZ122" s="2" t="s">
        <v>52</v>
      </c>
    </row>
    <row r="123" spans="1:52" ht="30" customHeight="1" x14ac:dyDescent="0.4">
      <c r="A123" s="28" t="s">
        <v>1073</v>
      </c>
      <c r="B123" s="28" t="s">
        <v>1033</v>
      </c>
      <c r="C123" s="28" t="s">
        <v>1034</v>
      </c>
      <c r="D123" s="29">
        <v>1.7999999999999999E-2</v>
      </c>
      <c r="E123" s="31">
        <f>단가대비표!O209</f>
        <v>0</v>
      </c>
      <c r="F123" s="34">
        <f>TRUNC(E123*D123,0)</f>
        <v>0</v>
      </c>
      <c r="G123" s="31">
        <f>단가대비표!P209</f>
        <v>172698</v>
      </c>
      <c r="H123" s="34">
        <f>TRUNC(G123*D123,0)</f>
        <v>3108</v>
      </c>
      <c r="I123" s="31">
        <f>단가대비표!V209</f>
        <v>0</v>
      </c>
      <c r="J123" s="34">
        <f>TRUNC(I123*D123,0)</f>
        <v>0</v>
      </c>
      <c r="K123" s="31">
        <f t="shared" si="15"/>
        <v>172698</v>
      </c>
      <c r="L123" s="34">
        <f t="shared" si="15"/>
        <v>3108</v>
      </c>
      <c r="M123" s="28" t="s">
        <v>52</v>
      </c>
      <c r="N123" s="2" t="s">
        <v>893</v>
      </c>
      <c r="O123" s="2" t="s">
        <v>1074</v>
      </c>
      <c r="P123" s="2" t="s">
        <v>62</v>
      </c>
      <c r="Q123" s="2" t="s">
        <v>62</v>
      </c>
      <c r="R123" s="2" t="s">
        <v>61</v>
      </c>
      <c r="S123" s="3"/>
      <c r="T123" s="3"/>
      <c r="U123" s="3"/>
      <c r="V123" s="3">
        <v>1</v>
      </c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1161</v>
      </c>
      <c r="AX123" s="2" t="s">
        <v>52</v>
      </c>
      <c r="AY123" s="2" t="s">
        <v>52</v>
      </c>
      <c r="AZ123" s="2" t="s">
        <v>52</v>
      </c>
    </row>
    <row r="124" spans="1:52" ht="30" customHeight="1" x14ac:dyDescent="0.4">
      <c r="A124" s="28" t="s">
        <v>1037</v>
      </c>
      <c r="B124" s="28" t="s">
        <v>1108</v>
      </c>
      <c r="C124" s="28" t="s">
        <v>973</v>
      </c>
      <c r="D124" s="29">
        <v>1</v>
      </c>
      <c r="E124" s="31">
        <f>TRUNC(SUMIF(V122:V124, RIGHTB(O124, 1), H122:H124)*U124, 2)</f>
        <v>196.64</v>
      </c>
      <c r="F124" s="34">
        <f>TRUNC(E124*D124,0)</f>
        <v>196</v>
      </c>
      <c r="G124" s="31">
        <v>0</v>
      </c>
      <c r="H124" s="34">
        <f>TRUNC(G124*D124,0)</f>
        <v>0</v>
      </c>
      <c r="I124" s="31">
        <v>0</v>
      </c>
      <c r="J124" s="34">
        <f>TRUNC(I124*D124,0)</f>
        <v>0</v>
      </c>
      <c r="K124" s="31">
        <f t="shared" si="15"/>
        <v>196</v>
      </c>
      <c r="L124" s="34">
        <f t="shared" si="15"/>
        <v>196</v>
      </c>
      <c r="M124" s="28" t="s">
        <v>52</v>
      </c>
      <c r="N124" s="2" t="s">
        <v>893</v>
      </c>
      <c r="O124" s="2" t="s">
        <v>1039</v>
      </c>
      <c r="P124" s="2" t="s">
        <v>62</v>
      </c>
      <c r="Q124" s="2" t="s">
        <v>62</v>
      </c>
      <c r="R124" s="2" t="s">
        <v>62</v>
      </c>
      <c r="S124" s="3">
        <v>1</v>
      </c>
      <c r="T124" s="3">
        <v>0</v>
      </c>
      <c r="U124" s="3">
        <v>0.02</v>
      </c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1162</v>
      </c>
      <c r="AX124" s="2" t="s">
        <v>52</v>
      </c>
      <c r="AY124" s="2" t="s">
        <v>52</v>
      </c>
      <c r="AZ124" s="2" t="s">
        <v>52</v>
      </c>
    </row>
    <row r="125" spans="1:52" ht="30" customHeight="1" x14ac:dyDescent="0.4">
      <c r="A125" s="28" t="s">
        <v>1026</v>
      </c>
      <c r="B125" s="28" t="s">
        <v>52</v>
      </c>
      <c r="C125" s="28" t="s">
        <v>52</v>
      </c>
      <c r="D125" s="29"/>
      <c r="E125" s="31"/>
      <c r="F125" s="34">
        <f>TRUNC(SUMIF(N122:N124, N121, F122:F124),0)</f>
        <v>196</v>
      </c>
      <c r="G125" s="31"/>
      <c r="H125" s="34">
        <f>TRUNC(SUMIF(N122:N124, N121, H122:H124),0)</f>
        <v>9832</v>
      </c>
      <c r="I125" s="31"/>
      <c r="J125" s="34">
        <f>TRUNC(SUMIF(N122:N124, N121, J122:J124),0)</f>
        <v>0</v>
      </c>
      <c r="K125" s="31"/>
      <c r="L125" s="34">
        <f>F125+H125+J125</f>
        <v>10028</v>
      </c>
      <c r="M125" s="28" t="s">
        <v>52</v>
      </c>
      <c r="N125" s="2" t="s">
        <v>173</v>
      </c>
      <c r="O125" s="2" t="s">
        <v>173</v>
      </c>
      <c r="P125" s="2" t="s">
        <v>52</v>
      </c>
      <c r="Q125" s="2" t="s">
        <v>52</v>
      </c>
      <c r="R125" s="2" t="s">
        <v>52</v>
      </c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52</v>
      </c>
      <c r="AX125" s="2" t="s">
        <v>52</v>
      </c>
      <c r="AY125" s="2" t="s">
        <v>52</v>
      </c>
      <c r="AZ125" s="2" t="s">
        <v>52</v>
      </c>
    </row>
    <row r="126" spans="1:52" ht="30" customHeight="1" x14ac:dyDescent="0.4">
      <c r="A126" s="29"/>
      <c r="B126" s="29"/>
      <c r="C126" s="29"/>
      <c r="D126" s="29"/>
      <c r="E126" s="31"/>
      <c r="F126" s="34"/>
      <c r="G126" s="31"/>
      <c r="H126" s="34"/>
      <c r="I126" s="31"/>
      <c r="J126" s="34"/>
      <c r="K126" s="31"/>
      <c r="L126" s="34"/>
      <c r="M126" s="29"/>
    </row>
    <row r="127" spans="1:52" ht="30" customHeight="1" x14ac:dyDescent="0.4">
      <c r="A127" s="25" t="s">
        <v>1163</v>
      </c>
      <c r="B127" s="26"/>
      <c r="C127" s="26"/>
      <c r="D127" s="26"/>
      <c r="E127" s="30"/>
      <c r="F127" s="33"/>
      <c r="G127" s="30"/>
      <c r="H127" s="33"/>
      <c r="I127" s="30"/>
      <c r="J127" s="33"/>
      <c r="K127" s="30"/>
      <c r="L127" s="33"/>
      <c r="M127" s="27"/>
      <c r="N127" s="1" t="s">
        <v>889</v>
      </c>
    </row>
    <row r="128" spans="1:52" ht="30" customHeight="1" x14ac:dyDescent="0.4">
      <c r="A128" s="28" t="s">
        <v>1051</v>
      </c>
      <c r="B128" s="28" t="s">
        <v>1033</v>
      </c>
      <c r="C128" s="28" t="s">
        <v>1034</v>
      </c>
      <c r="D128" s="29">
        <v>3.1E-2</v>
      </c>
      <c r="E128" s="31">
        <f>단가대비표!O215</f>
        <v>0</v>
      </c>
      <c r="F128" s="34">
        <f>TRUNC(E128*D128,0)</f>
        <v>0</v>
      </c>
      <c r="G128" s="31">
        <f>단가대비표!P215</f>
        <v>249073</v>
      </c>
      <c r="H128" s="34">
        <f>TRUNC(G128*D128,0)</f>
        <v>7721</v>
      </c>
      <c r="I128" s="31">
        <f>단가대비표!V215</f>
        <v>0</v>
      </c>
      <c r="J128" s="34">
        <f>TRUNC(I128*D128,0)</f>
        <v>0</v>
      </c>
      <c r="K128" s="31">
        <f t="shared" ref="K128:L130" si="16">TRUNC(E128+G128+I128,0)</f>
        <v>249073</v>
      </c>
      <c r="L128" s="34">
        <f t="shared" si="16"/>
        <v>7721</v>
      </c>
      <c r="M128" s="28" t="s">
        <v>52</v>
      </c>
      <c r="N128" s="2" t="s">
        <v>889</v>
      </c>
      <c r="O128" s="2" t="s">
        <v>1052</v>
      </c>
      <c r="P128" s="2" t="s">
        <v>62</v>
      </c>
      <c r="Q128" s="2" t="s">
        <v>62</v>
      </c>
      <c r="R128" s="2" t="s">
        <v>61</v>
      </c>
      <c r="S128" s="3"/>
      <c r="T128" s="3"/>
      <c r="U128" s="3"/>
      <c r="V128" s="3">
        <v>1</v>
      </c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1164</v>
      </c>
      <c r="AX128" s="2" t="s">
        <v>52</v>
      </c>
      <c r="AY128" s="2" t="s">
        <v>52</v>
      </c>
      <c r="AZ128" s="2" t="s">
        <v>52</v>
      </c>
    </row>
    <row r="129" spans="1:52" ht="30" customHeight="1" x14ac:dyDescent="0.4">
      <c r="A129" s="28" t="s">
        <v>1073</v>
      </c>
      <c r="B129" s="28" t="s">
        <v>1033</v>
      </c>
      <c r="C129" s="28" t="s">
        <v>1034</v>
      </c>
      <c r="D129" s="29">
        <v>2.1000000000000001E-2</v>
      </c>
      <c r="E129" s="31">
        <f>단가대비표!O209</f>
        <v>0</v>
      </c>
      <c r="F129" s="34">
        <f>TRUNC(E129*D129,0)</f>
        <v>0</v>
      </c>
      <c r="G129" s="31">
        <f>단가대비표!P209</f>
        <v>172698</v>
      </c>
      <c r="H129" s="34">
        <f>TRUNC(G129*D129,0)</f>
        <v>3626</v>
      </c>
      <c r="I129" s="31">
        <f>단가대비표!V209</f>
        <v>0</v>
      </c>
      <c r="J129" s="34">
        <f>TRUNC(I129*D129,0)</f>
        <v>0</v>
      </c>
      <c r="K129" s="31">
        <f t="shared" si="16"/>
        <v>172698</v>
      </c>
      <c r="L129" s="34">
        <f t="shared" si="16"/>
        <v>3626</v>
      </c>
      <c r="M129" s="28" t="s">
        <v>52</v>
      </c>
      <c r="N129" s="2" t="s">
        <v>889</v>
      </c>
      <c r="O129" s="2" t="s">
        <v>1074</v>
      </c>
      <c r="P129" s="2" t="s">
        <v>62</v>
      </c>
      <c r="Q129" s="2" t="s">
        <v>62</v>
      </c>
      <c r="R129" s="2" t="s">
        <v>61</v>
      </c>
      <c r="S129" s="3"/>
      <c r="T129" s="3"/>
      <c r="U129" s="3"/>
      <c r="V129" s="3">
        <v>1</v>
      </c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52</v>
      </c>
      <c r="AW129" s="2" t="s">
        <v>1165</v>
      </c>
      <c r="AX129" s="2" t="s">
        <v>52</v>
      </c>
      <c r="AY129" s="2" t="s">
        <v>52</v>
      </c>
      <c r="AZ129" s="2" t="s">
        <v>52</v>
      </c>
    </row>
    <row r="130" spans="1:52" ht="30" customHeight="1" x14ac:dyDescent="0.4">
      <c r="A130" s="28" t="s">
        <v>1037</v>
      </c>
      <c r="B130" s="28" t="s">
        <v>1108</v>
      </c>
      <c r="C130" s="28" t="s">
        <v>973</v>
      </c>
      <c r="D130" s="29">
        <v>1</v>
      </c>
      <c r="E130" s="31">
        <f>TRUNC(SUMIF(V128:V130, RIGHTB(O130, 1), H128:H130)*U130, 2)</f>
        <v>226.94</v>
      </c>
      <c r="F130" s="34">
        <f>TRUNC(E130*D130,0)</f>
        <v>226</v>
      </c>
      <c r="G130" s="31">
        <v>0</v>
      </c>
      <c r="H130" s="34">
        <f>TRUNC(G130*D130,0)</f>
        <v>0</v>
      </c>
      <c r="I130" s="31">
        <v>0</v>
      </c>
      <c r="J130" s="34">
        <f>TRUNC(I130*D130,0)</f>
        <v>0</v>
      </c>
      <c r="K130" s="31">
        <f t="shared" si="16"/>
        <v>226</v>
      </c>
      <c r="L130" s="34">
        <f t="shared" si="16"/>
        <v>226</v>
      </c>
      <c r="M130" s="28" t="s">
        <v>52</v>
      </c>
      <c r="N130" s="2" t="s">
        <v>889</v>
      </c>
      <c r="O130" s="2" t="s">
        <v>1039</v>
      </c>
      <c r="P130" s="2" t="s">
        <v>62</v>
      </c>
      <c r="Q130" s="2" t="s">
        <v>62</v>
      </c>
      <c r="R130" s="2" t="s">
        <v>62</v>
      </c>
      <c r="S130" s="3">
        <v>1</v>
      </c>
      <c r="T130" s="3">
        <v>0</v>
      </c>
      <c r="U130" s="3">
        <v>0.02</v>
      </c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52</v>
      </c>
      <c r="AW130" s="2" t="s">
        <v>1166</v>
      </c>
      <c r="AX130" s="2" t="s">
        <v>52</v>
      </c>
      <c r="AY130" s="2" t="s">
        <v>52</v>
      </c>
      <c r="AZ130" s="2" t="s">
        <v>52</v>
      </c>
    </row>
    <row r="131" spans="1:52" ht="30" customHeight="1" x14ac:dyDescent="0.4">
      <c r="A131" s="28" t="s">
        <v>1026</v>
      </c>
      <c r="B131" s="28" t="s">
        <v>52</v>
      </c>
      <c r="C131" s="28" t="s">
        <v>52</v>
      </c>
      <c r="D131" s="29"/>
      <c r="E131" s="31"/>
      <c r="F131" s="34">
        <f>TRUNC(SUMIF(N128:N130, N127, F128:F130),0)</f>
        <v>226</v>
      </c>
      <c r="G131" s="31"/>
      <c r="H131" s="34">
        <f>TRUNC(SUMIF(N128:N130, N127, H128:H130),0)</f>
        <v>11347</v>
      </c>
      <c r="I131" s="31"/>
      <c r="J131" s="34">
        <f>TRUNC(SUMIF(N128:N130, N127, J128:J130),0)</f>
        <v>0</v>
      </c>
      <c r="K131" s="31"/>
      <c r="L131" s="34">
        <f>F131+H131+J131</f>
        <v>11573</v>
      </c>
      <c r="M131" s="28" t="s">
        <v>52</v>
      </c>
      <c r="N131" s="2" t="s">
        <v>173</v>
      </c>
      <c r="O131" s="2" t="s">
        <v>173</v>
      </c>
      <c r="P131" s="2" t="s">
        <v>52</v>
      </c>
      <c r="Q131" s="2" t="s">
        <v>52</v>
      </c>
      <c r="R131" s="2" t="s">
        <v>52</v>
      </c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52</v>
      </c>
      <c r="AX131" s="2" t="s">
        <v>52</v>
      </c>
      <c r="AY131" s="2" t="s">
        <v>52</v>
      </c>
      <c r="AZ131" s="2" t="s">
        <v>52</v>
      </c>
    </row>
    <row r="132" spans="1:52" ht="30" customHeight="1" x14ac:dyDescent="0.4">
      <c r="A132" s="29"/>
      <c r="B132" s="29"/>
      <c r="C132" s="29"/>
      <c r="D132" s="29"/>
      <c r="E132" s="31"/>
      <c r="F132" s="34"/>
      <c r="G132" s="31"/>
      <c r="H132" s="34"/>
      <c r="I132" s="31"/>
      <c r="J132" s="34"/>
      <c r="K132" s="31"/>
      <c r="L132" s="34"/>
      <c r="M132" s="29"/>
    </row>
    <row r="133" spans="1:52" ht="30" customHeight="1" x14ac:dyDescent="0.4">
      <c r="A133" s="25" t="s">
        <v>1167</v>
      </c>
      <c r="B133" s="26"/>
      <c r="C133" s="26"/>
      <c r="D133" s="26"/>
      <c r="E133" s="30"/>
      <c r="F133" s="33"/>
      <c r="G133" s="30"/>
      <c r="H133" s="33"/>
      <c r="I133" s="30"/>
      <c r="J133" s="33"/>
      <c r="K133" s="30"/>
      <c r="L133" s="33"/>
      <c r="M133" s="27"/>
      <c r="N133" s="1" t="s">
        <v>885</v>
      </c>
    </row>
    <row r="134" spans="1:52" ht="30" customHeight="1" x14ac:dyDescent="0.4">
      <c r="A134" s="28" t="s">
        <v>1051</v>
      </c>
      <c r="B134" s="28" t="s">
        <v>1033</v>
      </c>
      <c r="C134" s="28" t="s">
        <v>1034</v>
      </c>
      <c r="D134" s="29">
        <v>2.1000000000000001E-2</v>
      </c>
      <c r="E134" s="31">
        <f>단가대비표!O215</f>
        <v>0</v>
      </c>
      <c r="F134" s="34">
        <f>TRUNC(E134*D134,0)</f>
        <v>0</v>
      </c>
      <c r="G134" s="31">
        <f>단가대비표!P215</f>
        <v>249073</v>
      </c>
      <c r="H134" s="34">
        <f>TRUNC(G134*D134,0)</f>
        <v>5230</v>
      </c>
      <c r="I134" s="31">
        <f>단가대비표!V215</f>
        <v>0</v>
      </c>
      <c r="J134" s="34">
        <f>TRUNC(I134*D134,0)</f>
        <v>0</v>
      </c>
      <c r="K134" s="31">
        <f t="shared" ref="K134:L136" si="17">TRUNC(E134+G134+I134,0)</f>
        <v>249073</v>
      </c>
      <c r="L134" s="34">
        <f t="shared" si="17"/>
        <v>5230</v>
      </c>
      <c r="M134" s="28" t="s">
        <v>52</v>
      </c>
      <c r="N134" s="2" t="s">
        <v>885</v>
      </c>
      <c r="O134" s="2" t="s">
        <v>1052</v>
      </c>
      <c r="P134" s="2" t="s">
        <v>62</v>
      </c>
      <c r="Q134" s="2" t="s">
        <v>62</v>
      </c>
      <c r="R134" s="2" t="s">
        <v>61</v>
      </c>
      <c r="S134" s="3"/>
      <c r="T134" s="3"/>
      <c r="U134" s="3"/>
      <c r="V134" s="3">
        <v>1</v>
      </c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1168</v>
      </c>
      <c r="AX134" s="2" t="s">
        <v>52</v>
      </c>
      <c r="AY134" s="2" t="s">
        <v>52</v>
      </c>
      <c r="AZ134" s="2" t="s">
        <v>52</v>
      </c>
    </row>
    <row r="135" spans="1:52" ht="30" customHeight="1" x14ac:dyDescent="0.4">
      <c r="A135" s="28" t="s">
        <v>1073</v>
      </c>
      <c r="B135" s="28" t="s">
        <v>1033</v>
      </c>
      <c r="C135" s="28" t="s">
        <v>1034</v>
      </c>
      <c r="D135" s="29">
        <v>1.4E-2</v>
      </c>
      <c r="E135" s="31">
        <f>단가대비표!O209</f>
        <v>0</v>
      </c>
      <c r="F135" s="34">
        <f>TRUNC(E135*D135,0)</f>
        <v>0</v>
      </c>
      <c r="G135" s="31">
        <f>단가대비표!P209</f>
        <v>172698</v>
      </c>
      <c r="H135" s="34">
        <f>TRUNC(G135*D135,0)</f>
        <v>2417</v>
      </c>
      <c r="I135" s="31">
        <f>단가대비표!V209</f>
        <v>0</v>
      </c>
      <c r="J135" s="34">
        <f>TRUNC(I135*D135,0)</f>
        <v>0</v>
      </c>
      <c r="K135" s="31">
        <f t="shared" si="17"/>
        <v>172698</v>
      </c>
      <c r="L135" s="34">
        <f t="shared" si="17"/>
        <v>2417</v>
      </c>
      <c r="M135" s="28" t="s">
        <v>52</v>
      </c>
      <c r="N135" s="2" t="s">
        <v>885</v>
      </c>
      <c r="O135" s="2" t="s">
        <v>1074</v>
      </c>
      <c r="P135" s="2" t="s">
        <v>62</v>
      </c>
      <c r="Q135" s="2" t="s">
        <v>62</v>
      </c>
      <c r="R135" s="2" t="s">
        <v>61</v>
      </c>
      <c r="S135" s="3"/>
      <c r="T135" s="3"/>
      <c r="U135" s="3"/>
      <c r="V135" s="3">
        <v>1</v>
      </c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1169</v>
      </c>
      <c r="AX135" s="2" t="s">
        <v>52</v>
      </c>
      <c r="AY135" s="2" t="s">
        <v>52</v>
      </c>
      <c r="AZ135" s="2" t="s">
        <v>52</v>
      </c>
    </row>
    <row r="136" spans="1:52" ht="30" customHeight="1" x14ac:dyDescent="0.4">
      <c r="A136" s="28" t="s">
        <v>1037</v>
      </c>
      <c r="B136" s="28" t="s">
        <v>1108</v>
      </c>
      <c r="C136" s="28" t="s">
        <v>973</v>
      </c>
      <c r="D136" s="29">
        <v>1</v>
      </c>
      <c r="E136" s="31">
        <f>TRUNC(SUMIF(V134:V136, RIGHTB(O136, 1), H134:H136)*U136, 2)</f>
        <v>152.94</v>
      </c>
      <c r="F136" s="34">
        <f>TRUNC(E136*D136,0)</f>
        <v>152</v>
      </c>
      <c r="G136" s="31">
        <v>0</v>
      </c>
      <c r="H136" s="34">
        <f>TRUNC(G136*D136,0)</f>
        <v>0</v>
      </c>
      <c r="I136" s="31">
        <v>0</v>
      </c>
      <c r="J136" s="34">
        <f>TRUNC(I136*D136,0)</f>
        <v>0</v>
      </c>
      <c r="K136" s="31">
        <f t="shared" si="17"/>
        <v>152</v>
      </c>
      <c r="L136" s="34">
        <f t="shared" si="17"/>
        <v>152</v>
      </c>
      <c r="M136" s="28" t="s">
        <v>52</v>
      </c>
      <c r="N136" s="2" t="s">
        <v>885</v>
      </c>
      <c r="O136" s="2" t="s">
        <v>1039</v>
      </c>
      <c r="P136" s="2" t="s">
        <v>62</v>
      </c>
      <c r="Q136" s="2" t="s">
        <v>62</v>
      </c>
      <c r="R136" s="2" t="s">
        <v>62</v>
      </c>
      <c r="S136" s="3">
        <v>1</v>
      </c>
      <c r="T136" s="3">
        <v>0</v>
      </c>
      <c r="U136" s="3">
        <v>0.02</v>
      </c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1170</v>
      </c>
      <c r="AX136" s="2" t="s">
        <v>52</v>
      </c>
      <c r="AY136" s="2" t="s">
        <v>52</v>
      </c>
      <c r="AZ136" s="2" t="s">
        <v>52</v>
      </c>
    </row>
    <row r="137" spans="1:52" ht="30" customHeight="1" x14ac:dyDescent="0.4">
      <c r="A137" s="28" t="s">
        <v>1026</v>
      </c>
      <c r="B137" s="28" t="s">
        <v>52</v>
      </c>
      <c r="C137" s="28" t="s">
        <v>52</v>
      </c>
      <c r="D137" s="29"/>
      <c r="E137" s="31"/>
      <c r="F137" s="34">
        <f>TRUNC(SUMIF(N134:N136, N133, F134:F136),0)</f>
        <v>152</v>
      </c>
      <c r="G137" s="31"/>
      <c r="H137" s="34">
        <f>TRUNC(SUMIF(N134:N136, N133, H134:H136),0)</f>
        <v>7647</v>
      </c>
      <c r="I137" s="31"/>
      <c r="J137" s="34">
        <f>TRUNC(SUMIF(N134:N136, N133, J134:J136),0)</f>
        <v>0</v>
      </c>
      <c r="K137" s="31"/>
      <c r="L137" s="34">
        <f>F137+H137+J137</f>
        <v>7799</v>
      </c>
      <c r="M137" s="28" t="s">
        <v>52</v>
      </c>
      <c r="N137" s="2" t="s">
        <v>173</v>
      </c>
      <c r="O137" s="2" t="s">
        <v>173</v>
      </c>
      <c r="P137" s="2" t="s">
        <v>52</v>
      </c>
      <c r="Q137" s="2" t="s">
        <v>52</v>
      </c>
      <c r="R137" s="2" t="s">
        <v>52</v>
      </c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52</v>
      </c>
      <c r="AX137" s="2" t="s">
        <v>52</v>
      </c>
      <c r="AY137" s="2" t="s">
        <v>52</v>
      </c>
      <c r="AZ137" s="2" t="s">
        <v>52</v>
      </c>
    </row>
    <row r="138" spans="1:52" ht="30" customHeight="1" x14ac:dyDescent="0.4">
      <c r="A138" s="29"/>
      <c r="B138" s="29"/>
      <c r="C138" s="29"/>
      <c r="D138" s="29"/>
      <c r="E138" s="31"/>
      <c r="F138" s="34"/>
      <c r="G138" s="31"/>
      <c r="H138" s="34"/>
      <c r="I138" s="31"/>
      <c r="J138" s="34"/>
      <c r="K138" s="31"/>
      <c r="L138" s="34"/>
      <c r="M138" s="29"/>
    </row>
    <row r="139" spans="1:52" ht="30" customHeight="1" x14ac:dyDescent="0.4">
      <c r="A139" s="25" t="s">
        <v>1171</v>
      </c>
      <c r="B139" s="26"/>
      <c r="C139" s="26"/>
      <c r="D139" s="26"/>
      <c r="E139" s="30"/>
      <c r="F139" s="33"/>
      <c r="G139" s="30"/>
      <c r="H139" s="33"/>
      <c r="I139" s="30"/>
      <c r="J139" s="33"/>
      <c r="K139" s="30"/>
      <c r="L139" s="33"/>
      <c r="M139" s="27"/>
      <c r="N139" s="1" t="s">
        <v>320</v>
      </c>
    </row>
    <row r="140" spans="1:52" ht="30" customHeight="1" x14ac:dyDescent="0.4">
      <c r="A140" s="28" t="s">
        <v>1172</v>
      </c>
      <c r="B140" s="28" t="s">
        <v>1173</v>
      </c>
      <c r="C140" s="28" t="s">
        <v>1174</v>
      </c>
      <c r="D140" s="29">
        <v>7.0000000000000001E-3</v>
      </c>
      <c r="E140" s="31">
        <f>단가대비표!O7</f>
        <v>13280</v>
      </c>
      <c r="F140" s="34">
        <f>TRUNC(E140*D140,0)</f>
        <v>92</v>
      </c>
      <c r="G140" s="31">
        <f>단가대비표!P7</f>
        <v>0</v>
      </c>
      <c r="H140" s="34">
        <f>TRUNC(G140*D140,0)</f>
        <v>0</v>
      </c>
      <c r="I140" s="31">
        <f>단가대비표!V7</f>
        <v>0</v>
      </c>
      <c r="J140" s="34">
        <f>TRUNC(I140*D140,0)</f>
        <v>0</v>
      </c>
      <c r="K140" s="31">
        <f t="shared" ref="K140:L143" si="18">TRUNC(E140+G140+I140,0)</f>
        <v>13280</v>
      </c>
      <c r="L140" s="34">
        <f t="shared" si="18"/>
        <v>92</v>
      </c>
      <c r="M140" s="28" t="s">
        <v>52</v>
      </c>
      <c r="N140" s="2" t="s">
        <v>320</v>
      </c>
      <c r="O140" s="2" t="s">
        <v>1175</v>
      </c>
      <c r="P140" s="2" t="s">
        <v>62</v>
      </c>
      <c r="Q140" s="2" t="s">
        <v>62</v>
      </c>
      <c r="R140" s="2" t="s">
        <v>61</v>
      </c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1176</v>
      </c>
      <c r="AX140" s="2" t="s">
        <v>52</v>
      </c>
      <c r="AY140" s="2" t="s">
        <v>52</v>
      </c>
      <c r="AZ140" s="2" t="s">
        <v>52</v>
      </c>
    </row>
    <row r="141" spans="1:52" ht="30" customHeight="1" x14ac:dyDescent="0.4">
      <c r="A141" s="28" t="s">
        <v>1177</v>
      </c>
      <c r="B141" s="28" t="s">
        <v>1178</v>
      </c>
      <c r="C141" s="28" t="s">
        <v>1060</v>
      </c>
      <c r="D141" s="29">
        <v>64</v>
      </c>
      <c r="E141" s="31">
        <f>단가대비표!O6</f>
        <v>5.36</v>
      </c>
      <c r="F141" s="34">
        <f>TRUNC(E141*D141,0)</f>
        <v>343</v>
      </c>
      <c r="G141" s="31">
        <f>단가대비표!P6</f>
        <v>0</v>
      </c>
      <c r="H141" s="34">
        <f>TRUNC(G141*D141,0)</f>
        <v>0</v>
      </c>
      <c r="I141" s="31">
        <f>단가대비표!V6</f>
        <v>0</v>
      </c>
      <c r="J141" s="34">
        <f>TRUNC(I141*D141,0)</f>
        <v>0</v>
      </c>
      <c r="K141" s="31">
        <f t="shared" si="18"/>
        <v>5</v>
      </c>
      <c r="L141" s="34">
        <f t="shared" si="18"/>
        <v>343</v>
      </c>
      <c r="M141" s="28" t="s">
        <v>52</v>
      </c>
      <c r="N141" s="2" t="s">
        <v>320</v>
      </c>
      <c r="O141" s="2" t="s">
        <v>1179</v>
      </c>
      <c r="P141" s="2" t="s">
        <v>62</v>
      </c>
      <c r="Q141" s="2" t="s">
        <v>62</v>
      </c>
      <c r="R141" s="2" t="s">
        <v>61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1180</v>
      </c>
      <c r="AX141" s="2" t="s">
        <v>52</v>
      </c>
      <c r="AY141" s="2" t="s">
        <v>52</v>
      </c>
      <c r="AZ141" s="2" t="s">
        <v>52</v>
      </c>
    </row>
    <row r="142" spans="1:52" ht="30" customHeight="1" x14ac:dyDescent="0.4">
      <c r="A142" s="28" t="s">
        <v>1181</v>
      </c>
      <c r="B142" s="28" t="s">
        <v>1033</v>
      </c>
      <c r="C142" s="28" t="s">
        <v>1034</v>
      </c>
      <c r="D142" s="29">
        <v>0.05</v>
      </c>
      <c r="E142" s="31">
        <f>단가대비표!O212</f>
        <v>0</v>
      </c>
      <c r="F142" s="34">
        <f>TRUNC(E142*D142,0)</f>
        <v>0</v>
      </c>
      <c r="G142" s="31">
        <f>단가대비표!P212</f>
        <v>286330</v>
      </c>
      <c r="H142" s="34">
        <f>TRUNC(G142*D142,0)</f>
        <v>14316</v>
      </c>
      <c r="I142" s="31">
        <f>단가대비표!V212</f>
        <v>0</v>
      </c>
      <c r="J142" s="34">
        <f>TRUNC(I142*D142,0)</f>
        <v>0</v>
      </c>
      <c r="K142" s="31">
        <f t="shared" si="18"/>
        <v>286330</v>
      </c>
      <c r="L142" s="34">
        <f t="shared" si="18"/>
        <v>14316</v>
      </c>
      <c r="M142" s="28" t="s">
        <v>52</v>
      </c>
      <c r="N142" s="2" t="s">
        <v>320</v>
      </c>
      <c r="O142" s="2" t="s">
        <v>1182</v>
      </c>
      <c r="P142" s="2" t="s">
        <v>62</v>
      </c>
      <c r="Q142" s="2" t="s">
        <v>62</v>
      </c>
      <c r="R142" s="2" t="s">
        <v>61</v>
      </c>
      <c r="S142" s="3"/>
      <c r="T142" s="3"/>
      <c r="U142" s="3"/>
      <c r="V142" s="3">
        <v>1</v>
      </c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2" t="s">
        <v>52</v>
      </c>
      <c r="AW142" s="2" t="s">
        <v>1183</v>
      </c>
      <c r="AX142" s="2" t="s">
        <v>52</v>
      </c>
      <c r="AY142" s="2" t="s">
        <v>52</v>
      </c>
      <c r="AZ142" s="2" t="s">
        <v>52</v>
      </c>
    </row>
    <row r="143" spans="1:52" ht="30" customHeight="1" x14ac:dyDescent="0.4">
      <c r="A143" s="28" t="s">
        <v>1037</v>
      </c>
      <c r="B143" s="28" t="s">
        <v>1184</v>
      </c>
      <c r="C143" s="28" t="s">
        <v>973</v>
      </c>
      <c r="D143" s="29">
        <v>1</v>
      </c>
      <c r="E143" s="31">
        <f>TRUNC(SUMIF(V140:V143, RIGHTB(O143, 1), H140:H143)*U143, 2)</f>
        <v>572.64</v>
      </c>
      <c r="F143" s="34">
        <f>TRUNC(E143*D143,0)</f>
        <v>572</v>
      </c>
      <c r="G143" s="31">
        <v>0</v>
      </c>
      <c r="H143" s="34">
        <f>TRUNC(G143*D143,0)</f>
        <v>0</v>
      </c>
      <c r="I143" s="31">
        <v>0</v>
      </c>
      <c r="J143" s="34">
        <f>TRUNC(I143*D143,0)</f>
        <v>0</v>
      </c>
      <c r="K143" s="31">
        <f t="shared" si="18"/>
        <v>572</v>
      </c>
      <c r="L143" s="34">
        <f t="shared" si="18"/>
        <v>572</v>
      </c>
      <c r="M143" s="28" t="s">
        <v>52</v>
      </c>
      <c r="N143" s="2" t="s">
        <v>320</v>
      </c>
      <c r="O143" s="2" t="s">
        <v>1039</v>
      </c>
      <c r="P143" s="2" t="s">
        <v>62</v>
      </c>
      <c r="Q143" s="2" t="s">
        <v>62</v>
      </c>
      <c r="R143" s="2" t="s">
        <v>62</v>
      </c>
      <c r="S143" s="3">
        <v>1</v>
      </c>
      <c r="T143" s="3">
        <v>0</v>
      </c>
      <c r="U143" s="3">
        <v>0.04</v>
      </c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2" t="s">
        <v>52</v>
      </c>
      <c r="AW143" s="2" t="s">
        <v>1185</v>
      </c>
      <c r="AX143" s="2" t="s">
        <v>52</v>
      </c>
      <c r="AY143" s="2" t="s">
        <v>52</v>
      </c>
      <c r="AZ143" s="2" t="s">
        <v>52</v>
      </c>
    </row>
    <row r="144" spans="1:52" ht="30" customHeight="1" x14ac:dyDescent="0.4">
      <c r="A144" s="28" t="s">
        <v>1026</v>
      </c>
      <c r="B144" s="28" t="s">
        <v>52</v>
      </c>
      <c r="C144" s="28" t="s">
        <v>52</v>
      </c>
      <c r="D144" s="29"/>
      <c r="E144" s="31"/>
      <c r="F144" s="34">
        <f>TRUNC(SUMIF(N140:N143, N139, F140:F143),0)</f>
        <v>1007</v>
      </c>
      <c r="G144" s="31"/>
      <c r="H144" s="34">
        <f>TRUNC(SUMIF(N140:N143, N139, H140:H143),0)</f>
        <v>14316</v>
      </c>
      <c r="I144" s="31"/>
      <c r="J144" s="34">
        <f>TRUNC(SUMIF(N140:N143, N139, J140:J143),0)</f>
        <v>0</v>
      </c>
      <c r="K144" s="31"/>
      <c r="L144" s="34">
        <f>F144+H144+J144</f>
        <v>15323</v>
      </c>
      <c r="M144" s="28" t="s">
        <v>52</v>
      </c>
      <c r="N144" s="2" t="s">
        <v>173</v>
      </c>
      <c r="O144" s="2" t="s">
        <v>173</v>
      </c>
      <c r="P144" s="2" t="s">
        <v>52</v>
      </c>
      <c r="Q144" s="2" t="s">
        <v>52</v>
      </c>
      <c r="R144" s="2" t="s">
        <v>52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52</v>
      </c>
      <c r="AX144" s="2" t="s">
        <v>52</v>
      </c>
      <c r="AY144" s="2" t="s">
        <v>52</v>
      </c>
      <c r="AZ144" s="2" t="s">
        <v>52</v>
      </c>
    </row>
    <row r="145" spans="1:52" ht="30" customHeight="1" x14ac:dyDescent="0.4">
      <c r="A145" s="29"/>
      <c r="B145" s="29"/>
      <c r="C145" s="29"/>
      <c r="D145" s="29"/>
      <c r="E145" s="31"/>
      <c r="F145" s="34"/>
      <c r="G145" s="31"/>
      <c r="H145" s="34"/>
      <c r="I145" s="31"/>
      <c r="J145" s="34"/>
      <c r="K145" s="31"/>
      <c r="L145" s="34"/>
      <c r="M145" s="29"/>
    </row>
    <row r="146" spans="1:52" ht="30" customHeight="1" x14ac:dyDescent="0.4">
      <c r="A146" s="25" t="s">
        <v>1186</v>
      </c>
      <c r="B146" s="26"/>
      <c r="C146" s="26"/>
      <c r="D146" s="26"/>
      <c r="E146" s="30"/>
      <c r="F146" s="33"/>
      <c r="G146" s="30"/>
      <c r="H146" s="33"/>
      <c r="I146" s="30"/>
      <c r="J146" s="33"/>
      <c r="K146" s="30"/>
      <c r="L146" s="33"/>
      <c r="M146" s="27"/>
      <c r="N146" s="1" t="s">
        <v>316</v>
      </c>
    </row>
    <row r="147" spans="1:52" ht="30" customHeight="1" x14ac:dyDescent="0.4">
      <c r="A147" s="28" t="s">
        <v>1172</v>
      </c>
      <c r="B147" s="28" t="s">
        <v>1173</v>
      </c>
      <c r="C147" s="28" t="s">
        <v>1174</v>
      </c>
      <c r="D147" s="29">
        <v>1.2999999999999999E-2</v>
      </c>
      <c r="E147" s="31">
        <f>단가대비표!O7</f>
        <v>13280</v>
      </c>
      <c r="F147" s="34">
        <f>TRUNC(E147*D147,0)</f>
        <v>172</v>
      </c>
      <c r="G147" s="31">
        <f>단가대비표!P7</f>
        <v>0</v>
      </c>
      <c r="H147" s="34">
        <f>TRUNC(G147*D147,0)</f>
        <v>0</v>
      </c>
      <c r="I147" s="31">
        <f>단가대비표!V7</f>
        <v>0</v>
      </c>
      <c r="J147" s="34">
        <f>TRUNC(I147*D147,0)</f>
        <v>0</v>
      </c>
      <c r="K147" s="31">
        <f t="shared" ref="K147:L150" si="19">TRUNC(E147+G147+I147,0)</f>
        <v>13280</v>
      </c>
      <c r="L147" s="34">
        <f t="shared" si="19"/>
        <v>172</v>
      </c>
      <c r="M147" s="28" t="s">
        <v>52</v>
      </c>
      <c r="N147" s="2" t="s">
        <v>316</v>
      </c>
      <c r="O147" s="2" t="s">
        <v>1175</v>
      </c>
      <c r="P147" s="2" t="s">
        <v>62</v>
      </c>
      <c r="Q147" s="2" t="s">
        <v>62</v>
      </c>
      <c r="R147" s="2" t="s">
        <v>61</v>
      </c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1187</v>
      </c>
      <c r="AX147" s="2" t="s">
        <v>52</v>
      </c>
      <c r="AY147" s="2" t="s">
        <v>52</v>
      </c>
      <c r="AZ147" s="2" t="s">
        <v>52</v>
      </c>
    </row>
    <row r="148" spans="1:52" ht="30" customHeight="1" x14ac:dyDescent="0.4">
      <c r="A148" s="28" t="s">
        <v>1177</v>
      </c>
      <c r="B148" s="28" t="s">
        <v>1178</v>
      </c>
      <c r="C148" s="28" t="s">
        <v>1060</v>
      </c>
      <c r="D148" s="29">
        <v>95</v>
      </c>
      <c r="E148" s="31">
        <f>단가대비표!O6</f>
        <v>5.36</v>
      </c>
      <c r="F148" s="34">
        <f>TRUNC(E148*D148,0)</f>
        <v>509</v>
      </c>
      <c r="G148" s="31">
        <f>단가대비표!P6</f>
        <v>0</v>
      </c>
      <c r="H148" s="34">
        <f>TRUNC(G148*D148,0)</f>
        <v>0</v>
      </c>
      <c r="I148" s="31">
        <f>단가대비표!V6</f>
        <v>0</v>
      </c>
      <c r="J148" s="34">
        <f>TRUNC(I148*D148,0)</f>
        <v>0</v>
      </c>
      <c r="K148" s="31">
        <f t="shared" si="19"/>
        <v>5</v>
      </c>
      <c r="L148" s="34">
        <f t="shared" si="19"/>
        <v>509</v>
      </c>
      <c r="M148" s="28" t="s">
        <v>52</v>
      </c>
      <c r="N148" s="2" t="s">
        <v>316</v>
      </c>
      <c r="O148" s="2" t="s">
        <v>1179</v>
      </c>
      <c r="P148" s="2" t="s">
        <v>62</v>
      </c>
      <c r="Q148" s="2" t="s">
        <v>62</v>
      </c>
      <c r="R148" s="2" t="s">
        <v>61</v>
      </c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1188</v>
      </c>
      <c r="AX148" s="2" t="s">
        <v>52</v>
      </c>
      <c r="AY148" s="2" t="s">
        <v>52</v>
      </c>
      <c r="AZ148" s="2" t="s">
        <v>52</v>
      </c>
    </row>
    <row r="149" spans="1:52" ht="30" customHeight="1" x14ac:dyDescent="0.4">
      <c r="A149" s="28" t="s">
        <v>1181</v>
      </c>
      <c r="B149" s="28" t="s">
        <v>1033</v>
      </c>
      <c r="C149" s="28" t="s">
        <v>1034</v>
      </c>
      <c r="D149" s="29">
        <v>5.7000000000000002E-2</v>
      </c>
      <c r="E149" s="31">
        <f>단가대비표!O212</f>
        <v>0</v>
      </c>
      <c r="F149" s="34">
        <f>TRUNC(E149*D149,0)</f>
        <v>0</v>
      </c>
      <c r="G149" s="31">
        <f>단가대비표!P212</f>
        <v>286330</v>
      </c>
      <c r="H149" s="34">
        <f>TRUNC(G149*D149,0)</f>
        <v>16320</v>
      </c>
      <c r="I149" s="31">
        <f>단가대비표!V212</f>
        <v>0</v>
      </c>
      <c r="J149" s="34">
        <f>TRUNC(I149*D149,0)</f>
        <v>0</v>
      </c>
      <c r="K149" s="31">
        <f t="shared" si="19"/>
        <v>286330</v>
      </c>
      <c r="L149" s="34">
        <f t="shared" si="19"/>
        <v>16320</v>
      </c>
      <c r="M149" s="28" t="s">
        <v>52</v>
      </c>
      <c r="N149" s="2" t="s">
        <v>316</v>
      </c>
      <c r="O149" s="2" t="s">
        <v>1182</v>
      </c>
      <c r="P149" s="2" t="s">
        <v>62</v>
      </c>
      <c r="Q149" s="2" t="s">
        <v>62</v>
      </c>
      <c r="R149" s="2" t="s">
        <v>61</v>
      </c>
      <c r="S149" s="3"/>
      <c r="T149" s="3"/>
      <c r="U149" s="3"/>
      <c r="V149" s="3">
        <v>1</v>
      </c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1189</v>
      </c>
      <c r="AX149" s="2" t="s">
        <v>52</v>
      </c>
      <c r="AY149" s="2" t="s">
        <v>52</v>
      </c>
      <c r="AZ149" s="2" t="s">
        <v>52</v>
      </c>
    </row>
    <row r="150" spans="1:52" ht="30" customHeight="1" x14ac:dyDescent="0.4">
      <c r="A150" s="28" t="s">
        <v>1037</v>
      </c>
      <c r="B150" s="28" t="s">
        <v>1184</v>
      </c>
      <c r="C150" s="28" t="s">
        <v>973</v>
      </c>
      <c r="D150" s="29">
        <v>1</v>
      </c>
      <c r="E150" s="31">
        <f>TRUNC(SUMIF(V147:V150, RIGHTB(O150, 1), H147:H150)*U150, 2)</f>
        <v>652.79999999999995</v>
      </c>
      <c r="F150" s="34">
        <f>TRUNC(E150*D150,0)</f>
        <v>652</v>
      </c>
      <c r="G150" s="31">
        <v>0</v>
      </c>
      <c r="H150" s="34">
        <f>TRUNC(G150*D150,0)</f>
        <v>0</v>
      </c>
      <c r="I150" s="31">
        <v>0</v>
      </c>
      <c r="J150" s="34">
        <f>TRUNC(I150*D150,0)</f>
        <v>0</v>
      </c>
      <c r="K150" s="31">
        <f t="shared" si="19"/>
        <v>652</v>
      </c>
      <c r="L150" s="34">
        <f t="shared" si="19"/>
        <v>652</v>
      </c>
      <c r="M150" s="28" t="s">
        <v>52</v>
      </c>
      <c r="N150" s="2" t="s">
        <v>316</v>
      </c>
      <c r="O150" s="2" t="s">
        <v>1039</v>
      </c>
      <c r="P150" s="2" t="s">
        <v>62</v>
      </c>
      <c r="Q150" s="2" t="s">
        <v>62</v>
      </c>
      <c r="R150" s="2" t="s">
        <v>62</v>
      </c>
      <c r="S150" s="3">
        <v>1</v>
      </c>
      <c r="T150" s="3">
        <v>0</v>
      </c>
      <c r="U150" s="3">
        <v>0.04</v>
      </c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52</v>
      </c>
      <c r="AW150" s="2" t="s">
        <v>1190</v>
      </c>
      <c r="AX150" s="2" t="s">
        <v>52</v>
      </c>
      <c r="AY150" s="2" t="s">
        <v>52</v>
      </c>
      <c r="AZ150" s="2" t="s">
        <v>52</v>
      </c>
    </row>
    <row r="151" spans="1:52" ht="30" customHeight="1" x14ac:dyDescent="0.4">
      <c r="A151" s="28" t="s">
        <v>1026</v>
      </c>
      <c r="B151" s="28" t="s">
        <v>52</v>
      </c>
      <c r="C151" s="28" t="s">
        <v>52</v>
      </c>
      <c r="D151" s="29"/>
      <c r="E151" s="31"/>
      <c r="F151" s="34">
        <f>TRUNC(SUMIF(N147:N150, N146, F147:F150),0)</f>
        <v>1333</v>
      </c>
      <c r="G151" s="31"/>
      <c r="H151" s="34">
        <f>TRUNC(SUMIF(N147:N150, N146, H147:H150),0)</f>
        <v>16320</v>
      </c>
      <c r="I151" s="31"/>
      <c r="J151" s="34">
        <f>TRUNC(SUMIF(N147:N150, N146, J147:J150),0)</f>
        <v>0</v>
      </c>
      <c r="K151" s="31"/>
      <c r="L151" s="34">
        <f>F151+H151+J151</f>
        <v>17653</v>
      </c>
      <c r="M151" s="28" t="s">
        <v>52</v>
      </c>
      <c r="N151" s="2" t="s">
        <v>173</v>
      </c>
      <c r="O151" s="2" t="s">
        <v>173</v>
      </c>
      <c r="P151" s="2" t="s">
        <v>52</v>
      </c>
      <c r="Q151" s="2" t="s">
        <v>52</v>
      </c>
      <c r="R151" s="2" t="s">
        <v>52</v>
      </c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2" t="s">
        <v>52</v>
      </c>
      <c r="AW151" s="2" t="s">
        <v>52</v>
      </c>
      <c r="AX151" s="2" t="s">
        <v>52</v>
      </c>
      <c r="AY151" s="2" t="s">
        <v>52</v>
      </c>
      <c r="AZ151" s="2" t="s">
        <v>52</v>
      </c>
    </row>
    <row r="152" spans="1:52" ht="30" customHeight="1" x14ac:dyDescent="0.4">
      <c r="A152" s="29"/>
      <c r="B152" s="29"/>
      <c r="C152" s="29"/>
      <c r="D152" s="29"/>
      <c r="E152" s="31"/>
      <c r="F152" s="34"/>
      <c r="G152" s="31"/>
      <c r="H152" s="34"/>
      <c r="I152" s="31"/>
      <c r="J152" s="34"/>
      <c r="K152" s="31"/>
      <c r="L152" s="34"/>
      <c r="M152" s="29"/>
    </row>
    <row r="153" spans="1:52" ht="30" customHeight="1" x14ac:dyDescent="0.4">
      <c r="A153" s="25" t="s">
        <v>1191</v>
      </c>
      <c r="B153" s="26"/>
      <c r="C153" s="26"/>
      <c r="D153" s="26"/>
      <c r="E153" s="30"/>
      <c r="F153" s="33"/>
      <c r="G153" s="30"/>
      <c r="H153" s="33"/>
      <c r="I153" s="30"/>
      <c r="J153" s="33"/>
      <c r="K153" s="30"/>
      <c r="L153" s="33"/>
      <c r="M153" s="27"/>
      <c r="N153" s="1" t="s">
        <v>312</v>
      </c>
    </row>
    <row r="154" spans="1:52" ht="30" customHeight="1" x14ac:dyDescent="0.4">
      <c r="A154" s="28" t="s">
        <v>1172</v>
      </c>
      <c r="B154" s="28" t="s">
        <v>1173</v>
      </c>
      <c r="C154" s="28" t="s">
        <v>1174</v>
      </c>
      <c r="D154" s="29">
        <v>0.02</v>
      </c>
      <c r="E154" s="31">
        <f>단가대비표!O7</f>
        <v>13280</v>
      </c>
      <c r="F154" s="34">
        <f>TRUNC(E154*D154,0)</f>
        <v>265</v>
      </c>
      <c r="G154" s="31">
        <f>단가대비표!P7</f>
        <v>0</v>
      </c>
      <c r="H154" s="34">
        <f>TRUNC(G154*D154,0)</f>
        <v>0</v>
      </c>
      <c r="I154" s="31">
        <f>단가대비표!V7</f>
        <v>0</v>
      </c>
      <c r="J154" s="34">
        <f>TRUNC(I154*D154,0)</f>
        <v>0</v>
      </c>
      <c r="K154" s="31">
        <f t="shared" ref="K154:L157" si="20">TRUNC(E154+G154+I154,0)</f>
        <v>13280</v>
      </c>
      <c r="L154" s="34">
        <f t="shared" si="20"/>
        <v>265</v>
      </c>
      <c r="M154" s="28" t="s">
        <v>52</v>
      </c>
      <c r="N154" s="2" t="s">
        <v>312</v>
      </c>
      <c r="O154" s="2" t="s">
        <v>1175</v>
      </c>
      <c r="P154" s="2" t="s">
        <v>62</v>
      </c>
      <c r="Q154" s="2" t="s">
        <v>62</v>
      </c>
      <c r="R154" s="2" t="s">
        <v>61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1192</v>
      </c>
      <c r="AX154" s="2" t="s">
        <v>52</v>
      </c>
      <c r="AY154" s="2" t="s">
        <v>52</v>
      </c>
      <c r="AZ154" s="2" t="s">
        <v>52</v>
      </c>
    </row>
    <row r="155" spans="1:52" ht="30" customHeight="1" x14ac:dyDescent="0.4">
      <c r="A155" s="28" t="s">
        <v>1177</v>
      </c>
      <c r="B155" s="28" t="s">
        <v>1178</v>
      </c>
      <c r="C155" s="28" t="s">
        <v>1060</v>
      </c>
      <c r="D155" s="29">
        <v>129</v>
      </c>
      <c r="E155" s="31">
        <f>단가대비표!O6</f>
        <v>5.36</v>
      </c>
      <c r="F155" s="34">
        <f>TRUNC(E155*D155,0)</f>
        <v>691</v>
      </c>
      <c r="G155" s="31">
        <f>단가대비표!P6</f>
        <v>0</v>
      </c>
      <c r="H155" s="34">
        <f>TRUNC(G155*D155,0)</f>
        <v>0</v>
      </c>
      <c r="I155" s="31">
        <f>단가대비표!V6</f>
        <v>0</v>
      </c>
      <c r="J155" s="34">
        <f>TRUNC(I155*D155,0)</f>
        <v>0</v>
      </c>
      <c r="K155" s="31">
        <f t="shared" si="20"/>
        <v>5</v>
      </c>
      <c r="L155" s="34">
        <f t="shared" si="20"/>
        <v>691</v>
      </c>
      <c r="M155" s="28" t="s">
        <v>52</v>
      </c>
      <c r="N155" s="2" t="s">
        <v>312</v>
      </c>
      <c r="O155" s="2" t="s">
        <v>1179</v>
      </c>
      <c r="P155" s="2" t="s">
        <v>62</v>
      </c>
      <c r="Q155" s="2" t="s">
        <v>62</v>
      </c>
      <c r="R155" s="2" t="s">
        <v>61</v>
      </c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1193</v>
      </c>
      <c r="AX155" s="2" t="s">
        <v>52</v>
      </c>
      <c r="AY155" s="2" t="s">
        <v>52</v>
      </c>
      <c r="AZ155" s="2" t="s">
        <v>52</v>
      </c>
    </row>
    <row r="156" spans="1:52" ht="30" customHeight="1" x14ac:dyDescent="0.4">
      <c r="A156" s="28" t="s">
        <v>1181</v>
      </c>
      <c r="B156" s="28" t="s">
        <v>1033</v>
      </c>
      <c r="C156" s="28" t="s">
        <v>1034</v>
      </c>
      <c r="D156" s="29">
        <v>6.6000000000000003E-2</v>
      </c>
      <c r="E156" s="31">
        <f>단가대비표!O212</f>
        <v>0</v>
      </c>
      <c r="F156" s="34">
        <f>TRUNC(E156*D156,0)</f>
        <v>0</v>
      </c>
      <c r="G156" s="31">
        <f>단가대비표!P212</f>
        <v>286330</v>
      </c>
      <c r="H156" s="34">
        <f>TRUNC(G156*D156,0)</f>
        <v>18897</v>
      </c>
      <c r="I156" s="31">
        <f>단가대비표!V212</f>
        <v>0</v>
      </c>
      <c r="J156" s="34">
        <f>TRUNC(I156*D156,0)</f>
        <v>0</v>
      </c>
      <c r="K156" s="31">
        <f t="shared" si="20"/>
        <v>286330</v>
      </c>
      <c r="L156" s="34">
        <f t="shared" si="20"/>
        <v>18897</v>
      </c>
      <c r="M156" s="28" t="s">
        <v>52</v>
      </c>
      <c r="N156" s="2" t="s">
        <v>312</v>
      </c>
      <c r="O156" s="2" t="s">
        <v>1182</v>
      </c>
      <c r="P156" s="2" t="s">
        <v>62</v>
      </c>
      <c r="Q156" s="2" t="s">
        <v>62</v>
      </c>
      <c r="R156" s="2" t="s">
        <v>61</v>
      </c>
      <c r="S156" s="3"/>
      <c r="T156" s="3"/>
      <c r="U156" s="3"/>
      <c r="V156" s="3">
        <v>1</v>
      </c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1194</v>
      </c>
      <c r="AX156" s="2" t="s">
        <v>52</v>
      </c>
      <c r="AY156" s="2" t="s">
        <v>52</v>
      </c>
      <c r="AZ156" s="2" t="s">
        <v>52</v>
      </c>
    </row>
    <row r="157" spans="1:52" ht="30" customHeight="1" x14ac:dyDescent="0.4">
      <c r="A157" s="28" t="s">
        <v>1037</v>
      </c>
      <c r="B157" s="28" t="s">
        <v>1184</v>
      </c>
      <c r="C157" s="28" t="s">
        <v>973</v>
      </c>
      <c r="D157" s="29">
        <v>1</v>
      </c>
      <c r="E157" s="31">
        <f>TRUNC(SUMIF(V154:V157, RIGHTB(O157, 1), H154:H157)*U157, 2)</f>
        <v>755.88</v>
      </c>
      <c r="F157" s="34">
        <f>TRUNC(E157*D157,0)</f>
        <v>755</v>
      </c>
      <c r="G157" s="31">
        <v>0</v>
      </c>
      <c r="H157" s="34">
        <f>TRUNC(G157*D157,0)</f>
        <v>0</v>
      </c>
      <c r="I157" s="31">
        <v>0</v>
      </c>
      <c r="J157" s="34">
        <f>TRUNC(I157*D157,0)</f>
        <v>0</v>
      </c>
      <c r="K157" s="31">
        <f t="shared" si="20"/>
        <v>755</v>
      </c>
      <c r="L157" s="34">
        <f t="shared" si="20"/>
        <v>755</v>
      </c>
      <c r="M157" s="28" t="s">
        <v>52</v>
      </c>
      <c r="N157" s="2" t="s">
        <v>312</v>
      </c>
      <c r="O157" s="2" t="s">
        <v>1039</v>
      </c>
      <c r="P157" s="2" t="s">
        <v>62</v>
      </c>
      <c r="Q157" s="2" t="s">
        <v>62</v>
      </c>
      <c r="R157" s="2" t="s">
        <v>62</v>
      </c>
      <c r="S157" s="3">
        <v>1</v>
      </c>
      <c r="T157" s="3">
        <v>0</v>
      </c>
      <c r="U157" s="3">
        <v>0.04</v>
      </c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1195</v>
      </c>
      <c r="AX157" s="2" t="s">
        <v>52</v>
      </c>
      <c r="AY157" s="2" t="s">
        <v>52</v>
      </c>
      <c r="AZ157" s="2" t="s">
        <v>52</v>
      </c>
    </row>
    <row r="158" spans="1:52" ht="30" customHeight="1" x14ac:dyDescent="0.4">
      <c r="A158" s="28" t="s">
        <v>1026</v>
      </c>
      <c r="B158" s="28" t="s">
        <v>52</v>
      </c>
      <c r="C158" s="28" t="s">
        <v>52</v>
      </c>
      <c r="D158" s="29"/>
      <c r="E158" s="31"/>
      <c r="F158" s="34">
        <f>TRUNC(SUMIF(N154:N157, N153, F154:F157),0)</f>
        <v>1711</v>
      </c>
      <c r="G158" s="31"/>
      <c r="H158" s="34">
        <f>TRUNC(SUMIF(N154:N157, N153, H154:H157),0)</f>
        <v>18897</v>
      </c>
      <c r="I158" s="31"/>
      <c r="J158" s="34">
        <f>TRUNC(SUMIF(N154:N157, N153, J154:J157),0)</f>
        <v>0</v>
      </c>
      <c r="K158" s="31"/>
      <c r="L158" s="34">
        <f>F158+H158+J158</f>
        <v>20608</v>
      </c>
      <c r="M158" s="28" t="s">
        <v>52</v>
      </c>
      <c r="N158" s="2" t="s">
        <v>173</v>
      </c>
      <c r="O158" s="2" t="s">
        <v>173</v>
      </c>
      <c r="P158" s="2" t="s">
        <v>52</v>
      </c>
      <c r="Q158" s="2" t="s">
        <v>52</v>
      </c>
      <c r="R158" s="2" t="s">
        <v>52</v>
      </c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52</v>
      </c>
      <c r="AX158" s="2" t="s">
        <v>52</v>
      </c>
      <c r="AY158" s="2" t="s">
        <v>52</v>
      </c>
      <c r="AZ158" s="2" t="s">
        <v>52</v>
      </c>
    </row>
    <row r="159" spans="1:52" ht="30" customHeight="1" x14ac:dyDescent="0.4">
      <c r="A159" s="29"/>
      <c r="B159" s="29"/>
      <c r="C159" s="29"/>
      <c r="D159" s="29"/>
      <c r="E159" s="31"/>
      <c r="F159" s="34"/>
      <c r="G159" s="31"/>
      <c r="H159" s="34"/>
      <c r="I159" s="31"/>
      <c r="J159" s="34"/>
      <c r="K159" s="31"/>
      <c r="L159" s="34"/>
      <c r="M159" s="29"/>
    </row>
    <row r="160" spans="1:52" ht="30" customHeight="1" x14ac:dyDescent="0.4">
      <c r="A160" s="25" t="s">
        <v>1196</v>
      </c>
      <c r="B160" s="26"/>
      <c r="C160" s="26"/>
      <c r="D160" s="26"/>
      <c r="E160" s="30"/>
      <c r="F160" s="33"/>
      <c r="G160" s="30"/>
      <c r="H160" s="33"/>
      <c r="I160" s="30"/>
      <c r="J160" s="33"/>
      <c r="K160" s="30"/>
      <c r="L160" s="33"/>
      <c r="M160" s="27"/>
      <c r="N160" s="1" t="s">
        <v>308</v>
      </c>
    </row>
    <row r="161" spans="1:52" ht="30" customHeight="1" x14ac:dyDescent="0.4">
      <c r="A161" s="28" t="s">
        <v>1172</v>
      </c>
      <c r="B161" s="28" t="s">
        <v>1173</v>
      </c>
      <c r="C161" s="28" t="s">
        <v>1174</v>
      </c>
      <c r="D161" s="29">
        <v>2.7E-2</v>
      </c>
      <c r="E161" s="31">
        <f>단가대비표!O7</f>
        <v>13280</v>
      </c>
      <c r="F161" s="34">
        <f>TRUNC(E161*D161,0)</f>
        <v>358</v>
      </c>
      <c r="G161" s="31">
        <f>단가대비표!P7</f>
        <v>0</v>
      </c>
      <c r="H161" s="34">
        <f>TRUNC(G161*D161,0)</f>
        <v>0</v>
      </c>
      <c r="I161" s="31">
        <f>단가대비표!V7</f>
        <v>0</v>
      </c>
      <c r="J161" s="34">
        <f>TRUNC(I161*D161,0)</f>
        <v>0</v>
      </c>
      <c r="K161" s="31">
        <f t="shared" ref="K161:L164" si="21">TRUNC(E161+G161+I161,0)</f>
        <v>13280</v>
      </c>
      <c r="L161" s="34">
        <f t="shared" si="21"/>
        <v>358</v>
      </c>
      <c r="M161" s="28" t="s">
        <v>52</v>
      </c>
      <c r="N161" s="2" t="s">
        <v>308</v>
      </c>
      <c r="O161" s="2" t="s">
        <v>1175</v>
      </c>
      <c r="P161" s="2" t="s">
        <v>62</v>
      </c>
      <c r="Q161" s="2" t="s">
        <v>62</v>
      </c>
      <c r="R161" s="2" t="s">
        <v>61</v>
      </c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1197</v>
      </c>
      <c r="AX161" s="2" t="s">
        <v>52</v>
      </c>
      <c r="AY161" s="2" t="s">
        <v>52</v>
      </c>
      <c r="AZ161" s="2" t="s">
        <v>52</v>
      </c>
    </row>
    <row r="162" spans="1:52" ht="30" customHeight="1" x14ac:dyDescent="0.4">
      <c r="A162" s="28" t="s">
        <v>1177</v>
      </c>
      <c r="B162" s="28" t="s">
        <v>1178</v>
      </c>
      <c r="C162" s="28" t="s">
        <v>1060</v>
      </c>
      <c r="D162" s="29">
        <v>150</v>
      </c>
      <c r="E162" s="31">
        <f>단가대비표!O6</f>
        <v>5.36</v>
      </c>
      <c r="F162" s="34">
        <f>TRUNC(E162*D162,0)</f>
        <v>804</v>
      </c>
      <c r="G162" s="31">
        <f>단가대비표!P6</f>
        <v>0</v>
      </c>
      <c r="H162" s="34">
        <f>TRUNC(G162*D162,0)</f>
        <v>0</v>
      </c>
      <c r="I162" s="31">
        <f>단가대비표!V6</f>
        <v>0</v>
      </c>
      <c r="J162" s="34">
        <f>TRUNC(I162*D162,0)</f>
        <v>0</v>
      </c>
      <c r="K162" s="31">
        <f t="shared" si="21"/>
        <v>5</v>
      </c>
      <c r="L162" s="34">
        <f t="shared" si="21"/>
        <v>804</v>
      </c>
      <c r="M162" s="28" t="s">
        <v>52</v>
      </c>
      <c r="N162" s="2" t="s">
        <v>308</v>
      </c>
      <c r="O162" s="2" t="s">
        <v>1179</v>
      </c>
      <c r="P162" s="2" t="s">
        <v>62</v>
      </c>
      <c r="Q162" s="2" t="s">
        <v>62</v>
      </c>
      <c r="R162" s="2" t="s">
        <v>61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1198</v>
      </c>
      <c r="AX162" s="2" t="s">
        <v>52</v>
      </c>
      <c r="AY162" s="2" t="s">
        <v>52</v>
      </c>
      <c r="AZ162" s="2" t="s">
        <v>52</v>
      </c>
    </row>
    <row r="163" spans="1:52" ht="30" customHeight="1" x14ac:dyDescent="0.4">
      <c r="A163" s="28" t="s">
        <v>1181</v>
      </c>
      <c r="B163" s="28" t="s">
        <v>1033</v>
      </c>
      <c r="C163" s="28" t="s">
        <v>1034</v>
      </c>
      <c r="D163" s="29">
        <v>7.6999999999999999E-2</v>
      </c>
      <c r="E163" s="31">
        <f>단가대비표!O212</f>
        <v>0</v>
      </c>
      <c r="F163" s="34">
        <f>TRUNC(E163*D163,0)</f>
        <v>0</v>
      </c>
      <c r="G163" s="31">
        <f>단가대비표!P212</f>
        <v>286330</v>
      </c>
      <c r="H163" s="34">
        <f>TRUNC(G163*D163,0)</f>
        <v>22047</v>
      </c>
      <c r="I163" s="31">
        <f>단가대비표!V212</f>
        <v>0</v>
      </c>
      <c r="J163" s="34">
        <f>TRUNC(I163*D163,0)</f>
        <v>0</v>
      </c>
      <c r="K163" s="31">
        <f t="shared" si="21"/>
        <v>286330</v>
      </c>
      <c r="L163" s="34">
        <f t="shared" si="21"/>
        <v>22047</v>
      </c>
      <c r="M163" s="28" t="s">
        <v>52</v>
      </c>
      <c r="N163" s="2" t="s">
        <v>308</v>
      </c>
      <c r="O163" s="2" t="s">
        <v>1182</v>
      </c>
      <c r="P163" s="2" t="s">
        <v>62</v>
      </c>
      <c r="Q163" s="2" t="s">
        <v>62</v>
      </c>
      <c r="R163" s="2" t="s">
        <v>61</v>
      </c>
      <c r="S163" s="3"/>
      <c r="T163" s="3"/>
      <c r="U163" s="3"/>
      <c r="V163" s="3">
        <v>1</v>
      </c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52</v>
      </c>
      <c r="AW163" s="2" t="s">
        <v>1199</v>
      </c>
      <c r="AX163" s="2" t="s">
        <v>52</v>
      </c>
      <c r="AY163" s="2" t="s">
        <v>52</v>
      </c>
      <c r="AZ163" s="2" t="s">
        <v>52</v>
      </c>
    </row>
    <row r="164" spans="1:52" ht="30" customHeight="1" x14ac:dyDescent="0.4">
      <c r="A164" s="28" t="s">
        <v>1037</v>
      </c>
      <c r="B164" s="28" t="s">
        <v>1184</v>
      </c>
      <c r="C164" s="28" t="s">
        <v>973</v>
      </c>
      <c r="D164" s="29">
        <v>1</v>
      </c>
      <c r="E164" s="31">
        <f>TRUNC(SUMIF(V161:V164, RIGHTB(O164, 1), H161:H164)*U164, 2)</f>
        <v>881.88</v>
      </c>
      <c r="F164" s="34">
        <f>TRUNC(E164*D164,0)</f>
        <v>881</v>
      </c>
      <c r="G164" s="31">
        <v>0</v>
      </c>
      <c r="H164" s="34">
        <f>TRUNC(G164*D164,0)</f>
        <v>0</v>
      </c>
      <c r="I164" s="31">
        <v>0</v>
      </c>
      <c r="J164" s="34">
        <f>TRUNC(I164*D164,0)</f>
        <v>0</v>
      </c>
      <c r="K164" s="31">
        <f t="shared" si="21"/>
        <v>881</v>
      </c>
      <c r="L164" s="34">
        <f t="shared" si="21"/>
        <v>881</v>
      </c>
      <c r="M164" s="28" t="s">
        <v>52</v>
      </c>
      <c r="N164" s="2" t="s">
        <v>308</v>
      </c>
      <c r="O164" s="2" t="s">
        <v>1039</v>
      </c>
      <c r="P164" s="2" t="s">
        <v>62</v>
      </c>
      <c r="Q164" s="2" t="s">
        <v>62</v>
      </c>
      <c r="R164" s="2" t="s">
        <v>62</v>
      </c>
      <c r="S164" s="3">
        <v>1</v>
      </c>
      <c r="T164" s="3">
        <v>0</v>
      </c>
      <c r="U164" s="3">
        <v>0.04</v>
      </c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52</v>
      </c>
      <c r="AW164" s="2" t="s">
        <v>1200</v>
      </c>
      <c r="AX164" s="2" t="s">
        <v>52</v>
      </c>
      <c r="AY164" s="2" t="s">
        <v>52</v>
      </c>
      <c r="AZ164" s="2" t="s">
        <v>52</v>
      </c>
    </row>
    <row r="165" spans="1:52" ht="30" customHeight="1" x14ac:dyDescent="0.4">
      <c r="A165" s="28" t="s">
        <v>1026</v>
      </c>
      <c r="B165" s="28" t="s">
        <v>52</v>
      </c>
      <c r="C165" s="28" t="s">
        <v>52</v>
      </c>
      <c r="D165" s="29"/>
      <c r="E165" s="31"/>
      <c r="F165" s="34">
        <f>TRUNC(SUMIF(N161:N164, N160, F161:F164),0)</f>
        <v>2043</v>
      </c>
      <c r="G165" s="31"/>
      <c r="H165" s="34">
        <f>TRUNC(SUMIF(N161:N164, N160, H161:H164),0)</f>
        <v>22047</v>
      </c>
      <c r="I165" s="31"/>
      <c r="J165" s="34">
        <f>TRUNC(SUMIF(N161:N164, N160, J161:J164),0)</f>
        <v>0</v>
      </c>
      <c r="K165" s="31"/>
      <c r="L165" s="34">
        <f>F165+H165+J165</f>
        <v>24090</v>
      </c>
      <c r="M165" s="28" t="s">
        <v>52</v>
      </c>
      <c r="N165" s="2" t="s">
        <v>173</v>
      </c>
      <c r="O165" s="2" t="s">
        <v>173</v>
      </c>
      <c r="P165" s="2" t="s">
        <v>52</v>
      </c>
      <c r="Q165" s="2" t="s">
        <v>52</v>
      </c>
      <c r="R165" s="2" t="s">
        <v>52</v>
      </c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52</v>
      </c>
      <c r="AX165" s="2" t="s">
        <v>52</v>
      </c>
      <c r="AY165" s="2" t="s">
        <v>52</v>
      </c>
      <c r="AZ165" s="2" t="s">
        <v>52</v>
      </c>
    </row>
    <row r="166" spans="1:52" ht="30" customHeight="1" x14ac:dyDescent="0.4">
      <c r="A166" s="29"/>
      <c r="B166" s="29"/>
      <c r="C166" s="29"/>
      <c r="D166" s="29"/>
      <c r="E166" s="31"/>
      <c r="F166" s="34"/>
      <c r="G166" s="31"/>
      <c r="H166" s="34"/>
      <c r="I166" s="31"/>
      <c r="J166" s="34"/>
      <c r="K166" s="31"/>
      <c r="L166" s="34"/>
      <c r="M166" s="29"/>
    </row>
    <row r="167" spans="1:52" ht="30" customHeight="1" x14ac:dyDescent="0.4">
      <c r="A167" s="25" t="s">
        <v>1201</v>
      </c>
      <c r="B167" s="26"/>
      <c r="C167" s="26"/>
      <c r="D167" s="26"/>
      <c r="E167" s="30"/>
      <c r="F167" s="33"/>
      <c r="G167" s="30"/>
      <c r="H167" s="33"/>
      <c r="I167" s="30"/>
      <c r="J167" s="33"/>
      <c r="K167" s="30"/>
      <c r="L167" s="33"/>
      <c r="M167" s="27"/>
      <c r="N167" s="1" t="s">
        <v>304</v>
      </c>
    </row>
    <row r="168" spans="1:52" ht="30" customHeight="1" x14ac:dyDescent="0.4">
      <c r="A168" s="28" t="s">
        <v>1172</v>
      </c>
      <c r="B168" s="28" t="s">
        <v>1173</v>
      </c>
      <c r="C168" s="28" t="s">
        <v>1174</v>
      </c>
      <c r="D168" s="29">
        <v>0.04</v>
      </c>
      <c r="E168" s="31">
        <f>단가대비표!O7</f>
        <v>13280</v>
      </c>
      <c r="F168" s="34">
        <f>TRUNC(E168*D168,0)</f>
        <v>531</v>
      </c>
      <c r="G168" s="31">
        <f>단가대비표!P7</f>
        <v>0</v>
      </c>
      <c r="H168" s="34">
        <f>TRUNC(G168*D168,0)</f>
        <v>0</v>
      </c>
      <c r="I168" s="31">
        <f>단가대비표!V7</f>
        <v>0</v>
      </c>
      <c r="J168" s="34">
        <f>TRUNC(I168*D168,0)</f>
        <v>0</v>
      </c>
      <c r="K168" s="31">
        <f t="shared" ref="K168:L171" si="22">TRUNC(E168+G168+I168,0)</f>
        <v>13280</v>
      </c>
      <c r="L168" s="34">
        <f t="shared" si="22"/>
        <v>531</v>
      </c>
      <c r="M168" s="28" t="s">
        <v>52</v>
      </c>
      <c r="N168" s="2" t="s">
        <v>304</v>
      </c>
      <c r="O168" s="2" t="s">
        <v>1175</v>
      </c>
      <c r="P168" s="2" t="s">
        <v>62</v>
      </c>
      <c r="Q168" s="2" t="s">
        <v>62</v>
      </c>
      <c r="R168" s="2" t="s">
        <v>61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1202</v>
      </c>
      <c r="AX168" s="2" t="s">
        <v>52</v>
      </c>
      <c r="AY168" s="2" t="s">
        <v>52</v>
      </c>
      <c r="AZ168" s="2" t="s">
        <v>52</v>
      </c>
    </row>
    <row r="169" spans="1:52" ht="30" customHeight="1" x14ac:dyDescent="0.4">
      <c r="A169" s="28" t="s">
        <v>1177</v>
      </c>
      <c r="B169" s="28" t="s">
        <v>1178</v>
      </c>
      <c r="C169" s="28" t="s">
        <v>1060</v>
      </c>
      <c r="D169" s="29">
        <v>191</v>
      </c>
      <c r="E169" s="31">
        <f>단가대비표!O6</f>
        <v>5.36</v>
      </c>
      <c r="F169" s="34">
        <f>TRUNC(E169*D169,0)</f>
        <v>1023</v>
      </c>
      <c r="G169" s="31">
        <f>단가대비표!P6</f>
        <v>0</v>
      </c>
      <c r="H169" s="34">
        <f>TRUNC(G169*D169,0)</f>
        <v>0</v>
      </c>
      <c r="I169" s="31">
        <f>단가대비표!V6</f>
        <v>0</v>
      </c>
      <c r="J169" s="34">
        <f>TRUNC(I169*D169,0)</f>
        <v>0</v>
      </c>
      <c r="K169" s="31">
        <f t="shared" si="22"/>
        <v>5</v>
      </c>
      <c r="L169" s="34">
        <f t="shared" si="22"/>
        <v>1023</v>
      </c>
      <c r="M169" s="28" t="s">
        <v>52</v>
      </c>
      <c r="N169" s="2" t="s">
        <v>304</v>
      </c>
      <c r="O169" s="2" t="s">
        <v>1179</v>
      </c>
      <c r="P169" s="2" t="s">
        <v>62</v>
      </c>
      <c r="Q169" s="2" t="s">
        <v>62</v>
      </c>
      <c r="R169" s="2" t="s">
        <v>61</v>
      </c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52</v>
      </c>
      <c r="AW169" s="2" t="s">
        <v>1203</v>
      </c>
      <c r="AX169" s="2" t="s">
        <v>52</v>
      </c>
      <c r="AY169" s="2" t="s">
        <v>52</v>
      </c>
      <c r="AZ169" s="2" t="s">
        <v>52</v>
      </c>
    </row>
    <row r="170" spans="1:52" ht="30" customHeight="1" x14ac:dyDescent="0.4">
      <c r="A170" s="28" t="s">
        <v>1181</v>
      </c>
      <c r="B170" s="28" t="s">
        <v>1033</v>
      </c>
      <c r="C170" s="28" t="s">
        <v>1034</v>
      </c>
      <c r="D170" s="29">
        <v>8.4000000000000005E-2</v>
      </c>
      <c r="E170" s="31">
        <f>단가대비표!O212</f>
        <v>0</v>
      </c>
      <c r="F170" s="34">
        <f>TRUNC(E170*D170,0)</f>
        <v>0</v>
      </c>
      <c r="G170" s="31">
        <f>단가대비표!P212</f>
        <v>286330</v>
      </c>
      <c r="H170" s="34">
        <f>TRUNC(G170*D170,0)</f>
        <v>24051</v>
      </c>
      <c r="I170" s="31">
        <f>단가대비표!V212</f>
        <v>0</v>
      </c>
      <c r="J170" s="34">
        <f>TRUNC(I170*D170,0)</f>
        <v>0</v>
      </c>
      <c r="K170" s="31">
        <f t="shared" si="22"/>
        <v>286330</v>
      </c>
      <c r="L170" s="34">
        <f t="shared" si="22"/>
        <v>24051</v>
      </c>
      <c r="M170" s="28" t="s">
        <v>52</v>
      </c>
      <c r="N170" s="2" t="s">
        <v>304</v>
      </c>
      <c r="O170" s="2" t="s">
        <v>1182</v>
      </c>
      <c r="P170" s="2" t="s">
        <v>62</v>
      </c>
      <c r="Q170" s="2" t="s">
        <v>62</v>
      </c>
      <c r="R170" s="2" t="s">
        <v>61</v>
      </c>
      <c r="S170" s="3"/>
      <c r="T170" s="3"/>
      <c r="U170" s="3"/>
      <c r="V170" s="3">
        <v>1</v>
      </c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52</v>
      </c>
      <c r="AW170" s="2" t="s">
        <v>1204</v>
      </c>
      <c r="AX170" s="2" t="s">
        <v>52</v>
      </c>
      <c r="AY170" s="2" t="s">
        <v>52</v>
      </c>
      <c r="AZ170" s="2" t="s">
        <v>52</v>
      </c>
    </row>
    <row r="171" spans="1:52" ht="30" customHeight="1" x14ac:dyDescent="0.4">
      <c r="A171" s="28" t="s">
        <v>1037</v>
      </c>
      <c r="B171" s="28" t="s">
        <v>1184</v>
      </c>
      <c r="C171" s="28" t="s">
        <v>973</v>
      </c>
      <c r="D171" s="29">
        <v>1</v>
      </c>
      <c r="E171" s="31">
        <f>TRUNC(SUMIF(V168:V171, RIGHTB(O171, 1), H168:H171)*U171, 2)</f>
        <v>962.04</v>
      </c>
      <c r="F171" s="34">
        <f>TRUNC(E171*D171,0)</f>
        <v>962</v>
      </c>
      <c r="G171" s="31">
        <v>0</v>
      </c>
      <c r="H171" s="34">
        <f>TRUNC(G171*D171,0)</f>
        <v>0</v>
      </c>
      <c r="I171" s="31">
        <v>0</v>
      </c>
      <c r="J171" s="34">
        <f>TRUNC(I171*D171,0)</f>
        <v>0</v>
      </c>
      <c r="K171" s="31">
        <f t="shared" si="22"/>
        <v>962</v>
      </c>
      <c r="L171" s="34">
        <f t="shared" si="22"/>
        <v>962</v>
      </c>
      <c r="M171" s="28" t="s">
        <v>52</v>
      </c>
      <c r="N171" s="2" t="s">
        <v>304</v>
      </c>
      <c r="O171" s="2" t="s">
        <v>1039</v>
      </c>
      <c r="P171" s="2" t="s">
        <v>62</v>
      </c>
      <c r="Q171" s="2" t="s">
        <v>62</v>
      </c>
      <c r="R171" s="2" t="s">
        <v>62</v>
      </c>
      <c r="S171" s="3">
        <v>1</v>
      </c>
      <c r="T171" s="3">
        <v>0</v>
      </c>
      <c r="U171" s="3">
        <v>0.04</v>
      </c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52</v>
      </c>
      <c r="AW171" s="2" t="s">
        <v>1205</v>
      </c>
      <c r="AX171" s="2" t="s">
        <v>52</v>
      </c>
      <c r="AY171" s="2" t="s">
        <v>52</v>
      </c>
      <c r="AZ171" s="2" t="s">
        <v>52</v>
      </c>
    </row>
    <row r="172" spans="1:52" ht="30" customHeight="1" x14ac:dyDescent="0.4">
      <c r="A172" s="28" t="s">
        <v>1026</v>
      </c>
      <c r="B172" s="28" t="s">
        <v>52</v>
      </c>
      <c r="C172" s="28" t="s">
        <v>52</v>
      </c>
      <c r="D172" s="29"/>
      <c r="E172" s="31"/>
      <c r="F172" s="34">
        <f>TRUNC(SUMIF(N168:N171, N167, F168:F171),0)</f>
        <v>2516</v>
      </c>
      <c r="G172" s="31"/>
      <c r="H172" s="34">
        <f>TRUNC(SUMIF(N168:N171, N167, H168:H171),0)</f>
        <v>24051</v>
      </c>
      <c r="I172" s="31"/>
      <c r="J172" s="34">
        <f>TRUNC(SUMIF(N168:N171, N167, J168:J171),0)</f>
        <v>0</v>
      </c>
      <c r="K172" s="31"/>
      <c r="L172" s="34">
        <f>F172+H172+J172</f>
        <v>26567</v>
      </c>
      <c r="M172" s="28" t="s">
        <v>52</v>
      </c>
      <c r="N172" s="2" t="s">
        <v>173</v>
      </c>
      <c r="O172" s="2" t="s">
        <v>173</v>
      </c>
      <c r="P172" s="2" t="s">
        <v>52</v>
      </c>
      <c r="Q172" s="2" t="s">
        <v>52</v>
      </c>
      <c r="R172" s="2" t="s">
        <v>52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52</v>
      </c>
      <c r="AW172" s="2" t="s">
        <v>52</v>
      </c>
      <c r="AX172" s="2" t="s">
        <v>52</v>
      </c>
      <c r="AY172" s="2" t="s">
        <v>52</v>
      </c>
      <c r="AZ172" s="2" t="s">
        <v>52</v>
      </c>
    </row>
    <row r="173" spans="1:52" ht="30" customHeight="1" x14ac:dyDescent="0.4">
      <c r="A173" s="29"/>
      <c r="B173" s="29"/>
      <c r="C173" s="29"/>
      <c r="D173" s="29"/>
      <c r="E173" s="31"/>
      <c r="F173" s="34"/>
      <c r="G173" s="31"/>
      <c r="H173" s="34"/>
      <c r="I173" s="31"/>
      <c r="J173" s="34"/>
      <c r="K173" s="31"/>
      <c r="L173" s="34"/>
      <c r="M173" s="29"/>
    </row>
    <row r="174" spans="1:52" ht="30" customHeight="1" x14ac:dyDescent="0.4">
      <c r="A174" s="25" t="s">
        <v>1206</v>
      </c>
      <c r="B174" s="26"/>
      <c r="C174" s="26"/>
      <c r="D174" s="26"/>
      <c r="E174" s="30"/>
      <c r="F174" s="33"/>
      <c r="G174" s="30"/>
      <c r="H174" s="33"/>
      <c r="I174" s="30"/>
      <c r="J174" s="33"/>
      <c r="K174" s="30"/>
      <c r="L174" s="33"/>
      <c r="M174" s="27"/>
      <c r="N174" s="1" t="s">
        <v>184</v>
      </c>
    </row>
    <row r="175" spans="1:52" ht="30" customHeight="1" x14ac:dyDescent="0.4">
      <c r="A175" s="28" t="s">
        <v>1207</v>
      </c>
      <c r="B175" s="28" t="s">
        <v>1208</v>
      </c>
      <c r="C175" s="28" t="s">
        <v>178</v>
      </c>
      <c r="D175" s="29">
        <v>1.05</v>
      </c>
      <c r="E175" s="31">
        <f>단가대비표!O85</f>
        <v>2020</v>
      </c>
      <c r="F175" s="34">
        <f>TRUNC(E175*D175,0)</f>
        <v>2121</v>
      </c>
      <c r="G175" s="31">
        <f>단가대비표!P85</f>
        <v>0</v>
      </c>
      <c r="H175" s="34">
        <f>TRUNC(G175*D175,0)</f>
        <v>0</v>
      </c>
      <c r="I175" s="31">
        <f>단가대비표!V85</f>
        <v>0</v>
      </c>
      <c r="J175" s="34">
        <f>TRUNC(I175*D175,0)</f>
        <v>0</v>
      </c>
      <c r="K175" s="31">
        <f t="shared" ref="K175:L179" si="23">TRUNC(E175+G175+I175,0)</f>
        <v>2020</v>
      </c>
      <c r="L175" s="34">
        <f t="shared" si="23"/>
        <v>2121</v>
      </c>
      <c r="M175" s="28" t="s">
        <v>52</v>
      </c>
      <c r="N175" s="2" t="s">
        <v>184</v>
      </c>
      <c r="O175" s="2" t="s">
        <v>1209</v>
      </c>
      <c r="P175" s="2" t="s">
        <v>62</v>
      </c>
      <c r="Q175" s="2" t="s">
        <v>62</v>
      </c>
      <c r="R175" s="2" t="s">
        <v>61</v>
      </c>
      <c r="S175" s="3"/>
      <c r="T175" s="3"/>
      <c r="U175" s="3"/>
      <c r="V175" s="3">
        <v>1</v>
      </c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1210</v>
      </c>
      <c r="AX175" s="2" t="s">
        <v>52</v>
      </c>
      <c r="AY175" s="2" t="s">
        <v>52</v>
      </c>
      <c r="AZ175" s="2" t="s">
        <v>52</v>
      </c>
    </row>
    <row r="176" spans="1:52" ht="30" customHeight="1" x14ac:dyDescent="0.4">
      <c r="A176" s="28" t="s">
        <v>1103</v>
      </c>
      <c r="B176" s="28" t="s">
        <v>1104</v>
      </c>
      <c r="C176" s="28" t="s">
        <v>973</v>
      </c>
      <c r="D176" s="29">
        <v>1</v>
      </c>
      <c r="E176" s="31">
        <f>TRUNC(SUMIF(V175:V179, RIGHTB(O176, 1), F175:F179)*U176, 2)</f>
        <v>63.63</v>
      </c>
      <c r="F176" s="34">
        <f>TRUNC(E176*D176,0)</f>
        <v>63</v>
      </c>
      <c r="G176" s="31">
        <v>0</v>
      </c>
      <c r="H176" s="34">
        <f>TRUNC(G176*D176,0)</f>
        <v>0</v>
      </c>
      <c r="I176" s="31">
        <v>0</v>
      </c>
      <c r="J176" s="34">
        <f>TRUNC(I176*D176,0)</f>
        <v>0</v>
      </c>
      <c r="K176" s="31">
        <f t="shared" si="23"/>
        <v>63</v>
      </c>
      <c r="L176" s="34">
        <f t="shared" si="23"/>
        <v>63</v>
      </c>
      <c r="M176" s="28" t="s">
        <v>52</v>
      </c>
      <c r="N176" s="2" t="s">
        <v>184</v>
      </c>
      <c r="O176" s="2" t="s">
        <v>1039</v>
      </c>
      <c r="P176" s="2" t="s">
        <v>62</v>
      </c>
      <c r="Q176" s="2" t="s">
        <v>62</v>
      </c>
      <c r="R176" s="2" t="s">
        <v>62</v>
      </c>
      <c r="S176" s="3">
        <v>0</v>
      </c>
      <c r="T176" s="3">
        <v>0</v>
      </c>
      <c r="U176" s="3">
        <v>0.03</v>
      </c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52</v>
      </c>
      <c r="AW176" s="2" t="s">
        <v>1211</v>
      </c>
      <c r="AX176" s="2" t="s">
        <v>52</v>
      </c>
      <c r="AY176" s="2" t="s">
        <v>52</v>
      </c>
      <c r="AZ176" s="2" t="s">
        <v>52</v>
      </c>
    </row>
    <row r="177" spans="1:52" ht="30" customHeight="1" x14ac:dyDescent="0.4">
      <c r="A177" s="28" t="s">
        <v>1051</v>
      </c>
      <c r="B177" s="28" t="s">
        <v>1033</v>
      </c>
      <c r="C177" s="28" t="s">
        <v>1034</v>
      </c>
      <c r="D177" s="29">
        <v>3.7999999999999999E-2</v>
      </c>
      <c r="E177" s="31">
        <f>단가대비표!O215</f>
        <v>0</v>
      </c>
      <c r="F177" s="34">
        <f>TRUNC(E177*D177,0)</f>
        <v>0</v>
      </c>
      <c r="G177" s="31">
        <f>단가대비표!P215</f>
        <v>249073</v>
      </c>
      <c r="H177" s="34">
        <f>TRUNC(G177*D177,0)</f>
        <v>9464</v>
      </c>
      <c r="I177" s="31">
        <f>단가대비표!V215</f>
        <v>0</v>
      </c>
      <c r="J177" s="34">
        <f>TRUNC(I177*D177,0)</f>
        <v>0</v>
      </c>
      <c r="K177" s="31">
        <f t="shared" si="23"/>
        <v>249073</v>
      </c>
      <c r="L177" s="34">
        <f t="shared" si="23"/>
        <v>9464</v>
      </c>
      <c r="M177" s="28" t="s">
        <v>52</v>
      </c>
      <c r="N177" s="2" t="s">
        <v>184</v>
      </c>
      <c r="O177" s="2" t="s">
        <v>1052</v>
      </c>
      <c r="P177" s="2" t="s">
        <v>62</v>
      </c>
      <c r="Q177" s="2" t="s">
        <v>62</v>
      </c>
      <c r="R177" s="2" t="s">
        <v>61</v>
      </c>
      <c r="S177" s="3"/>
      <c r="T177" s="3"/>
      <c r="U177" s="3"/>
      <c r="V177" s="3"/>
      <c r="W177" s="3">
        <v>2</v>
      </c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52</v>
      </c>
      <c r="AW177" s="2" t="s">
        <v>1212</v>
      </c>
      <c r="AX177" s="2" t="s">
        <v>52</v>
      </c>
      <c r="AY177" s="2" t="s">
        <v>52</v>
      </c>
      <c r="AZ177" s="2" t="s">
        <v>52</v>
      </c>
    </row>
    <row r="178" spans="1:52" ht="30" customHeight="1" x14ac:dyDescent="0.4">
      <c r="A178" s="28" t="s">
        <v>1073</v>
      </c>
      <c r="B178" s="28" t="s">
        <v>1033</v>
      </c>
      <c r="C178" s="28" t="s">
        <v>1034</v>
      </c>
      <c r="D178" s="29">
        <v>1.2999999999999999E-2</v>
      </c>
      <c r="E178" s="31">
        <f>단가대비표!O209</f>
        <v>0</v>
      </c>
      <c r="F178" s="34">
        <f>TRUNC(E178*D178,0)</f>
        <v>0</v>
      </c>
      <c r="G178" s="31">
        <f>단가대비표!P209</f>
        <v>172698</v>
      </c>
      <c r="H178" s="34">
        <f>TRUNC(G178*D178,0)</f>
        <v>2245</v>
      </c>
      <c r="I178" s="31">
        <f>단가대비표!V209</f>
        <v>0</v>
      </c>
      <c r="J178" s="34">
        <f>TRUNC(I178*D178,0)</f>
        <v>0</v>
      </c>
      <c r="K178" s="31">
        <f t="shared" si="23"/>
        <v>172698</v>
      </c>
      <c r="L178" s="34">
        <f t="shared" si="23"/>
        <v>2245</v>
      </c>
      <c r="M178" s="28" t="s">
        <v>52</v>
      </c>
      <c r="N178" s="2" t="s">
        <v>184</v>
      </c>
      <c r="O178" s="2" t="s">
        <v>1074</v>
      </c>
      <c r="P178" s="2" t="s">
        <v>62</v>
      </c>
      <c r="Q178" s="2" t="s">
        <v>62</v>
      </c>
      <c r="R178" s="2" t="s">
        <v>61</v>
      </c>
      <c r="S178" s="3"/>
      <c r="T178" s="3"/>
      <c r="U178" s="3"/>
      <c r="V178" s="3"/>
      <c r="W178" s="3">
        <v>2</v>
      </c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1213</v>
      </c>
      <c r="AX178" s="2" t="s">
        <v>52</v>
      </c>
      <c r="AY178" s="2" t="s">
        <v>52</v>
      </c>
      <c r="AZ178" s="2" t="s">
        <v>52</v>
      </c>
    </row>
    <row r="179" spans="1:52" ht="30" customHeight="1" x14ac:dyDescent="0.4">
      <c r="A179" s="28" t="s">
        <v>1037</v>
      </c>
      <c r="B179" s="28" t="s">
        <v>1108</v>
      </c>
      <c r="C179" s="28" t="s">
        <v>973</v>
      </c>
      <c r="D179" s="29">
        <v>1</v>
      </c>
      <c r="E179" s="31">
        <f>TRUNC(SUMIF(W175:W179, RIGHTB(O179, 1), H175:H179)*U179, 2)</f>
        <v>234.18</v>
      </c>
      <c r="F179" s="34">
        <f>TRUNC(E179*D179,0)</f>
        <v>234</v>
      </c>
      <c r="G179" s="31">
        <v>0</v>
      </c>
      <c r="H179" s="34">
        <f>TRUNC(G179*D179,0)</f>
        <v>0</v>
      </c>
      <c r="I179" s="31">
        <v>0</v>
      </c>
      <c r="J179" s="34">
        <f>TRUNC(I179*D179,0)</f>
        <v>0</v>
      </c>
      <c r="K179" s="31">
        <f t="shared" si="23"/>
        <v>234</v>
      </c>
      <c r="L179" s="34">
        <f t="shared" si="23"/>
        <v>234</v>
      </c>
      <c r="M179" s="28" t="s">
        <v>52</v>
      </c>
      <c r="N179" s="2" t="s">
        <v>184</v>
      </c>
      <c r="O179" s="2" t="s">
        <v>1109</v>
      </c>
      <c r="P179" s="2" t="s">
        <v>62</v>
      </c>
      <c r="Q179" s="2" t="s">
        <v>62</v>
      </c>
      <c r="R179" s="2" t="s">
        <v>62</v>
      </c>
      <c r="S179" s="3">
        <v>1</v>
      </c>
      <c r="T179" s="3">
        <v>0</v>
      </c>
      <c r="U179" s="3">
        <v>0.02</v>
      </c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1214</v>
      </c>
      <c r="AX179" s="2" t="s">
        <v>52</v>
      </c>
      <c r="AY179" s="2" t="s">
        <v>52</v>
      </c>
      <c r="AZ179" s="2" t="s">
        <v>52</v>
      </c>
    </row>
    <row r="180" spans="1:52" ht="30" customHeight="1" x14ac:dyDescent="0.4">
      <c r="A180" s="28" t="s">
        <v>1026</v>
      </c>
      <c r="B180" s="28" t="s">
        <v>52</v>
      </c>
      <c r="C180" s="28" t="s">
        <v>52</v>
      </c>
      <c r="D180" s="29"/>
      <c r="E180" s="31"/>
      <c r="F180" s="34">
        <f>TRUNC(SUMIF(N175:N179, N174, F175:F179),0)</f>
        <v>2418</v>
      </c>
      <c r="G180" s="31"/>
      <c r="H180" s="34">
        <f>TRUNC(SUMIF(N175:N179, N174, H175:H179),0)</f>
        <v>11709</v>
      </c>
      <c r="I180" s="31"/>
      <c r="J180" s="34">
        <f>TRUNC(SUMIF(N175:N179, N174, J175:J179),0)</f>
        <v>0</v>
      </c>
      <c r="K180" s="31"/>
      <c r="L180" s="34">
        <f>F180+H180+J180</f>
        <v>14127</v>
      </c>
      <c r="M180" s="28" t="s">
        <v>52</v>
      </c>
      <c r="N180" s="2" t="s">
        <v>173</v>
      </c>
      <c r="O180" s="2" t="s">
        <v>173</v>
      </c>
      <c r="P180" s="2" t="s">
        <v>52</v>
      </c>
      <c r="Q180" s="2" t="s">
        <v>52</v>
      </c>
      <c r="R180" s="2" t="s">
        <v>52</v>
      </c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52</v>
      </c>
      <c r="AX180" s="2" t="s">
        <v>52</v>
      </c>
      <c r="AY180" s="2" t="s">
        <v>52</v>
      </c>
      <c r="AZ180" s="2" t="s">
        <v>52</v>
      </c>
    </row>
    <row r="181" spans="1:52" ht="30" customHeight="1" x14ac:dyDescent="0.4">
      <c r="A181" s="29"/>
      <c r="B181" s="29"/>
      <c r="C181" s="29"/>
      <c r="D181" s="29"/>
      <c r="E181" s="31"/>
      <c r="F181" s="34"/>
      <c r="G181" s="31"/>
      <c r="H181" s="34"/>
      <c r="I181" s="31"/>
      <c r="J181" s="34"/>
      <c r="K181" s="31"/>
      <c r="L181" s="34"/>
      <c r="M181" s="29"/>
    </row>
    <row r="182" spans="1:52" ht="30" customHeight="1" x14ac:dyDescent="0.4">
      <c r="A182" s="25" t="s">
        <v>1215</v>
      </c>
      <c r="B182" s="26"/>
      <c r="C182" s="26"/>
      <c r="D182" s="26"/>
      <c r="E182" s="30"/>
      <c r="F182" s="33"/>
      <c r="G182" s="30"/>
      <c r="H182" s="33"/>
      <c r="I182" s="30"/>
      <c r="J182" s="33"/>
      <c r="K182" s="30"/>
      <c r="L182" s="33"/>
      <c r="M182" s="27"/>
      <c r="N182" s="1" t="s">
        <v>180</v>
      </c>
    </row>
    <row r="183" spans="1:52" ht="30" customHeight="1" x14ac:dyDescent="0.4">
      <c r="A183" s="28" t="s">
        <v>1207</v>
      </c>
      <c r="B183" s="28" t="s">
        <v>1216</v>
      </c>
      <c r="C183" s="28" t="s">
        <v>178</v>
      </c>
      <c r="D183" s="29">
        <v>1.05</v>
      </c>
      <c r="E183" s="31">
        <f>단가대비표!O86</f>
        <v>7270</v>
      </c>
      <c r="F183" s="34">
        <f>TRUNC(E183*D183,0)</f>
        <v>7633</v>
      </c>
      <c r="G183" s="31">
        <f>단가대비표!P86</f>
        <v>0</v>
      </c>
      <c r="H183" s="34">
        <f>TRUNC(G183*D183,0)</f>
        <v>0</v>
      </c>
      <c r="I183" s="31">
        <f>단가대비표!V86</f>
        <v>0</v>
      </c>
      <c r="J183" s="34">
        <f>TRUNC(I183*D183,0)</f>
        <v>0</v>
      </c>
      <c r="K183" s="31">
        <f t="shared" ref="K183:L187" si="24">TRUNC(E183+G183+I183,0)</f>
        <v>7270</v>
      </c>
      <c r="L183" s="34">
        <f t="shared" si="24"/>
        <v>7633</v>
      </c>
      <c r="M183" s="28" t="s">
        <v>52</v>
      </c>
      <c r="N183" s="2" t="s">
        <v>180</v>
      </c>
      <c r="O183" s="2" t="s">
        <v>1217</v>
      </c>
      <c r="P183" s="2" t="s">
        <v>62</v>
      </c>
      <c r="Q183" s="2" t="s">
        <v>62</v>
      </c>
      <c r="R183" s="2" t="s">
        <v>61</v>
      </c>
      <c r="S183" s="3"/>
      <c r="T183" s="3"/>
      <c r="U183" s="3"/>
      <c r="V183" s="3">
        <v>1</v>
      </c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1218</v>
      </c>
      <c r="AX183" s="2" t="s">
        <v>52</v>
      </c>
      <c r="AY183" s="2" t="s">
        <v>52</v>
      </c>
      <c r="AZ183" s="2" t="s">
        <v>52</v>
      </c>
    </row>
    <row r="184" spans="1:52" ht="30" customHeight="1" x14ac:dyDescent="0.4">
      <c r="A184" s="28" t="s">
        <v>1103</v>
      </c>
      <c r="B184" s="28" t="s">
        <v>1104</v>
      </c>
      <c r="C184" s="28" t="s">
        <v>973</v>
      </c>
      <c r="D184" s="29">
        <v>1</v>
      </c>
      <c r="E184" s="31">
        <f>TRUNC(SUMIF(V183:V187, RIGHTB(O184, 1), F183:F187)*U184, 2)</f>
        <v>228.99</v>
      </c>
      <c r="F184" s="34">
        <f>TRUNC(E184*D184,0)</f>
        <v>228</v>
      </c>
      <c r="G184" s="31">
        <v>0</v>
      </c>
      <c r="H184" s="34">
        <f>TRUNC(G184*D184,0)</f>
        <v>0</v>
      </c>
      <c r="I184" s="31">
        <v>0</v>
      </c>
      <c r="J184" s="34">
        <f>TRUNC(I184*D184,0)</f>
        <v>0</v>
      </c>
      <c r="K184" s="31">
        <f t="shared" si="24"/>
        <v>228</v>
      </c>
      <c r="L184" s="34">
        <f t="shared" si="24"/>
        <v>228</v>
      </c>
      <c r="M184" s="28" t="s">
        <v>52</v>
      </c>
      <c r="N184" s="2" t="s">
        <v>180</v>
      </c>
      <c r="O184" s="2" t="s">
        <v>1039</v>
      </c>
      <c r="P184" s="2" t="s">
        <v>62</v>
      </c>
      <c r="Q184" s="2" t="s">
        <v>62</v>
      </c>
      <c r="R184" s="2" t="s">
        <v>62</v>
      </c>
      <c r="S184" s="3">
        <v>0</v>
      </c>
      <c r="T184" s="3">
        <v>0</v>
      </c>
      <c r="U184" s="3">
        <v>0.03</v>
      </c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52</v>
      </c>
      <c r="AW184" s="2" t="s">
        <v>1219</v>
      </c>
      <c r="AX184" s="2" t="s">
        <v>52</v>
      </c>
      <c r="AY184" s="2" t="s">
        <v>52</v>
      </c>
      <c r="AZ184" s="2" t="s">
        <v>52</v>
      </c>
    </row>
    <row r="185" spans="1:52" ht="30" customHeight="1" x14ac:dyDescent="0.4">
      <c r="A185" s="28" t="s">
        <v>1051</v>
      </c>
      <c r="B185" s="28" t="s">
        <v>1033</v>
      </c>
      <c r="C185" s="28" t="s">
        <v>1034</v>
      </c>
      <c r="D185" s="29">
        <v>8.5999999999999993E-2</v>
      </c>
      <c r="E185" s="31">
        <f>단가대비표!O215</f>
        <v>0</v>
      </c>
      <c r="F185" s="34">
        <f>TRUNC(E185*D185,0)</f>
        <v>0</v>
      </c>
      <c r="G185" s="31">
        <f>단가대비표!P215</f>
        <v>249073</v>
      </c>
      <c r="H185" s="34">
        <f>TRUNC(G185*D185,0)</f>
        <v>21420</v>
      </c>
      <c r="I185" s="31">
        <f>단가대비표!V215</f>
        <v>0</v>
      </c>
      <c r="J185" s="34">
        <f>TRUNC(I185*D185,0)</f>
        <v>0</v>
      </c>
      <c r="K185" s="31">
        <f t="shared" si="24"/>
        <v>249073</v>
      </c>
      <c r="L185" s="34">
        <f t="shared" si="24"/>
        <v>21420</v>
      </c>
      <c r="M185" s="28" t="s">
        <v>52</v>
      </c>
      <c r="N185" s="2" t="s">
        <v>180</v>
      </c>
      <c r="O185" s="2" t="s">
        <v>1052</v>
      </c>
      <c r="P185" s="2" t="s">
        <v>62</v>
      </c>
      <c r="Q185" s="2" t="s">
        <v>62</v>
      </c>
      <c r="R185" s="2" t="s">
        <v>61</v>
      </c>
      <c r="S185" s="3"/>
      <c r="T185" s="3"/>
      <c r="U185" s="3"/>
      <c r="V185" s="3"/>
      <c r="W185" s="3">
        <v>2</v>
      </c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52</v>
      </c>
      <c r="AW185" s="2" t="s">
        <v>1220</v>
      </c>
      <c r="AX185" s="2" t="s">
        <v>52</v>
      </c>
      <c r="AY185" s="2" t="s">
        <v>52</v>
      </c>
      <c r="AZ185" s="2" t="s">
        <v>52</v>
      </c>
    </row>
    <row r="186" spans="1:52" ht="30" customHeight="1" x14ac:dyDescent="0.4">
      <c r="A186" s="28" t="s">
        <v>1073</v>
      </c>
      <c r="B186" s="28" t="s">
        <v>1033</v>
      </c>
      <c r="C186" s="28" t="s">
        <v>1034</v>
      </c>
      <c r="D186" s="29">
        <v>2.9000000000000001E-2</v>
      </c>
      <c r="E186" s="31">
        <f>단가대비표!O209</f>
        <v>0</v>
      </c>
      <c r="F186" s="34">
        <f>TRUNC(E186*D186,0)</f>
        <v>0</v>
      </c>
      <c r="G186" s="31">
        <f>단가대비표!P209</f>
        <v>172698</v>
      </c>
      <c r="H186" s="34">
        <f>TRUNC(G186*D186,0)</f>
        <v>5008</v>
      </c>
      <c r="I186" s="31">
        <f>단가대비표!V209</f>
        <v>0</v>
      </c>
      <c r="J186" s="34">
        <f>TRUNC(I186*D186,0)</f>
        <v>0</v>
      </c>
      <c r="K186" s="31">
        <f t="shared" si="24"/>
        <v>172698</v>
      </c>
      <c r="L186" s="34">
        <f t="shared" si="24"/>
        <v>5008</v>
      </c>
      <c r="M186" s="28" t="s">
        <v>52</v>
      </c>
      <c r="N186" s="2" t="s">
        <v>180</v>
      </c>
      <c r="O186" s="2" t="s">
        <v>1074</v>
      </c>
      <c r="P186" s="2" t="s">
        <v>62</v>
      </c>
      <c r="Q186" s="2" t="s">
        <v>62</v>
      </c>
      <c r="R186" s="2" t="s">
        <v>61</v>
      </c>
      <c r="S186" s="3"/>
      <c r="T186" s="3"/>
      <c r="U186" s="3"/>
      <c r="V186" s="3"/>
      <c r="W186" s="3">
        <v>2</v>
      </c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1221</v>
      </c>
      <c r="AX186" s="2" t="s">
        <v>52</v>
      </c>
      <c r="AY186" s="2" t="s">
        <v>52</v>
      </c>
      <c r="AZ186" s="2" t="s">
        <v>52</v>
      </c>
    </row>
    <row r="187" spans="1:52" ht="30" customHeight="1" x14ac:dyDescent="0.4">
      <c r="A187" s="28" t="s">
        <v>1037</v>
      </c>
      <c r="B187" s="28" t="s">
        <v>1108</v>
      </c>
      <c r="C187" s="28" t="s">
        <v>973</v>
      </c>
      <c r="D187" s="29">
        <v>1</v>
      </c>
      <c r="E187" s="31">
        <f>TRUNC(SUMIF(W183:W187, RIGHTB(O187, 1), H183:H187)*U187, 2)</f>
        <v>528.55999999999995</v>
      </c>
      <c r="F187" s="34">
        <f>TRUNC(E187*D187,0)</f>
        <v>528</v>
      </c>
      <c r="G187" s="31">
        <v>0</v>
      </c>
      <c r="H187" s="34">
        <f>TRUNC(G187*D187,0)</f>
        <v>0</v>
      </c>
      <c r="I187" s="31">
        <v>0</v>
      </c>
      <c r="J187" s="34">
        <f>TRUNC(I187*D187,0)</f>
        <v>0</v>
      </c>
      <c r="K187" s="31">
        <f t="shared" si="24"/>
        <v>528</v>
      </c>
      <c r="L187" s="34">
        <f t="shared" si="24"/>
        <v>528</v>
      </c>
      <c r="M187" s="28" t="s">
        <v>52</v>
      </c>
      <c r="N187" s="2" t="s">
        <v>180</v>
      </c>
      <c r="O187" s="2" t="s">
        <v>1109</v>
      </c>
      <c r="P187" s="2" t="s">
        <v>62</v>
      </c>
      <c r="Q187" s="2" t="s">
        <v>62</v>
      </c>
      <c r="R187" s="2" t="s">
        <v>62</v>
      </c>
      <c r="S187" s="3">
        <v>1</v>
      </c>
      <c r="T187" s="3">
        <v>0</v>
      </c>
      <c r="U187" s="3">
        <v>0.02</v>
      </c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1222</v>
      </c>
      <c r="AX187" s="2" t="s">
        <v>52</v>
      </c>
      <c r="AY187" s="2" t="s">
        <v>52</v>
      </c>
      <c r="AZ187" s="2" t="s">
        <v>52</v>
      </c>
    </row>
    <row r="188" spans="1:52" ht="30" customHeight="1" x14ac:dyDescent="0.4">
      <c r="A188" s="28" t="s">
        <v>1026</v>
      </c>
      <c r="B188" s="28" t="s">
        <v>52</v>
      </c>
      <c r="C188" s="28" t="s">
        <v>52</v>
      </c>
      <c r="D188" s="29"/>
      <c r="E188" s="31"/>
      <c r="F188" s="34">
        <f>TRUNC(SUMIF(N183:N187, N182, F183:F187),0)</f>
        <v>8389</v>
      </c>
      <c r="G188" s="31"/>
      <c r="H188" s="34">
        <f>TRUNC(SUMIF(N183:N187, N182, H183:H187),0)</f>
        <v>26428</v>
      </c>
      <c r="I188" s="31"/>
      <c r="J188" s="34">
        <f>TRUNC(SUMIF(N183:N187, N182, J183:J187),0)</f>
        <v>0</v>
      </c>
      <c r="K188" s="31"/>
      <c r="L188" s="34">
        <f>F188+H188+J188</f>
        <v>34817</v>
      </c>
      <c r="M188" s="28" t="s">
        <v>52</v>
      </c>
      <c r="N188" s="2" t="s">
        <v>173</v>
      </c>
      <c r="O188" s="2" t="s">
        <v>173</v>
      </c>
      <c r="P188" s="2" t="s">
        <v>52</v>
      </c>
      <c r="Q188" s="2" t="s">
        <v>52</v>
      </c>
      <c r="R188" s="2" t="s">
        <v>52</v>
      </c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52</v>
      </c>
      <c r="AX188" s="2" t="s">
        <v>52</v>
      </c>
      <c r="AY188" s="2" t="s">
        <v>52</v>
      </c>
      <c r="AZ188" s="2" t="s">
        <v>52</v>
      </c>
    </row>
    <row r="189" spans="1:52" ht="30" customHeight="1" x14ac:dyDescent="0.4">
      <c r="A189" s="29"/>
      <c r="B189" s="29"/>
      <c r="C189" s="29"/>
      <c r="D189" s="29"/>
      <c r="E189" s="31"/>
      <c r="F189" s="34"/>
      <c r="G189" s="31"/>
      <c r="H189" s="34"/>
      <c r="I189" s="31"/>
      <c r="J189" s="34"/>
      <c r="K189" s="31"/>
      <c r="L189" s="34"/>
      <c r="M189" s="29"/>
    </row>
    <row r="190" spans="1:52" ht="30" customHeight="1" x14ac:dyDescent="0.4">
      <c r="A190" s="25" t="s">
        <v>1223</v>
      </c>
      <c r="B190" s="26"/>
      <c r="C190" s="26"/>
      <c r="D190" s="26"/>
      <c r="E190" s="30"/>
      <c r="F190" s="33"/>
      <c r="G190" s="30"/>
      <c r="H190" s="33"/>
      <c r="I190" s="30"/>
      <c r="J190" s="33"/>
      <c r="K190" s="30"/>
      <c r="L190" s="33"/>
      <c r="M190" s="27"/>
      <c r="N190" s="1" t="s">
        <v>205</v>
      </c>
    </row>
    <row r="191" spans="1:52" ht="30" customHeight="1" x14ac:dyDescent="0.4">
      <c r="A191" s="28" t="s">
        <v>1224</v>
      </c>
      <c r="B191" s="28" t="s">
        <v>1225</v>
      </c>
      <c r="C191" s="28" t="s">
        <v>178</v>
      </c>
      <c r="D191" s="29">
        <v>1.1000000000000001</v>
      </c>
      <c r="E191" s="31">
        <f>단가대비표!O87</f>
        <v>8050</v>
      </c>
      <c r="F191" s="34">
        <f>TRUNC(E191*D191,0)</f>
        <v>8855</v>
      </c>
      <c r="G191" s="31">
        <f>단가대비표!P87</f>
        <v>0</v>
      </c>
      <c r="H191" s="34">
        <f>TRUNC(G191*D191,0)</f>
        <v>0</v>
      </c>
      <c r="I191" s="31">
        <f>단가대비표!V87</f>
        <v>0</v>
      </c>
      <c r="J191" s="34">
        <f>TRUNC(I191*D191,0)</f>
        <v>0</v>
      </c>
      <c r="K191" s="31">
        <f t="shared" ref="K191:L195" si="25">TRUNC(E191+G191+I191,0)</f>
        <v>8050</v>
      </c>
      <c r="L191" s="34">
        <f t="shared" si="25"/>
        <v>8855</v>
      </c>
      <c r="M191" s="28" t="s">
        <v>52</v>
      </c>
      <c r="N191" s="2" t="s">
        <v>205</v>
      </c>
      <c r="O191" s="2" t="s">
        <v>1226</v>
      </c>
      <c r="P191" s="2" t="s">
        <v>62</v>
      </c>
      <c r="Q191" s="2" t="s">
        <v>62</v>
      </c>
      <c r="R191" s="2" t="s">
        <v>61</v>
      </c>
      <c r="S191" s="3"/>
      <c r="T191" s="3"/>
      <c r="U191" s="3"/>
      <c r="V191" s="3">
        <v>1</v>
      </c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1227</v>
      </c>
      <c r="AX191" s="2" t="s">
        <v>52</v>
      </c>
      <c r="AY191" s="2" t="s">
        <v>52</v>
      </c>
      <c r="AZ191" s="2" t="s">
        <v>52</v>
      </c>
    </row>
    <row r="192" spans="1:52" ht="30" customHeight="1" x14ac:dyDescent="0.4">
      <c r="A192" s="28" t="s">
        <v>1103</v>
      </c>
      <c r="B192" s="28" t="s">
        <v>1104</v>
      </c>
      <c r="C192" s="28" t="s">
        <v>973</v>
      </c>
      <c r="D192" s="29">
        <v>1</v>
      </c>
      <c r="E192" s="31">
        <f>TRUNC(SUMIF(V191:V195, RIGHTB(O192, 1), F191:F195)*U192, 2)</f>
        <v>265.64999999999998</v>
      </c>
      <c r="F192" s="34">
        <f>TRUNC(E192*D192,0)</f>
        <v>265</v>
      </c>
      <c r="G192" s="31">
        <v>0</v>
      </c>
      <c r="H192" s="34">
        <f>TRUNC(G192*D192,0)</f>
        <v>0</v>
      </c>
      <c r="I192" s="31">
        <v>0</v>
      </c>
      <c r="J192" s="34">
        <f>TRUNC(I192*D192,0)</f>
        <v>0</v>
      </c>
      <c r="K192" s="31">
        <f t="shared" si="25"/>
        <v>265</v>
      </c>
      <c r="L192" s="34">
        <f t="shared" si="25"/>
        <v>265</v>
      </c>
      <c r="M192" s="28" t="s">
        <v>52</v>
      </c>
      <c r="N192" s="2" t="s">
        <v>205</v>
      </c>
      <c r="O192" s="2" t="s">
        <v>1039</v>
      </c>
      <c r="P192" s="2" t="s">
        <v>62</v>
      </c>
      <c r="Q192" s="2" t="s">
        <v>62</v>
      </c>
      <c r="R192" s="2" t="s">
        <v>62</v>
      </c>
      <c r="S192" s="3">
        <v>0</v>
      </c>
      <c r="T192" s="3">
        <v>0</v>
      </c>
      <c r="U192" s="3">
        <v>0.03</v>
      </c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52</v>
      </c>
      <c r="AW192" s="2" t="s">
        <v>1228</v>
      </c>
      <c r="AX192" s="2" t="s">
        <v>52</v>
      </c>
      <c r="AY192" s="2" t="s">
        <v>52</v>
      </c>
      <c r="AZ192" s="2" t="s">
        <v>52</v>
      </c>
    </row>
    <row r="193" spans="1:52" ht="30" customHeight="1" x14ac:dyDescent="0.4">
      <c r="A193" s="28" t="s">
        <v>1051</v>
      </c>
      <c r="B193" s="28" t="s">
        <v>1033</v>
      </c>
      <c r="C193" s="28" t="s">
        <v>1034</v>
      </c>
      <c r="D193" s="29">
        <v>3.2000000000000001E-2</v>
      </c>
      <c r="E193" s="31">
        <f>단가대비표!O215</f>
        <v>0</v>
      </c>
      <c r="F193" s="34">
        <f>TRUNC(E193*D193,0)</f>
        <v>0</v>
      </c>
      <c r="G193" s="31">
        <f>단가대비표!P215</f>
        <v>249073</v>
      </c>
      <c r="H193" s="34">
        <f>TRUNC(G193*D193,0)</f>
        <v>7970</v>
      </c>
      <c r="I193" s="31">
        <f>단가대비표!V215</f>
        <v>0</v>
      </c>
      <c r="J193" s="34">
        <f>TRUNC(I193*D193,0)</f>
        <v>0</v>
      </c>
      <c r="K193" s="31">
        <f t="shared" si="25"/>
        <v>249073</v>
      </c>
      <c r="L193" s="34">
        <f t="shared" si="25"/>
        <v>7970</v>
      </c>
      <c r="M193" s="28" t="s">
        <v>52</v>
      </c>
      <c r="N193" s="2" t="s">
        <v>205</v>
      </c>
      <c r="O193" s="2" t="s">
        <v>1052</v>
      </c>
      <c r="P193" s="2" t="s">
        <v>62</v>
      </c>
      <c r="Q193" s="2" t="s">
        <v>62</v>
      </c>
      <c r="R193" s="2" t="s">
        <v>61</v>
      </c>
      <c r="S193" s="3"/>
      <c r="T193" s="3"/>
      <c r="U193" s="3"/>
      <c r="V193" s="3"/>
      <c r="W193" s="3">
        <v>2</v>
      </c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52</v>
      </c>
      <c r="AW193" s="2" t="s">
        <v>1229</v>
      </c>
      <c r="AX193" s="2" t="s">
        <v>52</v>
      </c>
      <c r="AY193" s="2" t="s">
        <v>52</v>
      </c>
      <c r="AZ193" s="2" t="s">
        <v>52</v>
      </c>
    </row>
    <row r="194" spans="1:52" ht="30" customHeight="1" x14ac:dyDescent="0.4">
      <c r="A194" s="28" t="s">
        <v>1073</v>
      </c>
      <c r="B194" s="28" t="s">
        <v>1033</v>
      </c>
      <c r="C194" s="28" t="s">
        <v>1034</v>
      </c>
      <c r="D194" s="29">
        <v>1.0999999999999999E-2</v>
      </c>
      <c r="E194" s="31">
        <f>단가대비표!O209</f>
        <v>0</v>
      </c>
      <c r="F194" s="34">
        <f>TRUNC(E194*D194,0)</f>
        <v>0</v>
      </c>
      <c r="G194" s="31">
        <f>단가대비표!P209</f>
        <v>172698</v>
      </c>
      <c r="H194" s="34">
        <f>TRUNC(G194*D194,0)</f>
        <v>1899</v>
      </c>
      <c r="I194" s="31">
        <f>단가대비표!V209</f>
        <v>0</v>
      </c>
      <c r="J194" s="34">
        <f>TRUNC(I194*D194,0)</f>
        <v>0</v>
      </c>
      <c r="K194" s="31">
        <f t="shared" si="25"/>
        <v>172698</v>
      </c>
      <c r="L194" s="34">
        <f t="shared" si="25"/>
        <v>1899</v>
      </c>
      <c r="M194" s="28" t="s">
        <v>52</v>
      </c>
      <c r="N194" s="2" t="s">
        <v>205</v>
      </c>
      <c r="O194" s="2" t="s">
        <v>1074</v>
      </c>
      <c r="P194" s="2" t="s">
        <v>62</v>
      </c>
      <c r="Q194" s="2" t="s">
        <v>62</v>
      </c>
      <c r="R194" s="2" t="s">
        <v>61</v>
      </c>
      <c r="S194" s="3"/>
      <c r="T194" s="3"/>
      <c r="U194" s="3"/>
      <c r="V194" s="3"/>
      <c r="W194" s="3">
        <v>2</v>
      </c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1230</v>
      </c>
      <c r="AX194" s="2" t="s">
        <v>52</v>
      </c>
      <c r="AY194" s="2" t="s">
        <v>52</v>
      </c>
      <c r="AZ194" s="2" t="s">
        <v>52</v>
      </c>
    </row>
    <row r="195" spans="1:52" ht="30" customHeight="1" x14ac:dyDescent="0.4">
      <c r="A195" s="28" t="s">
        <v>1037</v>
      </c>
      <c r="B195" s="28" t="s">
        <v>1108</v>
      </c>
      <c r="C195" s="28" t="s">
        <v>973</v>
      </c>
      <c r="D195" s="29">
        <v>1</v>
      </c>
      <c r="E195" s="31">
        <f>TRUNC(SUMIF(W191:W195, RIGHTB(O195, 1), H191:H195)*U195, 2)</f>
        <v>197.38</v>
      </c>
      <c r="F195" s="34">
        <f>TRUNC(E195*D195,0)</f>
        <v>197</v>
      </c>
      <c r="G195" s="31">
        <v>0</v>
      </c>
      <c r="H195" s="34">
        <f>TRUNC(G195*D195,0)</f>
        <v>0</v>
      </c>
      <c r="I195" s="31">
        <v>0</v>
      </c>
      <c r="J195" s="34">
        <f>TRUNC(I195*D195,0)</f>
        <v>0</v>
      </c>
      <c r="K195" s="31">
        <f t="shared" si="25"/>
        <v>197</v>
      </c>
      <c r="L195" s="34">
        <f t="shared" si="25"/>
        <v>197</v>
      </c>
      <c r="M195" s="28" t="s">
        <v>52</v>
      </c>
      <c r="N195" s="2" t="s">
        <v>205</v>
      </c>
      <c r="O195" s="2" t="s">
        <v>1109</v>
      </c>
      <c r="P195" s="2" t="s">
        <v>62</v>
      </c>
      <c r="Q195" s="2" t="s">
        <v>62</v>
      </c>
      <c r="R195" s="2" t="s">
        <v>62</v>
      </c>
      <c r="S195" s="3">
        <v>1</v>
      </c>
      <c r="T195" s="3">
        <v>0</v>
      </c>
      <c r="U195" s="3">
        <v>0.02</v>
      </c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1228</v>
      </c>
      <c r="AX195" s="2" t="s">
        <v>52</v>
      </c>
      <c r="AY195" s="2" t="s">
        <v>52</v>
      </c>
      <c r="AZ195" s="2" t="s">
        <v>52</v>
      </c>
    </row>
    <row r="196" spans="1:52" ht="30" customHeight="1" x14ac:dyDescent="0.4">
      <c r="A196" s="28" t="s">
        <v>1026</v>
      </c>
      <c r="B196" s="28" t="s">
        <v>52</v>
      </c>
      <c r="C196" s="28" t="s">
        <v>52</v>
      </c>
      <c r="D196" s="29"/>
      <c r="E196" s="31"/>
      <c r="F196" s="34">
        <f>TRUNC(SUMIF(N191:N195, N190, F191:F195),0)</f>
        <v>9317</v>
      </c>
      <c r="G196" s="31"/>
      <c r="H196" s="34">
        <f>TRUNC(SUMIF(N191:N195, N190, H191:H195),0)</f>
        <v>9869</v>
      </c>
      <c r="I196" s="31"/>
      <c r="J196" s="34">
        <f>TRUNC(SUMIF(N191:N195, N190, J191:J195),0)</f>
        <v>0</v>
      </c>
      <c r="K196" s="31"/>
      <c r="L196" s="34">
        <f>F196+H196+J196</f>
        <v>19186</v>
      </c>
      <c r="M196" s="28" t="s">
        <v>52</v>
      </c>
      <c r="N196" s="2" t="s">
        <v>173</v>
      </c>
      <c r="O196" s="2" t="s">
        <v>173</v>
      </c>
      <c r="P196" s="2" t="s">
        <v>52</v>
      </c>
      <c r="Q196" s="2" t="s">
        <v>52</v>
      </c>
      <c r="R196" s="2" t="s">
        <v>52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52</v>
      </c>
      <c r="AX196" s="2" t="s">
        <v>52</v>
      </c>
      <c r="AY196" s="2" t="s">
        <v>52</v>
      </c>
      <c r="AZ196" s="2" t="s">
        <v>52</v>
      </c>
    </row>
    <row r="197" spans="1:52" ht="30" customHeight="1" x14ac:dyDescent="0.4">
      <c r="A197" s="29"/>
      <c r="B197" s="29"/>
      <c r="C197" s="29"/>
      <c r="D197" s="29"/>
      <c r="E197" s="31"/>
      <c r="F197" s="34"/>
      <c r="G197" s="31"/>
      <c r="H197" s="34"/>
      <c r="I197" s="31"/>
      <c r="J197" s="34"/>
      <c r="K197" s="31"/>
      <c r="L197" s="34"/>
      <c r="M197" s="29"/>
    </row>
    <row r="198" spans="1:52" ht="30" customHeight="1" x14ac:dyDescent="0.4">
      <c r="A198" s="25" t="s">
        <v>1231</v>
      </c>
      <c r="B198" s="26"/>
      <c r="C198" s="26"/>
      <c r="D198" s="26"/>
      <c r="E198" s="30"/>
      <c r="F198" s="33"/>
      <c r="G198" s="30"/>
      <c r="H198" s="33"/>
      <c r="I198" s="30"/>
      <c r="J198" s="33"/>
      <c r="K198" s="30"/>
      <c r="L198" s="33"/>
      <c r="M198" s="27"/>
      <c r="N198" s="1" t="s">
        <v>651</v>
      </c>
    </row>
    <row r="199" spans="1:52" ht="30" customHeight="1" x14ac:dyDescent="0.4">
      <c r="A199" s="28" t="s">
        <v>1224</v>
      </c>
      <c r="B199" s="28" t="s">
        <v>1225</v>
      </c>
      <c r="C199" s="28" t="s">
        <v>178</v>
      </c>
      <c r="D199" s="29">
        <v>1.1000000000000001</v>
      </c>
      <c r="E199" s="31">
        <f>단가대비표!O87</f>
        <v>8050</v>
      </c>
      <c r="F199" s="34">
        <f>TRUNC(E199*D199,0)</f>
        <v>8855</v>
      </c>
      <c r="G199" s="31">
        <f>단가대비표!P87</f>
        <v>0</v>
      </c>
      <c r="H199" s="34">
        <f>TRUNC(G199*D199,0)</f>
        <v>0</v>
      </c>
      <c r="I199" s="31">
        <f>단가대비표!V87</f>
        <v>0</v>
      </c>
      <c r="J199" s="34">
        <f>TRUNC(I199*D199,0)</f>
        <v>0</v>
      </c>
      <c r="K199" s="31">
        <f t="shared" ref="K199:L203" si="26">TRUNC(E199+G199+I199,0)</f>
        <v>8050</v>
      </c>
      <c r="L199" s="34">
        <f t="shared" si="26"/>
        <v>8855</v>
      </c>
      <c r="M199" s="28" t="s">
        <v>52</v>
      </c>
      <c r="N199" s="2" t="s">
        <v>651</v>
      </c>
      <c r="O199" s="2" t="s">
        <v>1226</v>
      </c>
      <c r="P199" s="2" t="s">
        <v>62</v>
      </c>
      <c r="Q199" s="2" t="s">
        <v>62</v>
      </c>
      <c r="R199" s="2" t="s">
        <v>61</v>
      </c>
      <c r="S199" s="3"/>
      <c r="T199" s="3"/>
      <c r="U199" s="3"/>
      <c r="V199" s="3">
        <v>1</v>
      </c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1232</v>
      </c>
      <c r="AX199" s="2" t="s">
        <v>52</v>
      </c>
      <c r="AY199" s="2" t="s">
        <v>52</v>
      </c>
      <c r="AZ199" s="2" t="s">
        <v>52</v>
      </c>
    </row>
    <row r="200" spans="1:52" ht="30" customHeight="1" x14ac:dyDescent="0.4">
      <c r="A200" s="28" t="s">
        <v>1103</v>
      </c>
      <c r="B200" s="28" t="s">
        <v>1104</v>
      </c>
      <c r="C200" s="28" t="s">
        <v>973</v>
      </c>
      <c r="D200" s="29">
        <v>1</v>
      </c>
      <c r="E200" s="31">
        <f>TRUNC(SUMIF(V199:V203, RIGHTB(O200, 1), F199:F203)*U200, 2)</f>
        <v>265.64999999999998</v>
      </c>
      <c r="F200" s="34">
        <f>TRUNC(E200*D200,0)</f>
        <v>265</v>
      </c>
      <c r="G200" s="31">
        <v>0</v>
      </c>
      <c r="H200" s="34">
        <f>TRUNC(G200*D200,0)</f>
        <v>0</v>
      </c>
      <c r="I200" s="31">
        <v>0</v>
      </c>
      <c r="J200" s="34">
        <f>TRUNC(I200*D200,0)</f>
        <v>0</v>
      </c>
      <c r="K200" s="31">
        <f t="shared" si="26"/>
        <v>265</v>
      </c>
      <c r="L200" s="34">
        <f t="shared" si="26"/>
        <v>265</v>
      </c>
      <c r="M200" s="28" t="s">
        <v>52</v>
      </c>
      <c r="N200" s="2" t="s">
        <v>651</v>
      </c>
      <c r="O200" s="2" t="s">
        <v>1039</v>
      </c>
      <c r="P200" s="2" t="s">
        <v>62</v>
      </c>
      <c r="Q200" s="2" t="s">
        <v>62</v>
      </c>
      <c r="R200" s="2" t="s">
        <v>62</v>
      </c>
      <c r="S200" s="3">
        <v>0</v>
      </c>
      <c r="T200" s="3">
        <v>0</v>
      </c>
      <c r="U200" s="3">
        <v>0.03</v>
      </c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1233</v>
      </c>
      <c r="AX200" s="2" t="s">
        <v>52</v>
      </c>
      <c r="AY200" s="2" t="s">
        <v>52</v>
      </c>
      <c r="AZ200" s="2" t="s">
        <v>52</v>
      </c>
    </row>
    <row r="201" spans="1:52" ht="30" customHeight="1" x14ac:dyDescent="0.4">
      <c r="A201" s="28" t="s">
        <v>1051</v>
      </c>
      <c r="B201" s="28" t="s">
        <v>1033</v>
      </c>
      <c r="C201" s="28" t="s">
        <v>1034</v>
      </c>
      <c r="D201" s="29">
        <v>5.6000000000000001E-2</v>
      </c>
      <c r="E201" s="31">
        <f>단가대비표!O215</f>
        <v>0</v>
      </c>
      <c r="F201" s="34">
        <f>TRUNC(E201*D201,0)</f>
        <v>0</v>
      </c>
      <c r="G201" s="31">
        <f>단가대비표!P215</f>
        <v>249073</v>
      </c>
      <c r="H201" s="34">
        <f>TRUNC(G201*D201,0)</f>
        <v>13948</v>
      </c>
      <c r="I201" s="31">
        <f>단가대비표!V215</f>
        <v>0</v>
      </c>
      <c r="J201" s="34">
        <f>TRUNC(I201*D201,0)</f>
        <v>0</v>
      </c>
      <c r="K201" s="31">
        <f t="shared" si="26"/>
        <v>249073</v>
      </c>
      <c r="L201" s="34">
        <f t="shared" si="26"/>
        <v>13948</v>
      </c>
      <c r="M201" s="28" t="s">
        <v>52</v>
      </c>
      <c r="N201" s="2" t="s">
        <v>651</v>
      </c>
      <c r="O201" s="2" t="s">
        <v>1052</v>
      </c>
      <c r="P201" s="2" t="s">
        <v>62</v>
      </c>
      <c r="Q201" s="2" t="s">
        <v>62</v>
      </c>
      <c r="R201" s="2" t="s">
        <v>61</v>
      </c>
      <c r="S201" s="3"/>
      <c r="T201" s="3"/>
      <c r="U201" s="3"/>
      <c r="V201" s="3"/>
      <c r="W201" s="3">
        <v>2</v>
      </c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1234</v>
      </c>
      <c r="AX201" s="2" t="s">
        <v>52</v>
      </c>
      <c r="AY201" s="2" t="s">
        <v>52</v>
      </c>
      <c r="AZ201" s="2" t="s">
        <v>52</v>
      </c>
    </row>
    <row r="202" spans="1:52" ht="30" customHeight="1" x14ac:dyDescent="0.4">
      <c r="A202" s="28" t="s">
        <v>1073</v>
      </c>
      <c r="B202" s="28" t="s">
        <v>1033</v>
      </c>
      <c r="C202" s="28" t="s">
        <v>1034</v>
      </c>
      <c r="D202" s="29">
        <v>1.7999999999999999E-2</v>
      </c>
      <c r="E202" s="31">
        <f>단가대비표!O209</f>
        <v>0</v>
      </c>
      <c r="F202" s="34">
        <f>TRUNC(E202*D202,0)</f>
        <v>0</v>
      </c>
      <c r="G202" s="31">
        <f>단가대비표!P209</f>
        <v>172698</v>
      </c>
      <c r="H202" s="34">
        <f>TRUNC(G202*D202,0)</f>
        <v>3108</v>
      </c>
      <c r="I202" s="31">
        <f>단가대비표!V209</f>
        <v>0</v>
      </c>
      <c r="J202" s="34">
        <f>TRUNC(I202*D202,0)</f>
        <v>0</v>
      </c>
      <c r="K202" s="31">
        <f t="shared" si="26"/>
        <v>172698</v>
      </c>
      <c r="L202" s="34">
        <f t="shared" si="26"/>
        <v>3108</v>
      </c>
      <c r="M202" s="28" t="s">
        <v>52</v>
      </c>
      <c r="N202" s="2" t="s">
        <v>651</v>
      </c>
      <c r="O202" s="2" t="s">
        <v>1074</v>
      </c>
      <c r="P202" s="2" t="s">
        <v>62</v>
      </c>
      <c r="Q202" s="2" t="s">
        <v>62</v>
      </c>
      <c r="R202" s="2" t="s">
        <v>61</v>
      </c>
      <c r="S202" s="3"/>
      <c r="T202" s="3"/>
      <c r="U202" s="3"/>
      <c r="V202" s="3"/>
      <c r="W202" s="3">
        <v>2</v>
      </c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52</v>
      </c>
      <c r="AW202" s="2" t="s">
        <v>1235</v>
      </c>
      <c r="AX202" s="2" t="s">
        <v>52</v>
      </c>
      <c r="AY202" s="2" t="s">
        <v>52</v>
      </c>
      <c r="AZ202" s="2" t="s">
        <v>52</v>
      </c>
    </row>
    <row r="203" spans="1:52" ht="30" customHeight="1" x14ac:dyDescent="0.4">
      <c r="A203" s="28" t="s">
        <v>1037</v>
      </c>
      <c r="B203" s="28" t="s">
        <v>1108</v>
      </c>
      <c r="C203" s="28" t="s">
        <v>973</v>
      </c>
      <c r="D203" s="29">
        <v>1</v>
      </c>
      <c r="E203" s="31">
        <f>TRUNC(SUMIF(W199:W203, RIGHTB(O203, 1), H199:H203)*U203, 2)</f>
        <v>341.12</v>
      </c>
      <c r="F203" s="34">
        <f>TRUNC(E203*D203,0)</f>
        <v>341</v>
      </c>
      <c r="G203" s="31">
        <v>0</v>
      </c>
      <c r="H203" s="34">
        <f>TRUNC(G203*D203,0)</f>
        <v>0</v>
      </c>
      <c r="I203" s="31">
        <v>0</v>
      </c>
      <c r="J203" s="34">
        <f>TRUNC(I203*D203,0)</f>
        <v>0</v>
      </c>
      <c r="K203" s="31">
        <f t="shared" si="26"/>
        <v>341</v>
      </c>
      <c r="L203" s="34">
        <f t="shared" si="26"/>
        <v>341</v>
      </c>
      <c r="M203" s="28" t="s">
        <v>52</v>
      </c>
      <c r="N203" s="2" t="s">
        <v>651</v>
      </c>
      <c r="O203" s="2" t="s">
        <v>1109</v>
      </c>
      <c r="P203" s="2" t="s">
        <v>62</v>
      </c>
      <c r="Q203" s="2" t="s">
        <v>62</v>
      </c>
      <c r="R203" s="2" t="s">
        <v>62</v>
      </c>
      <c r="S203" s="3">
        <v>1</v>
      </c>
      <c r="T203" s="3">
        <v>0</v>
      </c>
      <c r="U203" s="3">
        <v>0.02</v>
      </c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1233</v>
      </c>
      <c r="AX203" s="2" t="s">
        <v>52</v>
      </c>
      <c r="AY203" s="2" t="s">
        <v>52</v>
      </c>
      <c r="AZ203" s="2" t="s">
        <v>52</v>
      </c>
    </row>
    <row r="204" spans="1:52" ht="30" customHeight="1" x14ac:dyDescent="0.4">
      <c r="A204" s="28" t="s">
        <v>1026</v>
      </c>
      <c r="B204" s="28" t="s">
        <v>52</v>
      </c>
      <c r="C204" s="28" t="s">
        <v>52</v>
      </c>
      <c r="D204" s="29"/>
      <c r="E204" s="31"/>
      <c r="F204" s="34">
        <f>TRUNC(SUMIF(N199:N203, N198, F199:F203),0)</f>
        <v>9461</v>
      </c>
      <c r="G204" s="31"/>
      <c r="H204" s="34">
        <f>TRUNC(SUMIF(N199:N203, N198, H199:H203),0)</f>
        <v>17056</v>
      </c>
      <c r="I204" s="31"/>
      <c r="J204" s="34">
        <f>TRUNC(SUMIF(N199:N203, N198, J199:J203),0)</f>
        <v>0</v>
      </c>
      <c r="K204" s="31"/>
      <c r="L204" s="34">
        <f>F204+H204+J204</f>
        <v>26517</v>
      </c>
      <c r="M204" s="28" t="s">
        <v>52</v>
      </c>
      <c r="N204" s="2" t="s">
        <v>173</v>
      </c>
      <c r="O204" s="2" t="s">
        <v>173</v>
      </c>
      <c r="P204" s="2" t="s">
        <v>52</v>
      </c>
      <c r="Q204" s="2" t="s">
        <v>52</v>
      </c>
      <c r="R204" s="2" t="s">
        <v>52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52</v>
      </c>
      <c r="AX204" s="2" t="s">
        <v>52</v>
      </c>
      <c r="AY204" s="2" t="s">
        <v>52</v>
      </c>
      <c r="AZ204" s="2" t="s">
        <v>52</v>
      </c>
    </row>
    <row r="205" spans="1:52" ht="30" customHeight="1" x14ac:dyDescent="0.4">
      <c r="A205" s="29"/>
      <c r="B205" s="29"/>
      <c r="C205" s="29"/>
      <c r="D205" s="29"/>
      <c r="E205" s="31"/>
      <c r="F205" s="34"/>
      <c r="G205" s="31"/>
      <c r="H205" s="34"/>
      <c r="I205" s="31"/>
      <c r="J205" s="34"/>
      <c r="K205" s="31"/>
      <c r="L205" s="34"/>
      <c r="M205" s="29"/>
    </row>
    <row r="206" spans="1:52" ht="30" customHeight="1" x14ac:dyDescent="0.4">
      <c r="A206" s="25" t="s">
        <v>1236</v>
      </c>
      <c r="B206" s="26"/>
      <c r="C206" s="26"/>
      <c r="D206" s="26"/>
      <c r="E206" s="30"/>
      <c r="F206" s="33"/>
      <c r="G206" s="30"/>
      <c r="H206" s="33"/>
      <c r="I206" s="30"/>
      <c r="J206" s="33"/>
      <c r="K206" s="30"/>
      <c r="L206" s="33"/>
      <c r="M206" s="27"/>
      <c r="N206" s="1" t="s">
        <v>201</v>
      </c>
    </row>
    <row r="207" spans="1:52" ht="30" customHeight="1" x14ac:dyDescent="0.4">
      <c r="A207" s="28" t="s">
        <v>1224</v>
      </c>
      <c r="B207" s="28" t="s">
        <v>1237</v>
      </c>
      <c r="C207" s="28" t="s">
        <v>178</v>
      </c>
      <c r="D207" s="29">
        <v>1.1000000000000001</v>
      </c>
      <c r="E207" s="31">
        <f>단가대비표!O88</f>
        <v>10400</v>
      </c>
      <c r="F207" s="34">
        <f>TRUNC(E207*D207,0)</f>
        <v>11440</v>
      </c>
      <c r="G207" s="31">
        <f>단가대비표!P88</f>
        <v>0</v>
      </c>
      <c r="H207" s="34">
        <f>TRUNC(G207*D207,0)</f>
        <v>0</v>
      </c>
      <c r="I207" s="31">
        <f>단가대비표!V88</f>
        <v>0</v>
      </c>
      <c r="J207" s="34">
        <f>TRUNC(I207*D207,0)</f>
        <v>0</v>
      </c>
      <c r="K207" s="31">
        <f t="shared" ref="K207:L211" si="27">TRUNC(E207+G207+I207,0)</f>
        <v>10400</v>
      </c>
      <c r="L207" s="34">
        <f t="shared" si="27"/>
        <v>11440</v>
      </c>
      <c r="M207" s="28" t="s">
        <v>52</v>
      </c>
      <c r="N207" s="2" t="s">
        <v>201</v>
      </c>
      <c r="O207" s="2" t="s">
        <v>1238</v>
      </c>
      <c r="P207" s="2" t="s">
        <v>62</v>
      </c>
      <c r="Q207" s="2" t="s">
        <v>62</v>
      </c>
      <c r="R207" s="2" t="s">
        <v>61</v>
      </c>
      <c r="S207" s="3"/>
      <c r="T207" s="3"/>
      <c r="U207" s="3"/>
      <c r="V207" s="3">
        <v>1</v>
      </c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1239</v>
      </c>
      <c r="AX207" s="2" t="s">
        <v>52</v>
      </c>
      <c r="AY207" s="2" t="s">
        <v>52</v>
      </c>
      <c r="AZ207" s="2" t="s">
        <v>52</v>
      </c>
    </row>
    <row r="208" spans="1:52" ht="30" customHeight="1" x14ac:dyDescent="0.4">
      <c r="A208" s="28" t="s">
        <v>1103</v>
      </c>
      <c r="B208" s="28" t="s">
        <v>1104</v>
      </c>
      <c r="C208" s="28" t="s">
        <v>973</v>
      </c>
      <c r="D208" s="29">
        <v>1</v>
      </c>
      <c r="E208" s="31">
        <f>TRUNC(SUMIF(V207:V211, RIGHTB(O208, 1), F207:F211)*U208, 2)</f>
        <v>343.2</v>
      </c>
      <c r="F208" s="34">
        <f>TRUNC(E208*D208,0)</f>
        <v>343</v>
      </c>
      <c r="G208" s="31">
        <v>0</v>
      </c>
      <c r="H208" s="34">
        <f>TRUNC(G208*D208,0)</f>
        <v>0</v>
      </c>
      <c r="I208" s="31">
        <v>0</v>
      </c>
      <c r="J208" s="34">
        <f>TRUNC(I208*D208,0)</f>
        <v>0</v>
      </c>
      <c r="K208" s="31">
        <f t="shared" si="27"/>
        <v>343</v>
      </c>
      <c r="L208" s="34">
        <f t="shared" si="27"/>
        <v>343</v>
      </c>
      <c r="M208" s="28" t="s">
        <v>52</v>
      </c>
      <c r="N208" s="2" t="s">
        <v>201</v>
      </c>
      <c r="O208" s="2" t="s">
        <v>1039</v>
      </c>
      <c r="P208" s="2" t="s">
        <v>62</v>
      </c>
      <c r="Q208" s="2" t="s">
        <v>62</v>
      </c>
      <c r="R208" s="2" t="s">
        <v>62</v>
      </c>
      <c r="S208" s="3">
        <v>0</v>
      </c>
      <c r="T208" s="3">
        <v>0</v>
      </c>
      <c r="U208" s="3">
        <v>0.03</v>
      </c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52</v>
      </c>
      <c r="AW208" s="2" t="s">
        <v>1240</v>
      </c>
      <c r="AX208" s="2" t="s">
        <v>52</v>
      </c>
      <c r="AY208" s="2" t="s">
        <v>52</v>
      </c>
      <c r="AZ208" s="2" t="s">
        <v>52</v>
      </c>
    </row>
    <row r="209" spans="1:52" ht="30" customHeight="1" x14ac:dyDescent="0.4">
      <c r="A209" s="28" t="s">
        <v>1051</v>
      </c>
      <c r="B209" s="28" t="s">
        <v>1033</v>
      </c>
      <c r="C209" s="28" t="s">
        <v>1034</v>
      </c>
      <c r="D209" s="29">
        <v>3.6999999999999998E-2</v>
      </c>
      <c r="E209" s="31">
        <f>단가대비표!O215</f>
        <v>0</v>
      </c>
      <c r="F209" s="34">
        <f>TRUNC(E209*D209,0)</f>
        <v>0</v>
      </c>
      <c r="G209" s="31">
        <f>단가대비표!P215</f>
        <v>249073</v>
      </c>
      <c r="H209" s="34">
        <f>TRUNC(G209*D209,0)</f>
        <v>9215</v>
      </c>
      <c r="I209" s="31">
        <f>단가대비표!V215</f>
        <v>0</v>
      </c>
      <c r="J209" s="34">
        <f>TRUNC(I209*D209,0)</f>
        <v>0</v>
      </c>
      <c r="K209" s="31">
        <f t="shared" si="27"/>
        <v>249073</v>
      </c>
      <c r="L209" s="34">
        <f t="shared" si="27"/>
        <v>9215</v>
      </c>
      <c r="M209" s="28" t="s">
        <v>52</v>
      </c>
      <c r="N209" s="2" t="s">
        <v>201</v>
      </c>
      <c r="O209" s="2" t="s">
        <v>1052</v>
      </c>
      <c r="P209" s="2" t="s">
        <v>62</v>
      </c>
      <c r="Q209" s="2" t="s">
        <v>62</v>
      </c>
      <c r="R209" s="2" t="s">
        <v>61</v>
      </c>
      <c r="S209" s="3"/>
      <c r="T209" s="3"/>
      <c r="U209" s="3"/>
      <c r="V209" s="3"/>
      <c r="W209" s="3">
        <v>2</v>
      </c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1241</v>
      </c>
      <c r="AX209" s="2" t="s">
        <v>52</v>
      </c>
      <c r="AY209" s="2" t="s">
        <v>52</v>
      </c>
      <c r="AZ209" s="2" t="s">
        <v>52</v>
      </c>
    </row>
    <row r="210" spans="1:52" ht="30" customHeight="1" x14ac:dyDescent="0.4">
      <c r="A210" s="28" t="s">
        <v>1073</v>
      </c>
      <c r="B210" s="28" t="s">
        <v>1033</v>
      </c>
      <c r="C210" s="28" t="s">
        <v>1034</v>
      </c>
      <c r="D210" s="29">
        <v>1.2E-2</v>
      </c>
      <c r="E210" s="31">
        <f>단가대비표!O209</f>
        <v>0</v>
      </c>
      <c r="F210" s="34">
        <f>TRUNC(E210*D210,0)</f>
        <v>0</v>
      </c>
      <c r="G210" s="31">
        <f>단가대비표!P209</f>
        <v>172698</v>
      </c>
      <c r="H210" s="34">
        <f>TRUNC(G210*D210,0)</f>
        <v>2072</v>
      </c>
      <c r="I210" s="31">
        <f>단가대비표!V209</f>
        <v>0</v>
      </c>
      <c r="J210" s="34">
        <f>TRUNC(I210*D210,0)</f>
        <v>0</v>
      </c>
      <c r="K210" s="31">
        <f t="shared" si="27"/>
        <v>172698</v>
      </c>
      <c r="L210" s="34">
        <f t="shared" si="27"/>
        <v>2072</v>
      </c>
      <c r="M210" s="28" t="s">
        <v>52</v>
      </c>
      <c r="N210" s="2" t="s">
        <v>201</v>
      </c>
      <c r="O210" s="2" t="s">
        <v>1074</v>
      </c>
      <c r="P210" s="2" t="s">
        <v>62</v>
      </c>
      <c r="Q210" s="2" t="s">
        <v>62</v>
      </c>
      <c r="R210" s="2" t="s">
        <v>61</v>
      </c>
      <c r="S210" s="3"/>
      <c r="T210" s="3"/>
      <c r="U210" s="3"/>
      <c r="V210" s="3"/>
      <c r="W210" s="3">
        <v>2</v>
      </c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1242</v>
      </c>
      <c r="AX210" s="2" t="s">
        <v>52</v>
      </c>
      <c r="AY210" s="2" t="s">
        <v>52</v>
      </c>
      <c r="AZ210" s="2" t="s">
        <v>52</v>
      </c>
    </row>
    <row r="211" spans="1:52" ht="30" customHeight="1" x14ac:dyDescent="0.4">
      <c r="A211" s="28" t="s">
        <v>1037</v>
      </c>
      <c r="B211" s="28" t="s">
        <v>1108</v>
      </c>
      <c r="C211" s="28" t="s">
        <v>973</v>
      </c>
      <c r="D211" s="29">
        <v>1</v>
      </c>
      <c r="E211" s="31">
        <f>TRUNC(SUMIF(W207:W211, RIGHTB(O211, 1), H207:H211)*U211, 2)</f>
        <v>225.74</v>
      </c>
      <c r="F211" s="34">
        <f>TRUNC(E211*D211,0)</f>
        <v>225</v>
      </c>
      <c r="G211" s="31">
        <v>0</v>
      </c>
      <c r="H211" s="34">
        <f>TRUNC(G211*D211,0)</f>
        <v>0</v>
      </c>
      <c r="I211" s="31">
        <v>0</v>
      </c>
      <c r="J211" s="34">
        <f>TRUNC(I211*D211,0)</f>
        <v>0</v>
      </c>
      <c r="K211" s="31">
        <f t="shared" si="27"/>
        <v>225</v>
      </c>
      <c r="L211" s="34">
        <f t="shared" si="27"/>
        <v>225</v>
      </c>
      <c r="M211" s="28" t="s">
        <v>52</v>
      </c>
      <c r="N211" s="2" t="s">
        <v>201</v>
      </c>
      <c r="O211" s="2" t="s">
        <v>1109</v>
      </c>
      <c r="P211" s="2" t="s">
        <v>62</v>
      </c>
      <c r="Q211" s="2" t="s">
        <v>62</v>
      </c>
      <c r="R211" s="2" t="s">
        <v>62</v>
      </c>
      <c r="S211" s="3">
        <v>1</v>
      </c>
      <c r="T211" s="3">
        <v>0</v>
      </c>
      <c r="U211" s="3">
        <v>0.02</v>
      </c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1240</v>
      </c>
      <c r="AX211" s="2" t="s">
        <v>52</v>
      </c>
      <c r="AY211" s="2" t="s">
        <v>52</v>
      </c>
      <c r="AZ211" s="2" t="s">
        <v>52</v>
      </c>
    </row>
    <row r="212" spans="1:52" ht="30" customHeight="1" x14ac:dyDescent="0.4">
      <c r="A212" s="28" t="s">
        <v>1026</v>
      </c>
      <c r="B212" s="28" t="s">
        <v>52</v>
      </c>
      <c r="C212" s="28" t="s">
        <v>52</v>
      </c>
      <c r="D212" s="29"/>
      <c r="E212" s="31"/>
      <c r="F212" s="34">
        <f>TRUNC(SUMIF(N207:N211, N206, F207:F211),0)</f>
        <v>12008</v>
      </c>
      <c r="G212" s="31"/>
      <c r="H212" s="34">
        <f>TRUNC(SUMIF(N207:N211, N206, H207:H211),0)</f>
        <v>11287</v>
      </c>
      <c r="I212" s="31"/>
      <c r="J212" s="34">
        <f>TRUNC(SUMIF(N207:N211, N206, J207:J211),0)</f>
        <v>0</v>
      </c>
      <c r="K212" s="31"/>
      <c r="L212" s="34">
        <f>F212+H212+J212</f>
        <v>23295</v>
      </c>
      <c r="M212" s="28" t="s">
        <v>52</v>
      </c>
      <c r="N212" s="2" t="s">
        <v>173</v>
      </c>
      <c r="O212" s="2" t="s">
        <v>173</v>
      </c>
      <c r="P212" s="2" t="s">
        <v>52</v>
      </c>
      <c r="Q212" s="2" t="s">
        <v>52</v>
      </c>
      <c r="R212" s="2" t="s">
        <v>52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52</v>
      </c>
      <c r="AX212" s="2" t="s">
        <v>52</v>
      </c>
      <c r="AY212" s="2" t="s">
        <v>52</v>
      </c>
      <c r="AZ212" s="2" t="s">
        <v>52</v>
      </c>
    </row>
    <row r="213" spans="1:52" ht="30" customHeight="1" x14ac:dyDescent="0.4">
      <c r="A213" s="29"/>
      <c r="B213" s="29"/>
      <c r="C213" s="29"/>
      <c r="D213" s="29"/>
      <c r="E213" s="31"/>
      <c r="F213" s="34"/>
      <c r="G213" s="31"/>
      <c r="H213" s="34"/>
      <c r="I213" s="31"/>
      <c r="J213" s="34"/>
      <c r="K213" s="31"/>
      <c r="L213" s="34"/>
      <c r="M213" s="29"/>
    </row>
    <row r="214" spans="1:52" ht="30" customHeight="1" x14ac:dyDescent="0.4">
      <c r="A214" s="25" t="s">
        <v>1243</v>
      </c>
      <c r="B214" s="26"/>
      <c r="C214" s="26"/>
      <c r="D214" s="26"/>
      <c r="E214" s="30"/>
      <c r="F214" s="33"/>
      <c r="G214" s="30"/>
      <c r="H214" s="33"/>
      <c r="I214" s="30"/>
      <c r="J214" s="33"/>
      <c r="K214" s="30"/>
      <c r="L214" s="33"/>
      <c r="M214" s="27"/>
      <c r="N214" s="1" t="s">
        <v>197</v>
      </c>
    </row>
    <row r="215" spans="1:52" ht="30" customHeight="1" x14ac:dyDescent="0.4">
      <c r="A215" s="28" t="s">
        <v>1224</v>
      </c>
      <c r="B215" s="28" t="s">
        <v>1244</v>
      </c>
      <c r="C215" s="28" t="s">
        <v>178</v>
      </c>
      <c r="D215" s="29">
        <v>1.1000000000000001</v>
      </c>
      <c r="E215" s="31">
        <f>단가대비표!O89</f>
        <v>12740</v>
      </c>
      <c r="F215" s="34">
        <f>TRUNC(E215*D215,0)</f>
        <v>14014</v>
      </c>
      <c r="G215" s="31">
        <f>단가대비표!P89</f>
        <v>0</v>
      </c>
      <c r="H215" s="34">
        <f>TRUNC(G215*D215,0)</f>
        <v>0</v>
      </c>
      <c r="I215" s="31">
        <f>단가대비표!V89</f>
        <v>0</v>
      </c>
      <c r="J215" s="34">
        <f>TRUNC(I215*D215,0)</f>
        <v>0</v>
      </c>
      <c r="K215" s="31">
        <f t="shared" ref="K215:L219" si="28">TRUNC(E215+G215+I215,0)</f>
        <v>12740</v>
      </c>
      <c r="L215" s="34">
        <f t="shared" si="28"/>
        <v>14014</v>
      </c>
      <c r="M215" s="28" t="s">
        <v>52</v>
      </c>
      <c r="N215" s="2" t="s">
        <v>197</v>
      </c>
      <c r="O215" s="2" t="s">
        <v>1245</v>
      </c>
      <c r="P215" s="2" t="s">
        <v>62</v>
      </c>
      <c r="Q215" s="2" t="s">
        <v>62</v>
      </c>
      <c r="R215" s="2" t="s">
        <v>61</v>
      </c>
      <c r="S215" s="3"/>
      <c r="T215" s="3"/>
      <c r="U215" s="3"/>
      <c r="V215" s="3">
        <v>1</v>
      </c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1246</v>
      </c>
      <c r="AX215" s="2" t="s">
        <v>52</v>
      </c>
      <c r="AY215" s="2" t="s">
        <v>52</v>
      </c>
      <c r="AZ215" s="2" t="s">
        <v>52</v>
      </c>
    </row>
    <row r="216" spans="1:52" ht="30" customHeight="1" x14ac:dyDescent="0.4">
      <c r="A216" s="28" t="s">
        <v>1103</v>
      </c>
      <c r="B216" s="28" t="s">
        <v>1104</v>
      </c>
      <c r="C216" s="28" t="s">
        <v>973</v>
      </c>
      <c r="D216" s="29">
        <v>1</v>
      </c>
      <c r="E216" s="31">
        <f>TRUNC(SUMIF(V215:V219, RIGHTB(O216, 1), F215:F219)*U216, 2)</f>
        <v>420.42</v>
      </c>
      <c r="F216" s="34">
        <f>TRUNC(E216*D216,0)</f>
        <v>420</v>
      </c>
      <c r="G216" s="31">
        <v>0</v>
      </c>
      <c r="H216" s="34">
        <f>TRUNC(G216*D216,0)</f>
        <v>0</v>
      </c>
      <c r="I216" s="31">
        <v>0</v>
      </c>
      <c r="J216" s="34">
        <f>TRUNC(I216*D216,0)</f>
        <v>0</v>
      </c>
      <c r="K216" s="31">
        <f t="shared" si="28"/>
        <v>420</v>
      </c>
      <c r="L216" s="34">
        <f t="shared" si="28"/>
        <v>420</v>
      </c>
      <c r="M216" s="28" t="s">
        <v>52</v>
      </c>
      <c r="N216" s="2" t="s">
        <v>197</v>
      </c>
      <c r="O216" s="2" t="s">
        <v>1039</v>
      </c>
      <c r="P216" s="2" t="s">
        <v>62</v>
      </c>
      <c r="Q216" s="2" t="s">
        <v>62</v>
      </c>
      <c r="R216" s="2" t="s">
        <v>62</v>
      </c>
      <c r="S216" s="3">
        <v>0</v>
      </c>
      <c r="T216" s="3">
        <v>0</v>
      </c>
      <c r="U216" s="3">
        <v>0.03</v>
      </c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1247</v>
      </c>
      <c r="AX216" s="2" t="s">
        <v>52</v>
      </c>
      <c r="AY216" s="2" t="s">
        <v>52</v>
      </c>
      <c r="AZ216" s="2" t="s">
        <v>52</v>
      </c>
    </row>
    <row r="217" spans="1:52" ht="30" customHeight="1" x14ac:dyDescent="0.4">
      <c r="A217" s="28" t="s">
        <v>1051</v>
      </c>
      <c r="B217" s="28" t="s">
        <v>1033</v>
      </c>
      <c r="C217" s="28" t="s">
        <v>1034</v>
      </c>
      <c r="D217" s="29">
        <v>5.1999999999999998E-2</v>
      </c>
      <c r="E217" s="31">
        <f>단가대비표!O215</f>
        <v>0</v>
      </c>
      <c r="F217" s="34">
        <f>TRUNC(E217*D217,0)</f>
        <v>0</v>
      </c>
      <c r="G217" s="31">
        <f>단가대비표!P215</f>
        <v>249073</v>
      </c>
      <c r="H217" s="34">
        <f>TRUNC(G217*D217,0)</f>
        <v>12951</v>
      </c>
      <c r="I217" s="31">
        <f>단가대비표!V215</f>
        <v>0</v>
      </c>
      <c r="J217" s="34">
        <f>TRUNC(I217*D217,0)</f>
        <v>0</v>
      </c>
      <c r="K217" s="31">
        <f t="shared" si="28"/>
        <v>249073</v>
      </c>
      <c r="L217" s="34">
        <f t="shared" si="28"/>
        <v>12951</v>
      </c>
      <c r="M217" s="28" t="s">
        <v>52</v>
      </c>
      <c r="N217" s="2" t="s">
        <v>197</v>
      </c>
      <c r="O217" s="2" t="s">
        <v>1052</v>
      </c>
      <c r="P217" s="2" t="s">
        <v>62</v>
      </c>
      <c r="Q217" s="2" t="s">
        <v>62</v>
      </c>
      <c r="R217" s="2" t="s">
        <v>61</v>
      </c>
      <c r="S217" s="3"/>
      <c r="T217" s="3"/>
      <c r="U217" s="3"/>
      <c r="V217" s="3"/>
      <c r="W217" s="3">
        <v>2</v>
      </c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1248</v>
      </c>
      <c r="AX217" s="2" t="s">
        <v>52</v>
      </c>
      <c r="AY217" s="2" t="s">
        <v>52</v>
      </c>
      <c r="AZ217" s="2" t="s">
        <v>52</v>
      </c>
    </row>
    <row r="218" spans="1:52" ht="30" customHeight="1" x14ac:dyDescent="0.4">
      <c r="A218" s="28" t="s">
        <v>1073</v>
      </c>
      <c r="B218" s="28" t="s">
        <v>1033</v>
      </c>
      <c r="C218" s="28" t="s">
        <v>1034</v>
      </c>
      <c r="D218" s="29">
        <v>1.7000000000000001E-2</v>
      </c>
      <c r="E218" s="31">
        <f>단가대비표!O209</f>
        <v>0</v>
      </c>
      <c r="F218" s="34">
        <f>TRUNC(E218*D218,0)</f>
        <v>0</v>
      </c>
      <c r="G218" s="31">
        <f>단가대비표!P209</f>
        <v>172698</v>
      </c>
      <c r="H218" s="34">
        <f>TRUNC(G218*D218,0)</f>
        <v>2935</v>
      </c>
      <c r="I218" s="31">
        <f>단가대비표!V209</f>
        <v>0</v>
      </c>
      <c r="J218" s="34">
        <f>TRUNC(I218*D218,0)</f>
        <v>0</v>
      </c>
      <c r="K218" s="31">
        <f t="shared" si="28"/>
        <v>172698</v>
      </c>
      <c r="L218" s="34">
        <f t="shared" si="28"/>
        <v>2935</v>
      </c>
      <c r="M218" s="28" t="s">
        <v>52</v>
      </c>
      <c r="N218" s="2" t="s">
        <v>197</v>
      </c>
      <c r="O218" s="2" t="s">
        <v>1074</v>
      </c>
      <c r="P218" s="2" t="s">
        <v>62</v>
      </c>
      <c r="Q218" s="2" t="s">
        <v>62</v>
      </c>
      <c r="R218" s="2" t="s">
        <v>61</v>
      </c>
      <c r="S218" s="3"/>
      <c r="T218" s="3"/>
      <c r="U218" s="3"/>
      <c r="V218" s="3"/>
      <c r="W218" s="3">
        <v>2</v>
      </c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1249</v>
      </c>
      <c r="AX218" s="2" t="s">
        <v>52</v>
      </c>
      <c r="AY218" s="2" t="s">
        <v>52</v>
      </c>
      <c r="AZ218" s="2" t="s">
        <v>52</v>
      </c>
    </row>
    <row r="219" spans="1:52" ht="30" customHeight="1" x14ac:dyDescent="0.4">
      <c r="A219" s="28" t="s">
        <v>1037</v>
      </c>
      <c r="B219" s="28" t="s">
        <v>1108</v>
      </c>
      <c r="C219" s="28" t="s">
        <v>973</v>
      </c>
      <c r="D219" s="29">
        <v>1</v>
      </c>
      <c r="E219" s="31">
        <f>TRUNC(SUMIF(W215:W219, RIGHTB(O219, 1), H215:H219)*U219, 2)</f>
        <v>317.72000000000003</v>
      </c>
      <c r="F219" s="34">
        <f>TRUNC(E219*D219,0)</f>
        <v>317</v>
      </c>
      <c r="G219" s="31">
        <v>0</v>
      </c>
      <c r="H219" s="34">
        <f>TRUNC(G219*D219,0)</f>
        <v>0</v>
      </c>
      <c r="I219" s="31">
        <v>0</v>
      </c>
      <c r="J219" s="34">
        <f>TRUNC(I219*D219,0)</f>
        <v>0</v>
      </c>
      <c r="K219" s="31">
        <f t="shared" si="28"/>
        <v>317</v>
      </c>
      <c r="L219" s="34">
        <f t="shared" si="28"/>
        <v>317</v>
      </c>
      <c r="M219" s="28" t="s">
        <v>52</v>
      </c>
      <c r="N219" s="2" t="s">
        <v>197</v>
      </c>
      <c r="O219" s="2" t="s">
        <v>1109</v>
      </c>
      <c r="P219" s="2" t="s">
        <v>62</v>
      </c>
      <c r="Q219" s="2" t="s">
        <v>62</v>
      </c>
      <c r="R219" s="2" t="s">
        <v>62</v>
      </c>
      <c r="S219" s="3">
        <v>1</v>
      </c>
      <c r="T219" s="3">
        <v>0</v>
      </c>
      <c r="U219" s="3">
        <v>0.02</v>
      </c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52</v>
      </c>
      <c r="AW219" s="2" t="s">
        <v>1247</v>
      </c>
      <c r="AX219" s="2" t="s">
        <v>52</v>
      </c>
      <c r="AY219" s="2" t="s">
        <v>52</v>
      </c>
      <c r="AZ219" s="2" t="s">
        <v>52</v>
      </c>
    </row>
    <row r="220" spans="1:52" ht="30" customHeight="1" x14ac:dyDescent="0.4">
      <c r="A220" s="28" t="s">
        <v>1026</v>
      </c>
      <c r="B220" s="28" t="s">
        <v>52</v>
      </c>
      <c r="C220" s="28" t="s">
        <v>52</v>
      </c>
      <c r="D220" s="29"/>
      <c r="E220" s="31"/>
      <c r="F220" s="34">
        <f>TRUNC(SUMIF(N215:N219, N214, F215:F219),0)</f>
        <v>14751</v>
      </c>
      <c r="G220" s="31"/>
      <c r="H220" s="34">
        <f>TRUNC(SUMIF(N215:N219, N214, H215:H219),0)</f>
        <v>15886</v>
      </c>
      <c r="I220" s="31"/>
      <c r="J220" s="34">
        <f>TRUNC(SUMIF(N215:N219, N214, J215:J219),0)</f>
        <v>0</v>
      </c>
      <c r="K220" s="31"/>
      <c r="L220" s="34">
        <f>F220+H220+J220</f>
        <v>30637</v>
      </c>
      <c r="M220" s="28" t="s">
        <v>52</v>
      </c>
      <c r="N220" s="2" t="s">
        <v>173</v>
      </c>
      <c r="O220" s="2" t="s">
        <v>173</v>
      </c>
      <c r="P220" s="2" t="s">
        <v>52</v>
      </c>
      <c r="Q220" s="2" t="s">
        <v>52</v>
      </c>
      <c r="R220" s="2" t="s">
        <v>52</v>
      </c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2" t="s">
        <v>52</v>
      </c>
      <c r="AW220" s="2" t="s">
        <v>52</v>
      </c>
      <c r="AX220" s="2" t="s">
        <v>52</v>
      </c>
      <c r="AY220" s="2" t="s">
        <v>52</v>
      </c>
      <c r="AZ220" s="2" t="s">
        <v>52</v>
      </c>
    </row>
    <row r="221" spans="1:52" ht="30" customHeight="1" x14ac:dyDescent="0.4">
      <c r="A221" s="29"/>
      <c r="B221" s="29"/>
      <c r="C221" s="29"/>
      <c r="D221" s="29"/>
      <c r="E221" s="31"/>
      <c r="F221" s="34"/>
      <c r="G221" s="31"/>
      <c r="H221" s="34"/>
      <c r="I221" s="31"/>
      <c r="J221" s="34"/>
      <c r="K221" s="31"/>
      <c r="L221" s="34"/>
      <c r="M221" s="29"/>
    </row>
    <row r="222" spans="1:52" ht="30" customHeight="1" x14ac:dyDescent="0.4">
      <c r="A222" s="25" t="s">
        <v>1250</v>
      </c>
      <c r="B222" s="26"/>
      <c r="C222" s="26"/>
      <c r="D222" s="26"/>
      <c r="E222" s="30"/>
      <c r="F222" s="33"/>
      <c r="G222" s="30"/>
      <c r="H222" s="33"/>
      <c r="I222" s="30"/>
      <c r="J222" s="33"/>
      <c r="K222" s="30"/>
      <c r="L222" s="33"/>
      <c r="M222" s="27"/>
      <c r="N222" s="1" t="s">
        <v>193</v>
      </c>
    </row>
    <row r="223" spans="1:52" ht="30" customHeight="1" x14ac:dyDescent="0.4">
      <c r="A223" s="28" t="s">
        <v>1224</v>
      </c>
      <c r="B223" s="28" t="s">
        <v>1251</v>
      </c>
      <c r="C223" s="28" t="s">
        <v>178</v>
      </c>
      <c r="D223" s="29">
        <v>1.1000000000000001</v>
      </c>
      <c r="E223" s="31">
        <f>단가대비표!O90</f>
        <v>16310</v>
      </c>
      <c r="F223" s="34">
        <f>TRUNC(E223*D223,0)</f>
        <v>17941</v>
      </c>
      <c r="G223" s="31">
        <f>단가대비표!P90</f>
        <v>0</v>
      </c>
      <c r="H223" s="34">
        <f>TRUNC(G223*D223,0)</f>
        <v>0</v>
      </c>
      <c r="I223" s="31">
        <f>단가대비표!V90</f>
        <v>0</v>
      </c>
      <c r="J223" s="34">
        <f>TRUNC(I223*D223,0)</f>
        <v>0</v>
      </c>
      <c r="K223" s="31">
        <f t="shared" ref="K223:L227" si="29">TRUNC(E223+G223+I223,0)</f>
        <v>16310</v>
      </c>
      <c r="L223" s="34">
        <f t="shared" si="29"/>
        <v>17941</v>
      </c>
      <c r="M223" s="28" t="s">
        <v>52</v>
      </c>
      <c r="N223" s="2" t="s">
        <v>193</v>
      </c>
      <c r="O223" s="2" t="s">
        <v>1252</v>
      </c>
      <c r="P223" s="2" t="s">
        <v>62</v>
      </c>
      <c r="Q223" s="2" t="s">
        <v>62</v>
      </c>
      <c r="R223" s="2" t="s">
        <v>61</v>
      </c>
      <c r="S223" s="3"/>
      <c r="T223" s="3"/>
      <c r="U223" s="3"/>
      <c r="V223" s="3">
        <v>1</v>
      </c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52</v>
      </c>
      <c r="AW223" s="2" t="s">
        <v>1253</v>
      </c>
      <c r="AX223" s="2" t="s">
        <v>52</v>
      </c>
      <c r="AY223" s="2" t="s">
        <v>52</v>
      </c>
      <c r="AZ223" s="2" t="s">
        <v>52</v>
      </c>
    </row>
    <row r="224" spans="1:52" ht="30" customHeight="1" x14ac:dyDescent="0.4">
      <c r="A224" s="28" t="s">
        <v>1103</v>
      </c>
      <c r="B224" s="28" t="s">
        <v>1104</v>
      </c>
      <c r="C224" s="28" t="s">
        <v>973</v>
      </c>
      <c r="D224" s="29">
        <v>1</v>
      </c>
      <c r="E224" s="31">
        <f>TRUNC(SUMIF(V223:V227, RIGHTB(O224, 1), F223:F227)*U224, 2)</f>
        <v>538.23</v>
      </c>
      <c r="F224" s="34">
        <f>TRUNC(E224*D224,0)</f>
        <v>538</v>
      </c>
      <c r="G224" s="31">
        <v>0</v>
      </c>
      <c r="H224" s="34">
        <f>TRUNC(G224*D224,0)</f>
        <v>0</v>
      </c>
      <c r="I224" s="31">
        <v>0</v>
      </c>
      <c r="J224" s="34">
        <f>TRUNC(I224*D224,0)</f>
        <v>0</v>
      </c>
      <c r="K224" s="31">
        <f t="shared" si="29"/>
        <v>538</v>
      </c>
      <c r="L224" s="34">
        <f t="shared" si="29"/>
        <v>538</v>
      </c>
      <c r="M224" s="28" t="s">
        <v>52</v>
      </c>
      <c r="N224" s="2" t="s">
        <v>193</v>
      </c>
      <c r="O224" s="2" t="s">
        <v>1039</v>
      </c>
      <c r="P224" s="2" t="s">
        <v>62</v>
      </c>
      <c r="Q224" s="2" t="s">
        <v>62</v>
      </c>
      <c r="R224" s="2" t="s">
        <v>62</v>
      </c>
      <c r="S224" s="3">
        <v>0</v>
      </c>
      <c r="T224" s="3">
        <v>0</v>
      </c>
      <c r="U224" s="3">
        <v>0.03</v>
      </c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1254</v>
      </c>
      <c r="AX224" s="2" t="s">
        <v>52</v>
      </c>
      <c r="AY224" s="2" t="s">
        <v>52</v>
      </c>
      <c r="AZ224" s="2" t="s">
        <v>52</v>
      </c>
    </row>
    <row r="225" spans="1:52" ht="30" customHeight="1" x14ac:dyDescent="0.4">
      <c r="A225" s="28" t="s">
        <v>1051</v>
      </c>
      <c r="B225" s="28" t="s">
        <v>1033</v>
      </c>
      <c r="C225" s="28" t="s">
        <v>1034</v>
      </c>
      <c r="D225" s="29">
        <v>6.3E-2</v>
      </c>
      <c r="E225" s="31">
        <f>단가대비표!O215</f>
        <v>0</v>
      </c>
      <c r="F225" s="34">
        <f>TRUNC(E225*D225,0)</f>
        <v>0</v>
      </c>
      <c r="G225" s="31">
        <f>단가대비표!P215</f>
        <v>249073</v>
      </c>
      <c r="H225" s="34">
        <f>TRUNC(G225*D225,0)</f>
        <v>15691</v>
      </c>
      <c r="I225" s="31">
        <f>단가대비표!V215</f>
        <v>0</v>
      </c>
      <c r="J225" s="34">
        <f>TRUNC(I225*D225,0)</f>
        <v>0</v>
      </c>
      <c r="K225" s="31">
        <f t="shared" si="29"/>
        <v>249073</v>
      </c>
      <c r="L225" s="34">
        <f t="shared" si="29"/>
        <v>15691</v>
      </c>
      <c r="M225" s="28" t="s">
        <v>52</v>
      </c>
      <c r="N225" s="2" t="s">
        <v>193</v>
      </c>
      <c r="O225" s="2" t="s">
        <v>1052</v>
      </c>
      <c r="P225" s="2" t="s">
        <v>62</v>
      </c>
      <c r="Q225" s="2" t="s">
        <v>62</v>
      </c>
      <c r="R225" s="2" t="s">
        <v>61</v>
      </c>
      <c r="S225" s="3"/>
      <c r="T225" s="3"/>
      <c r="U225" s="3"/>
      <c r="V225" s="3"/>
      <c r="W225" s="3">
        <v>2</v>
      </c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1255</v>
      </c>
      <c r="AX225" s="2" t="s">
        <v>52</v>
      </c>
      <c r="AY225" s="2" t="s">
        <v>52</v>
      </c>
      <c r="AZ225" s="2" t="s">
        <v>52</v>
      </c>
    </row>
    <row r="226" spans="1:52" ht="30" customHeight="1" x14ac:dyDescent="0.4">
      <c r="A226" s="28" t="s">
        <v>1073</v>
      </c>
      <c r="B226" s="28" t="s">
        <v>1033</v>
      </c>
      <c r="C226" s="28" t="s">
        <v>1034</v>
      </c>
      <c r="D226" s="29">
        <v>2.1000000000000001E-2</v>
      </c>
      <c r="E226" s="31">
        <f>단가대비표!O209</f>
        <v>0</v>
      </c>
      <c r="F226" s="34">
        <f>TRUNC(E226*D226,0)</f>
        <v>0</v>
      </c>
      <c r="G226" s="31">
        <f>단가대비표!P209</f>
        <v>172698</v>
      </c>
      <c r="H226" s="34">
        <f>TRUNC(G226*D226,0)</f>
        <v>3626</v>
      </c>
      <c r="I226" s="31">
        <f>단가대비표!V209</f>
        <v>0</v>
      </c>
      <c r="J226" s="34">
        <f>TRUNC(I226*D226,0)</f>
        <v>0</v>
      </c>
      <c r="K226" s="31">
        <f t="shared" si="29"/>
        <v>172698</v>
      </c>
      <c r="L226" s="34">
        <f t="shared" si="29"/>
        <v>3626</v>
      </c>
      <c r="M226" s="28" t="s">
        <v>52</v>
      </c>
      <c r="N226" s="2" t="s">
        <v>193</v>
      </c>
      <c r="O226" s="2" t="s">
        <v>1074</v>
      </c>
      <c r="P226" s="2" t="s">
        <v>62</v>
      </c>
      <c r="Q226" s="2" t="s">
        <v>62</v>
      </c>
      <c r="R226" s="2" t="s">
        <v>61</v>
      </c>
      <c r="S226" s="3"/>
      <c r="T226" s="3"/>
      <c r="U226" s="3"/>
      <c r="V226" s="3"/>
      <c r="W226" s="3">
        <v>2</v>
      </c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1256</v>
      </c>
      <c r="AX226" s="2" t="s">
        <v>52</v>
      </c>
      <c r="AY226" s="2" t="s">
        <v>52</v>
      </c>
      <c r="AZ226" s="2" t="s">
        <v>52</v>
      </c>
    </row>
    <row r="227" spans="1:52" ht="30" customHeight="1" x14ac:dyDescent="0.4">
      <c r="A227" s="28" t="s">
        <v>1037</v>
      </c>
      <c r="B227" s="28" t="s">
        <v>1108</v>
      </c>
      <c r="C227" s="28" t="s">
        <v>973</v>
      </c>
      <c r="D227" s="29">
        <v>1</v>
      </c>
      <c r="E227" s="31">
        <f>TRUNC(SUMIF(W223:W227, RIGHTB(O227, 1), H223:H227)*U227, 2)</f>
        <v>386.34</v>
      </c>
      <c r="F227" s="34">
        <f>TRUNC(E227*D227,0)</f>
        <v>386</v>
      </c>
      <c r="G227" s="31">
        <v>0</v>
      </c>
      <c r="H227" s="34">
        <f>TRUNC(G227*D227,0)</f>
        <v>0</v>
      </c>
      <c r="I227" s="31">
        <v>0</v>
      </c>
      <c r="J227" s="34">
        <f>TRUNC(I227*D227,0)</f>
        <v>0</v>
      </c>
      <c r="K227" s="31">
        <f t="shared" si="29"/>
        <v>386</v>
      </c>
      <c r="L227" s="34">
        <f t="shared" si="29"/>
        <v>386</v>
      </c>
      <c r="M227" s="28" t="s">
        <v>52</v>
      </c>
      <c r="N227" s="2" t="s">
        <v>193</v>
      </c>
      <c r="O227" s="2" t="s">
        <v>1109</v>
      </c>
      <c r="P227" s="2" t="s">
        <v>62</v>
      </c>
      <c r="Q227" s="2" t="s">
        <v>62</v>
      </c>
      <c r="R227" s="2" t="s">
        <v>62</v>
      </c>
      <c r="S227" s="3">
        <v>1</v>
      </c>
      <c r="T227" s="3">
        <v>0</v>
      </c>
      <c r="U227" s="3">
        <v>0.02</v>
      </c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52</v>
      </c>
      <c r="AW227" s="2" t="s">
        <v>1254</v>
      </c>
      <c r="AX227" s="2" t="s">
        <v>52</v>
      </c>
      <c r="AY227" s="2" t="s">
        <v>52</v>
      </c>
      <c r="AZ227" s="2" t="s">
        <v>52</v>
      </c>
    </row>
    <row r="228" spans="1:52" ht="30" customHeight="1" x14ac:dyDescent="0.4">
      <c r="A228" s="28" t="s">
        <v>1026</v>
      </c>
      <c r="B228" s="28" t="s">
        <v>52</v>
      </c>
      <c r="C228" s="28" t="s">
        <v>52</v>
      </c>
      <c r="D228" s="29"/>
      <c r="E228" s="31"/>
      <c r="F228" s="34">
        <f>TRUNC(SUMIF(N223:N227, N222, F223:F227),0)</f>
        <v>18865</v>
      </c>
      <c r="G228" s="31"/>
      <c r="H228" s="34">
        <f>TRUNC(SUMIF(N223:N227, N222, H223:H227),0)</f>
        <v>19317</v>
      </c>
      <c r="I228" s="31"/>
      <c r="J228" s="34">
        <f>TRUNC(SUMIF(N223:N227, N222, J223:J227),0)</f>
        <v>0</v>
      </c>
      <c r="K228" s="31"/>
      <c r="L228" s="34">
        <f>F228+H228+J228</f>
        <v>38182</v>
      </c>
      <c r="M228" s="28" t="s">
        <v>52</v>
      </c>
      <c r="N228" s="2" t="s">
        <v>173</v>
      </c>
      <c r="O228" s="2" t="s">
        <v>173</v>
      </c>
      <c r="P228" s="2" t="s">
        <v>52</v>
      </c>
      <c r="Q228" s="2" t="s">
        <v>52</v>
      </c>
      <c r="R228" s="2" t="s">
        <v>52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52</v>
      </c>
      <c r="AW228" s="2" t="s">
        <v>52</v>
      </c>
      <c r="AX228" s="2" t="s">
        <v>52</v>
      </c>
      <c r="AY228" s="2" t="s">
        <v>52</v>
      </c>
      <c r="AZ228" s="2" t="s">
        <v>52</v>
      </c>
    </row>
    <row r="229" spans="1:52" ht="30" customHeight="1" x14ac:dyDescent="0.4">
      <c r="A229" s="29"/>
      <c r="B229" s="29"/>
      <c r="C229" s="29"/>
      <c r="D229" s="29"/>
      <c r="E229" s="31"/>
      <c r="F229" s="34"/>
      <c r="G229" s="31"/>
      <c r="H229" s="34"/>
      <c r="I229" s="31"/>
      <c r="J229" s="34"/>
      <c r="K229" s="31"/>
      <c r="L229" s="34"/>
      <c r="M229" s="29"/>
    </row>
    <row r="230" spans="1:52" ht="30" customHeight="1" x14ac:dyDescent="0.4">
      <c r="A230" s="25" t="s">
        <v>1257</v>
      </c>
      <c r="B230" s="26"/>
      <c r="C230" s="26"/>
      <c r="D230" s="26"/>
      <c r="E230" s="30"/>
      <c r="F230" s="33"/>
      <c r="G230" s="30"/>
      <c r="H230" s="33"/>
      <c r="I230" s="30"/>
      <c r="J230" s="33"/>
      <c r="K230" s="30"/>
      <c r="L230" s="33"/>
      <c r="M230" s="27"/>
      <c r="N230" s="1" t="s">
        <v>189</v>
      </c>
    </row>
    <row r="231" spans="1:52" ht="30" customHeight="1" x14ac:dyDescent="0.4">
      <c r="A231" s="28" t="s">
        <v>1224</v>
      </c>
      <c r="B231" s="28" t="s">
        <v>1258</v>
      </c>
      <c r="C231" s="28" t="s">
        <v>178</v>
      </c>
      <c r="D231" s="29">
        <v>1.1000000000000001</v>
      </c>
      <c r="E231" s="31">
        <f>단가대비표!O91</f>
        <v>18730</v>
      </c>
      <c r="F231" s="34">
        <f>TRUNC(E231*D231,0)</f>
        <v>20603</v>
      </c>
      <c r="G231" s="31">
        <f>단가대비표!P91</f>
        <v>0</v>
      </c>
      <c r="H231" s="34">
        <f>TRUNC(G231*D231,0)</f>
        <v>0</v>
      </c>
      <c r="I231" s="31">
        <f>단가대비표!V91</f>
        <v>0</v>
      </c>
      <c r="J231" s="34">
        <f>TRUNC(I231*D231,0)</f>
        <v>0</v>
      </c>
      <c r="K231" s="31">
        <f t="shared" ref="K231:L235" si="30">TRUNC(E231+G231+I231,0)</f>
        <v>18730</v>
      </c>
      <c r="L231" s="34">
        <f t="shared" si="30"/>
        <v>20603</v>
      </c>
      <c r="M231" s="28" t="s">
        <v>52</v>
      </c>
      <c r="N231" s="2" t="s">
        <v>189</v>
      </c>
      <c r="O231" s="2" t="s">
        <v>1259</v>
      </c>
      <c r="P231" s="2" t="s">
        <v>62</v>
      </c>
      <c r="Q231" s="2" t="s">
        <v>62</v>
      </c>
      <c r="R231" s="2" t="s">
        <v>61</v>
      </c>
      <c r="S231" s="3"/>
      <c r="T231" s="3"/>
      <c r="U231" s="3"/>
      <c r="V231" s="3">
        <v>1</v>
      </c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52</v>
      </c>
      <c r="AW231" s="2" t="s">
        <v>1260</v>
      </c>
      <c r="AX231" s="2" t="s">
        <v>52</v>
      </c>
      <c r="AY231" s="2" t="s">
        <v>52</v>
      </c>
      <c r="AZ231" s="2" t="s">
        <v>52</v>
      </c>
    </row>
    <row r="232" spans="1:52" ht="30" customHeight="1" x14ac:dyDescent="0.4">
      <c r="A232" s="28" t="s">
        <v>1103</v>
      </c>
      <c r="B232" s="28" t="s">
        <v>1104</v>
      </c>
      <c r="C232" s="28" t="s">
        <v>973</v>
      </c>
      <c r="D232" s="29">
        <v>1</v>
      </c>
      <c r="E232" s="31">
        <f>TRUNC(SUMIF(V231:V235, RIGHTB(O232, 1), F231:F235)*U232, 2)</f>
        <v>618.09</v>
      </c>
      <c r="F232" s="34">
        <f>TRUNC(E232*D232,0)</f>
        <v>618</v>
      </c>
      <c r="G232" s="31">
        <v>0</v>
      </c>
      <c r="H232" s="34">
        <f>TRUNC(G232*D232,0)</f>
        <v>0</v>
      </c>
      <c r="I232" s="31">
        <v>0</v>
      </c>
      <c r="J232" s="34">
        <f>TRUNC(I232*D232,0)</f>
        <v>0</v>
      </c>
      <c r="K232" s="31">
        <f t="shared" si="30"/>
        <v>618</v>
      </c>
      <c r="L232" s="34">
        <f t="shared" si="30"/>
        <v>618</v>
      </c>
      <c r="M232" s="28" t="s">
        <v>52</v>
      </c>
      <c r="N232" s="2" t="s">
        <v>189</v>
      </c>
      <c r="O232" s="2" t="s">
        <v>1039</v>
      </c>
      <c r="P232" s="2" t="s">
        <v>62</v>
      </c>
      <c r="Q232" s="2" t="s">
        <v>62</v>
      </c>
      <c r="R232" s="2" t="s">
        <v>62</v>
      </c>
      <c r="S232" s="3">
        <v>0</v>
      </c>
      <c r="T232" s="3">
        <v>0</v>
      </c>
      <c r="U232" s="3">
        <v>0.03</v>
      </c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1261</v>
      </c>
      <c r="AX232" s="2" t="s">
        <v>52</v>
      </c>
      <c r="AY232" s="2" t="s">
        <v>52</v>
      </c>
      <c r="AZ232" s="2" t="s">
        <v>52</v>
      </c>
    </row>
    <row r="233" spans="1:52" ht="30" customHeight="1" x14ac:dyDescent="0.4">
      <c r="A233" s="28" t="s">
        <v>1051</v>
      </c>
      <c r="B233" s="28" t="s">
        <v>1033</v>
      </c>
      <c r="C233" s="28" t="s">
        <v>1034</v>
      </c>
      <c r="D233" s="29">
        <v>6.7000000000000004E-2</v>
      </c>
      <c r="E233" s="31">
        <f>단가대비표!O215</f>
        <v>0</v>
      </c>
      <c r="F233" s="34">
        <f>TRUNC(E233*D233,0)</f>
        <v>0</v>
      </c>
      <c r="G233" s="31">
        <f>단가대비표!P215</f>
        <v>249073</v>
      </c>
      <c r="H233" s="34">
        <f>TRUNC(G233*D233,0)</f>
        <v>16687</v>
      </c>
      <c r="I233" s="31">
        <f>단가대비표!V215</f>
        <v>0</v>
      </c>
      <c r="J233" s="34">
        <f>TRUNC(I233*D233,0)</f>
        <v>0</v>
      </c>
      <c r="K233" s="31">
        <f t="shared" si="30"/>
        <v>249073</v>
      </c>
      <c r="L233" s="34">
        <f t="shared" si="30"/>
        <v>16687</v>
      </c>
      <c r="M233" s="28" t="s">
        <v>52</v>
      </c>
      <c r="N233" s="2" t="s">
        <v>189</v>
      </c>
      <c r="O233" s="2" t="s">
        <v>1052</v>
      </c>
      <c r="P233" s="2" t="s">
        <v>62</v>
      </c>
      <c r="Q233" s="2" t="s">
        <v>62</v>
      </c>
      <c r="R233" s="2" t="s">
        <v>61</v>
      </c>
      <c r="S233" s="3"/>
      <c r="T233" s="3"/>
      <c r="U233" s="3"/>
      <c r="V233" s="3"/>
      <c r="W233" s="3">
        <v>2</v>
      </c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1262</v>
      </c>
      <c r="AX233" s="2" t="s">
        <v>52</v>
      </c>
      <c r="AY233" s="2" t="s">
        <v>52</v>
      </c>
      <c r="AZ233" s="2" t="s">
        <v>52</v>
      </c>
    </row>
    <row r="234" spans="1:52" ht="30" customHeight="1" x14ac:dyDescent="0.4">
      <c r="A234" s="28" t="s">
        <v>1073</v>
      </c>
      <c r="B234" s="28" t="s">
        <v>1033</v>
      </c>
      <c r="C234" s="28" t="s">
        <v>1034</v>
      </c>
      <c r="D234" s="29">
        <v>2.1999999999999999E-2</v>
      </c>
      <c r="E234" s="31">
        <f>단가대비표!O209</f>
        <v>0</v>
      </c>
      <c r="F234" s="34">
        <f>TRUNC(E234*D234,0)</f>
        <v>0</v>
      </c>
      <c r="G234" s="31">
        <f>단가대비표!P209</f>
        <v>172698</v>
      </c>
      <c r="H234" s="34">
        <f>TRUNC(G234*D234,0)</f>
        <v>3799</v>
      </c>
      <c r="I234" s="31">
        <f>단가대비표!V209</f>
        <v>0</v>
      </c>
      <c r="J234" s="34">
        <f>TRUNC(I234*D234,0)</f>
        <v>0</v>
      </c>
      <c r="K234" s="31">
        <f t="shared" si="30"/>
        <v>172698</v>
      </c>
      <c r="L234" s="34">
        <f t="shared" si="30"/>
        <v>3799</v>
      </c>
      <c r="M234" s="28" t="s">
        <v>52</v>
      </c>
      <c r="N234" s="2" t="s">
        <v>189</v>
      </c>
      <c r="O234" s="2" t="s">
        <v>1074</v>
      </c>
      <c r="P234" s="2" t="s">
        <v>62</v>
      </c>
      <c r="Q234" s="2" t="s">
        <v>62</v>
      </c>
      <c r="R234" s="2" t="s">
        <v>61</v>
      </c>
      <c r="S234" s="3"/>
      <c r="T234" s="3"/>
      <c r="U234" s="3"/>
      <c r="V234" s="3"/>
      <c r="W234" s="3">
        <v>2</v>
      </c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52</v>
      </c>
      <c r="AW234" s="2" t="s">
        <v>1263</v>
      </c>
      <c r="AX234" s="2" t="s">
        <v>52</v>
      </c>
      <c r="AY234" s="2" t="s">
        <v>52</v>
      </c>
      <c r="AZ234" s="2" t="s">
        <v>52</v>
      </c>
    </row>
    <row r="235" spans="1:52" ht="30" customHeight="1" x14ac:dyDescent="0.4">
      <c r="A235" s="28" t="s">
        <v>1037</v>
      </c>
      <c r="B235" s="28" t="s">
        <v>1108</v>
      </c>
      <c r="C235" s="28" t="s">
        <v>973</v>
      </c>
      <c r="D235" s="29">
        <v>1</v>
      </c>
      <c r="E235" s="31">
        <f>TRUNC(SUMIF(W231:W235, RIGHTB(O235, 1), H231:H235)*U235, 2)</f>
        <v>409.72</v>
      </c>
      <c r="F235" s="34">
        <f>TRUNC(E235*D235,0)</f>
        <v>409</v>
      </c>
      <c r="G235" s="31">
        <v>0</v>
      </c>
      <c r="H235" s="34">
        <f>TRUNC(G235*D235,0)</f>
        <v>0</v>
      </c>
      <c r="I235" s="31">
        <v>0</v>
      </c>
      <c r="J235" s="34">
        <f>TRUNC(I235*D235,0)</f>
        <v>0</v>
      </c>
      <c r="K235" s="31">
        <f t="shared" si="30"/>
        <v>409</v>
      </c>
      <c r="L235" s="34">
        <f t="shared" si="30"/>
        <v>409</v>
      </c>
      <c r="M235" s="28" t="s">
        <v>52</v>
      </c>
      <c r="N235" s="2" t="s">
        <v>189</v>
      </c>
      <c r="O235" s="2" t="s">
        <v>1109</v>
      </c>
      <c r="P235" s="2" t="s">
        <v>62</v>
      </c>
      <c r="Q235" s="2" t="s">
        <v>62</v>
      </c>
      <c r="R235" s="2" t="s">
        <v>62</v>
      </c>
      <c r="S235" s="3">
        <v>1</v>
      </c>
      <c r="T235" s="3">
        <v>0</v>
      </c>
      <c r="U235" s="3">
        <v>0.02</v>
      </c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52</v>
      </c>
      <c r="AW235" s="2" t="s">
        <v>1261</v>
      </c>
      <c r="AX235" s="2" t="s">
        <v>52</v>
      </c>
      <c r="AY235" s="2" t="s">
        <v>52</v>
      </c>
      <c r="AZ235" s="2" t="s">
        <v>52</v>
      </c>
    </row>
    <row r="236" spans="1:52" ht="30" customHeight="1" x14ac:dyDescent="0.4">
      <c r="A236" s="28" t="s">
        <v>1026</v>
      </c>
      <c r="B236" s="28" t="s">
        <v>52</v>
      </c>
      <c r="C236" s="28" t="s">
        <v>52</v>
      </c>
      <c r="D236" s="29"/>
      <c r="E236" s="31"/>
      <c r="F236" s="34">
        <f>TRUNC(SUMIF(N231:N235, N230, F231:F235),0)</f>
        <v>21630</v>
      </c>
      <c r="G236" s="31"/>
      <c r="H236" s="34">
        <f>TRUNC(SUMIF(N231:N235, N230, H231:H235),0)</f>
        <v>20486</v>
      </c>
      <c r="I236" s="31"/>
      <c r="J236" s="34">
        <f>TRUNC(SUMIF(N231:N235, N230, J231:J235),0)</f>
        <v>0</v>
      </c>
      <c r="K236" s="31"/>
      <c r="L236" s="34">
        <f>F236+H236+J236</f>
        <v>42116</v>
      </c>
      <c r="M236" s="28" t="s">
        <v>52</v>
      </c>
      <c r="N236" s="2" t="s">
        <v>173</v>
      </c>
      <c r="O236" s="2" t="s">
        <v>173</v>
      </c>
      <c r="P236" s="2" t="s">
        <v>52</v>
      </c>
      <c r="Q236" s="2" t="s">
        <v>52</v>
      </c>
      <c r="R236" s="2" t="s">
        <v>52</v>
      </c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52</v>
      </c>
      <c r="AX236" s="2" t="s">
        <v>52</v>
      </c>
      <c r="AY236" s="2" t="s">
        <v>52</v>
      </c>
      <c r="AZ236" s="2" t="s">
        <v>52</v>
      </c>
    </row>
    <row r="237" spans="1:52" ht="30" customHeight="1" x14ac:dyDescent="0.4">
      <c r="A237" s="29"/>
      <c r="B237" s="29"/>
      <c r="C237" s="29"/>
      <c r="D237" s="29"/>
      <c r="E237" s="31"/>
      <c r="F237" s="34"/>
      <c r="G237" s="31"/>
      <c r="H237" s="34"/>
      <c r="I237" s="31"/>
      <c r="J237" s="34"/>
      <c r="K237" s="31"/>
      <c r="L237" s="34"/>
      <c r="M237" s="29"/>
    </row>
    <row r="238" spans="1:52" ht="30" customHeight="1" x14ac:dyDescent="0.4">
      <c r="A238" s="25" t="s">
        <v>1264</v>
      </c>
      <c r="B238" s="26"/>
      <c r="C238" s="26"/>
      <c r="D238" s="26"/>
      <c r="E238" s="30"/>
      <c r="F238" s="33"/>
      <c r="G238" s="30"/>
      <c r="H238" s="33"/>
      <c r="I238" s="30"/>
      <c r="J238" s="33"/>
      <c r="K238" s="30"/>
      <c r="L238" s="33"/>
      <c r="M238" s="27"/>
      <c r="N238" s="1" t="s">
        <v>435</v>
      </c>
    </row>
    <row r="239" spans="1:52" ht="30" customHeight="1" x14ac:dyDescent="0.4">
      <c r="A239" s="28" t="s">
        <v>1265</v>
      </c>
      <c r="B239" s="28" t="s">
        <v>1266</v>
      </c>
      <c r="C239" s="28" t="s">
        <v>178</v>
      </c>
      <c r="D239" s="29">
        <v>1.1000000000000001</v>
      </c>
      <c r="E239" s="31">
        <f>단가대비표!O92</f>
        <v>1417.5</v>
      </c>
      <c r="F239" s="34">
        <f>TRUNC(E239*D239,0)</f>
        <v>1559</v>
      </c>
      <c r="G239" s="31">
        <f>단가대비표!P92</f>
        <v>0</v>
      </c>
      <c r="H239" s="34">
        <f>TRUNC(G239*D239,0)</f>
        <v>0</v>
      </c>
      <c r="I239" s="31">
        <f>단가대비표!V92</f>
        <v>0</v>
      </c>
      <c r="J239" s="34">
        <f>TRUNC(I239*D239,0)</f>
        <v>0</v>
      </c>
      <c r="K239" s="31">
        <f t="shared" ref="K239:L243" si="31">TRUNC(E239+G239+I239,0)</f>
        <v>1417</v>
      </c>
      <c r="L239" s="34">
        <f t="shared" si="31"/>
        <v>1559</v>
      </c>
      <c r="M239" s="28" t="s">
        <v>52</v>
      </c>
      <c r="N239" s="2" t="s">
        <v>435</v>
      </c>
      <c r="O239" s="2" t="s">
        <v>1267</v>
      </c>
      <c r="P239" s="2" t="s">
        <v>62</v>
      </c>
      <c r="Q239" s="2" t="s">
        <v>62</v>
      </c>
      <c r="R239" s="2" t="s">
        <v>61</v>
      </c>
      <c r="S239" s="3"/>
      <c r="T239" s="3"/>
      <c r="U239" s="3"/>
      <c r="V239" s="3">
        <v>1</v>
      </c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1268</v>
      </c>
      <c r="AX239" s="2" t="s">
        <v>52</v>
      </c>
      <c r="AY239" s="2" t="s">
        <v>52</v>
      </c>
      <c r="AZ239" s="2" t="s">
        <v>52</v>
      </c>
    </row>
    <row r="240" spans="1:52" ht="30" customHeight="1" x14ac:dyDescent="0.4">
      <c r="A240" s="28" t="s">
        <v>1103</v>
      </c>
      <c r="B240" s="28" t="s">
        <v>1104</v>
      </c>
      <c r="C240" s="28" t="s">
        <v>973</v>
      </c>
      <c r="D240" s="29">
        <v>1</v>
      </c>
      <c r="E240" s="31">
        <f>TRUNC(SUMIF(V239:V243, RIGHTB(O240, 1), F239:F243)*U240, 2)</f>
        <v>46.77</v>
      </c>
      <c r="F240" s="34">
        <f>TRUNC(E240*D240,0)</f>
        <v>46</v>
      </c>
      <c r="G240" s="31">
        <v>0</v>
      </c>
      <c r="H240" s="34">
        <f>TRUNC(G240*D240,0)</f>
        <v>0</v>
      </c>
      <c r="I240" s="31">
        <v>0</v>
      </c>
      <c r="J240" s="34">
        <f>TRUNC(I240*D240,0)</f>
        <v>0</v>
      </c>
      <c r="K240" s="31">
        <f t="shared" si="31"/>
        <v>46</v>
      </c>
      <c r="L240" s="34">
        <f t="shared" si="31"/>
        <v>46</v>
      </c>
      <c r="M240" s="28" t="s">
        <v>52</v>
      </c>
      <c r="N240" s="2" t="s">
        <v>435</v>
      </c>
      <c r="O240" s="2" t="s">
        <v>1039</v>
      </c>
      <c r="P240" s="2" t="s">
        <v>62</v>
      </c>
      <c r="Q240" s="2" t="s">
        <v>62</v>
      </c>
      <c r="R240" s="2" t="s">
        <v>62</v>
      </c>
      <c r="S240" s="3">
        <v>0</v>
      </c>
      <c r="T240" s="3">
        <v>0</v>
      </c>
      <c r="U240" s="3">
        <v>0.03</v>
      </c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1269</v>
      </c>
      <c r="AX240" s="2" t="s">
        <v>52</v>
      </c>
      <c r="AY240" s="2" t="s">
        <v>52</v>
      </c>
      <c r="AZ240" s="2" t="s">
        <v>52</v>
      </c>
    </row>
    <row r="241" spans="1:52" ht="30" customHeight="1" x14ac:dyDescent="0.4">
      <c r="A241" s="28" t="s">
        <v>1051</v>
      </c>
      <c r="B241" s="28" t="s">
        <v>1033</v>
      </c>
      <c r="C241" s="28" t="s">
        <v>1034</v>
      </c>
      <c r="D241" s="29">
        <v>4.7E-2</v>
      </c>
      <c r="E241" s="31">
        <f>단가대비표!O215</f>
        <v>0</v>
      </c>
      <c r="F241" s="34">
        <f>TRUNC(E241*D241,0)</f>
        <v>0</v>
      </c>
      <c r="G241" s="31">
        <f>단가대비표!P215</f>
        <v>249073</v>
      </c>
      <c r="H241" s="34">
        <f>TRUNC(G241*D241,0)</f>
        <v>11706</v>
      </c>
      <c r="I241" s="31">
        <f>단가대비표!V215</f>
        <v>0</v>
      </c>
      <c r="J241" s="34">
        <f>TRUNC(I241*D241,0)</f>
        <v>0</v>
      </c>
      <c r="K241" s="31">
        <f t="shared" si="31"/>
        <v>249073</v>
      </c>
      <c r="L241" s="34">
        <f t="shared" si="31"/>
        <v>11706</v>
      </c>
      <c r="M241" s="28" t="s">
        <v>52</v>
      </c>
      <c r="N241" s="2" t="s">
        <v>435</v>
      </c>
      <c r="O241" s="2" t="s">
        <v>1052</v>
      </c>
      <c r="P241" s="2" t="s">
        <v>62</v>
      </c>
      <c r="Q241" s="2" t="s">
        <v>62</v>
      </c>
      <c r="R241" s="2" t="s">
        <v>61</v>
      </c>
      <c r="S241" s="3"/>
      <c r="T241" s="3"/>
      <c r="U241" s="3"/>
      <c r="V241" s="3"/>
      <c r="W241" s="3">
        <v>2</v>
      </c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52</v>
      </c>
      <c r="AW241" s="2" t="s">
        <v>1270</v>
      </c>
      <c r="AX241" s="2" t="s">
        <v>52</v>
      </c>
      <c r="AY241" s="2" t="s">
        <v>52</v>
      </c>
      <c r="AZ241" s="2" t="s">
        <v>52</v>
      </c>
    </row>
    <row r="242" spans="1:52" ht="30" customHeight="1" x14ac:dyDescent="0.4">
      <c r="A242" s="28" t="s">
        <v>1073</v>
      </c>
      <c r="B242" s="28" t="s">
        <v>1033</v>
      </c>
      <c r="C242" s="28" t="s">
        <v>1034</v>
      </c>
      <c r="D242" s="29">
        <v>3.6999999999999998E-2</v>
      </c>
      <c r="E242" s="31">
        <f>단가대비표!O209</f>
        <v>0</v>
      </c>
      <c r="F242" s="34">
        <f>TRUNC(E242*D242,0)</f>
        <v>0</v>
      </c>
      <c r="G242" s="31">
        <f>단가대비표!P209</f>
        <v>172698</v>
      </c>
      <c r="H242" s="34">
        <f>TRUNC(G242*D242,0)</f>
        <v>6389</v>
      </c>
      <c r="I242" s="31">
        <f>단가대비표!V209</f>
        <v>0</v>
      </c>
      <c r="J242" s="34">
        <f>TRUNC(I242*D242,0)</f>
        <v>0</v>
      </c>
      <c r="K242" s="31">
        <f t="shared" si="31"/>
        <v>172698</v>
      </c>
      <c r="L242" s="34">
        <f t="shared" si="31"/>
        <v>6389</v>
      </c>
      <c r="M242" s="28" t="s">
        <v>52</v>
      </c>
      <c r="N242" s="2" t="s">
        <v>435</v>
      </c>
      <c r="O242" s="2" t="s">
        <v>1074</v>
      </c>
      <c r="P242" s="2" t="s">
        <v>62</v>
      </c>
      <c r="Q242" s="2" t="s">
        <v>62</v>
      </c>
      <c r="R242" s="2" t="s">
        <v>61</v>
      </c>
      <c r="S242" s="3"/>
      <c r="T242" s="3"/>
      <c r="U242" s="3"/>
      <c r="V242" s="3"/>
      <c r="W242" s="3">
        <v>2</v>
      </c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52</v>
      </c>
      <c r="AW242" s="2" t="s">
        <v>1271</v>
      </c>
      <c r="AX242" s="2" t="s">
        <v>52</v>
      </c>
      <c r="AY242" s="2" t="s">
        <v>52</v>
      </c>
      <c r="AZ242" s="2" t="s">
        <v>52</v>
      </c>
    </row>
    <row r="243" spans="1:52" ht="30" customHeight="1" x14ac:dyDescent="0.4">
      <c r="A243" s="28" t="s">
        <v>1037</v>
      </c>
      <c r="B243" s="28" t="s">
        <v>1108</v>
      </c>
      <c r="C243" s="28" t="s">
        <v>973</v>
      </c>
      <c r="D243" s="29">
        <v>1</v>
      </c>
      <c r="E243" s="31">
        <f>TRUNC(SUMIF(W239:W243, RIGHTB(O243, 1), H239:H243)*U243, 2)</f>
        <v>361.9</v>
      </c>
      <c r="F243" s="34">
        <f>TRUNC(E243*D243,0)</f>
        <v>361</v>
      </c>
      <c r="G243" s="31">
        <v>0</v>
      </c>
      <c r="H243" s="34">
        <f>TRUNC(G243*D243,0)</f>
        <v>0</v>
      </c>
      <c r="I243" s="31">
        <v>0</v>
      </c>
      <c r="J243" s="34">
        <f>TRUNC(I243*D243,0)</f>
        <v>0</v>
      </c>
      <c r="K243" s="31">
        <f t="shared" si="31"/>
        <v>361</v>
      </c>
      <c r="L243" s="34">
        <f t="shared" si="31"/>
        <v>361</v>
      </c>
      <c r="M243" s="28" t="s">
        <v>52</v>
      </c>
      <c r="N243" s="2" t="s">
        <v>435</v>
      </c>
      <c r="O243" s="2" t="s">
        <v>1109</v>
      </c>
      <c r="P243" s="2" t="s">
        <v>62</v>
      </c>
      <c r="Q243" s="2" t="s">
        <v>62</v>
      </c>
      <c r="R243" s="2" t="s">
        <v>62</v>
      </c>
      <c r="S243" s="3">
        <v>1</v>
      </c>
      <c r="T243" s="3">
        <v>0</v>
      </c>
      <c r="U243" s="3">
        <v>0.02</v>
      </c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1272</v>
      </c>
      <c r="AX243" s="2" t="s">
        <v>52</v>
      </c>
      <c r="AY243" s="2" t="s">
        <v>52</v>
      </c>
      <c r="AZ243" s="2" t="s">
        <v>52</v>
      </c>
    </row>
    <row r="244" spans="1:52" ht="30" customHeight="1" x14ac:dyDescent="0.4">
      <c r="A244" s="28" t="s">
        <v>1026</v>
      </c>
      <c r="B244" s="28" t="s">
        <v>52</v>
      </c>
      <c r="C244" s="28" t="s">
        <v>52</v>
      </c>
      <c r="D244" s="29"/>
      <c r="E244" s="31"/>
      <c r="F244" s="34">
        <f>TRUNC(SUMIF(N239:N243, N238, F239:F243),0)</f>
        <v>1966</v>
      </c>
      <c r="G244" s="31"/>
      <c r="H244" s="34">
        <f>TRUNC(SUMIF(N239:N243, N238, H239:H243),0)</f>
        <v>18095</v>
      </c>
      <c r="I244" s="31"/>
      <c r="J244" s="34">
        <f>TRUNC(SUMIF(N239:N243, N238, J239:J243),0)</f>
        <v>0</v>
      </c>
      <c r="K244" s="31"/>
      <c r="L244" s="34">
        <f>F244+H244+J244</f>
        <v>20061</v>
      </c>
      <c r="M244" s="28" t="s">
        <v>52</v>
      </c>
      <c r="N244" s="2" t="s">
        <v>173</v>
      </c>
      <c r="O244" s="2" t="s">
        <v>173</v>
      </c>
      <c r="P244" s="2" t="s">
        <v>52</v>
      </c>
      <c r="Q244" s="2" t="s">
        <v>52</v>
      </c>
      <c r="R244" s="2" t="s">
        <v>52</v>
      </c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52</v>
      </c>
      <c r="AX244" s="2" t="s">
        <v>52</v>
      </c>
      <c r="AY244" s="2" t="s">
        <v>52</v>
      </c>
      <c r="AZ244" s="2" t="s">
        <v>52</v>
      </c>
    </row>
    <row r="245" spans="1:52" ht="30" customHeight="1" x14ac:dyDescent="0.4">
      <c r="A245" s="29"/>
      <c r="B245" s="29"/>
      <c r="C245" s="29"/>
      <c r="D245" s="29"/>
      <c r="E245" s="31"/>
      <c r="F245" s="34"/>
      <c r="G245" s="31"/>
      <c r="H245" s="34"/>
      <c r="I245" s="31"/>
      <c r="J245" s="34"/>
      <c r="K245" s="31"/>
      <c r="L245" s="34"/>
      <c r="M245" s="29"/>
    </row>
    <row r="246" spans="1:52" ht="30" customHeight="1" x14ac:dyDescent="0.4">
      <c r="A246" s="25" t="s">
        <v>1273</v>
      </c>
      <c r="B246" s="26"/>
      <c r="C246" s="26"/>
      <c r="D246" s="26"/>
      <c r="E246" s="30"/>
      <c r="F246" s="33"/>
      <c r="G246" s="30"/>
      <c r="H246" s="33"/>
      <c r="I246" s="30"/>
      <c r="J246" s="33"/>
      <c r="K246" s="30"/>
      <c r="L246" s="33"/>
      <c r="M246" s="27"/>
      <c r="N246" s="1" t="s">
        <v>431</v>
      </c>
    </row>
    <row r="247" spans="1:52" ht="30" customHeight="1" x14ac:dyDescent="0.4">
      <c r="A247" s="28" t="s">
        <v>1265</v>
      </c>
      <c r="B247" s="28" t="s">
        <v>1274</v>
      </c>
      <c r="C247" s="28" t="s">
        <v>178</v>
      </c>
      <c r="D247" s="29">
        <v>1.1000000000000001</v>
      </c>
      <c r="E247" s="31">
        <f>단가대비표!O93</f>
        <v>4793</v>
      </c>
      <c r="F247" s="34">
        <f>TRUNC(E247*D247,0)</f>
        <v>5272</v>
      </c>
      <c r="G247" s="31">
        <f>단가대비표!P93</f>
        <v>0</v>
      </c>
      <c r="H247" s="34">
        <f>TRUNC(G247*D247,0)</f>
        <v>0</v>
      </c>
      <c r="I247" s="31">
        <f>단가대비표!V93</f>
        <v>0</v>
      </c>
      <c r="J247" s="34">
        <f>TRUNC(I247*D247,0)</f>
        <v>0</v>
      </c>
      <c r="K247" s="31">
        <f t="shared" ref="K247:L251" si="32">TRUNC(E247+G247+I247,0)</f>
        <v>4793</v>
      </c>
      <c r="L247" s="34">
        <f t="shared" si="32"/>
        <v>5272</v>
      </c>
      <c r="M247" s="28" t="s">
        <v>52</v>
      </c>
      <c r="N247" s="2" t="s">
        <v>431</v>
      </c>
      <c r="O247" s="2" t="s">
        <v>1275</v>
      </c>
      <c r="P247" s="2" t="s">
        <v>62</v>
      </c>
      <c r="Q247" s="2" t="s">
        <v>62</v>
      </c>
      <c r="R247" s="2" t="s">
        <v>61</v>
      </c>
      <c r="S247" s="3"/>
      <c r="T247" s="3"/>
      <c r="U247" s="3"/>
      <c r="V247" s="3">
        <v>1</v>
      </c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1276</v>
      </c>
      <c r="AX247" s="2" t="s">
        <v>52</v>
      </c>
      <c r="AY247" s="2" t="s">
        <v>52</v>
      </c>
      <c r="AZ247" s="2" t="s">
        <v>52</v>
      </c>
    </row>
    <row r="248" spans="1:52" ht="30" customHeight="1" x14ac:dyDescent="0.4">
      <c r="A248" s="28" t="s">
        <v>1103</v>
      </c>
      <c r="B248" s="28" t="s">
        <v>1104</v>
      </c>
      <c r="C248" s="28" t="s">
        <v>973</v>
      </c>
      <c r="D248" s="29">
        <v>1</v>
      </c>
      <c r="E248" s="31">
        <f>TRUNC(SUMIF(V247:V251, RIGHTB(O248, 1), F247:F251)*U248, 2)</f>
        <v>158.16</v>
      </c>
      <c r="F248" s="34">
        <f>TRUNC(E248*D248,0)</f>
        <v>158</v>
      </c>
      <c r="G248" s="31">
        <v>0</v>
      </c>
      <c r="H248" s="34">
        <f>TRUNC(G248*D248,0)</f>
        <v>0</v>
      </c>
      <c r="I248" s="31">
        <v>0</v>
      </c>
      <c r="J248" s="34">
        <f>TRUNC(I248*D248,0)</f>
        <v>0</v>
      </c>
      <c r="K248" s="31">
        <f t="shared" si="32"/>
        <v>158</v>
      </c>
      <c r="L248" s="34">
        <f t="shared" si="32"/>
        <v>158</v>
      </c>
      <c r="M248" s="28" t="s">
        <v>52</v>
      </c>
      <c r="N248" s="2" t="s">
        <v>431</v>
      </c>
      <c r="O248" s="2" t="s">
        <v>1039</v>
      </c>
      <c r="P248" s="2" t="s">
        <v>62</v>
      </c>
      <c r="Q248" s="2" t="s">
        <v>62</v>
      </c>
      <c r="R248" s="2" t="s">
        <v>62</v>
      </c>
      <c r="S248" s="3">
        <v>0</v>
      </c>
      <c r="T248" s="3">
        <v>0</v>
      </c>
      <c r="U248" s="3">
        <v>0.03</v>
      </c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52</v>
      </c>
      <c r="AW248" s="2" t="s">
        <v>1277</v>
      </c>
      <c r="AX248" s="2" t="s">
        <v>52</v>
      </c>
      <c r="AY248" s="2" t="s">
        <v>52</v>
      </c>
      <c r="AZ248" s="2" t="s">
        <v>52</v>
      </c>
    </row>
    <row r="249" spans="1:52" ht="30" customHeight="1" x14ac:dyDescent="0.4">
      <c r="A249" s="28" t="s">
        <v>1051</v>
      </c>
      <c r="B249" s="28" t="s">
        <v>1033</v>
      </c>
      <c r="C249" s="28" t="s">
        <v>1034</v>
      </c>
      <c r="D249" s="29">
        <v>9.7000000000000003E-2</v>
      </c>
      <c r="E249" s="31">
        <f>단가대비표!O215</f>
        <v>0</v>
      </c>
      <c r="F249" s="34">
        <f>TRUNC(E249*D249,0)</f>
        <v>0</v>
      </c>
      <c r="G249" s="31">
        <f>단가대비표!P215</f>
        <v>249073</v>
      </c>
      <c r="H249" s="34">
        <f>TRUNC(G249*D249,0)</f>
        <v>24160</v>
      </c>
      <c r="I249" s="31">
        <f>단가대비표!V215</f>
        <v>0</v>
      </c>
      <c r="J249" s="34">
        <f>TRUNC(I249*D249,0)</f>
        <v>0</v>
      </c>
      <c r="K249" s="31">
        <f t="shared" si="32"/>
        <v>249073</v>
      </c>
      <c r="L249" s="34">
        <f t="shared" si="32"/>
        <v>24160</v>
      </c>
      <c r="M249" s="28" t="s">
        <v>52</v>
      </c>
      <c r="N249" s="2" t="s">
        <v>431</v>
      </c>
      <c r="O249" s="2" t="s">
        <v>1052</v>
      </c>
      <c r="P249" s="2" t="s">
        <v>62</v>
      </c>
      <c r="Q249" s="2" t="s">
        <v>62</v>
      </c>
      <c r="R249" s="2" t="s">
        <v>61</v>
      </c>
      <c r="S249" s="3"/>
      <c r="T249" s="3"/>
      <c r="U249" s="3"/>
      <c r="V249" s="3"/>
      <c r="W249" s="3">
        <v>2</v>
      </c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2" t="s">
        <v>52</v>
      </c>
      <c r="AW249" s="2" t="s">
        <v>1278</v>
      </c>
      <c r="AX249" s="2" t="s">
        <v>52</v>
      </c>
      <c r="AY249" s="2" t="s">
        <v>52</v>
      </c>
      <c r="AZ249" s="2" t="s">
        <v>52</v>
      </c>
    </row>
    <row r="250" spans="1:52" ht="30" customHeight="1" x14ac:dyDescent="0.4">
      <c r="A250" s="28" t="s">
        <v>1073</v>
      </c>
      <c r="B250" s="28" t="s">
        <v>1033</v>
      </c>
      <c r="C250" s="28" t="s">
        <v>1034</v>
      </c>
      <c r="D250" s="29">
        <v>3.2000000000000001E-2</v>
      </c>
      <c r="E250" s="31">
        <f>단가대비표!O209</f>
        <v>0</v>
      </c>
      <c r="F250" s="34">
        <f>TRUNC(E250*D250,0)</f>
        <v>0</v>
      </c>
      <c r="G250" s="31">
        <f>단가대비표!P209</f>
        <v>172698</v>
      </c>
      <c r="H250" s="34">
        <f>TRUNC(G250*D250,0)</f>
        <v>5526</v>
      </c>
      <c r="I250" s="31">
        <f>단가대비표!V209</f>
        <v>0</v>
      </c>
      <c r="J250" s="34">
        <f>TRUNC(I250*D250,0)</f>
        <v>0</v>
      </c>
      <c r="K250" s="31">
        <f t="shared" si="32"/>
        <v>172698</v>
      </c>
      <c r="L250" s="34">
        <f t="shared" si="32"/>
        <v>5526</v>
      </c>
      <c r="M250" s="28" t="s">
        <v>52</v>
      </c>
      <c r="N250" s="2" t="s">
        <v>431</v>
      </c>
      <c r="O250" s="2" t="s">
        <v>1074</v>
      </c>
      <c r="P250" s="2" t="s">
        <v>62</v>
      </c>
      <c r="Q250" s="2" t="s">
        <v>62</v>
      </c>
      <c r="R250" s="2" t="s">
        <v>61</v>
      </c>
      <c r="S250" s="3"/>
      <c r="T250" s="3"/>
      <c r="U250" s="3"/>
      <c r="V250" s="3"/>
      <c r="W250" s="3">
        <v>2</v>
      </c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1279</v>
      </c>
      <c r="AX250" s="2" t="s">
        <v>52</v>
      </c>
      <c r="AY250" s="2" t="s">
        <v>52</v>
      </c>
      <c r="AZ250" s="2" t="s">
        <v>52</v>
      </c>
    </row>
    <row r="251" spans="1:52" ht="30" customHeight="1" x14ac:dyDescent="0.4">
      <c r="A251" s="28" t="s">
        <v>1037</v>
      </c>
      <c r="B251" s="28" t="s">
        <v>1108</v>
      </c>
      <c r="C251" s="28" t="s">
        <v>973</v>
      </c>
      <c r="D251" s="29">
        <v>1</v>
      </c>
      <c r="E251" s="31">
        <f>TRUNC(SUMIF(W247:W251, RIGHTB(O251, 1), H247:H251)*U251, 2)</f>
        <v>593.72</v>
      </c>
      <c r="F251" s="34">
        <f>TRUNC(E251*D251,0)</f>
        <v>593</v>
      </c>
      <c r="G251" s="31">
        <v>0</v>
      </c>
      <c r="H251" s="34">
        <f>TRUNC(G251*D251,0)</f>
        <v>0</v>
      </c>
      <c r="I251" s="31">
        <v>0</v>
      </c>
      <c r="J251" s="34">
        <f>TRUNC(I251*D251,0)</f>
        <v>0</v>
      </c>
      <c r="K251" s="31">
        <f t="shared" si="32"/>
        <v>593</v>
      </c>
      <c r="L251" s="34">
        <f t="shared" si="32"/>
        <v>593</v>
      </c>
      <c r="M251" s="28" t="s">
        <v>52</v>
      </c>
      <c r="N251" s="2" t="s">
        <v>431</v>
      </c>
      <c r="O251" s="2" t="s">
        <v>1109</v>
      </c>
      <c r="P251" s="2" t="s">
        <v>62</v>
      </c>
      <c r="Q251" s="2" t="s">
        <v>62</v>
      </c>
      <c r="R251" s="2" t="s">
        <v>62</v>
      </c>
      <c r="S251" s="3">
        <v>1</v>
      </c>
      <c r="T251" s="3">
        <v>0</v>
      </c>
      <c r="U251" s="3">
        <v>0.02</v>
      </c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1280</v>
      </c>
      <c r="AX251" s="2" t="s">
        <v>52</v>
      </c>
      <c r="AY251" s="2" t="s">
        <v>52</v>
      </c>
      <c r="AZ251" s="2" t="s">
        <v>52</v>
      </c>
    </row>
    <row r="252" spans="1:52" ht="30" customHeight="1" x14ac:dyDescent="0.4">
      <c r="A252" s="28" t="s">
        <v>1026</v>
      </c>
      <c r="B252" s="28" t="s">
        <v>52</v>
      </c>
      <c r="C252" s="28" t="s">
        <v>52</v>
      </c>
      <c r="D252" s="29"/>
      <c r="E252" s="31"/>
      <c r="F252" s="34">
        <f>TRUNC(SUMIF(N247:N251, N246, F247:F251),0)</f>
        <v>6023</v>
      </c>
      <c r="G252" s="31"/>
      <c r="H252" s="34">
        <f>TRUNC(SUMIF(N247:N251, N246, H247:H251),0)</f>
        <v>29686</v>
      </c>
      <c r="I252" s="31"/>
      <c r="J252" s="34">
        <f>TRUNC(SUMIF(N247:N251, N246, J247:J251),0)</f>
        <v>0</v>
      </c>
      <c r="K252" s="31"/>
      <c r="L252" s="34">
        <f>F252+H252+J252</f>
        <v>35709</v>
      </c>
      <c r="M252" s="28" t="s">
        <v>52</v>
      </c>
      <c r="N252" s="2" t="s">
        <v>173</v>
      </c>
      <c r="O252" s="2" t="s">
        <v>173</v>
      </c>
      <c r="P252" s="2" t="s">
        <v>52</v>
      </c>
      <c r="Q252" s="2" t="s">
        <v>52</v>
      </c>
      <c r="R252" s="2" t="s">
        <v>52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52</v>
      </c>
      <c r="AX252" s="2" t="s">
        <v>52</v>
      </c>
      <c r="AY252" s="2" t="s">
        <v>52</v>
      </c>
      <c r="AZ252" s="2" t="s">
        <v>52</v>
      </c>
    </row>
    <row r="253" spans="1:52" ht="30" customHeight="1" x14ac:dyDescent="0.4">
      <c r="A253" s="29"/>
      <c r="B253" s="29"/>
      <c r="C253" s="29"/>
      <c r="D253" s="29"/>
      <c r="E253" s="31"/>
      <c r="F253" s="34"/>
      <c r="G253" s="31"/>
      <c r="H253" s="34"/>
      <c r="I253" s="31"/>
      <c r="J253" s="34"/>
      <c r="K253" s="31"/>
      <c r="L253" s="34"/>
      <c r="M253" s="29"/>
    </row>
    <row r="254" spans="1:52" ht="30" customHeight="1" x14ac:dyDescent="0.4">
      <c r="A254" s="25" t="s">
        <v>1281</v>
      </c>
      <c r="B254" s="26"/>
      <c r="C254" s="26"/>
      <c r="D254" s="26"/>
      <c r="E254" s="30"/>
      <c r="F254" s="33"/>
      <c r="G254" s="30"/>
      <c r="H254" s="33"/>
      <c r="I254" s="30"/>
      <c r="J254" s="33"/>
      <c r="K254" s="30"/>
      <c r="L254" s="33"/>
      <c r="M254" s="27"/>
      <c r="N254" s="1" t="s">
        <v>442</v>
      </c>
    </row>
    <row r="255" spans="1:52" ht="30" customHeight="1" x14ac:dyDescent="0.4">
      <c r="A255" s="28" t="s">
        <v>1265</v>
      </c>
      <c r="B255" s="28" t="s">
        <v>1274</v>
      </c>
      <c r="C255" s="28" t="s">
        <v>178</v>
      </c>
      <c r="D255" s="29">
        <v>1.1000000000000001</v>
      </c>
      <c r="E255" s="31">
        <f>단가대비표!O93</f>
        <v>4793</v>
      </c>
      <c r="F255" s="34">
        <f>TRUNC(E255*D255,0)</f>
        <v>5272</v>
      </c>
      <c r="G255" s="31">
        <f>단가대비표!P93</f>
        <v>0</v>
      </c>
      <c r="H255" s="34">
        <f>TRUNC(G255*D255,0)</f>
        <v>0</v>
      </c>
      <c r="I255" s="31">
        <f>단가대비표!V93</f>
        <v>0</v>
      </c>
      <c r="J255" s="34">
        <f>TRUNC(I255*D255,0)</f>
        <v>0</v>
      </c>
      <c r="K255" s="31">
        <f t="shared" ref="K255:L259" si="33">TRUNC(E255+G255+I255,0)</f>
        <v>4793</v>
      </c>
      <c r="L255" s="34">
        <f t="shared" si="33"/>
        <v>5272</v>
      </c>
      <c r="M255" s="28" t="s">
        <v>52</v>
      </c>
      <c r="N255" s="2" t="s">
        <v>442</v>
      </c>
      <c r="O255" s="2" t="s">
        <v>1275</v>
      </c>
      <c r="P255" s="2" t="s">
        <v>62</v>
      </c>
      <c r="Q255" s="2" t="s">
        <v>62</v>
      </c>
      <c r="R255" s="2" t="s">
        <v>61</v>
      </c>
      <c r="S255" s="3"/>
      <c r="T255" s="3"/>
      <c r="U255" s="3"/>
      <c r="V255" s="3">
        <v>1</v>
      </c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52</v>
      </c>
      <c r="AW255" s="2" t="s">
        <v>1282</v>
      </c>
      <c r="AX255" s="2" t="s">
        <v>52</v>
      </c>
      <c r="AY255" s="2" t="s">
        <v>52</v>
      </c>
      <c r="AZ255" s="2" t="s">
        <v>52</v>
      </c>
    </row>
    <row r="256" spans="1:52" ht="30" customHeight="1" x14ac:dyDescent="0.4">
      <c r="A256" s="28" t="s">
        <v>1103</v>
      </c>
      <c r="B256" s="28" t="s">
        <v>1104</v>
      </c>
      <c r="C256" s="28" t="s">
        <v>973</v>
      </c>
      <c r="D256" s="29">
        <v>1</v>
      </c>
      <c r="E256" s="31">
        <f>TRUNC(SUMIF(V255:V259, RIGHTB(O256, 1), F255:F259)*U256, 2)</f>
        <v>158.16</v>
      </c>
      <c r="F256" s="34">
        <f>TRUNC(E256*D256,0)</f>
        <v>158</v>
      </c>
      <c r="G256" s="31">
        <v>0</v>
      </c>
      <c r="H256" s="34">
        <f>TRUNC(G256*D256,0)</f>
        <v>0</v>
      </c>
      <c r="I256" s="31">
        <v>0</v>
      </c>
      <c r="J256" s="34">
        <f>TRUNC(I256*D256,0)</f>
        <v>0</v>
      </c>
      <c r="K256" s="31">
        <f t="shared" si="33"/>
        <v>158</v>
      </c>
      <c r="L256" s="34">
        <f t="shared" si="33"/>
        <v>158</v>
      </c>
      <c r="M256" s="28" t="s">
        <v>52</v>
      </c>
      <c r="N256" s="2" t="s">
        <v>442</v>
      </c>
      <c r="O256" s="2" t="s">
        <v>1039</v>
      </c>
      <c r="P256" s="2" t="s">
        <v>62</v>
      </c>
      <c r="Q256" s="2" t="s">
        <v>62</v>
      </c>
      <c r="R256" s="2" t="s">
        <v>62</v>
      </c>
      <c r="S256" s="3">
        <v>0</v>
      </c>
      <c r="T256" s="3">
        <v>0</v>
      </c>
      <c r="U256" s="3">
        <v>0.03</v>
      </c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52</v>
      </c>
      <c r="AW256" s="2" t="s">
        <v>1283</v>
      </c>
      <c r="AX256" s="2" t="s">
        <v>52</v>
      </c>
      <c r="AY256" s="2" t="s">
        <v>52</v>
      </c>
      <c r="AZ256" s="2" t="s">
        <v>52</v>
      </c>
    </row>
    <row r="257" spans="1:52" ht="30" customHeight="1" x14ac:dyDescent="0.4">
      <c r="A257" s="28" t="s">
        <v>1051</v>
      </c>
      <c r="B257" s="28" t="s">
        <v>1033</v>
      </c>
      <c r="C257" s="28" t="s">
        <v>1034</v>
      </c>
      <c r="D257" s="29">
        <v>9.7000000000000003E-2</v>
      </c>
      <c r="E257" s="31">
        <f>단가대비표!O215</f>
        <v>0</v>
      </c>
      <c r="F257" s="34">
        <f>TRUNC(E257*D257,0)</f>
        <v>0</v>
      </c>
      <c r="G257" s="31">
        <f>단가대비표!P215</f>
        <v>249073</v>
      </c>
      <c r="H257" s="34">
        <f>TRUNC(G257*D257,0)</f>
        <v>24160</v>
      </c>
      <c r="I257" s="31">
        <f>단가대비표!V215</f>
        <v>0</v>
      </c>
      <c r="J257" s="34">
        <f>TRUNC(I257*D257,0)</f>
        <v>0</v>
      </c>
      <c r="K257" s="31">
        <f t="shared" si="33"/>
        <v>249073</v>
      </c>
      <c r="L257" s="34">
        <f t="shared" si="33"/>
        <v>24160</v>
      </c>
      <c r="M257" s="28" t="s">
        <v>52</v>
      </c>
      <c r="N257" s="2" t="s">
        <v>442</v>
      </c>
      <c r="O257" s="2" t="s">
        <v>1052</v>
      </c>
      <c r="P257" s="2" t="s">
        <v>62</v>
      </c>
      <c r="Q257" s="2" t="s">
        <v>62</v>
      </c>
      <c r="R257" s="2" t="s">
        <v>61</v>
      </c>
      <c r="S257" s="3"/>
      <c r="T257" s="3"/>
      <c r="U257" s="3"/>
      <c r="V257" s="3"/>
      <c r="W257" s="3">
        <v>2</v>
      </c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1284</v>
      </c>
      <c r="AX257" s="2" t="s">
        <v>52</v>
      </c>
      <c r="AY257" s="2" t="s">
        <v>52</v>
      </c>
      <c r="AZ257" s="2" t="s">
        <v>52</v>
      </c>
    </row>
    <row r="258" spans="1:52" ht="30" customHeight="1" x14ac:dyDescent="0.4">
      <c r="A258" s="28" t="s">
        <v>1073</v>
      </c>
      <c r="B258" s="28" t="s">
        <v>1033</v>
      </c>
      <c r="C258" s="28" t="s">
        <v>1034</v>
      </c>
      <c r="D258" s="29">
        <v>3.2000000000000001E-2</v>
      </c>
      <c r="E258" s="31">
        <f>단가대비표!O209</f>
        <v>0</v>
      </c>
      <c r="F258" s="34">
        <f>TRUNC(E258*D258,0)</f>
        <v>0</v>
      </c>
      <c r="G258" s="31">
        <f>단가대비표!P209</f>
        <v>172698</v>
      </c>
      <c r="H258" s="34">
        <f>TRUNC(G258*D258,0)</f>
        <v>5526</v>
      </c>
      <c r="I258" s="31">
        <f>단가대비표!V209</f>
        <v>0</v>
      </c>
      <c r="J258" s="34">
        <f>TRUNC(I258*D258,0)</f>
        <v>0</v>
      </c>
      <c r="K258" s="31">
        <f t="shared" si="33"/>
        <v>172698</v>
      </c>
      <c r="L258" s="34">
        <f t="shared" si="33"/>
        <v>5526</v>
      </c>
      <c r="M258" s="28" t="s">
        <v>52</v>
      </c>
      <c r="N258" s="2" t="s">
        <v>442</v>
      </c>
      <c r="O258" s="2" t="s">
        <v>1074</v>
      </c>
      <c r="P258" s="2" t="s">
        <v>62</v>
      </c>
      <c r="Q258" s="2" t="s">
        <v>62</v>
      </c>
      <c r="R258" s="2" t="s">
        <v>61</v>
      </c>
      <c r="S258" s="3"/>
      <c r="T258" s="3"/>
      <c r="U258" s="3"/>
      <c r="V258" s="3"/>
      <c r="W258" s="3">
        <v>2</v>
      </c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1285</v>
      </c>
      <c r="AX258" s="2" t="s">
        <v>52</v>
      </c>
      <c r="AY258" s="2" t="s">
        <v>52</v>
      </c>
      <c r="AZ258" s="2" t="s">
        <v>52</v>
      </c>
    </row>
    <row r="259" spans="1:52" ht="30" customHeight="1" x14ac:dyDescent="0.4">
      <c r="A259" s="28" t="s">
        <v>1037</v>
      </c>
      <c r="B259" s="28" t="s">
        <v>1108</v>
      </c>
      <c r="C259" s="28" t="s">
        <v>973</v>
      </c>
      <c r="D259" s="29">
        <v>1</v>
      </c>
      <c r="E259" s="31">
        <f>TRUNC(SUMIF(W255:W259, RIGHTB(O259, 1), H255:H259)*U259, 2)</f>
        <v>593.72</v>
      </c>
      <c r="F259" s="34">
        <f>TRUNC(E259*D259,0)</f>
        <v>593</v>
      </c>
      <c r="G259" s="31">
        <v>0</v>
      </c>
      <c r="H259" s="34">
        <f>TRUNC(G259*D259,0)</f>
        <v>0</v>
      </c>
      <c r="I259" s="31">
        <v>0</v>
      </c>
      <c r="J259" s="34">
        <f>TRUNC(I259*D259,0)</f>
        <v>0</v>
      </c>
      <c r="K259" s="31">
        <f t="shared" si="33"/>
        <v>593</v>
      </c>
      <c r="L259" s="34">
        <f t="shared" si="33"/>
        <v>593</v>
      </c>
      <c r="M259" s="28" t="s">
        <v>52</v>
      </c>
      <c r="N259" s="2" t="s">
        <v>442</v>
      </c>
      <c r="O259" s="2" t="s">
        <v>1109</v>
      </c>
      <c r="P259" s="2" t="s">
        <v>62</v>
      </c>
      <c r="Q259" s="2" t="s">
        <v>62</v>
      </c>
      <c r="R259" s="2" t="s">
        <v>62</v>
      </c>
      <c r="S259" s="3">
        <v>1</v>
      </c>
      <c r="T259" s="3">
        <v>0</v>
      </c>
      <c r="U259" s="3">
        <v>0.02</v>
      </c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1286</v>
      </c>
      <c r="AX259" s="2" t="s">
        <v>52</v>
      </c>
      <c r="AY259" s="2" t="s">
        <v>52</v>
      </c>
      <c r="AZ259" s="2" t="s">
        <v>52</v>
      </c>
    </row>
    <row r="260" spans="1:52" ht="30" customHeight="1" x14ac:dyDescent="0.4">
      <c r="A260" s="28" t="s">
        <v>1026</v>
      </c>
      <c r="B260" s="28" t="s">
        <v>52</v>
      </c>
      <c r="C260" s="28" t="s">
        <v>52</v>
      </c>
      <c r="D260" s="29"/>
      <c r="E260" s="31"/>
      <c r="F260" s="34">
        <f>TRUNC(SUMIF(N255:N259, N254, F255:F259),0)</f>
        <v>6023</v>
      </c>
      <c r="G260" s="31"/>
      <c r="H260" s="34">
        <f>TRUNC(SUMIF(N255:N259, N254, H255:H259),0)</f>
        <v>29686</v>
      </c>
      <c r="I260" s="31"/>
      <c r="J260" s="34">
        <f>TRUNC(SUMIF(N255:N259, N254, J255:J259),0)</f>
        <v>0</v>
      </c>
      <c r="K260" s="31"/>
      <c r="L260" s="34">
        <f>F260+H260+J260</f>
        <v>35709</v>
      </c>
      <c r="M260" s="28" t="s">
        <v>52</v>
      </c>
      <c r="N260" s="2" t="s">
        <v>173</v>
      </c>
      <c r="O260" s="2" t="s">
        <v>173</v>
      </c>
      <c r="P260" s="2" t="s">
        <v>52</v>
      </c>
      <c r="Q260" s="2" t="s">
        <v>52</v>
      </c>
      <c r="R260" s="2" t="s">
        <v>52</v>
      </c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52</v>
      </c>
      <c r="AX260" s="2" t="s">
        <v>52</v>
      </c>
      <c r="AY260" s="2" t="s">
        <v>52</v>
      </c>
      <c r="AZ260" s="2" t="s">
        <v>52</v>
      </c>
    </row>
    <row r="261" spans="1:52" ht="30" customHeight="1" x14ac:dyDescent="0.4">
      <c r="A261" s="29"/>
      <c r="B261" s="29"/>
      <c r="C261" s="29"/>
      <c r="D261" s="29"/>
      <c r="E261" s="31"/>
      <c r="F261" s="34"/>
      <c r="G261" s="31"/>
      <c r="H261" s="34"/>
      <c r="I261" s="31"/>
      <c r="J261" s="34"/>
      <c r="K261" s="31"/>
      <c r="L261" s="34"/>
      <c r="M261" s="29"/>
    </row>
    <row r="262" spans="1:52" ht="30" customHeight="1" x14ac:dyDescent="0.4">
      <c r="A262" s="25" t="s">
        <v>1287</v>
      </c>
      <c r="B262" s="26"/>
      <c r="C262" s="26"/>
      <c r="D262" s="26"/>
      <c r="E262" s="30"/>
      <c r="F262" s="33"/>
      <c r="G262" s="30"/>
      <c r="H262" s="33"/>
      <c r="I262" s="30"/>
      <c r="J262" s="33"/>
      <c r="K262" s="30"/>
      <c r="L262" s="33"/>
      <c r="M262" s="27"/>
      <c r="N262" s="1" t="s">
        <v>427</v>
      </c>
    </row>
    <row r="263" spans="1:52" ht="30" customHeight="1" x14ac:dyDescent="0.4">
      <c r="A263" s="28" t="s">
        <v>1265</v>
      </c>
      <c r="B263" s="28" t="s">
        <v>1288</v>
      </c>
      <c r="C263" s="28" t="s">
        <v>178</v>
      </c>
      <c r="D263" s="29">
        <v>1.1000000000000001</v>
      </c>
      <c r="E263" s="31">
        <f>단가대비표!O94</f>
        <v>8528</v>
      </c>
      <c r="F263" s="34">
        <f>TRUNC(E263*D263,0)</f>
        <v>9380</v>
      </c>
      <c r="G263" s="31">
        <f>단가대비표!P94</f>
        <v>0</v>
      </c>
      <c r="H263" s="34">
        <f>TRUNC(G263*D263,0)</f>
        <v>0</v>
      </c>
      <c r="I263" s="31">
        <f>단가대비표!V94</f>
        <v>0</v>
      </c>
      <c r="J263" s="34">
        <f>TRUNC(I263*D263,0)</f>
        <v>0</v>
      </c>
      <c r="K263" s="31">
        <f t="shared" ref="K263:L267" si="34">TRUNC(E263+G263+I263,0)</f>
        <v>8528</v>
      </c>
      <c r="L263" s="34">
        <f t="shared" si="34"/>
        <v>9380</v>
      </c>
      <c r="M263" s="28" t="s">
        <v>52</v>
      </c>
      <c r="N263" s="2" t="s">
        <v>427</v>
      </c>
      <c r="O263" s="2" t="s">
        <v>1289</v>
      </c>
      <c r="P263" s="2" t="s">
        <v>62</v>
      </c>
      <c r="Q263" s="2" t="s">
        <v>62</v>
      </c>
      <c r="R263" s="2" t="s">
        <v>61</v>
      </c>
      <c r="S263" s="3"/>
      <c r="T263" s="3"/>
      <c r="U263" s="3"/>
      <c r="V263" s="3">
        <v>1</v>
      </c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1290</v>
      </c>
      <c r="AX263" s="2" t="s">
        <v>52</v>
      </c>
      <c r="AY263" s="2" t="s">
        <v>52</v>
      </c>
      <c r="AZ263" s="2" t="s">
        <v>52</v>
      </c>
    </row>
    <row r="264" spans="1:52" ht="30" customHeight="1" x14ac:dyDescent="0.4">
      <c r="A264" s="28" t="s">
        <v>1103</v>
      </c>
      <c r="B264" s="28" t="s">
        <v>1104</v>
      </c>
      <c r="C264" s="28" t="s">
        <v>973</v>
      </c>
      <c r="D264" s="29">
        <v>1</v>
      </c>
      <c r="E264" s="31">
        <f>TRUNC(SUMIF(V263:V267, RIGHTB(O264, 1), F263:F267)*U264, 2)</f>
        <v>281.39999999999998</v>
      </c>
      <c r="F264" s="34">
        <f>TRUNC(E264*D264,0)</f>
        <v>281</v>
      </c>
      <c r="G264" s="31">
        <v>0</v>
      </c>
      <c r="H264" s="34">
        <f>TRUNC(G264*D264,0)</f>
        <v>0</v>
      </c>
      <c r="I264" s="31">
        <v>0</v>
      </c>
      <c r="J264" s="34">
        <f>TRUNC(I264*D264,0)</f>
        <v>0</v>
      </c>
      <c r="K264" s="31">
        <f t="shared" si="34"/>
        <v>281</v>
      </c>
      <c r="L264" s="34">
        <f t="shared" si="34"/>
        <v>281</v>
      </c>
      <c r="M264" s="28" t="s">
        <v>52</v>
      </c>
      <c r="N264" s="2" t="s">
        <v>427</v>
      </c>
      <c r="O264" s="2" t="s">
        <v>1039</v>
      </c>
      <c r="P264" s="2" t="s">
        <v>62</v>
      </c>
      <c r="Q264" s="2" t="s">
        <v>62</v>
      </c>
      <c r="R264" s="2" t="s">
        <v>62</v>
      </c>
      <c r="S264" s="3">
        <v>0</v>
      </c>
      <c r="T264" s="3">
        <v>0</v>
      </c>
      <c r="U264" s="3">
        <v>0.03</v>
      </c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1291</v>
      </c>
      <c r="AX264" s="2" t="s">
        <v>52</v>
      </c>
      <c r="AY264" s="2" t="s">
        <v>52</v>
      </c>
      <c r="AZ264" s="2" t="s">
        <v>52</v>
      </c>
    </row>
    <row r="265" spans="1:52" ht="30" customHeight="1" x14ac:dyDescent="0.4">
      <c r="A265" s="28" t="s">
        <v>1051</v>
      </c>
      <c r="B265" s="28" t="s">
        <v>1033</v>
      </c>
      <c r="C265" s="28" t="s">
        <v>1034</v>
      </c>
      <c r="D265" s="29">
        <v>0.13</v>
      </c>
      <c r="E265" s="31">
        <f>단가대비표!O215</f>
        <v>0</v>
      </c>
      <c r="F265" s="34">
        <f>TRUNC(E265*D265,0)</f>
        <v>0</v>
      </c>
      <c r="G265" s="31">
        <f>단가대비표!P215</f>
        <v>249073</v>
      </c>
      <c r="H265" s="34">
        <f>TRUNC(G265*D265,0)</f>
        <v>32379</v>
      </c>
      <c r="I265" s="31">
        <f>단가대비표!V215</f>
        <v>0</v>
      </c>
      <c r="J265" s="34">
        <f>TRUNC(I265*D265,0)</f>
        <v>0</v>
      </c>
      <c r="K265" s="31">
        <f t="shared" si="34"/>
        <v>249073</v>
      </c>
      <c r="L265" s="34">
        <f t="shared" si="34"/>
        <v>32379</v>
      </c>
      <c r="M265" s="28" t="s">
        <v>52</v>
      </c>
      <c r="N265" s="2" t="s">
        <v>427</v>
      </c>
      <c r="O265" s="2" t="s">
        <v>1052</v>
      </c>
      <c r="P265" s="2" t="s">
        <v>62</v>
      </c>
      <c r="Q265" s="2" t="s">
        <v>62</v>
      </c>
      <c r="R265" s="2" t="s">
        <v>61</v>
      </c>
      <c r="S265" s="3"/>
      <c r="T265" s="3"/>
      <c r="U265" s="3"/>
      <c r="V265" s="3"/>
      <c r="W265" s="3">
        <v>2</v>
      </c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1292</v>
      </c>
      <c r="AX265" s="2" t="s">
        <v>52</v>
      </c>
      <c r="AY265" s="2" t="s">
        <v>52</v>
      </c>
      <c r="AZ265" s="2" t="s">
        <v>52</v>
      </c>
    </row>
    <row r="266" spans="1:52" ht="30" customHeight="1" x14ac:dyDescent="0.4">
      <c r="A266" s="28" t="s">
        <v>1073</v>
      </c>
      <c r="B266" s="28" t="s">
        <v>1033</v>
      </c>
      <c r="C266" s="28" t="s">
        <v>1034</v>
      </c>
      <c r="D266" s="29">
        <v>4.2999999999999997E-2</v>
      </c>
      <c r="E266" s="31">
        <f>단가대비표!O209</f>
        <v>0</v>
      </c>
      <c r="F266" s="34">
        <f>TRUNC(E266*D266,0)</f>
        <v>0</v>
      </c>
      <c r="G266" s="31">
        <f>단가대비표!P209</f>
        <v>172698</v>
      </c>
      <c r="H266" s="34">
        <f>TRUNC(G266*D266,0)</f>
        <v>7426</v>
      </c>
      <c r="I266" s="31">
        <f>단가대비표!V209</f>
        <v>0</v>
      </c>
      <c r="J266" s="34">
        <f>TRUNC(I266*D266,0)</f>
        <v>0</v>
      </c>
      <c r="K266" s="31">
        <f t="shared" si="34"/>
        <v>172698</v>
      </c>
      <c r="L266" s="34">
        <f t="shared" si="34"/>
        <v>7426</v>
      </c>
      <c r="M266" s="28" t="s">
        <v>52</v>
      </c>
      <c r="N266" s="2" t="s">
        <v>427</v>
      </c>
      <c r="O266" s="2" t="s">
        <v>1074</v>
      </c>
      <c r="P266" s="2" t="s">
        <v>62</v>
      </c>
      <c r="Q266" s="2" t="s">
        <v>62</v>
      </c>
      <c r="R266" s="2" t="s">
        <v>61</v>
      </c>
      <c r="S266" s="3"/>
      <c r="T266" s="3"/>
      <c r="U266" s="3"/>
      <c r="V266" s="3"/>
      <c r="W266" s="3">
        <v>2</v>
      </c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1293</v>
      </c>
      <c r="AX266" s="2" t="s">
        <v>52</v>
      </c>
      <c r="AY266" s="2" t="s">
        <v>52</v>
      </c>
      <c r="AZ266" s="2" t="s">
        <v>52</v>
      </c>
    </row>
    <row r="267" spans="1:52" ht="30" customHeight="1" x14ac:dyDescent="0.4">
      <c r="A267" s="28" t="s">
        <v>1037</v>
      </c>
      <c r="B267" s="28" t="s">
        <v>1108</v>
      </c>
      <c r="C267" s="28" t="s">
        <v>973</v>
      </c>
      <c r="D267" s="29">
        <v>1</v>
      </c>
      <c r="E267" s="31">
        <f>TRUNC(SUMIF(W263:W267, RIGHTB(O267, 1), H263:H267)*U267, 2)</f>
        <v>796.1</v>
      </c>
      <c r="F267" s="34">
        <f>TRUNC(E267*D267,0)</f>
        <v>796</v>
      </c>
      <c r="G267" s="31">
        <v>0</v>
      </c>
      <c r="H267" s="34">
        <f>TRUNC(G267*D267,0)</f>
        <v>0</v>
      </c>
      <c r="I267" s="31">
        <v>0</v>
      </c>
      <c r="J267" s="34">
        <f>TRUNC(I267*D267,0)</f>
        <v>0</v>
      </c>
      <c r="K267" s="31">
        <f t="shared" si="34"/>
        <v>796</v>
      </c>
      <c r="L267" s="34">
        <f t="shared" si="34"/>
        <v>796</v>
      </c>
      <c r="M267" s="28" t="s">
        <v>52</v>
      </c>
      <c r="N267" s="2" t="s">
        <v>427</v>
      </c>
      <c r="O267" s="2" t="s">
        <v>1109</v>
      </c>
      <c r="P267" s="2" t="s">
        <v>62</v>
      </c>
      <c r="Q267" s="2" t="s">
        <v>62</v>
      </c>
      <c r="R267" s="2" t="s">
        <v>62</v>
      </c>
      <c r="S267" s="3">
        <v>1</v>
      </c>
      <c r="T267" s="3">
        <v>0</v>
      </c>
      <c r="U267" s="3">
        <v>0.02</v>
      </c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1294</v>
      </c>
      <c r="AX267" s="2" t="s">
        <v>52</v>
      </c>
      <c r="AY267" s="2" t="s">
        <v>52</v>
      </c>
      <c r="AZ267" s="2" t="s">
        <v>52</v>
      </c>
    </row>
    <row r="268" spans="1:52" ht="30" customHeight="1" x14ac:dyDescent="0.4">
      <c r="A268" s="28" t="s">
        <v>1026</v>
      </c>
      <c r="B268" s="28" t="s">
        <v>52</v>
      </c>
      <c r="C268" s="28" t="s">
        <v>52</v>
      </c>
      <c r="D268" s="29"/>
      <c r="E268" s="31"/>
      <c r="F268" s="34">
        <f>TRUNC(SUMIF(N263:N267, N262, F263:F267),0)</f>
        <v>10457</v>
      </c>
      <c r="G268" s="31"/>
      <c r="H268" s="34">
        <f>TRUNC(SUMIF(N263:N267, N262, H263:H267),0)</f>
        <v>39805</v>
      </c>
      <c r="I268" s="31"/>
      <c r="J268" s="34">
        <f>TRUNC(SUMIF(N263:N267, N262, J263:J267),0)</f>
        <v>0</v>
      </c>
      <c r="K268" s="31"/>
      <c r="L268" s="34">
        <f>F268+H268+J268</f>
        <v>50262</v>
      </c>
      <c r="M268" s="28" t="s">
        <v>52</v>
      </c>
      <c r="N268" s="2" t="s">
        <v>173</v>
      </c>
      <c r="O268" s="2" t="s">
        <v>173</v>
      </c>
      <c r="P268" s="2" t="s">
        <v>52</v>
      </c>
      <c r="Q268" s="2" t="s">
        <v>52</v>
      </c>
      <c r="R268" s="2" t="s">
        <v>52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52</v>
      </c>
      <c r="AX268" s="2" t="s">
        <v>52</v>
      </c>
      <c r="AY268" s="2" t="s">
        <v>52</v>
      </c>
      <c r="AZ268" s="2" t="s">
        <v>52</v>
      </c>
    </row>
    <row r="269" spans="1:52" ht="30" customHeight="1" x14ac:dyDescent="0.4">
      <c r="A269" s="29"/>
      <c r="B269" s="29"/>
      <c r="C269" s="29"/>
      <c r="D269" s="29"/>
      <c r="E269" s="31"/>
      <c r="F269" s="34"/>
      <c r="G269" s="31"/>
      <c r="H269" s="34"/>
      <c r="I269" s="31"/>
      <c r="J269" s="34"/>
      <c r="K269" s="31"/>
      <c r="L269" s="34"/>
      <c r="M269" s="29"/>
    </row>
    <row r="270" spans="1:52" ht="30" customHeight="1" x14ac:dyDescent="0.4">
      <c r="A270" s="25" t="s">
        <v>1295</v>
      </c>
      <c r="B270" s="26"/>
      <c r="C270" s="26"/>
      <c r="D270" s="26"/>
      <c r="E270" s="30"/>
      <c r="F270" s="33"/>
      <c r="G270" s="30"/>
      <c r="H270" s="33"/>
      <c r="I270" s="30"/>
      <c r="J270" s="33"/>
      <c r="K270" s="30"/>
      <c r="L270" s="33"/>
      <c r="M270" s="27"/>
      <c r="N270" s="1" t="s">
        <v>423</v>
      </c>
    </row>
    <row r="271" spans="1:52" ht="30" customHeight="1" x14ac:dyDescent="0.4">
      <c r="A271" s="28" t="s">
        <v>1265</v>
      </c>
      <c r="B271" s="28" t="s">
        <v>1296</v>
      </c>
      <c r="C271" s="28" t="s">
        <v>178</v>
      </c>
      <c r="D271" s="29">
        <v>1.1000000000000001</v>
      </c>
      <c r="E271" s="31">
        <f>단가대비표!O95</f>
        <v>13958</v>
      </c>
      <c r="F271" s="34">
        <f>TRUNC(E271*D271,0)</f>
        <v>15353</v>
      </c>
      <c r="G271" s="31">
        <f>단가대비표!P95</f>
        <v>0</v>
      </c>
      <c r="H271" s="34">
        <f>TRUNC(G271*D271,0)</f>
        <v>0</v>
      </c>
      <c r="I271" s="31">
        <f>단가대비표!V95</f>
        <v>0</v>
      </c>
      <c r="J271" s="34">
        <f>TRUNC(I271*D271,0)</f>
        <v>0</v>
      </c>
      <c r="K271" s="31">
        <f t="shared" ref="K271:L275" si="35">TRUNC(E271+G271+I271,0)</f>
        <v>13958</v>
      </c>
      <c r="L271" s="34">
        <f t="shared" si="35"/>
        <v>15353</v>
      </c>
      <c r="M271" s="28" t="s">
        <v>52</v>
      </c>
      <c r="N271" s="2" t="s">
        <v>423</v>
      </c>
      <c r="O271" s="2" t="s">
        <v>1297</v>
      </c>
      <c r="P271" s="2" t="s">
        <v>62</v>
      </c>
      <c r="Q271" s="2" t="s">
        <v>62</v>
      </c>
      <c r="R271" s="2" t="s">
        <v>61</v>
      </c>
      <c r="S271" s="3"/>
      <c r="T271" s="3"/>
      <c r="U271" s="3"/>
      <c r="V271" s="3">
        <v>1</v>
      </c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52</v>
      </c>
      <c r="AW271" s="2" t="s">
        <v>1298</v>
      </c>
      <c r="AX271" s="2" t="s">
        <v>52</v>
      </c>
      <c r="AY271" s="2" t="s">
        <v>52</v>
      </c>
      <c r="AZ271" s="2" t="s">
        <v>52</v>
      </c>
    </row>
    <row r="272" spans="1:52" ht="30" customHeight="1" x14ac:dyDescent="0.4">
      <c r="A272" s="28" t="s">
        <v>1103</v>
      </c>
      <c r="B272" s="28" t="s">
        <v>1104</v>
      </c>
      <c r="C272" s="28" t="s">
        <v>973</v>
      </c>
      <c r="D272" s="29">
        <v>1</v>
      </c>
      <c r="E272" s="31">
        <f>TRUNC(SUMIF(V271:V275, RIGHTB(O272, 1), F271:F275)*U272, 2)</f>
        <v>460.59</v>
      </c>
      <c r="F272" s="34">
        <f>TRUNC(E272*D272,0)</f>
        <v>460</v>
      </c>
      <c r="G272" s="31">
        <v>0</v>
      </c>
      <c r="H272" s="34">
        <f>TRUNC(G272*D272,0)</f>
        <v>0</v>
      </c>
      <c r="I272" s="31">
        <v>0</v>
      </c>
      <c r="J272" s="34">
        <f>TRUNC(I272*D272,0)</f>
        <v>0</v>
      </c>
      <c r="K272" s="31">
        <f t="shared" si="35"/>
        <v>460</v>
      </c>
      <c r="L272" s="34">
        <f t="shared" si="35"/>
        <v>460</v>
      </c>
      <c r="M272" s="28" t="s">
        <v>52</v>
      </c>
      <c r="N272" s="2" t="s">
        <v>423</v>
      </c>
      <c r="O272" s="2" t="s">
        <v>1039</v>
      </c>
      <c r="P272" s="2" t="s">
        <v>62</v>
      </c>
      <c r="Q272" s="2" t="s">
        <v>62</v>
      </c>
      <c r="R272" s="2" t="s">
        <v>62</v>
      </c>
      <c r="S272" s="3">
        <v>0</v>
      </c>
      <c r="T272" s="3">
        <v>0</v>
      </c>
      <c r="U272" s="3">
        <v>0.03</v>
      </c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1299</v>
      </c>
      <c r="AX272" s="2" t="s">
        <v>52</v>
      </c>
      <c r="AY272" s="2" t="s">
        <v>52</v>
      </c>
      <c r="AZ272" s="2" t="s">
        <v>52</v>
      </c>
    </row>
    <row r="273" spans="1:52" ht="30" customHeight="1" x14ac:dyDescent="0.4">
      <c r="A273" s="28" t="s">
        <v>1051</v>
      </c>
      <c r="B273" s="28" t="s">
        <v>1033</v>
      </c>
      <c r="C273" s="28" t="s">
        <v>1034</v>
      </c>
      <c r="D273" s="29">
        <v>0.16700000000000001</v>
      </c>
      <c r="E273" s="31">
        <f>단가대비표!O215</f>
        <v>0</v>
      </c>
      <c r="F273" s="34">
        <f>TRUNC(E273*D273,0)</f>
        <v>0</v>
      </c>
      <c r="G273" s="31">
        <f>단가대비표!P215</f>
        <v>249073</v>
      </c>
      <c r="H273" s="34">
        <f>TRUNC(G273*D273,0)</f>
        <v>41595</v>
      </c>
      <c r="I273" s="31">
        <f>단가대비표!V215</f>
        <v>0</v>
      </c>
      <c r="J273" s="34">
        <f>TRUNC(I273*D273,0)</f>
        <v>0</v>
      </c>
      <c r="K273" s="31">
        <f t="shared" si="35"/>
        <v>249073</v>
      </c>
      <c r="L273" s="34">
        <f t="shared" si="35"/>
        <v>41595</v>
      </c>
      <c r="M273" s="28" t="s">
        <v>52</v>
      </c>
      <c r="N273" s="2" t="s">
        <v>423</v>
      </c>
      <c r="O273" s="2" t="s">
        <v>1052</v>
      </c>
      <c r="P273" s="2" t="s">
        <v>62</v>
      </c>
      <c r="Q273" s="2" t="s">
        <v>62</v>
      </c>
      <c r="R273" s="2" t="s">
        <v>61</v>
      </c>
      <c r="S273" s="3"/>
      <c r="T273" s="3"/>
      <c r="U273" s="3"/>
      <c r="V273" s="3"/>
      <c r="W273" s="3">
        <v>2</v>
      </c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1300</v>
      </c>
      <c r="AX273" s="2" t="s">
        <v>52</v>
      </c>
      <c r="AY273" s="2" t="s">
        <v>52</v>
      </c>
      <c r="AZ273" s="2" t="s">
        <v>52</v>
      </c>
    </row>
    <row r="274" spans="1:52" ht="30" customHeight="1" x14ac:dyDescent="0.4">
      <c r="A274" s="28" t="s">
        <v>1073</v>
      </c>
      <c r="B274" s="28" t="s">
        <v>1033</v>
      </c>
      <c r="C274" s="28" t="s">
        <v>1034</v>
      </c>
      <c r="D274" s="29">
        <v>5.6000000000000001E-2</v>
      </c>
      <c r="E274" s="31">
        <f>단가대비표!O209</f>
        <v>0</v>
      </c>
      <c r="F274" s="34">
        <f>TRUNC(E274*D274,0)</f>
        <v>0</v>
      </c>
      <c r="G274" s="31">
        <f>단가대비표!P209</f>
        <v>172698</v>
      </c>
      <c r="H274" s="34">
        <f>TRUNC(G274*D274,0)</f>
        <v>9671</v>
      </c>
      <c r="I274" s="31">
        <f>단가대비표!V209</f>
        <v>0</v>
      </c>
      <c r="J274" s="34">
        <f>TRUNC(I274*D274,0)</f>
        <v>0</v>
      </c>
      <c r="K274" s="31">
        <f t="shared" si="35"/>
        <v>172698</v>
      </c>
      <c r="L274" s="34">
        <f t="shared" si="35"/>
        <v>9671</v>
      </c>
      <c r="M274" s="28" t="s">
        <v>52</v>
      </c>
      <c r="N274" s="2" t="s">
        <v>423</v>
      </c>
      <c r="O274" s="2" t="s">
        <v>1074</v>
      </c>
      <c r="P274" s="2" t="s">
        <v>62</v>
      </c>
      <c r="Q274" s="2" t="s">
        <v>62</v>
      </c>
      <c r="R274" s="2" t="s">
        <v>61</v>
      </c>
      <c r="S274" s="3"/>
      <c r="T274" s="3"/>
      <c r="U274" s="3"/>
      <c r="V274" s="3"/>
      <c r="W274" s="3">
        <v>2</v>
      </c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1301</v>
      </c>
      <c r="AX274" s="2" t="s">
        <v>52</v>
      </c>
      <c r="AY274" s="2" t="s">
        <v>52</v>
      </c>
      <c r="AZ274" s="2" t="s">
        <v>52</v>
      </c>
    </row>
    <row r="275" spans="1:52" ht="30" customHeight="1" x14ac:dyDescent="0.4">
      <c r="A275" s="28" t="s">
        <v>1037</v>
      </c>
      <c r="B275" s="28" t="s">
        <v>1108</v>
      </c>
      <c r="C275" s="28" t="s">
        <v>973</v>
      </c>
      <c r="D275" s="29">
        <v>1</v>
      </c>
      <c r="E275" s="31">
        <f>TRUNC(SUMIF(W271:W275, RIGHTB(O275, 1), H271:H275)*U275, 2)</f>
        <v>1025.32</v>
      </c>
      <c r="F275" s="34">
        <f>TRUNC(E275*D275,0)</f>
        <v>1025</v>
      </c>
      <c r="G275" s="31">
        <v>0</v>
      </c>
      <c r="H275" s="34">
        <f>TRUNC(G275*D275,0)</f>
        <v>0</v>
      </c>
      <c r="I275" s="31">
        <v>0</v>
      </c>
      <c r="J275" s="34">
        <f>TRUNC(I275*D275,0)</f>
        <v>0</v>
      </c>
      <c r="K275" s="31">
        <f t="shared" si="35"/>
        <v>1025</v>
      </c>
      <c r="L275" s="34">
        <f t="shared" si="35"/>
        <v>1025</v>
      </c>
      <c r="M275" s="28" t="s">
        <v>52</v>
      </c>
      <c r="N275" s="2" t="s">
        <v>423</v>
      </c>
      <c r="O275" s="2" t="s">
        <v>1109</v>
      </c>
      <c r="P275" s="2" t="s">
        <v>62</v>
      </c>
      <c r="Q275" s="2" t="s">
        <v>62</v>
      </c>
      <c r="R275" s="2" t="s">
        <v>62</v>
      </c>
      <c r="S275" s="3">
        <v>1</v>
      </c>
      <c r="T275" s="3">
        <v>0</v>
      </c>
      <c r="U275" s="3">
        <v>0.02</v>
      </c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1302</v>
      </c>
      <c r="AX275" s="2" t="s">
        <v>52</v>
      </c>
      <c r="AY275" s="2" t="s">
        <v>52</v>
      </c>
      <c r="AZ275" s="2" t="s">
        <v>52</v>
      </c>
    </row>
    <row r="276" spans="1:52" ht="30" customHeight="1" x14ac:dyDescent="0.4">
      <c r="A276" s="28" t="s">
        <v>1026</v>
      </c>
      <c r="B276" s="28" t="s">
        <v>52</v>
      </c>
      <c r="C276" s="28" t="s">
        <v>52</v>
      </c>
      <c r="D276" s="29"/>
      <c r="E276" s="31"/>
      <c r="F276" s="34">
        <f>TRUNC(SUMIF(N271:N275, N270, F271:F275),0)</f>
        <v>16838</v>
      </c>
      <c r="G276" s="31"/>
      <c r="H276" s="34">
        <f>TRUNC(SUMIF(N271:N275, N270, H271:H275),0)</f>
        <v>51266</v>
      </c>
      <c r="I276" s="31"/>
      <c r="J276" s="34">
        <f>TRUNC(SUMIF(N271:N275, N270, J271:J275),0)</f>
        <v>0</v>
      </c>
      <c r="K276" s="31"/>
      <c r="L276" s="34">
        <f>F276+H276+J276</f>
        <v>68104</v>
      </c>
      <c r="M276" s="28" t="s">
        <v>52</v>
      </c>
      <c r="N276" s="2" t="s">
        <v>173</v>
      </c>
      <c r="O276" s="2" t="s">
        <v>173</v>
      </c>
      <c r="P276" s="2" t="s">
        <v>52</v>
      </c>
      <c r="Q276" s="2" t="s">
        <v>52</v>
      </c>
      <c r="R276" s="2" t="s">
        <v>52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52</v>
      </c>
      <c r="AX276" s="2" t="s">
        <v>52</v>
      </c>
      <c r="AY276" s="2" t="s">
        <v>52</v>
      </c>
      <c r="AZ276" s="2" t="s">
        <v>52</v>
      </c>
    </row>
    <row r="277" spans="1:52" ht="30" customHeight="1" x14ac:dyDescent="0.4">
      <c r="A277" s="29"/>
      <c r="B277" s="29"/>
      <c r="C277" s="29"/>
      <c r="D277" s="29"/>
      <c r="E277" s="31"/>
      <c r="F277" s="34"/>
      <c r="G277" s="31"/>
      <c r="H277" s="34"/>
      <c r="I277" s="31"/>
      <c r="J277" s="34"/>
      <c r="K277" s="31"/>
      <c r="L277" s="34"/>
      <c r="M277" s="29"/>
    </row>
    <row r="278" spans="1:52" ht="30" customHeight="1" x14ac:dyDescent="0.4">
      <c r="A278" s="25" t="s">
        <v>1303</v>
      </c>
      <c r="B278" s="26"/>
      <c r="C278" s="26"/>
      <c r="D278" s="26"/>
      <c r="E278" s="30"/>
      <c r="F278" s="33"/>
      <c r="G278" s="30"/>
      <c r="H278" s="33"/>
      <c r="I278" s="30"/>
      <c r="J278" s="33"/>
      <c r="K278" s="30"/>
      <c r="L278" s="33"/>
      <c r="M278" s="27"/>
      <c r="N278" s="1" t="s">
        <v>439</v>
      </c>
    </row>
    <row r="279" spans="1:52" ht="30" customHeight="1" x14ac:dyDescent="0.4">
      <c r="A279" s="28" t="s">
        <v>1265</v>
      </c>
      <c r="B279" s="28" t="s">
        <v>1296</v>
      </c>
      <c r="C279" s="28" t="s">
        <v>178</v>
      </c>
      <c r="D279" s="29">
        <v>1.1000000000000001</v>
      </c>
      <c r="E279" s="31">
        <f>단가대비표!O95</f>
        <v>13958</v>
      </c>
      <c r="F279" s="34">
        <f>TRUNC(E279*D279,0)</f>
        <v>15353</v>
      </c>
      <c r="G279" s="31">
        <f>단가대비표!P95</f>
        <v>0</v>
      </c>
      <c r="H279" s="34">
        <f>TRUNC(G279*D279,0)</f>
        <v>0</v>
      </c>
      <c r="I279" s="31">
        <f>단가대비표!V95</f>
        <v>0</v>
      </c>
      <c r="J279" s="34">
        <f>TRUNC(I279*D279,0)</f>
        <v>0</v>
      </c>
      <c r="K279" s="31">
        <f t="shared" ref="K279:L283" si="36">TRUNC(E279+G279+I279,0)</f>
        <v>13958</v>
      </c>
      <c r="L279" s="34">
        <f t="shared" si="36"/>
        <v>15353</v>
      </c>
      <c r="M279" s="28" t="s">
        <v>52</v>
      </c>
      <c r="N279" s="2" t="s">
        <v>439</v>
      </c>
      <c r="O279" s="2" t="s">
        <v>1297</v>
      </c>
      <c r="P279" s="2" t="s">
        <v>62</v>
      </c>
      <c r="Q279" s="2" t="s">
        <v>62</v>
      </c>
      <c r="R279" s="2" t="s">
        <v>61</v>
      </c>
      <c r="S279" s="3"/>
      <c r="T279" s="3"/>
      <c r="U279" s="3"/>
      <c r="V279" s="3">
        <v>1</v>
      </c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1304</v>
      </c>
      <c r="AX279" s="2" t="s">
        <v>52</v>
      </c>
      <c r="AY279" s="2" t="s">
        <v>52</v>
      </c>
      <c r="AZ279" s="2" t="s">
        <v>52</v>
      </c>
    </row>
    <row r="280" spans="1:52" ht="30" customHeight="1" x14ac:dyDescent="0.4">
      <c r="A280" s="28" t="s">
        <v>1103</v>
      </c>
      <c r="B280" s="28" t="s">
        <v>1104</v>
      </c>
      <c r="C280" s="28" t="s">
        <v>973</v>
      </c>
      <c r="D280" s="29">
        <v>1</v>
      </c>
      <c r="E280" s="31">
        <f>TRUNC(SUMIF(V279:V283, RIGHTB(O280, 1), F279:F283)*U280, 2)</f>
        <v>460.59</v>
      </c>
      <c r="F280" s="34">
        <f>TRUNC(E280*D280,0)</f>
        <v>460</v>
      </c>
      <c r="G280" s="31">
        <v>0</v>
      </c>
      <c r="H280" s="34">
        <f>TRUNC(G280*D280,0)</f>
        <v>0</v>
      </c>
      <c r="I280" s="31">
        <v>0</v>
      </c>
      <c r="J280" s="34">
        <f>TRUNC(I280*D280,0)</f>
        <v>0</v>
      </c>
      <c r="K280" s="31">
        <f t="shared" si="36"/>
        <v>460</v>
      </c>
      <c r="L280" s="34">
        <f t="shared" si="36"/>
        <v>460</v>
      </c>
      <c r="M280" s="28" t="s">
        <v>52</v>
      </c>
      <c r="N280" s="2" t="s">
        <v>439</v>
      </c>
      <c r="O280" s="2" t="s">
        <v>1039</v>
      </c>
      <c r="P280" s="2" t="s">
        <v>62</v>
      </c>
      <c r="Q280" s="2" t="s">
        <v>62</v>
      </c>
      <c r="R280" s="2" t="s">
        <v>62</v>
      </c>
      <c r="S280" s="3">
        <v>0</v>
      </c>
      <c r="T280" s="3">
        <v>0</v>
      </c>
      <c r="U280" s="3">
        <v>0.03</v>
      </c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1305</v>
      </c>
      <c r="AX280" s="2" t="s">
        <v>52</v>
      </c>
      <c r="AY280" s="2" t="s">
        <v>52</v>
      </c>
      <c r="AZ280" s="2" t="s">
        <v>52</v>
      </c>
    </row>
    <row r="281" spans="1:52" ht="30" customHeight="1" x14ac:dyDescent="0.4">
      <c r="A281" s="28" t="s">
        <v>1051</v>
      </c>
      <c r="B281" s="28" t="s">
        <v>1033</v>
      </c>
      <c r="C281" s="28" t="s">
        <v>1034</v>
      </c>
      <c r="D281" s="29">
        <v>0.16700000000000001</v>
      </c>
      <c r="E281" s="31">
        <f>단가대비표!O215</f>
        <v>0</v>
      </c>
      <c r="F281" s="34">
        <f>TRUNC(E281*D281,0)</f>
        <v>0</v>
      </c>
      <c r="G281" s="31">
        <f>단가대비표!P215</f>
        <v>249073</v>
      </c>
      <c r="H281" s="34">
        <f>TRUNC(G281*D281,0)</f>
        <v>41595</v>
      </c>
      <c r="I281" s="31">
        <f>단가대비표!V215</f>
        <v>0</v>
      </c>
      <c r="J281" s="34">
        <f>TRUNC(I281*D281,0)</f>
        <v>0</v>
      </c>
      <c r="K281" s="31">
        <f t="shared" si="36"/>
        <v>249073</v>
      </c>
      <c r="L281" s="34">
        <f t="shared" si="36"/>
        <v>41595</v>
      </c>
      <c r="M281" s="28" t="s">
        <v>52</v>
      </c>
      <c r="N281" s="2" t="s">
        <v>439</v>
      </c>
      <c r="O281" s="2" t="s">
        <v>1052</v>
      </c>
      <c r="P281" s="2" t="s">
        <v>62</v>
      </c>
      <c r="Q281" s="2" t="s">
        <v>62</v>
      </c>
      <c r="R281" s="2" t="s">
        <v>61</v>
      </c>
      <c r="S281" s="3"/>
      <c r="T281" s="3"/>
      <c r="U281" s="3"/>
      <c r="V281" s="3"/>
      <c r="W281" s="3">
        <v>2</v>
      </c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1306</v>
      </c>
      <c r="AX281" s="2" t="s">
        <v>52</v>
      </c>
      <c r="AY281" s="2" t="s">
        <v>52</v>
      </c>
      <c r="AZ281" s="2" t="s">
        <v>52</v>
      </c>
    </row>
    <row r="282" spans="1:52" ht="30" customHeight="1" x14ac:dyDescent="0.4">
      <c r="A282" s="28" t="s">
        <v>1073</v>
      </c>
      <c r="B282" s="28" t="s">
        <v>1033</v>
      </c>
      <c r="C282" s="28" t="s">
        <v>1034</v>
      </c>
      <c r="D282" s="29">
        <v>5.6000000000000001E-2</v>
      </c>
      <c r="E282" s="31">
        <f>단가대비표!O209</f>
        <v>0</v>
      </c>
      <c r="F282" s="34">
        <f>TRUNC(E282*D282,0)</f>
        <v>0</v>
      </c>
      <c r="G282" s="31">
        <f>단가대비표!P209</f>
        <v>172698</v>
      </c>
      <c r="H282" s="34">
        <f>TRUNC(G282*D282,0)</f>
        <v>9671</v>
      </c>
      <c r="I282" s="31">
        <f>단가대비표!V209</f>
        <v>0</v>
      </c>
      <c r="J282" s="34">
        <f>TRUNC(I282*D282,0)</f>
        <v>0</v>
      </c>
      <c r="K282" s="31">
        <f t="shared" si="36"/>
        <v>172698</v>
      </c>
      <c r="L282" s="34">
        <f t="shared" si="36"/>
        <v>9671</v>
      </c>
      <c r="M282" s="28" t="s">
        <v>52</v>
      </c>
      <c r="N282" s="2" t="s">
        <v>439</v>
      </c>
      <c r="O282" s="2" t="s">
        <v>1074</v>
      </c>
      <c r="P282" s="2" t="s">
        <v>62</v>
      </c>
      <c r="Q282" s="2" t="s">
        <v>62</v>
      </c>
      <c r="R282" s="2" t="s">
        <v>61</v>
      </c>
      <c r="S282" s="3"/>
      <c r="T282" s="3"/>
      <c r="U282" s="3"/>
      <c r="V282" s="3"/>
      <c r="W282" s="3">
        <v>2</v>
      </c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1307</v>
      </c>
      <c r="AX282" s="2" t="s">
        <v>52</v>
      </c>
      <c r="AY282" s="2" t="s">
        <v>52</v>
      </c>
      <c r="AZ282" s="2" t="s">
        <v>52</v>
      </c>
    </row>
    <row r="283" spans="1:52" ht="30" customHeight="1" x14ac:dyDescent="0.4">
      <c r="A283" s="28" t="s">
        <v>1037</v>
      </c>
      <c r="B283" s="28" t="s">
        <v>1108</v>
      </c>
      <c r="C283" s="28" t="s">
        <v>973</v>
      </c>
      <c r="D283" s="29">
        <v>1</v>
      </c>
      <c r="E283" s="31">
        <f>TRUNC(SUMIF(W279:W283, RIGHTB(O283, 1), H279:H283)*U283, 2)</f>
        <v>1025.32</v>
      </c>
      <c r="F283" s="34">
        <f>TRUNC(E283*D283,0)</f>
        <v>1025</v>
      </c>
      <c r="G283" s="31">
        <v>0</v>
      </c>
      <c r="H283" s="34">
        <f>TRUNC(G283*D283,0)</f>
        <v>0</v>
      </c>
      <c r="I283" s="31">
        <v>0</v>
      </c>
      <c r="J283" s="34">
        <f>TRUNC(I283*D283,0)</f>
        <v>0</v>
      </c>
      <c r="K283" s="31">
        <f t="shared" si="36"/>
        <v>1025</v>
      </c>
      <c r="L283" s="34">
        <f t="shared" si="36"/>
        <v>1025</v>
      </c>
      <c r="M283" s="28" t="s">
        <v>52</v>
      </c>
      <c r="N283" s="2" t="s">
        <v>439</v>
      </c>
      <c r="O283" s="2" t="s">
        <v>1109</v>
      </c>
      <c r="P283" s="2" t="s">
        <v>62</v>
      </c>
      <c r="Q283" s="2" t="s">
        <v>62</v>
      </c>
      <c r="R283" s="2" t="s">
        <v>62</v>
      </c>
      <c r="S283" s="3">
        <v>1</v>
      </c>
      <c r="T283" s="3">
        <v>0</v>
      </c>
      <c r="U283" s="3">
        <v>0.02</v>
      </c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2" t="s">
        <v>52</v>
      </c>
      <c r="AW283" s="2" t="s">
        <v>1308</v>
      </c>
      <c r="AX283" s="2" t="s">
        <v>52</v>
      </c>
      <c r="AY283" s="2" t="s">
        <v>52</v>
      </c>
      <c r="AZ283" s="2" t="s">
        <v>52</v>
      </c>
    </row>
    <row r="284" spans="1:52" ht="30" customHeight="1" x14ac:dyDescent="0.4">
      <c r="A284" s="28" t="s">
        <v>1026</v>
      </c>
      <c r="B284" s="28" t="s">
        <v>52</v>
      </c>
      <c r="C284" s="28" t="s">
        <v>52</v>
      </c>
      <c r="D284" s="29"/>
      <c r="E284" s="31"/>
      <c r="F284" s="34">
        <f>TRUNC(SUMIF(N279:N283, N278, F279:F283),0)</f>
        <v>16838</v>
      </c>
      <c r="G284" s="31"/>
      <c r="H284" s="34">
        <f>TRUNC(SUMIF(N279:N283, N278, H279:H283),0)</f>
        <v>51266</v>
      </c>
      <c r="I284" s="31"/>
      <c r="J284" s="34">
        <f>TRUNC(SUMIF(N279:N283, N278, J279:J283),0)</f>
        <v>0</v>
      </c>
      <c r="K284" s="31"/>
      <c r="L284" s="34">
        <f>F284+H284+J284</f>
        <v>68104</v>
      </c>
      <c r="M284" s="28" t="s">
        <v>52</v>
      </c>
      <c r="N284" s="2" t="s">
        <v>173</v>
      </c>
      <c r="O284" s="2" t="s">
        <v>173</v>
      </c>
      <c r="P284" s="2" t="s">
        <v>52</v>
      </c>
      <c r="Q284" s="2" t="s">
        <v>52</v>
      </c>
      <c r="R284" s="2" t="s">
        <v>52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52</v>
      </c>
      <c r="AX284" s="2" t="s">
        <v>52</v>
      </c>
      <c r="AY284" s="2" t="s">
        <v>52</v>
      </c>
      <c r="AZ284" s="2" t="s">
        <v>52</v>
      </c>
    </row>
    <row r="285" spans="1:52" ht="30" customHeight="1" x14ac:dyDescent="0.4">
      <c r="A285" s="29"/>
      <c r="B285" s="29"/>
      <c r="C285" s="29"/>
      <c r="D285" s="29"/>
      <c r="E285" s="31"/>
      <c r="F285" s="34"/>
      <c r="G285" s="31"/>
      <c r="H285" s="34"/>
      <c r="I285" s="31"/>
      <c r="J285" s="34"/>
      <c r="K285" s="31"/>
      <c r="L285" s="34"/>
      <c r="M285" s="29"/>
    </row>
    <row r="286" spans="1:52" ht="30" customHeight="1" x14ac:dyDescent="0.4">
      <c r="A286" s="25" t="s">
        <v>1309</v>
      </c>
      <c r="B286" s="26"/>
      <c r="C286" s="26"/>
      <c r="D286" s="26"/>
      <c r="E286" s="30"/>
      <c r="F286" s="33"/>
      <c r="G286" s="30"/>
      <c r="H286" s="33"/>
      <c r="I286" s="30"/>
      <c r="J286" s="33"/>
      <c r="K286" s="30"/>
      <c r="L286" s="33"/>
      <c r="M286" s="27"/>
      <c r="N286" s="1" t="s">
        <v>419</v>
      </c>
    </row>
    <row r="287" spans="1:52" ht="30" customHeight="1" x14ac:dyDescent="0.4">
      <c r="A287" s="28" t="s">
        <v>1265</v>
      </c>
      <c r="B287" s="28" t="s">
        <v>1310</v>
      </c>
      <c r="C287" s="28" t="s">
        <v>178</v>
      </c>
      <c r="D287" s="29">
        <v>1.1000000000000001</v>
      </c>
      <c r="E287" s="31">
        <f>단가대비표!O96</f>
        <v>30560</v>
      </c>
      <c r="F287" s="34">
        <f>TRUNC(E287*D287,0)</f>
        <v>33616</v>
      </c>
      <c r="G287" s="31">
        <f>단가대비표!P96</f>
        <v>0</v>
      </c>
      <c r="H287" s="34">
        <f>TRUNC(G287*D287,0)</f>
        <v>0</v>
      </c>
      <c r="I287" s="31">
        <f>단가대비표!V96</f>
        <v>0</v>
      </c>
      <c r="J287" s="34">
        <f>TRUNC(I287*D287,0)</f>
        <v>0</v>
      </c>
      <c r="K287" s="31">
        <f t="shared" ref="K287:L291" si="37">TRUNC(E287+G287+I287,0)</f>
        <v>30560</v>
      </c>
      <c r="L287" s="34">
        <f t="shared" si="37"/>
        <v>33616</v>
      </c>
      <c r="M287" s="28" t="s">
        <v>52</v>
      </c>
      <c r="N287" s="2" t="s">
        <v>419</v>
      </c>
      <c r="O287" s="2" t="s">
        <v>1311</v>
      </c>
      <c r="P287" s="2" t="s">
        <v>62</v>
      </c>
      <c r="Q287" s="2" t="s">
        <v>62</v>
      </c>
      <c r="R287" s="2" t="s">
        <v>61</v>
      </c>
      <c r="S287" s="3"/>
      <c r="T287" s="3"/>
      <c r="U287" s="3"/>
      <c r="V287" s="3">
        <v>1</v>
      </c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1312</v>
      </c>
      <c r="AX287" s="2" t="s">
        <v>52</v>
      </c>
      <c r="AY287" s="2" t="s">
        <v>52</v>
      </c>
      <c r="AZ287" s="2" t="s">
        <v>52</v>
      </c>
    </row>
    <row r="288" spans="1:52" ht="30" customHeight="1" x14ac:dyDescent="0.4">
      <c r="A288" s="28" t="s">
        <v>1103</v>
      </c>
      <c r="B288" s="28" t="s">
        <v>1104</v>
      </c>
      <c r="C288" s="28" t="s">
        <v>973</v>
      </c>
      <c r="D288" s="29">
        <v>1</v>
      </c>
      <c r="E288" s="31">
        <f>TRUNC(SUMIF(V287:V291, RIGHTB(O288, 1), F287:F291)*U288, 2)</f>
        <v>1008.48</v>
      </c>
      <c r="F288" s="34">
        <f>TRUNC(E288*D288,0)</f>
        <v>1008</v>
      </c>
      <c r="G288" s="31">
        <v>0</v>
      </c>
      <c r="H288" s="34">
        <f>TRUNC(G288*D288,0)</f>
        <v>0</v>
      </c>
      <c r="I288" s="31">
        <v>0</v>
      </c>
      <c r="J288" s="34">
        <f>TRUNC(I288*D288,0)</f>
        <v>0</v>
      </c>
      <c r="K288" s="31">
        <f t="shared" si="37"/>
        <v>1008</v>
      </c>
      <c r="L288" s="34">
        <f t="shared" si="37"/>
        <v>1008</v>
      </c>
      <c r="M288" s="28" t="s">
        <v>52</v>
      </c>
      <c r="N288" s="2" t="s">
        <v>419</v>
      </c>
      <c r="O288" s="2" t="s">
        <v>1039</v>
      </c>
      <c r="P288" s="2" t="s">
        <v>62</v>
      </c>
      <c r="Q288" s="2" t="s">
        <v>62</v>
      </c>
      <c r="R288" s="2" t="s">
        <v>62</v>
      </c>
      <c r="S288" s="3">
        <v>0</v>
      </c>
      <c r="T288" s="3">
        <v>0</v>
      </c>
      <c r="U288" s="3">
        <v>0.03</v>
      </c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1313</v>
      </c>
      <c r="AX288" s="2" t="s">
        <v>52</v>
      </c>
      <c r="AY288" s="2" t="s">
        <v>52</v>
      </c>
      <c r="AZ288" s="2" t="s">
        <v>52</v>
      </c>
    </row>
    <row r="289" spans="1:52" ht="30" customHeight="1" x14ac:dyDescent="0.4">
      <c r="A289" s="28" t="s">
        <v>1051</v>
      </c>
      <c r="B289" s="28" t="s">
        <v>1033</v>
      </c>
      <c r="C289" s="28" t="s">
        <v>1034</v>
      </c>
      <c r="D289" s="29">
        <v>0.23100000000000001</v>
      </c>
      <c r="E289" s="31">
        <f>단가대비표!O215</f>
        <v>0</v>
      </c>
      <c r="F289" s="34">
        <f>TRUNC(E289*D289,0)</f>
        <v>0</v>
      </c>
      <c r="G289" s="31">
        <f>단가대비표!P215</f>
        <v>249073</v>
      </c>
      <c r="H289" s="34">
        <f>TRUNC(G289*D289,0)</f>
        <v>57535</v>
      </c>
      <c r="I289" s="31">
        <f>단가대비표!V215</f>
        <v>0</v>
      </c>
      <c r="J289" s="34">
        <f>TRUNC(I289*D289,0)</f>
        <v>0</v>
      </c>
      <c r="K289" s="31">
        <f t="shared" si="37"/>
        <v>249073</v>
      </c>
      <c r="L289" s="34">
        <f t="shared" si="37"/>
        <v>57535</v>
      </c>
      <c r="M289" s="28" t="s">
        <v>52</v>
      </c>
      <c r="N289" s="2" t="s">
        <v>419</v>
      </c>
      <c r="O289" s="2" t="s">
        <v>1052</v>
      </c>
      <c r="P289" s="2" t="s">
        <v>62</v>
      </c>
      <c r="Q289" s="2" t="s">
        <v>62</v>
      </c>
      <c r="R289" s="2" t="s">
        <v>61</v>
      </c>
      <c r="S289" s="3"/>
      <c r="T289" s="3"/>
      <c r="U289" s="3"/>
      <c r="V289" s="3"/>
      <c r="W289" s="3">
        <v>2</v>
      </c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52</v>
      </c>
      <c r="AW289" s="2" t="s">
        <v>1314</v>
      </c>
      <c r="AX289" s="2" t="s">
        <v>52</v>
      </c>
      <c r="AY289" s="2" t="s">
        <v>52</v>
      </c>
      <c r="AZ289" s="2" t="s">
        <v>52</v>
      </c>
    </row>
    <row r="290" spans="1:52" ht="30" customHeight="1" x14ac:dyDescent="0.4">
      <c r="A290" s="28" t="s">
        <v>1073</v>
      </c>
      <c r="B290" s="28" t="s">
        <v>1033</v>
      </c>
      <c r="C290" s="28" t="s">
        <v>1034</v>
      </c>
      <c r="D290" s="29">
        <v>7.6999999999999999E-2</v>
      </c>
      <c r="E290" s="31">
        <f>단가대비표!O209</f>
        <v>0</v>
      </c>
      <c r="F290" s="34">
        <f>TRUNC(E290*D290,0)</f>
        <v>0</v>
      </c>
      <c r="G290" s="31">
        <f>단가대비표!P209</f>
        <v>172698</v>
      </c>
      <c r="H290" s="34">
        <f>TRUNC(G290*D290,0)</f>
        <v>13297</v>
      </c>
      <c r="I290" s="31">
        <f>단가대비표!V209</f>
        <v>0</v>
      </c>
      <c r="J290" s="34">
        <f>TRUNC(I290*D290,0)</f>
        <v>0</v>
      </c>
      <c r="K290" s="31">
        <f t="shared" si="37"/>
        <v>172698</v>
      </c>
      <c r="L290" s="34">
        <f t="shared" si="37"/>
        <v>13297</v>
      </c>
      <c r="M290" s="28" t="s">
        <v>52</v>
      </c>
      <c r="N290" s="2" t="s">
        <v>419</v>
      </c>
      <c r="O290" s="2" t="s">
        <v>1074</v>
      </c>
      <c r="P290" s="2" t="s">
        <v>62</v>
      </c>
      <c r="Q290" s="2" t="s">
        <v>62</v>
      </c>
      <c r="R290" s="2" t="s">
        <v>61</v>
      </c>
      <c r="S290" s="3"/>
      <c r="T290" s="3"/>
      <c r="U290" s="3"/>
      <c r="V290" s="3"/>
      <c r="W290" s="3">
        <v>2</v>
      </c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52</v>
      </c>
      <c r="AW290" s="2" t="s">
        <v>1315</v>
      </c>
      <c r="AX290" s="2" t="s">
        <v>52</v>
      </c>
      <c r="AY290" s="2" t="s">
        <v>52</v>
      </c>
      <c r="AZ290" s="2" t="s">
        <v>52</v>
      </c>
    </row>
    <row r="291" spans="1:52" ht="30" customHeight="1" x14ac:dyDescent="0.4">
      <c r="A291" s="28" t="s">
        <v>1037</v>
      </c>
      <c r="B291" s="28" t="s">
        <v>1108</v>
      </c>
      <c r="C291" s="28" t="s">
        <v>973</v>
      </c>
      <c r="D291" s="29">
        <v>1</v>
      </c>
      <c r="E291" s="31">
        <f>TRUNC(SUMIF(W287:W291, RIGHTB(O291, 1), H287:H291)*U291, 2)</f>
        <v>1416.64</v>
      </c>
      <c r="F291" s="34">
        <f>TRUNC(E291*D291,0)</f>
        <v>1416</v>
      </c>
      <c r="G291" s="31">
        <v>0</v>
      </c>
      <c r="H291" s="34">
        <f>TRUNC(G291*D291,0)</f>
        <v>0</v>
      </c>
      <c r="I291" s="31">
        <v>0</v>
      </c>
      <c r="J291" s="34">
        <f>TRUNC(I291*D291,0)</f>
        <v>0</v>
      </c>
      <c r="K291" s="31">
        <f t="shared" si="37"/>
        <v>1416</v>
      </c>
      <c r="L291" s="34">
        <f t="shared" si="37"/>
        <v>1416</v>
      </c>
      <c r="M291" s="28" t="s">
        <v>52</v>
      </c>
      <c r="N291" s="2" t="s">
        <v>419</v>
      </c>
      <c r="O291" s="2" t="s">
        <v>1109</v>
      </c>
      <c r="P291" s="2" t="s">
        <v>62</v>
      </c>
      <c r="Q291" s="2" t="s">
        <v>62</v>
      </c>
      <c r="R291" s="2" t="s">
        <v>62</v>
      </c>
      <c r="S291" s="3">
        <v>1</v>
      </c>
      <c r="T291" s="3">
        <v>0</v>
      </c>
      <c r="U291" s="3">
        <v>0.02</v>
      </c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1316</v>
      </c>
      <c r="AX291" s="2" t="s">
        <v>52</v>
      </c>
      <c r="AY291" s="2" t="s">
        <v>52</v>
      </c>
      <c r="AZ291" s="2" t="s">
        <v>52</v>
      </c>
    </row>
    <row r="292" spans="1:52" ht="30" customHeight="1" x14ac:dyDescent="0.4">
      <c r="A292" s="28" t="s">
        <v>1026</v>
      </c>
      <c r="B292" s="28" t="s">
        <v>52</v>
      </c>
      <c r="C292" s="28" t="s">
        <v>52</v>
      </c>
      <c r="D292" s="29"/>
      <c r="E292" s="31"/>
      <c r="F292" s="34">
        <f>TRUNC(SUMIF(N287:N291, N286, F287:F291),0)</f>
        <v>36040</v>
      </c>
      <c r="G292" s="31"/>
      <c r="H292" s="34">
        <f>TRUNC(SUMIF(N287:N291, N286, H287:H291),0)</f>
        <v>70832</v>
      </c>
      <c r="I292" s="31"/>
      <c r="J292" s="34">
        <f>TRUNC(SUMIF(N287:N291, N286, J287:J291),0)</f>
        <v>0</v>
      </c>
      <c r="K292" s="31"/>
      <c r="L292" s="34">
        <f>F292+H292+J292</f>
        <v>106872</v>
      </c>
      <c r="M292" s="28" t="s">
        <v>52</v>
      </c>
      <c r="N292" s="2" t="s">
        <v>173</v>
      </c>
      <c r="O292" s="2" t="s">
        <v>173</v>
      </c>
      <c r="P292" s="2" t="s">
        <v>52</v>
      </c>
      <c r="Q292" s="2" t="s">
        <v>52</v>
      </c>
      <c r="R292" s="2" t="s">
        <v>52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52</v>
      </c>
      <c r="AX292" s="2" t="s">
        <v>52</v>
      </c>
      <c r="AY292" s="2" t="s">
        <v>52</v>
      </c>
      <c r="AZ292" s="2" t="s">
        <v>52</v>
      </c>
    </row>
    <row r="293" spans="1:52" ht="30" customHeight="1" x14ac:dyDescent="0.4">
      <c r="A293" s="29"/>
      <c r="B293" s="29"/>
      <c r="C293" s="29"/>
      <c r="D293" s="29"/>
      <c r="E293" s="31"/>
      <c r="F293" s="34"/>
      <c r="G293" s="31"/>
      <c r="H293" s="34"/>
      <c r="I293" s="31"/>
      <c r="J293" s="34"/>
      <c r="K293" s="31"/>
      <c r="L293" s="34"/>
      <c r="M293" s="29"/>
    </row>
    <row r="294" spans="1:52" ht="30" customHeight="1" x14ac:dyDescent="0.4">
      <c r="A294" s="25" t="s">
        <v>1317</v>
      </c>
      <c r="B294" s="26"/>
      <c r="C294" s="26"/>
      <c r="D294" s="26"/>
      <c r="E294" s="30"/>
      <c r="F294" s="33"/>
      <c r="G294" s="30"/>
      <c r="H294" s="33"/>
      <c r="I294" s="30"/>
      <c r="J294" s="33"/>
      <c r="K294" s="30"/>
      <c r="L294" s="33"/>
      <c r="M294" s="27"/>
      <c r="N294" s="1" t="s">
        <v>516</v>
      </c>
    </row>
    <row r="295" spans="1:52" ht="30" customHeight="1" x14ac:dyDescent="0.4">
      <c r="A295" s="28" t="s">
        <v>1265</v>
      </c>
      <c r="B295" s="28" t="s">
        <v>1318</v>
      </c>
      <c r="C295" s="28" t="s">
        <v>178</v>
      </c>
      <c r="D295" s="29">
        <v>1.1000000000000001</v>
      </c>
      <c r="E295" s="31">
        <f>단가대비표!O97</f>
        <v>11820</v>
      </c>
      <c r="F295" s="34">
        <f>TRUNC(E295*D295,0)</f>
        <v>13002</v>
      </c>
      <c r="G295" s="31">
        <f>단가대비표!P97</f>
        <v>0</v>
      </c>
      <c r="H295" s="34">
        <f>TRUNC(G295*D295,0)</f>
        <v>0</v>
      </c>
      <c r="I295" s="31">
        <f>단가대비표!V97</f>
        <v>0</v>
      </c>
      <c r="J295" s="34">
        <f>TRUNC(I295*D295,0)</f>
        <v>0</v>
      </c>
      <c r="K295" s="31">
        <f t="shared" ref="K295:L299" si="38">TRUNC(E295+G295+I295,0)</f>
        <v>11820</v>
      </c>
      <c r="L295" s="34">
        <f t="shared" si="38"/>
        <v>13002</v>
      </c>
      <c r="M295" s="28" t="s">
        <v>52</v>
      </c>
      <c r="N295" s="2" t="s">
        <v>516</v>
      </c>
      <c r="O295" s="2" t="s">
        <v>1319</v>
      </c>
      <c r="P295" s="2" t="s">
        <v>62</v>
      </c>
      <c r="Q295" s="2" t="s">
        <v>62</v>
      </c>
      <c r="R295" s="2" t="s">
        <v>61</v>
      </c>
      <c r="S295" s="3"/>
      <c r="T295" s="3"/>
      <c r="U295" s="3"/>
      <c r="V295" s="3">
        <v>1</v>
      </c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1320</v>
      </c>
      <c r="AX295" s="2" t="s">
        <v>52</v>
      </c>
      <c r="AY295" s="2" t="s">
        <v>52</v>
      </c>
      <c r="AZ295" s="2" t="s">
        <v>52</v>
      </c>
    </row>
    <row r="296" spans="1:52" ht="30" customHeight="1" x14ac:dyDescent="0.4">
      <c r="A296" s="28" t="s">
        <v>1067</v>
      </c>
      <c r="B296" s="28" t="s">
        <v>1104</v>
      </c>
      <c r="C296" s="28" t="s">
        <v>973</v>
      </c>
      <c r="D296" s="29">
        <v>1</v>
      </c>
      <c r="E296" s="31">
        <f>TRUNC(SUMIF(V295:V299, RIGHTB(O296, 1), F295:F299)*U296, 2)</f>
        <v>390.06</v>
      </c>
      <c r="F296" s="34">
        <f>TRUNC(E296*D296,0)</f>
        <v>390</v>
      </c>
      <c r="G296" s="31">
        <v>0</v>
      </c>
      <c r="H296" s="34">
        <f>TRUNC(G296*D296,0)</f>
        <v>0</v>
      </c>
      <c r="I296" s="31">
        <v>0</v>
      </c>
      <c r="J296" s="34">
        <f>TRUNC(I296*D296,0)</f>
        <v>0</v>
      </c>
      <c r="K296" s="31">
        <f t="shared" si="38"/>
        <v>390</v>
      </c>
      <c r="L296" s="34">
        <f t="shared" si="38"/>
        <v>390</v>
      </c>
      <c r="M296" s="28" t="s">
        <v>52</v>
      </c>
      <c r="N296" s="2" t="s">
        <v>516</v>
      </c>
      <c r="O296" s="2" t="s">
        <v>1039</v>
      </c>
      <c r="P296" s="2" t="s">
        <v>62</v>
      </c>
      <c r="Q296" s="2" t="s">
        <v>62</v>
      </c>
      <c r="R296" s="2" t="s">
        <v>62</v>
      </c>
      <c r="S296" s="3">
        <v>0</v>
      </c>
      <c r="T296" s="3">
        <v>0</v>
      </c>
      <c r="U296" s="3">
        <v>0.03</v>
      </c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1321</v>
      </c>
      <c r="AX296" s="2" t="s">
        <v>52</v>
      </c>
      <c r="AY296" s="2" t="s">
        <v>52</v>
      </c>
      <c r="AZ296" s="2" t="s">
        <v>52</v>
      </c>
    </row>
    <row r="297" spans="1:52" ht="30" customHeight="1" x14ac:dyDescent="0.4">
      <c r="A297" s="28" t="s">
        <v>1051</v>
      </c>
      <c r="B297" s="28" t="s">
        <v>1033</v>
      </c>
      <c r="C297" s="28" t="s">
        <v>1034</v>
      </c>
      <c r="D297" s="29">
        <v>8.5999999999999993E-2</v>
      </c>
      <c r="E297" s="31">
        <f>단가대비표!O215</f>
        <v>0</v>
      </c>
      <c r="F297" s="34">
        <f>TRUNC(E297*D297,0)</f>
        <v>0</v>
      </c>
      <c r="G297" s="31">
        <f>단가대비표!P215</f>
        <v>249073</v>
      </c>
      <c r="H297" s="34">
        <f>TRUNC(G297*D297,0)</f>
        <v>21420</v>
      </c>
      <c r="I297" s="31">
        <f>단가대비표!V215</f>
        <v>0</v>
      </c>
      <c r="J297" s="34">
        <f>TRUNC(I297*D297,0)</f>
        <v>0</v>
      </c>
      <c r="K297" s="31">
        <f t="shared" si="38"/>
        <v>249073</v>
      </c>
      <c r="L297" s="34">
        <f t="shared" si="38"/>
        <v>21420</v>
      </c>
      <c r="M297" s="28" t="s">
        <v>52</v>
      </c>
      <c r="N297" s="2" t="s">
        <v>516</v>
      </c>
      <c r="O297" s="2" t="s">
        <v>1052</v>
      </c>
      <c r="P297" s="2" t="s">
        <v>62</v>
      </c>
      <c r="Q297" s="2" t="s">
        <v>62</v>
      </c>
      <c r="R297" s="2" t="s">
        <v>61</v>
      </c>
      <c r="S297" s="3"/>
      <c r="T297" s="3"/>
      <c r="U297" s="3"/>
      <c r="V297" s="3"/>
      <c r="W297" s="3">
        <v>2</v>
      </c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1322</v>
      </c>
      <c r="AX297" s="2" t="s">
        <v>52</v>
      </c>
      <c r="AY297" s="2" t="s">
        <v>52</v>
      </c>
      <c r="AZ297" s="2" t="s">
        <v>52</v>
      </c>
    </row>
    <row r="298" spans="1:52" ht="30" customHeight="1" x14ac:dyDescent="0.4">
      <c r="A298" s="28" t="s">
        <v>1073</v>
      </c>
      <c r="B298" s="28" t="s">
        <v>1033</v>
      </c>
      <c r="C298" s="28" t="s">
        <v>1034</v>
      </c>
      <c r="D298" s="29">
        <v>2.9000000000000001E-2</v>
      </c>
      <c r="E298" s="31">
        <f>단가대비표!O209</f>
        <v>0</v>
      </c>
      <c r="F298" s="34">
        <f>TRUNC(E298*D298,0)</f>
        <v>0</v>
      </c>
      <c r="G298" s="31">
        <f>단가대비표!P209</f>
        <v>172698</v>
      </c>
      <c r="H298" s="34">
        <f>TRUNC(G298*D298,0)</f>
        <v>5008</v>
      </c>
      <c r="I298" s="31">
        <f>단가대비표!V209</f>
        <v>0</v>
      </c>
      <c r="J298" s="34">
        <f>TRUNC(I298*D298,0)</f>
        <v>0</v>
      </c>
      <c r="K298" s="31">
        <f t="shared" si="38"/>
        <v>172698</v>
      </c>
      <c r="L298" s="34">
        <f t="shared" si="38"/>
        <v>5008</v>
      </c>
      <c r="M298" s="28" t="s">
        <v>52</v>
      </c>
      <c r="N298" s="2" t="s">
        <v>516</v>
      </c>
      <c r="O298" s="2" t="s">
        <v>1074</v>
      </c>
      <c r="P298" s="2" t="s">
        <v>62</v>
      </c>
      <c r="Q298" s="2" t="s">
        <v>62</v>
      </c>
      <c r="R298" s="2" t="s">
        <v>61</v>
      </c>
      <c r="S298" s="3"/>
      <c r="T298" s="3"/>
      <c r="U298" s="3"/>
      <c r="V298" s="3"/>
      <c r="W298" s="3">
        <v>2</v>
      </c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1323</v>
      </c>
      <c r="AX298" s="2" t="s">
        <v>52</v>
      </c>
      <c r="AY298" s="2" t="s">
        <v>52</v>
      </c>
      <c r="AZ298" s="2" t="s">
        <v>52</v>
      </c>
    </row>
    <row r="299" spans="1:52" ht="30" customHeight="1" x14ac:dyDescent="0.4">
      <c r="A299" s="28" t="s">
        <v>1037</v>
      </c>
      <c r="B299" s="28" t="s">
        <v>1108</v>
      </c>
      <c r="C299" s="28" t="s">
        <v>973</v>
      </c>
      <c r="D299" s="29">
        <v>1</v>
      </c>
      <c r="E299" s="31">
        <f>TRUNC(SUMIF(W295:W299, RIGHTB(O299, 1), H295:H299)*U299, 2)</f>
        <v>528.55999999999995</v>
      </c>
      <c r="F299" s="34">
        <f>TRUNC(E299*D299,0)</f>
        <v>528</v>
      </c>
      <c r="G299" s="31">
        <v>0</v>
      </c>
      <c r="H299" s="34">
        <f>TRUNC(G299*D299,0)</f>
        <v>0</v>
      </c>
      <c r="I299" s="31">
        <v>0</v>
      </c>
      <c r="J299" s="34">
        <f>TRUNC(I299*D299,0)</f>
        <v>0</v>
      </c>
      <c r="K299" s="31">
        <f t="shared" si="38"/>
        <v>528</v>
      </c>
      <c r="L299" s="34">
        <f t="shared" si="38"/>
        <v>528</v>
      </c>
      <c r="M299" s="28" t="s">
        <v>52</v>
      </c>
      <c r="N299" s="2" t="s">
        <v>516</v>
      </c>
      <c r="O299" s="2" t="s">
        <v>1109</v>
      </c>
      <c r="P299" s="2" t="s">
        <v>62</v>
      </c>
      <c r="Q299" s="2" t="s">
        <v>62</v>
      </c>
      <c r="R299" s="2" t="s">
        <v>62</v>
      </c>
      <c r="S299" s="3">
        <v>1</v>
      </c>
      <c r="T299" s="3">
        <v>0</v>
      </c>
      <c r="U299" s="3">
        <v>0.02</v>
      </c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1324</v>
      </c>
      <c r="AX299" s="2" t="s">
        <v>52</v>
      </c>
      <c r="AY299" s="2" t="s">
        <v>52</v>
      </c>
      <c r="AZ299" s="2" t="s">
        <v>52</v>
      </c>
    </row>
    <row r="300" spans="1:52" ht="30" customHeight="1" x14ac:dyDescent="0.4">
      <c r="A300" s="28" t="s">
        <v>1026</v>
      </c>
      <c r="B300" s="28" t="s">
        <v>52</v>
      </c>
      <c r="C300" s="28" t="s">
        <v>52</v>
      </c>
      <c r="D300" s="29"/>
      <c r="E300" s="31"/>
      <c r="F300" s="34">
        <f>TRUNC(SUMIF(N295:N299, N294, F295:F299),0)</f>
        <v>13920</v>
      </c>
      <c r="G300" s="31"/>
      <c r="H300" s="34">
        <f>TRUNC(SUMIF(N295:N299, N294, H295:H299),0)</f>
        <v>26428</v>
      </c>
      <c r="I300" s="31"/>
      <c r="J300" s="34">
        <f>TRUNC(SUMIF(N295:N299, N294, J295:J299),0)</f>
        <v>0</v>
      </c>
      <c r="K300" s="31"/>
      <c r="L300" s="34">
        <f>F300+H300+J300</f>
        <v>40348</v>
      </c>
      <c r="M300" s="28" t="s">
        <v>52</v>
      </c>
      <c r="N300" s="2" t="s">
        <v>173</v>
      </c>
      <c r="O300" s="2" t="s">
        <v>173</v>
      </c>
      <c r="P300" s="2" t="s">
        <v>52</v>
      </c>
      <c r="Q300" s="2" t="s">
        <v>52</v>
      </c>
      <c r="R300" s="2" t="s">
        <v>52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52</v>
      </c>
      <c r="AX300" s="2" t="s">
        <v>52</v>
      </c>
      <c r="AY300" s="2" t="s">
        <v>52</v>
      </c>
      <c r="AZ300" s="2" t="s">
        <v>52</v>
      </c>
    </row>
    <row r="301" spans="1:52" ht="30" customHeight="1" x14ac:dyDescent="0.4">
      <c r="A301" s="29"/>
      <c r="B301" s="29"/>
      <c r="C301" s="29"/>
      <c r="D301" s="29"/>
      <c r="E301" s="31"/>
      <c r="F301" s="34"/>
      <c r="G301" s="31"/>
      <c r="H301" s="34"/>
      <c r="I301" s="31"/>
      <c r="J301" s="34"/>
      <c r="K301" s="31"/>
      <c r="L301" s="34"/>
      <c r="M301" s="29"/>
    </row>
    <row r="302" spans="1:52" ht="30" customHeight="1" x14ac:dyDescent="0.4">
      <c r="A302" s="25" t="s">
        <v>1325</v>
      </c>
      <c r="B302" s="26"/>
      <c r="C302" s="26"/>
      <c r="D302" s="26"/>
      <c r="E302" s="30"/>
      <c r="F302" s="33"/>
      <c r="G302" s="30"/>
      <c r="H302" s="33"/>
      <c r="I302" s="30"/>
      <c r="J302" s="33"/>
      <c r="K302" s="30"/>
      <c r="L302" s="33"/>
      <c r="M302" s="27"/>
      <c r="N302" s="1" t="s">
        <v>512</v>
      </c>
    </row>
    <row r="303" spans="1:52" ht="30" customHeight="1" x14ac:dyDescent="0.4">
      <c r="A303" s="28" t="s">
        <v>1265</v>
      </c>
      <c r="B303" s="28" t="s">
        <v>1326</v>
      </c>
      <c r="C303" s="28" t="s">
        <v>178</v>
      </c>
      <c r="D303" s="29">
        <v>1.1000000000000001</v>
      </c>
      <c r="E303" s="31">
        <f>단가대비표!O98</f>
        <v>14593</v>
      </c>
      <c r="F303" s="34">
        <f>TRUNC(E303*D303,0)</f>
        <v>16052</v>
      </c>
      <c r="G303" s="31">
        <f>단가대비표!P98</f>
        <v>0</v>
      </c>
      <c r="H303" s="34">
        <f>TRUNC(G303*D303,0)</f>
        <v>0</v>
      </c>
      <c r="I303" s="31">
        <f>단가대비표!V98</f>
        <v>0</v>
      </c>
      <c r="J303" s="34">
        <f>TRUNC(I303*D303,0)</f>
        <v>0</v>
      </c>
      <c r="K303" s="31">
        <f t="shared" ref="K303:L307" si="39">TRUNC(E303+G303+I303,0)</f>
        <v>14593</v>
      </c>
      <c r="L303" s="34">
        <f t="shared" si="39"/>
        <v>16052</v>
      </c>
      <c r="M303" s="28" t="s">
        <v>52</v>
      </c>
      <c r="N303" s="2" t="s">
        <v>512</v>
      </c>
      <c r="O303" s="2" t="s">
        <v>1327</v>
      </c>
      <c r="P303" s="2" t="s">
        <v>62</v>
      </c>
      <c r="Q303" s="2" t="s">
        <v>62</v>
      </c>
      <c r="R303" s="2" t="s">
        <v>61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1328</v>
      </c>
      <c r="AX303" s="2" t="s">
        <v>52</v>
      </c>
      <c r="AY303" s="2" t="s">
        <v>52</v>
      </c>
      <c r="AZ303" s="2" t="s">
        <v>52</v>
      </c>
    </row>
    <row r="304" spans="1:52" ht="30" customHeight="1" x14ac:dyDescent="0.4">
      <c r="A304" s="28" t="s">
        <v>1067</v>
      </c>
      <c r="B304" s="28" t="s">
        <v>1104</v>
      </c>
      <c r="C304" s="28" t="s">
        <v>973</v>
      </c>
      <c r="D304" s="29">
        <v>1</v>
      </c>
      <c r="E304" s="31">
        <f>TRUNC(SUMIF(V303:V307, RIGHTB(O304, 1), F303:F307)*U304, 2)</f>
        <v>481.56</v>
      </c>
      <c r="F304" s="34">
        <f>TRUNC(E304*D304,0)</f>
        <v>481</v>
      </c>
      <c r="G304" s="31">
        <v>0</v>
      </c>
      <c r="H304" s="34">
        <f>TRUNC(G304*D304,0)</f>
        <v>0</v>
      </c>
      <c r="I304" s="31">
        <v>0</v>
      </c>
      <c r="J304" s="34">
        <f>TRUNC(I304*D304,0)</f>
        <v>0</v>
      </c>
      <c r="K304" s="31">
        <f t="shared" si="39"/>
        <v>481</v>
      </c>
      <c r="L304" s="34">
        <f t="shared" si="39"/>
        <v>481</v>
      </c>
      <c r="M304" s="28" t="s">
        <v>52</v>
      </c>
      <c r="N304" s="2" t="s">
        <v>512</v>
      </c>
      <c r="O304" s="2" t="s">
        <v>1039</v>
      </c>
      <c r="P304" s="2" t="s">
        <v>62</v>
      </c>
      <c r="Q304" s="2" t="s">
        <v>62</v>
      </c>
      <c r="R304" s="2" t="s">
        <v>62</v>
      </c>
      <c r="S304" s="3">
        <v>0</v>
      </c>
      <c r="T304" s="3">
        <v>0</v>
      </c>
      <c r="U304" s="3">
        <v>0.03</v>
      </c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1329</v>
      </c>
      <c r="AX304" s="2" t="s">
        <v>52</v>
      </c>
      <c r="AY304" s="2" t="s">
        <v>52</v>
      </c>
      <c r="AZ304" s="2" t="s">
        <v>52</v>
      </c>
    </row>
    <row r="305" spans="1:52" ht="30" customHeight="1" x14ac:dyDescent="0.4">
      <c r="A305" s="28" t="s">
        <v>1051</v>
      </c>
      <c r="B305" s="28" t="s">
        <v>1033</v>
      </c>
      <c r="C305" s="28" t="s">
        <v>1034</v>
      </c>
      <c r="D305" s="29">
        <v>0.107</v>
      </c>
      <c r="E305" s="31">
        <f>단가대비표!O215</f>
        <v>0</v>
      </c>
      <c r="F305" s="34">
        <f>TRUNC(E305*D305,0)</f>
        <v>0</v>
      </c>
      <c r="G305" s="31">
        <f>단가대비표!P215</f>
        <v>249073</v>
      </c>
      <c r="H305" s="34">
        <f>TRUNC(G305*D305,0)</f>
        <v>26650</v>
      </c>
      <c r="I305" s="31">
        <f>단가대비표!V215</f>
        <v>0</v>
      </c>
      <c r="J305" s="34">
        <f>TRUNC(I305*D305,0)</f>
        <v>0</v>
      </c>
      <c r="K305" s="31">
        <f t="shared" si="39"/>
        <v>249073</v>
      </c>
      <c r="L305" s="34">
        <f t="shared" si="39"/>
        <v>26650</v>
      </c>
      <c r="M305" s="28" t="s">
        <v>52</v>
      </c>
      <c r="N305" s="2" t="s">
        <v>512</v>
      </c>
      <c r="O305" s="2" t="s">
        <v>1052</v>
      </c>
      <c r="P305" s="2" t="s">
        <v>62</v>
      </c>
      <c r="Q305" s="2" t="s">
        <v>62</v>
      </c>
      <c r="R305" s="2" t="s">
        <v>61</v>
      </c>
      <c r="S305" s="3"/>
      <c r="T305" s="3"/>
      <c r="U305" s="3"/>
      <c r="V305" s="3"/>
      <c r="W305" s="3">
        <v>2</v>
      </c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1330</v>
      </c>
      <c r="AX305" s="2" t="s">
        <v>52</v>
      </c>
      <c r="AY305" s="2" t="s">
        <v>52</v>
      </c>
      <c r="AZ305" s="2" t="s">
        <v>52</v>
      </c>
    </row>
    <row r="306" spans="1:52" ht="30" customHeight="1" x14ac:dyDescent="0.4">
      <c r="A306" s="28" t="s">
        <v>1073</v>
      </c>
      <c r="B306" s="28" t="s">
        <v>1033</v>
      </c>
      <c r="C306" s="28" t="s">
        <v>1034</v>
      </c>
      <c r="D306" s="29">
        <v>3.5999999999999997E-2</v>
      </c>
      <c r="E306" s="31">
        <f>단가대비표!O209</f>
        <v>0</v>
      </c>
      <c r="F306" s="34">
        <f>TRUNC(E306*D306,0)</f>
        <v>0</v>
      </c>
      <c r="G306" s="31">
        <f>단가대비표!P209</f>
        <v>172698</v>
      </c>
      <c r="H306" s="34">
        <f>TRUNC(G306*D306,0)</f>
        <v>6217</v>
      </c>
      <c r="I306" s="31">
        <f>단가대비표!V209</f>
        <v>0</v>
      </c>
      <c r="J306" s="34">
        <f>TRUNC(I306*D306,0)</f>
        <v>0</v>
      </c>
      <c r="K306" s="31">
        <f t="shared" si="39"/>
        <v>172698</v>
      </c>
      <c r="L306" s="34">
        <f t="shared" si="39"/>
        <v>6217</v>
      </c>
      <c r="M306" s="28" t="s">
        <v>52</v>
      </c>
      <c r="N306" s="2" t="s">
        <v>512</v>
      </c>
      <c r="O306" s="2" t="s">
        <v>1074</v>
      </c>
      <c r="P306" s="2" t="s">
        <v>62</v>
      </c>
      <c r="Q306" s="2" t="s">
        <v>62</v>
      </c>
      <c r="R306" s="2" t="s">
        <v>61</v>
      </c>
      <c r="S306" s="3"/>
      <c r="T306" s="3"/>
      <c r="U306" s="3"/>
      <c r="V306" s="3"/>
      <c r="W306" s="3">
        <v>2</v>
      </c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52</v>
      </c>
      <c r="AW306" s="2" t="s">
        <v>1331</v>
      </c>
      <c r="AX306" s="2" t="s">
        <v>52</v>
      </c>
      <c r="AY306" s="2" t="s">
        <v>52</v>
      </c>
      <c r="AZ306" s="2" t="s">
        <v>52</v>
      </c>
    </row>
    <row r="307" spans="1:52" ht="30" customHeight="1" x14ac:dyDescent="0.4">
      <c r="A307" s="28" t="s">
        <v>1037</v>
      </c>
      <c r="B307" s="28" t="s">
        <v>1108</v>
      </c>
      <c r="C307" s="28" t="s">
        <v>973</v>
      </c>
      <c r="D307" s="29">
        <v>1</v>
      </c>
      <c r="E307" s="31">
        <f>TRUNC(SUMIF(W303:W307, RIGHTB(O307, 1), H303:H307)*U307, 2)</f>
        <v>657.34</v>
      </c>
      <c r="F307" s="34">
        <f>TRUNC(E307*D307,0)</f>
        <v>657</v>
      </c>
      <c r="G307" s="31">
        <v>0</v>
      </c>
      <c r="H307" s="34">
        <f>TRUNC(G307*D307,0)</f>
        <v>0</v>
      </c>
      <c r="I307" s="31">
        <v>0</v>
      </c>
      <c r="J307" s="34">
        <f>TRUNC(I307*D307,0)</f>
        <v>0</v>
      </c>
      <c r="K307" s="31">
        <f t="shared" si="39"/>
        <v>657</v>
      </c>
      <c r="L307" s="34">
        <f t="shared" si="39"/>
        <v>657</v>
      </c>
      <c r="M307" s="28" t="s">
        <v>52</v>
      </c>
      <c r="N307" s="2" t="s">
        <v>512</v>
      </c>
      <c r="O307" s="2" t="s">
        <v>1109</v>
      </c>
      <c r="P307" s="2" t="s">
        <v>62</v>
      </c>
      <c r="Q307" s="2" t="s">
        <v>62</v>
      </c>
      <c r="R307" s="2" t="s">
        <v>62</v>
      </c>
      <c r="S307" s="3">
        <v>1</v>
      </c>
      <c r="T307" s="3">
        <v>0</v>
      </c>
      <c r="U307" s="3">
        <v>0.02</v>
      </c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2" t="s">
        <v>52</v>
      </c>
      <c r="AW307" s="2" t="s">
        <v>1332</v>
      </c>
      <c r="AX307" s="2" t="s">
        <v>52</v>
      </c>
      <c r="AY307" s="2" t="s">
        <v>52</v>
      </c>
      <c r="AZ307" s="2" t="s">
        <v>52</v>
      </c>
    </row>
    <row r="308" spans="1:52" ht="30" customHeight="1" x14ac:dyDescent="0.4">
      <c r="A308" s="28" t="s">
        <v>1026</v>
      </c>
      <c r="B308" s="28" t="s">
        <v>52</v>
      </c>
      <c r="C308" s="28" t="s">
        <v>52</v>
      </c>
      <c r="D308" s="29"/>
      <c r="E308" s="31"/>
      <c r="F308" s="34">
        <f>TRUNC(SUMIF(N303:N307, N302, F303:F307),0)</f>
        <v>17190</v>
      </c>
      <c r="G308" s="31"/>
      <c r="H308" s="34">
        <f>TRUNC(SUMIF(N303:N307, N302, H303:H307),0)</f>
        <v>32867</v>
      </c>
      <c r="I308" s="31"/>
      <c r="J308" s="34">
        <f>TRUNC(SUMIF(N303:N307, N302, J303:J307),0)</f>
        <v>0</v>
      </c>
      <c r="K308" s="31"/>
      <c r="L308" s="34">
        <f>F308+H308+J308</f>
        <v>50057</v>
      </c>
      <c r="M308" s="28" t="s">
        <v>52</v>
      </c>
      <c r="N308" s="2" t="s">
        <v>173</v>
      </c>
      <c r="O308" s="2" t="s">
        <v>173</v>
      </c>
      <c r="P308" s="2" t="s">
        <v>52</v>
      </c>
      <c r="Q308" s="2" t="s">
        <v>52</v>
      </c>
      <c r="R308" s="2" t="s">
        <v>52</v>
      </c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52</v>
      </c>
      <c r="AX308" s="2" t="s">
        <v>52</v>
      </c>
      <c r="AY308" s="2" t="s">
        <v>52</v>
      </c>
      <c r="AZ308" s="2" t="s">
        <v>52</v>
      </c>
    </row>
    <row r="309" spans="1:52" ht="30" customHeight="1" x14ac:dyDescent="0.4">
      <c r="A309" s="29"/>
      <c r="B309" s="29"/>
      <c r="C309" s="29"/>
      <c r="D309" s="29"/>
      <c r="E309" s="31"/>
      <c r="F309" s="34"/>
      <c r="G309" s="31"/>
      <c r="H309" s="34"/>
      <c r="I309" s="31"/>
      <c r="J309" s="34"/>
      <c r="K309" s="31"/>
      <c r="L309" s="34"/>
      <c r="M309" s="29"/>
    </row>
    <row r="310" spans="1:52" ht="30" customHeight="1" x14ac:dyDescent="0.4">
      <c r="A310" s="25" t="s">
        <v>1333</v>
      </c>
      <c r="B310" s="26"/>
      <c r="C310" s="26"/>
      <c r="D310" s="26"/>
      <c r="E310" s="30"/>
      <c r="F310" s="33"/>
      <c r="G310" s="30"/>
      <c r="H310" s="33"/>
      <c r="I310" s="30"/>
      <c r="J310" s="33"/>
      <c r="K310" s="30"/>
      <c r="L310" s="33"/>
      <c r="M310" s="27"/>
      <c r="N310" s="1" t="s">
        <v>766</v>
      </c>
    </row>
    <row r="311" spans="1:52" ht="30" customHeight="1" x14ac:dyDescent="0.4">
      <c r="A311" s="28" t="s">
        <v>1334</v>
      </c>
      <c r="B311" s="28" t="s">
        <v>1335</v>
      </c>
      <c r="C311" s="28" t="s">
        <v>101</v>
      </c>
      <c r="D311" s="29">
        <v>1</v>
      </c>
      <c r="E311" s="31">
        <f>단가대비표!O180</f>
        <v>6463</v>
      </c>
      <c r="F311" s="34">
        <f>TRUNC(E311*D311,0)</f>
        <v>6463</v>
      </c>
      <c r="G311" s="31">
        <f>단가대비표!P180</f>
        <v>0</v>
      </c>
      <c r="H311" s="34">
        <f>TRUNC(G311*D311,0)</f>
        <v>0</v>
      </c>
      <c r="I311" s="31">
        <f>단가대비표!V180</f>
        <v>0</v>
      </c>
      <c r="J311" s="34">
        <f>TRUNC(I311*D311,0)</f>
        <v>0</v>
      </c>
      <c r="K311" s="31">
        <f t="shared" ref="K311:L313" si="40">TRUNC(E311+G311+I311,0)</f>
        <v>6463</v>
      </c>
      <c r="L311" s="34">
        <f t="shared" si="40"/>
        <v>6463</v>
      </c>
      <c r="M311" s="28" t="s">
        <v>52</v>
      </c>
      <c r="N311" s="2" t="s">
        <v>766</v>
      </c>
      <c r="O311" s="2" t="s">
        <v>1336</v>
      </c>
      <c r="P311" s="2" t="s">
        <v>62</v>
      </c>
      <c r="Q311" s="2" t="s">
        <v>62</v>
      </c>
      <c r="R311" s="2" t="s">
        <v>61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1337</v>
      </c>
      <c r="AX311" s="2" t="s">
        <v>52</v>
      </c>
      <c r="AY311" s="2" t="s">
        <v>52</v>
      </c>
      <c r="AZ311" s="2" t="s">
        <v>52</v>
      </c>
    </row>
    <row r="312" spans="1:52" ht="30" customHeight="1" x14ac:dyDescent="0.4">
      <c r="A312" s="28" t="s">
        <v>1338</v>
      </c>
      <c r="B312" s="28" t="s">
        <v>1339</v>
      </c>
      <c r="C312" s="28" t="s">
        <v>987</v>
      </c>
      <c r="D312" s="29">
        <v>4</v>
      </c>
      <c r="E312" s="31">
        <f>단가대비표!O30</f>
        <v>382</v>
      </c>
      <c r="F312" s="34">
        <f>TRUNC(E312*D312,0)</f>
        <v>1528</v>
      </c>
      <c r="G312" s="31">
        <f>단가대비표!P30</f>
        <v>0</v>
      </c>
      <c r="H312" s="34">
        <f>TRUNC(G312*D312,0)</f>
        <v>0</v>
      </c>
      <c r="I312" s="31">
        <f>단가대비표!V30</f>
        <v>0</v>
      </c>
      <c r="J312" s="34">
        <f>TRUNC(I312*D312,0)</f>
        <v>0</v>
      </c>
      <c r="K312" s="31">
        <f t="shared" si="40"/>
        <v>382</v>
      </c>
      <c r="L312" s="34">
        <f t="shared" si="40"/>
        <v>1528</v>
      </c>
      <c r="M312" s="28" t="s">
        <v>52</v>
      </c>
      <c r="N312" s="2" t="s">
        <v>766</v>
      </c>
      <c r="O312" s="2" t="s">
        <v>1340</v>
      </c>
      <c r="P312" s="2" t="s">
        <v>62</v>
      </c>
      <c r="Q312" s="2" t="s">
        <v>62</v>
      </c>
      <c r="R312" s="2" t="s">
        <v>61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1341</v>
      </c>
      <c r="AX312" s="2" t="s">
        <v>52</v>
      </c>
      <c r="AY312" s="2" t="s">
        <v>52</v>
      </c>
      <c r="AZ312" s="2" t="s">
        <v>52</v>
      </c>
    </row>
    <row r="313" spans="1:52" ht="30" customHeight="1" x14ac:dyDescent="0.4">
      <c r="A313" s="28" t="s">
        <v>1342</v>
      </c>
      <c r="B313" s="28" t="s">
        <v>1343</v>
      </c>
      <c r="C313" s="28" t="s">
        <v>101</v>
      </c>
      <c r="D313" s="29">
        <v>1</v>
      </c>
      <c r="E313" s="31">
        <f>단가대비표!O41</f>
        <v>5520</v>
      </c>
      <c r="F313" s="34">
        <f>TRUNC(E313*D313,0)</f>
        <v>5520</v>
      </c>
      <c r="G313" s="31">
        <f>단가대비표!P41</f>
        <v>0</v>
      </c>
      <c r="H313" s="34">
        <f>TRUNC(G313*D313,0)</f>
        <v>0</v>
      </c>
      <c r="I313" s="31">
        <f>단가대비표!V41</f>
        <v>0</v>
      </c>
      <c r="J313" s="34">
        <f>TRUNC(I313*D313,0)</f>
        <v>0</v>
      </c>
      <c r="K313" s="31">
        <f t="shared" si="40"/>
        <v>5520</v>
      </c>
      <c r="L313" s="34">
        <f t="shared" si="40"/>
        <v>5520</v>
      </c>
      <c r="M313" s="28" t="s">
        <v>52</v>
      </c>
      <c r="N313" s="2" t="s">
        <v>766</v>
      </c>
      <c r="O313" s="2" t="s">
        <v>1344</v>
      </c>
      <c r="P313" s="2" t="s">
        <v>62</v>
      </c>
      <c r="Q313" s="2" t="s">
        <v>62</v>
      </c>
      <c r="R313" s="2" t="s">
        <v>61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1345</v>
      </c>
      <c r="AX313" s="2" t="s">
        <v>52</v>
      </c>
      <c r="AY313" s="2" t="s">
        <v>52</v>
      </c>
      <c r="AZ313" s="2" t="s">
        <v>52</v>
      </c>
    </row>
    <row r="314" spans="1:52" ht="30" customHeight="1" x14ac:dyDescent="0.4">
      <c r="A314" s="28" t="s">
        <v>1026</v>
      </c>
      <c r="B314" s="28" t="s">
        <v>52</v>
      </c>
      <c r="C314" s="28" t="s">
        <v>52</v>
      </c>
      <c r="D314" s="29"/>
      <c r="E314" s="31"/>
      <c r="F314" s="34">
        <f>TRUNC(SUMIF(N311:N313, N310, F311:F313),0)</f>
        <v>13511</v>
      </c>
      <c r="G314" s="31"/>
      <c r="H314" s="34">
        <f>TRUNC(SUMIF(N311:N313, N310, H311:H313),0)</f>
        <v>0</v>
      </c>
      <c r="I314" s="31"/>
      <c r="J314" s="34">
        <f>TRUNC(SUMIF(N311:N313, N310, J311:J313),0)</f>
        <v>0</v>
      </c>
      <c r="K314" s="31"/>
      <c r="L314" s="34">
        <f>F314+H314+J314</f>
        <v>13511</v>
      </c>
      <c r="M314" s="28" t="s">
        <v>52</v>
      </c>
      <c r="N314" s="2" t="s">
        <v>173</v>
      </c>
      <c r="O314" s="2" t="s">
        <v>173</v>
      </c>
      <c r="P314" s="2" t="s">
        <v>52</v>
      </c>
      <c r="Q314" s="2" t="s">
        <v>52</v>
      </c>
      <c r="R314" s="2" t="s">
        <v>52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52</v>
      </c>
      <c r="AX314" s="2" t="s">
        <v>52</v>
      </c>
      <c r="AY314" s="2" t="s">
        <v>52</v>
      </c>
      <c r="AZ314" s="2" t="s">
        <v>52</v>
      </c>
    </row>
    <row r="315" spans="1:52" ht="30" customHeight="1" x14ac:dyDescent="0.4">
      <c r="A315" s="29"/>
      <c r="B315" s="29"/>
      <c r="C315" s="29"/>
      <c r="D315" s="29"/>
      <c r="E315" s="31"/>
      <c r="F315" s="34"/>
      <c r="G315" s="31"/>
      <c r="H315" s="34"/>
      <c r="I315" s="31"/>
      <c r="J315" s="34"/>
      <c r="K315" s="31"/>
      <c r="L315" s="34"/>
      <c r="M315" s="29"/>
    </row>
    <row r="316" spans="1:52" ht="30" customHeight="1" x14ac:dyDescent="0.4">
      <c r="A316" s="25" t="s">
        <v>1346</v>
      </c>
      <c r="B316" s="26"/>
      <c r="C316" s="26"/>
      <c r="D316" s="26"/>
      <c r="E316" s="30"/>
      <c r="F316" s="33"/>
      <c r="G316" s="30"/>
      <c r="H316" s="33"/>
      <c r="I316" s="30"/>
      <c r="J316" s="33"/>
      <c r="K316" s="30"/>
      <c r="L316" s="33"/>
      <c r="M316" s="27"/>
      <c r="N316" s="1" t="s">
        <v>579</v>
      </c>
    </row>
    <row r="317" spans="1:52" ht="30" customHeight="1" x14ac:dyDescent="0.4">
      <c r="A317" s="28" t="s">
        <v>1347</v>
      </c>
      <c r="B317" s="28" t="s">
        <v>1348</v>
      </c>
      <c r="C317" s="28" t="s">
        <v>573</v>
      </c>
      <c r="D317" s="29">
        <v>1.28</v>
      </c>
      <c r="E317" s="31">
        <f>단가대비표!O78</f>
        <v>90343</v>
      </c>
      <c r="F317" s="34">
        <f>TRUNC(E317*D317,0)</f>
        <v>115639</v>
      </c>
      <c r="G317" s="31">
        <f>단가대비표!P78</f>
        <v>0</v>
      </c>
      <c r="H317" s="34">
        <f>TRUNC(G317*D317,0)</f>
        <v>0</v>
      </c>
      <c r="I317" s="31">
        <f>단가대비표!V78</f>
        <v>0</v>
      </c>
      <c r="J317" s="34">
        <f>TRUNC(I317*D317,0)</f>
        <v>0</v>
      </c>
      <c r="K317" s="31">
        <f t="shared" ref="K317:L320" si="41">TRUNC(E317+G317+I317,0)</f>
        <v>90343</v>
      </c>
      <c r="L317" s="34">
        <f t="shared" si="41"/>
        <v>115639</v>
      </c>
      <c r="M317" s="28" t="s">
        <v>1349</v>
      </c>
      <c r="N317" s="2" t="s">
        <v>579</v>
      </c>
      <c r="O317" s="2" t="s">
        <v>1350</v>
      </c>
      <c r="P317" s="2" t="s">
        <v>62</v>
      </c>
      <c r="Q317" s="2" t="s">
        <v>62</v>
      </c>
      <c r="R317" s="2" t="s">
        <v>61</v>
      </c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52</v>
      </c>
      <c r="AW317" s="2" t="s">
        <v>1351</v>
      </c>
      <c r="AX317" s="2" t="s">
        <v>52</v>
      </c>
      <c r="AY317" s="2" t="s">
        <v>52</v>
      </c>
      <c r="AZ317" s="2" t="s">
        <v>52</v>
      </c>
    </row>
    <row r="318" spans="1:52" ht="30" customHeight="1" x14ac:dyDescent="0.4">
      <c r="A318" s="28" t="s">
        <v>1352</v>
      </c>
      <c r="B318" s="28" t="s">
        <v>1033</v>
      </c>
      <c r="C318" s="28" t="s">
        <v>1034</v>
      </c>
      <c r="D318" s="29">
        <v>0.2</v>
      </c>
      <c r="E318" s="31">
        <f>단가대비표!O218</f>
        <v>0</v>
      </c>
      <c r="F318" s="34">
        <f>TRUNC(E318*D318,0)</f>
        <v>0</v>
      </c>
      <c r="G318" s="31">
        <f>단가대비표!P218</f>
        <v>208140</v>
      </c>
      <c r="H318" s="34">
        <f>TRUNC(G318*D318,0)</f>
        <v>41628</v>
      </c>
      <c r="I318" s="31">
        <f>단가대비표!V218</f>
        <v>0</v>
      </c>
      <c r="J318" s="34">
        <f>TRUNC(I318*D318,0)</f>
        <v>0</v>
      </c>
      <c r="K318" s="31">
        <f t="shared" si="41"/>
        <v>208140</v>
      </c>
      <c r="L318" s="34">
        <f t="shared" si="41"/>
        <v>41628</v>
      </c>
      <c r="M318" s="28" t="s">
        <v>1353</v>
      </c>
      <c r="N318" s="2" t="s">
        <v>579</v>
      </c>
      <c r="O318" s="2" t="s">
        <v>1354</v>
      </c>
      <c r="P318" s="2" t="s">
        <v>62</v>
      </c>
      <c r="Q318" s="2" t="s">
        <v>62</v>
      </c>
      <c r="R318" s="2" t="s">
        <v>61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1355</v>
      </c>
      <c r="AX318" s="2" t="s">
        <v>52</v>
      </c>
      <c r="AY318" s="2" t="s">
        <v>52</v>
      </c>
      <c r="AZ318" s="2" t="s">
        <v>52</v>
      </c>
    </row>
    <row r="319" spans="1:52" ht="30" customHeight="1" x14ac:dyDescent="0.4">
      <c r="A319" s="28" t="s">
        <v>1073</v>
      </c>
      <c r="B319" s="28" t="s">
        <v>1033</v>
      </c>
      <c r="C319" s="28" t="s">
        <v>1034</v>
      </c>
      <c r="D319" s="29">
        <v>6.7000000000000004E-2</v>
      </c>
      <c r="E319" s="31">
        <f>단가대비표!O209</f>
        <v>0</v>
      </c>
      <c r="F319" s="34">
        <f>TRUNC(E319*D319,0)</f>
        <v>0</v>
      </c>
      <c r="G319" s="31">
        <f>단가대비표!P209</f>
        <v>172698</v>
      </c>
      <c r="H319" s="34">
        <f>TRUNC(G319*D319,0)</f>
        <v>11570</v>
      </c>
      <c r="I319" s="31">
        <f>단가대비표!V209</f>
        <v>0</v>
      </c>
      <c r="J319" s="34">
        <f>TRUNC(I319*D319,0)</f>
        <v>0</v>
      </c>
      <c r="K319" s="31">
        <f t="shared" si="41"/>
        <v>172698</v>
      </c>
      <c r="L319" s="34">
        <f t="shared" si="41"/>
        <v>11570</v>
      </c>
      <c r="M319" s="28" t="s">
        <v>1353</v>
      </c>
      <c r="N319" s="2" t="s">
        <v>579</v>
      </c>
      <c r="O319" s="2" t="s">
        <v>1074</v>
      </c>
      <c r="P319" s="2" t="s">
        <v>62</v>
      </c>
      <c r="Q319" s="2" t="s">
        <v>62</v>
      </c>
      <c r="R319" s="2" t="s">
        <v>61</v>
      </c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1356</v>
      </c>
      <c r="AX319" s="2" t="s">
        <v>52</v>
      </c>
      <c r="AY319" s="2" t="s">
        <v>52</v>
      </c>
      <c r="AZ319" s="2" t="s">
        <v>52</v>
      </c>
    </row>
    <row r="320" spans="1:52" ht="30" customHeight="1" x14ac:dyDescent="0.4">
      <c r="A320" s="28" t="s">
        <v>1037</v>
      </c>
      <c r="B320" s="28" t="s">
        <v>1108</v>
      </c>
      <c r="C320" s="28" t="s">
        <v>973</v>
      </c>
      <c r="D320" s="29">
        <v>1</v>
      </c>
      <c r="E320" s="31">
        <f>TRUNC(SUMIF(V317:V320, RIGHTB(O320, 1), H317:H320)*U320, 2)</f>
        <v>0</v>
      </c>
      <c r="F320" s="34">
        <f>TRUNC(E320*D320,0)</f>
        <v>0</v>
      </c>
      <c r="G320" s="31">
        <v>0</v>
      </c>
      <c r="H320" s="34">
        <f>TRUNC(G320*D320,0)</f>
        <v>0</v>
      </c>
      <c r="I320" s="31">
        <v>0</v>
      </c>
      <c r="J320" s="34">
        <f>TRUNC(I320*D320,0)</f>
        <v>0</v>
      </c>
      <c r="K320" s="31">
        <f t="shared" si="41"/>
        <v>0</v>
      </c>
      <c r="L320" s="34">
        <f t="shared" si="41"/>
        <v>0</v>
      </c>
      <c r="M320" s="28" t="s">
        <v>52</v>
      </c>
      <c r="N320" s="2" t="s">
        <v>579</v>
      </c>
      <c r="O320" s="2" t="s">
        <v>1039</v>
      </c>
      <c r="P320" s="2" t="s">
        <v>62</v>
      </c>
      <c r="Q320" s="2" t="s">
        <v>62</v>
      </c>
      <c r="R320" s="2" t="s">
        <v>62</v>
      </c>
      <c r="S320" s="3">
        <v>1</v>
      </c>
      <c r="T320" s="3">
        <v>0</v>
      </c>
      <c r="U320" s="3">
        <v>0.02</v>
      </c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1357</v>
      </c>
      <c r="AX320" s="2" t="s">
        <v>52</v>
      </c>
      <c r="AY320" s="2" t="s">
        <v>52</v>
      </c>
      <c r="AZ320" s="2" t="s">
        <v>52</v>
      </c>
    </row>
    <row r="321" spans="1:52" ht="30" customHeight="1" x14ac:dyDescent="0.4">
      <c r="A321" s="28" t="s">
        <v>1026</v>
      </c>
      <c r="B321" s="28" t="s">
        <v>52</v>
      </c>
      <c r="C321" s="28" t="s">
        <v>52</v>
      </c>
      <c r="D321" s="29"/>
      <c r="E321" s="31"/>
      <c r="F321" s="34">
        <f>TRUNC(SUMIF(N317:N320, N316, F317:F320),0)</f>
        <v>115639</v>
      </c>
      <c r="G321" s="31"/>
      <c r="H321" s="34">
        <f>TRUNC(SUMIF(N317:N320, N316, H317:H320),0)</f>
        <v>53198</v>
      </c>
      <c r="I321" s="31"/>
      <c r="J321" s="34">
        <f>TRUNC(SUMIF(N317:N320, N316, J317:J320),0)</f>
        <v>0</v>
      </c>
      <c r="K321" s="31"/>
      <c r="L321" s="34">
        <f>F321+H321+J321</f>
        <v>168837</v>
      </c>
      <c r="M321" s="28" t="s">
        <v>52</v>
      </c>
      <c r="N321" s="2" t="s">
        <v>173</v>
      </c>
      <c r="O321" s="2" t="s">
        <v>173</v>
      </c>
      <c r="P321" s="2" t="s">
        <v>52</v>
      </c>
      <c r="Q321" s="2" t="s">
        <v>52</v>
      </c>
      <c r="R321" s="2" t="s">
        <v>52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52</v>
      </c>
      <c r="AX321" s="2" t="s">
        <v>52</v>
      </c>
      <c r="AY321" s="2" t="s">
        <v>52</v>
      </c>
      <c r="AZ321" s="2" t="s">
        <v>52</v>
      </c>
    </row>
    <row r="322" spans="1:52" ht="30" customHeight="1" x14ac:dyDescent="0.4">
      <c r="A322" s="29"/>
      <c r="B322" s="29"/>
      <c r="C322" s="29"/>
      <c r="D322" s="29"/>
      <c r="E322" s="31"/>
      <c r="F322" s="34"/>
      <c r="G322" s="31"/>
      <c r="H322" s="34"/>
      <c r="I322" s="31"/>
      <c r="J322" s="34"/>
      <c r="K322" s="31"/>
      <c r="L322" s="34"/>
      <c r="M322" s="29"/>
    </row>
    <row r="323" spans="1:52" ht="30" customHeight="1" x14ac:dyDescent="0.4">
      <c r="A323" s="25" t="s">
        <v>1358</v>
      </c>
      <c r="B323" s="26"/>
      <c r="C323" s="26"/>
      <c r="D323" s="26"/>
      <c r="E323" s="30"/>
      <c r="F323" s="33"/>
      <c r="G323" s="30"/>
      <c r="H323" s="33"/>
      <c r="I323" s="30"/>
      <c r="J323" s="33"/>
      <c r="K323" s="30"/>
      <c r="L323" s="33"/>
      <c r="M323" s="27"/>
      <c r="N323" s="1" t="s">
        <v>575</v>
      </c>
    </row>
    <row r="324" spans="1:52" ht="30" customHeight="1" x14ac:dyDescent="0.4">
      <c r="A324" s="28" t="s">
        <v>1347</v>
      </c>
      <c r="B324" s="28" t="s">
        <v>1359</v>
      </c>
      <c r="C324" s="28" t="s">
        <v>573</v>
      </c>
      <c r="D324" s="29">
        <v>1.28</v>
      </c>
      <c r="E324" s="31">
        <f>단가대비표!O79</f>
        <v>102041</v>
      </c>
      <c r="F324" s="34">
        <f>TRUNC(E324*D324,0)</f>
        <v>130612</v>
      </c>
      <c r="G324" s="31">
        <f>단가대비표!P79</f>
        <v>0</v>
      </c>
      <c r="H324" s="34">
        <f>TRUNC(G324*D324,0)</f>
        <v>0</v>
      </c>
      <c r="I324" s="31">
        <f>단가대비표!V79</f>
        <v>0</v>
      </c>
      <c r="J324" s="34">
        <f>TRUNC(I324*D324,0)</f>
        <v>0</v>
      </c>
      <c r="K324" s="31">
        <f t="shared" ref="K324:L327" si="42">TRUNC(E324+G324+I324,0)</f>
        <v>102041</v>
      </c>
      <c r="L324" s="34">
        <f t="shared" si="42"/>
        <v>130612</v>
      </c>
      <c r="M324" s="28" t="s">
        <v>1349</v>
      </c>
      <c r="N324" s="2" t="s">
        <v>575</v>
      </c>
      <c r="O324" s="2" t="s">
        <v>1360</v>
      </c>
      <c r="P324" s="2" t="s">
        <v>62</v>
      </c>
      <c r="Q324" s="2" t="s">
        <v>62</v>
      </c>
      <c r="R324" s="2" t="s">
        <v>61</v>
      </c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1361</v>
      </c>
      <c r="AX324" s="2" t="s">
        <v>52</v>
      </c>
      <c r="AY324" s="2" t="s">
        <v>52</v>
      </c>
      <c r="AZ324" s="2" t="s">
        <v>52</v>
      </c>
    </row>
    <row r="325" spans="1:52" ht="30" customHeight="1" x14ac:dyDescent="0.4">
      <c r="A325" s="28" t="s">
        <v>1352</v>
      </c>
      <c r="B325" s="28" t="s">
        <v>1033</v>
      </c>
      <c r="C325" s="28" t="s">
        <v>1034</v>
      </c>
      <c r="D325" s="29">
        <v>0.23100000000000001</v>
      </c>
      <c r="E325" s="31">
        <f>단가대비표!O218</f>
        <v>0</v>
      </c>
      <c r="F325" s="34">
        <f>TRUNC(E325*D325,0)</f>
        <v>0</v>
      </c>
      <c r="G325" s="31">
        <f>단가대비표!P218</f>
        <v>208140</v>
      </c>
      <c r="H325" s="34">
        <f>TRUNC(G325*D325,0)</f>
        <v>48080</v>
      </c>
      <c r="I325" s="31">
        <f>단가대비표!V218</f>
        <v>0</v>
      </c>
      <c r="J325" s="34">
        <f>TRUNC(I325*D325,0)</f>
        <v>0</v>
      </c>
      <c r="K325" s="31">
        <f t="shared" si="42"/>
        <v>208140</v>
      </c>
      <c r="L325" s="34">
        <f t="shared" si="42"/>
        <v>48080</v>
      </c>
      <c r="M325" s="28" t="s">
        <v>1353</v>
      </c>
      <c r="N325" s="2" t="s">
        <v>575</v>
      </c>
      <c r="O325" s="2" t="s">
        <v>1354</v>
      </c>
      <c r="P325" s="2" t="s">
        <v>62</v>
      </c>
      <c r="Q325" s="2" t="s">
        <v>62</v>
      </c>
      <c r="R325" s="2" t="s">
        <v>61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1362</v>
      </c>
      <c r="AX325" s="2" t="s">
        <v>52</v>
      </c>
      <c r="AY325" s="2" t="s">
        <v>52</v>
      </c>
      <c r="AZ325" s="2" t="s">
        <v>52</v>
      </c>
    </row>
    <row r="326" spans="1:52" ht="30" customHeight="1" x14ac:dyDescent="0.4">
      <c r="A326" s="28" t="s">
        <v>1073</v>
      </c>
      <c r="B326" s="28" t="s">
        <v>1033</v>
      </c>
      <c r="C326" s="28" t="s">
        <v>1034</v>
      </c>
      <c r="D326" s="29">
        <v>7.6999999999999999E-2</v>
      </c>
      <c r="E326" s="31">
        <f>단가대비표!O209</f>
        <v>0</v>
      </c>
      <c r="F326" s="34">
        <f>TRUNC(E326*D326,0)</f>
        <v>0</v>
      </c>
      <c r="G326" s="31">
        <f>단가대비표!P209</f>
        <v>172698</v>
      </c>
      <c r="H326" s="34">
        <f>TRUNC(G326*D326,0)</f>
        <v>13297</v>
      </c>
      <c r="I326" s="31">
        <f>단가대비표!V209</f>
        <v>0</v>
      </c>
      <c r="J326" s="34">
        <f>TRUNC(I326*D326,0)</f>
        <v>0</v>
      </c>
      <c r="K326" s="31">
        <f t="shared" si="42"/>
        <v>172698</v>
      </c>
      <c r="L326" s="34">
        <f t="shared" si="42"/>
        <v>13297</v>
      </c>
      <c r="M326" s="28" t="s">
        <v>1353</v>
      </c>
      <c r="N326" s="2" t="s">
        <v>575</v>
      </c>
      <c r="O326" s="2" t="s">
        <v>1074</v>
      </c>
      <c r="P326" s="2" t="s">
        <v>62</v>
      </c>
      <c r="Q326" s="2" t="s">
        <v>62</v>
      </c>
      <c r="R326" s="2" t="s">
        <v>61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1363</v>
      </c>
      <c r="AX326" s="2" t="s">
        <v>52</v>
      </c>
      <c r="AY326" s="2" t="s">
        <v>52</v>
      </c>
      <c r="AZ326" s="2" t="s">
        <v>52</v>
      </c>
    </row>
    <row r="327" spans="1:52" ht="30" customHeight="1" x14ac:dyDescent="0.4">
      <c r="A327" s="28" t="s">
        <v>1037</v>
      </c>
      <c r="B327" s="28" t="s">
        <v>1108</v>
      </c>
      <c r="C327" s="28" t="s">
        <v>973</v>
      </c>
      <c r="D327" s="29">
        <v>1</v>
      </c>
      <c r="E327" s="31">
        <f>TRUNC(SUMIF(V324:V327, RIGHTB(O327, 1), H324:H327)*U327, 2)</f>
        <v>0</v>
      </c>
      <c r="F327" s="34">
        <f>TRUNC(E327*D327,0)</f>
        <v>0</v>
      </c>
      <c r="G327" s="31">
        <v>0</v>
      </c>
      <c r="H327" s="34">
        <f>TRUNC(G327*D327,0)</f>
        <v>0</v>
      </c>
      <c r="I327" s="31">
        <v>0</v>
      </c>
      <c r="J327" s="34">
        <f>TRUNC(I327*D327,0)</f>
        <v>0</v>
      </c>
      <c r="K327" s="31">
        <f t="shared" si="42"/>
        <v>0</v>
      </c>
      <c r="L327" s="34">
        <f t="shared" si="42"/>
        <v>0</v>
      </c>
      <c r="M327" s="28" t="s">
        <v>52</v>
      </c>
      <c r="N327" s="2" t="s">
        <v>575</v>
      </c>
      <c r="O327" s="2" t="s">
        <v>1039</v>
      </c>
      <c r="P327" s="2" t="s">
        <v>62</v>
      </c>
      <c r="Q327" s="2" t="s">
        <v>62</v>
      </c>
      <c r="R327" s="2" t="s">
        <v>62</v>
      </c>
      <c r="S327" s="3">
        <v>1</v>
      </c>
      <c r="T327" s="3">
        <v>0</v>
      </c>
      <c r="U327" s="3">
        <v>0.02</v>
      </c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1364</v>
      </c>
      <c r="AX327" s="2" t="s">
        <v>52</v>
      </c>
      <c r="AY327" s="2" t="s">
        <v>52</v>
      </c>
      <c r="AZ327" s="2" t="s">
        <v>52</v>
      </c>
    </row>
    <row r="328" spans="1:52" ht="30" customHeight="1" x14ac:dyDescent="0.4">
      <c r="A328" s="28" t="s">
        <v>1026</v>
      </c>
      <c r="B328" s="28" t="s">
        <v>52</v>
      </c>
      <c r="C328" s="28" t="s">
        <v>52</v>
      </c>
      <c r="D328" s="29"/>
      <c r="E328" s="31"/>
      <c r="F328" s="34">
        <f>TRUNC(SUMIF(N324:N327, N323, F324:F327),0)</f>
        <v>130612</v>
      </c>
      <c r="G328" s="31"/>
      <c r="H328" s="34">
        <f>TRUNC(SUMIF(N324:N327, N323, H324:H327),0)</f>
        <v>61377</v>
      </c>
      <c r="I328" s="31"/>
      <c r="J328" s="34">
        <f>TRUNC(SUMIF(N324:N327, N323, J324:J327),0)</f>
        <v>0</v>
      </c>
      <c r="K328" s="31"/>
      <c r="L328" s="34">
        <f>F328+H328+J328</f>
        <v>191989</v>
      </c>
      <c r="M328" s="28" t="s">
        <v>52</v>
      </c>
      <c r="N328" s="2" t="s">
        <v>173</v>
      </c>
      <c r="O328" s="2" t="s">
        <v>173</v>
      </c>
      <c r="P328" s="2" t="s">
        <v>52</v>
      </c>
      <c r="Q328" s="2" t="s">
        <v>52</v>
      </c>
      <c r="R328" s="2" t="s">
        <v>52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52</v>
      </c>
      <c r="AX328" s="2" t="s">
        <v>52</v>
      </c>
      <c r="AY328" s="2" t="s">
        <v>52</v>
      </c>
      <c r="AZ328" s="2" t="s">
        <v>52</v>
      </c>
    </row>
    <row r="329" spans="1:52" ht="30" customHeight="1" x14ac:dyDescent="0.4">
      <c r="A329" s="29"/>
      <c r="B329" s="29"/>
      <c r="C329" s="29"/>
      <c r="D329" s="29"/>
      <c r="E329" s="31"/>
      <c r="F329" s="34"/>
      <c r="G329" s="31"/>
      <c r="H329" s="34"/>
      <c r="I329" s="31"/>
      <c r="J329" s="34"/>
      <c r="K329" s="31"/>
      <c r="L329" s="34"/>
      <c r="M329" s="29"/>
    </row>
    <row r="330" spans="1:52" ht="30" customHeight="1" x14ac:dyDescent="0.4">
      <c r="A330" s="25" t="s">
        <v>1365</v>
      </c>
      <c r="B330" s="26"/>
      <c r="C330" s="26"/>
      <c r="D330" s="26"/>
      <c r="E330" s="30"/>
      <c r="F330" s="33"/>
      <c r="G330" s="30"/>
      <c r="H330" s="33"/>
      <c r="I330" s="30"/>
      <c r="J330" s="33"/>
      <c r="K330" s="30"/>
      <c r="L330" s="33"/>
      <c r="M330" s="27"/>
      <c r="N330" s="1" t="s">
        <v>923</v>
      </c>
    </row>
    <row r="331" spans="1:52" ht="30" customHeight="1" x14ac:dyDescent="0.4">
      <c r="A331" s="28" t="s">
        <v>1352</v>
      </c>
      <c r="B331" s="28" t="s">
        <v>1033</v>
      </c>
      <c r="C331" s="28" t="s">
        <v>1034</v>
      </c>
      <c r="D331" s="29">
        <v>6.4000000000000001E-2</v>
      </c>
      <c r="E331" s="31">
        <f>단가대비표!O218</f>
        <v>0</v>
      </c>
      <c r="F331" s="34">
        <f>TRUNC(E331*D331,0)</f>
        <v>0</v>
      </c>
      <c r="G331" s="31">
        <f>단가대비표!P218</f>
        <v>208140</v>
      </c>
      <c r="H331" s="34">
        <f>TRUNC(G331*D331,0)</f>
        <v>13320</v>
      </c>
      <c r="I331" s="31">
        <f>단가대비표!V218</f>
        <v>0</v>
      </c>
      <c r="J331" s="34">
        <f>TRUNC(I331*D331,0)</f>
        <v>0</v>
      </c>
      <c r="K331" s="31">
        <f t="shared" ref="K331:L333" si="43">TRUNC(E331+G331+I331,0)</f>
        <v>208140</v>
      </c>
      <c r="L331" s="34">
        <f t="shared" si="43"/>
        <v>13320</v>
      </c>
      <c r="M331" s="28" t="s">
        <v>52</v>
      </c>
      <c r="N331" s="2" t="s">
        <v>923</v>
      </c>
      <c r="O331" s="2" t="s">
        <v>1354</v>
      </c>
      <c r="P331" s="2" t="s">
        <v>62</v>
      </c>
      <c r="Q331" s="2" t="s">
        <v>62</v>
      </c>
      <c r="R331" s="2" t="s">
        <v>61</v>
      </c>
      <c r="S331" s="3"/>
      <c r="T331" s="3"/>
      <c r="U331" s="3"/>
      <c r="V331" s="3">
        <v>1</v>
      </c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1366</v>
      </c>
      <c r="AX331" s="2" t="s">
        <v>52</v>
      </c>
      <c r="AY331" s="2" t="s">
        <v>52</v>
      </c>
      <c r="AZ331" s="2" t="s">
        <v>52</v>
      </c>
    </row>
    <row r="332" spans="1:52" ht="30" customHeight="1" x14ac:dyDescent="0.4">
      <c r="A332" s="28" t="s">
        <v>1073</v>
      </c>
      <c r="B332" s="28" t="s">
        <v>1033</v>
      </c>
      <c r="C332" s="28" t="s">
        <v>1034</v>
      </c>
      <c r="D332" s="29">
        <v>4.2999999999999997E-2</v>
      </c>
      <c r="E332" s="31">
        <f>단가대비표!O209</f>
        <v>0</v>
      </c>
      <c r="F332" s="34">
        <f>TRUNC(E332*D332,0)</f>
        <v>0</v>
      </c>
      <c r="G332" s="31">
        <f>단가대비표!P209</f>
        <v>172698</v>
      </c>
      <c r="H332" s="34">
        <f>TRUNC(G332*D332,0)</f>
        <v>7426</v>
      </c>
      <c r="I332" s="31">
        <f>단가대비표!V209</f>
        <v>0</v>
      </c>
      <c r="J332" s="34">
        <f>TRUNC(I332*D332,0)</f>
        <v>0</v>
      </c>
      <c r="K332" s="31">
        <f t="shared" si="43"/>
        <v>172698</v>
      </c>
      <c r="L332" s="34">
        <f t="shared" si="43"/>
        <v>7426</v>
      </c>
      <c r="M332" s="28" t="s">
        <v>52</v>
      </c>
      <c r="N332" s="2" t="s">
        <v>923</v>
      </c>
      <c r="O332" s="2" t="s">
        <v>1074</v>
      </c>
      <c r="P332" s="2" t="s">
        <v>62</v>
      </c>
      <c r="Q332" s="2" t="s">
        <v>62</v>
      </c>
      <c r="R332" s="2" t="s">
        <v>61</v>
      </c>
      <c r="S332" s="3"/>
      <c r="T332" s="3"/>
      <c r="U332" s="3"/>
      <c r="V332" s="3">
        <v>1</v>
      </c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1367</v>
      </c>
      <c r="AX332" s="2" t="s">
        <v>52</v>
      </c>
      <c r="AY332" s="2" t="s">
        <v>52</v>
      </c>
      <c r="AZ332" s="2" t="s">
        <v>52</v>
      </c>
    </row>
    <row r="333" spans="1:52" ht="30" customHeight="1" x14ac:dyDescent="0.4">
      <c r="A333" s="28" t="s">
        <v>1037</v>
      </c>
      <c r="B333" s="28" t="s">
        <v>1108</v>
      </c>
      <c r="C333" s="28" t="s">
        <v>973</v>
      </c>
      <c r="D333" s="29">
        <v>1</v>
      </c>
      <c r="E333" s="31">
        <f>TRUNC(SUMIF(V331:V333, RIGHTB(O333, 1), H331:H333)*U333, 2)</f>
        <v>414.92</v>
      </c>
      <c r="F333" s="34">
        <f>TRUNC(E333*D333,0)</f>
        <v>414</v>
      </c>
      <c r="G333" s="31">
        <v>0</v>
      </c>
      <c r="H333" s="34">
        <f>TRUNC(G333*D333,0)</f>
        <v>0</v>
      </c>
      <c r="I333" s="31">
        <v>0</v>
      </c>
      <c r="J333" s="34">
        <f>TRUNC(I333*D333,0)</f>
        <v>0</v>
      </c>
      <c r="K333" s="31">
        <f t="shared" si="43"/>
        <v>414</v>
      </c>
      <c r="L333" s="34">
        <f t="shared" si="43"/>
        <v>414</v>
      </c>
      <c r="M333" s="28" t="s">
        <v>52</v>
      </c>
      <c r="N333" s="2" t="s">
        <v>923</v>
      </c>
      <c r="O333" s="2" t="s">
        <v>1039</v>
      </c>
      <c r="P333" s="2" t="s">
        <v>62</v>
      </c>
      <c r="Q333" s="2" t="s">
        <v>62</v>
      </c>
      <c r="R333" s="2" t="s">
        <v>62</v>
      </c>
      <c r="S333" s="3">
        <v>1</v>
      </c>
      <c r="T333" s="3">
        <v>0</v>
      </c>
      <c r="U333" s="3">
        <v>0.02</v>
      </c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52</v>
      </c>
      <c r="AW333" s="2" t="s">
        <v>1368</v>
      </c>
      <c r="AX333" s="2" t="s">
        <v>52</v>
      </c>
      <c r="AY333" s="2" t="s">
        <v>52</v>
      </c>
      <c r="AZ333" s="2" t="s">
        <v>52</v>
      </c>
    </row>
    <row r="334" spans="1:52" ht="30" customHeight="1" x14ac:dyDescent="0.4">
      <c r="A334" s="28" t="s">
        <v>1026</v>
      </c>
      <c r="B334" s="28" t="s">
        <v>52</v>
      </c>
      <c r="C334" s="28" t="s">
        <v>52</v>
      </c>
      <c r="D334" s="29"/>
      <c r="E334" s="31"/>
      <c r="F334" s="34">
        <f>TRUNC(SUMIF(N331:N333, N330, F331:F333),0)</f>
        <v>414</v>
      </c>
      <c r="G334" s="31"/>
      <c r="H334" s="34">
        <f>TRUNC(SUMIF(N331:N333, N330, H331:H333),0)</f>
        <v>20746</v>
      </c>
      <c r="I334" s="31"/>
      <c r="J334" s="34">
        <f>TRUNC(SUMIF(N331:N333, N330, J331:J333),0)</f>
        <v>0</v>
      </c>
      <c r="K334" s="31"/>
      <c r="L334" s="34">
        <f>F334+H334+J334</f>
        <v>21160</v>
      </c>
      <c r="M334" s="28" t="s">
        <v>52</v>
      </c>
      <c r="N334" s="2" t="s">
        <v>173</v>
      </c>
      <c r="O334" s="2" t="s">
        <v>173</v>
      </c>
      <c r="P334" s="2" t="s">
        <v>52</v>
      </c>
      <c r="Q334" s="2" t="s">
        <v>52</v>
      </c>
      <c r="R334" s="2" t="s">
        <v>52</v>
      </c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52</v>
      </c>
      <c r="AX334" s="2" t="s">
        <v>52</v>
      </c>
      <c r="AY334" s="2" t="s">
        <v>52</v>
      </c>
      <c r="AZ334" s="2" t="s">
        <v>52</v>
      </c>
    </row>
    <row r="335" spans="1:52" ht="30" customHeight="1" x14ac:dyDescent="0.4">
      <c r="A335" s="29"/>
      <c r="B335" s="29"/>
      <c r="C335" s="29"/>
      <c r="D335" s="29"/>
      <c r="E335" s="31"/>
      <c r="F335" s="34"/>
      <c r="G335" s="31"/>
      <c r="H335" s="34"/>
      <c r="I335" s="31"/>
      <c r="J335" s="34"/>
      <c r="K335" s="31"/>
      <c r="L335" s="34"/>
      <c r="M335" s="29"/>
    </row>
    <row r="336" spans="1:52" ht="30" customHeight="1" x14ac:dyDescent="0.4">
      <c r="A336" s="25" t="s">
        <v>1369</v>
      </c>
      <c r="B336" s="26"/>
      <c r="C336" s="26"/>
      <c r="D336" s="26"/>
      <c r="E336" s="30"/>
      <c r="F336" s="33"/>
      <c r="G336" s="30"/>
      <c r="H336" s="33"/>
      <c r="I336" s="30"/>
      <c r="J336" s="33"/>
      <c r="K336" s="30"/>
      <c r="L336" s="33"/>
      <c r="M336" s="27"/>
      <c r="N336" s="1" t="s">
        <v>526</v>
      </c>
    </row>
    <row r="337" spans="1:52" ht="30" customHeight="1" x14ac:dyDescent="0.4">
      <c r="A337" s="28" t="s">
        <v>1370</v>
      </c>
      <c r="B337" s="28" t="s">
        <v>1371</v>
      </c>
      <c r="C337" s="28" t="s">
        <v>178</v>
      </c>
      <c r="D337" s="29">
        <v>1</v>
      </c>
      <c r="E337" s="31">
        <f>단가대비표!O74</f>
        <v>3200</v>
      </c>
      <c r="F337" s="34">
        <f>TRUNC(E337*D337,0)</f>
        <v>3200</v>
      </c>
      <c r="G337" s="31">
        <f>단가대비표!P74</f>
        <v>0</v>
      </c>
      <c r="H337" s="34">
        <f>TRUNC(G337*D337,0)</f>
        <v>0</v>
      </c>
      <c r="I337" s="31">
        <f>단가대비표!V74</f>
        <v>0</v>
      </c>
      <c r="J337" s="34">
        <f>TRUNC(I337*D337,0)</f>
        <v>0</v>
      </c>
      <c r="K337" s="31">
        <f t="shared" ref="K337:L339" si="44">TRUNC(E337+G337+I337,0)</f>
        <v>3200</v>
      </c>
      <c r="L337" s="34">
        <f t="shared" si="44"/>
        <v>3200</v>
      </c>
      <c r="M337" s="28" t="s">
        <v>52</v>
      </c>
      <c r="N337" s="2" t="s">
        <v>526</v>
      </c>
      <c r="O337" s="2" t="s">
        <v>1372</v>
      </c>
      <c r="P337" s="2" t="s">
        <v>62</v>
      </c>
      <c r="Q337" s="2" t="s">
        <v>62</v>
      </c>
      <c r="R337" s="2" t="s">
        <v>61</v>
      </c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1373</v>
      </c>
      <c r="AX337" s="2" t="s">
        <v>52</v>
      </c>
      <c r="AY337" s="2" t="s">
        <v>52</v>
      </c>
      <c r="AZ337" s="2" t="s">
        <v>52</v>
      </c>
    </row>
    <row r="338" spans="1:52" ht="30" customHeight="1" x14ac:dyDescent="0.4">
      <c r="A338" s="28" t="s">
        <v>1352</v>
      </c>
      <c r="B338" s="28" t="s">
        <v>1033</v>
      </c>
      <c r="C338" s="28" t="s">
        <v>1034</v>
      </c>
      <c r="D338" s="29">
        <v>1.6667000000000001E-2</v>
      </c>
      <c r="E338" s="31">
        <f>단가대비표!O218</f>
        <v>0</v>
      </c>
      <c r="F338" s="34">
        <f>TRUNC(E338*D338,0)</f>
        <v>0</v>
      </c>
      <c r="G338" s="31">
        <f>단가대비표!P218</f>
        <v>208140</v>
      </c>
      <c r="H338" s="34">
        <f>TRUNC(G338*D338,0)</f>
        <v>3469</v>
      </c>
      <c r="I338" s="31">
        <f>단가대비표!V218</f>
        <v>0</v>
      </c>
      <c r="J338" s="34">
        <f>TRUNC(I338*D338,0)</f>
        <v>0</v>
      </c>
      <c r="K338" s="31">
        <f t="shared" si="44"/>
        <v>208140</v>
      </c>
      <c r="L338" s="34">
        <f t="shared" si="44"/>
        <v>3469</v>
      </c>
      <c r="M338" s="28" t="s">
        <v>52</v>
      </c>
      <c r="N338" s="2" t="s">
        <v>526</v>
      </c>
      <c r="O338" s="2" t="s">
        <v>1354</v>
      </c>
      <c r="P338" s="2" t="s">
        <v>62</v>
      </c>
      <c r="Q338" s="2" t="s">
        <v>62</v>
      </c>
      <c r="R338" s="2" t="s">
        <v>61</v>
      </c>
      <c r="S338" s="3"/>
      <c r="T338" s="3"/>
      <c r="U338" s="3"/>
      <c r="V338" s="3">
        <v>1</v>
      </c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1374</v>
      </c>
      <c r="AX338" s="2" t="s">
        <v>52</v>
      </c>
      <c r="AY338" s="2" t="s">
        <v>52</v>
      </c>
      <c r="AZ338" s="2" t="s">
        <v>52</v>
      </c>
    </row>
    <row r="339" spans="1:52" ht="30" customHeight="1" x14ac:dyDescent="0.4">
      <c r="A339" s="28" t="s">
        <v>1037</v>
      </c>
      <c r="B339" s="28" t="s">
        <v>1055</v>
      </c>
      <c r="C339" s="28" t="s">
        <v>973</v>
      </c>
      <c r="D339" s="29">
        <v>1</v>
      </c>
      <c r="E339" s="31">
        <f>TRUNC(SUMIF(V337:V339, RIGHTB(O339, 1), H337:H339)*U339, 2)</f>
        <v>104.07</v>
      </c>
      <c r="F339" s="34">
        <f>TRUNC(E339*D339,0)</f>
        <v>104</v>
      </c>
      <c r="G339" s="31">
        <v>0</v>
      </c>
      <c r="H339" s="34">
        <f>TRUNC(G339*D339,0)</f>
        <v>0</v>
      </c>
      <c r="I339" s="31">
        <v>0</v>
      </c>
      <c r="J339" s="34">
        <f>TRUNC(I339*D339,0)</f>
        <v>0</v>
      </c>
      <c r="K339" s="31">
        <f t="shared" si="44"/>
        <v>104</v>
      </c>
      <c r="L339" s="34">
        <f t="shared" si="44"/>
        <v>104</v>
      </c>
      <c r="M339" s="28" t="s">
        <v>52</v>
      </c>
      <c r="N339" s="2" t="s">
        <v>526</v>
      </c>
      <c r="O339" s="2" t="s">
        <v>1039</v>
      </c>
      <c r="P339" s="2" t="s">
        <v>62</v>
      </c>
      <c r="Q339" s="2" t="s">
        <v>62</v>
      </c>
      <c r="R339" s="2" t="s">
        <v>62</v>
      </c>
      <c r="S339" s="3">
        <v>1</v>
      </c>
      <c r="T339" s="3">
        <v>0</v>
      </c>
      <c r="U339" s="3">
        <v>0.03</v>
      </c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52</v>
      </c>
      <c r="AW339" s="2" t="s">
        <v>1375</v>
      </c>
      <c r="AX339" s="2" t="s">
        <v>52</v>
      </c>
      <c r="AY339" s="2" t="s">
        <v>52</v>
      </c>
      <c r="AZ339" s="2" t="s">
        <v>52</v>
      </c>
    </row>
    <row r="340" spans="1:52" ht="30" customHeight="1" x14ac:dyDescent="0.4">
      <c r="A340" s="28" t="s">
        <v>1026</v>
      </c>
      <c r="B340" s="28" t="s">
        <v>52</v>
      </c>
      <c r="C340" s="28" t="s">
        <v>52</v>
      </c>
      <c r="D340" s="29"/>
      <c r="E340" s="31"/>
      <c r="F340" s="34">
        <f>TRUNC(SUMIF(N337:N339, N336, F337:F339),0)</f>
        <v>3304</v>
      </c>
      <c r="G340" s="31"/>
      <c r="H340" s="34">
        <f>TRUNC(SUMIF(N337:N339, N336, H337:H339),0)</f>
        <v>3469</v>
      </c>
      <c r="I340" s="31"/>
      <c r="J340" s="34">
        <f>TRUNC(SUMIF(N337:N339, N336, J337:J339),0)</f>
        <v>0</v>
      </c>
      <c r="K340" s="31"/>
      <c r="L340" s="34">
        <f>F340+H340+J340</f>
        <v>6773</v>
      </c>
      <c r="M340" s="28" t="s">
        <v>52</v>
      </c>
      <c r="N340" s="2" t="s">
        <v>173</v>
      </c>
      <c r="O340" s="2" t="s">
        <v>173</v>
      </c>
      <c r="P340" s="2" t="s">
        <v>52</v>
      </c>
      <c r="Q340" s="2" t="s">
        <v>52</v>
      </c>
      <c r="R340" s="2" t="s">
        <v>52</v>
      </c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52</v>
      </c>
      <c r="AW340" s="2" t="s">
        <v>52</v>
      </c>
      <c r="AX340" s="2" t="s">
        <v>52</v>
      </c>
      <c r="AY340" s="2" t="s">
        <v>52</v>
      </c>
      <c r="AZ340" s="2" t="s">
        <v>52</v>
      </c>
    </row>
    <row r="341" spans="1:52" ht="30" customHeight="1" x14ac:dyDescent="0.4">
      <c r="A341" s="29"/>
      <c r="B341" s="29"/>
      <c r="C341" s="29"/>
      <c r="D341" s="29"/>
      <c r="E341" s="31"/>
      <c r="F341" s="34"/>
      <c r="G341" s="31"/>
      <c r="H341" s="34"/>
      <c r="I341" s="31"/>
      <c r="J341" s="34"/>
      <c r="K341" s="31"/>
      <c r="L341" s="34"/>
      <c r="M341" s="29"/>
    </row>
    <row r="342" spans="1:52" ht="30" customHeight="1" x14ac:dyDescent="0.4">
      <c r="A342" s="25" t="s">
        <v>1376</v>
      </c>
      <c r="B342" s="26"/>
      <c r="C342" s="26"/>
      <c r="D342" s="26"/>
      <c r="E342" s="30"/>
      <c r="F342" s="33"/>
      <c r="G342" s="30"/>
      <c r="H342" s="33"/>
      <c r="I342" s="30"/>
      <c r="J342" s="33"/>
      <c r="K342" s="30"/>
      <c r="L342" s="33"/>
      <c r="M342" s="27"/>
      <c r="N342" s="1" t="s">
        <v>522</v>
      </c>
    </row>
    <row r="343" spans="1:52" ht="30" customHeight="1" x14ac:dyDescent="0.4">
      <c r="A343" s="28" t="s">
        <v>1370</v>
      </c>
      <c r="B343" s="28" t="s">
        <v>1377</v>
      </c>
      <c r="C343" s="28" t="s">
        <v>178</v>
      </c>
      <c r="D343" s="29">
        <v>1</v>
      </c>
      <c r="E343" s="31">
        <f>단가대비표!O75</f>
        <v>4800</v>
      </c>
      <c r="F343" s="34">
        <f>TRUNC(E343*D343,0)</f>
        <v>4800</v>
      </c>
      <c r="G343" s="31">
        <f>단가대비표!P75</f>
        <v>0</v>
      </c>
      <c r="H343" s="34">
        <f>TRUNC(G343*D343,0)</f>
        <v>0</v>
      </c>
      <c r="I343" s="31">
        <f>단가대비표!V75</f>
        <v>0</v>
      </c>
      <c r="J343" s="34">
        <f>TRUNC(I343*D343,0)</f>
        <v>0</v>
      </c>
      <c r="K343" s="31">
        <f t="shared" ref="K343:L345" si="45">TRUNC(E343+G343+I343,0)</f>
        <v>4800</v>
      </c>
      <c r="L343" s="34">
        <f t="shared" si="45"/>
        <v>4800</v>
      </c>
      <c r="M343" s="28" t="s">
        <v>52</v>
      </c>
      <c r="N343" s="2" t="s">
        <v>522</v>
      </c>
      <c r="O343" s="2" t="s">
        <v>1378</v>
      </c>
      <c r="P343" s="2" t="s">
        <v>62</v>
      </c>
      <c r="Q343" s="2" t="s">
        <v>62</v>
      </c>
      <c r="R343" s="2" t="s">
        <v>61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1379</v>
      </c>
      <c r="AX343" s="2" t="s">
        <v>52</v>
      </c>
      <c r="AY343" s="2" t="s">
        <v>52</v>
      </c>
      <c r="AZ343" s="2" t="s">
        <v>52</v>
      </c>
    </row>
    <row r="344" spans="1:52" ht="30" customHeight="1" x14ac:dyDescent="0.4">
      <c r="A344" s="28" t="s">
        <v>1352</v>
      </c>
      <c r="B344" s="28" t="s">
        <v>1033</v>
      </c>
      <c r="C344" s="28" t="s">
        <v>1034</v>
      </c>
      <c r="D344" s="29">
        <v>2.7E-2</v>
      </c>
      <c r="E344" s="31">
        <f>단가대비표!O218</f>
        <v>0</v>
      </c>
      <c r="F344" s="34">
        <f>TRUNC(E344*D344,0)</f>
        <v>0</v>
      </c>
      <c r="G344" s="31">
        <f>단가대비표!P218</f>
        <v>208140</v>
      </c>
      <c r="H344" s="34">
        <f>TRUNC(G344*D344,0)</f>
        <v>5619</v>
      </c>
      <c r="I344" s="31">
        <f>단가대비표!V218</f>
        <v>0</v>
      </c>
      <c r="J344" s="34">
        <f>TRUNC(I344*D344,0)</f>
        <v>0</v>
      </c>
      <c r="K344" s="31">
        <f t="shared" si="45"/>
        <v>208140</v>
      </c>
      <c r="L344" s="34">
        <f t="shared" si="45"/>
        <v>5619</v>
      </c>
      <c r="M344" s="28" t="s">
        <v>52</v>
      </c>
      <c r="N344" s="2" t="s">
        <v>522</v>
      </c>
      <c r="O344" s="2" t="s">
        <v>1354</v>
      </c>
      <c r="P344" s="2" t="s">
        <v>62</v>
      </c>
      <c r="Q344" s="2" t="s">
        <v>62</v>
      </c>
      <c r="R344" s="2" t="s">
        <v>61</v>
      </c>
      <c r="S344" s="3"/>
      <c r="T344" s="3"/>
      <c r="U344" s="3"/>
      <c r="V344" s="3">
        <v>1</v>
      </c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1380</v>
      </c>
      <c r="AX344" s="2" t="s">
        <v>52</v>
      </c>
      <c r="AY344" s="2" t="s">
        <v>52</v>
      </c>
      <c r="AZ344" s="2" t="s">
        <v>52</v>
      </c>
    </row>
    <row r="345" spans="1:52" ht="30" customHeight="1" x14ac:dyDescent="0.4">
      <c r="A345" s="28" t="s">
        <v>1037</v>
      </c>
      <c r="B345" s="28" t="s">
        <v>1108</v>
      </c>
      <c r="C345" s="28" t="s">
        <v>973</v>
      </c>
      <c r="D345" s="29">
        <v>1</v>
      </c>
      <c r="E345" s="31">
        <f>TRUNC(SUMIF(V343:V345, RIGHTB(O345, 1), H343:H345)*U345, 2)</f>
        <v>112.38</v>
      </c>
      <c r="F345" s="34">
        <f>TRUNC(E345*D345,0)</f>
        <v>112</v>
      </c>
      <c r="G345" s="31">
        <v>0</v>
      </c>
      <c r="H345" s="34">
        <f>TRUNC(G345*D345,0)</f>
        <v>0</v>
      </c>
      <c r="I345" s="31">
        <v>0</v>
      </c>
      <c r="J345" s="34">
        <f>TRUNC(I345*D345,0)</f>
        <v>0</v>
      </c>
      <c r="K345" s="31">
        <f t="shared" si="45"/>
        <v>112</v>
      </c>
      <c r="L345" s="34">
        <f t="shared" si="45"/>
        <v>112</v>
      </c>
      <c r="M345" s="28" t="s">
        <v>52</v>
      </c>
      <c r="N345" s="2" t="s">
        <v>522</v>
      </c>
      <c r="O345" s="2" t="s">
        <v>1039</v>
      </c>
      <c r="P345" s="2" t="s">
        <v>62</v>
      </c>
      <c r="Q345" s="2" t="s">
        <v>62</v>
      </c>
      <c r="R345" s="2" t="s">
        <v>62</v>
      </c>
      <c r="S345" s="3">
        <v>1</v>
      </c>
      <c r="T345" s="3">
        <v>0</v>
      </c>
      <c r="U345" s="3">
        <v>0.02</v>
      </c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52</v>
      </c>
      <c r="AW345" s="2" t="s">
        <v>1381</v>
      </c>
      <c r="AX345" s="2" t="s">
        <v>52</v>
      </c>
      <c r="AY345" s="2" t="s">
        <v>52</v>
      </c>
      <c r="AZ345" s="2" t="s">
        <v>52</v>
      </c>
    </row>
    <row r="346" spans="1:52" ht="30" customHeight="1" x14ac:dyDescent="0.4">
      <c r="A346" s="28" t="s">
        <v>1026</v>
      </c>
      <c r="B346" s="28" t="s">
        <v>52</v>
      </c>
      <c r="C346" s="28" t="s">
        <v>52</v>
      </c>
      <c r="D346" s="29"/>
      <c r="E346" s="31"/>
      <c r="F346" s="34">
        <f>TRUNC(SUMIF(N343:N345, N342, F343:F345),0)</f>
        <v>4912</v>
      </c>
      <c r="G346" s="31"/>
      <c r="H346" s="34">
        <f>TRUNC(SUMIF(N343:N345, N342, H343:H345),0)</f>
        <v>5619</v>
      </c>
      <c r="I346" s="31"/>
      <c r="J346" s="34">
        <f>TRUNC(SUMIF(N343:N345, N342, J343:J345),0)</f>
        <v>0</v>
      </c>
      <c r="K346" s="31"/>
      <c r="L346" s="34">
        <f>F346+H346+J346</f>
        <v>10531</v>
      </c>
      <c r="M346" s="28" t="s">
        <v>52</v>
      </c>
      <c r="N346" s="2" t="s">
        <v>173</v>
      </c>
      <c r="O346" s="2" t="s">
        <v>173</v>
      </c>
      <c r="P346" s="2" t="s">
        <v>52</v>
      </c>
      <c r="Q346" s="2" t="s">
        <v>52</v>
      </c>
      <c r="R346" s="2" t="s">
        <v>52</v>
      </c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52</v>
      </c>
      <c r="AW346" s="2" t="s">
        <v>52</v>
      </c>
      <c r="AX346" s="2" t="s">
        <v>52</v>
      </c>
      <c r="AY346" s="2" t="s">
        <v>52</v>
      </c>
      <c r="AZ346" s="2" t="s">
        <v>52</v>
      </c>
    </row>
    <row r="347" spans="1:52" ht="30" customHeight="1" x14ac:dyDescent="0.4">
      <c r="A347" s="29"/>
      <c r="B347" s="29"/>
      <c r="C347" s="29"/>
      <c r="D347" s="29"/>
      <c r="E347" s="31"/>
      <c r="F347" s="34"/>
      <c r="G347" s="31"/>
      <c r="H347" s="34"/>
      <c r="I347" s="31"/>
      <c r="J347" s="34"/>
      <c r="K347" s="31"/>
      <c r="L347" s="34"/>
      <c r="M347" s="29"/>
    </row>
    <row r="348" spans="1:52" ht="30" customHeight="1" x14ac:dyDescent="0.4">
      <c r="A348" s="25" t="s">
        <v>1382</v>
      </c>
      <c r="B348" s="26"/>
      <c r="C348" s="26"/>
      <c r="D348" s="26"/>
      <c r="E348" s="30"/>
      <c r="F348" s="33"/>
      <c r="G348" s="30"/>
      <c r="H348" s="33"/>
      <c r="I348" s="30"/>
      <c r="J348" s="33"/>
      <c r="K348" s="30"/>
      <c r="L348" s="33"/>
      <c r="M348" s="27"/>
      <c r="N348" s="1" t="s">
        <v>624</v>
      </c>
    </row>
    <row r="349" spans="1:52" ht="30" customHeight="1" x14ac:dyDescent="0.4">
      <c r="A349" s="28" t="s">
        <v>1383</v>
      </c>
      <c r="B349" s="28" t="s">
        <v>1384</v>
      </c>
      <c r="C349" s="28" t="s">
        <v>365</v>
      </c>
      <c r="D349" s="29">
        <v>1</v>
      </c>
      <c r="E349" s="31">
        <f>단가대비표!O76</f>
        <v>75720</v>
      </c>
      <c r="F349" s="34">
        <f>TRUNC(E349*D349,0)</f>
        <v>75720</v>
      </c>
      <c r="G349" s="31">
        <f>단가대비표!P76</f>
        <v>0</v>
      </c>
      <c r="H349" s="34">
        <f>TRUNC(G349*D349,0)</f>
        <v>0</v>
      </c>
      <c r="I349" s="31">
        <f>단가대비표!V76</f>
        <v>0</v>
      </c>
      <c r="J349" s="34">
        <f>TRUNC(I349*D349,0)</f>
        <v>0</v>
      </c>
      <c r="K349" s="31">
        <f>TRUNC(E349+G349+I349,0)</f>
        <v>75720</v>
      </c>
      <c r="L349" s="34">
        <f>TRUNC(F349+H349+J349,0)</f>
        <v>75720</v>
      </c>
      <c r="M349" s="28" t="s">
        <v>52</v>
      </c>
      <c r="N349" s="2" t="s">
        <v>624</v>
      </c>
      <c r="O349" s="2" t="s">
        <v>1385</v>
      </c>
      <c r="P349" s="2" t="s">
        <v>62</v>
      </c>
      <c r="Q349" s="2" t="s">
        <v>62</v>
      </c>
      <c r="R349" s="2" t="s">
        <v>61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1386</v>
      </c>
      <c r="AX349" s="2" t="s">
        <v>52</v>
      </c>
      <c r="AY349" s="2" t="s">
        <v>52</v>
      </c>
      <c r="AZ349" s="2" t="s">
        <v>52</v>
      </c>
    </row>
    <row r="350" spans="1:52" ht="30" customHeight="1" x14ac:dyDescent="0.4">
      <c r="A350" s="28" t="s">
        <v>1352</v>
      </c>
      <c r="B350" s="28" t="s">
        <v>1033</v>
      </c>
      <c r="C350" s="28" t="s">
        <v>1034</v>
      </c>
      <c r="D350" s="29">
        <v>0.313</v>
      </c>
      <c r="E350" s="31">
        <f>단가대비표!O218</f>
        <v>0</v>
      </c>
      <c r="F350" s="34">
        <f>TRUNC(E350*D350,0)</f>
        <v>0</v>
      </c>
      <c r="G350" s="31">
        <f>단가대비표!P218</f>
        <v>208140</v>
      </c>
      <c r="H350" s="34">
        <f>TRUNC(G350*D350,0)</f>
        <v>65147</v>
      </c>
      <c r="I350" s="31">
        <f>단가대비표!V218</f>
        <v>0</v>
      </c>
      <c r="J350" s="34">
        <f>TRUNC(I350*D350,0)</f>
        <v>0</v>
      </c>
      <c r="K350" s="31">
        <f>TRUNC(E350+G350+I350,0)</f>
        <v>208140</v>
      </c>
      <c r="L350" s="34">
        <f>TRUNC(F350+H350+J350,0)</f>
        <v>65147</v>
      </c>
      <c r="M350" s="28" t="s">
        <v>52</v>
      </c>
      <c r="N350" s="2" t="s">
        <v>624</v>
      </c>
      <c r="O350" s="2" t="s">
        <v>1354</v>
      </c>
      <c r="P350" s="2" t="s">
        <v>62</v>
      </c>
      <c r="Q350" s="2" t="s">
        <v>62</v>
      </c>
      <c r="R350" s="2" t="s">
        <v>61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1387</v>
      </c>
      <c r="AX350" s="2" t="s">
        <v>52</v>
      </c>
      <c r="AY350" s="2" t="s">
        <v>52</v>
      </c>
      <c r="AZ350" s="2" t="s">
        <v>52</v>
      </c>
    </row>
    <row r="351" spans="1:52" ht="30" customHeight="1" x14ac:dyDescent="0.4">
      <c r="A351" s="28" t="s">
        <v>1026</v>
      </c>
      <c r="B351" s="28" t="s">
        <v>52</v>
      </c>
      <c r="C351" s="28" t="s">
        <v>52</v>
      </c>
      <c r="D351" s="29"/>
      <c r="E351" s="31"/>
      <c r="F351" s="34">
        <f>TRUNC(SUMIF(N349:N350, N348, F349:F350),0)</f>
        <v>75720</v>
      </c>
      <c r="G351" s="31"/>
      <c r="H351" s="34">
        <f>TRUNC(SUMIF(N349:N350, N348, H349:H350),0)</f>
        <v>65147</v>
      </c>
      <c r="I351" s="31"/>
      <c r="J351" s="34">
        <f>TRUNC(SUMIF(N349:N350, N348, J349:J350),0)</f>
        <v>0</v>
      </c>
      <c r="K351" s="31"/>
      <c r="L351" s="34">
        <f>F351+H351+J351</f>
        <v>140867</v>
      </c>
      <c r="M351" s="28" t="s">
        <v>52</v>
      </c>
      <c r="N351" s="2" t="s">
        <v>173</v>
      </c>
      <c r="O351" s="2" t="s">
        <v>173</v>
      </c>
      <c r="P351" s="2" t="s">
        <v>52</v>
      </c>
      <c r="Q351" s="2" t="s">
        <v>52</v>
      </c>
      <c r="R351" s="2" t="s">
        <v>52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52</v>
      </c>
      <c r="AW351" s="2" t="s">
        <v>52</v>
      </c>
      <c r="AX351" s="2" t="s">
        <v>52</v>
      </c>
      <c r="AY351" s="2" t="s">
        <v>52</v>
      </c>
      <c r="AZ351" s="2" t="s">
        <v>52</v>
      </c>
    </row>
    <row r="352" spans="1:52" ht="30" customHeight="1" x14ac:dyDescent="0.4">
      <c r="A352" s="29"/>
      <c r="B352" s="29"/>
      <c r="C352" s="29"/>
      <c r="D352" s="29"/>
      <c r="E352" s="31"/>
      <c r="F352" s="34"/>
      <c r="G352" s="31"/>
      <c r="H352" s="34"/>
      <c r="I352" s="31"/>
      <c r="J352" s="34"/>
      <c r="K352" s="31"/>
      <c r="L352" s="34"/>
      <c r="M352" s="29"/>
    </row>
    <row r="353" spans="1:52" ht="30" customHeight="1" x14ac:dyDescent="0.4">
      <c r="A353" s="25" t="s">
        <v>1388</v>
      </c>
      <c r="B353" s="26"/>
      <c r="C353" s="26"/>
      <c r="D353" s="26"/>
      <c r="E353" s="30"/>
      <c r="F353" s="33"/>
      <c r="G353" s="30"/>
      <c r="H353" s="33"/>
      <c r="I353" s="30"/>
      <c r="J353" s="33"/>
      <c r="K353" s="30"/>
      <c r="L353" s="33"/>
      <c r="M353" s="27"/>
      <c r="N353" s="1" t="s">
        <v>633</v>
      </c>
    </row>
    <row r="354" spans="1:52" ht="30" customHeight="1" x14ac:dyDescent="0.4">
      <c r="A354" s="28" t="s">
        <v>1389</v>
      </c>
      <c r="B354" s="28" t="s">
        <v>1390</v>
      </c>
      <c r="C354" s="28" t="s">
        <v>573</v>
      </c>
      <c r="D354" s="29">
        <v>1.2</v>
      </c>
      <c r="E354" s="31">
        <f>단가대비표!O77</f>
        <v>5780</v>
      </c>
      <c r="F354" s="34">
        <f t="shared" ref="F354:F359" si="46">TRUNC(E354*D354,0)</f>
        <v>6936</v>
      </c>
      <c r="G354" s="31">
        <f>단가대비표!P77</f>
        <v>0</v>
      </c>
      <c r="H354" s="34">
        <f t="shared" ref="H354:H359" si="47">TRUNC(G354*D354,0)</f>
        <v>0</v>
      </c>
      <c r="I354" s="31">
        <f>단가대비표!V77</f>
        <v>0</v>
      </c>
      <c r="J354" s="34">
        <f t="shared" ref="J354:J359" si="48">TRUNC(I354*D354,0)</f>
        <v>0</v>
      </c>
      <c r="K354" s="31">
        <f t="shared" ref="K354:L359" si="49">TRUNC(E354+G354+I354,0)</f>
        <v>5780</v>
      </c>
      <c r="L354" s="34">
        <f t="shared" si="49"/>
        <v>6936</v>
      </c>
      <c r="M354" s="28" t="s">
        <v>52</v>
      </c>
      <c r="N354" s="2" t="s">
        <v>633</v>
      </c>
      <c r="O354" s="2" t="s">
        <v>1391</v>
      </c>
      <c r="P354" s="2" t="s">
        <v>62</v>
      </c>
      <c r="Q354" s="2" t="s">
        <v>62</v>
      </c>
      <c r="R354" s="2" t="s">
        <v>61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1392</v>
      </c>
      <c r="AX354" s="2" t="s">
        <v>52</v>
      </c>
      <c r="AY354" s="2" t="s">
        <v>52</v>
      </c>
      <c r="AZ354" s="2" t="s">
        <v>52</v>
      </c>
    </row>
    <row r="355" spans="1:52" ht="30" customHeight="1" x14ac:dyDescent="0.4">
      <c r="A355" s="28" t="s">
        <v>1393</v>
      </c>
      <c r="B355" s="28" t="s">
        <v>1394</v>
      </c>
      <c r="C355" s="28" t="s">
        <v>1174</v>
      </c>
      <c r="D355" s="29">
        <v>5</v>
      </c>
      <c r="E355" s="31">
        <f>단가대비표!O8</f>
        <v>1020</v>
      </c>
      <c r="F355" s="34">
        <f t="shared" si="46"/>
        <v>5100</v>
      </c>
      <c r="G355" s="31">
        <f>단가대비표!P8</f>
        <v>0</v>
      </c>
      <c r="H355" s="34">
        <f t="shared" si="47"/>
        <v>0</v>
      </c>
      <c r="I355" s="31">
        <f>단가대비표!V8</f>
        <v>0</v>
      </c>
      <c r="J355" s="34">
        <f t="shared" si="48"/>
        <v>0</v>
      </c>
      <c r="K355" s="31">
        <f t="shared" si="49"/>
        <v>1020</v>
      </c>
      <c r="L355" s="34">
        <f t="shared" si="49"/>
        <v>5100</v>
      </c>
      <c r="M355" s="28" t="s">
        <v>52</v>
      </c>
      <c r="N355" s="2" t="s">
        <v>633</v>
      </c>
      <c r="O355" s="2" t="s">
        <v>1395</v>
      </c>
      <c r="P355" s="2" t="s">
        <v>62</v>
      </c>
      <c r="Q355" s="2" t="s">
        <v>62</v>
      </c>
      <c r="R355" s="2" t="s">
        <v>61</v>
      </c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1396</v>
      </c>
      <c r="AX355" s="2" t="s">
        <v>52</v>
      </c>
      <c r="AY355" s="2" t="s">
        <v>52</v>
      </c>
      <c r="AZ355" s="2" t="s">
        <v>52</v>
      </c>
    </row>
    <row r="356" spans="1:52" ht="30" customHeight="1" x14ac:dyDescent="0.4">
      <c r="A356" s="28" t="s">
        <v>1397</v>
      </c>
      <c r="B356" s="28" t="s">
        <v>1398</v>
      </c>
      <c r="C356" s="28" t="s">
        <v>101</v>
      </c>
      <c r="D356" s="29">
        <v>100</v>
      </c>
      <c r="E356" s="31">
        <f>단가대비표!O26</f>
        <v>76</v>
      </c>
      <c r="F356" s="34">
        <f t="shared" si="46"/>
        <v>7600</v>
      </c>
      <c r="G356" s="31">
        <f>단가대비표!P26</f>
        <v>0</v>
      </c>
      <c r="H356" s="34">
        <f t="shared" si="47"/>
        <v>0</v>
      </c>
      <c r="I356" s="31">
        <f>단가대비표!V26</f>
        <v>0</v>
      </c>
      <c r="J356" s="34">
        <f t="shared" si="48"/>
        <v>0</v>
      </c>
      <c r="K356" s="31">
        <f t="shared" si="49"/>
        <v>76</v>
      </c>
      <c r="L356" s="34">
        <f t="shared" si="49"/>
        <v>7600</v>
      </c>
      <c r="M356" s="28" t="s">
        <v>52</v>
      </c>
      <c r="N356" s="2" t="s">
        <v>633</v>
      </c>
      <c r="O356" s="2" t="s">
        <v>1399</v>
      </c>
      <c r="P356" s="2" t="s">
        <v>62</v>
      </c>
      <c r="Q356" s="2" t="s">
        <v>62</v>
      </c>
      <c r="R356" s="2" t="s">
        <v>61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52</v>
      </c>
      <c r="AW356" s="2" t="s">
        <v>1400</v>
      </c>
      <c r="AX356" s="2" t="s">
        <v>52</v>
      </c>
      <c r="AY356" s="2" t="s">
        <v>52</v>
      </c>
      <c r="AZ356" s="2" t="s">
        <v>52</v>
      </c>
    </row>
    <row r="357" spans="1:52" ht="30" customHeight="1" x14ac:dyDescent="0.4">
      <c r="A357" s="28" t="s">
        <v>1401</v>
      </c>
      <c r="B357" s="28" t="s">
        <v>1402</v>
      </c>
      <c r="C357" s="28" t="s">
        <v>101</v>
      </c>
      <c r="D357" s="29">
        <v>150</v>
      </c>
      <c r="E357" s="31">
        <f>단가대비표!O29</f>
        <v>13.58</v>
      </c>
      <c r="F357" s="34">
        <f t="shared" si="46"/>
        <v>2037</v>
      </c>
      <c r="G357" s="31">
        <f>단가대비표!P29</f>
        <v>0</v>
      </c>
      <c r="H357" s="34">
        <f t="shared" si="47"/>
        <v>0</v>
      </c>
      <c r="I357" s="31">
        <f>단가대비표!V29</f>
        <v>0</v>
      </c>
      <c r="J357" s="34">
        <f t="shared" si="48"/>
        <v>0</v>
      </c>
      <c r="K357" s="31">
        <f t="shared" si="49"/>
        <v>13</v>
      </c>
      <c r="L357" s="34">
        <f t="shared" si="49"/>
        <v>2037</v>
      </c>
      <c r="M357" s="28" t="s">
        <v>52</v>
      </c>
      <c r="N357" s="2" t="s">
        <v>633</v>
      </c>
      <c r="O357" s="2" t="s">
        <v>1403</v>
      </c>
      <c r="P357" s="2" t="s">
        <v>62</v>
      </c>
      <c r="Q357" s="2" t="s">
        <v>62</v>
      </c>
      <c r="R357" s="2" t="s">
        <v>61</v>
      </c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52</v>
      </c>
      <c r="AW357" s="2" t="s">
        <v>1404</v>
      </c>
      <c r="AX357" s="2" t="s">
        <v>52</v>
      </c>
      <c r="AY357" s="2" t="s">
        <v>52</v>
      </c>
      <c r="AZ357" s="2" t="s">
        <v>52</v>
      </c>
    </row>
    <row r="358" spans="1:52" ht="30" customHeight="1" x14ac:dyDescent="0.4">
      <c r="A358" s="28" t="s">
        <v>1352</v>
      </c>
      <c r="B358" s="28" t="s">
        <v>1033</v>
      </c>
      <c r="C358" s="28" t="s">
        <v>1034</v>
      </c>
      <c r="D358" s="29">
        <v>0.23200000000000001</v>
      </c>
      <c r="E358" s="31">
        <f>단가대비표!O218</f>
        <v>0</v>
      </c>
      <c r="F358" s="34">
        <f t="shared" si="46"/>
        <v>0</v>
      </c>
      <c r="G358" s="31">
        <f>단가대비표!P218</f>
        <v>208140</v>
      </c>
      <c r="H358" s="34">
        <f t="shared" si="47"/>
        <v>48288</v>
      </c>
      <c r="I358" s="31">
        <f>단가대비표!V218</f>
        <v>0</v>
      </c>
      <c r="J358" s="34">
        <f t="shared" si="48"/>
        <v>0</v>
      </c>
      <c r="K358" s="31">
        <f t="shared" si="49"/>
        <v>208140</v>
      </c>
      <c r="L358" s="34">
        <f t="shared" si="49"/>
        <v>48288</v>
      </c>
      <c r="M358" s="28" t="s">
        <v>52</v>
      </c>
      <c r="N358" s="2" t="s">
        <v>633</v>
      </c>
      <c r="O358" s="2" t="s">
        <v>1354</v>
      </c>
      <c r="P358" s="2" t="s">
        <v>62</v>
      </c>
      <c r="Q358" s="2" t="s">
        <v>62</v>
      </c>
      <c r="R358" s="2" t="s">
        <v>61</v>
      </c>
      <c r="S358" s="3"/>
      <c r="T358" s="3"/>
      <c r="U358" s="3"/>
      <c r="V358" s="3">
        <v>1</v>
      </c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1405</v>
      </c>
      <c r="AX358" s="2" t="s">
        <v>52</v>
      </c>
      <c r="AY358" s="2" t="s">
        <v>52</v>
      </c>
      <c r="AZ358" s="2" t="s">
        <v>52</v>
      </c>
    </row>
    <row r="359" spans="1:52" ht="30" customHeight="1" x14ac:dyDescent="0.4">
      <c r="A359" s="28" t="s">
        <v>1037</v>
      </c>
      <c r="B359" s="28" t="s">
        <v>1055</v>
      </c>
      <c r="C359" s="28" t="s">
        <v>973</v>
      </c>
      <c r="D359" s="29">
        <v>1</v>
      </c>
      <c r="E359" s="31">
        <f>TRUNC(SUMIF(V354:V359, RIGHTB(O359, 1), H354:H359)*U359, 2)</f>
        <v>1448.64</v>
      </c>
      <c r="F359" s="34">
        <f t="shared" si="46"/>
        <v>1448</v>
      </c>
      <c r="G359" s="31">
        <v>0</v>
      </c>
      <c r="H359" s="34">
        <f t="shared" si="47"/>
        <v>0</v>
      </c>
      <c r="I359" s="31">
        <v>0</v>
      </c>
      <c r="J359" s="34">
        <f t="shared" si="48"/>
        <v>0</v>
      </c>
      <c r="K359" s="31">
        <f t="shared" si="49"/>
        <v>1448</v>
      </c>
      <c r="L359" s="34">
        <f t="shared" si="49"/>
        <v>1448</v>
      </c>
      <c r="M359" s="28" t="s">
        <v>52</v>
      </c>
      <c r="N359" s="2" t="s">
        <v>633</v>
      </c>
      <c r="O359" s="2" t="s">
        <v>1039</v>
      </c>
      <c r="P359" s="2" t="s">
        <v>62</v>
      </c>
      <c r="Q359" s="2" t="s">
        <v>62</v>
      </c>
      <c r="R359" s="2" t="s">
        <v>62</v>
      </c>
      <c r="S359" s="3">
        <v>1</v>
      </c>
      <c r="T359" s="3">
        <v>0</v>
      </c>
      <c r="U359" s="3">
        <v>0.03</v>
      </c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1406</v>
      </c>
      <c r="AX359" s="2" t="s">
        <v>52</v>
      </c>
      <c r="AY359" s="2" t="s">
        <v>52</v>
      </c>
      <c r="AZ359" s="2" t="s">
        <v>52</v>
      </c>
    </row>
    <row r="360" spans="1:52" ht="30" customHeight="1" x14ac:dyDescent="0.4">
      <c r="A360" s="28" t="s">
        <v>1026</v>
      </c>
      <c r="B360" s="28" t="s">
        <v>52</v>
      </c>
      <c r="C360" s="28" t="s">
        <v>52</v>
      </c>
      <c r="D360" s="29"/>
      <c r="E360" s="31"/>
      <c r="F360" s="34">
        <f>TRUNC(SUMIF(N354:N359, N353, F354:F359),0)</f>
        <v>23121</v>
      </c>
      <c r="G360" s="31"/>
      <c r="H360" s="34">
        <f>TRUNC(SUMIF(N354:N359, N353, H354:H359),0)</f>
        <v>48288</v>
      </c>
      <c r="I360" s="31"/>
      <c r="J360" s="34">
        <f>TRUNC(SUMIF(N354:N359, N353, J354:J359),0)</f>
        <v>0</v>
      </c>
      <c r="K360" s="31"/>
      <c r="L360" s="34">
        <f>F360+H360+J360</f>
        <v>71409</v>
      </c>
      <c r="M360" s="28" t="s">
        <v>52</v>
      </c>
      <c r="N360" s="2" t="s">
        <v>173</v>
      </c>
      <c r="O360" s="2" t="s">
        <v>173</v>
      </c>
      <c r="P360" s="2" t="s">
        <v>52</v>
      </c>
      <c r="Q360" s="2" t="s">
        <v>52</v>
      </c>
      <c r="R360" s="2" t="s">
        <v>52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52</v>
      </c>
      <c r="AX360" s="2" t="s">
        <v>52</v>
      </c>
      <c r="AY360" s="2" t="s">
        <v>52</v>
      </c>
      <c r="AZ360" s="2" t="s">
        <v>52</v>
      </c>
    </row>
    <row r="361" spans="1:52" ht="30" customHeight="1" x14ac:dyDescent="0.4">
      <c r="A361" s="29"/>
      <c r="B361" s="29"/>
      <c r="C361" s="29"/>
      <c r="D361" s="29"/>
      <c r="E361" s="31"/>
      <c r="F361" s="34"/>
      <c r="G361" s="31"/>
      <c r="H361" s="34"/>
      <c r="I361" s="31"/>
      <c r="J361" s="34"/>
      <c r="K361" s="31"/>
      <c r="L361" s="34"/>
      <c r="M361" s="29"/>
    </row>
    <row r="362" spans="1:52" ht="30" customHeight="1" x14ac:dyDescent="0.4">
      <c r="A362" s="25" t="s">
        <v>1407</v>
      </c>
      <c r="B362" s="26"/>
      <c r="C362" s="26"/>
      <c r="D362" s="26"/>
      <c r="E362" s="30"/>
      <c r="F362" s="33"/>
      <c r="G362" s="30"/>
      <c r="H362" s="33"/>
      <c r="I362" s="30"/>
      <c r="J362" s="33"/>
      <c r="K362" s="30"/>
      <c r="L362" s="33"/>
      <c r="M362" s="27"/>
      <c r="N362" s="1" t="s">
        <v>619</v>
      </c>
    </row>
    <row r="363" spans="1:52" ht="30" customHeight="1" x14ac:dyDescent="0.4">
      <c r="A363" s="28" t="s">
        <v>1408</v>
      </c>
      <c r="B363" s="28" t="s">
        <v>1409</v>
      </c>
      <c r="C363" s="28" t="s">
        <v>1410</v>
      </c>
      <c r="D363" s="29">
        <v>1800</v>
      </c>
      <c r="E363" s="31">
        <f>단가대비표!O53</f>
        <v>55</v>
      </c>
      <c r="F363" s="34">
        <f>TRUNC(E363*D363,0)</f>
        <v>99000</v>
      </c>
      <c r="G363" s="31">
        <f>단가대비표!P53</f>
        <v>0</v>
      </c>
      <c r="H363" s="34">
        <f>TRUNC(G363*D363,0)</f>
        <v>0</v>
      </c>
      <c r="I363" s="31">
        <f>단가대비표!V53</f>
        <v>0</v>
      </c>
      <c r="J363" s="34">
        <f>TRUNC(I363*D363,0)</f>
        <v>0</v>
      </c>
      <c r="K363" s="31">
        <f t="shared" ref="K363:L365" si="50">TRUNC(E363+G363+I363,0)</f>
        <v>55</v>
      </c>
      <c r="L363" s="34">
        <f t="shared" si="50"/>
        <v>99000</v>
      </c>
      <c r="M363" s="28" t="s">
        <v>1411</v>
      </c>
      <c r="N363" s="2" t="s">
        <v>619</v>
      </c>
      <c r="O363" s="2" t="s">
        <v>1412</v>
      </c>
      <c r="P363" s="2" t="s">
        <v>62</v>
      </c>
      <c r="Q363" s="2" t="s">
        <v>62</v>
      </c>
      <c r="R363" s="2" t="s">
        <v>61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52</v>
      </c>
      <c r="AW363" s="2" t="s">
        <v>1413</v>
      </c>
      <c r="AX363" s="2" t="s">
        <v>52</v>
      </c>
      <c r="AY363" s="2" t="s">
        <v>52</v>
      </c>
      <c r="AZ363" s="2" t="s">
        <v>52</v>
      </c>
    </row>
    <row r="364" spans="1:52" ht="30" customHeight="1" x14ac:dyDescent="0.4">
      <c r="A364" s="28" t="s">
        <v>1352</v>
      </c>
      <c r="B364" s="28" t="s">
        <v>1033</v>
      </c>
      <c r="C364" s="28" t="s">
        <v>1034</v>
      </c>
      <c r="D364" s="29">
        <v>0.52500000000000002</v>
      </c>
      <c r="E364" s="31">
        <f>단가대비표!O218</f>
        <v>0</v>
      </c>
      <c r="F364" s="34">
        <f>TRUNC(E364*D364,0)</f>
        <v>0</v>
      </c>
      <c r="G364" s="31">
        <f>단가대비표!P218</f>
        <v>208140</v>
      </c>
      <c r="H364" s="34">
        <f>TRUNC(G364*D364,0)</f>
        <v>109273</v>
      </c>
      <c r="I364" s="31">
        <f>단가대비표!V218</f>
        <v>0</v>
      </c>
      <c r="J364" s="34">
        <f>TRUNC(I364*D364,0)</f>
        <v>0</v>
      </c>
      <c r="K364" s="31">
        <f t="shared" si="50"/>
        <v>208140</v>
      </c>
      <c r="L364" s="34">
        <f t="shared" si="50"/>
        <v>109273</v>
      </c>
      <c r="M364" s="28" t="s">
        <v>52</v>
      </c>
      <c r="N364" s="2" t="s">
        <v>619</v>
      </c>
      <c r="O364" s="2" t="s">
        <v>1354</v>
      </c>
      <c r="P364" s="2" t="s">
        <v>62</v>
      </c>
      <c r="Q364" s="2" t="s">
        <v>62</v>
      </c>
      <c r="R364" s="2" t="s">
        <v>61</v>
      </c>
      <c r="S364" s="3"/>
      <c r="T364" s="3"/>
      <c r="U364" s="3"/>
      <c r="V364" s="3">
        <v>1</v>
      </c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52</v>
      </c>
      <c r="AW364" s="2" t="s">
        <v>1414</v>
      </c>
      <c r="AX364" s="2" t="s">
        <v>52</v>
      </c>
      <c r="AY364" s="2" t="s">
        <v>52</v>
      </c>
      <c r="AZ364" s="2" t="s">
        <v>52</v>
      </c>
    </row>
    <row r="365" spans="1:52" ht="30" customHeight="1" x14ac:dyDescent="0.4">
      <c r="A365" s="28" t="s">
        <v>1037</v>
      </c>
      <c r="B365" s="28" t="s">
        <v>1055</v>
      </c>
      <c r="C365" s="28" t="s">
        <v>973</v>
      </c>
      <c r="D365" s="29">
        <v>1</v>
      </c>
      <c r="E365" s="31">
        <f>TRUNC(SUMIF(V363:V365, RIGHTB(O365, 1), H363:H365)*U365, 2)</f>
        <v>3278.19</v>
      </c>
      <c r="F365" s="34">
        <f>TRUNC(E365*D365,0)</f>
        <v>3278</v>
      </c>
      <c r="G365" s="31">
        <v>0</v>
      </c>
      <c r="H365" s="34">
        <f>TRUNC(G365*D365,0)</f>
        <v>0</v>
      </c>
      <c r="I365" s="31">
        <v>0</v>
      </c>
      <c r="J365" s="34">
        <f>TRUNC(I365*D365,0)</f>
        <v>0</v>
      </c>
      <c r="K365" s="31">
        <f t="shared" si="50"/>
        <v>3278</v>
      </c>
      <c r="L365" s="34">
        <f t="shared" si="50"/>
        <v>3278</v>
      </c>
      <c r="M365" s="28" t="s">
        <v>52</v>
      </c>
      <c r="N365" s="2" t="s">
        <v>619</v>
      </c>
      <c r="O365" s="2" t="s">
        <v>1039</v>
      </c>
      <c r="P365" s="2" t="s">
        <v>62</v>
      </c>
      <c r="Q365" s="2" t="s">
        <v>62</v>
      </c>
      <c r="R365" s="2" t="s">
        <v>62</v>
      </c>
      <c r="S365" s="3">
        <v>1</v>
      </c>
      <c r="T365" s="3">
        <v>0</v>
      </c>
      <c r="U365" s="3">
        <v>0.03</v>
      </c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1415</v>
      </c>
      <c r="AX365" s="2" t="s">
        <v>52</v>
      </c>
      <c r="AY365" s="2" t="s">
        <v>52</v>
      </c>
      <c r="AZ365" s="2" t="s">
        <v>52</v>
      </c>
    </row>
    <row r="366" spans="1:52" ht="30" customHeight="1" x14ac:dyDescent="0.4">
      <c r="A366" s="28" t="s">
        <v>1026</v>
      </c>
      <c r="B366" s="28" t="s">
        <v>52</v>
      </c>
      <c r="C366" s="28" t="s">
        <v>52</v>
      </c>
      <c r="D366" s="29"/>
      <c r="E366" s="31"/>
      <c r="F366" s="34">
        <f>TRUNC(SUMIF(N363:N365, N362, F363:F365),0)</f>
        <v>102278</v>
      </c>
      <c r="G366" s="31"/>
      <c r="H366" s="34">
        <f>TRUNC(SUMIF(N363:N365, N362, H363:H365),0)</f>
        <v>109273</v>
      </c>
      <c r="I366" s="31"/>
      <c r="J366" s="34">
        <f>TRUNC(SUMIF(N363:N365, N362, J363:J365),0)</f>
        <v>0</v>
      </c>
      <c r="K366" s="31"/>
      <c r="L366" s="34">
        <f>F366+H366+J366</f>
        <v>211551</v>
      </c>
      <c r="M366" s="28" t="s">
        <v>52</v>
      </c>
      <c r="N366" s="2" t="s">
        <v>173</v>
      </c>
      <c r="O366" s="2" t="s">
        <v>173</v>
      </c>
      <c r="P366" s="2" t="s">
        <v>52</v>
      </c>
      <c r="Q366" s="2" t="s">
        <v>52</v>
      </c>
      <c r="R366" s="2" t="s">
        <v>52</v>
      </c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52</v>
      </c>
      <c r="AX366" s="2" t="s">
        <v>52</v>
      </c>
      <c r="AY366" s="2" t="s">
        <v>52</v>
      </c>
      <c r="AZ366" s="2" t="s">
        <v>52</v>
      </c>
    </row>
    <row r="367" spans="1:52" ht="30" customHeight="1" x14ac:dyDescent="0.4">
      <c r="A367" s="29"/>
      <c r="B367" s="29"/>
      <c r="C367" s="29"/>
      <c r="D367" s="29"/>
      <c r="E367" s="31"/>
      <c r="F367" s="34"/>
      <c r="G367" s="31"/>
      <c r="H367" s="34"/>
      <c r="I367" s="31"/>
      <c r="J367" s="34"/>
      <c r="K367" s="31"/>
      <c r="L367" s="34"/>
      <c r="M367" s="29"/>
    </row>
    <row r="368" spans="1:52" ht="30" customHeight="1" x14ac:dyDescent="0.4">
      <c r="A368" s="25" t="s">
        <v>1416</v>
      </c>
      <c r="B368" s="26"/>
      <c r="C368" s="26"/>
      <c r="D368" s="26"/>
      <c r="E368" s="30"/>
      <c r="F368" s="33"/>
      <c r="G368" s="30"/>
      <c r="H368" s="33"/>
      <c r="I368" s="30"/>
      <c r="J368" s="33"/>
      <c r="K368" s="30"/>
      <c r="L368" s="33"/>
      <c r="M368" s="27"/>
      <c r="N368" s="1" t="s">
        <v>589</v>
      </c>
    </row>
    <row r="369" spans="1:52" ht="30" customHeight="1" x14ac:dyDescent="0.4">
      <c r="A369" s="28" t="s">
        <v>1417</v>
      </c>
      <c r="B369" s="28" t="s">
        <v>52</v>
      </c>
      <c r="C369" s="28" t="s">
        <v>101</v>
      </c>
      <c r="D369" s="29">
        <v>1</v>
      </c>
      <c r="E369" s="31">
        <f>단가대비표!O9</f>
        <v>85000</v>
      </c>
      <c r="F369" s="34">
        <f>TRUNC(E369*D369,0)</f>
        <v>85000</v>
      </c>
      <c r="G369" s="31">
        <f>단가대비표!P9</f>
        <v>0</v>
      </c>
      <c r="H369" s="34">
        <f>TRUNC(G369*D369,0)</f>
        <v>0</v>
      </c>
      <c r="I369" s="31">
        <f>단가대비표!V9</f>
        <v>0</v>
      </c>
      <c r="J369" s="34">
        <f>TRUNC(I369*D369,0)</f>
        <v>0</v>
      </c>
      <c r="K369" s="31">
        <f t="shared" ref="K369:L372" si="51">TRUNC(E369+G369+I369,0)</f>
        <v>85000</v>
      </c>
      <c r="L369" s="34">
        <f t="shared" si="51"/>
        <v>85000</v>
      </c>
      <c r="M369" s="28" t="s">
        <v>52</v>
      </c>
      <c r="N369" s="2" t="s">
        <v>589</v>
      </c>
      <c r="O369" s="2" t="s">
        <v>1418</v>
      </c>
      <c r="P369" s="2" t="s">
        <v>62</v>
      </c>
      <c r="Q369" s="2" t="s">
        <v>62</v>
      </c>
      <c r="R369" s="2" t="s">
        <v>61</v>
      </c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52</v>
      </c>
      <c r="AW369" s="2" t="s">
        <v>1419</v>
      </c>
      <c r="AX369" s="2" t="s">
        <v>52</v>
      </c>
      <c r="AY369" s="2" t="s">
        <v>52</v>
      </c>
      <c r="AZ369" s="2" t="s">
        <v>52</v>
      </c>
    </row>
    <row r="370" spans="1:52" ht="30" customHeight="1" x14ac:dyDescent="0.4">
      <c r="A370" s="28" t="s">
        <v>1420</v>
      </c>
      <c r="B370" s="28" t="s">
        <v>1421</v>
      </c>
      <c r="C370" s="28" t="s">
        <v>1410</v>
      </c>
      <c r="D370" s="29">
        <v>3200</v>
      </c>
      <c r="E370" s="31">
        <f>단가대비표!O51</f>
        <v>65</v>
      </c>
      <c r="F370" s="34">
        <f>TRUNC(E370*D370,0)</f>
        <v>208000</v>
      </c>
      <c r="G370" s="31">
        <f>단가대비표!P51</f>
        <v>0</v>
      </c>
      <c r="H370" s="34">
        <f>TRUNC(G370*D370,0)</f>
        <v>0</v>
      </c>
      <c r="I370" s="31">
        <f>단가대비표!V51</f>
        <v>0</v>
      </c>
      <c r="J370" s="34">
        <f>TRUNC(I370*D370,0)</f>
        <v>0</v>
      </c>
      <c r="K370" s="31">
        <f t="shared" si="51"/>
        <v>65</v>
      </c>
      <c r="L370" s="34">
        <f t="shared" si="51"/>
        <v>208000</v>
      </c>
      <c r="M370" s="28" t="s">
        <v>52</v>
      </c>
      <c r="N370" s="2" t="s">
        <v>589</v>
      </c>
      <c r="O370" s="2" t="s">
        <v>1422</v>
      </c>
      <c r="P370" s="2" t="s">
        <v>62</v>
      </c>
      <c r="Q370" s="2" t="s">
        <v>62</v>
      </c>
      <c r="R370" s="2" t="s">
        <v>61</v>
      </c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1423</v>
      </c>
      <c r="AX370" s="2" t="s">
        <v>52</v>
      </c>
      <c r="AY370" s="2" t="s">
        <v>52</v>
      </c>
      <c r="AZ370" s="2" t="s">
        <v>52</v>
      </c>
    </row>
    <row r="371" spans="1:52" ht="30" customHeight="1" x14ac:dyDescent="0.4">
      <c r="A371" s="28" t="s">
        <v>1352</v>
      </c>
      <c r="B371" s="28" t="s">
        <v>1033</v>
      </c>
      <c r="C371" s="28" t="s">
        <v>1034</v>
      </c>
      <c r="D371" s="29">
        <v>0.59499999999999997</v>
      </c>
      <c r="E371" s="31">
        <f>단가대비표!O218</f>
        <v>0</v>
      </c>
      <c r="F371" s="34">
        <f>TRUNC(E371*D371,0)</f>
        <v>0</v>
      </c>
      <c r="G371" s="31">
        <f>단가대비표!P218</f>
        <v>208140</v>
      </c>
      <c r="H371" s="34">
        <f>TRUNC(G371*D371,0)</f>
        <v>123843</v>
      </c>
      <c r="I371" s="31">
        <f>단가대비표!V218</f>
        <v>0</v>
      </c>
      <c r="J371" s="34">
        <f>TRUNC(I371*D371,0)</f>
        <v>0</v>
      </c>
      <c r="K371" s="31">
        <f t="shared" si="51"/>
        <v>208140</v>
      </c>
      <c r="L371" s="34">
        <f t="shared" si="51"/>
        <v>123843</v>
      </c>
      <c r="M371" s="28" t="s">
        <v>52</v>
      </c>
      <c r="N371" s="2" t="s">
        <v>589</v>
      </c>
      <c r="O371" s="2" t="s">
        <v>1354</v>
      </c>
      <c r="P371" s="2" t="s">
        <v>62</v>
      </c>
      <c r="Q371" s="2" t="s">
        <v>62</v>
      </c>
      <c r="R371" s="2" t="s">
        <v>61</v>
      </c>
      <c r="S371" s="3"/>
      <c r="T371" s="3"/>
      <c r="U371" s="3"/>
      <c r="V371" s="3">
        <v>1</v>
      </c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1424</v>
      </c>
      <c r="AX371" s="2" t="s">
        <v>52</v>
      </c>
      <c r="AY371" s="2" t="s">
        <v>52</v>
      </c>
      <c r="AZ371" s="2" t="s">
        <v>52</v>
      </c>
    </row>
    <row r="372" spans="1:52" ht="30" customHeight="1" x14ac:dyDescent="0.4">
      <c r="A372" s="28" t="s">
        <v>1037</v>
      </c>
      <c r="B372" s="28" t="s">
        <v>1055</v>
      </c>
      <c r="C372" s="28" t="s">
        <v>973</v>
      </c>
      <c r="D372" s="29">
        <v>1</v>
      </c>
      <c r="E372" s="31">
        <f>TRUNC(SUMIF(V369:V372, RIGHTB(O372, 1), H369:H372)*U372, 2)</f>
        <v>3715.29</v>
      </c>
      <c r="F372" s="34">
        <f>TRUNC(E372*D372,0)</f>
        <v>3715</v>
      </c>
      <c r="G372" s="31">
        <v>0</v>
      </c>
      <c r="H372" s="34">
        <f>TRUNC(G372*D372,0)</f>
        <v>0</v>
      </c>
      <c r="I372" s="31">
        <v>0</v>
      </c>
      <c r="J372" s="34">
        <f>TRUNC(I372*D372,0)</f>
        <v>0</v>
      </c>
      <c r="K372" s="31">
        <f t="shared" si="51"/>
        <v>3715</v>
      </c>
      <c r="L372" s="34">
        <f t="shared" si="51"/>
        <v>3715</v>
      </c>
      <c r="M372" s="28" t="s">
        <v>52</v>
      </c>
      <c r="N372" s="2" t="s">
        <v>589</v>
      </c>
      <c r="O372" s="2" t="s">
        <v>1039</v>
      </c>
      <c r="P372" s="2" t="s">
        <v>62</v>
      </c>
      <c r="Q372" s="2" t="s">
        <v>62</v>
      </c>
      <c r="R372" s="2" t="s">
        <v>62</v>
      </c>
      <c r="S372" s="3">
        <v>1</v>
      </c>
      <c r="T372" s="3">
        <v>0</v>
      </c>
      <c r="U372" s="3">
        <v>0.03</v>
      </c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1425</v>
      </c>
      <c r="AX372" s="2" t="s">
        <v>52</v>
      </c>
      <c r="AY372" s="2" t="s">
        <v>52</v>
      </c>
      <c r="AZ372" s="2" t="s">
        <v>52</v>
      </c>
    </row>
    <row r="373" spans="1:52" ht="30" customHeight="1" x14ac:dyDescent="0.4">
      <c r="A373" s="28" t="s">
        <v>1026</v>
      </c>
      <c r="B373" s="28" t="s">
        <v>52</v>
      </c>
      <c r="C373" s="28" t="s">
        <v>52</v>
      </c>
      <c r="D373" s="29"/>
      <c r="E373" s="31"/>
      <c r="F373" s="34">
        <f>TRUNC(SUMIF(N369:N372, N368, F369:F372),0)</f>
        <v>296715</v>
      </c>
      <c r="G373" s="31"/>
      <c r="H373" s="34">
        <f>TRUNC(SUMIF(N369:N372, N368, H369:H372),0)</f>
        <v>123843</v>
      </c>
      <c r="I373" s="31"/>
      <c r="J373" s="34">
        <f>TRUNC(SUMIF(N369:N372, N368, J369:J372),0)</f>
        <v>0</v>
      </c>
      <c r="K373" s="31"/>
      <c r="L373" s="34">
        <f>F373+H373+J373</f>
        <v>420558</v>
      </c>
      <c r="M373" s="28" t="s">
        <v>52</v>
      </c>
      <c r="N373" s="2" t="s">
        <v>173</v>
      </c>
      <c r="O373" s="2" t="s">
        <v>173</v>
      </c>
      <c r="P373" s="2" t="s">
        <v>52</v>
      </c>
      <c r="Q373" s="2" t="s">
        <v>52</v>
      </c>
      <c r="R373" s="2" t="s">
        <v>52</v>
      </c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52</v>
      </c>
      <c r="AW373" s="2" t="s">
        <v>52</v>
      </c>
      <c r="AX373" s="2" t="s">
        <v>52</v>
      </c>
      <c r="AY373" s="2" t="s">
        <v>52</v>
      </c>
      <c r="AZ373" s="2" t="s">
        <v>52</v>
      </c>
    </row>
    <row r="374" spans="1:52" ht="30" customHeight="1" x14ac:dyDescent="0.4">
      <c r="A374" s="29"/>
      <c r="B374" s="29"/>
      <c r="C374" s="29"/>
      <c r="D374" s="29"/>
      <c r="E374" s="31"/>
      <c r="F374" s="34"/>
      <c r="G374" s="31"/>
      <c r="H374" s="34"/>
      <c r="I374" s="31"/>
      <c r="J374" s="34"/>
      <c r="K374" s="31"/>
      <c r="L374" s="34"/>
      <c r="M374" s="29"/>
    </row>
    <row r="375" spans="1:52" ht="30" customHeight="1" x14ac:dyDescent="0.4">
      <c r="A375" s="25" t="s">
        <v>1426</v>
      </c>
      <c r="B375" s="26"/>
      <c r="C375" s="26"/>
      <c r="D375" s="26"/>
      <c r="E375" s="30"/>
      <c r="F375" s="33"/>
      <c r="G375" s="30"/>
      <c r="H375" s="33"/>
      <c r="I375" s="30"/>
      <c r="J375" s="33"/>
      <c r="K375" s="30"/>
      <c r="L375" s="33"/>
      <c r="M375" s="27"/>
      <c r="N375" s="1" t="s">
        <v>593</v>
      </c>
    </row>
    <row r="376" spans="1:52" ht="30" customHeight="1" x14ac:dyDescent="0.4">
      <c r="A376" s="28" t="s">
        <v>1417</v>
      </c>
      <c r="B376" s="28" t="s">
        <v>52</v>
      </c>
      <c r="C376" s="28" t="s">
        <v>101</v>
      </c>
      <c r="D376" s="29">
        <v>1</v>
      </c>
      <c r="E376" s="31">
        <f>단가대비표!O9</f>
        <v>85000</v>
      </c>
      <c r="F376" s="34">
        <f>TRUNC(E376*D376,0)</f>
        <v>85000</v>
      </c>
      <c r="G376" s="31">
        <f>단가대비표!P9</f>
        <v>0</v>
      </c>
      <c r="H376" s="34">
        <f>TRUNC(G376*D376,0)</f>
        <v>0</v>
      </c>
      <c r="I376" s="31">
        <f>단가대비표!V9</f>
        <v>0</v>
      </c>
      <c r="J376" s="34">
        <f>TRUNC(I376*D376,0)</f>
        <v>0</v>
      </c>
      <c r="K376" s="31">
        <f t="shared" ref="K376:L379" si="52">TRUNC(E376+G376+I376,0)</f>
        <v>85000</v>
      </c>
      <c r="L376" s="34">
        <f t="shared" si="52"/>
        <v>85000</v>
      </c>
      <c r="M376" s="28" t="s">
        <v>52</v>
      </c>
      <c r="N376" s="2" t="s">
        <v>593</v>
      </c>
      <c r="O376" s="2" t="s">
        <v>1418</v>
      </c>
      <c r="P376" s="2" t="s">
        <v>62</v>
      </c>
      <c r="Q376" s="2" t="s">
        <v>62</v>
      </c>
      <c r="R376" s="2" t="s">
        <v>61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1427</v>
      </c>
      <c r="AX376" s="2" t="s">
        <v>52</v>
      </c>
      <c r="AY376" s="2" t="s">
        <v>52</v>
      </c>
      <c r="AZ376" s="2" t="s">
        <v>52</v>
      </c>
    </row>
    <row r="377" spans="1:52" ht="30" customHeight="1" x14ac:dyDescent="0.4">
      <c r="A377" s="28" t="s">
        <v>1420</v>
      </c>
      <c r="B377" s="28" t="s">
        <v>1421</v>
      </c>
      <c r="C377" s="28" t="s">
        <v>1410</v>
      </c>
      <c r="D377" s="29">
        <v>2450</v>
      </c>
      <c r="E377" s="31">
        <f>단가대비표!O51</f>
        <v>65</v>
      </c>
      <c r="F377" s="34">
        <f>TRUNC(E377*D377,0)</f>
        <v>159250</v>
      </c>
      <c r="G377" s="31">
        <f>단가대비표!P51</f>
        <v>0</v>
      </c>
      <c r="H377" s="34">
        <f>TRUNC(G377*D377,0)</f>
        <v>0</v>
      </c>
      <c r="I377" s="31">
        <f>단가대비표!V51</f>
        <v>0</v>
      </c>
      <c r="J377" s="34">
        <f>TRUNC(I377*D377,0)</f>
        <v>0</v>
      </c>
      <c r="K377" s="31">
        <f t="shared" si="52"/>
        <v>65</v>
      </c>
      <c r="L377" s="34">
        <f t="shared" si="52"/>
        <v>159250</v>
      </c>
      <c r="M377" s="28" t="s">
        <v>52</v>
      </c>
      <c r="N377" s="2" t="s">
        <v>593</v>
      </c>
      <c r="O377" s="2" t="s">
        <v>1422</v>
      </c>
      <c r="P377" s="2" t="s">
        <v>62</v>
      </c>
      <c r="Q377" s="2" t="s">
        <v>62</v>
      </c>
      <c r="R377" s="2" t="s">
        <v>61</v>
      </c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1428</v>
      </c>
      <c r="AX377" s="2" t="s">
        <v>52</v>
      </c>
      <c r="AY377" s="2" t="s">
        <v>52</v>
      </c>
      <c r="AZ377" s="2" t="s">
        <v>52</v>
      </c>
    </row>
    <row r="378" spans="1:52" ht="30" customHeight="1" x14ac:dyDescent="0.4">
      <c r="A378" s="28" t="s">
        <v>1352</v>
      </c>
      <c r="B378" s="28" t="s">
        <v>1033</v>
      </c>
      <c r="C378" s="28" t="s">
        <v>1034</v>
      </c>
      <c r="D378" s="29">
        <v>0.48499999999999999</v>
      </c>
      <c r="E378" s="31">
        <f>단가대비표!O218</f>
        <v>0</v>
      </c>
      <c r="F378" s="34">
        <f>TRUNC(E378*D378,0)</f>
        <v>0</v>
      </c>
      <c r="G378" s="31">
        <f>단가대비표!P218</f>
        <v>208140</v>
      </c>
      <c r="H378" s="34">
        <f>TRUNC(G378*D378,0)</f>
        <v>100947</v>
      </c>
      <c r="I378" s="31">
        <f>단가대비표!V218</f>
        <v>0</v>
      </c>
      <c r="J378" s="34">
        <f>TRUNC(I378*D378,0)</f>
        <v>0</v>
      </c>
      <c r="K378" s="31">
        <f t="shared" si="52"/>
        <v>208140</v>
      </c>
      <c r="L378" s="34">
        <f t="shared" si="52"/>
        <v>100947</v>
      </c>
      <c r="M378" s="28" t="s">
        <v>52</v>
      </c>
      <c r="N378" s="2" t="s">
        <v>593</v>
      </c>
      <c r="O378" s="2" t="s">
        <v>1354</v>
      </c>
      <c r="P378" s="2" t="s">
        <v>62</v>
      </c>
      <c r="Q378" s="2" t="s">
        <v>62</v>
      </c>
      <c r="R378" s="2" t="s">
        <v>61</v>
      </c>
      <c r="S378" s="3"/>
      <c r="T378" s="3"/>
      <c r="U378" s="3"/>
      <c r="V378" s="3">
        <v>1</v>
      </c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1429</v>
      </c>
      <c r="AX378" s="2" t="s">
        <v>52</v>
      </c>
      <c r="AY378" s="2" t="s">
        <v>52</v>
      </c>
      <c r="AZ378" s="2" t="s">
        <v>52</v>
      </c>
    </row>
    <row r="379" spans="1:52" ht="30" customHeight="1" x14ac:dyDescent="0.4">
      <c r="A379" s="28" t="s">
        <v>1037</v>
      </c>
      <c r="B379" s="28" t="s">
        <v>1055</v>
      </c>
      <c r="C379" s="28" t="s">
        <v>973</v>
      </c>
      <c r="D379" s="29">
        <v>1</v>
      </c>
      <c r="E379" s="31">
        <f>TRUNC(SUMIF(V376:V379, RIGHTB(O379, 1), H376:H379)*U379, 2)</f>
        <v>3028.41</v>
      </c>
      <c r="F379" s="34">
        <f>TRUNC(E379*D379,0)</f>
        <v>3028</v>
      </c>
      <c r="G379" s="31">
        <v>0</v>
      </c>
      <c r="H379" s="34">
        <f>TRUNC(G379*D379,0)</f>
        <v>0</v>
      </c>
      <c r="I379" s="31">
        <v>0</v>
      </c>
      <c r="J379" s="34">
        <f>TRUNC(I379*D379,0)</f>
        <v>0</v>
      </c>
      <c r="K379" s="31">
        <f t="shared" si="52"/>
        <v>3028</v>
      </c>
      <c r="L379" s="34">
        <f t="shared" si="52"/>
        <v>3028</v>
      </c>
      <c r="M379" s="28" t="s">
        <v>52</v>
      </c>
      <c r="N379" s="2" t="s">
        <v>593</v>
      </c>
      <c r="O379" s="2" t="s">
        <v>1039</v>
      </c>
      <c r="P379" s="2" t="s">
        <v>62</v>
      </c>
      <c r="Q379" s="2" t="s">
        <v>62</v>
      </c>
      <c r="R379" s="2" t="s">
        <v>62</v>
      </c>
      <c r="S379" s="3">
        <v>1</v>
      </c>
      <c r="T379" s="3">
        <v>0</v>
      </c>
      <c r="U379" s="3">
        <v>0.03</v>
      </c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1430</v>
      </c>
      <c r="AX379" s="2" t="s">
        <v>52</v>
      </c>
      <c r="AY379" s="2" t="s">
        <v>52</v>
      </c>
      <c r="AZ379" s="2" t="s">
        <v>52</v>
      </c>
    </row>
    <row r="380" spans="1:52" ht="30" customHeight="1" x14ac:dyDescent="0.4">
      <c r="A380" s="28" t="s">
        <v>1026</v>
      </c>
      <c r="B380" s="28" t="s">
        <v>52</v>
      </c>
      <c r="C380" s="28" t="s">
        <v>52</v>
      </c>
      <c r="D380" s="29"/>
      <c r="E380" s="31"/>
      <c r="F380" s="34">
        <f>TRUNC(SUMIF(N376:N379, N375, F376:F379),0)</f>
        <v>247278</v>
      </c>
      <c r="G380" s="31"/>
      <c r="H380" s="34">
        <f>TRUNC(SUMIF(N376:N379, N375, H376:H379),0)</f>
        <v>100947</v>
      </c>
      <c r="I380" s="31"/>
      <c r="J380" s="34">
        <f>TRUNC(SUMIF(N376:N379, N375, J376:J379),0)</f>
        <v>0</v>
      </c>
      <c r="K380" s="31"/>
      <c r="L380" s="34">
        <f>F380+H380+J380</f>
        <v>348225</v>
      </c>
      <c r="M380" s="28" t="s">
        <v>52</v>
      </c>
      <c r="N380" s="2" t="s">
        <v>173</v>
      </c>
      <c r="O380" s="2" t="s">
        <v>173</v>
      </c>
      <c r="P380" s="2" t="s">
        <v>52</v>
      </c>
      <c r="Q380" s="2" t="s">
        <v>52</v>
      </c>
      <c r="R380" s="2" t="s">
        <v>52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52</v>
      </c>
      <c r="AW380" s="2" t="s">
        <v>52</v>
      </c>
      <c r="AX380" s="2" t="s">
        <v>52</v>
      </c>
      <c r="AY380" s="2" t="s">
        <v>52</v>
      </c>
      <c r="AZ380" s="2" t="s">
        <v>52</v>
      </c>
    </row>
    <row r="381" spans="1:52" ht="30" customHeight="1" x14ac:dyDescent="0.4">
      <c r="A381" s="29"/>
      <c r="B381" s="29"/>
      <c r="C381" s="29"/>
      <c r="D381" s="29"/>
      <c r="E381" s="31"/>
      <c r="F381" s="34"/>
      <c r="G381" s="31"/>
      <c r="H381" s="34"/>
      <c r="I381" s="31"/>
      <c r="J381" s="34"/>
      <c r="K381" s="31"/>
      <c r="L381" s="34"/>
      <c r="M381" s="29"/>
    </row>
    <row r="382" spans="1:52" ht="30" customHeight="1" x14ac:dyDescent="0.4">
      <c r="A382" s="25" t="s">
        <v>1431</v>
      </c>
      <c r="B382" s="26"/>
      <c r="C382" s="26"/>
      <c r="D382" s="26"/>
      <c r="E382" s="30"/>
      <c r="F382" s="33"/>
      <c r="G382" s="30"/>
      <c r="H382" s="33"/>
      <c r="I382" s="30"/>
      <c r="J382" s="33"/>
      <c r="K382" s="30"/>
      <c r="L382" s="33"/>
      <c r="M382" s="27"/>
      <c r="N382" s="1" t="s">
        <v>597</v>
      </c>
    </row>
    <row r="383" spans="1:52" ht="30" customHeight="1" x14ac:dyDescent="0.4">
      <c r="A383" s="28" t="s">
        <v>1417</v>
      </c>
      <c r="B383" s="28" t="s">
        <v>52</v>
      </c>
      <c r="C383" s="28" t="s">
        <v>101</v>
      </c>
      <c r="D383" s="29">
        <v>1</v>
      </c>
      <c r="E383" s="31">
        <f>단가대비표!O9</f>
        <v>85000</v>
      </c>
      <c r="F383" s="34">
        <f>TRUNC(E383*D383,0)</f>
        <v>85000</v>
      </c>
      <c r="G383" s="31">
        <f>단가대비표!P9</f>
        <v>0</v>
      </c>
      <c r="H383" s="34">
        <f>TRUNC(G383*D383,0)</f>
        <v>0</v>
      </c>
      <c r="I383" s="31">
        <f>단가대비표!V9</f>
        <v>0</v>
      </c>
      <c r="J383" s="34">
        <f>TRUNC(I383*D383,0)</f>
        <v>0</v>
      </c>
      <c r="K383" s="31">
        <f t="shared" ref="K383:L386" si="53">TRUNC(E383+G383+I383,0)</f>
        <v>85000</v>
      </c>
      <c r="L383" s="34">
        <f t="shared" si="53"/>
        <v>85000</v>
      </c>
      <c r="M383" s="28" t="s">
        <v>52</v>
      </c>
      <c r="N383" s="2" t="s">
        <v>597</v>
      </c>
      <c r="O383" s="2" t="s">
        <v>1418</v>
      </c>
      <c r="P383" s="2" t="s">
        <v>62</v>
      </c>
      <c r="Q383" s="2" t="s">
        <v>62</v>
      </c>
      <c r="R383" s="2" t="s">
        <v>61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1432</v>
      </c>
      <c r="AX383" s="2" t="s">
        <v>52</v>
      </c>
      <c r="AY383" s="2" t="s">
        <v>52</v>
      </c>
      <c r="AZ383" s="2" t="s">
        <v>52</v>
      </c>
    </row>
    <row r="384" spans="1:52" ht="30" customHeight="1" x14ac:dyDescent="0.4">
      <c r="A384" s="28" t="s">
        <v>1420</v>
      </c>
      <c r="B384" s="28" t="s">
        <v>1421</v>
      </c>
      <c r="C384" s="28" t="s">
        <v>1410</v>
      </c>
      <c r="D384" s="29">
        <v>2100</v>
      </c>
      <c r="E384" s="31">
        <f>단가대비표!O51</f>
        <v>65</v>
      </c>
      <c r="F384" s="34">
        <f>TRUNC(E384*D384,0)</f>
        <v>136500</v>
      </c>
      <c r="G384" s="31">
        <f>단가대비표!P51</f>
        <v>0</v>
      </c>
      <c r="H384" s="34">
        <f>TRUNC(G384*D384,0)</f>
        <v>0</v>
      </c>
      <c r="I384" s="31">
        <f>단가대비표!V51</f>
        <v>0</v>
      </c>
      <c r="J384" s="34">
        <f>TRUNC(I384*D384,0)</f>
        <v>0</v>
      </c>
      <c r="K384" s="31">
        <f t="shared" si="53"/>
        <v>65</v>
      </c>
      <c r="L384" s="34">
        <f t="shared" si="53"/>
        <v>136500</v>
      </c>
      <c r="M384" s="28" t="s">
        <v>52</v>
      </c>
      <c r="N384" s="2" t="s">
        <v>597</v>
      </c>
      <c r="O384" s="2" t="s">
        <v>1422</v>
      </c>
      <c r="P384" s="2" t="s">
        <v>62</v>
      </c>
      <c r="Q384" s="2" t="s">
        <v>62</v>
      </c>
      <c r="R384" s="2" t="s">
        <v>61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1433</v>
      </c>
      <c r="AX384" s="2" t="s">
        <v>52</v>
      </c>
      <c r="AY384" s="2" t="s">
        <v>52</v>
      </c>
      <c r="AZ384" s="2" t="s">
        <v>52</v>
      </c>
    </row>
    <row r="385" spans="1:52" ht="30" customHeight="1" x14ac:dyDescent="0.4">
      <c r="A385" s="28" t="s">
        <v>1352</v>
      </c>
      <c r="B385" s="28" t="s">
        <v>1033</v>
      </c>
      <c r="C385" s="28" t="s">
        <v>1034</v>
      </c>
      <c r="D385" s="29">
        <v>0.48499999999999999</v>
      </c>
      <c r="E385" s="31">
        <f>단가대비표!O218</f>
        <v>0</v>
      </c>
      <c r="F385" s="34">
        <f>TRUNC(E385*D385,0)</f>
        <v>0</v>
      </c>
      <c r="G385" s="31">
        <f>단가대비표!P218</f>
        <v>208140</v>
      </c>
      <c r="H385" s="34">
        <f>TRUNC(G385*D385,0)</f>
        <v>100947</v>
      </c>
      <c r="I385" s="31">
        <f>단가대비표!V218</f>
        <v>0</v>
      </c>
      <c r="J385" s="34">
        <f>TRUNC(I385*D385,0)</f>
        <v>0</v>
      </c>
      <c r="K385" s="31">
        <f t="shared" si="53"/>
        <v>208140</v>
      </c>
      <c r="L385" s="34">
        <f t="shared" si="53"/>
        <v>100947</v>
      </c>
      <c r="M385" s="28" t="s">
        <v>52</v>
      </c>
      <c r="N385" s="2" t="s">
        <v>597</v>
      </c>
      <c r="O385" s="2" t="s">
        <v>1354</v>
      </c>
      <c r="P385" s="2" t="s">
        <v>62</v>
      </c>
      <c r="Q385" s="2" t="s">
        <v>62</v>
      </c>
      <c r="R385" s="2" t="s">
        <v>61</v>
      </c>
      <c r="S385" s="3"/>
      <c r="T385" s="3"/>
      <c r="U385" s="3"/>
      <c r="V385" s="3">
        <v>1</v>
      </c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52</v>
      </c>
      <c r="AW385" s="2" t="s">
        <v>1434</v>
      </c>
      <c r="AX385" s="2" t="s">
        <v>52</v>
      </c>
      <c r="AY385" s="2" t="s">
        <v>52</v>
      </c>
      <c r="AZ385" s="2" t="s">
        <v>52</v>
      </c>
    </row>
    <row r="386" spans="1:52" ht="30" customHeight="1" x14ac:dyDescent="0.4">
      <c r="A386" s="28" t="s">
        <v>1037</v>
      </c>
      <c r="B386" s="28" t="s">
        <v>1055</v>
      </c>
      <c r="C386" s="28" t="s">
        <v>973</v>
      </c>
      <c r="D386" s="29">
        <v>1</v>
      </c>
      <c r="E386" s="31">
        <f>TRUNC(SUMIF(V383:V386, RIGHTB(O386, 1), H383:H386)*U386, 2)</f>
        <v>3028.41</v>
      </c>
      <c r="F386" s="34">
        <f>TRUNC(E386*D386,0)</f>
        <v>3028</v>
      </c>
      <c r="G386" s="31">
        <v>0</v>
      </c>
      <c r="H386" s="34">
        <f>TRUNC(G386*D386,0)</f>
        <v>0</v>
      </c>
      <c r="I386" s="31">
        <v>0</v>
      </c>
      <c r="J386" s="34">
        <f>TRUNC(I386*D386,0)</f>
        <v>0</v>
      </c>
      <c r="K386" s="31">
        <f t="shared" si="53"/>
        <v>3028</v>
      </c>
      <c r="L386" s="34">
        <f t="shared" si="53"/>
        <v>3028</v>
      </c>
      <c r="M386" s="28" t="s">
        <v>52</v>
      </c>
      <c r="N386" s="2" t="s">
        <v>597</v>
      </c>
      <c r="O386" s="2" t="s">
        <v>1039</v>
      </c>
      <c r="P386" s="2" t="s">
        <v>62</v>
      </c>
      <c r="Q386" s="2" t="s">
        <v>62</v>
      </c>
      <c r="R386" s="2" t="s">
        <v>62</v>
      </c>
      <c r="S386" s="3">
        <v>1</v>
      </c>
      <c r="T386" s="3">
        <v>0</v>
      </c>
      <c r="U386" s="3">
        <v>0.03</v>
      </c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1435</v>
      </c>
      <c r="AX386" s="2" t="s">
        <v>52</v>
      </c>
      <c r="AY386" s="2" t="s">
        <v>52</v>
      </c>
      <c r="AZ386" s="2" t="s">
        <v>52</v>
      </c>
    </row>
    <row r="387" spans="1:52" ht="30" customHeight="1" x14ac:dyDescent="0.4">
      <c r="A387" s="28" t="s">
        <v>1026</v>
      </c>
      <c r="B387" s="28" t="s">
        <v>52</v>
      </c>
      <c r="C387" s="28" t="s">
        <v>52</v>
      </c>
      <c r="D387" s="29"/>
      <c r="E387" s="31"/>
      <c r="F387" s="34">
        <f>TRUNC(SUMIF(N383:N386, N382, F383:F386),0)</f>
        <v>224528</v>
      </c>
      <c r="G387" s="31"/>
      <c r="H387" s="34">
        <f>TRUNC(SUMIF(N383:N386, N382, H383:H386),0)</f>
        <v>100947</v>
      </c>
      <c r="I387" s="31"/>
      <c r="J387" s="34">
        <f>TRUNC(SUMIF(N383:N386, N382, J383:J386),0)</f>
        <v>0</v>
      </c>
      <c r="K387" s="31"/>
      <c r="L387" s="34">
        <f>F387+H387+J387</f>
        <v>325475</v>
      </c>
      <c r="M387" s="28" t="s">
        <v>52</v>
      </c>
      <c r="N387" s="2" t="s">
        <v>173</v>
      </c>
      <c r="O387" s="2" t="s">
        <v>173</v>
      </c>
      <c r="P387" s="2" t="s">
        <v>52</v>
      </c>
      <c r="Q387" s="2" t="s">
        <v>52</v>
      </c>
      <c r="R387" s="2" t="s">
        <v>52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52</v>
      </c>
      <c r="AX387" s="2" t="s">
        <v>52</v>
      </c>
      <c r="AY387" s="2" t="s">
        <v>52</v>
      </c>
      <c r="AZ387" s="2" t="s">
        <v>52</v>
      </c>
    </row>
    <row r="388" spans="1:52" ht="30" customHeight="1" x14ac:dyDescent="0.4">
      <c r="A388" s="29"/>
      <c r="B388" s="29"/>
      <c r="C388" s="29"/>
      <c r="D388" s="29"/>
      <c r="E388" s="31"/>
      <c r="F388" s="34"/>
      <c r="G388" s="31"/>
      <c r="H388" s="34"/>
      <c r="I388" s="31"/>
      <c r="J388" s="34"/>
      <c r="K388" s="31"/>
      <c r="L388" s="34"/>
      <c r="M388" s="29"/>
    </row>
    <row r="389" spans="1:52" ht="30" customHeight="1" x14ac:dyDescent="0.4">
      <c r="A389" s="25" t="s">
        <v>1436</v>
      </c>
      <c r="B389" s="26"/>
      <c r="C389" s="26"/>
      <c r="D389" s="26"/>
      <c r="E389" s="30"/>
      <c r="F389" s="33"/>
      <c r="G389" s="30"/>
      <c r="H389" s="33"/>
      <c r="I389" s="30"/>
      <c r="J389" s="33"/>
      <c r="K389" s="30"/>
      <c r="L389" s="33"/>
      <c r="M389" s="27"/>
      <c r="N389" s="1" t="s">
        <v>542</v>
      </c>
    </row>
    <row r="390" spans="1:52" ht="30" customHeight="1" x14ac:dyDescent="0.4">
      <c r="A390" s="28" t="s">
        <v>1437</v>
      </c>
      <c r="B390" s="28" t="s">
        <v>1438</v>
      </c>
      <c r="C390" s="28" t="s">
        <v>101</v>
      </c>
      <c r="D390" s="29">
        <v>1</v>
      </c>
      <c r="E390" s="31">
        <f>단가대비표!O54</f>
        <v>25000</v>
      </c>
      <c r="F390" s="34">
        <f>TRUNC(E390*D390,0)</f>
        <v>25000</v>
      </c>
      <c r="G390" s="31">
        <f>단가대비표!P54</f>
        <v>0</v>
      </c>
      <c r="H390" s="34">
        <f>TRUNC(G390*D390,0)</f>
        <v>0</v>
      </c>
      <c r="I390" s="31">
        <f>단가대비표!V54</f>
        <v>0</v>
      </c>
      <c r="J390" s="34">
        <f>TRUNC(I390*D390,0)</f>
        <v>0</v>
      </c>
      <c r="K390" s="31">
        <f t="shared" ref="K390:L392" si="54">TRUNC(E390+G390+I390,0)</f>
        <v>25000</v>
      </c>
      <c r="L390" s="34">
        <f t="shared" si="54"/>
        <v>25000</v>
      </c>
      <c r="M390" s="28" t="s">
        <v>52</v>
      </c>
      <c r="N390" s="2" t="s">
        <v>542</v>
      </c>
      <c r="O390" s="2" t="s">
        <v>1439</v>
      </c>
      <c r="P390" s="2" t="s">
        <v>62</v>
      </c>
      <c r="Q390" s="2" t="s">
        <v>62</v>
      </c>
      <c r="R390" s="2" t="s">
        <v>61</v>
      </c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1440</v>
      </c>
      <c r="AX390" s="2" t="s">
        <v>52</v>
      </c>
      <c r="AY390" s="2" t="s">
        <v>52</v>
      </c>
      <c r="AZ390" s="2" t="s">
        <v>52</v>
      </c>
    </row>
    <row r="391" spans="1:52" ht="30" customHeight="1" x14ac:dyDescent="0.4">
      <c r="A391" s="28" t="s">
        <v>1352</v>
      </c>
      <c r="B391" s="28" t="s">
        <v>1033</v>
      </c>
      <c r="C391" s="28" t="s">
        <v>1034</v>
      </c>
      <c r="D391" s="29">
        <v>0.43</v>
      </c>
      <c r="E391" s="31">
        <f>단가대비표!O218</f>
        <v>0</v>
      </c>
      <c r="F391" s="34">
        <f>TRUNC(E391*D391,0)</f>
        <v>0</v>
      </c>
      <c r="G391" s="31">
        <f>단가대비표!P218</f>
        <v>208140</v>
      </c>
      <c r="H391" s="34">
        <f>TRUNC(G391*D391,0)</f>
        <v>89500</v>
      </c>
      <c r="I391" s="31">
        <f>단가대비표!V218</f>
        <v>0</v>
      </c>
      <c r="J391" s="34">
        <f>TRUNC(I391*D391,0)</f>
        <v>0</v>
      </c>
      <c r="K391" s="31">
        <f t="shared" si="54"/>
        <v>208140</v>
      </c>
      <c r="L391" s="34">
        <f t="shared" si="54"/>
        <v>89500</v>
      </c>
      <c r="M391" s="28" t="s">
        <v>52</v>
      </c>
      <c r="N391" s="2" t="s">
        <v>542</v>
      </c>
      <c r="O391" s="2" t="s">
        <v>1354</v>
      </c>
      <c r="P391" s="2" t="s">
        <v>62</v>
      </c>
      <c r="Q391" s="2" t="s">
        <v>62</v>
      </c>
      <c r="R391" s="2" t="s">
        <v>61</v>
      </c>
      <c r="S391" s="3"/>
      <c r="T391" s="3"/>
      <c r="U391" s="3"/>
      <c r="V391" s="3">
        <v>1</v>
      </c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1441</v>
      </c>
      <c r="AX391" s="2" t="s">
        <v>52</v>
      </c>
      <c r="AY391" s="2" t="s">
        <v>52</v>
      </c>
      <c r="AZ391" s="2" t="s">
        <v>52</v>
      </c>
    </row>
    <row r="392" spans="1:52" ht="30" customHeight="1" x14ac:dyDescent="0.4">
      <c r="A392" s="28" t="s">
        <v>1037</v>
      </c>
      <c r="B392" s="28" t="s">
        <v>1055</v>
      </c>
      <c r="C392" s="28" t="s">
        <v>973</v>
      </c>
      <c r="D392" s="29">
        <v>1</v>
      </c>
      <c r="E392" s="31">
        <f>TRUNC(SUMIF(V390:V392, RIGHTB(O392, 1), H390:H392)*U392, 2)</f>
        <v>2685</v>
      </c>
      <c r="F392" s="34">
        <f>TRUNC(E392*D392,0)</f>
        <v>2685</v>
      </c>
      <c r="G392" s="31">
        <v>0</v>
      </c>
      <c r="H392" s="34">
        <f>TRUNC(G392*D392,0)</f>
        <v>0</v>
      </c>
      <c r="I392" s="31">
        <v>0</v>
      </c>
      <c r="J392" s="34">
        <f>TRUNC(I392*D392,0)</f>
        <v>0</v>
      </c>
      <c r="K392" s="31">
        <f t="shared" si="54"/>
        <v>2685</v>
      </c>
      <c r="L392" s="34">
        <f t="shared" si="54"/>
        <v>2685</v>
      </c>
      <c r="M392" s="28" t="s">
        <v>52</v>
      </c>
      <c r="N392" s="2" t="s">
        <v>542</v>
      </c>
      <c r="O392" s="2" t="s">
        <v>1039</v>
      </c>
      <c r="P392" s="2" t="s">
        <v>62</v>
      </c>
      <c r="Q392" s="2" t="s">
        <v>62</v>
      </c>
      <c r="R392" s="2" t="s">
        <v>62</v>
      </c>
      <c r="S392" s="3">
        <v>1</v>
      </c>
      <c r="T392" s="3">
        <v>0</v>
      </c>
      <c r="U392" s="3">
        <v>0.03</v>
      </c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52</v>
      </c>
      <c r="AW392" s="2" t="s">
        <v>1442</v>
      </c>
      <c r="AX392" s="2" t="s">
        <v>52</v>
      </c>
      <c r="AY392" s="2" t="s">
        <v>52</v>
      </c>
      <c r="AZ392" s="2" t="s">
        <v>52</v>
      </c>
    </row>
    <row r="393" spans="1:52" ht="30" customHeight="1" x14ac:dyDescent="0.4">
      <c r="A393" s="28" t="s">
        <v>1026</v>
      </c>
      <c r="B393" s="28" t="s">
        <v>52</v>
      </c>
      <c r="C393" s="28" t="s">
        <v>52</v>
      </c>
      <c r="D393" s="29"/>
      <c r="E393" s="31"/>
      <c r="F393" s="34">
        <f>TRUNC(SUMIF(N390:N392, N389, F390:F392),0)</f>
        <v>27685</v>
      </c>
      <c r="G393" s="31"/>
      <c r="H393" s="34">
        <f>TRUNC(SUMIF(N390:N392, N389, H390:H392),0)</f>
        <v>89500</v>
      </c>
      <c r="I393" s="31"/>
      <c r="J393" s="34">
        <f>TRUNC(SUMIF(N390:N392, N389, J390:J392),0)</f>
        <v>0</v>
      </c>
      <c r="K393" s="31"/>
      <c r="L393" s="34">
        <f>F393+H393+J393</f>
        <v>117185</v>
      </c>
      <c r="M393" s="28" t="s">
        <v>52</v>
      </c>
      <c r="N393" s="2" t="s">
        <v>173</v>
      </c>
      <c r="O393" s="2" t="s">
        <v>173</v>
      </c>
      <c r="P393" s="2" t="s">
        <v>52</v>
      </c>
      <c r="Q393" s="2" t="s">
        <v>52</v>
      </c>
      <c r="R393" s="2" t="s">
        <v>52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52</v>
      </c>
      <c r="AW393" s="2" t="s">
        <v>52</v>
      </c>
      <c r="AX393" s="2" t="s">
        <v>52</v>
      </c>
      <c r="AY393" s="2" t="s">
        <v>52</v>
      </c>
      <c r="AZ393" s="2" t="s">
        <v>52</v>
      </c>
    </row>
    <row r="394" spans="1:52" ht="30" customHeight="1" x14ac:dyDescent="0.4">
      <c r="A394" s="29"/>
      <c r="B394" s="29"/>
      <c r="C394" s="29"/>
      <c r="D394" s="29"/>
      <c r="E394" s="31"/>
      <c r="F394" s="34"/>
      <c r="G394" s="31"/>
      <c r="H394" s="34"/>
      <c r="I394" s="31"/>
      <c r="J394" s="34"/>
      <c r="K394" s="31"/>
      <c r="L394" s="34"/>
      <c r="M394" s="29"/>
    </row>
    <row r="395" spans="1:52" ht="30" customHeight="1" x14ac:dyDescent="0.4">
      <c r="A395" s="25" t="s">
        <v>1443</v>
      </c>
      <c r="B395" s="26"/>
      <c r="C395" s="26"/>
      <c r="D395" s="26"/>
      <c r="E395" s="30"/>
      <c r="F395" s="33"/>
      <c r="G395" s="30"/>
      <c r="H395" s="33"/>
      <c r="I395" s="30"/>
      <c r="J395" s="33"/>
      <c r="K395" s="30"/>
      <c r="L395" s="33"/>
      <c r="M395" s="27"/>
      <c r="N395" s="1" t="s">
        <v>602</v>
      </c>
    </row>
    <row r="396" spans="1:52" ht="30" customHeight="1" x14ac:dyDescent="0.4">
      <c r="A396" s="28" t="s">
        <v>599</v>
      </c>
      <c r="B396" s="28" t="s">
        <v>1444</v>
      </c>
      <c r="C396" s="28" t="s">
        <v>1410</v>
      </c>
      <c r="D396" s="29">
        <v>3600</v>
      </c>
      <c r="E396" s="31">
        <f>단가대비표!O52</f>
        <v>15</v>
      </c>
      <c r="F396" s="34">
        <f>TRUNC(E396*D396,0)</f>
        <v>54000</v>
      </c>
      <c r="G396" s="31">
        <f>단가대비표!P52</f>
        <v>0</v>
      </c>
      <c r="H396" s="34">
        <f>TRUNC(G396*D396,0)</f>
        <v>0</v>
      </c>
      <c r="I396" s="31">
        <f>단가대비표!V52</f>
        <v>0</v>
      </c>
      <c r="J396" s="34">
        <f>TRUNC(I396*D396,0)</f>
        <v>0</v>
      </c>
      <c r="K396" s="31">
        <f t="shared" ref="K396:L398" si="55">TRUNC(E396+G396+I396,0)</f>
        <v>15</v>
      </c>
      <c r="L396" s="34">
        <f t="shared" si="55"/>
        <v>54000</v>
      </c>
      <c r="M396" s="28" t="s">
        <v>1411</v>
      </c>
      <c r="N396" s="2" t="s">
        <v>602</v>
      </c>
      <c r="O396" s="2" t="s">
        <v>1445</v>
      </c>
      <c r="P396" s="2" t="s">
        <v>62</v>
      </c>
      <c r="Q396" s="2" t="s">
        <v>62</v>
      </c>
      <c r="R396" s="2" t="s">
        <v>61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52</v>
      </c>
      <c r="AW396" s="2" t="s">
        <v>1446</v>
      </c>
      <c r="AX396" s="2" t="s">
        <v>52</v>
      </c>
      <c r="AY396" s="2" t="s">
        <v>52</v>
      </c>
      <c r="AZ396" s="2" t="s">
        <v>52</v>
      </c>
    </row>
    <row r="397" spans="1:52" ht="30" customHeight="1" x14ac:dyDescent="0.4">
      <c r="A397" s="28" t="s">
        <v>1352</v>
      </c>
      <c r="B397" s="28" t="s">
        <v>1033</v>
      </c>
      <c r="C397" s="28" t="s">
        <v>1034</v>
      </c>
      <c r="D397" s="29">
        <v>0.59499999999999997</v>
      </c>
      <c r="E397" s="31">
        <f>단가대비표!O218</f>
        <v>0</v>
      </c>
      <c r="F397" s="34">
        <f>TRUNC(E397*D397,0)</f>
        <v>0</v>
      </c>
      <c r="G397" s="31">
        <f>단가대비표!P218</f>
        <v>208140</v>
      </c>
      <c r="H397" s="34">
        <f>TRUNC(G397*D397,0)</f>
        <v>123843</v>
      </c>
      <c r="I397" s="31">
        <f>단가대비표!V218</f>
        <v>0</v>
      </c>
      <c r="J397" s="34">
        <f>TRUNC(I397*D397,0)</f>
        <v>0</v>
      </c>
      <c r="K397" s="31">
        <f t="shared" si="55"/>
        <v>208140</v>
      </c>
      <c r="L397" s="34">
        <f t="shared" si="55"/>
        <v>123843</v>
      </c>
      <c r="M397" s="28" t="s">
        <v>52</v>
      </c>
      <c r="N397" s="2" t="s">
        <v>602</v>
      </c>
      <c r="O397" s="2" t="s">
        <v>1354</v>
      </c>
      <c r="P397" s="2" t="s">
        <v>62</v>
      </c>
      <c r="Q397" s="2" t="s">
        <v>62</v>
      </c>
      <c r="R397" s="2" t="s">
        <v>61</v>
      </c>
      <c r="S397" s="3"/>
      <c r="T397" s="3"/>
      <c r="U397" s="3"/>
      <c r="V397" s="3">
        <v>1</v>
      </c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52</v>
      </c>
      <c r="AW397" s="2" t="s">
        <v>1447</v>
      </c>
      <c r="AX397" s="2" t="s">
        <v>52</v>
      </c>
      <c r="AY397" s="2" t="s">
        <v>52</v>
      </c>
      <c r="AZ397" s="2" t="s">
        <v>52</v>
      </c>
    </row>
    <row r="398" spans="1:52" ht="30" customHeight="1" x14ac:dyDescent="0.4">
      <c r="A398" s="28" t="s">
        <v>1037</v>
      </c>
      <c r="B398" s="28" t="s">
        <v>1055</v>
      </c>
      <c r="C398" s="28" t="s">
        <v>973</v>
      </c>
      <c r="D398" s="29">
        <v>1</v>
      </c>
      <c r="E398" s="31">
        <f>TRUNC(SUMIF(V396:V398, RIGHTB(O398, 1), H396:H398)*U398, 2)</f>
        <v>3715.29</v>
      </c>
      <c r="F398" s="34">
        <f>TRUNC(E398*D398,0)</f>
        <v>3715</v>
      </c>
      <c r="G398" s="31">
        <v>0</v>
      </c>
      <c r="H398" s="34">
        <f>TRUNC(G398*D398,0)</f>
        <v>0</v>
      </c>
      <c r="I398" s="31">
        <v>0</v>
      </c>
      <c r="J398" s="34">
        <f>TRUNC(I398*D398,0)</f>
        <v>0</v>
      </c>
      <c r="K398" s="31">
        <f t="shared" si="55"/>
        <v>3715</v>
      </c>
      <c r="L398" s="34">
        <f t="shared" si="55"/>
        <v>3715</v>
      </c>
      <c r="M398" s="28" t="s">
        <v>52</v>
      </c>
      <c r="N398" s="2" t="s">
        <v>602</v>
      </c>
      <c r="O398" s="2" t="s">
        <v>1039</v>
      </c>
      <c r="P398" s="2" t="s">
        <v>62</v>
      </c>
      <c r="Q398" s="2" t="s">
        <v>62</v>
      </c>
      <c r="R398" s="2" t="s">
        <v>62</v>
      </c>
      <c r="S398" s="3">
        <v>1</v>
      </c>
      <c r="T398" s="3">
        <v>0</v>
      </c>
      <c r="U398" s="3">
        <v>0.03</v>
      </c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1448</v>
      </c>
      <c r="AX398" s="2" t="s">
        <v>52</v>
      </c>
      <c r="AY398" s="2" t="s">
        <v>52</v>
      </c>
      <c r="AZ398" s="2" t="s">
        <v>52</v>
      </c>
    </row>
    <row r="399" spans="1:52" ht="30" customHeight="1" x14ac:dyDescent="0.4">
      <c r="A399" s="28" t="s">
        <v>1026</v>
      </c>
      <c r="B399" s="28" t="s">
        <v>52</v>
      </c>
      <c r="C399" s="28" t="s">
        <v>52</v>
      </c>
      <c r="D399" s="29"/>
      <c r="E399" s="31"/>
      <c r="F399" s="34">
        <f>TRUNC(SUMIF(N396:N398, N395, F396:F398),0)</f>
        <v>57715</v>
      </c>
      <c r="G399" s="31"/>
      <c r="H399" s="34">
        <f>TRUNC(SUMIF(N396:N398, N395, H396:H398),0)</f>
        <v>123843</v>
      </c>
      <c r="I399" s="31"/>
      <c r="J399" s="34">
        <f>TRUNC(SUMIF(N396:N398, N395, J396:J398),0)</f>
        <v>0</v>
      </c>
      <c r="K399" s="31"/>
      <c r="L399" s="34">
        <f>F399+H399+J399</f>
        <v>181558</v>
      </c>
      <c r="M399" s="28" t="s">
        <v>52</v>
      </c>
      <c r="N399" s="2" t="s">
        <v>173</v>
      </c>
      <c r="O399" s="2" t="s">
        <v>173</v>
      </c>
      <c r="P399" s="2" t="s">
        <v>52</v>
      </c>
      <c r="Q399" s="2" t="s">
        <v>52</v>
      </c>
      <c r="R399" s="2" t="s">
        <v>52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52</v>
      </c>
      <c r="AW399" s="2" t="s">
        <v>52</v>
      </c>
      <c r="AX399" s="2" t="s">
        <v>52</v>
      </c>
      <c r="AY399" s="2" t="s">
        <v>52</v>
      </c>
      <c r="AZ399" s="2" t="s">
        <v>52</v>
      </c>
    </row>
    <row r="400" spans="1:52" ht="30" customHeight="1" x14ac:dyDescent="0.4">
      <c r="A400" s="29"/>
      <c r="B400" s="29"/>
      <c r="C400" s="29"/>
      <c r="D400" s="29"/>
      <c r="E400" s="31"/>
      <c r="F400" s="34"/>
      <c r="G400" s="31"/>
      <c r="H400" s="34"/>
      <c r="I400" s="31"/>
      <c r="J400" s="34"/>
      <c r="K400" s="31"/>
      <c r="L400" s="34"/>
      <c r="M400" s="29"/>
    </row>
    <row r="401" spans="1:52" ht="30" customHeight="1" x14ac:dyDescent="0.4">
      <c r="A401" s="25" t="s">
        <v>1449</v>
      </c>
      <c r="B401" s="26"/>
      <c r="C401" s="26"/>
      <c r="D401" s="26"/>
      <c r="E401" s="30"/>
      <c r="F401" s="33"/>
      <c r="G401" s="30"/>
      <c r="H401" s="33"/>
      <c r="I401" s="30"/>
      <c r="J401" s="33"/>
      <c r="K401" s="30"/>
      <c r="L401" s="33"/>
      <c r="M401" s="27"/>
      <c r="N401" s="1" t="s">
        <v>606</v>
      </c>
    </row>
    <row r="402" spans="1:52" ht="30" customHeight="1" x14ac:dyDescent="0.4">
      <c r="A402" s="28" t="s">
        <v>599</v>
      </c>
      <c r="B402" s="28" t="s">
        <v>1444</v>
      </c>
      <c r="C402" s="28" t="s">
        <v>1410</v>
      </c>
      <c r="D402" s="29">
        <v>3150</v>
      </c>
      <c r="E402" s="31">
        <f>단가대비표!O52</f>
        <v>15</v>
      </c>
      <c r="F402" s="34">
        <f>TRUNC(E402*D402,0)</f>
        <v>47250</v>
      </c>
      <c r="G402" s="31">
        <f>단가대비표!P52</f>
        <v>0</v>
      </c>
      <c r="H402" s="34">
        <f>TRUNC(G402*D402,0)</f>
        <v>0</v>
      </c>
      <c r="I402" s="31">
        <f>단가대비표!V52</f>
        <v>0</v>
      </c>
      <c r="J402" s="34">
        <f>TRUNC(I402*D402,0)</f>
        <v>0</v>
      </c>
      <c r="K402" s="31">
        <f t="shared" ref="K402:L404" si="56">TRUNC(E402+G402+I402,0)</f>
        <v>15</v>
      </c>
      <c r="L402" s="34">
        <f t="shared" si="56"/>
        <v>47250</v>
      </c>
      <c r="M402" s="28" t="s">
        <v>1411</v>
      </c>
      <c r="N402" s="2" t="s">
        <v>606</v>
      </c>
      <c r="O402" s="2" t="s">
        <v>1445</v>
      </c>
      <c r="P402" s="2" t="s">
        <v>62</v>
      </c>
      <c r="Q402" s="2" t="s">
        <v>62</v>
      </c>
      <c r="R402" s="2" t="s">
        <v>61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1450</v>
      </c>
      <c r="AX402" s="2" t="s">
        <v>52</v>
      </c>
      <c r="AY402" s="2" t="s">
        <v>52</v>
      </c>
      <c r="AZ402" s="2" t="s">
        <v>52</v>
      </c>
    </row>
    <row r="403" spans="1:52" ht="30" customHeight="1" x14ac:dyDescent="0.4">
      <c r="A403" s="28" t="s">
        <v>1352</v>
      </c>
      <c r="B403" s="28" t="s">
        <v>1033</v>
      </c>
      <c r="C403" s="28" t="s">
        <v>1034</v>
      </c>
      <c r="D403" s="29">
        <v>0.59499999999999997</v>
      </c>
      <c r="E403" s="31">
        <f>단가대비표!O218</f>
        <v>0</v>
      </c>
      <c r="F403" s="34">
        <f>TRUNC(E403*D403,0)</f>
        <v>0</v>
      </c>
      <c r="G403" s="31">
        <f>단가대비표!P218</f>
        <v>208140</v>
      </c>
      <c r="H403" s="34">
        <f>TRUNC(G403*D403,0)</f>
        <v>123843</v>
      </c>
      <c r="I403" s="31">
        <f>단가대비표!V218</f>
        <v>0</v>
      </c>
      <c r="J403" s="34">
        <f>TRUNC(I403*D403,0)</f>
        <v>0</v>
      </c>
      <c r="K403" s="31">
        <f t="shared" si="56"/>
        <v>208140</v>
      </c>
      <c r="L403" s="34">
        <f t="shared" si="56"/>
        <v>123843</v>
      </c>
      <c r="M403" s="28" t="s">
        <v>52</v>
      </c>
      <c r="N403" s="2" t="s">
        <v>606</v>
      </c>
      <c r="O403" s="2" t="s">
        <v>1354</v>
      </c>
      <c r="P403" s="2" t="s">
        <v>62</v>
      </c>
      <c r="Q403" s="2" t="s">
        <v>62</v>
      </c>
      <c r="R403" s="2" t="s">
        <v>61</v>
      </c>
      <c r="S403" s="3"/>
      <c r="T403" s="3"/>
      <c r="U403" s="3"/>
      <c r="V403" s="3">
        <v>1</v>
      </c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1451</v>
      </c>
      <c r="AX403" s="2" t="s">
        <v>52</v>
      </c>
      <c r="AY403" s="2" t="s">
        <v>52</v>
      </c>
      <c r="AZ403" s="2" t="s">
        <v>52</v>
      </c>
    </row>
    <row r="404" spans="1:52" ht="30" customHeight="1" x14ac:dyDescent="0.4">
      <c r="A404" s="28" t="s">
        <v>1037</v>
      </c>
      <c r="B404" s="28" t="s">
        <v>1055</v>
      </c>
      <c r="C404" s="28" t="s">
        <v>973</v>
      </c>
      <c r="D404" s="29">
        <v>1</v>
      </c>
      <c r="E404" s="31">
        <f>TRUNC(SUMIF(V402:V404, RIGHTB(O404, 1), H402:H404)*U404, 2)</f>
        <v>3715.29</v>
      </c>
      <c r="F404" s="34">
        <f>TRUNC(E404*D404,0)</f>
        <v>3715</v>
      </c>
      <c r="G404" s="31">
        <v>0</v>
      </c>
      <c r="H404" s="34">
        <f>TRUNC(G404*D404,0)</f>
        <v>0</v>
      </c>
      <c r="I404" s="31">
        <v>0</v>
      </c>
      <c r="J404" s="34">
        <f>TRUNC(I404*D404,0)</f>
        <v>0</v>
      </c>
      <c r="K404" s="31">
        <f t="shared" si="56"/>
        <v>3715</v>
      </c>
      <c r="L404" s="34">
        <f t="shared" si="56"/>
        <v>3715</v>
      </c>
      <c r="M404" s="28" t="s">
        <v>52</v>
      </c>
      <c r="N404" s="2" t="s">
        <v>606</v>
      </c>
      <c r="O404" s="2" t="s">
        <v>1039</v>
      </c>
      <c r="P404" s="2" t="s">
        <v>62</v>
      </c>
      <c r="Q404" s="2" t="s">
        <v>62</v>
      </c>
      <c r="R404" s="2" t="s">
        <v>62</v>
      </c>
      <c r="S404" s="3">
        <v>1</v>
      </c>
      <c r="T404" s="3">
        <v>0</v>
      </c>
      <c r="U404" s="3">
        <v>0.03</v>
      </c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52</v>
      </c>
      <c r="AW404" s="2" t="s">
        <v>1452</v>
      </c>
      <c r="AX404" s="2" t="s">
        <v>52</v>
      </c>
      <c r="AY404" s="2" t="s">
        <v>52</v>
      </c>
      <c r="AZ404" s="2" t="s">
        <v>52</v>
      </c>
    </row>
    <row r="405" spans="1:52" ht="30" customHeight="1" x14ac:dyDescent="0.4">
      <c r="A405" s="28" t="s">
        <v>1026</v>
      </c>
      <c r="B405" s="28" t="s">
        <v>52</v>
      </c>
      <c r="C405" s="28" t="s">
        <v>52</v>
      </c>
      <c r="D405" s="29"/>
      <c r="E405" s="31"/>
      <c r="F405" s="34">
        <f>TRUNC(SUMIF(N402:N404, N401, F402:F404),0)</f>
        <v>50965</v>
      </c>
      <c r="G405" s="31"/>
      <c r="H405" s="34">
        <f>TRUNC(SUMIF(N402:N404, N401, H402:H404),0)</f>
        <v>123843</v>
      </c>
      <c r="I405" s="31"/>
      <c r="J405" s="34">
        <f>TRUNC(SUMIF(N402:N404, N401, J402:J404),0)</f>
        <v>0</v>
      </c>
      <c r="K405" s="31"/>
      <c r="L405" s="34">
        <f>F405+H405+J405</f>
        <v>174808</v>
      </c>
      <c r="M405" s="28" t="s">
        <v>52</v>
      </c>
      <c r="N405" s="2" t="s">
        <v>173</v>
      </c>
      <c r="O405" s="2" t="s">
        <v>173</v>
      </c>
      <c r="P405" s="2" t="s">
        <v>52</v>
      </c>
      <c r="Q405" s="2" t="s">
        <v>52</v>
      </c>
      <c r="R405" s="2" t="s">
        <v>52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52</v>
      </c>
      <c r="AW405" s="2" t="s">
        <v>52</v>
      </c>
      <c r="AX405" s="2" t="s">
        <v>52</v>
      </c>
      <c r="AY405" s="2" t="s">
        <v>52</v>
      </c>
      <c r="AZ405" s="2" t="s">
        <v>52</v>
      </c>
    </row>
    <row r="406" spans="1:52" ht="30" customHeight="1" x14ac:dyDescent="0.4">
      <c r="A406" s="29"/>
      <c r="B406" s="29"/>
      <c r="C406" s="29"/>
      <c r="D406" s="29"/>
      <c r="E406" s="31"/>
      <c r="F406" s="34"/>
      <c r="G406" s="31"/>
      <c r="H406" s="34"/>
      <c r="I406" s="31"/>
      <c r="J406" s="34"/>
      <c r="K406" s="31"/>
      <c r="L406" s="34"/>
      <c r="M406" s="29"/>
    </row>
    <row r="407" spans="1:52" ht="30" customHeight="1" x14ac:dyDescent="0.4">
      <c r="A407" s="25" t="s">
        <v>1453</v>
      </c>
      <c r="B407" s="26"/>
      <c r="C407" s="26"/>
      <c r="D407" s="26"/>
      <c r="E407" s="30"/>
      <c r="F407" s="33"/>
      <c r="G407" s="30"/>
      <c r="H407" s="33"/>
      <c r="I407" s="30"/>
      <c r="J407" s="33"/>
      <c r="K407" s="30"/>
      <c r="L407" s="33"/>
      <c r="M407" s="27"/>
      <c r="N407" s="1" t="s">
        <v>610</v>
      </c>
    </row>
    <row r="408" spans="1:52" ht="30" customHeight="1" x14ac:dyDescent="0.4">
      <c r="A408" s="28" t="s">
        <v>599</v>
      </c>
      <c r="B408" s="28" t="s">
        <v>1444</v>
      </c>
      <c r="C408" s="28" t="s">
        <v>1410</v>
      </c>
      <c r="D408" s="29">
        <v>2200</v>
      </c>
      <c r="E408" s="31">
        <f>단가대비표!O52</f>
        <v>15</v>
      </c>
      <c r="F408" s="34">
        <f>TRUNC(E408*D408,0)</f>
        <v>33000</v>
      </c>
      <c r="G408" s="31">
        <f>단가대비표!P52</f>
        <v>0</v>
      </c>
      <c r="H408" s="34">
        <f>TRUNC(G408*D408,0)</f>
        <v>0</v>
      </c>
      <c r="I408" s="31">
        <f>단가대비표!V52</f>
        <v>0</v>
      </c>
      <c r="J408" s="34">
        <f>TRUNC(I408*D408,0)</f>
        <v>0</v>
      </c>
      <c r="K408" s="31">
        <f t="shared" ref="K408:L410" si="57">TRUNC(E408+G408+I408,0)</f>
        <v>15</v>
      </c>
      <c r="L408" s="34">
        <f t="shared" si="57"/>
        <v>33000</v>
      </c>
      <c r="M408" s="28" t="s">
        <v>1411</v>
      </c>
      <c r="N408" s="2" t="s">
        <v>610</v>
      </c>
      <c r="O408" s="2" t="s">
        <v>1445</v>
      </c>
      <c r="P408" s="2" t="s">
        <v>62</v>
      </c>
      <c r="Q408" s="2" t="s">
        <v>62</v>
      </c>
      <c r="R408" s="2" t="s">
        <v>61</v>
      </c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52</v>
      </c>
      <c r="AW408" s="2" t="s">
        <v>1454</v>
      </c>
      <c r="AX408" s="2" t="s">
        <v>52</v>
      </c>
      <c r="AY408" s="2" t="s">
        <v>52</v>
      </c>
      <c r="AZ408" s="2" t="s">
        <v>52</v>
      </c>
    </row>
    <row r="409" spans="1:52" ht="30" customHeight="1" x14ac:dyDescent="0.4">
      <c r="A409" s="28" t="s">
        <v>1352</v>
      </c>
      <c r="B409" s="28" t="s">
        <v>1033</v>
      </c>
      <c r="C409" s="28" t="s">
        <v>1034</v>
      </c>
      <c r="D409" s="29">
        <v>0.48499999999999999</v>
      </c>
      <c r="E409" s="31">
        <f>단가대비표!O218</f>
        <v>0</v>
      </c>
      <c r="F409" s="34">
        <f>TRUNC(E409*D409,0)</f>
        <v>0</v>
      </c>
      <c r="G409" s="31">
        <f>단가대비표!P218</f>
        <v>208140</v>
      </c>
      <c r="H409" s="34">
        <f>TRUNC(G409*D409,0)</f>
        <v>100947</v>
      </c>
      <c r="I409" s="31">
        <f>단가대비표!V218</f>
        <v>0</v>
      </c>
      <c r="J409" s="34">
        <f>TRUNC(I409*D409,0)</f>
        <v>0</v>
      </c>
      <c r="K409" s="31">
        <f t="shared" si="57"/>
        <v>208140</v>
      </c>
      <c r="L409" s="34">
        <f t="shared" si="57"/>
        <v>100947</v>
      </c>
      <c r="M409" s="28" t="s">
        <v>52</v>
      </c>
      <c r="N409" s="2" t="s">
        <v>610</v>
      </c>
      <c r="O409" s="2" t="s">
        <v>1354</v>
      </c>
      <c r="P409" s="2" t="s">
        <v>62</v>
      </c>
      <c r="Q409" s="2" t="s">
        <v>62</v>
      </c>
      <c r="R409" s="2" t="s">
        <v>61</v>
      </c>
      <c r="S409" s="3"/>
      <c r="T409" s="3"/>
      <c r="U409" s="3"/>
      <c r="V409" s="3">
        <v>1</v>
      </c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52</v>
      </c>
      <c r="AW409" s="2" t="s">
        <v>1455</v>
      </c>
      <c r="AX409" s="2" t="s">
        <v>52</v>
      </c>
      <c r="AY409" s="2" t="s">
        <v>52</v>
      </c>
      <c r="AZ409" s="2" t="s">
        <v>52</v>
      </c>
    </row>
    <row r="410" spans="1:52" ht="30" customHeight="1" x14ac:dyDescent="0.4">
      <c r="A410" s="28" t="s">
        <v>1037</v>
      </c>
      <c r="B410" s="28" t="s">
        <v>1055</v>
      </c>
      <c r="C410" s="28" t="s">
        <v>973</v>
      </c>
      <c r="D410" s="29">
        <v>1</v>
      </c>
      <c r="E410" s="31">
        <f>TRUNC(SUMIF(V408:V410, RIGHTB(O410, 1), H408:H410)*U410, 2)</f>
        <v>3028.41</v>
      </c>
      <c r="F410" s="34">
        <f>TRUNC(E410*D410,0)</f>
        <v>3028</v>
      </c>
      <c r="G410" s="31">
        <v>0</v>
      </c>
      <c r="H410" s="34">
        <f>TRUNC(G410*D410,0)</f>
        <v>0</v>
      </c>
      <c r="I410" s="31">
        <v>0</v>
      </c>
      <c r="J410" s="34">
        <f>TRUNC(I410*D410,0)</f>
        <v>0</v>
      </c>
      <c r="K410" s="31">
        <f t="shared" si="57"/>
        <v>3028</v>
      </c>
      <c r="L410" s="34">
        <f t="shared" si="57"/>
        <v>3028</v>
      </c>
      <c r="M410" s="28" t="s">
        <v>52</v>
      </c>
      <c r="N410" s="2" t="s">
        <v>610</v>
      </c>
      <c r="O410" s="2" t="s">
        <v>1039</v>
      </c>
      <c r="P410" s="2" t="s">
        <v>62</v>
      </c>
      <c r="Q410" s="2" t="s">
        <v>62</v>
      </c>
      <c r="R410" s="2" t="s">
        <v>62</v>
      </c>
      <c r="S410" s="3">
        <v>1</v>
      </c>
      <c r="T410" s="3">
        <v>0</v>
      </c>
      <c r="U410" s="3">
        <v>0.03</v>
      </c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1456</v>
      </c>
      <c r="AX410" s="2" t="s">
        <v>52</v>
      </c>
      <c r="AY410" s="2" t="s">
        <v>52</v>
      </c>
      <c r="AZ410" s="2" t="s">
        <v>52</v>
      </c>
    </row>
    <row r="411" spans="1:52" ht="30" customHeight="1" x14ac:dyDescent="0.4">
      <c r="A411" s="28" t="s">
        <v>1026</v>
      </c>
      <c r="B411" s="28" t="s">
        <v>52</v>
      </c>
      <c r="C411" s="28" t="s">
        <v>52</v>
      </c>
      <c r="D411" s="29"/>
      <c r="E411" s="31"/>
      <c r="F411" s="34">
        <f>TRUNC(SUMIF(N408:N410, N407, F408:F410),0)</f>
        <v>36028</v>
      </c>
      <c r="G411" s="31"/>
      <c r="H411" s="34">
        <f>TRUNC(SUMIF(N408:N410, N407, H408:H410),0)</f>
        <v>100947</v>
      </c>
      <c r="I411" s="31"/>
      <c r="J411" s="34">
        <f>TRUNC(SUMIF(N408:N410, N407, J408:J410),0)</f>
        <v>0</v>
      </c>
      <c r="K411" s="31"/>
      <c r="L411" s="34">
        <f>F411+H411+J411</f>
        <v>136975</v>
      </c>
      <c r="M411" s="28" t="s">
        <v>52</v>
      </c>
      <c r="N411" s="2" t="s">
        <v>173</v>
      </c>
      <c r="O411" s="2" t="s">
        <v>173</v>
      </c>
      <c r="P411" s="2" t="s">
        <v>52</v>
      </c>
      <c r="Q411" s="2" t="s">
        <v>52</v>
      </c>
      <c r="R411" s="2" t="s">
        <v>52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52</v>
      </c>
      <c r="AX411" s="2" t="s">
        <v>52</v>
      </c>
      <c r="AY411" s="2" t="s">
        <v>52</v>
      </c>
      <c r="AZ411" s="2" t="s">
        <v>52</v>
      </c>
    </row>
    <row r="412" spans="1:52" ht="30" customHeight="1" x14ac:dyDescent="0.4">
      <c r="A412" s="29"/>
      <c r="B412" s="29"/>
      <c r="C412" s="29"/>
      <c r="D412" s="29"/>
      <c r="E412" s="31"/>
      <c r="F412" s="34"/>
      <c r="G412" s="31"/>
      <c r="H412" s="34"/>
      <c r="I412" s="31"/>
      <c r="J412" s="34"/>
      <c r="K412" s="31"/>
      <c r="L412" s="34"/>
      <c r="M412" s="29"/>
    </row>
    <row r="413" spans="1:52" ht="30" customHeight="1" x14ac:dyDescent="0.4">
      <c r="A413" s="25" t="s">
        <v>1457</v>
      </c>
      <c r="B413" s="26"/>
      <c r="C413" s="26"/>
      <c r="D413" s="26"/>
      <c r="E413" s="30"/>
      <c r="F413" s="33"/>
      <c r="G413" s="30"/>
      <c r="H413" s="33"/>
      <c r="I413" s="30"/>
      <c r="J413" s="33"/>
      <c r="K413" s="30"/>
      <c r="L413" s="33"/>
      <c r="M413" s="27"/>
      <c r="N413" s="1" t="s">
        <v>614</v>
      </c>
    </row>
    <row r="414" spans="1:52" ht="30" customHeight="1" x14ac:dyDescent="0.4">
      <c r="A414" s="28" t="s">
        <v>599</v>
      </c>
      <c r="B414" s="28" t="s">
        <v>1444</v>
      </c>
      <c r="C414" s="28" t="s">
        <v>1410</v>
      </c>
      <c r="D414" s="29">
        <v>2000</v>
      </c>
      <c r="E414" s="31">
        <f>단가대비표!O52</f>
        <v>15</v>
      </c>
      <c r="F414" s="34">
        <f>TRUNC(E414*D414,0)</f>
        <v>30000</v>
      </c>
      <c r="G414" s="31">
        <f>단가대비표!P52</f>
        <v>0</v>
      </c>
      <c r="H414" s="34">
        <f>TRUNC(G414*D414,0)</f>
        <v>0</v>
      </c>
      <c r="I414" s="31">
        <f>단가대비표!V52</f>
        <v>0</v>
      </c>
      <c r="J414" s="34">
        <f>TRUNC(I414*D414,0)</f>
        <v>0</v>
      </c>
      <c r="K414" s="31">
        <f t="shared" ref="K414:L416" si="58">TRUNC(E414+G414+I414,0)</f>
        <v>15</v>
      </c>
      <c r="L414" s="34">
        <f t="shared" si="58"/>
        <v>30000</v>
      </c>
      <c r="M414" s="28" t="s">
        <v>1411</v>
      </c>
      <c r="N414" s="2" t="s">
        <v>614</v>
      </c>
      <c r="O414" s="2" t="s">
        <v>1445</v>
      </c>
      <c r="P414" s="2" t="s">
        <v>62</v>
      </c>
      <c r="Q414" s="2" t="s">
        <v>62</v>
      </c>
      <c r="R414" s="2" t="s">
        <v>61</v>
      </c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52</v>
      </c>
      <c r="AW414" s="2" t="s">
        <v>1458</v>
      </c>
      <c r="AX414" s="2" t="s">
        <v>52</v>
      </c>
      <c r="AY414" s="2" t="s">
        <v>52</v>
      </c>
      <c r="AZ414" s="2" t="s">
        <v>52</v>
      </c>
    </row>
    <row r="415" spans="1:52" ht="30" customHeight="1" x14ac:dyDescent="0.4">
      <c r="A415" s="28" t="s">
        <v>1352</v>
      </c>
      <c r="B415" s="28" t="s">
        <v>1033</v>
      </c>
      <c r="C415" s="28" t="s">
        <v>1034</v>
      </c>
      <c r="D415" s="29">
        <v>0.48499999999999999</v>
      </c>
      <c r="E415" s="31">
        <f>단가대비표!O218</f>
        <v>0</v>
      </c>
      <c r="F415" s="34">
        <f>TRUNC(E415*D415,0)</f>
        <v>0</v>
      </c>
      <c r="G415" s="31">
        <f>단가대비표!P218</f>
        <v>208140</v>
      </c>
      <c r="H415" s="34">
        <f>TRUNC(G415*D415,0)</f>
        <v>100947</v>
      </c>
      <c r="I415" s="31">
        <f>단가대비표!V218</f>
        <v>0</v>
      </c>
      <c r="J415" s="34">
        <f>TRUNC(I415*D415,0)</f>
        <v>0</v>
      </c>
      <c r="K415" s="31">
        <f t="shared" si="58"/>
        <v>208140</v>
      </c>
      <c r="L415" s="34">
        <f t="shared" si="58"/>
        <v>100947</v>
      </c>
      <c r="M415" s="28" t="s">
        <v>52</v>
      </c>
      <c r="N415" s="2" t="s">
        <v>614</v>
      </c>
      <c r="O415" s="2" t="s">
        <v>1354</v>
      </c>
      <c r="P415" s="2" t="s">
        <v>62</v>
      </c>
      <c r="Q415" s="2" t="s">
        <v>62</v>
      </c>
      <c r="R415" s="2" t="s">
        <v>61</v>
      </c>
      <c r="S415" s="3"/>
      <c r="T415" s="3"/>
      <c r="U415" s="3"/>
      <c r="V415" s="3">
        <v>1</v>
      </c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1459</v>
      </c>
      <c r="AX415" s="2" t="s">
        <v>52</v>
      </c>
      <c r="AY415" s="2" t="s">
        <v>52</v>
      </c>
      <c r="AZ415" s="2" t="s">
        <v>52</v>
      </c>
    </row>
    <row r="416" spans="1:52" ht="30" customHeight="1" x14ac:dyDescent="0.4">
      <c r="A416" s="28" t="s">
        <v>1037</v>
      </c>
      <c r="B416" s="28" t="s">
        <v>1055</v>
      </c>
      <c r="C416" s="28" t="s">
        <v>973</v>
      </c>
      <c r="D416" s="29">
        <v>1</v>
      </c>
      <c r="E416" s="31">
        <f>TRUNC(SUMIF(V414:V416, RIGHTB(O416, 1), H414:H416)*U416, 2)</f>
        <v>3028.41</v>
      </c>
      <c r="F416" s="34">
        <f>TRUNC(E416*D416,0)</f>
        <v>3028</v>
      </c>
      <c r="G416" s="31">
        <v>0</v>
      </c>
      <c r="H416" s="34">
        <f>TRUNC(G416*D416,0)</f>
        <v>0</v>
      </c>
      <c r="I416" s="31">
        <v>0</v>
      </c>
      <c r="J416" s="34">
        <f>TRUNC(I416*D416,0)</f>
        <v>0</v>
      </c>
      <c r="K416" s="31">
        <f t="shared" si="58"/>
        <v>3028</v>
      </c>
      <c r="L416" s="34">
        <f t="shared" si="58"/>
        <v>3028</v>
      </c>
      <c r="M416" s="28" t="s">
        <v>52</v>
      </c>
      <c r="N416" s="2" t="s">
        <v>614</v>
      </c>
      <c r="O416" s="2" t="s">
        <v>1039</v>
      </c>
      <c r="P416" s="2" t="s">
        <v>62</v>
      </c>
      <c r="Q416" s="2" t="s">
        <v>62</v>
      </c>
      <c r="R416" s="2" t="s">
        <v>62</v>
      </c>
      <c r="S416" s="3">
        <v>1</v>
      </c>
      <c r="T416" s="3">
        <v>0</v>
      </c>
      <c r="U416" s="3">
        <v>0.03</v>
      </c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1460</v>
      </c>
      <c r="AX416" s="2" t="s">
        <v>52</v>
      </c>
      <c r="AY416" s="2" t="s">
        <v>52</v>
      </c>
      <c r="AZ416" s="2" t="s">
        <v>52</v>
      </c>
    </row>
    <row r="417" spans="1:52" ht="30" customHeight="1" x14ac:dyDescent="0.4">
      <c r="A417" s="28" t="s">
        <v>1026</v>
      </c>
      <c r="B417" s="28" t="s">
        <v>52</v>
      </c>
      <c r="C417" s="28" t="s">
        <v>52</v>
      </c>
      <c r="D417" s="29"/>
      <c r="E417" s="31"/>
      <c r="F417" s="34">
        <f>TRUNC(SUMIF(N414:N416, N413, F414:F416),0)</f>
        <v>33028</v>
      </c>
      <c r="G417" s="31"/>
      <c r="H417" s="34">
        <f>TRUNC(SUMIF(N414:N416, N413, H414:H416),0)</f>
        <v>100947</v>
      </c>
      <c r="I417" s="31"/>
      <c r="J417" s="34">
        <f>TRUNC(SUMIF(N414:N416, N413, J414:J416),0)</f>
        <v>0</v>
      </c>
      <c r="K417" s="31"/>
      <c r="L417" s="34">
        <f>F417+H417+J417</f>
        <v>133975</v>
      </c>
      <c r="M417" s="28" t="s">
        <v>52</v>
      </c>
      <c r="N417" s="2" t="s">
        <v>173</v>
      </c>
      <c r="O417" s="2" t="s">
        <v>173</v>
      </c>
      <c r="P417" s="2" t="s">
        <v>52</v>
      </c>
      <c r="Q417" s="2" t="s">
        <v>52</v>
      </c>
      <c r="R417" s="2" t="s">
        <v>52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52</v>
      </c>
      <c r="AX417" s="2" t="s">
        <v>52</v>
      </c>
      <c r="AY417" s="2" t="s">
        <v>52</v>
      </c>
      <c r="AZ417" s="2" t="s">
        <v>52</v>
      </c>
    </row>
    <row r="418" spans="1:52" ht="30" customHeight="1" x14ac:dyDescent="0.4">
      <c r="A418" s="29"/>
      <c r="B418" s="29"/>
      <c r="C418" s="29"/>
      <c r="D418" s="29"/>
      <c r="E418" s="31"/>
      <c r="F418" s="34"/>
      <c r="G418" s="31"/>
      <c r="H418" s="34"/>
      <c r="I418" s="31"/>
      <c r="J418" s="34"/>
      <c r="K418" s="31"/>
      <c r="L418" s="34"/>
      <c r="M418" s="29"/>
    </row>
    <row r="419" spans="1:52" ht="30" customHeight="1" x14ac:dyDescent="0.4">
      <c r="A419" s="25" t="s">
        <v>1461</v>
      </c>
      <c r="B419" s="26"/>
      <c r="C419" s="26"/>
      <c r="D419" s="26"/>
      <c r="E419" s="30"/>
      <c r="F419" s="33"/>
      <c r="G419" s="30"/>
      <c r="H419" s="33"/>
      <c r="I419" s="30"/>
      <c r="J419" s="33"/>
      <c r="K419" s="30"/>
      <c r="L419" s="33"/>
      <c r="M419" s="27"/>
      <c r="N419" s="1" t="s">
        <v>396</v>
      </c>
    </row>
    <row r="420" spans="1:52" ht="30" customHeight="1" x14ac:dyDescent="0.4">
      <c r="A420" s="28" t="s">
        <v>1462</v>
      </c>
      <c r="B420" s="28" t="s">
        <v>1463</v>
      </c>
      <c r="C420" s="28" t="s">
        <v>178</v>
      </c>
      <c r="D420" s="29">
        <v>1.05</v>
      </c>
      <c r="E420" s="31">
        <f>단가대비표!O60</f>
        <v>754</v>
      </c>
      <c r="F420" s="34">
        <f>TRUNC(E420*D420,0)</f>
        <v>791</v>
      </c>
      <c r="G420" s="31">
        <f>단가대비표!P60</f>
        <v>0</v>
      </c>
      <c r="H420" s="34">
        <f>TRUNC(G420*D420,0)</f>
        <v>0</v>
      </c>
      <c r="I420" s="31">
        <f>단가대비표!V60</f>
        <v>0</v>
      </c>
      <c r="J420" s="34">
        <f>TRUNC(I420*D420,0)</f>
        <v>0</v>
      </c>
      <c r="K420" s="31">
        <f t="shared" ref="K420:L424" si="59">TRUNC(E420+G420+I420,0)</f>
        <v>754</v>
      </c>
      <c r="L420" s="34">
        <f t="shared" si="59"/>
        <v>791</v>
      </c>
      <c r="M420" s="28" t="s">
        <v>52</v>
      </c>
      <c r="N420" s="2" t="s">
        <v>396</v>
      </c>
      <c r="O420" s="2" t="s">
        <v>1464</v>
      </c>
      <c r="P420" s="2" t="s">
        <v>62</v>
      </c>
      <c r="Q420" s="2" t="s">
        <v>62</v>
      </c>
      <c r="R420" s="2" t="s">
        <v>61</v>
      </c>
      <c r="S420" s="3"/>
      <c r="T420" s="3"/>
      <c r="U420" s="3"/>
      <c r="V420" s="3">
        <v>1</v>
      </c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52</v>
      </c>
      <c r="AW420" s="2" t="s">
        <v>1465</v>
      </c>
      <c r="AX420" s="2" t="s">
        <v>52</v>
      </c>
      <c r="AY420" s="2" t="s">
        <v>52</v>
      </c>
      <c r="AZ420" s="2" t="s">
        <v>52</v>
      </c>
    </row>
    <row r="421" spans="1:52" ht="30" customHeight="1" x14ac:dyDescent="0.4">
      <c r="A421" s="28" t="s">
        <v>1067</v>
      </c>
      <c r="B421" s="28" t="s">
        <v>1104</v>
      </c>
      <c r="C421" s="28" t="s">
        <v>973</v>
      </c>
      <c r="D421" s="29">
        <v>1</v>
      </c>
      <c r="E421" s="31">
        <f>TRUNC(SUMIF(V420:V424, RIGHTB(O421, 1), F420:F424)*U421, 2)</f>
        <v>23.73</v>
      </c>
      <c r="F421" s="34">
        <f>TRUNC(E421*D421,0)</f>
        <v>23</v>
      </c>
      <c r="G421" s="31">
        <v>0</v>
      </c>
      <c r="H421" s="34">
        <f>TRUNC(G421*D421,0)</f>
        <v>0</v>
      </c>
      <c r="I421" s="31">
        <v>0</v>
      </c>
      <c r="J421" s="34">
        <f>TRUNC(I421*D421,0)</f>
        <v>0</v>
      </c>
      <c r="K421" s="31">
        <f t="shared" si="59"/>
        <v>23</v>
      </c>
      <c r="L421" s="34">
        <f t="shared" si="59"/>
        <v>23</v>
      </c>
      <c r="M421" s="28" t="s">
        <v>52</v>
      </c>
      <c r="N421" s="2" t="s">
        <v>396</v>
      </c>
      <c r="O421" s="2" t="s">
        <v>1039</v>
      </c>
      <c r="P421" s="2" t="s">
        <v>62</v>
      </c>
      <c r="Q421" s="2" t="s">
        <v>62</v>
      </c>
      <c r="R421" s="2" t="s">
        <v>62</v>
      </c>
      <c r="S421" s="3">
        <v>0</v>
      </c>
      <c r="T421" s="3">
        <v>0</v>
      </c>
      <c r="U421" s="3">
        <v>0.03</v>
      </c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1466</v>
      </c>
      <c r="AX421" s="2" t="s">
        <v>52</v>
      </c>
      <c r="AY421" s="2" t="s">
        <v>52</v>
      </c>
      <c r="AZ421" s="2" t="s">
        <v>52</v>
      </c>
    </row>
    <row r="422" spans="1:52" ht="30" customHeight="1" x14ac:dyDescent="0.4">
      <c r="A422" s="28" t="s">
        <v>1467</v>
      </c>
      <c r="B422" s="28" t="s">
        <v>1033</v>
      </c>
      <c r="C422" s="28" t="s">
        <v>1034</v>
      </c>
      <c r="D422" s="29">
        <v>1.7999999999999999E-2</v>
      </c>
      <c r="E422" s="31">
        <f>단가대비표!O219</f>
        <v>0</v>
      </c>
      <c r="F422" s="34">
        <f>TRUNC(E422*D422,0)</f>
        <v>0</v>
      </c>
      <c r="G422" s="31">
        <f>단가대비표!P219</f>
        <v>222151</v>
      </c>
      <c r="H422" s="34">
        <f>TRUNC(G422*D422,0)</f>
        <v>3998</v>
      </c>
      <c r="I422" s="31">
        <f>단가대비표!V219</f>
        <v>0</v>
      </c>
      <c r="J422" s="34">
        <f>TRUNC(I422*D422,0)</f>
        <v>0</v>
      </c>
      <c r="K422" s="31">
        <f t="shared" si="59"/>
        <v>222151</v>
      </c>
      <c r="L422" s="34">
        <f t="shared" si="59"/>
        <v>3998</v>
      </c>
      <c r="M422" s="28" t="s">
        <v>52</v>
      </c>
      <c r="N422" s="2" t="s">
        <v>396</v>
      </c>
      <c r="O422" s="2" t="s">
        <v>1468</v>
      </c>
      <c r="P422" s="2" t="s">
        <v>62</v>
      </c>
      <c r="Q422" s="2" t="s">
        <v>62</v>
      </c>
      <c r="R422" s="2" t="s">
        <v>61</v>
      </c>
      <c r="S422" s="3"/>
      <c r="T422" s="3"/>
      <c r="U422" s="3"/>
      <c r="V422" s="3"/>
      <c r="W422" s="3">
        <v>2</v>
      </c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1469</v>
      </c>
      <c r="AX422" s="2" t="s">
        <v>52</v>
      </c>
      <c r="AY422" s="2" t="s">
        <v>52</v>
      </c>
      <c r="AZ422" s="2" t="s">
        <v>52</v>
      </c>
    </row>
    <row r="423" spans="1:52" ht="30" customHeight="1" x14ac:dyDescent="0.4">
      <c r="A423" s="28" t="s">
        <v>1073</v>
      </c>
      <c r="B423" s="28" t="s">
        <v>1033</v>
      </c>
      <c r="C423" s="28" t="s">
        <v>1034</v>
      </c>
      <c r="D423" s="29">
        <v>8.9999999999999993E-3</v>
      </c>
      <c r="E423" s="31">
        <f>단가대비표!O209</f>
        <v>0</v>
      </c>
      <c r="F423" s="34">
        <f>TRUNC(E423*D423,0)</f>
        <v>0</v>
      </c>
      <c r="G423" s="31">
        <f>단가대비표!P209</f>
        <v>172698</v>
      </c>
      <c r="H423" s="34">
        <f>TRUNC(G423*D423,0)</f>
        <v>1554</v>
      </c>
      <c r="I423" s="31">
        <f>단가대비표!V209</f>
        <v>0</v>
      </c>
      <c r="J423" s="34">
        <f>TRUNC(I423*D423,0)</f>
        <v>0</v>
      </c>
      <c r="K423" s="31">
        <f t="shared" si="59"/>
        <v>172698</v>
      </c>
      <c r="L423" s="34">
        <f t="shared" si="59"/>
        <v>1554</v>
      </c>
      <c r="M423" s="28" t="s">
        <v>52</v>
      </c>
      <c r="N423" s="2" t="s">
        <v>396</v>
      </c>
      <c r="O423" s="2" t="s">
        <v>1074</v>
      </c>
      <c r="P423" s="2" t="s">
        <v>62</v>
      </c>
      <c r="Q423" s="2" t="s">
        <v>62</v>
      </c>
      <c r="R423" s="2" t="s">
        <v>61</v>
      </c>
      <c r="S423" s="3"/>
      <c r="T423" s="3"/>
      <c r="U423" s="3"/>
      <c r="V423" s="3"/>
      <c r="W423" s="3">
        <v>2</v>
      </c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1470</v>
      </c>
      <c r="AX423" s="2" t="s">
        <v>52</v>
      </c>
      <c r="AY423" s="2" t="s">
        <v>52</v>
      </c>
      <c r="AZ423" s="2" t="s">
        <v>52</v>
      </c>
    </row>
    <row r="424" spans="1:52" ht="30" customHeight="1" x14ac:dyDescent="0.4">
      <c r="A424" s="28" t="s">
        <v>1037</v>
      </c>
      <c r="B424" s="28" t="s">
        <v>1055</v>
      </c>
      <c r="C424" s="28" t="s">
        <v>973</v>
      </c>
      <c r="D424" s="29">
        <v>1</v>
      </c>
      <c r="E424" s="31">
        <f>TRUNC(SUMIF(W420:W424, RIGHTB(O424, 1), H420:H424)*U424, 2)</f>
        <v>166.56</v>
      </c>
      <c r="F424" s="34">
        <f>TRUNC(E424*D424,0)</f>
        <v>166</v>
      </c>
      <c r="G424" s="31">
        <v>0</v>
      </c>
      <c r="H424" s="34">
        <f>TRUNC(G424*D424,0)</f>
        <v>0</v>
      </c>
      <c r="I424" s="31">
        <v>0</v>
      </c>
      <c r="J424" s="34">
        <f>TRUNC(I424*D424,0)</f>
        <v>0</v>
      </c>
      <c r="K424" s="31">
        <f t="shared" si="59"/>
        <v>166</v>
      </c>
      <c r="L424" s="34">
        <f t="shared" si="59"/>
        <v>166</v>
      </c>
      <c r="M424" s="28" t="s">
        <v>52</v>
      </c>
      <c r="N424" s="2" t="s">
        <v>396</v>
      </c>
      <c r="O424" s="2" t="s">
        <v>1109</v>
      </c>
      <c r="P424" s="2" t="s">
        <v>62</v>
      </c>
      <c r="Q424" s="2" t="s">
        <v>62</v>
      </c>
      <c r="R424" s="2" t="s">
        <v>62</v>
      </c>
      <c r="S424" s="3">
        <v>1</v>
      </c>
      <c r="T424" s="3">
        <v>0</v>
      </c>
      <c r="U424" s="3">
        <v>0.03</v>
      </c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1471</v>
      </c>
      <c r="AX424" s="2" t="s">
        <v>52</v>
      </c>
      <c r="AY424" s="2" t="s">
        <v>52</v>
      </c>
      <c r="AZ424" s="2" t="s">
        <v>52</v>
      </c>
    </row>
    <row r="425" spans="1:52" ht="30" customHeight="1" x14ac:dyDescent="0.4">
      <c r="A425" s="28" t="s">
        <v>1026</v>
      </c>
      <c r="B425" s="28" t="s">
        <v>52</v>
      </c>
      <c r="C425" s="28" t="s">
        <v>52</v>
      </c>
      <c r="D425" s="29"/>
      <c r="E425" s="31"/>
      <c r="F425" s="34">
        <f>TRUNC(SUMIF(N420:N424, N419, F420:F424),0)</f>
        <v>980</v>
      </c>
      <c r="G425" s="31"/>
      <c r="H425" s="34">
        <f>TRUNC(SUMIF(N420:N424, N419, H420:H424),0)</f>
        <v>5552</v>
      </c>
      <c r="I425" s="31"/>
      <c r="J425" s="34">
        <f>TRUNC(SUMIF(N420:N424, N419, J420:J424),0)</f>
        <v>0</v>
      </c>
      <c r="K425" s="31"/>
      <c r="L425" s="34">
        <f>F425+H425+J425</f>
        <v>6532</v>
      </c>
      <c r="M425" s="28" t="s">
        <v>52</v>
      </c>
      <c r="N425" s="2" t="s">
        <v>173</v>
      </c>
      <c r="O425" s="2" t="s">
        <v>173</v>
      </c>
      <c r="P425" s="2" t="s">
        <v>52</v>
      </c>
      <c r="Q425" s="2" t="s">
        <v>52</v>
      </c>
      <c r="R425" s="2" t="s">
        <v>52</v>
      </c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52</v>
      </c>
      <c r="AW425" s="2" t="s">
        <v>52</v>
      </c>
      <c r="AX425" s="2" t="s">
        <v>52</v>
      </c>
      <c r="AY425" s="2" t="s">
        <v>52</v>
      </c>
      <c r="AZ425" s="2" t="s">
        <v>52</v>
      </c>
    </row>
    <row r="426" spans="1:52" ht="30" customHeight="1" x14ac:dyDescent="0.4">
      <c r="A426" s="29"/>
      <c r="B426" s="29"/>
      <c r="C426" s="29"/>
      <c r="D426" s="29"/>
      <c r="E426" s="31"/>
      <c r="F426" s="34"/>
      <c r="G426" s="31"/>
      <c r="H426" s="34"/>
      <c r="I426" s="31"/>
      <c r="J426" s="34"/>
      <c r="K426" s="31"/>
      <c r="L426" s="34"/>
      <c r="M426" s="29"/>
    </row>
    <row r="427" spans="1:52" ht="30" customHeight="1" x14ac:dyDescent="0.4">
      <c r="A427" s="25" t="s">
        <v>1472</v>
      </c>
      <c r="B427" s="26"/>
      <c r="C427" s="26"/>
      <c r="D427" s="26"/>
      <c r="E427" s="30"/>
      <c r="F427" s="33"/>
      <c r="G427" s="30"/>
      <c r="H427" s="33"/>
      <c r="I427" s="30"/>
      <c r="J427" s="33"/>
      <c r="K427" s="30"/>
      <c r="L427" s="33"/>
      <c r="M427" s="27"/>
      <c r="N427" s="1" t="s">
        <v>392</v>
      </c>
    </row>
    <row r="428" spans="1:52" ht="30" customHeight="1" x14ac:dyDescent="0.4">
      <c r="A428" s="28" t="s">
        <v>1462</v>
      </c>
      <c r="B428" s="28" t="s">
        <v>1473</v>
      </c>
      <c r="C428" s="28" t="s">
        <v>178</v>
      </c>
      <c r="D428" s="29">
        <v>1.05</v>
      </c>
      <c r="E428" s="31">
        <f>단가대비표!O61</f>
        <v>858</v>
      </c>
      <c r="F428" s="34">
        <f>TRUNC(E428*D428,0)</f>
        <v>900</v>
      </c>
      <c r="G428" s="31">
        <f>단가대비표!P61</f>
        <v>0</v>
      </c>
      <c r="H428" s="34">
        <f>TRUNC(G428*D428,0)</f>
        <v>0</v>
      </c>
      <c r="I428" s="31">
        <f>단가대비표!V61</f>
        <v>0</v>
      </c>
      <c r="J428" s="34">
        <f>TRUNC(I428*D428,0)</f>
        <v>0</v>
      </c>
      <c r="K428" s="31">
        <f t="shared" ref="K428:L432" si="60">TRUNC(E428+G428+I428,0)</f>
        <v>858</v>
      </c>
      <c r="L428" s="34">
        <f t="shared" si="60"/>
        <v>900</v>
      </c>
      <c r="M428" s="28" t="s">
        <v>52</v>
      </c>
      <c r="N428" s="2" t="s">
        <v>392</v>
      </c>
      <c r="O428" s="2" t="s">
        <v>1474</v>
      </c>
      <c r="P428" s="2" t="s">
        <v>62</v>
      </c>
      <c r="Q428" s="2" t="s">
        <v>62</v>
      </c>
      <c r="R428" s="2" t="s">
        <v>61</v>
      </c>
      <c r="S428" s="3"/>
      <c r="T428" s="3"/>
      <c r="U428" s="3"/>
      <c r="V428" s="3">
        <v>1</v>
      </c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1475</v>
      </c>
      <c r="AX428" s="2" t="s">
        <v>52</v>
      </c>
      <c r="AY428" s="2" t="s">
        <v>52</v>
      </c>
      <c r="AZ428" s="2" t="s">
        <v>52</v>
      </c>
    </row>
    <row r="429" spans="1:52" ht="30" customHeight="1" x14ac:dyDescent="0.4">
      <c r="A429" s="28" t="s">
        <v>1067</v>
      </c>
      <c r="B429" s="28" t="s">
        <v>1104</v>
      </c>
      <c r="C429" s="28" t="s">
        <v>973</v>
      </c>
      <c r="D429" s="29">
        <v>1</v>
      </c>
      <c r="E429" s="31">
        <f>TRUNC(SUMIF(V428:V432, RIGHTB(O429, 1), F428:F432)*U429, 2)</f>
        <v>27</v>
      </c>
      <c r="F429" s="34">
        <f>TRUNC(E429*D429,0)</f>
        <v>27</v>
      </c>
      <c r="G429" s="31">
        <v>0</v>
      </c>
      <c r="H429" s="34">
        <f>TRUNC(G429*D429,0)</f>
        <v>0</v>
      </c>
      <c r="I429" s="31">
        <v>0</v>
      </c>
      <c r="J429" s="34">
        <f>TRUNC(I429*D429,0)</f>
        <v>0</v>
      </c>
      <c r="K429" s="31">
        <f t="shared" si="60"/>
        <v>27</v>
      </c>
      <c r="L429" s="34">
        <f t="shared" si="60"/>
        <v>27</v>
      </c>
      <c r="M429" s="28" t="s">
        <v>52</v>
      </c>
      <c r="N429" s="2" t="s">
        <v>392</v>
      </c>
      <c r="O429" s="2" t="s">
        <v>1039</v>
      </c>
      <c r="P429" s="2" t="s">
        <v>62</v>
      </c>
      <c r="Q429" s="2" t="s">
        <v>62</v>
      </c>
      <c r="R429" s="2" t="s">
        <v>62</v>
      </c>
      <c r="S429" s="3">
        <v>0</v>
      </c>
      <c r="T429" s="3">
        <v>0</v>
      </c>
      <c r="U429" s="3">
        <v>0.03</v>
      </c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1476</v>
      </c>
      <c r="AX429" s="2" t="s">
        <v>52</v>
      </c>
      <c r="AY429" s="2" t="s">
        <v>52</v>
      </c>
      <c r="AZ429" s="2" t="s">
        <v>52</v>
      </c>
    </row>
    <row r="430" spans="1:52" ht="30" customHeight="1" x14ac:dyDescent="0.4">
      <c r="A430" s="28" t="s">
        <v>1467</v>
      </c>
      <c r="B430" s="28" t="s">
        <v>1033</v>
      </c>
      <c r="C430" s="28" t="s">
        <v>1034</v>
      </c>
      <c r="D430" s="29">
        <v>2.1000000000000001E-2</v>
      </c>
      <c r="E430" s="31">
        <f>단가대비표!O219</f>
        <v>0</v>
      </c>
      <c r="F430" s="34">
        <f>TRUNC(E430*D430,0)</f>
        <v>0</v>
      </c>
      <c r="G430" s="31">
        <f>단가대비표!P219</f>
        <v>222151</v>
      </c>
      <c r="H430" s="34">
        <f>TRUNC(G430*D430,0)</f>
        <v>4665</v>
      </c>
      <c r="I430" s="31">
        <f>단가대비표!V219</f>
        <v>0</v>
      </c>
      <c r="J430" s="34">
        <f>TRUNC(I430*D430,0)</f>
        <v>0</v>
      </c>
      <c r="K430" s="31">
        <f t="shared" si="60"/>
        <v>222151</v>
      </c>
      <c r="L430" s="34">
        <f t="shared" si="60"/>
        <v>4665</v>
      </c>
      <c r="M430" s="28" t="s">
        <v>52</v>
      </c>
      <c r="N430" s="2" t="s">
        <v>392</v>
      </c>
      <c r="O430" s="2" t="s">
        <v>1468</v>
      </c>
      <c r="P430" s="2" t="s">
        <v>62</v>
      </c>
      <c r="Q430" s="2" t="s">
        <v>62</v>
      </c>
      <c r="R430" s="2" t="s">
        <v>61</v>
      </c>
      <c r="S430" s="3"/>
      <c r="T430" s="3"/>
      <c r="U430" s="3"/>
      <c r="V430" s="3"/>
      <c r="W430" s="3">
        <v>2</v>
      </c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52</v>
      </c>
      <c r="AW430" s="2" t="s">
        <v>1477</v>
      </c>
      <c r="AX430" s="2" t="s">
        <v>52</v>
      </c>
      <c r="AY430" s="2" t="s">
        <v>52</v>
      </c>
      <c r="AZ430" s="2" t="s">
        <v>52</v>
      </c>
    </row>
    <row r="431" spans="1:52" ht="30" customHeight="1" x14ac:dyDescent="0.4">
      <c r="A431" s="28" t="s">
        <v>1073</v>
      </c>
      <c r="B431" s="28" t="s">
        <v>1033</v>
      </c>
      <c r="C431" s="28" t="s">
        <v>1034</v>
      </c>
      <c r="D431" s="29">
        <v>1.0999999999999999E-2</v>
      </c>
      <c r="E431" s="31">
        <f>단가대비표!O209</f>
        <v>0</v>
      </c>
      <c r="F431" s="34">
        <f>TRUNC(E431*D431,0)</f>
        <v>0</v>
      </c>
      <c r="G431" s="31">
        <f>단가대비표!P209</f>
        <v>172698</v>
      </c>
      <c r="H431" s="34">
        <f>TRUNC(G431*D431,0)</f>
        <v>1899</v>
      </c>
      <c r="I431" s="31">
        <f>단가대비표!V209</f>
        <v>0</v>
      </c>
      <c r="J431" s="34">
        <f>TRUNC(I431*D431,0)</f>
        <v>0</v>
      </c>
      <c r="K431" s="31">
        <f t="shared" si="60"/>
        <v>172698</v>
      </c>
      <c r="L431" s="34">
        <f t="shared" si="60"/>
        <v>1899</v>
      </c>
      <c r="M431" s="28" t="s">
        <v>52</v>
      </c>
      <c r="N431" s="2" t="s">
        <v>392</v>
      </c>
      <c r="O431" s="2" t="s">
        <v>1074</v>
      </c>
      <c r="P431" s="2" t="s">
        <v>62</v>
      </c>
      <c r="Q431" s="2" t="s">
        <v>62</v>
      </c>
      <c r="R431" s="2" t="s">
        <v>61</v>
      </c>
      <c r="S431" s="3"/>
      <c r="T431" s="3"/>
      <c r="U431" s="3"/>
      <c r="V431" s="3"/>
      <c r="W431" s="3">
        <v>2</v>
      </c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52</v>
      </c>
      <c r="AW431" s="2" t="s">
        <v>1478</v>
      </c>
      <c r="AX431" s="2" t="s">
        <v>52</v>
      </c>
      <c r="AY431" s="2" t="s">
        <v>52</v>
      </c>
      <c r="AZ431" s="2" t="s">
        <v>52</v>
      </c>
    </row>
    <row r="432" spans="1:52" ht="30" customHeight="1" x14ac:dyDescent="0.4">
      <c r="A432" s="28" t="s">
        <v>1037</v>
      </c>
      <c r="B432" s="28" t="s">
        <v>1055</v>
      </c>
      <c r="C432" s="28" t="s">
        <v>973</v>
      </c>
      <c r="D432" s="29">
        <v>1</v>
      </c>
      <c r="E432" s="31">
        <f>TRUNC(SUMIF(W428:W432, RIGHTB(O432, 1), H428:H432)*U432, 2)</f>
        <v>196.92</v>
      </c>
      <c r="F432" s="34">
        <f>TRUNC(E432*D432,0)</f>
        <v>196</v>
      </c>
      <c r="G432" s="31">
        <v>0</v>
      </c>
      <c r="H432" s="34">
        <f>TRUNC(G432*D432,0)</f>
        <v>0</v>
      </c>
      <c r="I432" s="31">
        <v>0</v>
      </c>
      <c r="J432" s="34">
        <f>TRUNC(I432*D432,0)</f>
        <v>0</v>
      </c>
      <c r="K432" s="31">
        <f t="shared" si="60"/>
        <v>196</v>
      </c>
      <c r="L432" s="34">
        <f t="shared" si="60"/>
        <v>196</v>
      </c>
      <c r="M432" s="28" t="s">
        <v>52</v>
      </c>
      <c r="N432" s="2" t="s">
        <v>392</v>
      </c>
      <c r="O432" s="2" t="s">
        <v>1109</v>
      </c>
      <c r="P432" s="2" t="s">
        <v>62</v>
      </c>
      <c r="Q432" s="2" t="s">
        <v>62</v>
      </c>
      <c r="R432" s="2" t="s">
        <v>62</v>
      </c>
      <c r="S432" s="3">
        <v>1</v>
      </c>
      <c r="T432" s="3">
        <v>0</v>
      </c>
      <c r="U432" s="3">
        <v>0.03</v>
      </c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1479</v>
      </c>
      <c r="AX432" s="2" t="s">
        <v>52</v>
      </c>
      <c r="AY432" s="2" t="s">
        <v>52</v>
      </c>
      <c r="AZ432" s="2" t="s">
        <v>52</v>
      </c>
    </row>
    <row r="433" spans="1:52" ht="30" customHeight="1" x14ac:dyDescent="0.4">
      <c r="A433" s="28" t="s">
        <v>1026</v>
      </c>
      <c r="B433" s="28" t="s">
        <v>52</v>
      </c>
      <c r="C433" s="28" t="s">
        <v>52</v>
      </c>
      <c r="D433" s="29"/>
      <c r="E433" s="31"/>
      <c r="F433" s="34">
        <f>TRUNC(SUMIF(N428:N432, N427, F428:F432),0)</f>
        <v>1123</v>
      </c>
      <c r="G433" s="31"/>
      <c r="H433" s="34">
        <f>TRUNC(SUMIF(N428:N432, N427, H428:H432),0)</f>
        <v>6564</v>
      </c>
      <c r="I433" s="31"/>
      <c r="J433" s="34">
        <f>TRUNC(SUMIF(N428:N432, N427, J428:J432),0)</f>
        <v>0</v>
      </c>
      <c r="K433" s="31"/>
      <c r="L433" s="34">
        <f>F433+H433+J433</f>
        <v>7687</v>
      </c>
      <c r="M433" s="28" t="s">
        <v>52</v>
      </c>
      <c r="N433" s="2" t="s">
        <v>173</v>
      </c>
      <c r="O433" s="2" t="s">
        <v>173</v>
      </c>
      <c r="P433" s="2" t="s">
        <v>52</v>
      </c>
      <c r="Q433" s="2" t="s">
        <v>52</v>
      </c>
      <c r="R433" s="2" t="s">
        <v>52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52</v>
      </c>
      <c r="AX433" s="2" t="s">
        <v>52</v>
      </c>
      <c r="AY433" s="2" t="s">
        <v>52</v>
      </c>
      <c r="AZ433" s="2" t="s">
        <v>52</v>
      </c>
    </row>
    <row r="434" spans="1:52" ht="30" customHeight="1" x14ac:dyDescent="0.4">
      <c r="A434" s="29"/>
      <c r="B434" s="29"/>
      <c r="C434" s="29"/>
      <c r="D434" s="29"/>
      <c r="E434" s="31"/>
      <c r="F434" s="34"/>
      <c r="G434" s="31"/>
      <c r="H434" s="34"/>
      <c r="I434" s="31"/>
      <c r="J434" s="34"/>
      <c r="K434" s="31"/>
      <c r="L434" s="34"/>
      <c r="M434" s="29"/>
    </row>
    <row r="435" spans="1:52" ht="30" customHeight="1" x14ac:dyDescent="0.4">
      <c r="A435" s="25" t="s">
        <v>1480</v>
      </c>
      <c r="B435" s="26"/>
      <c r="C435" s="26"/>
      <c r="D435" s="26"/>
      <c r="E435" s="30"/>
      <c r="F435" s="33"/>
      <c r="G435" s="30"/>
      <c r="H435" s="33"/>
      <c r="I435" s="30"/>
      <c r="J435" s="33"/>
      <c r="K435" s="30"/>
      <c r="L435" s="33"/>
      <c r="M435" s="27"/>
      <c r="N435" s="1" t="s">
        <v>388</v>
      </c>
    </row>
    <row r="436" spans="1:52" ht="30" customHeight="1" x14ac:dyDescent="0.4">
      <c r="A436" s="28" t="s">
        <v>1462</v>
      </c>
      <c r="B436" s="28" t="s">
        <v>1481</v>
      </c>
      <c r="C436" s="28" t="s">
        <v>178</v>
      </c>
      <c r="D436" s="29">
        <v>1.05</v>
      </c>
      <c r="E436" s="31">
        <f>단가대비표!O62</f>
        <v>962</v>
      </c>
      <c r="F436" s="34">
        <f>TRUNC(E436*D436,0)</f>
        <v>1010</v>
      </c>
      <c r="G436" s="31">
        <f>단가대비표!P62</f>
        <v>0</v>
      </c>
      <c r="H436" s="34">
        <f>TRUNC(G436*D436,0)</f>
        <v>0</v>
      </c>
      <c r="I436" s="31">
        <f>단가대비표!V62</f>
        <v>0</v>
      </c>
      <c r="J436" s="34">
        <f>TRUNC(I436*D436,0)</f>
        <v>0</v>
      </c>
      <c r="K436" s="31">
        <f t="shared" ref="K436:L440" si="61">TRUNC(E436+G436+I436,0)</f>
        <v>962</v>
      </c>
      <c r="L436" s="34">
        <f t="shared" si="61"/>
        <v>1010</v>
      </c>
      <c r="M436" s="28" t="s">
        <v>52</v>
      </c>
      <c r="N436" s="2" t="s">
        <v>388</v>
      </c>
      <c r="O436" s="2" t="s">
        <v>1482</v>
      </c>
      <c r="P436" s="2" t="s">
        <v>62</v>
      </c>
      <c r="Q436" s="2" t="s">
        <v>62</v>
      </c>
      <c r="R436" s="2" t="s">
        <v>61</v>
      </c>
      <c r="S436" s="3"/>
      <c r="T436" s="3"/>
      <c r="U436" s="3"/>
      <c r="V436" s="3">
        <v>1</v>
      </c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52</v>
      </c>
      <c r="AW436" s="2" t="s">
        <v>1483</v>
      </c>
      <c r="AX436" s="2" t="s">
        <v>52</v>
      </c>
      <c r="AY436" s="2" t="s">
        <v>52</v>
      </c>
      <c r="AZ436" s="2" t="s">
        <v>52</v>
      </c>
    </row>
    <row r="437" spans="1:52" ht="30" customHeight="1" x14ac:dyDescent="0.4">
      <c r="A437" s="28" t="s">
        <v>1067</v>
      </c>
      <c r="B437" s="28" t="s">
        <v>1104</v>
      </c>
      <c r="C437" s="28" t="s">
        <v>973</v>
      </c>
      <c r="D437" s="29">
        <v>1</v>
      </c>
      <c r="E437" s="31">
        <f>TRUNC(SUMIF(V436:V440, RIGHTB(O437, 1), F436:F440)*U437, 2)</f>
        <v>30.3</v>
      </c>
      <c r="F437" s="34">
        <f>TRUNC(E437*D437,0)</f>
        <v>30</v>
      </c>
      <c r="G437" s="31">
        <v>0</v>
      </c>
      <c r="H437" s="34">
        <f>TRUNC(G437*D437,0)</f>
        <v>0</v>
      </c>
      <c r="I437" s="31">
        <v>0</v>
      </c>
      <c r="J437" s="34">
        <f>TRUNC(I437*D437,0)</f>
        <v>0</v>
      </c>
      <c r="K437" s="31">
        <f t="shared" si="61"/>
        <v>30</v>
      </c>
      <c r="L437" s="34">
        <f t="shared" si="61"/>
        <v>30</v>
      </c>
      <c r="M437" s="28" t="s">
        <v>52</v>
      </c>
      <c r="N437" s="2" t="s">
        <v>388</v>
      </c>
      <c r="O437" s="2" t="s">
        <v>1039</v>
      </c>
      <c r="P437" s="2" t="s">
        <v>62</v>
      </c>
      <c r="Q437" s="2" t="s">
        <v>62</v>
      </c>
      <c r="R437" s="2" t="s">
        <v>62</v>
      </c>
      <c r="S437" s="3">
        <v>0</v>
      </c>
      <c r="T437" s="3">
        <v>0</v>
      </c>
      <c r="U437" s="3">
        <v>0.03</v>
      </c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52</v>
      </c>
      <c r="AW437" s="2" t="s">
        <v>1484</v>
      </c>
      <c r="AX437" s="2" t="s">
        <v>52</v>
      </c>
      <c r="AY437" s="2" t="s">
        <v>52</v>
      </c>
      <c r="AZ437" s="2" t="s">
        <v>52</v>
      </c>
    </row>
    <row r="438" spans="1:52" ht="30" customHeight="1" x14ac:dyDescent="0.4">
      <c r="A438" s="28" t="s">
        <v>1467</v>
      </c>
      <c r="B438" s="28" t="s">
        <v>1033</v>
      </c>
      <c r="C438" s="28" t="s">
        <v>1034</v>
      </c>
      <c r="D438" s="29">
        <v>2.3E-2</v>
      </c>
      <c r="E438" s="31">
        <f>단가대비표!O219</f>
        <v>0</v>
      </c>
      <c r="F438" s="34">
        <f>TRUNC(E438*D438,0)</f>
        <v>0</v>
      </c>
      <c r="G438" s="31">
        <f>단가대비표!P219</f>
        <v>222151</v>
      </c>
      <c r="H438" s="34">
        <f>TRUNC(G438*D438,0)</f>
        <v>5109</v>
      </c>
      <c r="I438" s="31">
        <f>단가대비표!V219</f>
        <v>0</v>
      </c>
      <c r="J438" s="34">
        <f>TRUNC(I438*D438,0)</f>
        <v>0</v>
      </c>
      <c r="K438" s="31">
        <f t="shared" si="61"/>
        <v>222151</v>
      </c>
      <c r="L438" s="34">
        <f t="shared" si="61"/>
        <v>5109</v>
      </c>
      <c r="M438" s="28" t="s">
        <v>52</v>
      </c>
      <c r="N438" s="2" t="s">
        <v>388</v>
      </c>
      <c r="O438" s="2" t="s">
        <v>1468</v>
      </c>
      <c r="P438" s="2" t="s">
        <v>62</v>
      </c>
      <c r="Q438" s="2" t="s">
        <v>62</v>
      </c>
      <c r="R438" s="2" t="s">
        <v>61</v>
      </c>
      <c r="S438" s="3"/>
      <c r="T438" s="3"/>
      <c r="U438" s="3"/>
      <c r="V438" s="3"/>
      <c r="W438" s="3">
        <v>2</v>
      </c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1485</v>
      </c>
      <c r="AX438" s="2" t="s">
        <v>52</v>
      </c>
      <c r="AY438" s="2" t="s">
        <v>52</v>
      </c>
      <c r="AZ438" s="2" t="s">
        <v>52</v>
      </c>
    </row>
    <row r="439" spans="1:52" ht="30" customHeight="1" x14ac:dyDescent="0.4">
      <c r="A439" s="28" t="s">
        <v>1073</v>
      </c>
      <c r="B439" s="28" t="s">
        <v>1033</v>
      </c>
      <c r="C439" s="28" t="s">
        <v>1034</v>
      </c>
      <c r="D439" s="29">
        <v>1.2E-2</v>
      </c>
      <c r="E439" s="31">
        <f>단가대비표!O209</f>
        <v>0</v>
      </c>
      <c r="F439" s="34">
        <f>TRUNC(E439*D439,0)</f>
        <v>0</v>
      </c>
      <c r="G439" s="31">
        <f>단가대비표!P209</f>
        <v>172698</v>
      </c>
      <c r="H439" s="34">
        <f>TRUNC(G439*D439,0)</f>
        <v>2072</v>
      </c>
      <c r="I439" s="31">
        <f>단가대비표!V209</f>
        <v>0</v>
      </c>
      <c r="J439" s="34">
        <f>TRUNC(I439*D439,0)</f>
        <v>0</v>
      </c>
      <c r="K439" s="31">
        <f t="shared" si="61"/>
        <v>172698</v>
      </c>
      <c r="L439" s="34">
        <f t="shared" si="61"/>
        <v>2072</v>
      </c>
      <c r="M439" s="28" t="s">
        <v>52</v>
      </c>
      <c r="N439" s="2" t="s">
        <v>388</v>
      </c>
      <c r="O439" s="2" t="s">
        <v>1074</v>
      </c>
      <c r="P439" s="2" t="s">
        <v>62</v>
      </c>
      <c r="Q439" s="2" t="s">
        <v>62</v>
      </c>
      <c r="R439" s="2" t="s">
        <v>61</v>
      </c>
      <c r="S439" s="3"/>
      <c r="T439" s="3"/>
      <c r="U439" s="3"/>
      <c r="V439" s="3"/>
      <c r="W439" s="3">
        <v>2</v>
      </c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1486</v>
      </c>
      <c r="AX439" s="2" t="s">
        <v>52</v>
      </c>
      <c r="AY439" s="2" t="s">
        <v>52</v>
      </c>
      <c r="AZ439" s="2" t="s">
        <v>52</v>
      </c>
    </row>
    <row r="440" spans="1:52" ht="30" customHeight="1" x14ac:dyDescent="0.4">
      <c r="A440" s="28" t="s">
        <v>1037</v>
      </c>
      <c r="B440" s="28" t="s">
        <v>1055</v>
      </c>
      <c r="C440" s="28" t="s">
        <v>973</v>
      </c>
      <c r="D440" s="29">
        <v>1</v>
      </c>
      <c r="E440" s="31">
        <f>TRUNC(SUMIF(W436:W440, RIGHTB(O440, 1), H436:H440)*U440, 2)</f>
        <v>215.43</v>
      </c>
      <c r="F440" s="34">
        <f>TRUNC(E440*D440,0)</f>
        <v>215</v>
      </c>
      <c r="G440" s="31">
        <v>0</v>
      </c>
      <c r="H440" s="34">
        <f>TRUNC(G440*D440,0)</f>
        <v>0</v>
      </c>
      <c r="I440" s="31">
        <v>0</v>
      </c>
      <c r="J440" s="34">
        <f>TRUNC(I440*D440,0)</f>
        <v>0</v>
      </c>
      <c r="K440" s="31">
        <f t="shared" si="61"/>
        <v>215</v>
      </c>
      <c r="L440" s="34">
        <f t="shared" si="61"/>
        <v>215</v>
      </c>
      <c r="M440" s="28" t="s">
        <v>52</v>
      </c>
      <c r="N440" s="2" t="s">
        <v>388</v>
      </c>
      <c r="O440" s="2" t="s">
        <v>1109</v>
      </c>
      <c r="P440" s="2" t="s">
        <v>62</v>
      </c>
      <c r="Q440" s="2" t="s">
        <v>62</v>
      </c>
      <c r="R440" s="2" t="s">
        <v>62</v>
      </c>
      <c r="S440" s="3">
        <v>1</v>
      </c>
      <c r="T440" s="3">
        <v>0</v>
      </c>
      <c r="U440" s="3">
        <v>0.03</v>
      </c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1487</v>
      </c>
      <c r="AX440" s="2" t="s">
        <v>52</v>
      </c>
      <c r="AY440" s="2" t="s">
        <v>52</v>
      </c>
      <c r="AZ440" s="2" t="s">
        <v>52</v>
      </c>
    </row>
    <row r="441" spans="1:52" ht="30" customHeight="1" x14ac:dyDescent="0.4">
      <c r="A441" s="28" t="s">
        <v>1026</v>
      </c>
      <c r="B441" s="28" t="s">
        <v>52</v>
      </c>
      <c r="C441" s="28" t="s">
        <v>52</v>
      </c>
      <c r="D441" s="29"/>
      <c r="E441" s="31"/>
      <c r="F441" s="34">
        <f>TRUNC(SUMIF(N436:N440, N435, F436:F440),0)</f>
        <v>1255</v>
      </c>
      <c r="G441" s="31"/>
      <c r="H441" s="34">
        <f>TRUNC(SUMIF(N436:N440, N435, H436:H440),0)</f>
        <v>7181</v>
      </c>
      <c r="I441" s="31"/>
      <c r="J441" s="34">
        <f>TRUNC(SUMIF(N436:N440, N435, J436:J440),0)</f>
        <v>0</v>
      </c>
      <c r="K441" s="31"/>
      <c r="L441" s="34">
        <f>F441+H441+J441</f>
        <v>8436</v>
      </c>
      <c r="M441" s="28" t="s">
        <v>52</v>
      </c>
      <c r="N441" s="2" t="s">
        <v>173</v>
      </c>
      <c r="O441" s="2" t="s">
        <v>173</v>
      </c>
      <c r="P441" s="2" t="s">
        <v>52</v>
      </c>
      <c r="Q441" s="2" t="s">
        <v>52</v>
      </c>
      <c r="R441" s="2" t="s">
        <v>52</v>
      </c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52</v>
      </c>
      <c r="AW441" s="2" t="s">
        <v>52</v>
      </c>
      <c r="AX441" s="2" t="s">
        <v>52</v>
      </c>
      <c r="AY441" s="2" t="s">
        <v>52</v>
      </c>
      <c r="AZ441" s="2" t="s">
        <v>52</v>
      </c>
    </row>
    <row r="442" spans="1:52" ht="30" customHeight="1" x14ac:dyDescent="0.4">
      <c r="A442" s="29"/>
      <c r="B442" s="29"/>
      <c r="C442" s="29"/>
      <c r="D442" s="29"/>
      <c r="E442" s="31"/>
      <c r="F442" s="34"/>
      <c r="G442" s="31"/>
      <c r="H442" s="34"/>
      <c r="I442" s="31"/>
      <c r="J442" s="34"/>
      <c r="K442" s="31"/>
      <c r="L442" s="34"/>
      <c r="M442" s="29"/>
    </row>
    <row r="443" spans="1:52" ht="30" customHeight="1" x14ac:dyDescent="0.4">
      <c r="A443" s="25" t="s">
        <v>1488</v>
      </c>
      <c r="B443" s="26"/>
      <c r="C443" s="26"/>
      <c r="D443" s="26"/>
      <c r="E443" s="30"/>
      <c r="F443" s="33"/>
      <c r="G443" s="30"/>
      <c r="H443" s="33"/>
      <c r="I443" s="30"/>
      <c r="J443" s="33"/>
      <c r="K443" s="30"/>
      <c r="L443" s="33"/>
      <c r="M443" s="27"/>
      <c r="N443" s="1" t="s">
        <v>384</v>
      </c>
    </row>
    <row r="444" spans="1:52" ht="30" customHeight="1" x14ac:dyDescent="0.4">
      <c r="A444" s="28" t="s">
        <v>1462</v>
      </c>
      <c r="B444" s="28" t="s">
        <v>1489</v>
      </c>
      <c r="C444" s="28" t="s">
        <v>178</v>
      </c>
      <c r="D444" s="29">
        <v>1.05</v>
      </c>
      <c r="E444" s="31">
        <f>단가대비표!O63</f>
        <v>1118</v>
      </c>
      <c r="F444" s="34">
        <f>TRUNC(E444*D444,0)</f>
        <v>1173</v>
      </c>
      <c r="G444" s="31">
        <f>단가대비표!P63</f>
        <v>0</v>
      </c>
      <c r="H444" s="34">
        <f>TRUNC(G444*D444,0)</f>
        <v>0</v>
      </c>
      <c r="I444" s="31">
        <f>단가대비표!V63</f>
        <v>0</v>
      </c>
      <c r="J444" s="34">
        <f>TRUNC(I444*D444,0)</f>
        <v>0</v>
      </c>
      <c r="K444" s="31">
        <f t="shared" ref="K444:L448" si="62">TRUNC(E444+G444+I444,0)</f>
        <v>1118</v>
      </c>
      <c r="L444" s="34">
        <f t="shared" si="62"/>
        <v>1173</v>
      </c>
      <c r="M444" s="28" t="s">
        <v>52</v>
      </c>
      <c r="N444" s="2" t="s">
        <v>384</v>
      </c>
      <c r="O444" s="2" t="s">
        <v>1490</v>
      </c>
      <c r="P444" s="2" t="s">
        <v>62</v>
      </c>
      <c r="Q444" s="2" t="s">
        <v>62</v>
      </c>
      <c r="R444" s="2" t="s">
        <v>61</v>
      </c>
      <c r="S444" s="3"/>
      <c r="T444" s="3"/>
      <c r="U444" s="3"/>
      <c r="V444" s="3">
        <v>1</v>
      </c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2" t="s">
        <v>52</v>
      </c>
      <c r="AW444" s="2" t="s">
        <v>1491</v>
      </c>
      <c r="AX444" s="2" t="s">
        <v>52</v>
      </c>
      <c r="AY444" s="2" t="s">
        <v>52</v>
      </c>
      <c r="AZ444" s="2" t="s">
        <v>52</v>
      </c>
    </row>
    <row r="445" spans="1:52" ht="30" customHeight="1" x14ac:dyDescent="0.4">
      <c r="A445" s="28" t="s">
        <v>1067</v>
      </c>
      <c r="B445" s="28" t="s">
        <v>1104</v>
      </c>
      <c r="C445" s="28" t="s">
        <v>973</v>
      </c>
      <c r="D445" s="29">
        <v>1</v>
      </c>
      <c r="E445" s="31">
        <f>TRUNC(SUMIF(V444:V448, RIGHTB(O445, 1), F444:F448)*U445, 2)</f>
        <v>35.19</v>
      </c>
      <c r="F445" s="34">
        <f>TRUNC(E445*D445,0)</f>
        <v>35</v>
      </c>
      <c r="G445" s="31">
        <v>0</v>
      </c>
      <c r="H445" s="34">
        <f>TRUNC(G445*D445,0)</f>
        <v>0</v>
      </c>
      <c r="I445" s="31">
        <v>0</v>
      </c>
      <c r="J445" s="34">
        <f>TRUNC(I445*D445,0)</f>
        <v>0</v>
      </c>
      <c r="K445" s="31">
        <f t="shared" si="62"/>
        <v>35</v>
      </c>
      <c r="L445" s="34">
        <f t="shared" si="62"/>
        <v>35</v>
      </c>
      <c r="M445" s="28" t="s">
        <v>52</v>
      </c>
      <c r="N445" s="2" t="s">
        <v>384</v>
      </c>
      <c r="O445" s="2" t="s">
        <v>1039</v>
      </c>
      <c r="P445" s="2" t="s">
        <v>62</v>
      </c>
      <c r="Q445" s="2" t="s">
        <v>62</v>
      </c>
      <c r="R445" s="2" t="s">
        <v>62</v>
      </c>
      <c r="S445" s="3">
        <v>0</v>
      </c>
      <c r="T445" s="3">
        <v>0</v>
      </c>
      <c r="U445" s="3">
        <v>0.03</v>
      </c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52</v>
      </c>
      <c r="AW445" s="2" t="s">
        <v>1492</v>
      </c>
      <c r="AX445" s="2" t="s">
        <v>52</v>
      </c>
      <c r="AY445" s="2" t="s">
        <v>52</v>
      </c>
      <c r="AZ445" s="2" t="s">
        <v>52</v>
      </c>
    </row>
    <row r="446" spans="1:52" ht="30" customHeight="1" x14ac:dyDescent="0.4">
      <c r="A446" s="28" t="s">
        <v>1467</v>
      </c>
      <c r="B446" s="28" t="s">
        <v>1033</v>
      </c>
      <c r="C446" s="28" t="s">
        <v>1034</v>
      </c>
      <c r="D446" s="29">
        <v>2.7E-2</v>
      </c>
      <c r="E446" s="31">
        <f>단가대비표!O219</f>
        <v>0</v>
      </c>
      <c r="F446" s="34">
        <f>TRUNC(E446*D446,0)</f>
        <v>0</v>
      </c>
      <c r="G446" s="31">
        <f>단가대비표!P219</f>
        <v>222151</v>
      </c>
      <c r="H446" s="34">
        <f>TRUNC(G446*D446,0)</f>
        <v>5998</v>
      </c>
      <c r="I446" s="31">
        <f>단가대비표!V219</f>
        <v>0</v>
      </c>
      <c r="J446" s="34">
        <f>TRUNC(I446*D446,0)</f>
        <v>0</v>
      </c>
      <c r="K446" s="31">
        <f t="shared" si="62"/>
        <v>222151</v>
      </c>
      <c r="L446" s="34">
        <f t="shared" si="62"/>
        <v>5998</v>
      </c>
      <c r="M446" s="28" t="s">
        <v>52</v>
      </c>
      <c r="N446" s="2" t="s">
        <v>384</v>
      </c>
      <c r="O446" s="2" t="s">
        <v>1468</v>
      </c>
      <c r="P446" s="2" t="s">
        <v>62</v>
      </c>
      <c r="Q446" s="2" t="s">
        <v>62</v>
      </c>
      <c r="R446" s="2" t="s">
        <v>61</v>
      </c>
      <c r="S446" s="3"/>
      <c r="T446" s="3"/>
      <c r="U446" s="3"/>
      <c r="V446" s="3"/>
      <c r="W446" s="3">
        <v>2</v>
      </c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1493</v>
      </c>
      <c r="AX446" s="2" t="s">
        <v>52</v>
      </c>
      <c r="AY446" s="2" t="s">
        <v>52</v>
      </c>
      <c r="AZ446" s="2" t="s">
        <v>52</v>
      </c>
    </row>
    <row r="447" spans="1:52" ht="30" customHeight="1" x14ac:dyDescent="0.4">
      <c r="A447" s="28" t="s">
        <v>1073</v>
      </c>
      <c r="B447" s="28" t="s">
        <v>1033</v>
      </c>
      <c r="C447" s="28" t="s">
        <v>1034</v>
      </c>
      <c r="D447" s="29">
        <v>1.4E-2</v>
      </c>
      <c r="E447" s="31">
        <f>단가대비표!O209</f>
        <v>0</v>
      </c>
      <c r="F447" s="34">
        <f>TRUNC(E447*D447,0)</f>
        <v>0</v>
      </c>
      <c r="G447" s="31">
        <f>단가대비표!P209</f>
        <v>172698</v>
      </c>
      <c r="H447" s="34">
        <f>TRUNC(G447*D447,0)</f>
        <v>2417</v>
      </c>
      <c r="I447" s="31">
        <f>단가대비표!V209</f>
        <v>0</v>
      </c>
      <c r="J447" s="34">
        <f>TRUNC(I447*D447,0)</f>
        <v>0</v>
      </c>
      <c r="K447" s="31">
        <f t="shared" si="62"/>
        <v>172698</v>
      </c>
      <c r="L447" s="34">
        <f t="shared" si="62"/>
        <v>2417</v>
      </c>
      <c r="M447" s="28" t="s">
        <v>52</v>
      </c>
      <c r="N447" s="2" t="s">
        <v>384</v>
      </c>
      <c r="O447" s="2" t="s">
        <v>1074</v>
      </c>
      <c r="P447" s="2" t="s">
        <v>62</v>
      </c>
      <c r="Q447" s="2" t="s">
        <v>62</v>
      </c>
      <c r="R447" s="2" t="s">
        <v>61</v>
      </c>
      <c r="S447" s="3"/>
      <c r="T447" s="3"/>
      <c r="U447" s="3"/>
      <c r="V447" s="3"/>
      <c r="W447" s="3">
        <v>2</v>
      </c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52</v>
      </c>
      <c r="AW447" s="2" t="s">
        <v>1494</v>
      </c>
      <c r="AX447" s="2" t="s">
        <v>52</v>
      </c>
      <c r="AY447" s="2" t="s">
        <v>52</v>
      </c>
      <c r="AZ447" s="2" t="s">
        <v>52</v>
      </c>
    </row>
    <row r="448" spans="1:52" ht="30" customHeight="1" x14ac:dyDescent="0.4">
      <c r="A448" s="28" t="s">
        <v>1037</v>
      </c>
      <c r="B448" s="28" t="s">
        <v>1055</v>
      </c>
      <c r="C448" s="28" t="s">
        <v>973</v>
      </c>
      <c r="D448" s="29">
        <v>1</v>
      </c>
      <c r="E448" s="31">
        <f>TRUNC(SUMIF(W444:W448, RIGHTB(O448, 1), H444:H448)*U448, 2)</f>
        <v>252.45</v>
      </c>
      <c r="F448" s="34">
        <f>TRUNC(E448*D448,0)</f>
        <v>252</v>
      </c>
      <c r="G448" s="31">
        <v>0</v>
      </c>
      <c r="H448" s="34">
        <f>TRUNC(G448*D448,0)</f>
        <v>0</v>
      </c>
      <c r="I448" s="31">
        <v>0</v>
      </c>
      <c r="J448" s="34">
        <f>TRUNC(I448*D448,0)</f>
        <v>0</v>
      </c>
      <c r="K448" s="31">
        <f t="shared" si="62"/>
        <v>252</v>
      </c>
      <c r="L448" s="34">
        <f t="shared" si="62"/>
        <v>252</v>
      </c>
      <c r="M448" s="28" t="s">
        <v>52</v>
      </c>
      <c r="N448" s="2" t="s">
        <v>384</v>
      </c>
      <c r="O448" s="2" t="s">
        <v>1109</v>
      </c>
      <c r="P448" s="2" t="s">
        <v>62</v>
      </c>
      <c r="Q448" s="2" t="s">
        <v>62</v>
      </c>
      <c r="R448" s="2" t="s">
        <v>62</v>
      </c>
      <c r="S448" s="3">
        <v>1</v>
      </c>
      <c r="T448" s="3">
        <v>0</v>
      </c>
      <c r="U448" s="3">
        <v>0.03</v>
      </c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52</v>
      </c>
      <c r="AW448" s="2" t="s">
        <v>1495</v>
      </c>
      <c r="AX448" s="2" t="s">
        <v>52</v>
      </c>
      <c r="AY448" s="2" t="s">
        <v>52</v>
      </c>
      <c r="AZ448" s="2" t="s">
        <v>52</v>
      </c>
    </row>
    <row r="449" spans="1:52" ht="30" customHeight="1" x14ac:dyDescent="0.4">
      <c r="A449" s="28" t="s">
        <v>1026</v>
      </c>
      <c r="B449" s="28" t="s">
        <v>52</v>
      </c>
      <c r="C449" s="28" t="s">
        <v>52</v>
      </c>
      <c r="D449" s="29"/>
      <c r="E449" s="31"/>
      <c r="F449" s="34">
        <f>TRUNC(SUMIF(N444:N448, N443, F444:F448),0)</f>
        <v>1460</v>
      </c>
      <c r="G449" s="31"/>
      <c r="H449" s="34">
        <f>TRUNC(SUMIF(N444:N448, N443, H444:H448),0)</f>
        <v>8415</v>
      </c>
      <c r="I449" s="31"/>
      <c r="J449" s="34">
        <f>TRUNC(SUMIF(N444:N448, N443, J444:J448),0)</f>
        <v>0</v>
      </c>
      <c r="K449" s="31"/>
      <c r="L449" s="34">
        <f>F449+H449+J449</f>
        <v>9875</v>
      </c>
      <c r="M449" s="28" t="s">
        <v>52</v>
      </c>
      <c r="N449" s="2" t="s">
        <v>173</v>
      </c>
      <c r="O449" s="2" t="s">
        <v>173</v>
      </c>
      <c r="P449" s="2" t="s">
        <v>52</v>
      </c>
      <c r="Q449" s="2" t="s">
        <v>52</v>
      </c>
      <c r="R449" s="2" t="s">
        <v>52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52</v>
      </c>
      <c r="AX449" s="2" t="s">
        <v>52</v>
      </c>
      <c r="AY449" s="2" t="s">
        <v>52</v>
      </c>
      <c r="AZ449" s="2" t="s">
        <v>52</v>
      </c>
    </row>
    <row r="450" spans="1:52" ht="30" customHeight="1" x14ac:dyDescent="0.4">
      <c r="A450" s="29"/>
      <c r="B450" s="29"/>
      <c r="C450" s="29"/>
      <c r="D450" s="29"/>
      <c r="E450" s="31"/>
      <c r="F450" s="34"/>
      <c r="G450" s="31"/>
      <c r="H450" s="34"/>
      <c r="I450" s="31"/>
      <c r="J450" s="34"/>
      <c r="K450" s="31"/>
      <c r="L450" s="34"/>
      <c r="M450" s="29"/>
    </row>
    <row r="451" spans="1:52" ht="30" customHeight="1" x14ac:dyDescent="0.4">
      <c r="A451" s="25" t="s">
        <v>1496</v>
      </c>
      <c r="B451" s="26"/>
      <c r="C451" s="26"/>
      <c r="D451" s="26"/>
      <c r="E451" s="30"/>
      <c r="F451" s="33"/>
      <c r="G451" s="30"/>
      <c r="H451" s="33"/>
      <c r="I451" s="30"/>
      <c r="J451" s="33"/>
      <c r="K451" s="30"/>
      <c r="L451" s="33"/>
      <c r="M451" s="27"/>
      <c r="N451" s="1" t="s">
        <v>380</v>
      </c>
    </row>
    <row r="452" spans="1:52" ht="30" customHeight="1" x14ac:dyDescent="0.4">
      <c r="A452" s="28" t="s">
        <v>1462</v>
      </c>
      <c r="B452" s="28" t="s">
        <v>1497</v>
      </c>
      <c r="C452" s="28" t="s">
        <v>178</v>
      </c>
      <c r="D452" s="29">
        <v>1.05</v>
      </c>
      <c r="E452" s="31">
        <f>단가대비표!O64</f>
        <v>1235</v>
      </c>
      <c r="F452" s="34">
        <f>TRUNC(E452*D452,0)</f>
        <v>1296</v>
      </c>
      <c r="G452" s="31">
        <f>단가대비표!P64</f>
        <v>0</v>
      </c>
      <c r="H452" s="34">
        <f>TRUNC(G452*D452,0)</f>
        <v>0</v>
      </c>
      <c r="I452" s="31">
        <f>단가대비표!V64</f>
        <v>0</v>
      </c>
      <c r="J452" s="34">
        <f>TRUNC(I452*D452,0)</f>
        <v>0</v>
      </c>
      <c r="K452" s="31">
        <f t="shared" ref="K452:L456" si="63">TRUNC(E452+G452+I452,0)</f>
        <v>1235</v>
      </c>
      <c r="L452" s="34">
        <f t="shared" si="63"/>
        <v>1296</v>
      </c>
      <c r="M452" s="28" t="s">
        <v>52</v>
      </c>
      <c r="N452" s="2" t="s">
        <v>380</v>
      </c>
      <c r="O452" s="2" t="s">
        <v>1498</v>
      </c>
      <c r="P452" s="2" t="s">
        <v>62</v>
      </c>
      <c r="Q452" s="2" t="s">
        <v>62</v>
      </c>
      <c r="R452" s="2" t="s">
        <v>61</v>
      </c>
      <c r="S452" s="3"/>
      <c r="T452" s="3"/>
      <c r="U452" s="3"/>
      <c r="V452" s="3">
        <v>1</v>
      </c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52</v>
      </c>
      <c r="AW452" s="2" t="s">
        <v>1499</v>
      </c>
      <c r="AX452" s="2" t="s">
        <v>52</v>
      </c>
      <c r="AY452" s="2" t="s">
        <v>52</v>
      </c>
      <c r="AZ452" s="2" t="s">
        <v>52</v>
      </c>
    </row>
    <row r="453" spans="1:52" ht="30" customHeight="1" x14ac:dyDescent="0.4">
      <c r="A453" s="28" t="s">
        <v>1067</v>
      </c>
      <c r="B453" s="28" t="s">
        <v>1104</v>
      </c>
      <c r="C453" s="28" t="s">
        <v>973</v>
      </c>
      <c r="D453" s="29">
        <v>1</v>
      </c>
      <c r="E453" s="31">
        <f>TRUNC(SUMIF(V452:V456, RIGHTB(O453, 1), F452:F456)*U453, 2)</f>
        <v>38.880000000000003</v>
      </c>
      <c r="F453" s="34">
        <f>TRUNC(E453*D453,0)</f>
        <v>38</v>
      </c>
      <c r="G453" s="31">
        <v>0</v>
      </c>
      <c r="H453" s="34">
        <f>TRUNC(G453*D453,0)</f>
        <v>0</v>
      </c>
      <c r="I453" s="31">
        <v>0</v>
      </c>
      <c r="J453" s="34">
        <f>TRUNC(I453*D453,0)</f>
        <v>0</v>
      </c>
      <c r="K453" s="31">
        <f t="shared" si="63"/>
        <v>38</v>
      </c>
      <c r="L453" s="34">
        <f t="shared" si="63"/>
        <v>38</v>
      </c>
      <c r="M453" s="28" t="s">
        <v>52</v>
      </c>
      <c r="N453" s="2" t="s">
        <v>380</v>
      </c>
      <c r="O453" s="2" t="s">
        <v>1039</v>
      </c>
      <c r="P453" s="2" t="s">
        <v>62</v>
      </c>
      <c r="Q453" s="2" t="s">
        <v>62</v>
      </c>
      <c r="R453" s="2" t="s">
        <v>62</v>
      </c>
      <c r="S453" s="3">
        <v>0</v>
      </c>
      <c r="T453" s="3">
        <v>0</v>
      </c>
      <c r="U453" s="3">
        <v>0.03</v>
      </c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52</v>
      </c>
      <c r="AW453" s="2" t="s">
        <v>1500</v>
      </c>
      <c r="AX453" s="2" t="s">
        <v>52</v>
      </c>
      <c r="AY453" s="2" t="s">
        <v>52</v>
      </c>
      <c r="AZ453" s="2" t="s">
        <v>52</v>
      </c>
    </row>
    <row r="454" spans="1:52" ht="30" customHeight="1" x14ac:dyDescent="0.4">
      <c r="A454" s="28" t="s">
        <v>1467</v>
      </c>
      <c r="B454" s="28" t="s">
        <v>1033</v>
      </c>
      <c r="C454" s="28" t="s">
        <v>1034</v>
      </c>
      <c r="D454" s="29">
        <v>3.2000000000000001E-2</v>
      </c>
      <c r="E454" s="31">
        <f>단가대비표!O219</f>
        <v>0</v>
      </c>
      <c r="F454" s="34">
        <f>TRUNC(E454*D454,0)</f>
        <v>0</v>
      </c>
      <c r="G454" s="31">
        <f>단가대비표!P219</f>
        <v>222151</v>
      </c>
      <c r="H454" s="34">
        <f>TRUNC(G454*D454,0)</f>
        <v>7108</v>
      </c>
      <c r="I454" s="31">
        <f>단가대비표!V219</f>
        <v>0</v>
      </c>
      <c r="J454" s="34">
        <f>TRUNC(I454*D454,0)</f>
        <v>0</v>
      </c>
      <c r="K454" s="31">
        <f t="shared" si="63"/>
        <v>222151</v>
      </c>
      <c r="L454" s="34">
        <f t="shared" si="63"/>
        <v>7108</v>
      </c>
      <c r="M454" s="28" t="s">
        <v>52</v>
      </c>
      <c r="N454" s="2" t="s">
        <v>380</v>
      </c>
      <c r="O454" s="2" t="s">
        <v>1468</v>
      </c>
      <c r="P454" s="2" t="s">
        <v>62</v>
      </c>
      <c r="Q454" s="2" t="s">
        <v>62</v>
      </c>
      <c r="R454" s="2" t="s">
        <v>61</v>
      </c>
      <c r="S454" s="3"/>
      <c r="T454" s="3"/>
      <c r="U454" s="3"/>
      <c r="V454" s="3"/>
      <c r="W454" s="3">
        <v>2</v>
      </c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52</v>
      </c>
      <c r="AW454" s="2" t="s">
        <v>1501</v>
      </c>
      <c r="AX454" s="2" t="s">
        <v>52</v>
      </c>
      <c r="AY454" s="2" t="s">
        <v>52</v>
      </c>
      <c r="AZ454" s="2" t="s">
        <v>52</v>
      </c>
    </row>
    <row r="455" spans="1:52" ht="30" customHeight="1" x14ac:dyDescent="0.4">
      <c r="A455" s="28" t="s">
        <v>1073</v>
      </c>
      <c r="B455" s="28" t="s">
        <v>1033</v>
      </c>
      <c r="C455" s="28" t="s">
        <v>1034</v>
      </c>
      <c r="D455" s="29">
        <v>1.6E-2</v>
      </c>
      <c r="E455" s="31">
        <f>단가대비표!O209</f>
        <v>0</v>
      </c>
      <c r="F455" s="34">
        <f>TRUNC(E455*D455,0)</f>
        <v>0</v>
      </c>
      <c r="G455" s="31">
        <f>단가대비표!P209</f>
        <v>172698</v>
      </c>
      <c r="H455" s="34">
        <f>TRUNC(G455*D455,0)</f>
        <v>2763</v>
      </c>
      <c r="I455" s="31">
        <f>단가대비표!V209</f>
        <v>0</v>
      </c>
      <c r="J455" s="34">
        <f>TRUNC(I455*D455,0)</f>
        <v>0</v>
      </c>
      <c r="K455" s="31">
        <f t="shared" si="63"/>
        <v>172698</v>
      </c>
      <c r="L455" s="34">
        <f t="shared" si="63"/>
        <v>2763</v>
      </c>
      <c r="M455" s="28" t="s">
        <v>52</v>
      </c>
      <c r="N455" s="2" t="s">
        <v>380</v>
      </c>
      <c r="O455" s="2" t="s">
        <v>1074</v>
      </c>
      <c r="P455" s="2" t="s">
        <v>62</v>
      </c>
      <c r="Q455" s="2" t="s">
        <v>62</v>
      </c>
      <c r="R455" s="2" t="s">
        <v>61</v>
      </c>
      <c r="S455" s="3"/>
      <c r="T455" s="3"/>
      <c r="U455" s="3"/>
      <c r="V455" s="3"/>
      <c r="W455" s="3">
        <v>2</v>
      </c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52</v>
      </c>
      <c r="AW455" s="2" t="s">
        <v>1502</v>
      </c>
      <c r="AX455" s="2" t="s">
        <v>52</v>
      </c>
      <c r="AY455" s="2" t="s">
        <v>52</v>
      </c>
      <c r="AZ455" s="2" t="s">
        <v>52</v>
      </c>
    </row>
    <row r="456" spans="1:52" ht="30" customHeight="1" x14ac:dyDescent="0.4">
      <c r="A456" s="28" t="s">
        <v>1037</v>
      </c>
      <c r="B456" s="28" t="s">
        <v>1055</v>
      </c>
      <c r="C456" s="28" t="s">
        <v>973</v>
      </c>
      <c r="D456" s="29">
        <v>1</v>
      </c>
      <c r="E456" s="31">
        <f>TRUNC(SUMIF(W452:W456, RIGHTB(O456, 1), H452:H456)*U456, 2)</f>
        <v>296.13</v>
      </c>
      <c r="F456" s="34">
        <f>TRUNC(E456*D456,0)</f>
        <v>296</v>
      </c>
      <c r="G456" s="31">
        <v>0</v>
      </c>
      <c r="H456" s="34">
        <f>TRUNC(G456*D456,0)</f>
        <v>0</v>
      </c>
      <c r="I456" s="31">
        <v>0</v>
      </c>
      <c r="J456" s="34">
        <f>TRUNC(I456*D456,0)</f>
        <v>0</v>
      </c>
      <c r="K456" s="31">
        <f t="shared" si="63"/>
        <v>296</v>
      </c>
      <c r="L456" s="34">
        <f t="shared" si="63"/>
        <v>296</v>
      </c>
      <c r="M456" s="28" t="s">
        <v>52</v>
      </c>
      <c r="N456" s="2" t="s">
        <v>380</v>
      </c>
      <c r="O456" s="2" t="s">
        <v>1109</v>
      </c>
      <c r="P456" s="2" t="s">
        <v>62</v>
      </c>
      <c r="Q456" s="2" t="s">
        <v>62</v>
      </c>
      <c r="R456" s="2" t="s">
        <v>62</v>
      </c>
      <c r="S456" s="3">
        <v>1</v>
      </c>
      <c r="T456" s="3">
        <v>0</v>
      </c>
      <c r="U456" s="3">
        <v>0.03</v>
      </c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52</v>
      </c>
      <c r="AW456" s="2" t="s">
        <v>1503</v>
      </c>
      <c r="AX456" s="2" t="s">
        <v>52</v>
      </c>
      <c r="AY456" s="2" t="s">
        <v>52</v>
      </c>
      <c r="AZ456" s="2" t="s">
        <v>52</v>
      </c>
    </row>
    <row r="457" spans="1:52" ht="30" customHeight="1" x14ac:dyDescent="0.4">
      <c r="A457" s="28" t="s">
        <v>1026</v>
      </c>
      <c r="B457" s="28" t="s">
        <v>52</v>
      </c>
      <c r="C457" s="28" t="s">
        <v>52</v>
      </c>
      <c r="D457" s="29"/>
      <c r="E457" s="31"/>
      <c r="F457" s="34">
        <f>TRUNC(SUMIF(N452:N456, N451, F452:F456),0)</f>
        <v>1630</v>
      </c>
      <c r="G457" s="31"/>
      <c r="H457" s="34">
        <f>TRUNC(SUMIF(N452:N456, N451, H452:H456),0)</f>
        <v>9871</v>
      </c>
      <c r="I457" s="31"/>
      <c r="J457" s="34">
        <f>TRUNC(SUMIF(N452:N456, N451, J452:J456),0)</f>
        <v>0</v>
      </c>
      <c r="K457" s="31"/>
      <c r="L457" s="34">
        <f>F457+H457+J457</f>
        <v>11501</v>
      </c>
      <c r="M457" s="28" t="s">
        <v>52</v>
      </c>
      <c r="N457" s="2" t="s">
        <v>173</v>
      </c>
      <c r="O457" s="2" t="s">
        <v>173</v>
      </c>
      <c r="P457" s="2" t="s">
        <v>52</v>
      </c>
      <c r="Q457" s="2" t="s">
        <v>52</v>
      </c>
      <c r="R457" s="2" t="s">
        <v>52</v>
      </c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2" t="s">
        <v>52</v>
      </c>
      <c r="AW457" s="2" t="s">
        <v>52</v>
      </c>
      <c r="AX457" s="2" t="s">
        <v>52</v>
      </c>
      <c r="AY457" s="2" t="s">
        <v>52</v>
      </c>
      <c r="AZ457" s="2" t="s">
        <v>52</v>
      </c>
    </row>
    <row r="458" spans="1:52" ht="30" customHeight="1" x14ac:dyDescent="0.4">
      <c r="A458" s="29"/>
      <c r="B458" s="29"/>
      <c r="C458" s="29"/>
      <c r="D458" s="29"/>
      <c r="E458" s="31"/>
      <c r="F458" s="34"/>
      <c r="G458" s="31"/>
      <c r="H458" s="34"/>
      <c r="I458" s="31"/>
      <c r="J458" s="34"/>
      <c r="K458" s="31"/>
      <c r="L458" s="34"/>
      <c r="M458" s="29"/>
    </row>
    <row r="459" spans="1:52" ht="30" customHeight="1" x14ac:dyDescent="0.4">
      <c r="A459" s="25" t="s">
        <v>1504</v>
      </c>
      <c r="B459" s="26"/>
      <c r="C459" s="26"/>
      <c r="D459" s="26"/>
      <c r="E459" s="30"/>
      <c r="F459" s="33"/>
      <c r="G459" s="30"/>
      <c r="H459" s="33"/>
      <c r="I459" s="30"/>
      <c r="J459" s="33"/>
      <c r="K459" s="30"/>
      <c r="L459" s="33"/>
      <c r="M459" s="27"/>
      <c r="N459" s="1" t="s">
        <v>376</v>
      </c>
    </row>
    <row r="460" spans="1:52" ht="30" customHeight="1" x14ac:dyDescent="0.4">
      <c r="A460" s="28" t="s">
        <v>369</v>
      </c>
      <c r="B460" s="28" t="s">
        <v>1505</v>
      </c>
      <c r="C460" s="28" t="s">
        <v>178</v>
      </c>
      <c r="D460" s="29">
        <v>1.05</v>
      </c>
      <c r="E460" s="31">
        <f>단가대비표!O58</f>
        <v>2203</v>
      </c>
      <c r="F460" s="34">
        <f t="shared" ref="F460:F466" si="64">TRUNC(E460*D460,0)</f>
        <v>2313</v>
      </c>
      <c r="G460" s="31">
        <f>단가대비표!P58</f>
        <v>0</v>
      </c>
      <c r="H460" s="34">
        <f t="shared" ref="H460:H466" si="65">TRUNC(G460*D460,0)</f>
        <v>0</v>
      </c>
      <c r="I460" s="31">
        <f>단가대비표!V58</f>
        <v>0</v>
      </c>
      <c r="J460" s="34">
        <f t="shared" ref="J460:J466" si="66">TRUNC(I460*D460,0)</f>
        <v>0</v>
      </c>
      <c r="K460" s="31">
        <f t="shared" ref="K460:L466" si="67">TRUNC(E460+G460+I460,0)</f>
        <v>2203</v>
      </c>
      <c r="L460" s="34">
        <f t="shared" si="67"/>
        <v>2313</v>
      </c>
      <c r="M460" s="28" t="s">
        <v>52</v>
      </c>
      <c r="N460" s="2" t="s">
        <v>376</v>
      </c>
      <c r="O460" s="2" t="s">
        <v>1506</v>
      </c>
      <c r="P460" s="2" t="s">
        <v>62</v>
      </c>
      <c r="Q460" s="2" t="s">
        <v>62</v>
      </c>
      <c r="R460" s="2" t="s">
        <v>61</v>
      </c>
      <c r="S460" s="3"/>
      <c r="T460" s="3"/>
      <c r="U460" s="3"/>
      <c r="V460" s="3">
        <v>1</v>
      </c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2" t="s">
        <v>52</v>
      </c>
      <c r="AW460" s="2" t="s">
        <v>1507</v>
      </c>
      <c r="AX460" s="2" t="s">
        <v>52</v>
      </c>
      <c r="AY460" s="2" t="s">
        <v>52</v>
      </c>
      <c r="AZ460" s="2" t="s">
        <v>52</v>
      </c>
    </row>
    <row r="461" spans="1:52" ht="30" customHeight="1" x14ac:dyDescent="0.4">
      <c r="A461" s="28" t="s">
        <v>1067</v>
      </c>
      <c r="B461" s="28" t="s">
        <v>1508</v>
      </c>
      <c r="C461" s="28" t="s">
        <v>973</v>
      </c>
      <c r="D461" s="29">
        <v>1</v>
      </c>
      <c r="E461" s="31">
        <f>TRUNC(SUMIF(V460:V466, RIGHTB(O461, 1), F460:F466)*U461, 2)</f>
        <v>69.39</v>
      </c>
      <c r="F461" s="34">
        <f t="shared" si="64"/>
        <v>69</v>
      </c>
      <c r="G461" s="31">
        <v>0</v>
      </c>
      <c r="H461" s="34">
        <f t="shared" si="65"/>
        <v>0</v>
      </c>
      <c r="I461" s="31">
        <v>0</v>
      </c>
      <c r="J461" s="34">
        <f t="shared" si="66"/>
        <v>0</v>
      </c>
      <c r="K461" s="31">
        <f t="shared" si="67"/>
        <v>69</v>
      </c>
      <c r="L461" s="34">
        <f t="shared" si="67"/>
        <v>69</v>
      </c>
      <c r="M461" s="28" t="s">
        <v>52</v>
      </c>
      <c r="N461" s="2" t="s">
        <v>376</v>
      </c>
      <c r="O461" s="2" t="s">
        <v>1039</v>
      </c>
      <c r="P461" s="2" t="s">
        <v>62</v>
      </c>
      <c r="Q461" s="2" t="s">
        <v>62</v>
      </c>
      <c r="R461" s="2" t="s">
        <v>62</v>
      </c>
      <c r="S461" s="3">
        <v>0</v>
      </c>
      <c r="T461" s="3">
        <v>0</v>
      </c>
      <c r="U461" s="3">
        <v>0.03</v>
      </c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52</v>
      </c>
      <c r="AW461" s="2" t="s">
        <v>1509</v>
      </c>
      <c r="AX461" s="2" t="s">
        <v>52</v>
      </c>
      <c r="AY461" s="2" t="s">
        <v>52</v>
      </c>
      <c r="AZ461" s="2" t="s">
        <v>52</v>
      </c>
    </row>
    <row r="462" spans="1:52" ht="30" customHeight="1" x14ac:dyDescent="0.4">
      <c r="A462" s="28" t="s">
        <v>1510</v>
      </c>
      <c r="B462" s="28" t="s">
        <v>1511</v>
      </c>
      <c r="C462" s="28" t="s">
        <v>573</v>
      </c>
      <c r="D462" s="29">
        <v>0.31</v>
      </c>
      <c r="E462" s="31">
        <f>단가대비표!O42</f>
        <v>1950</v>
      </c>
      <c r="F462" s="34">
        <f t="shared" si="64"/>
        <v>604</v>
      </c>
      <c r="G462" s="31">
        <f>단가대비표!P42</f>
        <v>0</v>
      </c>
      <c r="H462" s="34">
        <f t="shared" si="65"/>
        <v>0</v>
      </c>
      <c r="I462" s="31">
        <f>단가대비표!V42</f>
        <v>0</v>
      </c>
      <c r="J462" s="34">
        <f t="shared" si="66"/>
        <v>0</v>
      </c>
      <c r="K462" s="31">
        <f t="shared" si="67"/>
        <v>1950</v>
      </c>
      <c r="L462" s="34">
        <f t="shared" si="67"/>
        <v>604</v>
      </c>
      <c r="M462" s="28" t="s">
        <v>52</v>
      </c>
      <c r="N462" s="2" t="s">
        <v>376</v>
      </c>
      <c r="O462" s="2" t="s">
        <v>1512</v>
      </c>
      <c r="P462" s="2" t="s">
        <v>62</v>
      </c>
      <c r="Q462" s="2" t="s">
        <v>62</v>
      </c>
      <c r="R462" s="2" t="s">
        <v>61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52</v>
      </c>
      <c r="AW462" s="2" t="s">
        <v>1513</v>
      </c>
      <c r="AX462" s="2" t="s">
        <v>52</v>
      </c>
      <c r="AY462" s="2" t="s">
        <v>52</v>
      </c>
      <c r="AZ462" s="2" t="s">
        <v>52</v>
      </c>
    </row>
    <row r="463" spans="1:52" ht="30" customHeight="1" x14ac:dyDescent="0.4">
      <c r="A463" s="28" t="s">
        <v>1514</v>
      </c>
      <c r="B463" s="28" t="s">
        <v>1515</v>
      </c>
      <c r="C463" s="28" t="s">
        <v>178</v>
      </c>
      <c r="D463" s="29">
        <v>0.27</v>
      </c>
      <c r="E463" s="31">
        <f>단가대비표!O44</f>
        <v>360</v>
      </c>
      <c r="F463" s="34">
        <f t="shared" si="64"/>
        <v>97</v>
      </c>
      <c r="G463" s="31">
        <f>단가대비표!P44</f>
        <v>0</v>
      </c>
      <c r="H463" s="34">
        <f t="shared" si="65"/>
        <v>0</v>
      </c>
      <c r="I463" s="31">
        <f>단가대비표!V44</f>
        <v>0</v>
      </c>
      <c r="J463" s="34">
        <f t="shared" si="66"/>
        <v>0</v>
      </c>
      <c r="K463" s="31">
        <f t="shared" si="67"/>
        <v>360</v>
      </c>
      <c r="L463" s="34">
        <f t="shared" si="67"/>
        <v>97</v>
      </c>
      <c r="M463" s="28" t="s">
        <v>52</v>
      </c>
      <c r="N463" s="2" t="s">
        <v>376</v>
      </c>
      <c r="O463" s="2" t="s">
        <v>1516</v>
      </c>
      <c r="P463" s="2" t="s">
        <v>62</v>
      </c>
      <c r="Q463" s="2" t="s">
        <v>62</v>
      </c>
      <c r="R463" s="2" t="s">
        <v>61</v>
      </c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2" t="s">
        <v>52</v>
      </c>
      <c r="AW463" s="2" t="s">
        <v>1517</v>
      </c>
      <c r="AX463" s="2" t="s">
        <v>52</v>
      </c>
      <c r="AY463" s="2" t="s">
        <v>52</v>
      </c>
      <c r="AZ463" s="2" t="s">
        <v>52</v>
      </c>
    </row>
    <row r="464" spans="1:52" ht="30" customHeight="1" x14ac:dyDescent="0.4">
      <c r="A464" s="28" t="s">
        <v>1467</v>
      </c>
      <c r="B464" s="28" t="s">
        <v>1033</v>
      </c>
      <c r="C464" s="28" t="s">
        <v>1034</v>
      </c>
      <c r="D464" s="29">
        <v>1.7999999999999999E-2</v>
      </c>
      <c r="E464" s="31">
        <f>단가대비표!O219</f>
        <v>0</v>
      </c>
      <c r="F464" s="34">
        <f t="shared" si="64"/>
        <v>0</v>
      </c>
      <c r="G464" s="31">
        <f>단가대비표!P219</f>
        <v>222151</v>
      </c>
      <c r="H464" s="34">
        <f t="shared" si="65"/>
        <v>3998</v>
      </c>
      <c r="I464" s="31">
        <f>단가대비표!V219</f>
        <v>0</v>
      </c>
      <c r="J464" s="34">
        <f t="shared" si="66"/>
        <v>0</v>
      </c>
      <c r="K464" s="31">
        <f t="shared" si="67"/>
        <v>222151</v>
      </c>
      <c r="L464" s="34">
        <f t="shared" si="67"/>
        <v>3998</v>
      </c>
      <c r="M464" s="28" t="s">
        <v>52</v>
      </c>
      <c r="N464" s="2" t="s">
        <v>376</v>
      </c>
      <c r="O464" s="2" t="s">
        <v>1468</v>
      </c>
      <c r="P464" s="2" t="s">
        <v>62</v>
      </c>
      <c r="Q464" s="2" t="s">
        <v>62</v>
      </c>
      <c r="R464" s="2" t="s">
        <v>61</v>
      </c>
      <c r="S464" s="3"/>
      <c r="T464" s="3"/>
      <c r="U464" s="3"/>
      <c r="V464" s="3"/>
      <c r="W464" s="3">
        <v>2</v>
      </c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52</v>
      </c>
      <c r="AW464" s="2" t="s">
        <v>1518</v>
      </c>
      <c r="AX464" s="2" t="s">
        <v>52</v>
      </c>
      <c r="AY464" s="2" t="s">
        <v>52</v>
      </c>
      <c r="AZ464" s="2" t="s">
        <v>52</v>
      </c>
    </row>
    <row r="465" spans="1:52" ht="30" customHeight="1" x14ac:dyDescent="0.4">
      <c r="A465" s="28" t="s">
        <v>1073</v>
      </c>
      <c r="B465" s="28" t="s">
        <v>1033</v>
      </c>
      <c r="C465" s="28" t="s">
        <v>1034</v>
      </c>
      <c r="D465" s="29">
        <v>8.9999999999999993E-3</v>
      </c>
      <c r="E465" s="31">
        <f>단가대비표!O209</f>
        <v>0</v>
      </c>
      <c r="F465" s="34">
        <f t="shared" si="64"/>
        <v>0</v>
      </c>
      <c r="G465" s="31">
        <f>단가대비표!P209</f>
        <v>172698</v>
      </c>
      <c r="H465" s="34">
        <f t="shared" si="65"/>
        <v>1554</v>
      </c>
      <c r="I465" s="31">
        <f>단가대비표!V209</f>
        <v>0</v>
      </c>
      <c r="J465" s="34">
        <f t="shared" si="66"/>
        <v>0</v>
      </c>
      <c r="K465" s="31">
        <f t="shared" si="67"/>
        <v>172698</v>
      </c>
      <c r="L465" s="34">
        <f t="shared" si="67"/>
        <v>1554</v>
      </c>
      <c r="M465" s="28" t="s">
        <v>52</v>
      </c>
      <c r="N465" s="2" t="s">
        <v>376</v>
      </c>
      <c r="O465" s="2" t="s">
        <v>1074</v>
      </c>
      <c r="P465" s="2" t="s">
        <v>62</v>
      </c>
      <c r="Q465" s="2" t="s">
        <v>62</v>
      </c>
      <c r="R465" s="2" t="s">
        <v>61</v>
      </c>
      <c r="S465" s="3"/>
      <c r="T465" s="3"/>
      <c r="U465" s="3"/>
      <c r="V465" s="3"/>
      <c r="W465" s="3">
        <v>2</v>
      </c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1519</v>
      </c>
      <c r="AX465" s="2" t="s">
        <v>52</v>
      </c>
      <c r="AY465" s="2" t="s">
        <v>52</v>
      </c>
      <c r="AZ465" s="2" t="s">
        <v>52</v>
      </c>
    </row>
    <row r="466" spans="1:52" ht="30" customHeight="1" x14ac:dyDescent="0.4">
      <c r="A466" s="28" t="s">
        <v>1037</v>
      </c>
      <c r="B466" s="28" t="s">
        <v>1055</v>
      </c>
      <c r="C466" s="28" t="s">
        <v>973</v>
      </c>
      <c r="D466" s="29">
        <v>1</v>
      </c>
      <c r="E466" s="31">
        <f>TRUNC(SUMIF(W460:W466, RIGHTB(O466, 1), H460:H466)*U466, 2)</f>
        <v>166.56</v>
      </c>
      <c r="F466" s="34">
        <f t="shared" si="64"/>
        <v>166</v>
      </c>
      <c r="G466" s="31">
        <v>0</v>
      </c>
      <c r="H466" s="34">
        <f t="shared" si="65"/>
        <v>0</v>
      </c>
      <c r="I466" s="31">
        <v>0</v>
      </c>
      <c r="J466" s="34">
        <f t="shared" si="66"/>
        <v>0</v>
      </c>
      <c r="K466" s="31">
        <f t="shared" si="67"/>
        <v>166</v>
      </c>
      <c r="L466" s="34">
        <f t="shared" si="67"/>
        <v>166</v>
      </c>
      <c r="M466" s="28" t="s">
        <v>52</v>
      </c>
      <c r="N466" s="2" t="s">
        <v>376</v>
      </c>
      <c r="O466" s="2" t="s">
        <v>1109</v>
      </c>
      <c r="P466" s="2" t="s">
        <v>62</v>
      </c>
      <c r="Q466" s="2" t="s">
        <v>62</v>
      </c>
      <c r="R466" s="2" t="s">
        <v>62</v>
      </c>
      <c r="S466" s="3">
        <v>1</v>
      </c>
      <c r="T466" s="3">
        <v>0</v>
      </c>
      <c r="U466" s="3">
        <v>0.03</v>
      </c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1520</v>
      </c>
      <c r="AX466" s="2" t="s">
        <v>52</v>
      </c>
      <c r="AY466" s="2" t="s">
        <v>52</v>
      </c>
      <c r="AZ466" s="2" t="s">
        <v>52</v>
      </c>
    </row>
    <row r="467" spans="1:52" ht="30" customHeight="1" x14ac:dyDescent="0.4">
      <c r="A467" s="28" t="s">
        <v>1026</v>
      </c>
      <c r="B467" s="28" t="s">
        <v>52</v>
      </c>
      <c r="C467" s="28" t="s">
        <v>52</v>
      </c>
      <c r="D467" s="29"/>
      <c r="E467" s="31"/>
      <c r="F467" s="34">
        <f>TRUNC(SUMIF(N460:N466, N459, F460:F466),0)</f>
        <v>3249</v>
      </c>
      <c r="G467" s="31"/>
      <c r="H467" s="34">
        <f>TRUNC(SUMIF(N460:N466, N459, H460:H466),0)</f>
        <v>5552</v>
      </c>
      <c r="I467" s="31"/>
      <c r="J467" s="34">
        <f>TRUNC(SUMIF(N460:N466, N459, J460:J466),0)</f>
        <v>0</v>
      </c>
      <c r="K467" s="31"/>
      <c r="L467" s="34">
        <f>F467+H467+J467</f>
        <v>8801</v>
      </c>
      <c r="M467" s="28" t="s">
        <v>52</v>
      </c>
      <c r="N467" s="2" t="s">
        <v>173</v>
      </c>
      <c r="O467" s="2" t="s">
        <v>173</v>
      </c>
      <c r="P467" s="2" t="s">
        <v>52</v>
      </c>
      <c r="Q467" s="2" t="s">
        <v>52</v>
      </c>
      <c r="R467" s="2" t="s">
        <v>52</v>
      </c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2" t="s">
        <v>52</v>
      </c>
      <c r="AW467" s="2" t="s">
        <v>52</v>
      </c>
      <c r="AX467" s="2" t="s">
        <v>52</v>
      </c>
      <c r="AY467" s="2" t="s">
        <v>52</v>
      </c>
      <c r="AZ467" s="2" t="s">
        <v>52</v>
      </c>
    </row>
    <row r="468" spans="1:52" ht="30" customHeight="1" x14ac:dyDescent="0.4">
      <c r="A468" s="29"/>
      <c r="B468" s="29"/>
      <c r="C468" s="29"/>
      <c r="D468" s="29"/>
      <c r="E468" s="31"/>
      <c r="F468" s="34"/>
      <c r="G468" s="31"/>
      <c r="H468" s="34"/>
      <c r="I468" s="31"/>
      <c r="J468" s="34"/>
      <c r="K468" s="31"/>
      <c r="L468" s="34"/>
      <c r="M468" s="29"/>
    </row>
    <row r="469" spans="1:52" ht="30" customHeight="1" x14ac:dyDescent="0.4">
      <c r="A469" s="25" t="s">
        <v>1521</v>
      </c>
      <c r="B469" s="26"/>
      <c r="C469" s="26"/>
      <c r="D469" s="26"/>
      <c r="E469" s="30"/>
      <c r="F469" s="33"/>
      <c r="G469" s="30"/>
      <c r="H469" s="33"/>
      <c r="I469" s="30"/>
      <c r="J469" s="33"/>
      <c r="K469" s="30"/>
      <c r="L469" s="33"/>
      <c r="M469" s="27"/>
      <c r="N469" s="1" t="s">
        <v>372</v>
      </c>
    </row>
    <row r="470" spans="1:52" ht="30" customHeight="1" x14ac:dyDescent="0.4">
      <c r="A470" s="28" t="s">
        <v>369</v>
      </c>
      <c r="B470" s="28" t="s">
        <v>1522</v>
      </c>
      <c r="C470" s="28" t="s">
        <v>178</v>
      </c>
      <c r="D470" s="29">
        <v>1.05</v>
      </c>
      <c r="E470" s="31">
        <f>단가대비표!O59</f>
        <v>2954</v>
      </c>
      <c r="F470" s="34">
        <f t="shared" ref="F470:F476" si="68">TRUNC(E470*D470,0)</f>
        <v>3101</v>
      </c>
      <c r="G470" s="31">
        <f>단가대비표!P59</f>
        <v>0</v>
      </c>
      <c r="H470" s="34">
        <f t="shared" ref="H470:H476" si="69">TRUNC(G470*D470,0)</f>
        <v>0</v>
      </c>
      <c r="I470" s="31">
        <f>단가대비표!V59</f>
        <v>0</v>
      </c>
      <c r="J470" s="34">
        <f t="shared" ref="J470:J476" si="70">TRUNC(I470*D470,0)</f>
        <v>0</v>
      </c>
      <c r="K470" s="31">
        <f t="shared" ref="K470:L476" si="71">TRUNC(E470+G470+I470,0)</f>
        <v>2954</v>
      </c>
      <c r="L470" s="34">
        <f t="shared" si="71"/>
        <v>3101</v>
      </c>
      <c r="M470" s="28" t="s">
        <v>52</v>
      </c>
      <c r="N470" s="2" t="s">
        <v>372</v>
      </c>
      <c r="O470" s="2" t="s">
        <v>1523</v>
      </c>
      <c r="P470" s="2" t="s">
        <v>62</v>
      </c>
      <c r="Q470" s="2" t="s">
        <v>62</v>
      </c>
      <c r="R470" s="2" t="s">
        <v>61</v>
      </c>
      <c r="S470" s="3"/>
      <c r="T470" s="3"/>
      <c r="U470" s="3"/>
      <c r="V470" s="3">
        <v>1</v>
      </c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52</v>
      </c>
      <c r="AW470" s="2" t="s">
        <v>1524</v>
      </c>
      <c r="AX470" s="2" t="s">
        <v>52</v>
      </c>
      <c r="AY470" s="2" t="s">
        <v>52</v>
      </c>
      <c r="AZ470" s="2" t="s">
        <v>52</v>
      </c>
    </row>
    <row r="471" spans="1:52" ht="30" customHeight="1" x14ac:dyDescent="0.4">
      <c r="A471" s="28" t="s">
        <v>1067</v>
      </c>
      <c r="B471" s="28" t="s">
        <v>1508</v>
      </c>
      <c r="C471" s="28" t="s">
        <v>973</v>
      </c>
      <c r="D471" s="29">
        <v>1</v>
      </c>
      <c r="E471" s="31">
        <f>TRUNC(SUMIF(V470:V476, RIGHTB(O471, 1), F470:F476)*U471, 2)</f>
        <v>93.03</v>
      </c>
      <c r="F471" s="34">
        <f t="shared" si="68"/>
        <v>93</v>
      </c>
      <c r="G471" s="31">
        <v>0</v>
      </c>
      <c r="H471" s="34">
        <f t="shared" si="69"/>
        <v>0</v>
      </c>
      <c r="I471" s="31">
        <v>0</v>
      </c>
      <c r="J471" s="34">
        <f t="shared" si="70"/>
        <v>0</v>
      </c>
      <c r="K471" s="31">
        <f t="shared" si="71"/>
        <v>93</v>
      </c>
      <c r="L471" s="34">
        <f t="shared" si="71"/>
        <v>93</v>
      </c>
      <c r="M471" s="28" t="s">
        <v>52</v>
      </c>
      <c r="N471" s="2" t="s">
        <v>372</v>
      </c>
      <c r="O471" s="2" t="s">
        <v>1039</v>
      </c>
      <c r="P471" s="2" t="s">
        <v>62</v>
      </c>
      <c r="Q471" s="2" t="s">
        <v>62</v>
      </c>
      <c r="R471" s="2" t="s">
        <v>62</v>
      </c>
      <c r="S471" s="3">
        <v>0</v>
      </c>
      <c r="T471" s="3">
        <v>0</v>
      </c>
      <c r="U471" s="3">
        <v>0.03</v>
      </c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1525</v>
      </c>
      <c r="AX471" s="2" t="s">
        <v>52</v>
      </c>
      <c r="AY471" s="2" t="s">
        <v>52</v>
      </c>
      <c r="AZ471" s="2" t="s">
        <v>52</v>
      </c>
    </row>
    <row r="472" spans="1:52" ht="30" customHeight="1" x14ac:dyDescent="0.4">
      <c r="A472" s="28" t="s">
        <v>1510</v>
      </c>
      <c r="B472" s="28" t="s">
        <v>1511</v>
      </c>
      <c r="C472" s="28" t="s">
        <v>573</v>
      </c>
      <c r="D472" s="29">
        <v>0.43</v>
      </c>
      <c r="E472" s="31">
        <f>단가대비표!O42</f>
        <v>1950</v>
      </c>
      <c r="F472" s="34">
        <f t="shared" si="68"/>
        <v>838</v>
      </c>
      <c r="G472" s="31">
        <f>단가대비표!P42</f>
        <v>0</v>
      </c>
      <c r="H472" s="34">
        <f t="shared" si="69"/>
        <v>0</v>
      </c>
      <c r="I472" s="31">
        <f>단가대비표!V42</f>
        <v>0</v>
      </c>
      <c r="J472" s="34">
        <f t="shared" si="70"/>
        <v>0</v>
      </c>
      <c r="K472" s="31">
        <f t="shared" si="71"/>
        <v>1950</v>
      </c>
      <c r="L472" s="34">
        <f t="shared" si="71"/>
        <v>838</v>
      </c>
      <c r="M472" s="28" t="s">
        <v>52</v>
      </c>
      <c r="N472" s="2" t="s">
        <v>372</v>
      </c>
      <c r="O472" s="2" t="s">
        <v>1512</v>
      </c>
      <c r="P472" s="2" t="s">
        <v>62</v>
      </c>
      <c r="Q472" s="2" t="s">
        <v>62</v>
      </c>
      <c r="R472" s="2" t="s">
        <v>61</v>
      </c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52</v>
      </c>
      <c r="AW472" s="2" t="s">
        <v>1526</v>
      </c>
      <c r="AX472" s="2" t="s">
        <v>52</v>
      </c>
      <c r="AY472" s="2" t="s">
        <v>52</v>
      </c>
      <c r="AZ472" s="2" t="s">
        <v>52</v>
      </c>
    </row>
    <row r="473" spans="1:52" ht="30" customHeight="1" x14ac:dyDescent="0.4">
      <c r="A473" s="28" t="s">
        <v>1514</v>
      </c>
      <c r="B473" s="28" t="s">
        <v>1515</v>
      </c>
      <c r="C473" s="28" t="s">
        <v>178</v>
      </c>
      <c r="D473" s="29">
        <v>0.37</v>
      </c>
      <c r="E473" s="31">
        <f>단가대비표!O44</f>
        <v>360</v>
      </c>
      <c r="F473" s="34">
        <f t="shared" si="68"/>
        <v>133</v>
      </c>
      <c r="G473" s="31">
        <f>단가대비표!P44</f>
        <v>0</v>
      </c>
      <c r="H473" s="34">
        <f t="shared" si="69"/>
        <v>0</v>
      </c>
      <c r="I473" s="31">
        <f>단가대비표!V44</f>
        <v>0</v>
      </c>
      <c r="J473" s="34">
        <f t="shared" si="70"/>
        <v>0</v>
      </c>
      <c r="K473" s="31">
        <f t="shared" si="71"/>
        <v>360</v>
      </c>
      <c r="L473" s="34">
        <f t="shared" si="71"/>
        <v>133</v>
      </c>
      <c r="M473" s="28" t="s">
        <v>52</v>
      </c>
      <c r="N473" s="2" t="s">
        <v>372</v>
      </c>
      <c r="O473" s="2" t="s">
        <v>1516</v>
      </c>
      <c r="P473" s="2" t="s">
        <v>62</v>
      </c>
      <c r="Q473" s="2" t="s">
        <v>62</v>
      </c>
      <c r="R473" s="2" t="s">
        <v>61</v>
      </c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52</v>
      </c>
      <c r="AW473" s="2" t="s">
        <v>1527</v>
      </c>
      <c r="AX473" s="2" t="s">
        <v>52</v>
      </c>
      <c r="AY473" s="2" t="s">
        <v>52</v>
      </c>
      <c r="AZ473" s="2" t="s">
        <v>52</v>
      </c>
    </row>
    <row r="474" spans="1:52" ht="30" customHeight="1" x14ac:dyDescent="0.4">
      <c r="A474" s="28" t="s">
        <v>1467</v>
      </c>
      <c r="B474" s="28" t="s">
        <v>1033</v>
      </c>
      <c r="C474" s="28" t="s">
        <v>1034</v>
      </c>
      <c r="D474" s="29">
        <v>3.2000000000000001E-2</v>
      </c>
      <c r="E474" s="31">
        <f>단가대비표!O219</f>
        <v>0</v>
      </c>
      <c r="F474" s="34">
        <f t="shared" si="68"/>
        <v>0</v>
      </c>
      <c r="G474" s="31">
        <f>단가대비표!P219</f>
        <v>222151</v>
      </c>
      <c r="H474" s="34">
        <f t="shared" si="69"/>
        <v>7108</v>
      </c>
      <c r="I474" s="31">
        <f>단가대비표!V219</f>
        <v>0</v>
      </c>
      <c r="J474" s="34">
        <f t="shared" si="70"/>
        <v>0</v>
      </c>
      <c r="K474" s="31">
        <f t="shared" si="71"/>
        <v>222151</v>
      </c>
      <c r="L474" s="34">
        <f t="shared" si="71"/>
        <v>7108</v>
      </c>
      <c r="M474" s="28" t="s">
        <v>52</v>
      </c>
      <c r="N474" s="2" t="s">
        <v>372</v>
      </c>
      <c r="O474" s="2" t="s">
        <v>1468</v>
      </c>
      <c r="P474" s="2" t="s">
        <v>62</v>
      </c>
      <c r="Q474" s="2" t="s">
        <v>62</v>
      </c>
      <c r="R474" s="2" t="s">
        <v>61</v>
      </c>
      <c r="S474" s="3"/>
      <c r="T474" s="3"/>
      <c r="U474" s="3"/>
      <c r="V474" s="3"/>
      <c r="W474" s="3">
        <v>2</v>
      </c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52</v>
      </c>
      <c r="AW474" s="2" t="s">
        <v>1528</v>
      </c>
      <c r="AX474" s="2" t="s">
        <v>52</v>
      </c>
      <c r="AY474" s="2" t="s">
        <v>52</v>
      </c>
      <c r="AZ474" s="2" t="s">
        <v>52</v>
      </c>
    </row>
    <row r="475" spans="1:52" ht="30" customHeight="1" x14ac:dyDescent="0.4">
      <c r="A475" s="28" t="s">
        <v>1073</v>
      </c>
      <c r="B475" s="28" t="s">
        <v>1033</v>
      </c>
      <c r="C475" s="28" t="s">
        <v>1034</v>
      </c>
      <c r="D475" s="29">
        <v>1.6E-2</v>
      </c>
      <c r="E475" s="31">
        <f>단가대비표!O209</f>
        <v>0</v>
      </c>
      <c r="F475" s="34">
        <f t="shared" si="68"/>
        <v>0</v>
      </c>
      <c r="G475" s="31">
        <f>단가대비표!P209</f>
        <v>172698</v>
      </c>
      <c r="H475" s="34">
        <f t="shared" si="69"/>
        <v>2763</v>
      </c>
      <c r="I475" s="31">
        <f>단가대비표!V209</f>
        <v>0</v>
      </c>
      <c r="J475" s="34">
        <f t="shared" si="70"/>
        <v>0</v>
      </c>
      <c r="K475" s="31">
        <f t="shared" si="71"/>
        <v>172698</v>
      </c>
      <c r="L475" s="34">
        <f t="shared" si="71"/>
        <v>2763</v>
      </c>
      <c r="M475" s="28" t="s">
        <v>52</v>
      </c>
      <c r="N475" s="2" t="s">
        <v>372</v>
      </c>
      <c r="O475" s="2" t="s">
        <v>1074</v>
      </c>
      <c r="P475" s="2" t="s">
        <v>62</v>
      </c>
      <c r="Q475" s="2" t="s">
        <v>62</v>
      </c>
      <c r="R475" s="2" t="s">
        <v>61</v>
      </c>
      <c r="S475" s="3"/>
      <c r="T475" s="3"/>
      <c r="U475" s="3"/>
      <c r="V475" s="3"/>
      <c r="W475" s="3">
        <v>2</v>
      </c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52</v>
      </c>
      <c r="AW475" s="2" t="s">
        <v>1529</v>
      </c>
      <c r="AX475" s="2" t="s">
        <v>52</v>
      </c>
      <c r="AY475" s="2" t="s">
        <v>52</v>
      </c>
      <c r="AZ475" s="2" t="s">
        <v>52</v>
      </c>
    </row>
    <row r="476" spans="1:52" ht="30" customHeight="1" x14ac:dyDescent="0.4">
      <c r="A476" s="28" t="s">
        <v>1037</v>
      </c>
      <c r="B476" s="28" t="s">
        <v>1055</v>
      </c>
      <c r="C476" s="28" t="s">
        <v>973</v>
      </c>
      <c r="D476" s="29">
        <v>1</v>
      </c>
      <c r="E476" s="31">
        <f>TRUNC(SUMIF(W470:W476, RIGHTB(O476, 1), H470:H476)*U476, 2)</f>
        <v>296.13</v>
      </c>
      <c r="F476" s="34">
        <f t="shared" si="68"/>
        <v>296</v>
      </c>
      <c r="G476" s="31">
        <v>0</v>
      </c>
      <c r="H476" s="34">
        <f t="shared" si="69"/>
        <v>0</v>
      </c>
      <c r="I476" s="31">
        <v>0</v>
      </c>
      <c r="J476" s="34">
        <f t="shared" si="70"/>
        <v>0</v>
      </c>
      <c r="K476" s="31">
        <f t="shared" si="71"/>
        <v>296</v>
      </c>
      <c r="L476" s="34">
        <f t="shared" si="71"/>
        <v>296</v>
      </c>
      <c r="M476" s="28" t="s">
        <v>52</v>
      </c>
      <c r="N476" s="2" t="s">
        <v>372</v>
      </c>
      <c r="O476" s="2" t="s">
        <v>1109</v>
      </c>
      <c r="P476" s="2" t="s">
        <v>62</v>
      </c>
      <c r="Q476" s="2" t="s">
        <v>62</v>
      </c>
      <c r="R476" s="2" t="s">
        <v>62</v>
      </c>
      <c r="S476" s="3">
        <v>1</v>
      </c>
      <c r="T476" s="3">
        <v>0</v>
      </c>
      <c r="U476" s="3">
        <v>0.03</v>
      </c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52</v>
      </c>
      <c r="AW476" s="2" t="s">
        <v>1530</v>
      </c>
      <c r="AX476" s="2" t="s">
        <v>52</v>
      </c>
      <c r="AY476" s="2" t="s">
        <v>52</v>
      </c>
      <c r="AZ476" s="2" t="s">
        <v>52</v>
      </c>
    </row>
    <row r="477" spans="1:52" ht="30" customHeight="1" x14ac:dyDescent="0.4">
      <c r="A477" s="28" t="s">
        <v>1026</v>
      </c>
      <c r="B477" s="28" t="s">
        <v>52</v>
      </c>
      <c r="C477" s="28" t="s">
        <v>52</v>
      </c>
      <c r="D477" s="29"/>
      <c r="E477" s="31"/>
      <c r="F477" s="34">
        <f>TRUNC(SUMIF(N470:N476, N469, F470:F476),0)</f>
        <v>4461</v>
      </c>
      <c r="G477" s="31"/>
      <c r="H477" s="34">
        <f>TRUNC(SUMIF(N470:N476, N469, H470:H476),0)</f>
        <v>9871</v>
      </c>
      <c r="I477" s="31"/>
      <c r="J477" s="34">
        <f>TRUNC(SUMIF(N470:N476, N469, J470:J476),0)</f>
        <v>0</v>
      </c>
      <c r="K477" s="31"/>
      <c r="L477" s="34">
        <f>F477+H477+J477</f>
        <v>14332</v>
      </c>
      <c r="M477" s="28" t="s">
        <v>52</v>
      </c>
      <c r="N477" s="2" t="s">
        <v>173</v>
      </c>
      <c r="O477" s="2" t="s">
        <v>173</v>
      </c>
      <c r="P477" s="2" t="s">
        <v>52</v>
      </c>
      <c r="Q477" s="2" t="s">
        <v>52</v>
      </c>
      <c r="R477" s="2" t="s">
        <v>52</v>
      </c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52</v>
      </c>
      <c r="AW477" s="2" t="s">
        <v>52</v>
      </c>
      <c r="AX477" s="2" t="s">
        <v>52</v>
      </c>
      <c r="AY477" s="2" t="s">
        <v>52</v>
      </c>
      <c r="AZ477" s="2" t="s">
        <v>52</v>
      </c>
    </row>
    <row r="478" spans="1:52" ht="30" customHeight="1" x14ac:dyDescent="0.4">
      <c r="A478" s="29"/>
      <c r="B478" s="29"/>
      <c r="C478" s="29"/>
      <c r="D478" s="29"/>
      <c r="E478" s="31"/>
      <c r="F478" s="34"/>
      <c r="G478" s="31"/>
      <c r="H478" s="34"/>
      <c r="I478" s="31"/>
      <c r="J478" s="34"/>
      <c r="K478" s="31"/>
      <c r="L478" s="34"/>
      <c r="M478" s="29"/>
    </row>
    <row r="479" spans="1:52" ht="30" customHeight="1" x14ac:dyDescent="0.4">
      <c r="A479" s="25" t="s">
        <v>1531</v>
      </c>
      <c r="B479" s="26"/>
      <c r="C479" s="26"/>
      <c r="D479" s="26"/>
      <c r="E479" s="30"/>
      <c r="F479" s="33"/>
      <c r="G479" s="30"/>
      <c r="H479" s="33"/>
      <c r="I479" s="30"/>
      <c r="J479" s="33"/>
      <c r="K479" s="30"/>
      <c r="L479" s="33"/>
      <c r="M479" s="27"/>
      <c r="N479" s="1" t="s">
        <v>584</v>
      </c>
    </row>
    <row r="480" spans="1:52" ht="30" customHeight="1" x14ac:dyDescent="0.4">
      <c r="A480" s="28" t="s">
        <v>1532</v>
      </c>
      <c r="B480" s="28" t="s">
        <v>1533</v>
      </c>
      <c r="C480" s="28" t="s">
        <v>573</v>
      </c>
      <c r="D480" s="29">
        <v>1.2</v>
      </c>
      <c r="E480" s="31">
        <f>단가대비표!O65</f>
        <v>11500</v>
      </c>
      <c r="F480" s="34">
        <f t="shared" ref="F480:F486" si="72">TRUNC(E480*D480,0)</f>
        <v>13800</v>
      </c>
      <c r="G480" s="31">
        <f>단가대비표!P65</f>
        <v>0</v>
      </c>
      <c r="H480" s="34">
        <f t="shared" ref="H480:H486" si="73">TRUNC(G480*D480,0)</f>
        <v>0</v>
      </c>
      <c r="I480" s="31">
        <f>단가대비표!V65</f>
        <v>0</v>
      </c>
      <c r="J480" s="34">
        <f t="shared" ref="J480:J486" si="74">TRUNC(I480*D480,0)</f>
        <v>0</v>
      </c>
      <c r="K480" s="31">
        <f t="shared" ref="K480:L486" si="75">TRUNC(E480+G480+I480,0)</f>
        <v>11500</v>
      </c>
      <c r="L480" s="34">
        <f t="shared" si="75"/>
        <v>13800</v>
      </c>
      <c r="M480" s="28" t="s">
        <v>52</v>
      </c>
      <c r="N480" s="2" t="s">
        <v>584</v>
      </c>
      <c r="O480" s="2" t="s">
        <v>1534</v>
      </c>
      <c r="P480" s="2" t="s">
        <v>62</v>
      </c>
      <c r="Q480" s="2" t="s">
        <v>62</v>
      </c>
      <c r="R480" s="2" t="s">
        <v>61</v>
      </c>
      <c r="S480" s="3"/>
      <c r="T480" s="3"/>
      <c r="U480" s="3"/>
      <c r="V480" s="3">
        <v>1</v>
      </c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52</v>
      </c>
      <c r="AW480" s="2" t="s">
        <v>1535</v>
      </c>
      <c r="AX480" s="2" t="s">
        <v>52</v>
      </c>
      <c r="AY480" s="2" t="s">
        <v>52</v>
      </c>
      <c r="AZ480" s="2" t="s">
        <v>52</v>
      </c>
    </row>
    <row r="481" spans="1:52" ht="30" customHeight="1" x14ac:dyDescent="0.4">
      <c r="A481" s="28" t="s">
        <v>1067</v>
      </c>
      <c r="B481" s="28" t="s">
        <v>1536</v>
      </c>
      <c r="C481" s="28" t="s">
        <v>973</v>
      </c>
      <c r="D481" s="29">
        <v>1</v>
      </c>
      <c r="E481" s="31">
        <f>TRUNC(SUMIF(V480:V486, RIGHTB(O481, 1), F480:F486)*U481, 2)</f>
        <v>690</v>
      </c>
      <c r="F481" s="34">
        <f t="shared" si="72"/>
        <v>690</v>
      </c>
      <c r="G481" s="31">
        <v>0</v>
      </c>
      <c r="H481" s="34">
        <f t="shared" si="73"/>
        <v>0</v>
      </c>
      <c r="I481" s="31">
        <v>0</v>
      </c>
      <c r="J481" s="34">
        <f t="shared" si="74"/>
        <v>0</v>
      </c>
      <c r="K481" s="31">
        <f t="shared" si="75"/>
        <v>690</v>
      </c>
      <c r="L481" s="34">
        <f t="shared" si="75"/>
        <v>690</v>
      </c>
      <c r="M481" s="28" t="s">
        <v>52</v>
      </c>
      <c r="N481" s="2" t="s">
        <v>584</v>
      </c>
      <c r="O481" s="2" t="s">
        <v>1039</v>
      </c>
      <c r="P481" s="2" t="s">
        <v>62</v>
      </c>
      <c r="Q481" s="2" t="s">
        <v>62</v>
      </c>
      <c r="R481" s="2" t="s">
        <v>62</v>
      </c>
      <c r="S481" s="3">
        <v>0</v>
      </c>
      <c r="T481" s="3">
        <v>0</v>
      </c>
      <c r="U481" s="3">
        <v>0.05</v>
      </c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52</v>
      </c>
      <c r="AW481" s="2" t="s">
        <v>1537</v>
      </c>
      <c r="AX481" s="2" t="s">
        <v>52</v>
      </c>
      <c r="AY481" s="2" t="s">
        <v>52</v>
      </c>
      <c r="AZ481" s="2" t="s">
        <v>52</v>
      </c>
    </row>
    <row r="482" spans="1:52" ht="30" customHeight="1" x14ac:dyDescent="0.4">
      <c r="A482" s="28" t="s">
        <v>1538</v>
      </c>
      <c r="B482" s="28" t="s">
        <v>1539</v>
      </c>
      <c r="C482" s="28" t="s">
        <v>1174</v>
      </c>
      <c r="D482" s="29">
        <v>0.1</v>
      </c>
      <c r="E482" s="31">
        <f>단가대비표!O45</f>
        <v>12000</v>
      </c>
      <c r="F482" s="34">
        <f t="shared" si="72"/>
        <v>1200</v>
      </c>
      <c r="G482" s="31">
        <f>단가대비표!P45</f>
        <v>0</v>
      </c>
      <c r="H482" s="34">
        <f t="shared" si="73"/>
        <v>0</v>
      </c>
      <c r="I482" s="31">
        <f>단가대비표!V45</f>
        <v>0</v>
      </c>
      <c r="J482" s="34">
        <f t="shared" si="74"/>
        <v>0</v>
      </c>
      <c r="K482" s="31">
        <f t="shared" si="75"/>
        <v>12000</v>
      </c>
      <c r="L482" s="34">
        <f t="shared" si="75"/>
        <v>1200</v>
      </c>
      <c r="M482" s="28" t="s">
        <v>52</v>
      </c>
      <c r="N482" s="2" t="s">
        <v>584</v>
      </c>
      <c r="O482" s="2" t="s">
        <v>1540</v>
      </c>
      <c r="P482" s="2" t="s">
        <v>62</v>
      </c>
      <c r="Q482" s="2" t="s">
        <v>62</v>
      </c>
      <c r="R482" s="2" t="s">
        <v>61</v>
      </c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2" t="s">
        <v>52</v>
      </c>
      <c r="AW482" s="2" t="s">
        <v>1541</v>
      </c>
      <c r="AX482" s="2" t="s">
        <v>52</v>
      </c>
      <c r="AY482" s="2" t="s">
        <v>52</v>
      </c>
      <c r="AZ482" s="2" t="s">
        <v>52</v>
      </c>
    </row>
    <row r="483" spans="1:52" ht="30" customHeight="1" x14ac:dyDescent="0.4">
      <c r="A483" s="28" t="s">
        <v>1542</v>
      </c>
      <c r="B483" s="28" t="s">
        <v>1543</v>
      </c>
      <c r="C483" s="28" t="s">
        <v>573</v>
      </c>
      <c r="D483" s="29">
        <v>1.3</v>
      </c>
      <c r="E483" s="31">
        <f>단가대비표!O43</f>
        <v>700</v>
      </c>
      <c r="F483" s="34">
        <f t="shared" si="72"/>
        <v>910</v>
      </c>
      <c r="G483" s="31">
        <f>단가대비표!P43</f>
        <v>0</v>
      </c>
      <c r="H483" s="34">
        <f t="shared" si="73"/>
        <v>0</v>
      </c>
      <c r="I483" s="31">
        <f>단가대비표!V43</f>
        <v>0</v>
      </c>
      <c r="J483" s="34">
        <f t="shared" si="74"/>
        <v>0</v>
      </c>
      <c r="K483" s="31">
        <f t="shared" si="75"/>
        <v>700</v>
      </c>
      <c r="L483" s="34">
        <f t="shared" si="75"/>
        <v>910</v>
      </c>
      <c r="M483" s="28" t="s">
        <v>52</v>
      </c>
      <c r="N483" s="2" t="s">
        <v>584</v>
      </c>
      <c r="O483" s="2" t="s">
        <v>1544</v>
      </c>
      <c r="P483" s="2" t="s">
        <v>62</v>
      </c>
      <c r="Q483" s="2" t="s">
        <v>62</v>
      </c>
      <c r="R483" s="2" t="s">
        <v>61</v>
      </c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52</v>
      </c>
      <c r="AW483" s="2" t="s">
        <v>1545</v>
      </c>
      <c r="AX483" s="2" t="s">
        <v>52</v>
      </c>
      <c r="AY483" s="2" t="s">
        <v>52</v>
      </c>
      <c r="AZ483" s="2" t="s">
        <v>52</v>
      </c>
    </row>
    <row r="484" spans="1:52" ht="30" customHeight="1" x14ac:dyDescent="0.4">
      <c r="A484" s="28" t="s">
        <v>1467</v>
      </c>
      <c r="B484" s="28" t="s">
        <v>1033</v>
      </c>
      <c r="C484" s="28" t="s">
        <v>1034</v>
      </c>
      <c r="D484" s="29">
        <v>0.21099999999999999</v>
      </c>
      <c r="E484" s="31">
        <f>단가대비표!O219</f>
        <v>0</v>
      </c>
      <c r="F484" s="34">
        <f t="shared" si="72"/>
        <v>0</v>
      </c>
      <c r="G484" s="31">
        <f>단가대비표!P219</f>
        <v>222151</v>
      </c>
      <c r="H484" s="34">
        <f t="shared" si="73"/>
        <v>46873</v>
      </c>
      <c r="I484" s="31">
        <f>단가대비표!V219</f>
        <v>0</v>
      </c>
      <c r="J484" s="34">
        <f t="shared" si="74"/>
        <v>0</v>
      </c>
      <c r="K484" s="31">
        <f t="shared" si="75"/>
        <v>222151</v>
      </c>
      <c r="L484" s="34">
        <f t="shared" si="75"/>
        <v>46873</v>
      </c>
      <c r="M484" s="28" t="s">
        <v>52</v>
      </c>
      <c r="N484" s="2" t="s">
        <v>584</v>
      </c>
      <c r="O484" s="2" t="s">
        <v>1468</v>
      </c>
      <c r="P484" s="2" t="s">
        <v>62</v>
      </c>
      <c r="Q484" s="2" t="s">
        <v>62</v>
      </c>
      <c r="R484" s="2" t="s">
        <v>61</v>
      </c>
      <c r="S484" s="3"/>
      <c r="T484" s="3"/>
      <c r="U484" s="3"/>
      <c r="V484" s="3"/>
      <c r="W484" s="3">
        <v>2</v>
      </c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52</v>
      </c>
      <c r="AW484" s="2" t="s">
        <v>1546</v>
      </c>
      <c r="AX484" s="2" t="s">
        <v>52</v>
      </c>
      <c r="AY484" s="2" t="s">
        <v>52</v>
      </c>
      <c r="AZ484" s="2" t="s">
        <v>52</v>
      </c>
    </row>
    <row r="485" spans="1:52" ht="30" customHeight="1" x14ac:dyDescent="0.4">
      <c r="A485" s="28" t="s">
        <v>1073</v>
      </c>
      <c r="B485" s="28" t="s">
        <v>1033</v>
      </c>
      <c r="C485" s="28" t="s">
        <v>1034</v>
      </c>
      <c r="D485" s="29">
        <v>0.105</v>
      </c>
      <c r="E485" s="31">
        <f>단가대비표!O209</f>
        <v>0</v>
      </c>
      <c r="F485" s="34">
        <f t="shared" si="72"/>
        <v>0</v>
      </c>
      <c r="G485" s="31">
        <f>단가대비표!P209</f>
        <v>172698</v>
      </c>
      <c r="H485" s="34">
        <f t="shared" si="73"/>
        <v>18133</v>
      </c>
      <c r="I485" s="31">
        <f>단가대비표!V209</f>
        <v>0</v>
      </c>
      <c r="J485" s="34">
        <f t="shared" si="74"/>
        <v>0</v>
      </c>
      <c r="K485" s="31">
        <f t="shared" si="75"/>
        <v>172698</v>
      </c>
      <c r="L485" s="34">
        <f t="shared" si="75"/>
        <v>18133</v>
      </c>
      <c r="M485" s="28" t="s">
        <v>52</v>
      </c>
      <c r="N485" s="2" t="s">
        <v>584</v>
      </c>
      <c r="O485" s="2" t="s">
        <v>1074</v>
      </c>
      <c r="P485" s="2" t="s">
        <v>62</v>
      </c>
      <c r="Q485" s="2" t="s">
        <v>62</v>
      </c>
      <c r="R485" s="2" t="s">
        <v>61</v>
      </c>
      <c r="S485" s="3"/>
      <c r="T485" s="3"/>
      <c r="U485" s="3"/>
      <c r="V485" s="3"/>
      <c r="W485" s="3">
        <v>2</v>
      </c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52</v>
      </c>
      <c r="AW485" s="2" t="s">
        <v>1547</v>
      </c>
      <c r="AX485" s="2" t="s">
        <v>52</v>
      </c>
      <c r="AY485" s="2" t="s">
        <v>52</v>
      </c>
      <c r="AZ485" s="2" t="s">
        <v>52</v>
      </c>
    </row>
    <row r="486" spans="1:52" ht="30" customHeight="1" x14ac:dyDescent="0.4">
      <c r="A486" s="28" t="s">
        <v>1037</v>
      </c>
      <c r="B486" s="28" t="s">
        <v>1055</v>
      </c>
      <c r="C486" s="28" t="s">
        <v>973</v>
      </c>
      <c r="D486" s="29">
        <v>1</v>
      </c>
      <c r="E486" s="31">
        <f>TRUNC(SUMIF(W480:W486, RIGHTB(O486, 1), H480:H486)*U486, 2)</f>
        <v>1950.18</v>
      </c>
      <c r="F486" s="34">
        <f t="shared" si="72"/>
        <v>1950</v>
      </c>
      <c r="G486" s="31">
        <v>0</v>
      </c>
      <c r="H486" s="34">
        <f t="shared" si="73"/>
        <v>0</v>
      </c>
      <c r="I486" s="31">
        <v>0</v>
      </c>
      <c r="J486" s="34">
        <f t="shared" si="74"/>
        <v>0</v>
      </c>
      <c r="K486" s="31">
        <f t="shared" si="75"/>
        <v>1950</v>
      </c>
      <c r="L486" s="34">
        <f t="shared" si="75"/>
        <v>1950</v>
      </c>
      <c r="M486" s="28" t="s">
        <v>52</v>
      </c>
      <c r="N486" s="2" t="s">
        <v>584</v>
      </c>
      <c r="O486" s="2" t="s">
        <v>1109</v>
      </c>
      <c r="P486" s="2" t="s">
        <v>62</v>
      </c>
      <c r="Q486" s="2" t="s">
        <v>62</v>
      </c>
      <c r="R486" s="2" t="s">
        <v>62</v>
      </c>
      <c r="S486" s="3">
        <v>1</v>
      </c>
      <c r="T486" s="3">
        <v>0</v>
      </c>
      <c r="U486" s="3">
        <v>0.03</v>
      </c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2" t="s">
        <v>52</v>
      </c>
      <c r="AW486" s="2" t="s">
        <v>1548</v>
      </c>
      <c r="AX486" s="2" t="s">
        <v>52</v>
      </c>
      <c r="AY486" s="2" t="s">
        <v>52</v>
      </c>
      <c r="AZ486" s="2" t="s">
        <v>52</v>
      </c>
    </row>
    <row r="487" spans="1:52" ht="30" customHeight="1" x14ac:dyDescent="0.4">
      <c r="A487" s="28" t="s">
        <v>1026</v>
      </c>
      <c r="B487" s="28" t="s">
        <v>52</v>
      </c>
      <c r="C487" s="28" t="s">
        <v>52</v>
      </c>
      <c r="D487" s="29"/>
      <c r="E487" s="31"/>
      <c r="F487" s="34">
        <f>TRUNC(SUMIF(N480:N486, N479, F480:F486),0)</f>
        <v>18550</v>
      </c>
      <c r="G487" s="31"/>
      <c r="H487" s="34">
        <f>TRUNC(SUMIF(N480:N486, N479, H480:H486),0)</f>
        <v>65006</v>
      </c>
      <c r="I487" s="31"/>
      <c r="J487" s="34">
        <f>TRUNC(SUMIF(N480:N486, N479, J480:J486),0)</f>
        <v>0</v>
      </c>
      <c r="K487" s="31"/>
      <c r="L487" s="34">
        <f>F487+H487+J487</f>
        <v>83556</v>
      </c>
      <c r="M487" s="28" t="s">
        <v>52</v>
      </c>
      <c r="N487" s="2" t="s">
        <v>173</v>
      </c>
      <c r="O487" s="2" t="s">
        <v>173</v>
      </c>
      <c r="P487" s="2" t="s">
        <v>52</v>
      </c>
      <c r="Q487" s="2" t="s">
        <v>52</v>
      </c>
      <c r="R487" s="2" t="s">
        <v>52</v>
      </c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52</v>
      </c>
      <c r="AW487" s="2" t="s">
        <v>52</v>
      </c>
      <c r="AX487" s="2" t="s">
        <v>52</v>
      </c>
      <c r="AY487" s="2" t="s">
        <v>52</v>
      </c>
      <c r="AZ487" s="2" t="s">
        <v>52</v>
      </c>
    </row>
    <row r="488" spans="1:52" ht="30" customHeight="1" x14ac:dyDescent="0.4">
      <c r="A488" s="29"/>
      <c r="B488" s="29"/>
      <c r="C488" s="29"/>
      <c r="D488" s="29"/>
      <c r="E488" s="31"/>
      <c r="F488" s="34"/>
      <c r="G488" s="31"/>
      <c r="H488" s="34"/>
      <c r="I488" s="31"/>
      <c r="J488" s="34"/>
      <c r="K488" s="31"/>
      <c r="L488" s="34"/>
      <c r="M488" s="29"/>
    </row>
    <row r="489" spans="1:52" ht="30" customHeight="1" x14ac:dyDescent="0.4">
      <c r="A489" s="25" t="s">
        <v>1549</v>
      </c>
      <c r="B489" s="26"/>
      <c r="C489" s="26"/>
      <c r="D489" s="26"/>
      <c r="E489" s="30"/>
      <c r="F489" s="33"/>
      <c r="G489" s="30"/>
      <c r="H489" s="33"/>
      <c r="I489" s="30"/>
      <c r="J489" s="33"/>
      <c r="K489" s="30"/>
      <c r="L489" s="33"/>
      <c r="M489" s="27"/>
      <c r="N489" s="1" t="s">
        <v>863</v>
      </c>
    </row>
    <row r="490" spans="1:52" ht="30" customHeight="1" x14ac:dyDescent="0.4">
      <c r="A490" s="28" t="s">
        <v>1081</v>
      </c>
      <c r="B490" s="28" t="s">
        <v>1033</v>
      </c>
      <c r="C490" s="28" t="s">
        <v>1034</v>
      </c>
      <c r="D490" s="29">
        <v>1.0104</v>
      </c>
      <c r="E490" s="31">
        <f>단가대비표!O220</f>
        <v>0</v>
      </c>
      <c r="F490" s="34">
        <f>TRUNC(E490*D490,0)</f>
        <v>0</v>
      </c>
      <c r="G490" s="31">
        <f>단가대비표!P220</f>
        <v>242647</v>
      </c>
      <c r="H490" s="34">
        <f>TRUNC(G490*D490,0)</f>
        <v>245170</v>
      </c>
      <c r="I490" s="31">
        <f>단가대비표!V220</f>
        <v>0</v>
      </c>
      <c r="J490" s="34">
        <f>TRUNC(I490*D490,0)</f>
        <v>0</v>
      </c>
      <c r="K490" s="31">
        <f t="shared" ref="K490:L492" si="76">TRUNC(E490+G490+I490,0)</f>
        <v>242647</v>
      </c>
      <c r="L490" s="34">
        <f t="shared" si="76"/>
        <v>245170</v>
      </c>
      <c r="M490" s="28" t="s">
        <v>52</v>
      </c>
      <c r="N490" s="2" t="s">
        <v>863</v>
      </c>
      <c r="O490" s="2" t="s">
        <v>1083</v>
      </c>
      <c r="P490" s="2" t="s">
        <v>62</v>
      </c>
      <c r="Q490" s="2" t="s">
        <v>62</v>
      </c>
      <c r="R490" s="2" t="s">
        <v>61</v>
      </c>
      <c r="S490" s="3"/>
      <c r="T490" s="3"/>
      <c r="U490" s="3"/>
      <c r="V490" s="3">
        <v>1</v>
      </c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2" t="s">
        <v>52</v>
      </c>
      <c r="AW490" s="2" t="s">
        <v>1550</v>
      </c>
      <c r="AX490" s="2" t="s">
        <v>52</v>
      </c>
      <c r="AY490" s="2" t="s">
        <v>52</v>
      </c>
      <c r="AZ490" s="2" t="s">
        <v>52</v>
      </c>
    </row>
    <row r="491" spans="1:52" ht="30" customHeight="1" x14ac:dyDescent="0.4">
      <c r="A491" s="28" t="s">
        <v>1073</v>
      </c>
      <c r="B491" s="28" t="s">
        <v>1033</v>
      </c>
      <c r="C491" s="28" t="s">
        <v>1034</v>
      </c>
      <c r="D491" s="29">
        <v>0.3</v>
      </c>
      <c r="E491" s="31">
        <f>단가대비표!O209</f>
        <v>0</v>
      </c>
      <c r="F491" s="34">
        <f>TRUNC(E491*D491,0)</f>
        <v>0</v>
      </c>
      <c r="G491" s="31">
        <f>단가대비표!P209</f>
        <v>172698</v>
      </c>
      <c r="H491" s="34">
        <f>TRUNC(G491*D491,0)</f>
        <v>51809</v>
      </c>
      <c r="I491" s="31">
        <f>단가대비표!V209</f>
        <v>0</v>
      </c>
      <c r="J491" s="34">
        <f>TRUNC(I491*D491,0)</f>
        <v>0</v>
      </c>
      <c r="K491" s="31">
        <f t="shared" si="76"/>
        <v>172698</v>
      </c>
      <c r="L491" s="34">
        <f t="shared" si="76"/>
        <v>51809</v>
      </c>
      <c r="M491" s="28" t="s">
        <v>52</v>
      </c>
      <c r="N491" s="2" t="s">
        <v>863</v>
      </c>
      <c r="O491" s="2" t="s">
        <v>1074</v>
      </c>
      <c r="P491" s="2" t="s">
        <v>62</v>
      </c>
      <c r="Q491" s="2" t="s">
        <v>62</v>
      </c>
      <c r="R491" s="2" t="s">
        <v>61</v>
      </c>
      <c r="S491" s="3"/>
      <c r="T491" s="3"/>
      <c r="U491" s="3"/>
      <c r="V491" s="3">
        <v>1</v>
      </c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2" t="s">
        <v>52</v>
      </c>
      <c r="AW491" s="2" t="s">
        <v>1551</v>
      </c>
      <c r="AX491" s="2" t="s">
        <v>52</v>
      </c>
      <c r="AY491" s="2" t="s">
        <v>52</v>
      </c>
      <c r="AZ491" s="2" t="s">
        <v>52</v>
      </c>
    </row>
    <row r="492" spans="1:52" ht="30" customHeight="1" x14ac:dyDescent="0.4">
      <c r="A492" s="28" t="s">
        <v>1037</v>
      </c>
      <c r="B492" s="28" t="s">
        <v>1055</v>
      </c>
      <c r="C492" s="28" t="s">
        <v>973</v>
      </c>
      <c r="D492" s="29">
        <v>1</v>
      </c>
      <c r="E492" s="31">
        <f>TRUNC(SUMIF(V490:V492, RIGHTB(O492, 1), H490:H492)*U492, 2)</f>
        <v>8909.3700000000008</v>
      </c>
      <c r="F492" s="34">
        <f>TRUNC(E492*D492,0)</f>
        <v>8909</v>
      </c>
      <c r="G492" s="31">
        <v>0</v>
      </c>
      <c r="H492" s="34">
        <f>TRUNC(G492*D492,0)</f>
        <v>0</v>
      </c>
      <c r="I492" s="31">
        <v>0</v>
      </c>
      <c r="J492" s="34">
        <f>TRUNC(I492*D492,0)</f>
        <v>0</v>
      </c>
      <c r="K492" s="31">
        <f t="shared" si="76"/>
        <v>8909</v>
      </c>
      <c r="L492" s="34">
        <f t="shared" si="76"/>
        <v>8909</v>
      </c>
      <c r="M492" s="28" t="s">
        <v>52</v>
      </c>
      <c r="N492" s="2" t="s">
        <v>863</v>
      </c>
      <c r="O492" s="2" t="s">
        <v>1039</v>
      </c>
      <c r="P492" s="2" t="s">
        <v>62</v>
      </c>
      <c r="Q492" s="2" t="s">
        <v>62</v>
      </c>
      <c r="R492" s="2" t="s">
        <v>62</v>
      </c>
      <c r="S492" s="3">
        <v>1</v>
      </c>
      <c r="T492" s="3">
        <v>0</v>
      </c>
      <c r="U492" s="3">
        <v>0.03</v>
      </c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52</v>
      </c>
      <c r="AW492" s="2" t="s">
        <v>1552</v>
      </c>
      <c r="AX492" s="2" t="s">
        <v>52</v>
      </c>
      <c r="AY492" s="2" t="s">
        <v>52</v>
      </c>
      <c r="AZ492" s="2" t="s">
        <v>52</v>
      </c>
    </row>
    <row r="493" spans="1:52" ht="30" customHeight="1" x14ac:dyDescent="0.4">
      <c r="A493" s="28" t="s">
        <v>1026</v>
      </c>
      <c r="B493" s="28" t="s">
        <v>52</v>
      </c>
      <c r="C493" s="28" t="s">
        <v>52</v>
      </c>
      <c r="D493" s="29"/>
      <c r="E493" s="31"/>
      <c r="F493" s="34">
        <f>TRUNC(SUMIF(N490:N492, N489, F490:F492),0)</f>
        <v>8909</v>
      </c>
      <c r="G493" s="31"/>
      <c r="H493" s="34">
        <f>TRUNC(SUMIF(N490:N492, N489, H490:H492),0)</f>
        <v>296979</v>
      </c>
      <c r="I493" s="31"/>
      <c r="J493" s="34">
        <f>TRUNC(SUMIF(N490:N492, N489, J490:J492),0)</f>
        <v>0</v>
      </c>
      <c r="K493" s="31"/>
      <c r="L493" s="34">
        <f>F493+H493+J493</f>
        <v>305888</v>
      </c>
      <c r="M493" s="28" t="s">
        <v>52</v>
      </c>
      <c r="N493" s="2" t="s">
        <v>173</v>
      </c>
      <c r="O493" s="2" t="s">
        <v>173</v>
      </c>
      <c r="P493" s="2" t="s">
        <v>52</v>
      </c>
      <c r="Q493" s="2" t="s">
        <v>52</v>
      </c>
      <c r="R493" s="2" t="s">
        <v>52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52</v>
      </c>
      <c r="AX493" s="2" t="s">
        <v>52</v>
      </c>
      <c r="AY493" s="2" t="s">
        <v>52</v>
      </c>
      <c r="AZ493" s="2" t="s">
        <v>52</v>
      </c>
    </row>
    <row r="494" spans="1:52" ht="30" customHeight="1" x14ac:dyDescent="0.4">
      <c r="A494" s="29"/>
      <c r="B494" s="29"/>
      <c r="C494" s="29"/>
      <c r="D494" s="29"/>
      <c r="E494" s="31"/>
      <c r="F494" s="34"/>
      <c r="G494" s="31"/>
      <c r="H494" s="34"/>
      <c r="I494" s="31"/>
      <c r="J494" s="34"/>
      <c r="K494" s="31"/>
      <c r="L494" s="34"/>
      <c r="M494" s="29"/>
    </row>
    <row r="495" spans="1:52" ht="30" customHeight="1" x14ac:dyDescent="0.4">
      <c r="A495" s="25" t="s">
        <v>1553</v>
      </c>
      <c r="B495" s="26"/>
      <c r="C495" s="26"/>
      <c r="D495" s="26"/>
      <c r="E495" s="30"/>
      <c r="F495" s="33"/>
      <c r="G495" s="30"/>
      <c r="H495" s="33"/>
      <c r="I495" s="30"/>
      <c r="J495" s="33"/>
      <c r="K495" s="30"/>
      <c r="L495" s="33"/>
      <c r="M495" s="27"/>
      <c r="N495" s="1" t="s">
        <v>76</v>
      </c>
    </row>
    <row r="496" spans="1:52" ht="30" customHeight="1" x14ac:dyDescent="0.4">
      <c r="A496" s="28" t="s">
        <v>1554</v>
      </c>
      <c r="B496" s="28" t="s">
        <v>1555</v>
      </c>
      <c r="C496" s="28" t="s">
        <v>58</v>
      </c>
      <c r="D496" s="29">
        <v>1</v>
      </c>
      <c r="E496" s="31">
        <f>단가대비표!O56</f>
        <v>800000</v>
      </c>
      <c r="F496" s="34">
        <f>TRUNC(E496*D496,0)</f>
        <v>800000</v>
      </c>
      <c r="G496" s="31">
        <f>단가대비표!P56</f>
        <v>0</v>
      </c>
      <c r="H496" s="34">
        <f>TRUNC(G496*D496,0)</f>
        <v>0</v>
      </c>
      <c r="I496" s="31">
        <f>단가대비표!V56</f>
        <v>0</v>
      </c>
      <c r="J496" s="34">
        <f>TRUNC(I496*D496,0)</f>
        <v>0</v>
      </c>
      <c r="K496" s="31">
        <f t="shared" ref="K496:L499" si="77">TRUNC(E496+G496+I496,0)</f>
        <v>800000</v>
      </c>
      <c r="L496" s="34">
        <f t="shared" si="77"/>
        <v>800000</v>
      </c>
      <c r="M496" s="28" t="s">
        <v>52</v>
      </c>
      <c r="N496" s="2" t="s">
        <v>76</v>
      </c>
      <c r="O496" s="2" t="s">
        <v>1556</v>
      </c>
      <c r="P496" s="2" t="s">
        <v>62</v>
      </c>
      <c r="Q496" s="2" t="s">
        <v>62</v>
      </c>
      <c r="R496" s="2" t="s">
        <v>61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52</v>
      </c>
      <c r="AW496" s="2" t="s">
        <v>1557</v>
      </c>
      <c r="AX496" s="2" t="s">
        <v>52</v>
      </c>
      <c r="AY496" s="2" t="s">
        <v>52</v>
      </c>
      <c r="AZ496" s="2" t="s">
        <v>52</v>
      </c>
    </row>
    <row r="497" spans="1:52" ht="30" customHeight="1" x14ac:dyDescent="0.4">
      <c r="A497" s="28" t="s">
        <v>1081</v>
      </c>
      <c r="B497" s="28" t="s">
        <v>1033</v>
      </c>
      <c r="C497" s="28" t="s">
        <v>1034</v>
      </c>
      <c r="D497" s="29">
        <v>1.042</v>
      </c>
      <c r="E497" s="31">
        <f>단가대비표!O220</f>
        <v>0</v>
      </c>
      <c r="F497" s="34">
        <f>TRUNC(E497*D497,0)</f>
        <v>0</v>
      </c>
      <c r="G497" s="31">
        <f>단가대비표!P220</f>
        <v>242647</v>
      </c>
      <c r="H497" s="34">
        <f>TRUNC(G497*D497,0)</f>
        <v>252838</v>
      </c>
      <c r="I497" s="31">
        <f>단가대비표!V220</f>
        <v>0</v>
      </c>
      <c r="J497" s="34">
        <f>TRUNC(I497*D497,0)</f>
        <v>0</v>
      </c>
      <c r="K497" s="31">
        <f t="shared" si="77"/>
        <v>242647</v>
      </c>
      <c r="L497" s="34">
        <f t="shared" si="77"/>
        <v>252838</v>
      </c>
      <c r="M497" s="28" t="s">
        <v>52</v>
      </c>
      <c r="N497" s="2" t="s">
        <v>76</v>
      </c>
      <c r="O497" s="2" t="s">
        <v>1083</v>
      </c>
      <c r="P497" s="2" t="s">
        <v>62</v>
      </c>
      <c r="Q497" s="2" t="s">
        <v>62</v>
      </c>
      <c r="R497" s="2" t="s">
        <v>61</v>
      </c>
      <c r="S497" s="3"/>
      <c r="T497" s="3"/>
      <c r="U497" s="3"/>
      <c r="V497" s="3">
        <v>1</v>
      </c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52</v>
      </c>
      <c r="AW497" s="2" t="s">
        <v>1558</v>
      </c>
      <c r="AX497" s="2" t="s">
        <v>52</v>
      </c>
      <c r="AY497" s="2" t="s">
        <v>52</v>
      </c>
      <c r="AZ497" s="2" t="s">
        <v>52</v>
      </c>
    </row>
    <row r="498" spans="1:52" ht="30" customHeight="1" x14ac:dyDescent="0.4">
      <c r="A498" s="28" t="s">
        <v>1073</v>
      </c>
      <c r="B498" s="28" t="s">
        <v>1033</v>
      </c>
      <c r="C498" s="28" t="s">
        <v>1034</v>
      </c>
      <c r="D498" s="29">
        <v>0.309</v>
      </c>
      <c r="E498" s="31">
        <f>단가대비표!O209</f>
        <v>0</v>
      </c>
      <c r="F498" s="34">
        <f>TRUNC(E498*D498,0)</f>
        <v>0</v>
      </c>
      <c r="G498" s="31">
        <f>단가대비표!P209</f>
        <v>172698</v>
      </c>
      <c r="H498" s="34">
        <f>TRUNC(G498*D498,0)</f>
        <v>53363</v>
      </c>
      <c r="I498" s="31">
        <f>단가대비표!V209</f>
        <v>0</v>
      </c>
      <c r="J498" s="34">
        <f>TRUNC(I498*D498,0)</f>
        <v>0</v>
      </c>
      <c r="K498" s="31">
        <f t="shared" si="77"/>
        <v>172698</v>
      </c>
      <c r="L498" s="34">
        <f t="shared" si="77"/>
        <v>53363</v>
      </c>
      <c r="M498" s="28" t="s">
        <v>52</v>
      </c>
      <c r="N498" s="2" t="s">
        <v>76</v>
      </c>
      <c r="O498" s="2" t="s">
        <v>1074</v>
      </c>
      <c r="P498" s="2" t="s">
        <v>62</v>
      </c>
      <c r="Q498" s="2" t="s">
        <v>62</v>
      </c>
      <c r="R498" s="2" t="s">
        <v>61</v>
      </c>
      <c r="S498" s="3"/>
      <c r="T498" s="3"/>
      <c r="U498" s="3"/>
      <c r="V498" s="3">
        <v>1</v>
      </c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52</v>
      </c>
      <c r="AW498" s="2" t="s">
        <v>1559</v>
      </c>
      <c r="AX498" s="2" t="s">
        <v>52</v>
      </c>
      <c r="AY498" s="2" t="s">
        <v>52</v>
      </c>
      <c r="AZ498" s="2" t="s">
        <v>52</v>
      </c>
    </row>
    <row r="499" spans="1:52" ht="30" customHeight="1" x14ac:dyDescent="0.4">
      <c r="A499" s="28" t="s">
        <v>1037</v>
      </c>
      <c r="B499" s="28" t="s">
        <v>1055</v>
      </c>
      <c r="C499" s="28" t="s">
        <v>973</v>
      </c>
      <c r="D499" s="29">
        <v>1</v>
      </c>
      <c r="E499" s="31">
        <f>TRUNC(SUMIF(V496:V499, RIGHTB(O499, 1), H496:H499)*U499, 2)</f>
        <v>9186.0300000000007</v>
      </c>
      <c r="F499" s="34">
        <f>TRUNC(E499*D499,0)</f>
        <v>9186</v>
      </c>
      <c r="G499" s="31">
        <v>0</v>
      </c>
      <c r="H499" s="34">
        <f>TRUNC(G499*D499,0)</f>
        <v>0</v>
      </c>
      <c r="I499" s="31">
        <v>0</v>
      </c>
      <c r="J499" s="34">
        <f>TRUNC(I499*D499,0)</f>
        <v>0</v>
      </c>
      <c r="K499" s="31">
        <f t="shared" si="77"/>
        <v>9186</v>
      </c>
      <c r="L499" s="34">
        <f t="shared" si="77"/>
        <v>9186</v>
      </c>
      <c r="M499" s="28" t="s">
        <v>52</v>
      </c>
      <c r="N499" s="2" t="s">
        <v>76</v>
      </c>
      <c r="O499" s="2" t="s">
        <v>1039</v>
      </c>
      <c r="P499" s="2" t="s">
        <v>62</v>
      </c>
      <c r="Q499" s="2" t="s">
        <v>62</v>
      </c>
      <c r="R499" s="2" t="s">
        <v>62</v>
      </c>
      <c r="S499" s="3">
        <v>1</v>
      </c>
      <c r="T499" s="3">
        <v>0</v>
      </c>
      <c r="U499" s="3">
        <v>0.03</v>
      </c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52</v>
      </c>
      <c r="AW499" s="2" t="s">
        <v>1560</v>
      </c>
      <c r="AX499" s="2" t="s">
        <v>52</v>
      </c>
      <c r="AY499" s="2" t="s">
        <v>52</v>
      </c>
      <c r="AZ499" s="2" t="s">
        <v>52</v>
      </c>
    </row>
    <row r="500" spans="1:52" ht="30" customHeight="1" x14ac:dyDescent="0.4">
      <c r="A500" s="28" t="s">
        <v>1026</v>
      </c>
      <c r="B500" s="28" t="s">
        <v>52</v>
      </c>
      <c r="C500" s="28" t="s">
        <v>52</v>
      </c>
      <c r="D500" s="29"/>
      <c r="E500" s="31"/>
      <c r="F500" s="34">
        <f>TRUNC(SUMIF(N496:N499, N495, F496:F499),0)</f>
        <v>809186</v>
      </c>
      <c r="G500" s="31"/>
      <c r="H500" s="34">
        <f>TRUNC(SUMIF(N496:N499, N495, H496:H499),0)</f>
        <v>306201</v>
      </c>
      <c r="I500" s="31"/>
      <c r="J500" s="34">
        <f>TRUNC(SUMIF(N496:N499, N495, J496:J499),0)</f>
        <v>0</v>
      </c>
      <c r="K500" s="31"/>
      <c r="L500" s="34">
        <f>F500+H500+J500</f>
        <v>1115387</v>
      </c>
      <c r="M500" s="28" t="s">
        <v>52</v>
      </c>
      <c r="N500" s="2" t="s">
        <v>173</v>
      </c>
      <c r="O500" s="2" t="s">
        <v>173</v>
      </c>
      <c r="P500" s="2" t="s">
        <v>52</v>
      </c>
      <c r="Q500" s="2" t="s">
        <v>52</v>
      </c>
      <c r="R500" s="2" t="s">
        <v>52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52</v>
      </c>
      <c r="AX500" s="2" t="s">
        <v>52</v>
      </c>
      <c r="AY500" s="2" t="s">
        <v>52</v>
      </c>
      <c r="AZ500" s="2" t="s">
        <v>52</v>
      </c>
    </row>
    <row r="501" spans="1:52" ht="30" customHeight="1" x14ac:dyDescent="0.4">
      <c r="A501" s="29"/>
      <c r="B501" s="29"/>
      <c r="C501" s="29"/>
      <c r="D501" s="29"/>
      <c r="E501" s="31"/>
      <c r="F501" s="34"/>
      <c r="G501" s="31"/>
      <c r="H501" s="34"/>
      <c r="I501" s="31"/>
      <c r="J501" s="34"/>
      <c r="K501" s="31"/>
      <c r="L501" s="34"/>
      <c r="M501" s="29"/>
    </row>
    <row r="502" spans="1:52" ht="30" customHeight="1" x14ac:dyDescent="0.4">
      <c r="A502" s="25" t="s">
        <v>1561</v>
      </c>
      <c r="B502" s="26"/>
      <c r="C502" s="26"/>
      <c r="D502" s="26"/>
      <c r="E502" s="30"/>
      <c r="F502" s="33"/>
      <c r="G502" s="30"/>
      <c r="H502" s="33"/>
      <c r="I502" s="30"/>
      <c r="J502" s="33"/>
      <c r="K502" s="30"/>
      <c r="L502" s="33"/>
      <c r="M502" s="27"/>
      <c r="N502" s="1" t="s">
        <v>81</v>
      </c>
    </row>
    <row r="503" spans="1:52" ht="30" customHeight="1" x14ac:dyDescent="0.4">
      <c r="A503" s="28" t="s">
        <v>1562</v>
      </c>
      <c r="B503" s="28" t="s">
        <v>1563</v>
      </c>
      <c r="C503" s="28" t="s">
        <v>58</v>
      </c>
      <c r="D503" s="29">
        <v>1</v>
      </c>
      <c r="E503" s="31">
        <f>단가대비표!O57</f>
        <v>136000</v>
      </c>
      <c r="F503" s="34">
        <f>TRUNC(E503*D503,0)</f>
        <v>136000</v>
      </c>
      <c r="G503" s="31">
        <f>단가대비표!P57</f>
        <v>0</v>
      </c>
      <c r="H503" s="34">
        <f>TRUNC(G503*D503,0)</f>
        <v>0</v>
      </c>
      <c r="I503" s="31">
        <f>단가대비표!V57</f>
        <v>0</v>
      </c>
      <c r="J503" s="34">
        <f>TRUNC(I503*D503,0)</f>
        <v>0</v>
      </c>
      <c r="K503" s="31">
        <f t="shared" ref="K503:L506" si="78">TRUNC(E503+G503+I503,0)</f>
        <v>136000</v>
      </c>
      <c r="L503" s="34">
        <f t="shared" si="78"/>
        <v>136000</v>
      </c>
      <c r="M503" s="28" t="s">
        <v>1564</v>
      </c>
      <c r="N503" s="2" t="s">
        <v>81</v>
      </c>
      <c r="O503" s="2" t="s">
        <v>1565</v>
      </c>
      <c r="P503" s="2" t="s">
        <v>62</v>
      </c>
      <c r="Q503" s="2" t="s">
        <v>62</v>
      </c>
      <c r="R503" s="2" t="s">
        <v>61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52</v>
      </c>
      <c r="AW503" s="2" t="s">
        <v>1566</v>
      </c>
      <c r="AX503" s="2" t="s">
        <v>52</v>
      </c>
      <c r="AY503" s="2" t="s">
        <v>52</v>
      </c>
      <c r="AZ503" s="2" t="s">
        <v>52</v>
      </c>
    </row>
    <row r="504" spans="1:52" ht="30" customHeight="1" x14ac:dyDescent="0.4">
      <c r="A504" s="28" t="s">
        <v>1081</v>
      </c>
      <c r="B504" s="28" t="s">
        <v>1033</v>
      </c>
      <c r="C504" s="28" t="s">
        <v>1034</v>
      </c>
      <c r="D504" s="29">
        <v>1.042</v>
      </c>
      <c r="E504" s="31">
        <f>단가대비표!O220</f>
        <v>0</v>
      </c>
      <c r="F504" s="34">
        <f>TRUNC(E504*D504,0)</f>
        <v>0</v>
      </c>
      <c r="G504" s="31">
        <f>단가대비표!P220</f>
        <v>242647</v>
      </c>
      <c r="H504" s="34">
        <f>TRUNC(G504*D504,0)</f>
        <v>252838</v>
      </c>
      <c r="I504" s="31">
        <f>단가대비표!V220</f>
        <v>0</v>
      </c>
      <c r="J504" s="34">
        <f>TRUNC(I504*D504,0)</f>
        <v>0</v>
      </c>
      <c r="K504" s="31">
        <f t="shared" si="78"/>
        <v>242647</v>
      </c>
      <c r="L504" s="34">
        <f t="shared" si="78"/>
        <v>252838</v>
      </c>
      <c r="M504" s="28" t="s">
        <v>52</v>
      </c>
      <c r="N504" s="2" t="s">
        <v>81</v>
      </c>
      <c r="O504" s="2" t="s">
        <v>1083</v>
      </c>
      <c r="P504" s="2" t="s">
        <v>62</v>
      </c>
      <c r="Q504" s="2" t="s">
        <v>62</v>
      </c>
      <c r="R504" s="2" t="s">
        <v>61</v>
      </c>
      <c r="S504" s="3"/>
      <c r="T504" s="3"/>
      <c r="U504" s="3"/>
      <c r="V504" s="3">
        <v>1</v>
      </c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52</v>
      </c>
      <c r="AW504" s="2" t="s">
        <v>1567</v>
      </c>
      <c r="AX504" s="2" t="s">
        <v>52</v>
      </c>
      <c r="AY504" s="2" t="s">
        <v>52</v>
      </c>
      <c r="AZ504" s="2" t="s">
        <v>52</v>
      </c>
    </row>
    <row r="505" spans="1:52" ht="30" customHeight="1" x14ac:dyDescent="0.4">
      <c r="A505" s="28" t="s">
        <v>1073</v>
      </c>
      <c r="B505" s="28" t="s">
        <v>1033</v>
      </c>
      <c r="C505" s="28" t="s">
        <v>1034</v>
      </c>
      <c r="D505" s="29">
        <v>0.309</v>
      </c>
      <c r="E505" s="31">
        <f>단가대비표!O209</f>
        <v>0</v>
      </c>
      <c r="F505" s="34">
        <f>TRUNC(E505*D505,0)</f>
        <v>0</v>
      </c>
      <c r="G505" s="31">
        <f>단가대비표!P209</f>
        <v>172698</v>
      </c>
      <c r="H505" s="34">
        <f>TRUNC(G505*D505,0)</f>
        <v>53363</v>
      </c>
      <c r="I505" s="31">
        <f>단가대비표!V209</f>
        <v>0</v>
      </c>
      <c r="J505" s="34">
        <f>TRUNC(I505*D505,0)</f>
        <v>0</v>
      </c>
      <c r="K505" s="31">
        <f t="shared" si="78"/>
        <v>172698</v>
      </c>
      <c r="L505" s="34">
        <f t="shared" si="78"/>
        <v>53363</v>
      </c>
      <c r="M505" s="28" t="s">
        <v>52</v>
      </c>
      <c r="N505" s="2" t="s">
        <v>81</v>
      </c>
      <c r="O505" s="2" t="s">
        <v>1074</v>
      </c>
      <c r="P505" s="2" t="s">
        <v>62</v>
      </c>
      <c r="Q505" s="2" t="s">
        <v>62</v>
      </c>
      <c r="R505" s="2" t="s">
        <v>61</v>
      </c>
      <c r="S505" s="3"/>
      <c r="T505" s="3"/>
      <c r="U505" s="3"/>
      <c r="V505" s="3">
        <v>1</v>
      </c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2" t="s">
        <v>52</v>
      </c>
      <c r="AW505" s="2" t="s">
        <v>1568</v>
      </c>
      <c r="AX505" s="2" t="s">
        <v>52</v>
      </c>
      <c r="AY505" s="2" t="s">
        <v>52</v>
      </c>
      <c r="AZ505" s="2" t="s">
        <v>52</v>
      </c>
    </row>
    <row r="506" spans="1:52" ht="30" customHeight="1" x14ac:dyDescent="0.4">
      <c r="A506" s="28" t="s">
        <v>1037</v>
      </c>
      <c r="B506" s="28" t="s">
        <v>1055</v>
      </c>
      <c r="C506" s="28" t="s">
        <v>973</v>
      </c>
      <c r="D506" s="29">
        <v>1</v>
      </c>
      <c r="E506" s="31">
        <f>TRUNC(SUMIF(V503:V506, RIGHTB(O506, 1), H503:H506)*U506, 2)</f>
        <v>9186.0300000000007</v>
      </c>
      <c r="F506" s="34">
        <f>TRUNC(E506*D506,0)</f>
        <v>9186</v>
      </c>
      <c r="G506" s="31">
        <v>0</v>
      </c>
      <c r="H506" s="34">
        <f>TRUNC(G506*D506,0)</f>
        <v>0</v>
      </c>
      <c r="I506" s="31">
        <v>0</v>
      </c>
      <c r="J506" s="34">
        <f>TRUNC(I506*D506,0)</f>
        <v>0</v>
      </c>
      <c r="K506" s="31">
        <f t="shared" si="78"/>
        <v>9186</v>
      </c>
      <c r="L506" s="34">
        <f t="shared" si="78"/>
        <v>9186</v>
      </c>
      <c r="M506" s="28" t="s">
        <v>52</v>
      </c>
      <c r="N506" s="2" t="s">
        <v>81</v>
      </c>
      <c r="O506" s="2" t="s">
        <v>1039</v>
      </c>
      <c r="P506" s="2" t="s">
        <v>62</v>
      </c>
      <c r="Q506" s="2" t="s">
        <v>62</v>
      </c>
      <c r="R506" s="2" t="s">
        <v>62</v>
      </c>
      <c r="S506" s="3">
        <v>1</v>
      </c>
      <c r="T506" s="3">
        <v>0</v>
      </c>
      <c r="U506" s="3">
        <v>0.03</v>
      </c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52</v>
      </c>
      <c r="AW506" s="2" t="s">
        <v>1569</v>
      </c>
      <c r="AX506" s="2" t="s">
        <v>52</v>
      </c>
      <c r="AY506" s="2" t="s">
        <v>52</v>
      </c>
      <c r="AZ506" s="2" t="s">
        <v>52</v>
      </c>
    </row>
    <row r="507" spans="1:52" ht="30" customHeight="1" x14ac:dyDescent="0.4">
      <c r="A507" s="28" t="s">
        <v>1026</v>
      </c>
      <c r="B507" s="28" t="s">
        <v>52</v>
      </c>
      <c r="C507" s="28" t="s">
        <v>52</v>
      </c>
      <c r="D507" s="29"/>
      <c r="E507" s="31"/>
      <c r="F507" s="34">
        <f>TRUNC(SUMIF(N503:N506, N502, F503:F506),0)</f>
        <v>145186</v>
      </c>
      <c r="G507" s="31"/>
      <c r="H507" s="34">
        <f>TRUNC(SUMIF(N503:N506, N502, H503:H506),0)</f>
        <v>306201</v>
      </c>
      <c r="I507" s="31"/>
      <c r="J507" s="34">
        <f>TRUNC(SUMIF(N503:N506, N502, J503:J506),0)</f>
        <v>0</v>
      </c>
      <c r="K507" s="31"/>
      <c r="L507" s="34">
        <f>F507+H507+J507</f>
        <v>451387</v>
      </c>
      <c r="M507" s="28" t="s">
        <v>52</v>
      </c>
      <c r="N507" s="2" t="s">
        <v>173</v>
      </c>
      <c r="O507" s="2" t="s">
        <v>173</v>
      </c>
      <c r="P507" s="2" t="s">
        <v>52</v>
      </c>
      <c r="Q507" s="2" t="s">
        <v>52</v>
      </c>
      <c r="R507" s="2" t="s">
        <v>52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52</v>
      </c>
      <c r="AX507" s="2" t="s">
        <v>52</v>
      </c>
      <c r="AY507" s="2" t="s">
        <v>52</v>
      </c>
      <c r="AZ507" s="2" t="s">
        <v>52</v>
      </c>
    </row>
    <row r="508" spans="1:52" ht="30" customHeight="1" x14ac:dyDescent="0.4">
      <c r="A508" s="29"/>
      <c r="B508" s="29"/>
      <c r="C508" s="29"/>
      <c r="D508" s="29"/>
      <c r="E508" s="31"/>
      <c r="F508" s="34"/>
      <c r="G508" s="31"/>
      <c r="H508" s="34"/>
      <c r="I508" s="31"/>
      <c r="J508" s="34"/>
      <c r="K508" s="31"/>
      <c r="L508" s="34"/>
      <c r="M508" s="29"/>
    </row>
    <row r="509" spans="1:52" ht="30" customHeight="1" x14ac:dyDescent="0.4">
      <c r="A509" s="25" t="s">
        <v>1570</v>
      </c>
      <c r="B509" s="26"/>
      <c r="C509" s="26"/>
      <c r="D509" s="26"/>
      <c r="E509" s="30"/>
      <c r="F509" s="33"/>
      <c r="G509" s="30"/>
      <c r="H509" s="33"/>
      <c r="I509" s="30"/>
      <c r="J509" s="33"/>
      <c r="K509" s="30"/>
      <c r="L509" s="33"/>
      <c r="M509" s="27"/>
      <c r="N509" s="1" t="s">
        <v>910</v>
      </c>
    </row>
    <row r="510" spans="1:52" ht="30" customHeight="1" x14ac:dyDescent="0.4">
      <c r="A510" s="28" t="s">
        <v>1352</v>
      </c>
      <c r="B510" s="28" t="s">
        <v>1033</v>
      </c>
      <c r="C510" s="28" t="s">
        <v>1034</v>
      </c>
      <c r="D510" s="29">
        <v>0.32</v>
      </c>
      <c r="E510" s="31">
        <f>단가대비표!O218</f>
        <v>0</v>
      </c>
      <c r="F510" s="34">
        <f>TRUNC(E510*D510,0)</f>
        <v>0</v>
      </c>
      <c r="G510" s="31">
        <f>단가대비표!P218</f>
        <v>208140</v>
      </c>
      <c r="H510" s="34">
        <f>TRUNC(G510*D510,0)</f>
        <v>66604</v>
      </c>
      <c r="I510" s="31">
        <f>단가대비표!V218</f>
        <v>0</v>
      </c>
      <c r="J510" s="34">
        <f>TRUNC(I510*D510,0)</f>
        <v>0</v>
      </c>
      <c r="K510" s="31">
        <f>TRUNC(E510+G510+I510,0)</f>
        <v>208140</v>
      </c>
      <c r="L510" s="34">
        <f>TRUNC(F510+H510+J510,0)</f>
        <v>66604</v>
      </c>
      <c r="M510" s="28" t="s">
        <v>52</v>
      </c>
      <c r="N510" s="2" t="s">
        <v>910</v>
      </c>
      <c r="O510" s="2" t="s">
        <v>1354</v>
      </c>
      <c r="P510" s="2" t="s">
        <v>62</v>
      </c>
      <c r="Q510" s="2" t="s">
        <v>62</v>
      </c>
      <c r="R510" s="2" t="s">
        <v>61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52</v>
      </c>
      <c r="AW510" s="2" t="s">
        <v>1571</v>
      </c>
      <c r="AX510" s="2" t="s">
        <v>52</v>
      </c>
      <c r="AY510" s="2" t="s">
        <v>52</v>
      </c>
      <c r="AZ510" s="2" t="s">
        <v>52</v>
      </c>
    </row>
    <row r="511" spans="1:52" ht="30" customHeight="1" x14ac:dyDescent="0.4">
      <c r="A511" s="28" t="s">
        <v>1026</v>
      </c>
      <c r="B511" s="28" t="s">
        <v>52</v>
      </c>
      <c r="C511" s="28" t="s">
        <v>52</v>
      </c>
      <c r="D511" s="29"/>
      <c r="E511" s="31"/>
      <c r="F511" s="34">
        <f>TRUNC(SUMIF(N510:N510, N509, F510:F510),0)</f>
        <v>0</v>
      </c>
      <c r="G511" s="31"/>
      <c r="H511" s="34">
        <f>TRUNC(SUMIF(N510:N510, N509, H510:H510),0)</f>
        <v>66604</v>
      </c>
      <c r="I511" s="31"/>
      <c r="J511" s="34">
        <f>TRUNC(SUMIF(N510:N510, N509, J510:J510),0)</f>
        <v>0</v>
      </c>
      <c r="K511" s="31"/>
      <c r="L511" s="34">
        <f>F511+H511+J511</f>
        <v>66604</v>
      </c>
      <c r="M511" s="28" t="s">
        <v>52</v>
      </c>
      <c r="N511" s="2" t="s">
        <v>173</v>
      </c>
      <c r="O511" s="2" t="s">
        <v>173</v>
      </c>
      <c r="P511" s="2" t="s">
        <v>52</v>
      </c>
      <c r="Q511" s="2" t="s">
        <v>52</v>
      </c>
      <c r="R511" s="2" t="s">
        <v>52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52</v>
      </c>
      <c r="AW511" s="2" t="s">
        <v>52</v>
      </c>
      <c r="AX511" s="2" t="s">
        <v>52</v>
      </c>
      <c r="AY511" s="2" t="s">
        <v>52</v>
      </c>
      <c r="AZ511" s="2" t="s">
        <v>52</v>
      </c>
    </row>
    <row r="512" spans="1:52" ht="30" customHeight="1" x14ac:dyDescent="0.4">
      <c r="A512" s="29"/>
      <c r="B512" s="29"/>
      <c r="C512" s="29"/>
      <c r="D512" s="29"/>
      <c r="E512" s="31"/>
      <c r="F512" s="34"/>
      <c r="G512" s="31"/>
      <c r="H512" s="34"/>
      <c r="I512" s="31"/>
      <c r="J512" s="34"/>
      <c r="K512" s="31"/>
      <c r="L512" s="34"/>
      <c r="M512" s="29"/>
    </row>
    <row r="513" spans="1:52" ht="30" customHeight="1" x14ac:dyDescent="0.4">
      <c r="A513" s="25" t="s">
        <v>1572</v>
      </c>
      <c r="B513" s="26"/>
      <c r="C513" s="26"/>
      <c r="D513" s="26"/>
      <c r="E513" s="30"/>
      <c r="F513" s="33"/>
      <c r="G513" s="30"/>
      <c r="H513" s="33"/>
      <c r="I513" s="30"/>
      <c r="J513" s="33"/>
      <c r="K513" s="30"/>
      <c r="L513" s="33"/>
      <c r="M513" s="27"/>
      <c r="N513" s="1" t="s">
        <v>914</v>
      </c>
    </row>
    <row r="514" spans="1:52" ht="30" customHeight="1" x14ac:dyDescent="0.4">
      <c r="A514" s="28" t="s">
        <v>1352</v>
      </c>
      <c r="B514" s="28" t="s">
        <v>1033</v>
      </c>
      <c r="C514" s="28" t="s">
        <v>1034</v>
      </c>
      <c r="D514" s="29">
        <v>0.32</v>
      </c>
      <c r="E514" s="31">
        <f>단가대비표!O218</f>
        <v>0</v>
      </c>
      <c r="F514" s="34">
        <f>TRUNC(E514*D514,0)</f>
        <v>0</v>
      </c>
      <c r="G514" s="31">
        <f>단가대비표!P218</f>
        <v>208140</v>
      </c>
      <c r="H514" s="34">
        <f>TRUNC(G514*D514,0)</f>
        <v>66604</v>
      </c>
      <c r="I514" s="31">
        <f>단가대비표!V218</f>
        <v>0</v>
      </c>
      <c r="J514" s="34">
        <f>TRUNC(I514*D514,0)</f>
        <v>0</v>
      </c>
      <c r="K514" s="31">
        <f>TRUNC(E514+G514+I514,0)</f>
        <v>208140</v>
      </c>
      <c r="L514" s="34">
        <f>TRUNC(F514+H514+J514,0)</f>
        <v>66604</v>
      </c>
      <c r="M514" s="28" t="s">
        <v>52</v>
      </c>
      <c r="N514" s="2" t="s">
        <v>914</v>
      </c>
      <c r="O514" s="2" t="s">
        <v>1354</v>
      </c>
      <c r="P514" s="2" t="s">
        <v>62</v>
      </c>
      <c r="Q514" s="2" t="s">
        <v>62</v>
      </c>
      <c r="R514" s="2" t="s">
        <v>61</v>
      </c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52</v>
      </c>
      <c r="AW514" s="2" t="s">
        <v>1573</v>
      </c>
      <c r="AX514" s="2" t="s">
        <v>52</v>
      </c>
      <c r="AY514" s="2" t="s">
        <v>52</v>
      </c>
      <c r="AZ514" s="2" t="s">
        <v>52</v>
      </c>
    </row>
    <row r="515" spans="1:52" ht="30" customHeight="1" x14ac:dyDescent="0.4">
      <c r="A515" s="28" t="s">
        <v>1026</v>
      </c>
      <c r="B515" s="28" t="s">
        <v>52</v>
      </c>
      <c r="C515" s="28" t="s">
        <v>52</v>
      </c>
      <c r="D515" s="29"/>
      <c r="E515" s="31"/>
      <c r="F515" s="34">
        <f>TRUNC(SUMIF(N514:N514, N513, F514:F514),0)</f>
        <v>0</v>
      </c>
      <c r="G515" s="31"/>
      <c r="H515" s="34">
        <f>TRUNC(SUMIF(N514:N514, N513, H514:H514),0)</f>
        <v>66604</v>
      </c>
      <c r="I515" s="31"/>
      <c r="J515" s="34">
        <f>TRUNC(SUMIF(N514:N514, N513, J514:J514),0)</f>
        <v>0</v>
      </c>
      <c r="K515" s="31"/>
      <c r="L515" s="34">
        <f>F515+H515+J515</f>
        <v>66604</v>
      </c>
      <c r="M515" s="28" t="s">
        <v>52</v>
      </c>
      <c r="N515" s="2" t="s">
        <v>173</v>
      </c>
      <c r="O515" s="2" t="s">
        <v>173</v>
      </c>
      <c r="P515" s="2" t="s">
        <v>52</v>
      </c>
      <c r="Q515" s="2" t="s">
        <v>52</v>
      </c>
      <c r="R515" s="2" t="s">
        <v>52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52</v>
      </c>
      <c r="AW515" s="2" t="s">
        <v>52</v>
      </c>
      <c r="AX515" s="2" t="s">
        <v>52</v>
      </c>
      <c r="AY515" s="2" t="s">
        <v>52</v>
      </c>
      <c r="AZ515" s="2" t="s">
        <v>52</v>
      </c>
    </row>
    <row r="516" spans="1:52" ht="30" customHeight="1" x14ac:dyDescent="0.4">
      <c r="A516" s="29"/>
      <c r="B516" s="29"/>
      <c r="C516" s="29"/>
      <c r="D516" s="29"/>
      <c r="E516" s="31"/>
      <c r="F516" s="34"/>
      <c r="G516" s="31"/>
      <c r="H516" s="34"/>
      <c r="I516" s="31"/>
      <c r="J516" s="34"/>
      <c r="K516" s="31"/>
      <c r="L516" s="34"/>
      <c r="M516" s="29"/>
    </row>
    <row r="517" spans="1:52" ht="30" customHeight="1" x14ac:dyDescent="0.4">
      <c r="A517" s="25" t="s">
        <v>1574</v>
      </c>
      <c r="B517" s="26"/>
      <c r="C517" s="26"/>
      <c r="D517" s="26"/>
      <c r="E517" s="30"/>
      <c r="F517" s="33"/>
      <c r="G517" s="30"/>
      <c r="H517" s="33"/>
      <c r="I517" s="30"/>
      <c r="J517" s="33"/>
      <c r="K517" s="30"/>
      <c r="L517" s="33"/>
      <c r="M517" s="27"/>
      <c r="N517" s="1" t="s">
        <v>918</v>
      </c>
    </row>
    <row r="518" spans="1:52" ht="30" customHeight="1" x14ac:dyDescent="0.4">
      <c r="A518" s="28" t="s">
        <v>1352</v>
      </c>
      <c r="B518" s="28" t="s">
        <v>1033</v>
      </c>
      <c r="C518" s="28" t="s">
        <v>1034</v>
      </c>
      <c r="D518" s="29">
        <v>0.32</v>
      </c>
      <c r="E518" s="31">
        <f>단가대비표!O218</f>
        <v>0</v>
      </c>
      <c r="F518" s="34">
        <f>TRUNC(E518*D518,0)</f>
        <v>0</v>
      </c>
      <c r="G518" s="31">
        <f>단가대비표!P218</f>
        <v>208140</v>
      </c>
      <c r="H518" s="34">
        <f>TRUNC(G518*D518,0)</f>
        <v>66604</v>
      </c>
      <c r="I518" s="31">
        <f>단가대비표!V218</f>
        <v>0</v>
      </c>
      <c r="J518" s="34">
        <f>TRUNC(I518*D518,0)</f>
        <v>0</v>
      </c>
      <c r="K518" s="31">
        <f>TRUNC(E518+G518+I518,0)</f>
        <v>208140</v>
      </c>
      <c r="L518" s="34">
        <f>TRUNC(F518+H518+J518,0)</f>
        <v>66604</v>
      </c>
      <c r="M518" s="28" t="s">
        <v>52</v>
      </c>
      <c r="N518" s="2" t="s">
        <v>918</v>
      </c>
      <c r="O518" s="2" t="s">
        <v>1354</v>
      </c>
      <c r="P518" s="2" t="s">
        <v>62</v>
      </c>
      <c r="Q518" s="2" t="s">
        <v>62</v>
      </c>
      <c r="R518" s="2" t="s">
        <v>61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1575</v>
      </c>
      <c r="AX518" s="2" t="s">
        <v>52</v>
      </c>
      <c r="AY518" s="2" t="s">
        <v>52</v>
      </c>
      <c r="AZ518" s="2" t="s">
        <v>52</v>
      </c>
    </row>
    <row r="519" spans="1:52" ht="30" customHeight="1" x14ac:dyDescent="0.4">
      <c r="A519" s="28" t="s">
        <v>1026</v>
      </c>
      <c r="B519" s="28" t="s">
        <v>52</v>
      </c>
      <c r="C519" s="28" t="s">
        <v>52</v>
      </c>
      <c r="D519" s="29"/>
      <c r="E519" s="31"/>
      <c r="F519" s="34">
        <f>TRUNC(SUMIF(N518:N518, N517, F518:F518),0)</f>
        <v>0</v>
      </c>
      <c r="G519" s="31"/>
      <c r="H519" s="34">
        <f>TRUNC(SUMIF(N518:N518, N517, H518:H518),0)</f>
        <v>66604</v>
      </c>
      <c r="I519" s="31"/>
      <c r="J519" s="34">
        <f>TRUNC(SUMIF(N518:N518, N517, J518:J518),0)</f>
        <v>0</v>
      </c>
      <c r="K519" s="31"/>
      <c r="L519" s="34">
        <f>F519+H519+J519</f>
        <v>66604</v>
      </c>
      <c r="M519" s="28" t="s">
        <v>52</v>
      </c>
      <c r="N519" s="2" t="s">
        <v>173</v>
      </c>
      <c r="O519" s="2" t="s">
        <v>173</v>
      </c>
      <c r="P519" s="2" t="s">
        <v>52</v>
      </c>
      <c r="Q519" s="2" t="s">
        <v>52</v>
      </c>
      <c r="R519" s="2" t="s">
        <v>52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52</v>
      </c>
      <c r="AW519" s="2" t="s">
        <v>52</v>
      </c>
      <c r="AX519" s="2" t="s">
        <v>52</v>
      </c>
      <c r="AY519" s="2" t="s">
        <v>52</v>
      </c>
      <c r="AZ519" s="2" t="s">
        <v>52</v>
      </c>
    </row>
    <row r="520" spans="1:52" ht="30" customHeight="1" x14ac:dyDescent="0.4">
      <c r="A520" s="29"/>
      <c r="B520" s="29"/>
      <c r="C520" s="29"/>
      <c r="D520" s="29"/>
      <c r="E520" s="31"/>
      <c r="F520" s="34"/>
      <c r="G520" s="31"/>
      <c r="H520" s="34"/>
      <c r="I520" s="31"/>
      <c r="J520" s="34"/>
      <c r="K520" s="31"/>
      <c r="L520" s="34"/>
      <c r="M520" s="29"/>
    </row>
    <row r="521" spans="1:52" ht="30" customHeight="1" x14ac:dyDescent="0.4">
      <c r="A521" s="25" t="s">
        <v>1576</v>
      </c>
      <c r="B521" s="26"/>
      <c r="C521" s="26"/>
      <c r="D521" s="26"/>
      <c r="E521" s="30"/>
      <c r="F521" s="33"/>
      <c r="G521" s="30"/>
      <c r="H521" s="33"/>
      <c r="I521" s="30"/>
      <c r="J521" s="33"/>
      <c r="K521" s="30"/>
      <c r="L521" s="33"/>
      <c r="M521" s="27"/>
      <c r="N521" s="1" t="s">
        <v>60</v>
      </c>
    </row>
    <row r="522" spans="1:52" ht="30" customHeight="1" x14ac:dyDescent="0.4">
      <c r="A522" s="28" t="s">
        <v>56</v>
      </c>
      <c r="B522" s="28" t="s">
        <v>57</v>
      </c>
      <c r="C522" s="28" t="s">
        <v>58</v>
      </c>
      <c r="D522" s="29">
        <v>1</v>
      </c>
      <c r="E522" s="31">
        <f>단가대비표!O224</f>
        <v>320000</v>
      </c>
      <c r="F522" s="34">
        <f>TRUNC(E522*D522,0)</f>
        <v>320000</v>
      </c>
      <c r="G522" s="31">
        <f>단가대비표!P224</f>
        <v>0</v>
      </c>
      <c r="H522" s="34">
        <f>TRUNC(G522*D522,0)</f>
        <v>0</v>
      </c>
      <c r="I522" s="31">
        <f>단가대비표!V224</f>
        <v>0</v>
      </c>
      <c r="J522" s="34">
        <f>TRUNC(I522*D522,0)</f>
        <v>0</v>
      </c>
      <c r="K522" s="31">
        <f t="shared" ref="K522:L525" si="79">TRUNC(E522+G522+I522,0)</f>
        <v>320000</v>
      </c>
      <c r="L522" s="34">
        <f t="shared" si="79"/>
        <v>320000</v>
      </c>
      <c r="M522" s="28" t="s">
        <v>52</v>
      </c>
      <c r="N522" s="2" t="s">
        <v>60</v>
      </c>
      <c r="O522" s="2" t="s">
        <v>1577</v>
      </c>
      <c r="P522" s="2" t="s">
        <v>62</v>
      </c>
      <c r="Q522" s="2" t="s">
        <v>62</v>
      </c>
      <c r="R522" s="2" t="s">
        <v>61</v>
      </c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2" t="s">
        <v>52</v>
      </c>
      <c r="AW522" s="2" t="s">
        <v>1578</v>
      </c>
      <c r="AX522" s="2" t="s">
        <v>52</v>
      </c>
      <c r="AY522" s="2" t="s">
        <v>52</v>
      </c>
      <c r="AZ522" s="2" t="s">
        <v>52</v>
      </c>
    </row>
    <row r="523" spans="1:52" ht="30" customHeight="1" x14ac:dyDescent="0.4">
      <c r="A523" s="28" t="s">
        <v>1081</v>
      </c>
      <c r="B523" s="28" t="s">
        <v>1033</v>
      </c>
      <c r="C523" s="28" t="s">
        <v>1034</v>
      </c>
      <c r="D523" s="29">
        <v>0.5</v>
      </c>
      <c r="E523" s="31">
        <f>단가대비표!O220</f>
        <v>0</v>
      </c>
      <c r="F523" s="34">
        <f>TRUNC(E523*D523,0)</f>
        <v>0</v>
      </c>
      <c r="G523" s="31">
        <f>단가대비표!P220</f>
        <v>242647</v>
      </c>
      <c r="H523" s="34">
        <f>TRUNC(G523*D523,0)</f>
        <v>121323</v>
      </c>
      <c r="I523" s="31">
        <f>단가대비표!V220</f>
        <v>0</v>
      </c>
      <c r="J523" s="34">
        <f>TRUNC(I523*D523,0)</f>
        <v>0</v>
      </c>
      <c r="K523" s="31">
        <f t="shared" si="79"/>
        <v>242647</v>
      </c>
      <c r="L523" s="34">
        <f t="shared" si="79"/>
        <v>121323</v>
      </c>
      <c r="M523" s="28" t="s">
        <v>52</v>
      </c>
      <c r="N523" s="2" t="s">
        <v>60</v>
      </c>
      <c r="O523" s="2" t="s">
        <v>1083</v>
      </c>
      <c r="P523" s="2" t="s">
        <v>62</v>
      </c>
      <c r="Q523" s="2" t="s">
        <v>62</v>
      </c>
      <c r="R523" s="2" t="s">
        <v>61</v>
      </c>
      <c r="S523" s="3"/>
      <c r="T523" s="3"/>
      <c r="U523" s="3"/>
      <c r="V523" s="3">
        <v>1</v>
      </c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2" t="s">
        <v>52</v>
      </c>
      <c r="AW523" s="2" t="s">
        <v>1579</v>
      </c>
      <c r="AX523" s="2" t="s">
        <v>52</v>
      </c>
      <c r="AY523" s="2" t="s">
        <v>52</v>
      </c>
      <c r="AZ523" s="2" t="s">
        <v>52</v>
      </c>
    </row>
    <row r="524" spans="1:52" ht="30" customHeight="1" x14ac:dyDescent="0.4">
      <c r="A524" s="28" t="s">
        <v>1073</v>
      </c>
      <c r="B524" s="28" t="s">
        <v>1033</v>
      </c>
      <c r="C524" s="28" t="s">
        <v>1034</v>
      </c>
      <c r="D524" s="29">
        <v>0.2</v>
      </c>
      <c r="E524" s="31">
        <f>단가대비표!O209</f>
        <v>0</v>
      </c>
      <c r="F524" s="34">
        <f>TRUNC(E524*D524,0)</f>
        <v>0</v>
      </c>
      <c r="G524" s="31">
        <f>단가대비표!P209</f>
        <v>172698</v>
      </c>
      <c r="H524" s="34">
        <f>TRUNC(G524*D524,0)</f>
        <v>34539</v>
      </c>
      <c r="I524" s="31">
        <f>단가대비표!V209</f>
        <v>0</v>
      </c>
      <c r="J524" s="34">
        <f>TRUNC(I524*D524,0)</f>
        <v>0</v>
      </c>
      <c r="K524" s="31">
        <f t="shared" si="79"/>
        <v>172698</v>
      </c>
      <c r="L524" s="34">
        <f t="shared" si="79"/>
        <v>34539</v>
      </c>
      <c r="M524" s="28" t="s">
        <v>52</v>
      </c>
      <c r="N524" s="2" t="s">
        <v>60</v>
      </c>
      <c r="O524" s="2" t="s">
        <v>1074</v>
      </c>
      <c r="P524" s="2" t="s">
        <v>62</v>
      </c>
      <c r="Q524" s="2" t="s">
        <v>62</v>
      </c>
      <c r="R524" s="2" t="s">
        <v>61</v>
      </c>
      <c r="S524" s="3"/>
      <c r="T524" s="3"/>
      <c r="U524" s="3"/>
      <c r="V524" s="3">
        <v>1</v>
      </c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52</v>
      </c>
      <c r="AW524" s="2" t="s">
        <v>1580</v>
      </c>
      <c r="AX524" s="2" t="s">
        <v>52</v>
      </c>
      <c r="AY524" s="2" t="s">
        <v>52</v>
      </c>
      <c r="AZ524" s="2" t="s">
        <v>52</v>
      </c>
    </row>
    <row r="525" spans="1:52" ht="30" customHeight="1" x14ac:dyDescent="0.4">
      <c r="A525" s="28" t="s">
        <v>1037</v>
      </c>
      <c r="B525" s="28" t="s">
        <v>1055</v>
      </c>
      <c r="C525" s="28" t="s">
        <v>973</v>
      </c>
      <c r="D525" s="29">
        <v>1</v>
      </c>
      <c r="E525" s="31">
        <f>TRUNC(SUMIF(V522:V525, RIGHTB(O525, 1), H522:H525)*U525, 2)</f>
        <v>4675.8599999999997</v>
      </c>
      <c r="F525" s="34">
        <f>TRUNC(E525*D525,0)</f>
        <v>4675</v>
      </c>
      <c r="G525" s="31">
        <v>0</v>
      </c>
      <c r="H525" s="34">
        <f>TRUNC(G525*D525,0)</f>
        <v>0</v>
      </c>
      <c r="I525" s="31">
        <v>0</v>
      </c>
      <c r="J525" s="34">
        <f>TRUNC(I525*D525,0)</f>
        <v>0</v>
      </c>
      <c r="K525" s="31">
        <f t="shared" si="79"/>
        <v>4675</v>
      </c>
      <c r="L525" s="34">
        <f t="shared" si="79"/>
        <v>4675</v>
      </c>
      <c r="M525" s="28" t="s">
        <v>52</v>
      </c>
      <c r="N525" s="2" t="s">
        <v>60</v>
      </c>
      <c r="O525" s="2" t="s">
        <v>1039</v>
      </c>
      <c r="P525" s="2" t="s">
        <v>62</v>
      </c>
      <c r="Q525" s="2" t="s">
        <v>62</v>
      </c>
      <c r="R525" s="2" t="s">
        <v>62</v>
      </c>
      <c r="S525" s="3">
        <v>1</v>
      </c>
      <c r="T525" s="3">
        <v>0</v>
      </c>
      <c r="U525" s="3">
        <v>0.03</v>
      </c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52</v>
      </c>
      <c r="AW525" s="2" t="s">
        <v>1581</v>
      </c>
      <c r="AX525" s="2" t="s">
        <v>52</v>
      </c>
      <c r="AY525" s="2" t="s">
        <v>52</v>
      </c>
      <c r="AZ525" s="2" t="s">
        <v>52</v>
      </c>
    </row>
    <row r="526" spans="1:52" ht="30" customHeight="1" x14ac:dyDescent="0.4">
      <c r="A526" s="28" t="s">
        <v>1026</v>
      </c>
      <c r="B526" s="28" t="s">
        <v>52</v>
      </c>
      <c r="C526" s="28" t="s">
        <v>52</v>
      </c>
      <c r="D526" s="29"/>
      <c r="E526" s="31"/>
      <c r="F526" s="34">
        <f>TRUNC(SUMIF(N522:N525, N521, F522:F525),0)</f>
        <v>324675</v>
      </c>
      <c r="G526" s="31"/>
      <c r="H526" s="34">
        <f>TRUNC(SUMIF(N522:N525, N521, H522:H525),0)</f>
        <v>155862</v>
      </c>
      <c r="I526" s="31"/>
      <c r="J526" s="34">
        <f>TRUNC(SUMIF(N522:N525, N521, J522:J525),0)</f>
        <v>0</v>
      </c>
      <c r="K526" s="31"/>
      <c r="L526" s="34">
        <f>F526+H526+J526</f>
        <v>480537</v>
      </c>
      <c r="M526" s="28" t="s">
        <v>52</v>
      </c>
      <c r="N526" s="2" t="s">
        <v>173</v>
      </c>
      <c r="O526" s="2" t="s">
        <v>173</v>
      </c>
      <c r="P526" s="2" t="s">
        <v>52</v>
      </c>
      <c r="Q526" s="2" t="s">
        <v>52</v>
      </c>
      <c r="R526" s="2" t="s">
        <v>52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52</v>
      </c>
      <c r="AW526" s="2" t="s">
        <v>52</v>
      </c>
      <c r="AX526" s="2" t="s">
        <v>52</v>
      </c>
      <c r="AY526" s="2" t="s">
        <v>52</v>
      </c>
      <c r="AZ526" s="2" t="s">
        <v>52</v>
      </c>
    </row>
    <row r="527" spans="1:52" ht="30" customHeight="1" x14ac:dyDescent="0.4">
      <c r="A527" s="29"/>
      <c r="B527" s="29"/>
      <c r="C527" s="29"/>
      <c r="D527" s="29"/>
      <c r="E527" s="31"/>
      <c r="F527" s="34"/>
      <c r="G527" s="31"/>
      <c r="H527" s="34"/>
      <c r="I527" s="31"/>
      <c r="J527" s="34"/>
      <c r="K527" s="31"/>
      <c r="L527" s="34"/>
      <c r="M527" s="29"/>
    </row>
    <row r="528" spans="1:52" ht="30" customHeight="1" x14ac:dyDescent="0.4">
      <c r="A528" s="25" t="s">
        <v>1582</v>
      </c>
      <c r="B528" s="26"/>
      <c r="C528" s="26"/>
      <c r="D528" s="26"/>
      <c r="E528" s="30"/>
      <c r="F528" s="33"/>
      <c r="G528" s="30"/>
      <c r="H528" s="33"/>
      <c r="I528" s="30"/>
      <c r="J528" s="33"/>
      <c r="K528" s="30"/>
      <c r="L528" s="33"/>
      <c r="M528" s="27"/>
      <c r="N528" s="1" t="s">
        <v>873</v>
      </c>
    </row>
    <row r="529" spans="1:52" ht="30" customHeight="1" x14ac:dyDescent="0.4">
      <c r="A529" s="28" t="s">
        <v>1081</v>
      </c>
      <c r="B529" s="28" t="s">
        <v>1033</v>
      </c>
      <c r="C529" s="28" t="s">
        <v>1034</v>
      </c>
      <c r="D529" s="29">
        <v>0.2</v>
      </c>
      <c r="E529" s="31">
        <f>단가대비표!O220</f>
        <v>0</v>
      </c>
      <c r="F529" s="34">
        <f>TRUNC(E529*D529,0)</f>
        <v>0</v>
      </c>
      <c r="G529" s="31">
        <f>단가대비표!P220</f>
        <v>242647</v>
      </c>
      <c r="H529" s="34">
        <f>TRUNC(G529*D529,0)</f>
        <v>48529</v>
      </c>
      <c r="I529" s="31">
        <f>단가대비표!V220</f>
        <v>0</v>
      </c>
      <c r="J529" s="34">
        <f>TRUNC(I529*D529,0)</f>
        <v>0</v>
      </c>
      <c r="K529" s="31">
        <f t="shared" ref="K529:L531" si="80">TRUNC(E529+G529+I529,0)</f>
        <v>242647</v>
      </c>
      <c r="L529" s="34">
        <f t="shared" si="80"/>
        <v>48529</v>
      </c>
      <c r="M529" s="28" t="s">
        <v>52</v>
      </c>
      <c r="N529" s="2" t="s">
        <v>873</v>
      </c>
      <c r="O529" s="2" t="s">
        <v>1083</v>
      </c>
      <c r="P529" s="2" t="s">
        <v>62</v>
      </c>
      <c r="Q529" s="2" t="s">
        <v>62</v>
      </c>
      <c r="R529" s="2" t="s">
        <v>61</v>
      </c>
      <c r="S529" s="3"/>
      <c r="T529" s="3"/>
      <c r="U529" s="3"/>
      <c r="V529" s="3">
        <v>1</v>
      </c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52</v>
      </c>
      <c r="AW529" s="2" t="s">
        <v>1583</v>
      </c>
      <c r="AX529" s="2" t="s">
        <v>52</v>
      </c>
      <c r="AY529" s="2" t="s">
        <v>52</v>
      </c>
      <c r="AZ529" s="2" t="s">
        <v>52</v>
      </c>
    </row>
    <row r="530" spans="1:52" ht="30" customHeight="1" x14ac:dyDescent="0.4">
      <c r="A530" s="28" t="s">
        <v>1073</v>
      </c>
      <c r="B530" s="28" t="s">
        <v>1033</v>
      </c>
      <c r="C530" s="28" t="s">
        <v>1034</v>
      </c>
      <c r="D530" s="29">
        <v>0.08</v>
      </c>
      <c r="E530" s="31">
        <f>단가대비표!O209</f>
        <v>0</v>
      </c>
      <c r="F530" s="34">
        <f>TRUNC(E530*D530,0)</f>
        <v>0</v>
      </c>
      <c r="G530" s="31">
        <f>단가대비표!P209</f>
        <v>172698</v>
      </c>
      <c r="H530" s="34">
        <f>TRUNC(G530*D530,0)</f>
        <v>13815</v>
      </c>
      <c r="I530" s="31">
        <f>단가대비표!V209</f>
        <v>0</v>
      </c>
      <c r="J530" s="34">
        <f>TRUNC(I530*D530,0)</f>
        <v>0</v>
      </c>
      <c r="K530" s="31">
        <f t="shared" si="80"/>
        <v>172698</v>
      </c>
      <c r="L530" s="34">
        <f t="shared" si="80"/>
        <v>13815</v>
      </c>
      <c r="M530" s="28" t="s">
        <v>52</v>
      </c>
      <c r="N530" s="2" t="s">
        <v>873</v>
      </c>
      <c r="O530" s="2" t="s">
        <v>1074</v>
      </c>
      <c r="P530" s="2" t="s">
        <v>62</v>
      </c>
      <c r="Q530" s="2" t="s">
        <v>62</v>
      </c>
      <c r="R530" s="2" t="s">
        <v>61</v>
      </c>
      <c r="S530" s="3"/>
      <c r="T530" s="3"/>
      <c r="U530" s="3"/>
      <c r="V530" s="3">
        <v>1</v>
      </c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52</v>
      </c>
      <c r="AW530" s="2" t="s">
        <v>1584</v>
      </c>
      <c r="AX530" s="2" t="s">
        <v>52</v>
      </c>
      <c r="AY530" s="2" t="s">
        <v>52</v>
      </c>
      <c r="AZ530" s="2" t="s">
        <v>52</v>
      </c>
    </row>
    <row r="531" spans="1:52" ht="30" customHeight="1" x14ac:dyDescent="0.4">
      <c r="A531" s="28" t="s">
        <v>1037</v>
      </c>
      <c r="B531" s="28" t="s">
        <v>1055</v>
      </c>
      <c r="C531" s="28" t="s">
        <v>973</v>
      </c>
      <c r="D531" s="29">
        <v>1</v>
      </c>
      <c r="E531" s="31">
        <f>TRUNC(SUMIF(V529:V531, RIGHTB(O531, 1), H529:H531)*U531, 2)</f>
        <v>1870.32</v>
      </c>
      <c r="F531" s="34">
        <f>TRUNC(E531*D531,0)</f>
        <v>1870</v>
      </c>
      <c r="G531" s="31">
        <v>0</v>
      </c>
      <c r="H531" s="34">
        <f>TRUNC(G531*D531,0)</f>
        <v>0</v>
      </c>
      <c r="I531" s="31">
        <v>0</v>
      </c>
      <c r="J531" s="34">
        <f>TRUNC(I531*D531,0)</f>
        <v>0</v>
      </c>
      <c r="K531" s="31">
        <f t="shared" si="80"/>
        <v>1870</v>
      </c>
      <c r="L531" s="34">
        <f t="shared" si="80"/>
        <v>1870</v>
      </c>
      <c r="M531" s="28" t="s">
        <v>52</v>
      </c>
      <c r="N531" s="2" t="s">
        <v>873</v>
      </c>
      <c r="O531" s="2" t="s">
        <v>1039</v>
      </c>
      <c r="P531" s="2" t="s">
        <v>62</v>
      </c>
      <c r="Q531" s="2" t="s">
        <v>62</v>
      </c>
      <c r="R531" s="2" t="s">
        <v>62</v>
      </c>
      <c r="S531" s="3">
        <v>1</v>
      </c>
      <c r="T531" s="3">
        <v>0</v>
      </c>
      <c r="U531" s="3">
        <v>0.03</v>
      </c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52</v>
      </c>
      <c r="AW531" s="2" t="s">
        <v>1585</v>
      </c>
      <c r="AX531" s="2" t="s">
        <v>52</v>
      </c>
      <c r="AY531" s="2" t="s">
        <v>52</v>
      </c>
      <c r="AZ531" s="2" t="s">
        <v>52</v>
      </c>
    </row>
    <row r="532" spans="1:52" ht="30" customHeight="1" x14ac:dyDescent="0.4">
      <c r="A532" s="28" t="s">
        <v>1026</v>
      </c>
      <c r="B532" s="28" t="s">
        <v>52</v>
      </c>
      <c r="C532" s="28" t="s">
        <v>52</v>
      </c>
      <c r="D532" s="29"/>
      <c r="E532" s="31"/>
      <c r="F532" s="34">
        <f>TRUNC(SUMIF(N529:N531, N528, F529:F531),0)</f>
        <v>1870</v>
      </c>
      <c r="G532" s="31"/>
      <c r="H532" s="34">
        <f>TRUNC(SUMIF(N529:N531, N528, H529:H531),0)</f>
        <v>62344</v>
      </c>
      <c r="I532" s="31"/>
      <c r="J532" s="34">
        <f>TRUNC(SUMIF(N529:N531, N528, J529:J531),0)</f>
        <v>0</v>
      </c>
      <c r="K532" s="31"/>
      <c r="L532" s="34">
        <f>F532+H532+J532</f>
        <v>64214</v>
      </c>
      <c r="M532" s="28" t="s">
        <v>52</v>
      </c>
      <c r="N532" s="2" t="s">
        <v>173</v>
      </c>
      <c r="O532" s="2" t="s">
        <v>173</v>
      </c>
      <c r="P532" s="2" t="s">
        <v>52</v>
      </c>
      <c r="Q532" s="2" t="s">
        <v>52</v>
      </c>
      <c r="R532" s="2" t="s">
        <v>52</v>
      </c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52</v>
      </c>
      <c r="AW532" s="2" t="s">
        <v>52</v>
      </c>
      <c r="AX532" s="2" t="s">
        <v>52</v>
      </c>
      <c r="AY532" s="2" t="s">
        <v>52</v>
      </c>
      <c r="AZ532" s="2" t="s">
        <v>52</v>
      </c>
    </row>
    <row r="533" spans="1:52" ht="30" customHeight="1" x14ac:dyDescent="0.4">
      <c r="A533" s="29"/>
      <c r="B533" s="29"/>
      <c r="C533" s="29"/>
      <c r="D533" s="29"/>
      <c r="E533" s="31"/>
      <c r="F533" s="34"/>
      <c r="G533" s="31"/>
      <c r="H533" s="34"/>
      <c r="I533" s="31"/>
      <c r="J533" s="34"/>
      <c r="K533" s="31"/>
      <c r="L533" s="34"/>
      <c r="M533" s="29"/>
    </row>
    <row r="534" spans="1:52" ht="30" customHeight="1" x14ac:dyDescent="0.4">
      <c r="A534" s="25" t="s">
        <v>1586</v>
      </c>
      <c r="B534" s="26"/>
      <c r="C534" s="26"/>
      <c r="D534" s="26"/>
      <c r="E534" s="30"/>
      <c r="F534" s="33"/>
      <c r="G534" s="30"/>
      <c r="H534" s="33"/>
      <c r="I534" s="30"/>
      <c r="J534" s="33"/>
      <c r="K534" s="30"/>
      <c r="L534" s="33"/>
      <c r="M534" s="27"/>
      <c r="N534" s="1" t="s">
        <v>647</v>
      </c>
    </row>
    <row r="535" spans="1:52" ht="30" customHeight="1" x14ac:dyDescent="0.4">
      <c r="A535" s="28" t="s">
        <v>1587</v>
      </c>
      <c r="B535" s="28" t="s">
        <v>645</v>
      </c>
      <c r="C535" s="28" t="s">
        <v>302</v>
      </c>
      <c r="D535" s="29">
        <v>1</v>
      </c>
      <c r="E535" s="31">
        <f>단가대비표!O227</f>
        <v>16000</v>
      </c>
      <c r="F535" s="34">
        <f>TRUNC(E535*D535,0)</f>
        <v>16000</v>
      </c>
      <c r="G535" s="31">
        <f>단가대비표!P227</f>
        <v>0</v>
      </c>
      <c r="H535" s="34">
        <f>TRUNC(G535*D535,0)</f>
        <v>0</v>
      </c>
      <c r="I535" s="31">
        <f>단가대비표!V227</f>
        <v>0</v>
      </c>
      <c r="J535" s="34">
        <f>TRUNC(I535*D535,0)</f>
        <v>0</v>
      </c>
      <c r="K535" s="31">
        <f t="shared" ref="K535:L538" si="81">TRUNC(E535+G535+I535,0)</f>
        <v>16000</v>
      </c>
      <c r="L535" s="34">
        <f t="shared" si="81"/>
        <v>16000</v>
      </c>
      <c r="M535" s="28" t="s">
        <v>52</v>
      </c>
      <c r="N535" s="2" t="s">
        <v>647</v>
      </c>
      <c r="O535" s="2" t="s">
        <v>1588</v>
      </c>
      <c r="P535" s="2" t="s">
        <v>62</v>
      </c>
      <c r="Q535" s="2" t="s">
        <v>62</v>
      </c>
      <c r="R535" s="2" t="s">
        <v>61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52</v>
      </c>
      <c r="AW535" s="2" t="s">
        <v>1589</v>
      </c>
      <c r="AX535" s="2" t="s">
        <v>52</v>
      </c>
      <c r="AY535" s="2" t="s">
        <v>52</v>
      </c>
      <c r="AZ535" s="2" t="s">
        <v>52</v>
      </c>
    </row>
    <row r="536" spans="1:52" ht="30" customHeight="1" x14ac:dyDescent="0.4">
      <c r="A536" s="28" t="s">
        <v>1590</v>
      </c>
      <c r="B536" s="28" t="s">
        <v>1591</v>
      </c>
      <c r="C536" s="28" t="s">
        <v>1592</v>
      </c>
      <c r="D536" s="29">
        <v>5.7140000000000003E-2</v>
      </c>
      <c r="E536" s="31">
        <f>단가대비표!O225</f>
        <v>8445</v>
      </c>
      <c r="F536" s="34">
        <f>TRUNC(E536*D536,0)</f>
        <v>482</v>
      </c>
      <c r="G536" s="31">
        <f>단가대비표!P225</f>
        <v>49479</v>
      </c>
      <c r="H536" s="34">
        <f>TRUNC(G536*D536,0)</f>
        <v>2827</v>
      </c>
      <c r="I536" s="31">
        <f>단가대비표!V225</f>
        <v>10327</v>
      </c>
      <c r="J536" s="34">
        <f>TRUNC(I536*D536,0)</f>
        <v>590</v>
      </c>
      <c r="K536" s="31">
        <f t="shared" si="81"/>
        <v>68251</v>
      </c>
      <c r="L536" s="34">
        <f t="shared" si="81"/>
        <v>3899</v>
      </c>
      <c r="M536" s="28" t="s">
        <v>1593</v>
      </c>
      <c r="N536" s="2" t="s">
        <v>647</v>
      </c>
      <c r="O536" s="2" t="s">
        <v>1594</v>
      </c>
      <c r="P536" s="2" t="s">
        <v>62</v>
      </c>
      <c r="Q536" s="2" t="s">
        <v>62</v>
      </c>
      <c r="R536" s="2" t="s">
        <v>61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52</v>
      </c>
      <c r="AW536" s="2" t="s">
        <v>1595</v>
      </c>
      <c r="AX536" s="2" t="s">
        <v>52</v>
      </c>
      <c r="AY536" s="2" t="s">
        <v>52</v>
      </c>
      <c r="AZ536" s="2" t="s">
        <v>52</v>
      </c>
    </row>
    <row r="537" spans="1:52" ht="30" customHeight="1" x14ac:dyDescent="0.4">
      <c r="A537" s="28" t="s">
        <v>1596</v>
      </c>
      <c r="B537" s="28" t="s">
        <v>1033</v>
      </c>
      <c r="C537" s="28" t="s">
        <v>1034</v>
      </c>
      <c r="D537" s="29">
        <v>2.1429E-2</v>
      </c>
      <c r="E537" s="31">
        <f>단가대비표!O210</f>
        <v>0</v>
      </c>
      <c r="F537" s="34">
        <f>TRUNC(E537*D537,0)</f>
        <v>0</v>
      </c>
      <c r="G537" s="31">
        <f>단가대비표!P210</f>
        <v>228717</v>
      </c>
      <c r="H537" s="34">
        <f>TRUNC(G537*D537,0)</f>
        <v>4901</v>
      </c>
      <c r="I537" s="31">
        <f>단가대비표!V210</f>
        <v>0</v>
      </c>
      <c r="J537" s="34">
        <f>TRUNC(I537*D537,0)</f>
        <v>0</v>
      </c>
      <c r="K537" s="31">
        <f t="shared" si="81"/>
        <v>228717</v>
      </c>
      <c r="L537" s="34">
        <f t="shared" si="81"/>
        <v>4901</v>
      </c>
      <c r="M537" s="28" t="s">
        <v>52</v>
      </c>
      <c r="N537" s="2" t="s">
        <v>647</v>
      </c>
      <c r="O537" s="2" t="s">
        <v>1597</v>
      </c>
      <c r="P537" s="2" t="s">
        <v>62</v>
      </c>
      <c r="Q537" s="2" t="s">
        <v>62</v>
      </c>
      <c r="R537" s="2" t="s">
        <v>61</v>
      </c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2" t="s">
        <v>52</v>
      </c>
      <c r="AW537" s="2" t="s">
        <v>1598</v>
      </c>
      <c r="AX537" s="2" t="s">
        <v>52</v>
      </c>
      <c r="AY537" s="2" t="s">
        <v>52</v>
      </c>
      <c r="AZ537" s="2" t="s">
        <v>52</v>
      </c>
    </row>
    <row r="538" spans="1:52" ht="30" customHeight="1" x14ac:dyDescent="0.4">
      <c r="A538" s="28" t="s">
        <v>1073</v>
      </c>
      <c r="B538" s="28" t="s">
        <v>1033</v>
      </c>
      <c r="C538" s="28" t="s">
        <v>1034</v>
      </c>
      <c r="D538" s="29">
        <v>7.143E-3</v>
      </c>
      <c r="E538" s="31">
        <f>단가대비표!O209</f>
        <v>0</v>
      </c>
      <c r="F538" s="34">
        <f>TRUNC(E538*D538,0)</f>
        <v>0</v>
      </c>
      <c r="G538" s="31">
        <f>단가대비표!P209</f>
        <v>172698</v>
      </c>
      <c r="H538" s="34">
        <f>TRUNC(G538*D538,0)</f>
        <v>1233</v>
      </c>
      <c r="I538" s="31">
        <f>단가대비표!V209</f>
        <v>0</v>
      </c>
      <c r="J538" s="34">
        <f>TRUNC(I538*D538,0)</f>
        <v>0</v>
      </c>
      <c r="K538" s="31">
        <f t="shared" si="81"/>
        <v>172698</v>
      </c>
      <c r="L538" s="34">
        <f t="shared" si="81"/>
        <v>1233</v>
      </c>
      <c r="M538" s="28" t="s">
        <v>52</v>
      </c>
      <c r="N538" s="2" t="s">
        <v>647</v>
      </c>
      <c r="O538" s="2" t="s">
        <v>1074</v>
      </c>
      <c r="P538" s="2" t="s">
        <v>62</v>
      </c>
      <c r="Q538" s="2" t="s">
        <v>62</v>
      </c>
      <c r="R538" s="2" t="s">
        <v>61</v>
      </c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2" t="s">
        <v>52</v>
      </c>
      <c r="AW538" s="2" t="s">
        <v>1599</v>
      </c>
      <c r="AX538" s="2" t="s">
        <v>52</v>
      </c>
      <c r="AY538" s="2" t="s">
        <v>52</v>
      </c>
      <c r="AZ538" s="2" t="s">
        <v>52</v>
      </c>
    </row>
    <row r="539" spans="1:52" ht="30" customHeight="1" x14ac:dyDescent="0.4">
      <c r="A539" s="28" t="s">
        <v>1026</v>
      </c>
      <c r="B539" s="28" t="s">
        <v>52</v>
      </c>
      <c r="C539" s="28" t="s">
        <v>52</v>
      </c>
      <c r="D539" s="29"/>
      <c r="E539" s="31"/>
      <c r="F539" s="34">
        <f>TRUNC(SUMIF(N535:N538, N534, F535:F538),0)</f>
        <v>16482</v>
      </c>
      <c r="G539" s="31"/>
      <c r="H539" s="34">
        <f>TRUNC(SUMIF(N535:N538, N534, H535:H538),0)</f>
        <v>8961</v>
      </c>
      <c r="I539" s="31"/>
      <c r="J539" s="34">
        <f>TRUNC(SUMIF(N535:N538, N534, J535:J538),0)</f>
        <v>590</v>
      </c>
      <c r="K539" s="31"/>
      <c r="L539" s="34">
        <f>F539+H539+J539</f>
        <v>26033</v>
      </c>
      <c r="M539" s="28" t="s">
        <v>52</v>
      </c>
      <c r="N539" s="2" t="s">
        <v>173</v>
      </c>
      <c r="O539" s="2" t="s">
        <v>173</v>
      </c>
      <c r="P539" s="2" t="s">
        <v>52</v>
      </c>
      <c r="Q539" s="2" t="s">
        <v>52</v>
      </c>
      <c r="R539" s="2" t="s">
        <v>52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52</v>
      </c>
      <c r="AW539" s="2" t="s">
        <v>52</v>
      </c>
      <c r="AX539" s="2" t="s">
        <v>52</v>
      </c>
      <c r="AY539" s="2" t="s">
        <v>52</v>
      </c>
      <c r="AZ539" s="2" t="s">
        <v>52</v>
      </c>
    </row>
    <row r="540" spans="1:52" ht="30" customHeight="1" x14ac:dyDescent="0.4">
      <c r="A540" s="29"/>
      <c r="B540" s="29"/>
      <c r="C540" s="29"/>
      <c r="D540" s="29"/>
      <c r="E540" s="31"/>
      <c r="F540" s="34"/>
      <c r="G540" s="31"/>
      <c r="H540" s="34"/>
      <c r="I540" s="31"/>
      <c r="J540" s="34"/>
      <c r="K540" s="31"/>
      <c r="L540" s="34"/>
      <c r="M540" s="29"/>
    </row>
    <row r="541" spans="1:52" ht="30" customHeight="1" x14ac:dyDescent="0.4">
      <c r="A541" s="25" t="s">
        <v>1600</v>
      </c>
      <c r="B541" s="26"/>
      <c r="C541" s="26"/>
      <c r="D541" s="26"/>
      <c r="E541" s="30"/>
      <c r="F541" s="33"/>
      <c r="G541" s="30"/>
      <c r="H541" s="33"/>
      <c r="I541" s="30"/>
      <c r="J541" s="33"/>
      <c r="K541" s="30"/>
      <c r="L541" s="33"/>
      <c r="M541" s="27"/>
      <c r="N541" s="1" t="s">
        <v>361</v>
      </c>
    </row>
    <row r="542" spans="1:52" ht="30" customHeight="1" x14ac:dyDescent="0.4">
      <c r="A542" s="28" t="s">
        <v>1601</v>
      </c>
      <c r="B542" s="28" t="s">
        <v>1602</v>
      </c>
      <c r="C542" s="28" t="s">
        <v>101</v>
      </c>
      <c r="D542" s="29">
        <v>1</v>
      </c>
      <c r="E542" s="31">
        <f>단가대비표!O68</f>
        <v>20000</v>
      </c>
      <c r="F542" s="34">
        <f>TRUNC(E542*D542,0)</f>
        <v>20000</v>
      </c>
      <c r="G542" s="31">
        <f>단가대비표!P68</f>
        <v>0</v>
      </c>
      <c r="H542" s="34">
        <f>TRUNC(G542*D542,0)</f>
        <v>0</v>
      </c>
      <c r="I542" s="31">
        <f>단가대비표!V68</f>
        <v>0</v>
      </c>
      <c r="J542" s="34">
        <f>TRUNC(I542*D542,0)</f>
        <v>0</v>
      </c>
      <c r="K542" s="31">
        <f t="shared" ref="K542:L544" si="82">TRUNC(E542+G542+I542,0)</f>
        <v>20000</v>
      </c>
      <c r="L542" s="34">
        <f t="shared" si="82"/>
        <v>20000</v>
      </c>
      <c r="M542" s="28" t="s">
        <v>52</v>
      </c>
      <c r="N542" s="2" t="s">
        <v>361</v>
      </c>
      <c r="O542" s="2" t="s">
        <v>1603</v>
      </c>
      <c r="P542" s="2" t="s">
        <v>62</v>
      </c>
      <c r="Q542" s="2" t="s">
        <v>62</v>
      </c>
      <c r="R542" s="2" t="s">
        <v>61</v>
      </c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52</v>
      </c>
      <c r="AW542" s="2" t="s">
        <v>1604</v>
      </c>
      <c r="AX542" s="2" t="s">
        <v>52</v>
      </c>
      <c r="AY542" s="2" t="s">
        <v>52</v>
      </c>
      <c r="AZ542" s="2" t="s">
        <v>52</v>
      </c>
    </row>
    <row r="543" spans="1:52" ht="30" customHeight="1" x14ac:dyDescent="0.4">
      <c r="A543" s="28" t="s">
        <v>1051</v>
      </c>
      <c r="B543" s="28" t="s">
        <v>1033</v>
      </c>
      <c r="C543" s="28" t="s">
        <v>1034</v>
      </c>
      <c r="D543" s="29">
        <v>0.05</v>
      </c>
      <c r="E543" s="31">
        <f>단가대비표!O215</f>
        <v>0</v>
      </c>
      <c r="F543" s="34">
        <f>TRUNC(E543*D543,0)</f>
        <v>0</v>
      </c>
      <c r="G543" s="31">
        <f>단가대비표!P215</f>
        <v>249073</v>
      </c>
      <c r="H543" s="34">
        <f>TRUNC(G543*D543,0)</f>
        <v>12453</v>
      </c>
      <c r="I543" s="31">
        <f>단가대비표!V215</f>
        <v>0</v>
      </c>
      <c r="J543" s="34">
        <f>TRUNC(I543*D543,0)</f>
        <v>0</v>
      </c>
      <c r="K543" s="31">
        <f t="shared" si="82"/>
        <v>249073</v>
      </c>
      <c r="L543" s="34">
        <f t="shared" si="82"/>
        <v>12453</v>
      </c>
      <c r="M543" s="28" t="s">
        <v>52</v>
      </c>
      <c r="N543" s="2" t="s">
        <v>361</v>
      </c>
      <c r="O543" s="2" t="s">
        <v>1052</v>
      </c>
      <c r="P543" s="2" t="s">
        <v>62</v>
      </c>
      <c r="Q543" s="2" t="s">
        <v>62</v>
      </c>
      <c r="R543" s="2" t="s">
        <v>61</v>
      </c>
      <c r="S543" s="3"/>
      <c r="T543" s="3"/>
      <c r="U543" s="3"/>
      <c r="V543" s="3">
        <v>1</v>
      </c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2" t="s">
        <v>52</v>
      </c>
      <c r="AW543" s="2" t="s">
        <v>1605</v>
      </c>
      <c r="AX543" s="2" t="s">
        <v>52</v>
      </c>
      <c r="AY543" s="2" t="s">
        <v>52</v>
      </c>
      <c r="AZ543" s="2" t="s">
        <v>52</v>
      </c>
    </row>
    <row r="544" spans="1:52" ht="30" customHeight="1" x14ac:dyDescent="0.4">
      <c r="A544" s="28" t="s">
        <v>1037</v>
      </c>
      <c r="B544" s="28" t="s">
        <v>1108</v>
      </c>
      <c r="C544" s="28" t="s">
        <v>973</v>
      </c>
      <c r="D544" s="29">
        <v>1</v>
      </c>
      <c r="E544" s="31">
        <f>TRUNC(SUMIF(V542:V544, RIGHTB(O544, 1), H542:H544)*U544, 2)</f>
        <v>249.06</v>
      </c>
      <c r="F544" s="34">
        <f>TRUNC(E544*D544,0)</f>
        <v>249</v>
      </c>
      <c r="G544" s="31">
        <v>0</v>
      </c>
      <c r="H544" s="34">
        <f>TRUNC(G544*D544,0)</f>
        <v>0</v>
      </c>
      <c r="I544" s="31">
        <v>0</v>
      </c>
      <c r="J544" s="34">
        <f>TRUNC(I544*D544,0)</f>
        <v>0</v>
      </c>
      <c r="K544" s="31">
        <f t="shared" si="82"/>
        <v>249</v>
      </c>
      <c r="L544" s="34">
        <f t="shared" si="82"/>
        <v>249</v>
      </c>
      <c r="M544" s="28" t="s">
        <v>52</v>
      </c>
      <c r="N544" s="2" t="s">
        <v>361</v>
      </c>
      <c r="O544" s="2" t="s">
        <v>1039</v>
      </c>
      <c r="P544" s="2" t="s">
        <v>62</v>
      </c>
      <c r="Q544" s="2" t="s">
        <v>62</v>
      </c>
      <c r="R544" s="2" t="s">
        <v>62</v>
      </c>
      <c r="S544" s="3">
        <v>1</v>
      </c>
      <c r="T544" s="3">
        <v>0</v>
      </c>
      <c r="U544" s="3">
        <v>0.02</v>
      </c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52</v>
      </c>
      <c r="AW544" s="2" t="s">
        <v>1606</v>
      </c>
      <c r="AX544" s="2" t="s">
        <v>52</v>
      </c>
      <c r="AY544" s="2" t="s">
        <v>52</v>
      </c>
      <c r="AZ544" s="2" t="s">
        <v>52</v>
      </c>
    </row>
    <row r="545" spans="1:52" ht="30" customHeight="1" x14ac:dyDescent="0.4">
      <c r="A545" s="28" t="s">
        <v>1026</v>
      </c>
      <c r="B545" s="28" t="s">
        <v>52</v>
      </c>
      <c r="C545" s="28" t="s">
        <v>52</v>
      </c>
      <c r="D545" s="29"/>
      <c r="E545" s="31"/>
      <c r="F545" s="34">
        <f>TRUNC(SUMIF(N542:N544, N541, F542:F544),0)</f>
        <v>20249</v>
      </c>
      <c r="G545" s="31"/>
      <c r="H545" s="34">
        <f>TRUNC(SUMIF(N542:N544, N541, H542:H544),0)</f>
        <v>12453</v>
      </c>
      <c r="I545" s="31"/>
      <c r="J545" s="34">
        <f>TRUNC(SUMIF(N542:N544, N541, J542:J544),0)</f>
        <v>0</v>
      </c>
      <c r="K545" s="31"/>
      <c r="L545" s="34">
        <f>F545+H545+J545</f>
        <v>32702</v>
      </c>
      <c r="M545" s="28" t="s">
        <v>52</v>
      </c>
      <c r="N545" s="2" t="s">
        <v>173</v>
      </c>
      <c r="O545" s="2" t="s">
        <v>173</v>
      </c>
      <c r="P545" s="2" t="s">
        <v>52</v>
      </c>
      <c r="Q545" s="2" t="s">
        <v>52</v>
      </c>
      <c r="R545" s="2" t="s">
        <v>52</v>
      </c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52</v>
      </c>
      <c r="AW545" s="2" t="s">
        <v>52</v>
      </c>
      <c r="AX545" s="2" t="s">
        <v>52</v>
      </c>
      <c r="AY545" s="2" t="s">
        <v>52</v>
      </c>
      <c r="AZ545" s="2" t="s">
        <v>52</v>
      </c>
    </row>
    <row r="546" spans="1:52" ht="30" customHeight="1" x14ac:dyDescent="0.4">
      <c r="A546" s="29"/>
      <c r="B546" s="29"/>
      <c r="C546" s="29"/>
      <c r="D546" s="29"/>
      <c r="E546" s="31"/>
      <c r="F546" s="34"/>
      <c r="G546" s="31"/>
      <c r="H546" s="34"/>
      <c r="I546" s="31"/>
      <c r="J546" s="34"/>
      <c r="K546" s="31"/>
      <c r="L546" s="34"/>
      <c r="M546" s="29"/>
    </row>
    <row r="547" spans="1:52" ht="30" customHeight="1" x14ac:dyDescent="0.4">
      <c r="A547" s="25" t="s">
        <v>1607</v>
      </c>
      <c r="B547" s="26"/>
      <c r="C547" s="26"/>
      <c r="D547" s="26"/>
      <c r="E547" s="30"/>
      <c r="F547" s="33"/>
      <c r="G547" s="30"/>
      <c r="H547" s="33"/>
      <c r="I547" s="30"/>
      <c r="J547" s="33"/>
      <c r="K547" s="30"/>
      <c r="L547" s="33"/>
      <c r="M547" s="27"/>
      <c r="N547" s="1" t="s">
        <v>358</v>
      </c>
    </row>
    <row r="548" spans="1:52" ht="30" customHeight="1" x14ac:dyDescent="0.4">
      <c r="A548" s="28" t="s">
        <v>1601</v>
      </c>
      <c r="B548" s="28" t="s">
        <v>1608</v>
      </c>
      <c r="C548" s="28" t="s">
        <v>101</v>
      </c>
      <c r="D548" s="29">
        <v>1</v>
      </c>
      <c r="E548" s="31">
        <f>단가대비표!O69</f>
        <v>23000</v>
      </c>
      <c r="F548" s="34">
        <f>TRUNC(E548*D548,0)</f>
        <v>23000</v>
      </c>
      <c r="G548" s="31">
        <f>단가대비표!P69</f>
        <v>0</v>
      </c>
      <c r="H548" s="34">
        <f>TRUNC(G548*D548,0)</f>
        <v>0</v>
      </c>
      <c r="I548" s="31">
        <f>단가대비표!V69</f>
        <v>0</v>
      </c>
      <c r="J548" s="34">
        <f>TRUNC(I548*D548,0)</f>
        <v>0</v>
      </c>
      <c r="K548" s="31">
        <f t="shared" ref="K548:L550" si="83">TRUNC(E548+G548+I548,0)</f>
        <v>23000</v>
      </c>
      <c r="L548" s="34">
        <f t="shared" si="83"/>
        <v>23000</v>
      </c>
      <c r="M548" s="28" t="s">
        <v>52</v>
      </c>
      <c r="N548" s="2" t="s">
        <v>358</v>
      </c>
      <c r="O548" s="2" t="s">
        <v>1609</v>
      </c>
      <c r="P548" s="2" t="s">
        <v>62</v>
      </c>
      <c r="Q548" s="2" t="s">
        <v>62</v>
      </c>
      <c r="R548" s="2" t="s">
        <v>61</v>
      </c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2" t="s">
        <v>52</v>
      </c>
      <c r="AW548" s="2" t="s">
        <v>1610</v>
      </c>
      <c r="AX548" s="2" t="s">
        <v>52</v>
      </c>
      <c r="AY548" s="2" t="s">
        <v>52</v>
      </c>
      <c r="AZ548" s="2" t="s">
        <v>52</v>
      </c>
    </row>
    <row r="549" spans="1:52" ht="30" customHeight="1" x14ac:dyDescent="0.4">
      <c r="A549" s="28" t="s">
        <v>1051</v>
      </c>
      <c r="B549" s="28" t="s">
        <v>1033</v>
      </c>
      <c r="C549" s="28" t="s">
        <v>1034</v>
      </c>
      <c r="D549" s="29">
        <v>0.05</v>
      </c>
      <c r="E549" s="31">
        <f>단가대비표!O215</f>
        <v>0</v>
      </c>
      <c r="F549" s="34">
        <f>TRUNC(E549*D549,0)</f>
        <v>0</v>
      </c>
      <c r="G549" s="31">
        <f>단가대비표!P215</f>
        <v>249073</v>
      </c>
      <c r="H549" s="34">
        <f>TRUNC(G549*D549,0)</f>
        <v>12453</v>
      </c>
      <c r="I549" s="31">
        <f>단가대비표!V215</f>
        <v>0</v>
      </c>
      <c r="J549" s="34">
        <f>TRUNC(I549*D549,0)</f>
        <v>0</v>
      </c>
      <c r="K549" s="31">
        <f t="shared" si="83"/>
        <v>249073</v>
      </c>
      <c r="L549" s="34">
        <f t="shared" si="83"/>
        <v>12453</v>
      </c>
      <c r="M549" s="28" t="s">
        <v>52</v>
      </c>
      <c r="N549" s="2" t="s">
        <v>358</v>
      </c>
      <c r="O549" s="2" t="s">
        <v>1052</v>
      </c>
      <c r="P549" s="2" t="s">
        <v>62</v>
      </c>
      <c r="Q549" s="2" t="s">
        <v>62</v>
      </c>
      <c r="R549" s="2" t="s">
        <v>61</v>
      </c>
      <c r="S549" s="3"/>
      <c r="T549" s="3"/>
      <c r="U549" s="3"/>
      <c r="V549" s="3">
        <v>1</v>
      </c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2" t="s">
        <v>52</v>
      </c>
      <c r="AW549" s="2" t="s">
        <v>1611</v>
      </c>
      <c r="AX549" s="2" t="s">
        <v>52</v>
      </c>
      <c r="AY549" s="2" t="s">
        <v>52</v>
      </c>
      <c r="AZ549" s="2" t="s">
        <v>52</v>
      </c>
    </row>
    <row r="550" spans="1:52" ht="30" customHeight="1" x14ac:dyDescent="0.4">
      <c r="A550" s="28" t="s">
        <v>1037</v>
      </c>
      <c r="B550" s="28" t="s">
        <v>1108</v>
      </c>
      <c r="C550" s="28" t="s">
        <v>973</v>
      </c>
      <c r="D550" s="29">
        <v>1</v>
      </c>
      <c r="E550" s="31">
        <f>TRUNC(SUMIF(V548:V550, RIGHTB(O550, 1), H548:H550)*U550, 2)</f>
        <v>249.06</v>
      </c>
      <c r="F550" s="34">
        <f>TRUNC(E550*D550,0)</f>
        <v>249</v>
      </c>
      <c r="G550" s="31">
        <v>0</v>
      </c>
      <c r="H550" s="34">
        <f>TRUNC(G550*D550,0)</f>
        <v>0</v>
      </c>
      <c r="I550" s="31">
        <v>0</v>
      </c>
      <c r="J550" s="34">
        <f>TRUNC(I550*D550,0)</f>
        <v>0</v>
      </c>
      <c r="K550" s="31">
        <f t="shared" si="83"/>
        <v>249</v>
      </c>
      <c r="L550" s="34">
        <f t="shared" si="83"/>
        <v>249</v>
      </c>
      <c r="M550" s="28" t="s">
        <v>52</v>
      </c>
      <c r="N550" s="2" t="s">
        <v>358</v>
      </c>
      <c r="O550" s="2" t="s">
        <v>1039</v>
      </c>
      <c r="P550" s="2" t="s">
        <v>62</v>
      </c>
      <c r="Q550" s="2" t="s">
        <v>62</v>
      </c>
      <c r="R550" s="2" t="s">
        <v>62</v>
      </c>
      <c r="S550" s="3">
        <v>1</v>
      </c>
      <c r="T550" s="3">
        <v>0</v>
      </c>
      <c r="U550" s="3">
        <v>0.02</v>
      </c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52</v>
      </c>
      <c r="AW550" s="2" t="s">
        <v>1612</v>
      </c>
      <c r="AX550" s="2" t="s">
        <v>52</v>
      </c>
      <c r="AY550" s="2" t="s">
        <v>52</v>
      </c>
      <c r="AZ550" s="2" t="s">
        <v>52</v>
      </c>
    </row>
    <row r="551" spans="1:52" ht="30" customHeight="1" x14ac:dyDescent="0.4">
      <c r="A551" s="28" t="s">
        <v>1026</v>
      </c>
      <c r="B551" s="28" t="s">
        <v>52</v>
      </c>
      <c r="C551" s="28" t="s">
        <v>52</v>
      </c>
      <c r="D551" s="29"/>
      <c r="E551" s="31"/>
      <c r="F551" s="34">
        <f>TRUNC(SUMIF(N548:N550, N547, F548:F550),0)</f>
        <v>23249</v>
      </c>
      <c r="G551" s="31"/>
      <c r="H551" s="34">
        <f>TRUNC(SUMIF(N548:N550, N547, H548:H550),0)</f>
        <v>12453</v>
      </c>
      <c r="I551" s="31"/>
      <c r="J551" s="34">
        <f>TRUNC(SUMIF(N548:N550, N547, J548:J550),0)</f>
        <v>0</v>
      </c>
      <c r="K551" s="31"/>
      <c r="L551" s="34">
        <f>F551+H551+J551</f>
        <v>35702</v>
      </c>
      <c r="M551" s="28" t="s">
        <v>52</v>
      </c>
      <c r="N551" s="2" t="s">
        <v>173</v>
      </c>
      <c r="O551" s="2" t="s">
        <v>173</v>
      </c>
      <c r="P551" s="2" t="s">
        <v>52</v>
      </c>
      <c r="Q551" s="2" t="s">
        <v>52</v>
      </c>
      <c r="R551" s="2" t="s">
        <v>52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52</v>
      </c>
      <c r="AW551" s="2" t="s">
        <v>52</v>
      </c>
      <c r="AX551" s="2" t="s">
        <v>52</v>
      </c>
      <c r="AY551" s="2" t="s">
        <v>52</v>
      </c>
      <c r="AZ551" s="2" t="s">
        <v>52</v>
      </c>
    </row>
    <row r="552" spans="1:52" ht="30" customHeight="1" x14ac:dyDescent="0.4">
      <c r="A552" s="29"/>
      <c r="B552" s="29"/>
      <c r="C552" s="29"/>
      <c r="D552" s="29"/>
      <c r="E552" s="31"/>
      <c r="F552" s="34"/>
      <c r="G552" s="31"/>
      <c r="H552" s="34"/>
      <c r="I552" s="31"/>
      <c r="J552" s="34"/>
      <c r="K552" s="31"/>
      <c r="L552" s="34"/>
      <c r="M552" s="29"/>
    </row>
    <row r="553" spans="1:52" ht="30" customHeight="1" x14ac:dyDescent="0.4">
      <c r="A553" s="25" t="s">
        <v>1613</v>
      </c>
      <c r="B553" s="26"/>
      <c r="C553" s="26"/>
      <c r="D553" s="26"/>
      <c r="E553" s="30"/>
      <c r="F553" s="33"/>
      <c r="G553" s="30"/>
      <c r="H553" s="33"/>
      <c r="I553" s="30"/>
      <c r="J553" s="33"/>
      <c r="K553" s="30"/>
      <c r="L553" s="33"/>
      <c r="M553" s="27"/>
      <c r="N553" s="1" t="s">
        <v>762</v>
      </c>
    </row>
    <row r="554" spans="1:52" ht="30" customHeight="1" x14ac:dyDescent="0.4">
      <c r="A554" s="28" t="s">
        <v>1601</v>
      </c>
      <c r="B554" s="28" t="s">
        <v>1614</v>
      </c>
      <c r="C554" s="28" t="s">
        <v>101</v>
      </c>
      <c r="D554" s="29">
        <v>1</v>
      </c>
      <c r="E554" s="31">
        <f>단가대비표!O67</f>
        <v>7690</v>
      </c>
      <c r="F554" s="34">
        <f>TRUNC(E554*D554,0)</f>
        <v>7690</v>
      </c>
      <c r="G554" s="31">
        <f>단가대비표!P67</f>
        <v>0</v>
      </c>
      <c r="H554" s="34">
        <f>TRUNC(G554*D554,0)</f>
        <v>0</v>
      </c>
      <c r="I554" s="31">
        <f>단가대비표!V67</f>
        <v>0</v>
      </c>
      <c r="J554" s="34">
        <f>TRUNC(I554*D554,0)</f>
        <v>0</v>
      </c>
      <c r="K554" s="31">
        <f t="shared" ref="K554:L556" si="84">TRUNC(E554+G554+I554,0)</f>
        <v>7690</v>
      </c>
      <c r="L554" s="34">
        <f t="shared" si="84"/>
        <v>7690</v>
      </c>
      <c r="M554" s="28" t="s">
        <v>52</v>
      </c>
      <c r="N554" s="2" t="s">
        <v>762</v>
      </c>
      <c r="O554" s="2" t="s">
        <v>1615</v>
      </c>
      <c r="P554" s="2" t="s">
        <v>62</v>
      </c>
      <c r="Q554" s="2" t="s">
        <v>62</v>
      </c>
      <c r="R554" s="2" t="s">
        <v>61</v>
      </c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52</v>
      </c>
      <c r="AW554" s="2" t="s">
        <v>1616</v>
      </c>
      <c r="AX554" s="2" t="s">
        <v>52</v>
      </c>
      <c r="AY554" s="2" t="s">
        <v>52</v>
      </c>
      <c r="AZ554" s="2" t="s">
        <v>52</v>
      </c>
    </row>
    <row r="555" spans="1:52" ht="30" customHeight="1" x14ac:dyDescent="0.4">
      <c r="A555" s="28" t="s">
        <v>1051</v>
      </c>
      <c r="B555" s="28" t="s">
        <v>1033</v>
      </c>
      <c r="C555" s="28" t="s">
        <v>1034</v>
      </c>
      <c r="D555" s="29">
        <v>0.05</v>
      </c>
      <c r="E555" s="31">
        <f>단가대비표!O215</f>
        <v>0</v>
      </c>
      <c r="F555" s="34">
        <f>TRUNC(E555*D555,0)</f>
        <v>0</v>
      </c>
      <c r="G555" s="31">
        <f>단가대비표!P215</f>
        <v>249073</v>
      </c>
      <c r="H555" s="34">
        <f>TRUNC(G555*D555,0)</f>
        <v>12453</v>
      </c>
      <c r="I555" s="31">
        <f>단가대비표!V215</f>
        <v>0</v>
      </c>
      <c r="J555" s="34">
        <f>TRUNC(I555*D555,0)</f>
        <v>0</v>
      </c>
      <c r="K555" s="31">
        <f t="shared" si="84"/>
        <v>249073</v>
      </c>
      <c r="L555" s="34">
        <f t="shared" si="84"/>
        <v>12453</v>
      </c>
      <c r="M555" s="28" t="s">
        <v>52</v>
      </c>
      <c r="N555" s="2" t="s">
        <v>762</v>
      </c>
      <c r="O555" s="2" t="s">
        <v>1052</v>
      </c>
      <c r="P555" s="2" t="s">
        <v>62</v>
      </c>
      <c r="Q555" s="2" t="s">
        <v>62</v>
      </c>
      <c r="R555" s="2" t="s">
        <v>61</v>
      </c>
      <c r="S555" s="3"/>
      <c r="T555" s="3"/>
      <c r="U555" s="3"/>
      <c r="V555" s="3">
        <v>1</v>
      </c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52</v>
      </c>
      <c r="AW555" s="2" t="s">
        <v>1617</v>
      </c>
      <c r="AX555" s="2" t="s">
        <v>52</v>
      </c>
      <c r="AY555" s="2" t="s">
        <v>52</v>
      </c>
      <c r="AZ555" s="2" t="s">
        <v>52</v>
      </c>
    </row>
    <row r="556" spans="1:52" ht="30" customHeight="1" x14ac:dyDescent="0.4">
      <c r="A556" s="28" t="s">
        <v>1037</v>
      </c>
      <c r="B556" s="28" t="s">
        <v>1108</v>
      </c>
      <c r="C556" s="28" t="s">
        <v>973</v>
      </c>
      <c r="D556" s="29">
        <v>1</v>
      </c>
      <c r="E556" s="31">
        <f>TRUNC(SUMIF(V554:V556, RIGHTB(O556, 1), H554:H556)*U556, 2)</f>
        <v>249.06</v>
      </c>
      <c r="F556" s="34">
        <f>TRUNC(E556*D556,0)</f>
        <v>249</v>
      </c>
      <c r="G556" s="31">
        <v>0</v>
      </c>
      <c r="H556" s="34">
        <f>TRUNC(G556*D556,0)</f>
        <v>0</v>
      </c>
      <c r="I556" s="31">
        <v>0</v>
      </c>
      <c r="J556" s="34">
        <f>TRUNC(I556*D556,0)</f>
        <v>0</v>
      </c>
      <c r="K556" s="31">
        <f t="shared" si="84"/>
        <v>249</v>
      </c>
      <c r="L556" s="34">
        <f t="shared" si="84"/>
        <v>249</v>
      </c>
      <c r="M556" s="28" t="s">
        <v>52</v>
      </c>
      <c r="N556" s="2" t="s">
        <v>762</v>
      </c>
      <c r="O556" s="2" t="s">
        <v>1039</v>
      </c>
      <c r="P556" s="2" t="s">
        <v>62</v>
      </c>
      <c r="Q556" s="2" t="s">
        <v>62</v>
      </c>
      <c r="R556" s="2" t="s">
        <v>62</v>
      </c>
      <c r="S556" s="3">
        <v>1</v>
      </c>
      <c r="T556" s="3">
        <v>0</v>
      </c>
      <c r="U556" s="3">
        <v>0.02</v>
      </c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52</v>
      </c>
      <c r="AW556" s="2" t="s">
        <v>1618</v>
      </c>
      <c r="AX556" s="2" t="s">
        <v>52</v>
      </c>
      <c r="AY556" s="2" t="s">
        <v>52</v>
      </c>
      <c r="AZ556" s="2" t="s">
        <v>52</v>
      </c>
    </row>
    <row r="557" spans="1:52" ht="30" customHeight="1" x14ac:dyDescent="0.4">
      <c r="A557" s="28" t="s">
        <v>1026</v>
      </c>
      <c r="B557" s="28" t="s">
        <v>52</v>
      </c>
      <c r="C557" s="28" t="s">
        <v>52</v>
      </c>
      <c r="D557" s="29"/>
      <c r="E557" s="31"/>
      <c r="F557" s="34">
        <f>TRUNC(SUMIF(N554:N556, N553, F554:F556),0)</f>
        <v>7939</v>
      </c>
      <c r="G557" s="31"/>
      <c r="H557" s="34">
        <f>TRUNC(SUMIF(N554:N556, N553, H554:H556),0)</f>
        <v>12453</v>
      </c>
      <c r="I557" s="31"/>
      <c r="J557" s="34">
        <f>TRUNC(SUMIF(N554:N556, N553, J554:J556),0)</f>
        <v>0</v>
      </c>
      <c r="K557" s="31"/>
      <c r="L557" s="34">
        <f>F557+H557+J557</f>
        <v>20392</v>
      </c>
      <c r="M557" s="28" t="s">
        <v>52</v>
      </c>
      <c r="N557" s="2" t="s">
        <v>173</v>
      </c>
      <c r="O557" s="2" t="s">
        <v>173</v>
      </c>
      <c r="P557" s="2" t="s">
        <v>52</v>
      </c>
      <c r="Q557" s="2" t="s">
        <v>52</v>
      </c>
      <c r="R557" s="2" t="s">
        <v>52</v>
      </c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52</v>
      </c>
      <c r="AW557" s="2" t="s">
        <v>52</v>
      </c>
      <c r="AX557" s="2" t="s">
        <v>52</v>
      </c>
      <c r="AY557" s="2" t="s">
        <v>52</v>
      </c>
      <c r="AZ557" s="2" t="s">
        <v>52</v>
      </c>
    </row>
    <row r="558" spans="1:52" ht="30" customHeight="1" x14ac:dyDescent="0.4">
      <c r="A558" s="29"/>
      <c r="B558" s="29"/>
      <c r="C558" s="29"/>
      <c r="D558" s="29"/>
      <c r="E558" s="31"/>
      <c r="F558" s="34"/>
      <c r="G558" s="31"/>
      <c r="H558" s="34"/>
      <c r="I558" s="31"/>
      <c r="J558" s="34"/>
      <c r="K558" s="31"/>
      <c r="L558" s="34"/>
      <c r="M558" s="29"/>
    </row>
    <row r="559" spans="1:52" ht="30" customHeight="1" x14ac:dyDescent="0.4">
      <c r="A559" s="25" t="s">
        <v>1619</v>
      </c>
      <c r="B559" s="26"/>
      <c r="C559" s="26"/>
      <c r="D559" s="26"/>
      <c r="E559" s="30"/>
      <c r="F559" s="33"/>
      <c r="G559" s="30"/>
      <c r="H559" s="33"/>
      <c r="I559" s="30"/>
      <c r="J559" s="33"/>
      <c r="K559" s="30"/>
      <c r="L559" s="33"/>
      <c r="M559" s="27"/>
      <c r="N559" s="1" t="s">
        <v>355</v>
      </c>
    </row>
    <row r="560" spans="1:52" ht="30" customHeight="1" x14ac:dyDescent="0.4">
      <c r="A560" s="28" t="s">
        <v>1601</v>
      </c>
      <c r="B560" s="28" t="s">
        <v>1620</v>
      </c>
      <c r="C560" s="28" t="s">
        <v>101</v>
      </c>
      <c r="D560" s="29">
        <v>1</v>
      </c>
      <c r="E560" s="31">
        <f>단가대비표!O70</f>
        <v>28000</v>
      </c>
      <c r="F560" s="34">
        <f>TRUNC(E560*D560,0)</f>
        <v>28000</v>
      </c>
      <c r="G560" s="31">
        <f>단가대비표!P70</f>
        <v>0</v>
      </c>
      <c r="H560" s="34">
        <f>TRUNC(G560*D560,0)</f>
        <v>0</v>
      </c>
      <c r="I560" s="31">
        <f>단가대비표!V70</f>
        <v>0</v>
      </c>
      <c r="J560" s="34">
        <f>TRUNC(I560*D560,0)</f>
        <v>0</v>
      </c>
      <c r="K560" s="31">
        <f t="shared" ref="K560:L562" si="85">TRUNC(E560+G560+I560,0)</f>
        <v>28000</v>
      </c>
      <c r="L560" s="34">
        <f t="shared" si="85"/>
        <v>28000</v>
      </c>
      <c r="M560" s="28" t="s">
        <v>52</v>
      </c>
      <c r="N560" s="2" t="s">
        <v>355</v>
      </c>
      <c r="O560" s="2" t="s">
        <v>1621</v>
      </c>
      <c r="P560" s="2" t="s">
        <v>62</v>
      </c>
      <c r="Q560" s="2" t="s">
        <v>62</v>
      </c>
      <c r="R560" s="2" t="s">
        <v>61</v>
      </c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2" t="s">
        <v>52</v>
      </c>
      <c r="AW560" s="2" t="s">
        <v>1622</v>
      </c>
      <c r="AX560" s="2" t="s">
        <v>52</v>
      </c>
      <c r="AY560" s="2" t="s">
        <v>52</v>
      </c>
      <c r="AZ560" s="2" t="s">
        <v>52</v>
      </c>
    </row>
    <row r="561" spans="1:52" ht="30" customHeight="1" x14ac:dyDescent="0.4">
      <c r="A561" s="28" t="s">
        <v>1051</v>
      </c>
      <c r="B561" s="28" t="s">
        <v>1033</v>
      </c>
      <c r="C561" s="28" t="s">
        <v>1034</v>
      </c>
      <c r="D561" s="29">
        <v>0.05</v>
      </c>
      <c r="E561" s="31">
        <f>단가대비표!O215</f>
        <v>0</v>
      </c>
      <c r="F561" s="34">
        <f>TRUNC(E561*D561,0)</f>
        <v>0</v>
      </c>
      <c r="G561" s="31">
        <f>단가대비표!P215</f>
        <v>249073</v>
      </c>
      <c r="H561" s="34">
        <f>TRUNC(G561*D561,0)</f>
        <v>12453</v>
      </c>
      <c r="I561" s="31">
        <f>단가대비표!V215</f>
        <v>0</v>
      </c>
      <c r="J561" s="34">
        <f>TRUNC(I561*D561,0)</f>
        <v>0</v>
      </c>
      <c r="K561" s="31">
        <f t="shared" si="85"/>
        <v>249073</v>
      </c>
      <c r="L561" s="34">
        <f t="shared" si="85"/>
        <v>12453</v>
      </c>
      <c r="M561" s="28" t="s">
        <v>52</v>
      </c>
      <c r="N561" s="2" t="s">
        <v>355</v>
      </c>
      <c r="O561" s="2" t="s">
        <v>1052</v>
      </c>
      <c r="P561" s="2" t="s">
        <v>62</v>
      </c>
      <c r="Q561" s="2" t="s">
        <v>62</v>
      </c>
      <c r="R561" s="2" t="s">
        <v>61</v>
      </c>
      <c r="S561" s="3"/>
      <c r="T561" s="3"/>
      <c r="U561" s="3"/>
      <c r="V561" s="3">
        <v>1</v>
      </c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2" t="s">
        <v>52</v>
      </c>
      <c r="AW561" s="2" t="s">
        <v>1623</v>
      </c>
      <c r="AX561" s="2" t="s">
        <v>52</v>
      </c>
      <c r="AY561" s="2" t="s">
        <v>52</v>
      </c>
      <c r="AZ561" s="2" t="s">
        <v>52</v>
      </c>
    </row>
    <row r="562" spans="1:52" ht="30" customHeight="1" x14ac:dyDescent="0.4">
      <c r="A562" s="28" t="s">
        <v>1037</v>
      </c>
      <c r="B562" s="28" t="s">
        <v>1108</v>
      </c>
      <c r="C562" s="28" t="s">
        <v>973</v>
      </c>
      <c r="D562" s="29">
        <v>1</v>
      </c>
      <c r="E562" s="31">
        <f>TRUNC(SUMIF(V560:V562, RIGHTB(O562, 1), H560:H562)*U562, 2)</f>
        <v>249.06</v>
      </c>
      <c r="F562" s="34">
        <f>TRUNC(E562*D562,0)</f>
        <v>249</v>
      </c>
      <c r="G562" s="31">
        <v>0</v>
      </c>
      <c r="H562" s="34">
        <f>TRUNC(G562*D562,0)</f>
        <v>0</v>
      </c>
      <c r="I562" s="31">
        <v>0</v>
      </c>
      <c r="J562" s="34">
        <f>TRUNC(I562*D562,0)</f>
        <v>0</v>
      </c>
      <c r="K562" s="31">
        <f t="shared" si="85"/>
        <v>249</v>
      </c>
      <c r="L562" s="34">
        <f t="shared" si="85"/>
        <v>249</v>
      </c>
      <c r="M562" s="28" t="s">
        <v>52</v>
      </c>
      <c r="N562" s="2" t="s">
        <v>355</v>
      </c>
      <c r="O562" s="2" t="s">
        <v>1039</v>
      </c>
      <c r="P562" s="2" t="s">
        <v>62</v>
      </c>
      <c r="Q562" s="2" t="s">
        <v>62</v>
      </c>
      <c r="R562" s="2" t="s">
        <v>62</v>
      </c>
      <c r="S562" s="3">
        <v>1</v>
      </c>
      <c r="T562" s="3">
        <v>0</v>
      </c>
      <c r="U562" s="3">
        <v>0.02</v>
      </c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52</v>
      </c>
      <c r="AW562" s="2" t="s">
        <v>1624</v>
      </c>
      <c r="AX562" s="2" t="s">
        <v>52</v>
      </c>
      <c r="AY562" s="2" t="s">
        <v>52</v>
      </c>
      <c r="AZ562" s="2" t="s">
        <v>52</v>
      </c>
    </row>
    <row r="563" spans="1:52" ht="30" customHeight="1" x14ac:dyDescent="0.4">
      <c r="A563" s="28" t="s">
        <v>1026</v>
      </c>
      <c r="B563" s="28" t="s">
        <v>52</v>
      </c>
      <c r="C563" s="28" t="s">
        <v>52</v>
      </c>
      <c r="D563" s="29"/>
      <c r="E563" s="31"/>
      <c r="F563" s="34">
        <f>TRUNC(SUMIF(N560:N562, N559, F560:F562),0)</f>
        <v>28249</v>
      </c>
      <c r="G563" s="31"/>
      <c r="H563" s="34">
        <f>TRUNC(SUMIF(N560:N562, N559, H560:H562),0)</f>
        <v>12453</v>
      </c>
      <c r="I563" s="31"/>
      <c r="J563" s="34">
        <f>TRUNC(SUMIF(N560:N562, N559, J560:J562),0)</f>
        <v>0</v>
      </c>
      <c r="K563" s="31"/>
      <c r="L563" s="34">
        <f>F563+H563+J563</f>
        <v>40702</v>
      </c>
      <c r="M563" s="28" t="s">
        <v>52</v>
      </c>
      <c r="N563" s="2" t="s">
        <v>173</v>
      </c>
      <c r="O563" s="2" t="s">
        <v>173</v>
      </c>
      <c r="P563" s="2" t="s">
        <v>52</v>
      </c>
      <c r="Q563" s="2" t="s">
        <v>52</v>
      </c>
      <c r="R563" s="2" t="s">
        <v>52</v>
      </c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52</v>
      </c>
      <c r="AW563" s="2" t="s">
        <v>52</v>
      </c>
      <c r="AX563" s="2" t="s">
        <v>52</v>
      </c>
      <c r="AY563" s="2" t="s">
        <v>52</v>
      </c>
      <c r="AZ563" s="2" t="s">
        <v>52</v>
      </c>
    </row>
    <row r="564" spans="1:52" ht="30" customHeight="1" x14ac:dyDescent="0.4">
      <c r="A564" s="29"/>
      <c r="B564" s="29"/>
      <c r="C564" s="29"/>
      <c r="D564" s="29"/>
      <c r="E564" s="31"/>
      <c r="F564" s="34"/>
      <c r="G564" s="31"/>
      <c r="H564" s="34"/>
      <c r="I564" s="31"/>
      <c r="J564" s="34"/>
      <c r="K564" s="31"/>
      <c r="L564" s="34"/>
      <c r="M564" s="29"/>
    </row>
    <row r="565" spans="1:52" ht="30" customHeight="1" x14ac:dyDescent="0.4">
      <c r="A565" s="25" t="s">
        <v>1625</v>
      </c>
      <c r="B565" s="26"/>
      <c r="C565" s="26"/>
      <c r="D565" s="26"/>
      <c r="E565" s="30"/>
      <c r="F565" s="33"/>
      <c r="G565" s="30"/>
      <c r="H565" s="33"/>
      <c r="I565" s="30"/>
      <c r="J565" s="33"/>
      <c r="K565" s="30"/>
      <c r="L565" s="33"/>
      <c r="M565" s="27"/>
      <c r="N565" s="1" t="s">
        <v>352</v>
      </c>
    </row>
    <row r="566" spans="1:52" ht="30" customHeight="1" x14ac:dyDescent="0.4">
      <c r="A566" s="28" t="s">
        <v>1601</v>
      </c>
      <c r="B566" s="28" t="s">
        <v>1626</v>
      </c>
      <c r="C566" s="28" t="s">
        <v>101</v>
      </c>
      <c r="D566" s="29">
        <v>1</v>
      </c>
      <c r="E566" s="31">
        <f>단가대비표!O71</f>
        <v>48000</v>
      </c>
      <c r="F566" s="34">
        <f>TRUNC(E566*D566,0)</f>
        <v>48000</v>
      </c>
      <c r="G566" s="31">
        <f>단가대비표!P71</f>
        <v>0</v>
      </c>
      <c r="H566" s="34">
        <f>TRUNC(G566*D566,0)</f>
        <v>0</v>
      </c>
      <c r="I566" s="31">
        <f>단가대비표!V71</f>
        <v>0</v>
      </c>
      <c r="J566" s="34">
        <f>TRUNC(I566*D566,0)</f>
        <v>0</v>
      </c>
      <c r="K566" s="31">
        <f t="shared" ref="K566:L568" si="86">TRUNC(E566+G566+I566,0)</f>
        <v>48000</v>
      </c>
      <c r="L566" s="34">
        <f t="shared" si="86"/>
        <v>48000</v>
      </c>
      <c r="M566" s="28" t="s">
        <v>52</v>
      </c>
      <c r="N566" s="2" t="s">
        <v>352</v>
      </c>
      <c r="O566" s="2" t="s">
        <v>1627</v>
      </c>
      <c r="P566" s="2" t="s">
        <v>62</v>
      </c>
      <c r="Q566" s="2" t="s">
        <v>62</v>
      </c>
      <c r="R566" s="2" t="s">
        <v>61</v>
      </c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2" t="s">
        <v>52</v>
      </c>
      <c r="AW566" s="2" t="s">
        <v>1628</v>
      </c>
      <c r="AX566" s="2" t="s">
        <v>52</v>
      </c>
      <c r="AY566" s="2" t="s">
        <v>52</v>
      </c>
      <c r="AZ566" s="2" t="s">
        <v>52</v>
      </c>
    </row>
    <row r="567" spans="1:52" ht="30" customHeight="1" x14ac:dyDescent="0.4">
      <c r="A567" s="28" t="s">
        <v>1051</v>
      </c>
      <c r="B567" s="28" t="s">
        <v>1033</v>
      </c>
      <c r="C567" s="28" t="s">
        <v>1034</v>
      </c>
      <c r="D567" s="29">
        <v>7.3999999999999996E-2</v>
      </c>
      <c r="E567" s="31">
        <f>단가대비표!O215</f>
        <v>0</v>
      </c>
      <c r="F567" s="34">
        <f>TRUNC(E567*D567,0)</f>
        <v>0</v>
      </c>
      <c r="G567" s="31">
        <f>단가대비표!P215</f>
        <v>249073</v>
      </c>
      <c r="H567" s="34">
        <f>TRUNC(G567*D567,0)</f>
        <v>18431</v>
      </c>
      <c r="I567" s="31">
        <f>단가대비표!V215</f>
        <v>0</v>
      </c>
      <c r="J567" s="34">
        <f>TRUNC(I567*D567,0)</f>
        <v>0</v>
      </c>
      <c r="K567" s="31">
        <f t="shared" si="86"/>
        <v>249073</v>
      </c>
      <c r="L567" s="34">
        <f t="shared" si="86"/>
        <v>18431</v>
      </c>
      <c r="M567" s="28" t="s">
        <v>52</v>
      </c>
      <c r="N567" s="2" t="s">
        <v>352</v>
      </c>
      <c r="O567" s="2" t="s">
        <v>1052</v>
      </c>
      <c r="P567" s="2" t="s">
        <v>62</v>
      </c>
      <c r="Q567" s="2" t="s">
        <v>62</v>
      </c>
      <c r="R567" s="2" t="s">
        <v>61</v>
      </c>
      <c r="S567" s="3"/>
      <c r="T567" s="3"/>
      <c r="U567" s="3"/>
      <c r="V567" s="3">
        <v>1</v>
      </c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2" t="s">
        <v>52</v>
      </c>
      <c r="AW567" s="2" t="s">
        <v>1629</v>
      </c>
      <c r="AX567" s="2" t="s">
        <v>52</v>
      </c>
      <c r="AY567" s="2" t="s">
        <v>52</v>
      </c>
      <c r="AZ567" s="2" t="s">
        <v>52</v>
      </c>
    </row>
    <row r="568" spans="1:52" ht="30" customHeight="1" x14ac:dyDescent="0.4">
      <c r="A568" s="28" t="s">
        <v>1037</v>
      </c>
      <c r="B568" s="28" t="s">
        <v>1108</v>
      </c>
      <c r="C568" s="28" t="s">
        <v>973</v>
      </c>
      <c r="D568" s="29">
        <v>1</v>
      </c>
      <c r="E568" s="31">
        <f>TRUNC(SUMIF(V566:V568, RIGHTB(O568, 1), H566:H568)*U568, 2)</f>
        <v>368.62</v>
      </c>
      <c r="F568" s="34">
        <f>TRUNC(E568*D568,0)</f>
        <v>368</v>
      </c>
      <c r="G568" s="31">
        <v>0</v>
      </c>
      <c r="H568" s="34">
        <f>TRUNC(G568*D568,0)</f>
        <v>0</v>
      </c>
      <c r="I568" s="31">
        <v>0</v>
      </c>
      <c r="J568" s="34">
        <f>TRUNC(I568*D568,0)</f>
        <v>0</v>
      </c>
      <c r="K568" s="31">
        <f t="shared" si="86"/>
        <v>368</v>
      </c>
      <c r="L568" s="34">
        <f t="shared" si="86"/>
        <v>368</v>
      </c>
      <c r="M568" s="28" t="s">
        <v>52</v>
      </c>
      <c r="N568" s="2" t="s">
        <v>352</v>
      </c>
      <c r="O568" s="2" t="s">
        <v>1039</v>
      </c>
      <c r="P568" s="2" t="s">
        <v>62</v>
      </c>
      <c r="Q568" s="2" t="s">
        <v>62</v>
      </c>
      <c r="R568" s="2" t="s">
        <v>62</v>
      </c>
      <c r="S568" s="3">
        <v>1</v>
      </c>
      <c r="T568" s="3">
        <v>0</v>
      </c>
      <c r="U568" s="3">
        <v>0.02</v>
      </c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52</v>
      </c>
      <c r="AW568" s="2" t="s">
        <v>1630</v>
      </c>
      <c r="AX568" s="2" t="s">
        <v>52</v>
      </c>
      <c r="AY568" s="2" t="s">
        <v>52</v>
      </c>
      <c r="AZ568" s="2" t="s">
        <v>52</v>
      </c>
    </row>
    <row r="569" spans="1:52" ht="30" customHeight="1" x14ac:dyDescent="0.4">
      <c r="A569" s="28" t="s">
        <v>1026</v>
      </c>
      <c r="B569" s="28" t="s">
        <v>52</v>
      </c>
      <c r="C569" s="28" t="s">
        <v>52</v>
      </c>
      <c r="D569" s="29"/>
      <c r="E569" s="31"/>
      <c r="F569" s="34">
        <f>TRUNC(SUMIF(N566:N568, N565, F566:F568),0)</f>
        <v>48368</v>
      </c>
      <c r="G569" s="31"/>
      <c r="H569" s="34">
        <f>TRUNC(SUMIF(N566:N568, N565, H566:H568),0)</f>
        <v>18431</v>
      </c>
      <c r="I569" s="31"/>
      <c r="J569" s="34">
        <f>TRUNC(SUMIF(N566:N568, N565, J566:J568),0)</f>
        <v>0</v>
      </c>
      <c r="K569" s="31"/>
      <c r="L569" s="34">
        <f>F569+H569+J569</f>
        <v>66799</v>
      </c>
      <c r="M569" s="28" t="s">
        <v>52</v>
      </c>
      <c r="N569" s="2" t="s">
        <v>173</v>
      </c>
      <c r="O569" s="2" t="s">
        <v>173</v>
      </c>
      <c r="P569" s="2" t="s">
        <v>52</v>
      </c>
      <c r="Q569" s="2" t="s">
        <v>52</v>
      </c>
      <c r="R569" s="2" t="s">
        <v>52</v>
      </c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52</v>
      </c>
      <c r="AW569" s="2" t="s">
        <v>52</v>
      </c>
      <c r="AX569" s="2" t="s">
        <v>52</v>
      </c>
      <c r="AY569" s="2" t="s">
        <v>52</v>
      </c>
      <c r="AZ569" s="2" t="s">
        <v>52</v>
      </c>
    </row>
    <row r="570" spans="1:52" ht="30" customHeight="1" x14ac:dyDescent="0.4">
      <c r="A570" s="29"/>
      <c r="B570" s="29"/>
      <c r="C570" s="29"/>
      <c r="D570" s="29"/>
      <c r="E570" s="31"/>
      <c r="F570" s="34"/>
      <c r="G570" s="31"/>
      <c r="H570" s="34"/>
      <c r="I570" s="31"/>
      <c r="J570" s="34"/>
      <c r="K570" s="31"/>
      <c r="L570" s="34"/>
      <c r="M570" s="29"/>
    </row>
    <row r="571" spans="1:52" ht="30" customHeight="1" x14ac:dyDescent="0.4">
      <c r="A571" s="25" t="s">
        <v>1631</v>
      </c>
      <c r="B571" s="26"/>
      <c r="C571" s="26"/>
      <c r="D571" s="26"/>
      <c r="E571" s="30"/>
      <c r="F571" s="33"/>
      <c r="G571" s="30"/>
      <c r="H571" s="33"/>
      <c r="I571" s="30"/>
      <c r="J571" s="33"/>
      <c r="K571" s="30"/>
      <c r="L571" s="33"/>
      <c r="M571" s="27"/>
      <c r="N571" s="1" t="s">
        <v>758</v>
      </c>
    </row>
    <row r="572" spans="1:52" ht="30" customHeight="1" x14ac:dyDescent="0.4">
      <c r="A572" s="28" t="s">
        <v>1632</v>
      </c>
      <c r="B572" s="28" t="s">
        <v>1633</v>
      </c>
      <c r="C572" s="28" t="s">
        <v>101</v>
      </c>
      <c r="D572" s="29">
        <v>1</v>
      </c>
      <c r="E572" s="31">
        <f>단가대비표!O181</f>
        <v>580000</v>
      </c>
      <c r="F572" s="34">
        <f>TRUNC(E572*D572,0)</f>
        <v>580000</v>
      </c>
      <c r="G572" s="31">
        <f>단가대비표!P181</f>
        <v>0</v>
      </c>
      <c r="H572" s="34">
        <f>TRUNC(G572*D572,0)</f>
        <v>0</v>
      </c>
      <c r="I572" s="31">
        <f>단가대비표!V181</f>
        <v>0</v>
      </c>
      <c r="J572" s="34">
        <f>TRUNC(I572*D572,0)</f>
        <v>0</v>
      </c>
      <c r="K572" s="31">
        <f t="shared" ref="K572:L575" si="87">TRUNC(E572+G572+I572,0)</f>
        <v>580000</v>
      </c>
      <c r="L572" s="34">
        <f t="shared" si="87"/>
        <v>580000</v>
      </c>
      <c r="M572" s="28" t="s">
        <v>52</v>
      </c>
      <c r="N572" s="2" t="s">
        <v>758</v>
      </c>
      <c r="O572" s="2" t="s">
        <v>1634</v>
      </c>
      <c r="P572" s="2" t="s">
        <v>62</v>
      </c>
      <c r="Q572" s="2" t="s">
        <v>62</v>
      </c>
      <c r="R572" s="2" t="s">
        <v>61</v>
      </c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2" t="s">
        <v>52</v>
      </c>
      <c r="AW572" s="2" t="s">
        <v>1635</v>
      </c>
      <c r="AX572" s="2" t="s">
        <v>52</v>
      </c>
      <c r="AY572" s="2" t="s">
        <v>52</v>
      </c>
      <c r="AZ572" s="2" t="s">
        <v>52</v>
      </c>
    </row>
    <row r="573" spans="1:52" ht="30" customHeight="1" x14ac:dyDescent="0.4">
      <c r="A573" s="28" t="s">
        <v>1051</v>
      </c>
      <c r="B573" s="28" t="s">
        <v>1033</v>
      </c>
      <c r="C573" s="28" t="s">
        <v>1034</v>
      </c>
      <c r="D573" s="29">
        <v>0.108</v>
      </c>
      <c r="E573" s="31">
        <f>단가대비표!O215</f>
        <v>0</v>
      </c>
      <c r="F573" s="34">
        <f>TRUNC(E573*D573,0)</f>
        <v>0</v>
      </c>
      <c r="G573" s="31">
        <f>단가대비표!P215</f>
        <v>249073</v>
      </c>
      <c r="H573" s="34">
        <f>TRUNC(G573*D573,0)</f>
        <v>26899</v>
      </c>
      <c r="I573" s="31">
        <f>단가대비표!V215</f>
        <v>0</v>
      </c>
      <c r="J573" s="34">
        <f>TRUNC(I573*D573,0)</f>
        <v>0</v>
      </c>
      <c r="K573" s="31">
        <f t="shared" si="87"/>
        <v>249073</v>
      </c>
      <c r="L573" s="34">
        <f t="shared" si="87"/>
        <v>26899</v>
      </c>
      <c r="M573" s="28" t="s">
        <v>52</v>
      </c>
      <c r="N573" s="2" t="s">
        <v>758</v>
      </c>
      <c r="O573" s="2" t="s">
        <v>1052</v>
      </c>
      <c r="P573" s="2" t="s">
        <v>62</v>
      </c>
      <c r="Q573" s="2" t="s">
        <v>62</v>
      </c>
      <c r="R573" s="2" t="s">
        <v>61</v>
      </c>
      <c r="S573" s="3"/>
      <c r="T573" s="3"/>
      <c r="U573" s="3"/>
      <c r="V573" s="3">
        <v>1</v>
      </c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2" t="s">
        <v>52</v>
      </c>
      <c r="AW573" s="2" t="s">
        <v>1636</v>
      </c>
      <c r="AX573" s="2" t="s">
        <v>52</v>
      </c>
      <c r="AY573" s="2" t="s">
        <v>52</v>
      </c>
      <c r="AZ573" s="2" t="s">
        <v>52</v>
      </c>
    </row>
    <row r="574" spans="1:52" ht="30" customHeight="1" x14ac:dyDescent="0.4">
      <c r="A574" s="28" t="s">
        <v>1073</v>
      </c>
      <c r="B574" s="28" t="s">
        <v>1033</v>
      </c>
      <c r="C574" s="28" t="s">
        <v>1034</v>
      </c>
      <c r="D574" s="29">
        <v>7.2999999999999995E-2</v>
      </c>
      <c r="E574" s="31">
        <f>단가대비표!O209</f>
        <v>0</v>
      </c>
      <c r="F574" s="34">
        <f>TRUNC(E574*D574,0)</f>
        <v>0</v>
      </c>
      <c r="G574" s="31">
        <f>단가대비표!P209</f>
        <v>172698</v>
      </c>
      <c r="H574" s="34">
        <f>TRUNC(G574*D574,0)</f>
        <v>12606</v>
      </c>
      <c r="I574" s="31">
        <f>단가대비표!V209</f>
        <v>0</v>
      </c>
      <c r="J574" s="34">
        <f>TRUNC(I574*D574,0)</f>
        <v>0</v>
      </c>
      <c r="K574" s="31">
        <f t="shared" si="87"/>
        <v>172698</v>
      </c>
      <c r="L574" s="34">
        <f t="shared" si="87"/>
        <v>12606</v>
      </c>
      <c r="M574" s="28" t="s">
        <v>52</v>
      </c>
      <c r="N574" s="2" t="s">
        <v>758</v>
      </c>
      <c r="O574" s="2" t="s">
        <v>1074</v>
      </c>
      <c r="P574" s="2" t="s">
        <v>62</v>
      </c>
      <c r="Q574" s="2" t="s">
        <v>62</v>
      </c>
      <c r="R574" s="2" t="s">
        <v>61</v>
      </c>
      <c r="S574" s="3"/>
      <c r="T574" s="3"/>
      <c r="U574" s="3"/>
      <c r="V574" s="3">
        <v>1</v>
      </c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52</v>
      </c>
      <c r="AW574" s="2" t="s">
        <v>1637</v>
      </c>
      <c r="AX574" s="2" t="s">
        <v>52</v>
      </c>
      <c r="AY574" s="2" t="s">
        <v>52</v>
      </c>
      <c r="AZ574" s="2" t="s">
        <v>52</v>
      </c>
    </row>
    <row r="575" spans="1:52" ht="30" customHeight="1" x14ac:dyDescent="0.4">
      <c r="A575" s="28" t="s">
        <v>1037</v>
      </c>
      <c r="B575" s="28" t="s">
        <v>1108</v>
      </c>
      <c r="C575" s="28" t="s">
        <v>973</v>
      </c>
      <c r="D575" s="29">
        <v>1</v>
      </c>
      <c r="E575" s="31">
        <f>TRUNC(SUMIF(V572:V575, RIGHTB(O575, 1), H572:H575)*U575, 2)</f>
        <v>790.1</v>
      </c>
      <c r="F575" s="34">
        <f>TRUNC(E575*D575,0)</f>
        <v>790</v>
      </c>
      <c r="G575" s="31">
        <v>0</v>
      </c>
      <c r="H575" s="34">
        <f>TRUNC(G575*D575,0)</f>
        <v>0</v>
      </c>
      <c r="I575" s="31">
        <v>0</v>
      </c>
      <c r="J575" s="34">
        <f>TRUNC(I575*D575,0)</f>
        <v>0</v>
      </c>
      <c r="K575" s="31">
        <f t="shared" si="87"/>
        <v>790</v>
      </c>
      <c r="L575" s="34">
        <f t="shared" si="87"/>
        <v>790</v>
      </c>
      <c r="M575" s="28" t="s">
        <v>52</v>
      </c>
      <c r="N575" s="2" t="s">
        <v>758</v>
      </c>
      <c r="O575" s="2" t="s">
        <v>1039</v>
      </c>
      <c r="P575" s="2" t="s">
        <v>62</v>
      </c>
      <c r="Q575" s="2" t="s">
        <v>62</v>
      </c>
      <c r="R575" s="2" t="s">
        <v>62</v>
      </c>
      <c r="S575" s="3">
        <v>1</v>
      </c>
      <c r="T575" s="3">
        <v>0</v>
      </c>
      <c r="U575" s="3">
        <v>0.02</v>
      </c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52</v>
      </c>
      <c r="AW575" s="2" t="s">
        <v>1638</v>
      </c>
      <c r="AX575" s="2" t="s">
        <v>52</v>
      </c>
      <c r="AY575" s="2" t="s">
        <v>52</v>
      </c>
      <c r="AZ575" s="2" t="s">
        <v>52</v>
      </c>
    </row>
    <row r="576" spans="1:52" ht="30" customHeight="1" x14ac:dyDescent="0.4">
      <c r="A576" s="28" t="s">
        <v>1026</v>
      </c>
      <c r="B576" s="28" t="s">
        <v>52</v>
      </c>
      <c r="C576" s="28" t="s">
        <v>52</v>
      </c>
      <c r="D576" s="29"/>
      <c r="E576" s="31"/>
      <c r="F576" s="34">
        <f>TRUNC(SUMIF(N572:N575, N571, F572:F575),0)</f>
        <v>580790</v>
      </c>
      <c r="G576" s="31"/>
      <c r="H576" s="34">
        <f>TRUNC(SUMIF(N572:N575, N571, H572:H575),0)</f>
        <v>39505</v>
      </c>
      <c r="I576" s="31"/>
      <c r="J576" s="34">
        <f>TRUNC(SUMIF(N572:N575, N571, J572:J575),0)</f>
        <v>0</v>
      </c>
      <c r="K576" s="31"/>
      <c r="L576" s="34">
        <f>F576+H576+J576</f>
        <v>620295</v>
      </c>
      <c r="M576" s="28" t="s">
        <v>52</v>
      </c>
      <c r="N576" s="2" t="s">
        <v>173</v>
      </c>
      <c r="O576" s="2" t="s">
        <v>173</v>
      </c>
      <c r="P576" s="2" t="s">
        <v>52</v>
      </c>
      <c r="Q576" s="2" t="s">
        <v>52</v>
      </c>
      <c r="R576" s="2" t="s">
        <v>52</v>
      </c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52</v>
      </c>
      <c r="AW576" s="2" t="s">
        <v>52</v>
      </c>
      <c r="AX576" s="2" t="s">
        <v>52</v>
      </c>
      <c r="AY576" s="2" t="s">
        <v>52</v>
      </c>
      <c r="AZ576" s="2" t="s">
        <v>52</v>
      </c>
    </row>
    <row r="577" spans="1:52" ht="30" customHeight="1" x14ac:dyDescent="0.4">
      <c r="A577" s="29"/>
      <c r="B577" s="29"/>
      <c r="C577" s="29"/>
      <c r="D577" s="29"/>
      <c r="E577" s="31"/>
      <c r="F577" s="34"/>
      <c r="G577" s="31"/>
      <c r="H577" s="34"/>
      <c r="I577" s="31"/>
      <c r="J577" s="34"/>
      <c r="K577" s="31"/>
      <c r="L577" s="34"/>
      <c r="M577" s="29"/>
    </row>
    <row r="578" spans="1:52" ht="30" customHeight="1" x14ac:dyDescent="0.4">
      <c r="A578" s="25" t="s">
        <v>1639</v>
      </c>
      <c r="B578" s="26"/>
      <c r="C578" s="26"/>
      <c r="D578" s="26"/>
      <c r="E578" s="30"/>
      <c r="F578" s="33"/>
      <c r="G578" s="30"/>
      <c r="H578" s="33"/>
      <c r="I578" s="30"/>
      <c r="J578" s="33"/>
      <c r="K578" s="30"/>
      <c r="L578" s="33"/>
      <c r="M578" s="27"/>
      <c r="N578" s="1" t="s">
        <v>348</v>
      </c>
    </row>
    <row r="579" spans="1:52" ht="30" customHeight="1" x14ac:dyDescent="0.4">
      <c r="A579" s="28" t="s">
        <v>1640</v>
      </c>
      <c r="B579" s="28" t="s">
        <v>1641</v>
      </c>
      <c r="C579" s="28" t="s">
        <v>101</v>
      </c>
      <c r="D579" s="29">
        <v>1</v>
      </c>
      <c r="E579" s="31">
        <f>단가대비표!O72</f>
        <v>59830</v>
      </c>
      <c r="F579" s="34">
        <f>TRUNC(E579*D579,0)</f>
        <v>59830</v>
      </c>
      <c r="G579" s="31">
        <f>단가대비표!P72</f>
        <v>0</v>
      </c>
      <c r="H579" s="34">
        <f>TRUNC(G579*D579,0)</f>
        <v>0</v>
      </c>
      <c r="I579" s="31">
        <f>단가대비표!V72</f>
        <v>0</v>
      </c>
      <c r="J579" s="34">
        <f>TRUNC(I579*D579,0)</f>
        <v>0</v>
      </c>
      <c r="K579" s="31">
        <f t="shared" ref="K579:L581" si="88">TRUNC(E579+G579+I579,0)</f>
        <v>59830</v>
      </c>
      <c r="L579" s="34">
        <f t="shared" si="88"/>
        <v>59830</v>
      </c>
      <c r="M579" s="28" t="s">
        <v>52</v>
      </c>
      <c r="N579" s="2" t="s">
        <v>348</v>
      </c>
      <c r="O579" s="2" t="s">
        <v>1642</v>
      </c>
      <c r="P579" s="2" t="s">
        <v>62</v>
      </c>
      <c r="Q579" s="2" t="s">
        <v>62</v>
      </c>
      <c r="R579" s="2" t="s">
        <v>61</v>
      </c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2" t="s">
        <v>52</v>
      </c>
      <c r="AW579" s="2" t="s">
        <v>1643</v>
      </c>
      <c r="AX579" s="2" t="s">
        <v>52</v>
      </c>
      <c r="AY579" s="2" t="s">
        <v>52</v>
      </c>
      <c r="AZ579" s="2" t="s">
        <v>52</v>
      </c>
    </row>
    <row r="580" spans="1:52" ht="30" customHeight="1" x14ac:dyDescent="0.4">
      <c r="A580" s="28" t="s">
        <v>1051</v>
      </c>
      <c r="B580" s="28" t="s">
        <v>1033</v>
      </c>
      <c r="C580" s="28" t="s">
        <v>1034</v>
      </c>
      <c r="D580" s="29">
        <v>0.05</v>
      </c>
      <c r="E580" s="31">
        <f>단가대비표!O215</f>
        <v>0</v>
      </c>
      <c r="F580" s="34">
        <f>TRUNC(E580*D580,0)</f>
        <v>0</v>
      </c>
      <c r="G580" s="31">
        <f>단가대비표!P215</f>
        <v>249073</v>
      </c>
      <c r="H580" s="34">
        <f>TRUNC(G580*D580,0)</f>
        <v>12453</v>
      </c>
      <c r="I580" s="31">
        <f>단가대비표!V215</f>
        <v>0</v>
      </c>
      <c r="J580" s="34">
        <f>TRUNC(I580*D580,0)</f>
        <v>0</v>
      </c>
      <c r="K580" s="31">
        <f t="shared" si="88"/>
        <v>249073</v>
      </c>
      <c r="L580" s="34">
        <f t="shared" si="88"/>
        <v>12453</v>
      </c>
      <c r="M580" s="28" t="s">
        <v>52</v>
      </c>
      <c r="N580" s="2" t="s">
        <v>348</v>
      </c>
      <c r="O580" s="2" t="s">
        <v>1052</v>
      </c>
      <c r="P580" s="2" t="s">
        <v>62</v>
      </c>
      <c r="Q580" s="2" t="s">
        <v>62</v>
      </c>
      <c r="R580" s="2" t="s">
        <v>61</v>
      </c>
      <c r="S580" s="3"/>
      <c r="T580" s="3"/>
      <c r="U580" s="3"/>
      <c r="V580" s="3">
        <v>1</v>
      </c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2" t="s">
        <v>52</v>
      </c>
      <c r="AW580" s="2" t="s">
        <v>1644</v>
      </c>
      <c r="AX580" s="2" t="s">
        <v>52</v>
      </c>
      <c r="AY580" s="2" t="s">
        <v>52</v>
      </c>
      <c r="AZ580" s="2" t="s">
        <v>52</v>
      </c>
    </row>
    <row r="581" spans="1:52" ht="30" customHeight="1" x14ac:dyDescent="0.4">
      <c r="A581" s="28" t="s">
        <v>1037</v>
      </c>
      <c r="B581" s="28" t="s">
        <v>1108</v>
      </c>
      <c r="C581" s="28" t="s">
        <v>973</v>
      </c>
      <c r="D581" s="29">
        <v>1</v>
      </c>
      <c r="E581" s="31">
        <f>TRUNC(SUMIF(V579:V581, RIGHTB(O581, 1), H579:H581)*U581, 2)</f>
        <v>249.06</v>
      </c>
      <c r="F581" s="34">
        <f>TRUNC(E581*D581,0)</f>
        <v>249</v>
      </c>
      <c r="G581" s="31">
        <v>0</v>
      </c>
      <c r="H581" s="34">
        <f>TRUNC(G581*D581,0)</f>
        <v>0</v>
      </c>
      <c r="I581" s="31">
        <v>0</v>
      </c>
      <c r="J581" s="34">
        <f>TRUNC(I581*D581,0)</f>
        <v>0</v>
      </c>
      <c r="K581" s="31">
        <f t="shared" si="88"/>
        <v>249</v>
      </c>
      <c r="L581" s="34">
        <f t="shared" si="88"/>
        <v>249</v>
      </c>
      <c r="M581" s="28" t="s">
        <v>52</v>
      </c>
      <c r="N581" s="2" t="s">
        <v>348</v>
      </c>
      <c r="O581" s="2" t="s">
        <v>1039</v>
      </c>
      <c r="P581" s="2" t="s">
        <v>62</v>
      </c>
      <c r="Q581" s="2" t="s">
        <v>62</v>
      </c>
      <c r="R581" s="2" t="s">
        <v>62</v>
      </c>
      <c r="S581" s="3">
        <v>1</v>
      </c>
      <c r="T581" s="3">
        <v>0</v>
      </c>
      <c r="U581" s="3">
        <v>0.02</v>
      </c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52</v>
      </c>
      <c r="AW581" s="2" t="s">
        <v>1645</v>
      </c>
      <c r="AX581" s="2" t="s">
        <v>52</v>
      </c>
      <c r="AY581" s="2" t="s">
        <v>52</v>
      </c>
      <c r="AZ581" s="2" t="s">
        <v>52</v>
      </c>
    </row>
    <row r="582" spans="1:52" ht="30" customHeight="1" x14ac:dyDescent="0.4">
      <c r="A582" s="28" t="s">
        <v>1026</v>
      </c>
      <c r="B582" s="28" t="s">
        <v>52</v>
      </c>
      <c r="C582" s="28" t="s">
        <v>52</v>
      </c>
      <c r="D582" s="29"/>
      <c r="E582" s="31"/>
      <c r="F582" s="34">
        <f>TRUNC(SUMIF(N579:N581, N578, F579:F581),0)</f>
        <v>60079</v>
      </c>
      <c r="G582" s="31"/>
      <c r="H582" s="34">
        <f>TRUNC(SUMIF(N579:N581, N578, H579:H581),0)</f>
        <v>12453</v>
      </c>
      <c r="I582" s="31"/>
      <c r="J582" s="34">
        <f>TRUNC(SUMIF(N579:N581, N578, J579:J581),0)</f>
        <v>0</v>
      </c>
      <c r="K582" s="31"/>
      <c r="L582" s="34">
        <f>F582+H582+J582</f>
        <v>72532</v>
      </c>
      <c r="M582" s="28" t="s">
        <v>52</v>
      </c>
      <c r="N582" s="2" t="s">
        <v>173</v>
      </c>
      <c r="O582" s="2" t="s">
        <v>173</v>
      </c>
      <c r="P582" s="2" t="s">
        <v>52</v>
      </c>
      <c r="Q582" s="2" t="s">
        <v>52</v>
      </c>
      <c r="R582" s="2" t="s">
        <v>52</v>
      </c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52</v>
      </c>
      <c r="AW582" s="2" t="s">
        <v>52</v>
      </c>
      <c r="AX582" s="2" t="s">
        <v>52</v>
      </c>
      <c r="AY582" s="2" t="s">
        <v>52</v>
      </c>
      <c r="AZ582" s="2" t="s">
        <v>52</v>
      </c>
    </row>
    <row r="583" spans="1:52" ht="30" customHeight="1" x14ac:dyDescent="0.4">
      <c r="A583" s="29"/>
      <c r="B583" s="29"/>
      <c r="C583" s="29"/>
      <c r="D583" s="29"/>
      <c r="E583" s="31"/>
      <c r="F583" s="34"/>
      <c r="G583" s="31"/>
      <c r="H583" s="34"/>
      <c r="I583" s="31"/>
      <c r="J583" s="34"/>
      <c r="K583" s="31"/>
      <c r="L583" s="34"/>
      <c r="M583" s="29"/>
    </row>
    <row r="584" spans="1:52" ht="30" customHeight="1" x14ac:dyDescent="0.4">
      <c r="A584" s="25" t="s">
        <v>1646</v>
      </c>
      <c r="B584" s="26"/>
      <c r="C584" s="26"/>
      <c r="D584" s="26"/>
      <c r="E584" s="30"/>
      <c r="F584" s="33"/>
      <c r="G584" s="30"/>
      <c r="H584" s="33"/>
      <c r="I584" s="30"/>
      <c r="J584" s="33"/>
      <c r="K584" s="30"/>
      <c r="L584" s="33"/>
      <c r="M584" s="27"/>
      <c r="N584" s="1" t="s">
        <v>367</v>
      </c>
    </row>
    <row r="585" spans="1:52" ht="30" customHeight="1" x14ac:dyDescent="0.4">
      <c r="A585" s="28" t="s">
        <v>363</v>
      </c>
      <c r="B585" s="28" t="s">
        <v>1647</v>
      </c>
      <c r="C585" s="28" t="s">
        <v>101</v>
      </c>
      <c r="D585" s="29">
        <v>1</v>
      </c>
      <c r="E585" s="31">
        <f>단가대비표!O73</f>
        <v>274000</v>
      </c>
      <c r="F585" s="34">
        <f>TRUNC(E585*D585,0)</f>
        <v>274000</v>
      </c>
      <c r="G585" s="31">
        <f>단가대비표!P73</f>
        <v>0</v>
      </c>
      <c r="H585" s="34">
        <f>TRUNC(G585*D585,0)</f>
        <v>0</v>
      </c>
      <c r="I585" s="31">
        <f>단가대비표!V73</f>
        <v>0</v>
      </c>
      <c r="J585" s="34">
        <f>TRUNC(I585*D585,0)</f>
        <v>0</v>
      </c>
      <c r="K585" s="31">
        <f t="shared" ref="K585:L587" si="89">TRUNC(E585+G585+I585,0)</f>
        <v>274000</v>
      </c>
      <c r="L585" s="34">
        <f t="shared" si="89"/>
        <v>274000</v>
      </c>
      <c r="M585" s="28" t="s">
        <v>52</v>
      </c>
      <c r="N585" s="2" t="s">
        <v>367</v>
      </c>
      <c r="O585" s="2" t="s">
        <v>1648</v>
      </c>
      <c r="P585" s="2" t="s">
        <v>62</v>
      </c>
      <c r="Q585" s="2" t="s">
        <v>62</v>
      </c>
      <c r="R585" s="2" t="s">
        <v>61</v>
      </c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2" t="s">
        <v>52</v>
      </c>
      <c r="AW585" s="2" t="s">
        <v>1649</v>
      </c>
      <c r="AX585" s="2" t="s">
        <v>52</v>
      </c>
      <c r="AY585" s="2" t="s">
        <v>52</v>
      </c>
      <c r="AZ585" s="2" t="s">
        <v>52</v>
      </c>
    </row>
    <row r="586" spans="1:52" ht="30" customHeight="1" x14ac:dyDescent="0.4">
      <c r="A586" s="28" t="s">
        <v>1051</v>
      </c>
      <c r="B586" s="28" t="s">
        <v>1033</v>
      </c>
      <c r="C586" s="28" t="s">
        <v>1034</v>
      </c>
      <c r="D586" s="29">
        <v>0.05</v>
      </c>
      <c r="E586" s="31">
        <f>단가대비표!O215</f>
        <v>0</v>
      </c>
      <c r="F586" s="34">
        <f>TRUNC(E586*D586,0)</f>
        <v>0</v>
      </c>
      <c r="G586" s="31">
        <f>단가대비표!P215</f>
        <v>249073</v>
      </c>
      <c r="H586" s="34">
        <f>TRUNC(G586*D586,0)</f>
        <v>12453</v>
      </c>
      <c r="I586" s="31">
        <f>단가대비표!V215</f>
        <v>0</v>
      </c>
      <c r="J586" s="34">
        <f>TRUNC(I586*D586,0)</f>
        <v>0</v>
      </c>
      <c r="K586" s="31">
        <f t="shared" si="89"/>
        <v>249073</v>
      </c>
      <c r="L586" s="34">
        <f t="shared" si="89"/>
        <v>12453</v>
      </c>
      <c r="M586" s="28" t="s">
        <v>52</v>
      </c>
      <c r="N586" s="2" t="s">
        <v>367</v>
      </c>
      <c r="O586" s="2" t="s">
        <v>1052</v>
      </c>
      <c r="P586" s="2" t="s">
        <v>62</v>
      </c>
      <c r="Q586" s="2" t="s">
        <v>62</v>
      </c>
      <c r="R586" s="2" t="s">
        <v>61</v>
      </c>
      <c r="S586" s="3"/>
      <c r="T586" s="3"/>
      <c r="U586" s="3"/>
      <c r="V586" s="3">
        <v>1</v>
      </c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2" t="s">
        <v>52</v>
      </c>
      <c r="AW586" s="2" t="s">
        <v>1650</v>
      </c>
      <c r="AX586" s="2" t="s">
        <v>52</v>
      </c>
      <c r="AY586" s="2" t="s">
        <v>52</v>
      </c>
      <c r="AZ586" s="2" t="s">
        <v>52</v>
      </c>
    </row>
    <row r="587" spans="1:52" ht="30" customHeight="1" x14ac:dyDescent="0.4">
      <c r="A587" s="28" t="s">
        <v>1037</v>
      </c>
      <c r="B587" s="28" t="s">
        <v>1108</v>
      </c>
      <c r="C587" s="28" t="s">
        <v>973</v>
      </c>
      <c r="D587" s="29">
        <v>1</v>
      </c>
      <c r="E587" s="31">
        <f>TRUNC(SUMIF(V585:V587, RIGHTB(O587, 1), H585:H587)*U587, 2)</f>
        <v>249.06</v>
      </c>
      <c r="F587" s="34">
        <f>TRUNC(E587*D587,0)</f>
        <v>249</v>
      </c>
      <c r="G587" s="31">
        <v>0</v>
      </c>
      <c r="H587" s="34">
        <f>TRUNC(G587*D587,0)</f>
        <v>0</v>
      </c>
      <c r="I587" s="31">
        <v>0</v>
      </c>
      <c r="J587" s="34">
        <f>TRUNC(I587*D587,0)</f>
        <v>0</v>
      </c>
      <c r="K587" s="31">
        <f t="shared" si="89"/>
        <v>249</v>
      </c>
      <c r="L587" s="34">
        <f t="shared" si="89"/>
        <v>249</v>
      </c>
      <c r="M587" s="28" t="s">
        <v>52</v>
      </c>
      <c r="N587" s="2" t="s">
        <v>367</v>
      </c>
      <c r="O587" s="2" t="s">
        <v>1039</v>
      </c>
      <c r="P587" s="2" t="s">
        <v>62</v>
      </c>
      <c r="Q587" s="2" t="s">
        <v>62</v>
      </c>
      <c r="R587" s="2" t="s">
        <v>62</v>
      </c>
      <c r="S587" s="3">
        <v>1</v>
      </c>
      <c r="T587" s="3">
        <v>0</v>
      </c>
      <c r="U587" s="3">
        <v>0.02</v>
      </c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52</v>
      </c>
      <c r="AW587" s="2" t="s">
        <v>1651</v>
      </c>
      <c r="AX587" s="2" t="s">
        <v>52</v>
      </c>
      <c r="AY587" s="2" t="s">
        <v>52</v>
      </c>
      <c r="AZ587" s="2" t="s">
        <v>52</v>
      </c>
    </row>
    <row r="588" spans="1:52" ht="30" customHeight="1" x14ac:dyDescent="0.4">
      <c r="A588" s="28" t="s">
        <v>1026</v>
      </c>
      <c r="B588" s="28" t="s">
        <v>52</v>
      </c>
      <c r="C588" s="28" t="s">
        <v>52</v>
      </c>
      <c r="D588" s="29"/>
      <c r="E588" s="31"/>
      <c r="F588" s="34">
        <f>TRUNC(SUMIF(N585:N587, N584, F585:F587),0)</f>
        <v>274249</v>
      </c>
      <c r="G588" s="31"/>
      <c r="H588" s="34">
        <f>TRUNC(SUMIF(N585:N587, N584, H585:H587),0)</f>
        <v>12453</v>
      </c>
      <c r="I588" s="31"/>
      <c r="J588" s="34">
        <f>TRUNC(SUMIF(N585:N587, N584, J585:J587),0)</f>
        <v>0</v>
      </c>
      <c r="K588" s="31"/>
      <c r="L588" s="34">
        <f>F588+H588+J588</f>
        <v>286702</v>
      </c>
      <c r="M588" s="28" t="s">
        <v>52</v>
      </c>
      <c r="N588" s="2" t="s">
        <v>173</v>
      </c>
      <c r="O588" s="2" t="s">
        <v>173</v>
      </c>
      <c r="P588" s="2" t="s">
        <v>52</v>
      </c>
      <c r="Q588" s="2" t="s">
        <v>52</v>
      </c>
      <c r="R588" s="2" t="s">
        <v>52</v>
      </c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52</v>
      </c>
      <c r="AW588" s="2" t="s">
        <v>52</v>
      </c>
      <c r="AX588" s="2" t="s">
        <v>52</v>
      </c>
      <c r="AY588" s="2" t="s">
        <v>52</v>
      </c>
      <c r="AZ588" s="2" t="s">
        <v>52</v>
      </c>
    </row>
    <row r="589" spans="1:52" ht="30" customHeight="1" x14ac:dyDescent="0.4">
      <c r="A589" s="29"/>
      <c r="B589" s="29"/>
      <c r="C589" s="29"/>
      <c r="D589" s="29"/>
      <c r="E589" s="31"/>
      <c r="F589" s="34"/>
      <c r="G589" s="31"/>
      <c r="H589" s="34"/>
      <c r="I589" s="31"/>
      <c r="J589" s="34"/>
      <c r="K589" s="31"/>
      <c r="L589" s="34"/>
      <c r="M589" s="29"/>
    </row>
    <row r="590" spans="1:52" ht="30" customHeight="1" x14ac:dyDescent="0.4">
      <c r="A590" s="25" t="s">
        <v>1652</v>
      </c>
      <c r="B590" s="26"/>
      <c r="C590" s="26"/>
      <c r="D590" s="26"/>
      <c r="E590" s="30"/>
      <c r="F590" s="33"/>
      <c r="G590" s="30"/>
      <c r="H590" s="33"/>
      <c r="I590" s="30"/>
      <c r="J590" s="33"/>
      <c r="K590" s="30"/>
      <c r="L590" s="33"/>
      <c r="M590" s="27"/>
      <c r="N590" s="1" t="s">
        <v>92</v>
      </c>
    </row>
    <row r="591" spans="1:52" ht="30" customHeight="1" x14ac:dyDescent="0.4">
      <c r="A591" s="28" t="s">
        <v>1653</v>
      </c>
      <c r="B591" s="28" t="s">
        <v>1654</v>
      </c>
      <c r="C591" s="28" t="s">
        <v>90</v>
      </c>
      <c r="D591" s="29">
        <v>1</v>
      </c>
      <c r="E591" s="31">
        <f>단가대비표!O11</f>
        <v>287000</v>
      </c>
      <c r="F591" s="34">
        <f>TRUNC(E591*D591,0)</f>
        <v>287000</v>
      </c>
      <c r="G591" s="31">
        <f>단가대비표!P11</f>
        <v>0</v>
      </c>
      <c r="H591" s="34">
        <f>TRUNC(G591*D591,0)</f>
        <v>0</v>
      </c>
      <c r="I591" s="31">
        <f>단가대비표!V11</f>
        <v>0</v>
      </c>
      <c r="J591" s="34">
        <f>TRUNC(I591*D591,0)</f>
        <v>0</v>
      </c>
      <c r="K591" s="31">
        <f t="shared" ref="K591:L594" si="90">TRUNC(E591+G591+I591,0)</f>
        <v>287000</v>
      </c>
      <c r="L591" s="34">
        <f t="shared" si="90"/>
        <v>287000</v>
      </c>
      <c r="M591" s="28" t="s">
        <v>52</v>
      </c>
      <c r="N591" s="2" t="s">
        <v>92</v>
      </c>
      <c r="O591" s="2" t="s">
        <v>1655</v>
      </c>
      <c r="P591" s="2" t="s">
        <v>62</v>
      </c>
      <c r="Q591" s="2" t="s">
        <v>62</v>
      </c>
      <c r="R591" s="2" t="s">
        <v>61</v>
      </c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2" t="s">
        <v>52</v>
      </c>
      <c r="AW591" s="2" t="s">
        <v>1656</v>
      </c>
      <c r="AX591" s="2" t="s">
        <v>52</v>
      </c>
      <c r="AY591" s="2" t="s">
        <v>52</v>
      </c>
      <c r="AZ591" s="2" t="s">
        <v>52</v>
      </c>
    </row>
    <row r="592" spans="1:52" ht="30" customHeight="1" x14ac:dyDescent="0.4">
      <c r="A592" s="28" t="s">
        <v>1657</v>
      </c>
      <c r="B592" s="28" t="s">
        <v>1033</v>
      </c>
      <c r="C592" s="28" t="s">
        <v>1034</v>
      </c>
      <c r="D592" s="29">
        <v>0.69399999999999995</v>
      </c>
      <c r="E592" s="31">
        <f>단가대비표!O217</f>
        <v>0</v>
      </c>
      <c r="F592" s="34">
        <f>TRUNC(E592*D592,0)</f>
        <v>0</v>
      </c>
      <c r="G592" s="31">
        <f>단가대비표!P217</f>
        <v>221435</v>
      </c>
      <c r="H592" s="34">
        <f>TRUNC(G592*D592,0)</f>
        <v>153675</v>
      </c>
      <c r="I592" s="31">
        <f>단가대비표!V217</f>
        <v>0</v>
      </c>
      <c r="J592" s="34">
        <f>TRUNC(I592*D592,0)</f>
        <v>0</v>
      </c>
      <c r="K592" s="31">
        <f t="shared" si="90"/>
        <v>221435</v>
      </c>
      <c r="L592" s="34">
        <f t="shared" si="90"/>
        <v>153675</v>
      </c>
      <c r="M592" s="28" t="s">
        <v>52</v>
      </c>
      <c r="N592" s="2" t="s">
        <v>92</v>
      </c>
      <c r="O592" s="2" t="s">
        <v>1658</v>
      </c>
      <c r="P592" s="2" t="s">
        <v>62</v>
      </c>
      <c r="Q592" s="2" t="s">
        <v>62</v>
      </c>
      <c r="R592" s="2" t="s">
        <v>61</v>
      </c>
      <c r="S592" s="3"/>
      <c r="T592" s="3"/>
      <c r="U592" s="3"/>
      <c r="V592" s="3">
        <v>1</v>
      </c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2" t="s">
        <v>52</v>
      </c>
      <c r="AW592" s="2" t="s">
        <v>1659</v>
      </c>
      <c r="AX592" s="2" t="s">
        <v>52</v>
      </c>
      <c r="AY592" s="2" t="s">
        <v>52</v>
      </c>
      <c r="AZ592" s="2" t="s">
        <v>52</v>
      </c>
    </row>
    <row r="593" spans="1:52" ht="30" customHeight="1" x14ac:dyDescent="0.4">
      <c r="A593" s="28" t="s">
        <v>1073</v>
      </c>
      <c r="B593" s="28" t="s">
        <v>1033</v>
      </c>
      <c r="C593" s="28" t="s">
        <v>1034</v>
      </c>
      <c r="D593" s="29">
        <v>0.2</v>
      </c>
      <c r="E593" s="31">
        <f>단가대비표!O209</f>
        <v>0</v>
      </c>
      <c r="F593" s="34">
        <f>TRUNC(E593*D593,0)</f>
        <v>0</v>
      </c>
      <c r="G593" s="31">
        <f>단가대비표!P209</f>
        <v>172698</v>
      </c>
      <c r="H593" s="34">
        <f>TRUNC(G593*D593,0)</f>
        <v>34539</v>
      </c>
      <c r="I593" s="31">
        <f>단가대비표!V209</f>
        <v>0</v>
      </c>
      <c r="J593" s="34">
        <f>TRUNC(I593*D593,0)</f>
        <v>0</v>
      </c>
      <c r="K593" s="31">
        <f t="shared" si="90"/>
        <v>172698</v>
      </c>
      <c r="L593" s="34">
        <f t="shared" si="90"/>
        <v>34539</v>
      </c>
      <c r="M593" s="28" t="s">
        <v>52</v>
      </c>
      <c r="N593" s="2" t="s">
        <v>92</v>
      </c>
      <c r="O593" s="2" t="s">
        <v>1074</v>
      </c>
      <c r="P593" s="2" t="s">
        <v>62</v>
      </c>
      <c r="Q593" s="2" t="s">
        <v>62</v>
      </c>
      <c r="R593" s="2" t="s">
        <v>61</v>
      </c>
      <c r="S593" s="3"/>
      <c r="T593" s="3"/>
      <c r="U593" s="3"/>
      <c r="V593" s="3">
        <v>1</v>
      </c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52</v>
      </c>
      <c r="AW593" s="2" t="s">
        <v>1660</v>
      </c>
      <c r="AX593" s="2" t="s">
        <v>52</v>
      </c>
      <c r="AY593" s="2" t="s">
        <v>52</v>
      </c>
      <c r="AZ593" s="2" t="s">
        <v>52</v>
      </c>
    </row>
    <row r="594" spans="1:52" ht="30" customHeight="1" x14ac:dyDescent="0.4">
      <c r="A594" s="28" t="s">
        <v>1037</v>
      </c>
      <c r="B594" s="28" t="s">
        <v>1108</v>
      </c>
      <c r="C594" s="28" t="s">
        <v>973</v>
      </c>
      <c r="D594" s="29">
        <v>1</v>
      </c>
      <c r="E594" s="31">
        <f>TRUNC(SUMIF(V591:V594, RIGHTB(O594, 1), H591:H594)*U594, 2)</f>
        <v>3764.28</v>
      </c>
      <c r="F594" s="34">
        <f>TRUNC(E594*D594,0)</f>
        <v>3764</v>
      </c>
      <c r="G594" s="31">
        <v>0</v>
      </c>
      <c r="H594" s="34">
        <f>TRUNC(G594*D594,0)</f>
        <v>0</v>
      </c>
      <c r="I594" s="31">
        <v>0</v>
      </c>
      <c r="J594" s="34">
        <f>TRUNC(I594*D594,0)</f>
        <v>0</v>
      </c>
      <c r="K594" s="31">
        <f t="shared" si="90"/>
        <v>3764</v>
      </c>
      <c r="L594" s="34">
        <f t="shared" si="90"/>
        <v>3764</v>
      </c>
      <c r="M594" s="28" t="s">
        <v>52</v>
      </c>
      <c r="N594" s="2" t="s">
        <v>92</v>
      </c>
      <c r="O594" s="2" t="s">
        <v>1039</v>
      </c>
      <c r="P594" s="2" t="s">
        <v>62</v>
      </c>
      <c r="Q594" s="2" t="s">
        <v>62</v>
      </c>
      <c r="R594" s="2" t="s">
        <v>62</v>
      </c>
      <c r="S594" s="3">
        <v>1</v>
      </c>
      <c r="T594" s="3">
        <v>0</v>
      </c>
      <c r="U594" s="3">
        <v>0.02</v>
      </c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52</v>
      </c>
      <c r="AW594" s="2" t="s">
        <v>1661</v>
      </c>
      <c r="AX594" s="2" t="s">
        <v>52</v>
      </c>
      <c r="AY594" s="2" t="s">
        <v>52</v>
      </c>
      <c r="AZ594" s="2" t="s">
        <v>52</v>
      </c>
    </row>
    <row r="595" spans="1:52" ht="30" customHeight="1" x14ac:dyDescent="0.4">
      <c r="A595" s="28" t="s">
        <v>1026</v>
      </c>
      <c r="B595" s="28" t="s">
        <v>52</v>
      </c>
      <c r="C595" s="28" t="s">
        <v>52</v>
      </c>
      <c r="D595" s="29"/>
      <c r="E595" s="31"/>
      <c r="F595" s="34">
        <f>TRUNC(SUMIF(N591:N594, N590, F591:F594),0)</f>
        <v>290764</v>
      </c>
      <c r="G595" s="31"/>
      <c r="H595" s="34">
        <f>TRUNC(SUMIF(N591:N594, N590, H591:H594),0)</f>
        <v>188214</v>
      </c>
      <c r="I595" s="31"/>
      <c r="J595" s="34">
        <f>TRUNC(SUMIF(N591:N594, N590, J591:J594),0)</f>
        <v>0</v>
      </c>
      <c r="K595" s="31"/>
      <c r="L595" s="34">
        <f>F595+H595+J595</f>
        <v>478978</v>
      </c>
      <c r="M595" s="28" t="s">
        <v>52</v>
      </c>
      <c r="N595" s="2" t="s">
        <v>173</v>
      </c>
      <c r="O595" s="2" t="s">
        <v>173</v>
      </c>
      <c r="P595" s="2" t="s">
        <v>52</v>
      </c>
      <c r="Q595" s="2" t="s">
        <v>52</v>
      </c>
      <c r="R595" s="2" t="s">
        <v>52</v>
      </c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2" t="s">
        <v>52</v>
      </c>
      <c r="AW595" s="2" t="s">
        <v>52</v>
      </c>
      <c r="AX595" s="2" t="s">
        <v>52</v>
      </c>
      <c r="AY595" s="2" t="s">
        <v>52</v>
      </c>
      <c r="AZ595" s="2" t="s">
        <v>52</v>
      </c>
    </row>
    <row r="596" spans="1:52" ht="30" customHeight="1" x14ac:dyDescent="0.4">
      <c r="A596" s="29"/>
      <c r="B596" s="29"/>
      <c r="C596" s="29"/>
      <c r="D596" s="29"/>
      <c r="E596" s="31"/>
      <c r="F596" s="34"/>
      <c r="G596" s="31"/>
      <c r="H596" s="34"/>
      <c r="I596" s="31"/>
      <c r="J596" s="34"/>
      <c r="K596" s="31"/>
      <c r="L596" s="34"/>
      <c r="M596" s="29"/>
    </row>
    <row r="597" spans="1:52" ht="30" customHeight="1" x14ac:dyDescent="0.4">
      <c r="A597" s="25" t="s">
        <v>1662</v>
      </c>
      <c r="B597" s="26"/>
      <c r="C597" s="26"/>
      <c r="D597" s="26"/>
      <c r="E597" s="30"/>
      <c r="F597" s="33"/>
      <c r="G597" s="30"/>
      <c r="H597" s="33"/>
      <c r="I597" s="30"/>
      <c r="J597" s="33"/>
      <c r="K597" s="30"/>
      <c r="L597" s="33"/>
      <c r="M597" s="27"/>
      <c r="N597" s="1" t="s">
        <v>97</v>
      </c>
    </row>
    <row r="598" spans="1:52" ht="30" customHeight="1" x14ac:dyDescent="0.4">
      <c r="A598" s="28" t="s">
        <v>1664</v>
      </c>
      <c r="B598" s="28" t="s">
        <v>1665</v>
      </c>
      <c r="C598" s="28" t="s">
        <v>58</v>
      </c>
      <c r="D598" s="29">
        <v>1</v>
      </c>
      <c r="E598" s="31">
        <f>단가대비표!O10</f>
        <v>190000</v>
      </c>
      <c r="F598" s="34">
        <f>TRUNC(E598*D598,0)</f>
        <v>190000</v>
      </c>
      <c r="G598" s="31">
        <f>단가대비표!P10</f>
        <v>0</v>
      </c>
      <c r="H598" s="34">
        <f>TRUNC(G598*D598,0)</f>
        <v>0</v>
      </c>
      <c r="I598" s="31">
        <f>단가대비표!V10</f>
        <v>0</v>
      </c>
      <c r="J598" s="34">
        <f>TRUNC(I598*D598,0)</f>
        <v>0</v>
      </c>
      <c r="K598" s="31">
        <f t="shared" ref="K598:L601" si="91">TRUNC(E598+G598+I598,0)</f>
        <v>190000</v>
      </c>
      <c r="L598" s="34">
        <f t="shared" si="91"/>
        <v>190000</v>
      </c>
      <c r="M598" s="28" t="s">
        <v>52</v>
      </c>
      <c r="N598" s="2" t="s">
        <v>97</v>
      </c>
      <c r="O598" s="2" t="s">
        <v>1666</v>
      </c>
      <c r="P598" s="2" t="s">
        <v>62</v>
      </c>
      <c r="Q598" s="2" t="s">
        <v>62</v>
      </c>
      <c r="R598" s="2" t="s">
        <v>61</v>
      </c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52</v>
      </c>
      <c r="AW598" s="2" t="s">
        <v>1667</v>
      </c>
      <c r="AX598" s="2" t="s">
        <v>52</v>
      </c>
      <c r="AY598" s="2" t="s">
        <v>52</v>
      </c>
      <c r="AZ598" s="2" t="s">
        <v>52</v>
      </c>
    </row>
    <row r="599" spans="1:52" ht="30" customHeight="1" x14ac:dyDescent="0.4">
      <c r="A599" s="28" t="s">
        <v>1657</v>
      </c>
      <c r="B599" s="28" t="s">
        <v>1033</v>
      </c>
      <c r="C599" s="28" t="s">
        <v>1034</v>
      </c>
      <c r="D599" s="29">
        <v>0.27500000000000002</v>
      </c>
      <c r="E599" s="31">
        <f>단가대비표!O217</f>
        <v>0</v>
      </c>
      <c r="F599" s="34">
        <f>TRUNC(E599*D599,0)</f>
        <v>0</v>
      </c>
      <c r="G599" s="31">
        <f>단가대비표!P217</f>
        <v>221435</v>
      </c>
      <c r="H599" s="34">
        <f>TRUNC(G599*D599,0)</f>
        <v>60894</v>
      </c>
      <c r="I599" s="31">
        <f>단가대비표!V217</f>
        <v>0</v>
      </c>
      <c r="J599" s="34">
        <f>TRUNC(I599*D599,0)</f>
        <v>0</v>
      </c>
      <c r="K599" s="31">
        <f t="shared" si="91"/>
        <v>221435</v>
      </c>
      <c r="L599" s="34">
        <f t="shared" si="91"/>
        <v>60894</v>
      </c>
      <c r="M599" s="28" t="s">
        <v>52</v>
      </c>
      <c r="N599" s="2" t="s">
        <v>97</v>
      </c>
      <c r="O599" s="2" t="s">
        <v>1658</v>
      </c>
      <c r="P599" s="2" t="s">
        <v>62</v>
      </c>
      <c r="Q599" s="2" t="s">
        <v>62</v>
      </c>
      <c r="R599" s="2" t="s">
        <v>61</v>
      </c>
      <c r="S599" s="3"/>
      <c r="T599" s="3"/>
      <c r="U599" s="3"/>
      <c r="V599" s="3">
        <v>1</v>
      </c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52</v>
      </c>
      <c r="AW599" s="2" t="s">
        <v>1668</v>
      </c>
      <c r="AX599" s="2" t="s">
        <v>52</v>
      </c>
      <c r="AY599" s="2" t="s">
        <v>52</v>
      </c>
      <c r="AZ599" s="2" t="s">
        <v>52</v>
      </c>
    </row>
    <row r="600" spans="1:52" ht="30" customHeight="1" x14ac:dyDescent="0.4">
      <c r="A600" s="28" t="s">
        <v>1073</v>
      </c>
      <c r="B600" s="28" t="s">
        <v>1033</v>
      </c>
      <c r="C600" s="28" t="s">
        <v>1034</v>
      </c>
      <c r="D600" s="29">
        <v>6.5000000000000002E-2</v>
      </c>
      <c r="E600" s="31">
        <f>단가대비표!O209</f>
        <v>0</v>
      </c>
      <c r="F600" s="34">
        <f>TRUNC(E600*D600,0)</f>
        <v>0</v>
      </c>
      <c r="G600" s="31">
        <f>단가대비표!P209</f>
        <v>172698</v>
      </c>
      <c r="H600" s="34">
        <f>TRUNC(G600*D600,0)</f>
        <v>11225</v>
      </c>
      <c r="I600" s="31">
        <f>단가대비표!V209</f>
        <v>0</v>
      </c>
      <c r="J600" s="34">
        <f>TRUNC(I600*D600,0)</f>
        <v>0</v>
      </c>
      <c r="K600" s="31">
        <f t="shared" si="91"/>
        <v>172698</v>
      </c>
      <c r="L600" s="34">
        <f t="shared" si="91"/>
        <v>11225</v>
      </c>
      <c r="M600" s="28" t="s">
        <v>52</v>
      </c>
      <c r="N600" s="2" t="s">
        <v>97</v>
      </c>
      <c r="O600" s="2" t="s">
        <v>1074</v>
      </c>
      <c r="P600" s="2" t="s">
        <v>62</v>
      </c>
      <c r="Q600" s="2" t="s">
        <v>62</v>
      </c>
      <c r="R600" s="2" t="s">
        <v>61</v>
      </c>
      <c r="S600" s="3"/>
      <c r="T600" s="3"/>
      <c r="U600" s="3"/>
      <c r="V600" s="3">
        <v>1</v>
      </c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2" t="s">
        <v>52</v>
      </c>
      <c r="AW600" s="2" t="s">
        <v>1669</v>
      </c>
      <c r="AX600" s="2" t="s">
        <v>52</v>
      </c>
      <c r="AY600" s="2" t="s">
        <v>52</v>
      </c>
      <c r="AZ600" s="2" t="s">
        <v>52</v>
      </c>
    </row>
    <row r="601" spans="1:52" ht="30" customHeight="1" x14ac:dyDescent="0.4">
      <c r="A601" s="28" t="s">
        <v>1037</v>
      </c>
      <c r="B601" s="28" t="s">
        <v>1108</v>
      </c>
      <c r="C601" s="28" t="s">
        <v>973</v>
      </c>
      <c r="D601" s="29">
        <v>1</v>
      </c>
      <c r="E601" s="31">
        <f>TRUNC(SUMIF(V598:V601, RIGHTB(O601, 1), H598:H601)*U601, 2)</f>
        <v>1442.38</v>
      </c>
      <c r="F601" s="34">
        <f>TRUNC(E601*D601,0)</f>
        <v>1442</v>
      </c>
      <c r="G601" s="31">
        <v>0</v>
      </c>
      <c r="H601" s="34">
        <f>TRUNC(G601*D601,0)</f>
        <v>0</v>
      </c>
      <c r="I601" s="31">
        <v>0</v>
      </c>
      <c r="J601" s="34">
        <f>TRUNC(I601*D601,0)</f>
        <v>0</v>
      </c>
      <c r="K601" s="31">
        <f t="shared" si="91"/>
        <v>1442</v>
      </c>
      <c r="L601" s="34">
        <f t="shared" si="91"/>
        <v>1442</v>
      </c>
      <c r="M601" s="28" t="s">
        <v>52</v>
      </c>
      <c r="N601" s="2" t="s">
        <v>97</v>
      </c>
      <c r="O601" s="2" t="s">
        <v>1039</v>
      </c>
      <c r="P601" s="2" t="s">
        <v>62</v>
      </c>
      <c r="Q601" s="2" t="s">
        <v>62</v>
      </c>
      <c r="R601" s="2" t="s">
        <v>62</v>
      </c>
      <c r="S601" s="3">
        <v>1</v>
      </c>
      <c r="T601" s="3">
        <v>0</v>
      </c>
      <c r="U601" s="3">
        <v>0.02</v>
      </c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2" t="s">
        <v>52</v>
      </c>
      <c r="AW601" s="2" t="s">
        <v>1670</v>
      </c>
      <c r="AX601" s="2" t="s">
        <v>52</v>
      </c>
      <c r="AY601" s="2" t="s">
        <v>52</v>
      </c>
      <c r="AZ601" s="2" t="s">
        <v>52</v>
      </c>
    </row>
    <row r="602" spans="1:52" ht="30" customHeight="1" x14ac:dyDescent="0.4">
      <c r="A602" s="28" t="s">
        <v>1026</v>
      </c>
      <c r="B602" s="28" t="s">
        <v>52</v>
      </c>
      <c r="C602" s="28" t="s">
        <v>52</v>
      </c>
      <c r="D602" s="29"/>
      <c r="E602" s="31"/>
      <c r="F602" s="34">
        <f>TRUNC(SUMIF(N598:N601, N597, F598:F601),0)</f>
        <v>191442</v>
      </c>
      <c r="G602" s="31"/>
      <c r="H602" s="34">
        <f>TRUNC(SUMIF(N598:N601, N597, H598:H601),0)</f>
        <v>72119</v>
      </c>
      <c r="I602" s="31"/>
      <c r="J602" s="34">
        <f>TRUNC(SUMIF(N598:N601, N597, J598:J601),0)</f>
        <v>0</v>
      </c>
      <c r="K602" s="31"/>
      <c r="L602" s="34">
        <f>F602+H602+J602</f>
        <v>263561</v>
      </c>
      <c r="M602" s="28" t="s">
        <v>52</v>
      </c>
      <c r="N602" s="2" t="s">
        <v>173</v>
      </c>
      <c r="O602" s="2" t="s">
        <v>173</v>
      </c>
      <c r="P602" s="2" t="s">
        <v>52</v>
      </c>
      <c r="Q602" s="2" t="s">
        <v>52</v>
      </c>
      <c r="R602" s="2" t="s">
        <v>52</v>
      </c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2" t="s">
        <v>52</v>
      </c>
      <c r="AW602" s="2" t="s">
        <v>52</v>
      </c>
      <c r="AX602" s="2" t="s">
        <v>52</v>
      </c>
      <c r="AY602" s="2" t="s">
        <v>52</v>
      </c>
      <c r="AZ602" s="2" t="s">
        <v>52</v>
      </c>
    </row>
    <row r="603" spans="1:52" ht="30" customHeight="1" x14ac:dyDescent="0.4">
      <c r="A603" s="29"/>
      <c r="B603" s="29"/>
      <c r="C603" s="29"/>
      <c r="D603" s="29"/>
      <c r="E603" s="31"/>
      <c r="F603" s="34"/>
      <c r="G603" s="31"/>
      <c r="H603" s="34"/>
      <c r="I603" s="31"/>
      <c r="J603" s="34"/>
      <c r="K603" s="31"/>
      <c r="L603" s="34"/>
      <c r="M603" s="29"/>
    </row>
    <row r="604" spans="1:52" ht="30" customHeight="1" x14ac:dyDescent="0.4">
      <c r="A604" s="25" t="s">
        <v>1671</v>
      </c>
      <c r="B604" s="26"/>
      <c r="C604" s="26"/>
      <c r="D604" s="26"/>
      <c r="E604" s="30"/>
      <c r="F604" s="33"/>
      <c r="G604" s="30"/>
      <c r="H604" s="33"/>
      <c r="I604" s="30"/>
      <c r="J604" s="33"/>
      <c r="K604" s="30"/>
      <c r="L604" s="33"/>
      <c r="M604" s="27"/>
      <c r="N604" s="1" t="s">
        <v>141</v>
      </c>
    </row>
    <row r="605" spans="1:52" ht="30" customHeight="1" x14ac:dyDescent="0.4">
      <c r="A605" s="28" t="s">
        <v>134</v>
      </c>
      <c r="B605" s="28" t="s">
        <v>139</v>
      </c>
      <c r="C605" s="28" t="s">
        <v>101</v>
      </c>
      <c r="D605" s="29">
        <v>1</v>
      </c>
      <c r="E605" s="31">
        <f>단가대비표!O195</f>
        <v>7668</v>
      </c>
      <c r="F605" s="34">
        <f>TRUNC(E605*D605,0)</f>
        <v>7668</v>
      </c>
      <c r="G605" s="31">
        <f>단가대비표!P195</f>
        <v>0</v>
      </c>
      <c r="H605" s="34">
        <f>TRUNC(G605*D605,0)</f>
        <v>0</v>
      </c>
      <c r="I605" s="31">
        <f>단가대비표!V195</f>
        <v>0</v>
      </c>
      <c r="J605" s="34">
        <f>TRUNC(I605*D605,0)</f>
        <v>0</v>
      </c>
      <c r="K605" s="31">
        <f t="shared" ref="K605:L608" si="92">TRUNC(E605+G605+I605,0)</f>
        <v>7668</v>
      </c>
      <c r="L605" s="34">
        <f t="shared" si="92"/>
        <v>7668</v>
      </c>
      <c r="M605" s="28" t="s">
        <v>52</v>
      </c>
      <c r="N605" s="2" t="s">
        <v>141</v>
      </c>
      <c r="O605" s="2" t="s">
        <v>1672</v>
      </c>
      <c r="P605" s="2" t="s">
        <v>62</v>
      </c>
      <c r="Q605" s="2" t="s">
        <v>62</v>
      </c>
      <c r="R605" s="2" t="s">
        <v>61</v>
      </c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2" t="s">
        <v>52</v>
      </c>
      <c r="AW605" s="2" t="s">
        <v>1673</v>
      </c>
      <c r="AX605" s="2" t="s">
        <v>52</v>
      </c>
      <c r="AY605" s="2" t="s">
        <v>52</v>
      </c>
      <c r="AZ605" s="2" t="s">
        <v>52</v>
      </c>
    </row>
    <row r="606" spans="1:52" ht="30" customHeight="1" x14ac:dyDescent="0.4">
      <c r="A606" s="28" t="s">
        <v>1657</v>
      </c>
      <c r="B606" s="28" t="s">
        <v>1033</v>
      </c>
      <c r="C606" s="28" t="s">
        <v>1034</v>
      </c>
      <c r="D606" s="29">
        <v>0.18</v>
      </c>
      <c r="E606" s="31">
        <f>단가대비표!O217</f>
        <v>0</v>
      </c>
      <c r="F606" s="34">
        <f>TRUNC(E606*D606,0)</f>
        <v>0</v>
      </c>
      <c r="G606" s="31">
        <f>단가대비표!P217</f>
        <v>221435</v>
      </c>
      <c r="H606" s="34">
        <f>TRUNC(G606*D606,0)</f>
        <v>39858</v>
      </c>
      <c r="I606" s="31">
        <f>단가대비표!V217</f>
        <v>0</v>
      </c>
      <c r="J606" s="34">
        <f>TRUNC(I606*D606,0)</f>
        <v>0</v>
      </c>
      <c r="K606" s="31">
        <f t="shared" si="92"/>
        <v>221435</v>
      </c>
      <c r="L606" s="34">
        <f t="shared" si="92"/>
        <v>39858</v>
      </c>
      <c r="M606" s="28" t="s">
        <v>52</v>
      </c>
      <c r="N606" s="2" t="s">
        <v>141</v>
      </c>
      <c r="O606" s="2" t="s">
        <v>1658</v>
      </c>
      <c r="P606" s="2" t="s">
        <v>62</v>
      </c>
      <c r="Q606" s="2" t="s">
        <v>62</v>
      </c>
      <c r="R606" s="2" t="s">
        <v>61</v>
      </c>
      <c r="S606" s="3"/>
      <c r="T606" s="3"/>
      <c r="U606" s="3"/>
      <c r="V606" s="3">
        <v>1</v>
      </c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2" t="s">
        <v>52</v>
      </c>
      <c r="AW606" s="2" t="s">
        <v>1674</v>
      </c>
      <c r="AX606" s="2" t="s">
        <v>52</v>
      </c>
      <c r="AY606" s="2" t="s">
        <v>52</v>
      </c>
      <c r="AZ606" s="2" t="s">
        <v>52</v>
      </c>
    </row>
    <row r="607" spans="1:52" ht="30" customHeight="1" x14ac:dyDescent="0.4">
      <c r="A607" s="28" t="s">
        <v>1073</v>
      </c>
      <c r="B607" s="28" t="s">
        <v>1033</v>
      </c>
      <c r="C607" s="28" t="s">
        <v>1034</v>
      </c>
      <c r="D607" s="29">
        <v>2.8000000000000001E-2</v>
      </c>
      <c r="E607" s="31">
        <f>단가대비표!O209</f>
        <v>0</v>
      </c>
      <c r="F607" s="34">
        <f>TRUNC(E607*D607,0)</f>
        <v>0</v>
      </c>
      <c r="G607" s="31">
        <f>단가대비표!P209</f>
        <v>172698</v>
      </c>
      <c r="H607" s="34">
        <f>TRUNC(G607*D607,0)</f>
        <v>4835</v>
      </c>
      <c r="I607" s="31">
        <f>단가대비표!V209</f>
        <v>0</v>
      </c>
      <c r="J607" s="34">
        <f>TRUNC(I607*D607,0)</f>
        <v>0</v>
      </c>
      <c r="K607" s="31">
        <f t="shared" si="92"/>
        <v>172698</v>
      </c>
      <c r="L607" s="34">
        <f t="shared" si="92"/>
        <v>4835</v>
      </c>
      <c r="M607" s="28" t="s">
        <v>52</v>
      </c>
      <c r="N607" s="2" t="s">
        <v>141</v>
      </c>
      <c r="O607" s="2" t="s">
        <v>1074</v>
      </c>
      <c r="P607" s="2" t="s">
        <v>62</v>
      </c>
      <c r="Q607" s="2" t="s">
        <v>62</v>
      </c>
      <c r="R607" s="2" t="s">
        <v>61</v>
      </c>
      <c r="S607" s="3"/>
      <c r="T607" s="3"/>
      <c r="U607" s="3"/>
      <c r="V607" s="3">
        <v>1</v>
      </c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2" t="s">
        <v>52</v>
      </c>
      <c r="AW607" s="2" t="s">
        <v>1675</v>
      </c>
      <c r="AX607" s="2" t="s">
        <v>52</v>
      </c>
      <c r="AY607" s="2" t="s">
        <v>52</v>
      </c>
      <c r="AZ607" s="2" t="s">
        <v>52</v>
      </c>
    </row>
    <row r="608" spans="1:52" ht="30" customHeight="1" x14ac:dyDescent="0.4">
      <c r="A608" s="28" t="s">
        <v>1037</v>
      </c>
      <c r="B608" s="28" t="s">
        <v>1108</v>
      </c>
      <c r="C608" s="28" t="s">
        <v>973</v>
      </c>
      <c r="D608" s="29">
        <v>1</v>
      </c>
      <c r="E608" s="31">
        <f>TRUNC(SUMIF(V605:V608, RIGHTB(O608, 1), H605:H608)*U608, 2)</f>
        <v>893.86</v>
      </c>
      <c r="F608" s="34">
        <f>TRUNC(E608*D608,0)</f>
        <v>893</v>
      </c>
      <c r="G608" s="31">
        <v>0</v>
      </c>
      <c r="H608" s="34">
        <f>TRUNC(G608*D608,0)</f>
        <v>0</v>
      </c>
      <c r="I608" s="31">
        <v>0</v>
      </c>
      <c r="J608" s="34">
        <f>TRUNC(I608*D608,0)</f>
        <v>0</v>
      </c>
      <c r="K608" s="31">
        <f t="shared" si="92"/>
        <v>893</v>
      </c>
      <c r="L608" s="34">
        <f t="shared" si="92"/>
        <v>893</v>
      </c>
      <c r="M608" s="28" t="s">
        <v>52</v>
      </c>
      <c r="N608" s="2" t="s">
        <v>141</v>
      </c>
      <c r="O608" s="2" t="s">
        <v>1039</v>
      </c>
      <c r="P608" s="2" t="s">
        <v>62</v>
      </c>
      <c r="Q608" s="2" t="s">
        <v>62</v>
      </c>
      <c r="R608" s="2" t="s">
        <v>62</v>
      </c>
      <c r="S608" s="3">
        <v>1</v>
      </c>
      <c r="T608" s="3">
        <v>0</v>
      </c>
      <c r="U608" s="3">
        <v>0.02</v>
      </c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2" t="s">
        <v>52</v>
      </c>
      <c r="AW608" s="2" t="s">
        <v>1676</v>
      </c>
      <c r="AX608" s="2" t="s">
        <v>52</v>
      </c>
      <c r="AY608" s="2" t="s">
        <v>52</v>
      </c>
      <c r="AZ608" s="2" t="s">
        <v>52</v>
      </c>
    </row>
    <row r="609" spans="1:52" ht="30" customHeight="1" x14ac:dyDescent="0.4">
      <c r="A609" s="28" t="s">
        <v>1026</v>
      </c>
      <c r="B609" s="28" t="s">
        <v>52</v>
      </c>
      <c r="C609" s="28" t="s">
        <v>52</v>
      </c>
      <c r="D609" s="29"/>
      <c r="E609" s="31"/>
      <c r="F609" s="34">
        <f>TRUNC(SUMIF(N605:N608, N604, F605:F608),0)</f>
        <v>8561</v>
      </c>
      <c r="G609" s="31"/>
      <c r="H609" s="34">
        <f>TRUNC(SUMIF(N605:N608, N604, H605:H608),0)</f>
        <v>44693</v>
      </c>
      <c r="I609" s="31"/>
      <c r="J609" s="34">
        <f>TRUNC(SUMIF(N605:N608, N604, J605:J608),0)</f>
        <v>0</v>
      </c>
      <c r="K609" s="31"/>
      <c r="L609" s="34">
        <f>F609+H609+J609</f>
        <v>53254</v>
      </c>
      <c r="M609" s="28" t="s">
        <v>52</v>
      </c>
      <c r="N609" s="2" t="s">
        <v>173</v>
      </c>
      <c r="O609" s="2" t="s">
        <v>173</v>
      </c>
      <c r="P609" s="2" t="s">
        <v>52</v>
      </c>
      <c r="Q609" s="2" t="s">
        <v>52</v>
      </c>
      <c r="R609" s="2" t="s">
        <v>52</v>
      </c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52</v>
      </c>
      <c r="AW609" s="2" t="s">
        <v>52</v>
      </c>
      <c r="AX609" s="2" t="s">
        <v>52</v>
      </c>
      <c r="AY609" s="2" t="s">
        <v>52</v>
      </c>
      <c r="AZ609" s="2" t="s">
        <v>52</v>
      </c>
    </row>
    <row r="610" spans="1:52" ht="30" customHeight="1" x14ac:dyDescent="0.4">
      <c r="A610" s="29"/>
      <c r="B610" s="29"/>
      <c r="C610" s="29"/>
      <c r="D610" s="29"/>
      <c r="E610" s="31"/>
      <c r="F610" s="34"/>
      <c r="G610" s="31"/>
      <c r="H610" s="34"/>
      <c r="I610" s="31"/>
      <c r="J610" s="34"/>
      <c r="K610" s="31"/>
      <c r="L610" s="34"/>
      <c r="M610" s="29"/>
    </row>
    <row r="611" spans="1:52" ht="30" customHeight="1" x14ac:dyDescent="0.4">
      <c r="A611" s="25" t="s">
        <v>1677</v>
      </c>
      <c r="B611" s="26"/>
      <c r="C611" s="26"/>
      <c r="D611" s="26"/>
      <c r="E611" s="30"/>
      <c r="F611" s="33"/>
      <c r="G611" s="30"/>
      <c r="H611" s="33"/>
      <c r="I611" s="30"/>
      <c r="J611" s="33"/>
      <c r="K611" s="30"/>
      <c r="L611" s="33"/>
      <c r="M611" s="27"/>
      <c r="N611" s="1" t="s">
        <v>137</v>
      </c>
    </row>
    <row r="612" spans="1:52" ht="30" customHeight="1" x14ac:dyDescent="0.4">
      <c r="A612" s="28" t="s">
        <v>134</v>
      </c>
      <c r="B612" s="28" t="s">
        <v>135</v>
      </c>
      <c r="C612" s="28" t="s">
        <v>101</v>
      </c>
      <c r="D612" s="29">
        <v>1</v>
      </c>
      <c r="E612" s="31">
        <f>단가대비표!O196</f>
        <v>15336</v>
      </c>
      <c r="F612" s="34">
        <f>TRUNC(E612*D612,0)</f>
        <v>15336</v>
      </c>
      <c r="G612" s="31">
        <f>단가대비표!P196</f>
        <v>0</v>
      </c>
      <c r="H612" s="34">
        <f>TRUNC(G612*D612,0)</f>
        <v>0</v>
      </c>
      <c r="I612" s="31">
        <f>단가대비표!V196</f>
        <v>0</v>
      </c>
      <c r="J612" s="34">
        <f>TRUNC(I612*D612,0)</f>
        <v>0</v>
      </c>
      <c r="K612" s="31">
        <f t="shared" ref="K612:L615" si="93">TRUNC(E612+G612+I612,0)</f>
        <v>15336</v>
      </c>
      <c r="L612" s="34">
        <f t="shared" si="93"/>
        <v>15336</v>
      </c>
      <c r="M612" s="28" t="s">
        <v>52</v>
      </c>
      <c r="N612" s="2" t="s">
        <v>137</v>
      </c>
      <c r="O612" s="2" t="s">
        <v>1678</v>
      </c>
      <c r="P612" s="2" t="s">
        <v>62</v>
      </c>
      <c r="Q612" s="2" t="s">
        <v>62</v>
      </c>
      <c r="R612" s="2" t="s">
        <v>61</v>
      </c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2" t="s">
        <v>52</v>
      </c>
      <c r="AW612" s="2" t="s">
        <v>1679</v>
      </c>
      <c r="AX612" s="2" t="s">
        <v>52</v>
      </c>
      <c r="AY612" s="2" t="s">
        <v>52</v>
      </c>
      <c r="AZ612" s="2" t="s">
        <v>52</v>
      </c>
    </row>
    <row r="613" spans="1:52" ht="30" customHeight="1" x14ac:dyDescent="0.4">
      <c r="A613" s="28" t="s">
        <v>1657</v>
      </c>
      <c r="B613" s="28" t="s">
        <v>1033</v>
      </c>
      <c r="C613" s="28" t="s">
        <v>1034</v>
      </c>
      <c r="D613" s="29">
        <v>0.218</v>
      </c>
      <c r="E613" s="31">
        <f>단가대비표!O217</f>
        <v>0</v>
      </c>
      <c r="F613" s="34">
        <f>TRUNC(E613*D613,0)</f>
        <v>0</v>
      </c>
      <c r="G613" s="31">
        <f>단가대비표!P217</f>
        <v>221435</v>
      </c>
      <c r="H613" s="34">
        <f>TRUNC(G613*D613,0)</f>
        <v>48272</v>
      </c>
      <c r="I613" s="31">
        <f>단가대비표!V217</f>
        <v>0</v>
      </c>
      <c r="J613" s="34">
        <f>TRUNC(I613*D613,0)</f>
        <v>0</v>
      </c>
      <c r="K613" s="31">
        <f t="shared" si="93"/>
        <v>221435</v>
      </c>
      <c r="L613" s="34">
        <f t="shared" si="93"/>
        <v>48272</v>
      </c>
      <c r="M613" s="28" t="s">
        <v>52</v>
      </c>
      <c r="N613" s="2" t="s">
        <v>137</v>
      </c>
      <c r="O613" s="2" t="s">
        <v>1658</v>
      </c>
      <c r="P613" s="2" t="s">
        <v>62</v>
      </c>
      <c r="Q613" s="2" t="s">
        <v>62</v>
      </c>
      <c r="R613" s="2" t="s">
        <v>61</v>
      </c>
      <c r="S613" s="3"/>
      <c r="T613" s="3"/>
      <c r="U613" s="3"/>
      <c r="V613" s="3">
        <v>1</v>
      </c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2" t="s">
        <v>52</v>
      </c>
      <c r="AW613" s="2" t="s">
        <v>1680</v>
      </c>
      <c r="AX613" s="2" t="s">
        <v>52</v>
      </c>
      <c r="AY613" s="2" t="s">
        <v>52</v>
      </c>
      <c r="AZ613" s="2" t="s">
        <v>52</v>
      </c>
    </row>
    <row r="614" spans="1:52" ht="30" customHeight="1" x14ac:dyDescent="0.4">
      <c r="A614" s="28" t="s">
        <v>1073</v>
      </c>
      <c r="B614" s="28" t="s">
        <v>1033</v>
      </c>
      <c r="C614" s="28" t="s">
        <v>1034</v>
      </c>
      <c r="D614" s="29">
        <v>3.4000000000000002E-2</v>
      </c>
      <c r="E614" s="31">
        <f>단가대비표!O209</f>
        <v>0</v>
      </c>
      <c r="F614" s="34">
        <f>TRUNC(E614*D614,0)</f>
        <v>0</v>
      </c>
      <c r="G614" s="31">
        <f>단가대비표!P209</f>
        <v>172698</v>
      </c>
      <c r="H614" s="34">
        <f>TRUNC(G614*D614,0)</f>
        <v>5871</v>
      </c>
      <c r="I614" s="31">
        <f>단가대비표!V209</f>
        <v>0</v>
      </c>
      <c r="J614" s="34">
        <f>TRUNC(I614*D614,0)</f>
        <v>0</v>
      </c>
      <c r="K614" s="31">
        <f t="shared" si="93"/>
        <v>172698</v>
      </c>
      <c r="L614" s="34">
        <f t="shared" si="93"/>
        <v>5871</v>
      </c>
      <c r="M614" s="28" t="s">
        <v>52</v>
      </c>
      <c r="N614" s="2" t="s">
        <v>137</v>
      </c>
      <c r="O614" s="2" t="s">
        <v>1074</v>
      </c>
      <c r="P614" s="2" t="s">
        <v>62</v>
      </c>
      <c r="Q614" s="2" t="s">
        <v>62</v>
      </c>
      <c r="R614" s="2" t="s">
        <v>61</v>
      </c>
      <c r="S614" s="3"/>
      <c r="T614" s="3"/>
      <c r="U614" s="3"/>
      <c r="V614" s="3">
        <v>1</v>
      </c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2" t="s">
        <v>52</v>
      </c>
      <c r="AW614" s="2" t="s">
        <v>1681</v>
      </c>
      <c r="AX614" s="2" t="s">
        <v>52</v>
      </c>
      <c r="AY614" s="2" t="s">
        <v>52</v>
      </c>
      <c r="AZ614" s="2" t="s">
        <v>52</v>
      </c>
    </row>
    <row r="615" spans="1:52" ht="30" customHeight="1" x14ac:dyDescent="0.4">
      <c r="A615" s="28" t="s">
        <v>1037</v>
      </c>
      <c r="B615" s="28" t="s">
        <v>1108</v>
      </c>
      <c r="C615" s="28" t="s">
        <v>973</v>
      </c>
      <c r="D615" s="29">
        <v>1</v>
      </c>
      <c r="E615" s="31">
        <f>TRUNC(SUMIF(V612:V615, RIGHTB(O615, 1), H612:H615)*U615, 2)</f>
        <v>1082.8599999999999</v>
      </c>
      <c r="F615" s="34">
        <f>TRUNC(E615*D615,0)</f>
        <v>1082</v>
      </c>
      <c r="G615" s="31">
        <v>0</v>
      </c>
      <c r="H615" s="34">
        <f>TRUNC(G615*D615,0)</f>
        <v>0</v>
      </c>
      <c r="I615" s="31">
        <v>0</v>
      </c>
      <c r="J615" s="34">
        <f>TRUNC(I615*D615,0)</f>
        <v>0</v>
      </c>
      <c r="K615" s="31">
        <f t="shared" si="93"/>
        <v>1082</v>
      </c>
      <c r="L615" s="34">
        <f t="shared" si="93"/>
        <v>1082</v>
      </c>
      <c r="M615" s="28" t="s">
        <v>52</v>
      </c>
      <c r="N615" s="2" t="s">
        <v>137</v>
      </c>
      <c r="O615" s="2" t="s">
        <v>1039</v>
      </c>
      <c r="P615" s="2" t="s">
        <v>62</v>
      </c>
      <c r="Q615" s="2" t="s">
        <v>62</v>
      </c>
      <c r="R615" s="2" t="s">
        <v>62</v>
      </c>
      <c r="S615" s="3">
        <v>1</v>
      </c>
      <c r="T615" s="3">
        <v>0</v>
      </c>
      <c r="U615" s="3">
        <v>0.02</v>
      </c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52</v>
      </c>
      <c r="AW615" s="2" t="s">
        <v>1682</v>
      </c>
      <c r="AX615" s="2" t="s">
        <v>52</v>
      </c>
      <c r="AY615" s="2" t="s">
        <v>52</v>
      </c>
      <c r="AZ615" s="2" t="s">
        <v>52</v>
      </c>
    </row>
    <row r="616" spans="1:52" ht="30" customHeight="1" x14ac:dyDescent="0.4">
      <c r="A616" s="28" t="s">
        <v>1026</v>
      </c>
      <c r="B616" s="28" t="s">
        <v>52</v>
      </c>
      <c r="C616" s="28" t="s">
        <v>52</v>
      </c>
      <c r="D616" s="29"/>
      <c r="E616" s="31"/>
      <c r="F616" s="34">
        <f>TRUNC(SUMIF(N612:N615, N611, F612:F615),0)</f>
        <v>16418</v>
      </c>
      <c r="G616" s="31"/>
      <c r="H616" s="34">
        <f>TRUNC(SUMIF(N612:N615, N611, H612:H615),0)</f>
        <v>54143</v>
      </c>
      <c r="I616" s="31"/>
      <c r="J616" s="34">
        <f>TRUNC(SUMIF(N612:N615, N611, J612:J615),0)</f>
        <v>0</v>
      </c>
      <c r="K616" s="31"/>
      <c r="L616" s="34">
        <f>F616+H616+J616</f>
        <v>70561</v>
      </c>
      <c r="M616" s="28" t="s">
        <v>52</v>
      </c>
      <c r="N616" s="2" t="s">
        <v>173</v>
      </c>
      <c r="O616" s="2" t="s">
        <v>173</v>
      </c>
      <c r="P616" s="2" t="s">
        <v>52</v>
      </c>
      <c r="Q616" s="2" t="s">
        <v>52</v>
      </c>
      <c r="R616" s="2" t="s">
        <v>52</v>
      </c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2" t="s">
        <v>52</v>
      </c>
      <c r="AW616" s="2" t="s">
        <v>52</v>
      </c>
      <c r="AX616" s="2" t="s">
        <v>52</v>
      </c>
      <c r="AY616" s="2" t="s">
        <v>52</v>
      </c>
      <c r="AZ616" s="2" t="s">
        <v>52</v>
      </c>
    </row>
    <row r="617" spans="1:52" ht="30" customHeight="1" x14ac:dyDescent="0.4">
      <c r="A617" s="29"/>
      <c r="B617" s="29"/>
      <c r="C617" s="29"/>
      <c r="D617" s="29"/>
      <c r="E617" s="31"/>
      <c r="F617" s="34"/>
      <c r="G617" s="31"/>
      <c r="H617" s="34"/>
      <c r="I617" s="31"/>
      <c r="J617" s="34"/>
      <c r="K617" s="31"/>
      <c r="L617" s="34"/>
      <c r="M617" s="29"/>
    </row>
    <row r="618" spans="1:52" ht="30" customHeight="1" x14ac:dyDescent="0.4">
      <c r="A618" s="25" t="s">
        <v>1683</v>
      </c>
      <c r="B618" s="26"/>
      <c r="C618" s="26"/>
      <c r="D618" s="26"/>
      <c r="E618" s="30"/>
      <c r="F618" s="33"/>
      <c r="G618" s="30"/>
      <c r="H618" s="33"/>
      <c r="I618" s="30"/>
      <c r="J618" s="33"/>
      <c r="K618" s="30"/>
      <c r="L618" s="33"/>
      <c r="M618" s="27"/>
      <c r="N618" s="1" t="s">
        <v>161</v>
      </c>
    </row>
    <row r="619" spans="1:52" ht="30" customHeight="1" x14ac:dyDescent="0.4">
      <c r="A619" s="28" t="s">
        <v>1684</v>
      </c>
      <c r="B619" s="28" t="s">
        <v>159</v>
      </c>
      <c r="C619" s="28" t="s">
        <v>101</v>
      </c>
      <c r="D619" s="29">
        <v>1</v>
      </c>
      <c r="E619" s="31">
        <f>단가대비표!O194</f>
        <v>270000</v>
      </c>
      <c r="F619" s="34">
        <f>TRUNC(E619*D619,0)</f>
        <v>270000</v>
      </c>
      <c r="G619" s="31">
        <f>단가대비표!P194</f>
        <v>0</v>
      </c>
      <c r="H619" s="34">
        <f>TRUNC(G619*D619,0)</f>
        <v>0</v>
      </c>
      <c r="I619" s="31">
        <f>단가대비표!V194</f>
        <v>0</v>
      </c>
      <c r="J619" s="34">
        <f>TRUNC(I619*D619,0)</f>
        <v>0</v>
      </c>
      <c r="K619" s="31">
        <f t="shared" ref="K619:L621" si="94">TRUNC(E619+G619+I619,0)</f>
        <v>270000</v>
      </c>
      <c r="L619" s="34">
        <f t="shared" si="94"/>
        <v>270000</v>
      </c>
      <c r="M619" s="28" t="s">
        <v>52</v>
      </c>
      <c r="N619" s="2" t="s">
        <v>161</v>
      </c>
      <c r="O619" s="2" t="s">
        <v>1685</v>
      </c>
      <c r="P619" s="2" t="s">
        <v>62</v>
      </c>
      <c r="Q619" s="2" t="s">
        <v>62</v>
      </c>
      <c r="R619" s="2" t="s">
        <v>61</v>
      </c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2" t="s">
        <v>52</v>
      </c>
      <c r="AW619" s="2" t="s">
        <v>1686</v>
      </c>
      <c r="AX619" s="2" t="s">
        <v>52</v>
      </c>
      <c r="AY619" s="2" t="s">
        <v>52</v>
      </c>
      <c r="AZ619" s="2" t="s">
        <v>52</v>
      </c>
    </row>
    <row r="620" spans="1:52" ht="30" customHeight="1" x14ac:dyDescent="0.4">
      <c r="A620" s="28" t="s">
        <v>1657</v>
      </c>
      <c r="B620" s="28" t="s">
        <v>1033</v>
      </c>
      <c r="C620" s="28" t="s">
        <v>1034</v>
      </c>
      <c r="D620" s="29">
        <v>0.1</v>
      </c>
      <c r="E620" s="31">
        <f>단가대비표!O217</f>
        <v>0</v>
      </c>
      <c r="F620" s="34">
        <f>TRUNC(E620*D620,0)</f>
        <v>0</v>
      </c>
      <c r="G620" s="31">
        <f>단가대비표!P217</f>
        <v>221435</v>
      </c>
      <c r="H620" s="34">
        <f>TRUNC(G620*D620,0)</f>
        <v>22143</v>
      </c>
      <c r="I620" s="31">
        <f>단가대비표!V217</f>
        <v>0</v>
      </c>
      <c r="J620" s="34">
        <f>TRUNC(I620*D620,0)</f>
        <v>0</v>
      </c>
      <c r="K620" s="31">
        <f t="shared" si="94"/>
        <v>221435</v>
      </c>
      <c r="L620" s="34">
        <f t="shared" si="94"/>
        <v>22143</v>
      </c>
      <c r="M620" s="28" t="s">
        <v>52</v>
      </c>
      <c r="N620" s="2" t="s">
        <v>161</v>
      </c>
      <c r="O620" s="2" t="s">
        <v>1658</v>
      </c>
      <c r="P620" s="2" t="s">
        <v>62</v>
      </c>
      <c r="Q620" s="2" t="s">
        <v>62</v>
      </c>
      <c r="R620" s="2" t="s">
        <v>61</v>
      </c>
      <c r="S620" s="3"/>
      <c r="T620" s="3"/>
      <c r="U620" s="3"/>
      <c r="V620" s="3">
        <v>1</v>
      </c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2" t="s">
        <v>52</v>
      </c>
      <c r="AW620" s="2" t="s">
        <v>1687</v>
      </c>
      <c r="AX620" s="2" t="s">
        <v>52</v>
      </c>
      <c r="AY620" s="2" t="s">
        <v>52</v>
      </c>
      <c r="AZ620" s="2" t="s">
        <v>52</v>
      </c>
    </row>
    <row r="621" spans="1:52" ht="30" customHeight="1" x14ac:dyDescent="0.4">
      <c r="A621" s="28" t="s">
        <v>1037</v>
      </c>
      <c r="B621" s="28" t="s">
        <v>1108</v>
      </c>
      <c r="C621" s="28" t="s">
        <v>973</v>
      </c>
      <c r="D621" s="29">
        <v>1</v>
      </c>
      <c r="E621" s="31">
        <f>TRUNC(SUMIF(V619:V621, RIGHTB(O621, 1), H619:H621)*U621, 2)</f>
        <v>442.86</v>
      </c>
      <c r="F621" s="34">
        <f>TRUNC(E621*D621,0)</f>
        <v>442</v>
      </c>
      <c r="G621" s="31">
        <v>0</v>
      </c>
      <c r="H621" s="34">
        <f>TRUNC(G621*D621,0)</f>
        <v>0</v>
      </c>
      <c r="I621" s="31">
        <v>0</v>
      </c>
      <c r="J621" s="34">
        <f>TRUNC(I621*D621,0)</f>
        <v>0</v>
      </c>
      <c r="K621" s="31">
        <f t="shared" si="94"/>
        <v>442</v>
      </c>
      <c r="L621" s="34">
        <f t="shared" si="94"/>
        <v>442</v>
      </c>
      <c r="M621" s="28" t="s">
        <v>52</v>
      </c>
      <c r="N621" s="2" t="s">
        <v>161</v>
      </c>
      <c r="O621" s="2" t="s">
        <v>1039</v>
      </c>
      <c r="P621" s="2" t="s">
        <v>62</v>
      </c>
      <c r="Q621" s="2" t="s">
        <v>62</v>
      </c>
      <c r="R621" s="2" t="s">
        <v>62</v>
      </c>
      <c r="S621" s="3">
        <v>1</v>
      </c>
      <c r="T621" s="3">
        <v>0</v>
      </c>
      <c r="U621" s="3">
        <v>0.02</v>
      </c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2" t="s">
        <v>52</v>
      </c>
      <c r="AW621" s="2" t="s">
        <v>1688</v>
      </c>
      <c r="AX621" s="2" t="s">
        <v>52</v>
      </c>
      <c r="AY621" s="2" t="s">
        <v>52</v>
      </c>
      <c r="AZ621" s="2" t="s">
        <v>52</v>
      </c>
    </row>
    <row r="622" spans="1:52" ht="30" customHeight="1" x14ac:dyDescent="0.4">
      <c r="A622" s="28" t="s">
        <v>1026</v>
      </c>
      <c r="B622" s="28" t="s">
        <v>52</v>
      </c>
      <c r="C622" s="28" t="s">
        <v>52</v>
      </c>
      <c r="D622" s="29"/>
      <c r="E622" s="31"/>
      <c r="F622" s="34">
        <f>TRUNC(SUMIF(N619:N621, N618, F619:F621),0)</f>
        <v>270442</v>
      </c>
      <c r="G622" s="31"/>
      <c r="H622" s="34">
        <f>TRUNC(SUMIF(N619:N621, N618, H619:H621),0)</f>
        <v>22143</v>
      </c>
      <c r="I622" s="31"/>
      <c r="J622" s="34">
        <f>TRUNC(SUMIF(N619:N621, N618, J619:J621),0)</f>
        <v>0</v>
      </c>
      <c r="K622" s="31"/>
      <c r="L622" s="34">
        <f>F622+H622+J622</f>
        <v>292585</v>
      </c>
      <c r="M622" s="28" t="s">
        <v>52</v>
      </c>
      <c r="N622" s="2" t="s">
        <v>173</v>
      </c>
      <c r="O622" s="2" t="s">
        <v>173</v>
      </c>
      <c r="P622" s="2" t="s">
        <v>52</v>
      </c>
      <c r="Q622" s="2" t="s">
        <v>52</v>
      </c>
      <c r="R622" s="2" t="s">
        <v>52</v>
      </c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2" t="s">
        <v>52</v>
      </c>
      <c r="AW622" s="2" t="s">
        <v>52</v>
      </c>
      <c r="AX622" s="2" t="s">
        <v>52</v>
      </c>
      <c r="AY622" s="2" t="s">
        <v>52</v>
      </c>
      <c r="AZ622" s="2" t="s">
        <v>52</v>
      </c>
    </row>
    <row r="623" spans="1:52" ht="30" customHeight="1" x14ac:dyDescent="0.4">
      <c r="A623" s="29"/>
      <c r="B623" s="29"/>
      <c r="C623" s="29"/>
      <c r="D623" s="29"/>
      <c r="E623" s="31"/>
      <c r="F623" s="34"/>
      <c r="G623" s="31"/>
      <c r="H623" s="34"/>
      <c r="I623" s="31"/>
      <c r="J623" s="34"/>
      <c r="K623" s="31"/>
      <c r="L623" s="34"/>
      <c r="M623" s="29"/>
    </row>
    <row r="624" spans="1:52" ht="30" customHeight="1" x14ac:dyDescent="0.4">
      <c r="A624" s="25" t="s">
        <v>1689</v>
      </c>
      <c r="B624" s="26"/>
      <c r="C624" s="26"/>
      <c r="D624" s="26"/>
      <c r="E624" s="30"/>
      <c r="F624" s="33"/>
      <c r="G624" s="30"/>
      <c r="H624" s="33"/>
      <c r="I624" s="30"/>
      <c r="J624" s="33"/>
      <c r="K624" s="30"/>
      <c r="L624" s="33"/>
      <c r="M624" s="27"/>
      <c r="N624" s="1" t="s">
        <v>170</v>
      </c>
    </row>
    <row r="625" spans="1:52" ht="30" customHeight="1" x14ac:dyDescent="0.4">
      <c r="A625" s="28" t="s">
        <v>167</v>
      </c>
      <c r="B625" s="28" t="s">
        <v>168</v>
      </c>
      <c r="C625" s="28" t="s">
        <v>101</v>
      </c>
      <c r="D625" s="29">
        <v>1</v>
      </c>
      <c r="E625" s="31">
        <f>단가대비표!O187</f>
        <v>473000</v>
      </c>
      <c r="F625" s="34">
        <f>TRUNC(E625*D625,0)</f>
        <v>473000</v>
      </c>
      <c r="G625" s="31">
        <f>단가대비표!P187</f>
        <v>0</v>
      </c>
      <c r="H625" s="34">
        <f>TRUNC(G625*D625,0)</f>
        <v>0</v>
      </c>
      <c r="I625" s="31">
        <f>단가대비표!V187</f>
        <v>0</v>
      </c>
      <c r="J625" s="34">
        <f>TRUNC(I625*D625,0)</f>
        <v>0</v>
      </c>
      <c r="K625" s="31">
        <f t="shared" ref="K625:L628" si="95">TRUNC(E625+G625+I625,0)</f>
        <v>473000</v>
      </c>
      <c r="L625" s="34">
        <f t="shared" si="95"/>
        <v>473000</v>
      </c>
      <c r="M625" s="28" t="s">
        <v>52</v>
      </c>
      <c r="N625" s="2" t="s">
        <v>170</v>
      </c>
      <c r="O625" s="2" t="s">
        <v>1690</v>
      </c>
      <c r="P625" s="2" t="s">
        <v>62</v>
      </c>
      <c r="Q625" s="2" t="s">
        <v>62</v>
      </c>
      <c r="R625" s="2" t="s">
        <v>61</v>
      </c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2" t="s">
        <v>52</v>
      </c>
      <c r="AW625" s="2" t="s">
        <v>1691</v>
      </c>
      <c r="AX625" s="2" t="s">
        <v>52</v>
      </c>
      <c r="AY625" s="2" t="s">
        <v>52</v>
      </c>
      <c r="AZ625" s="2" t="s">
        <v>52</v>
      </c>
    </row>
    <row r="626" spans="1:52" ht="30" customHeight="1" x14ac:dyDescent="0.4">
      <c r="A626" s="28" t="s">
        <v>1657</v>
      </c>
      <c r="B626" s="28" t="s">
        <v>1033</v>
      </c>
      <c r="C626" s="28" t="s">
        <v>1034</v>
      </c>
      <c r="D626" s="29">
        <v>6.0900000000000003E-2</v>
      </c>
      <c r="E626" s="31">
        <f>단가대비표!O217</f>
        <v>0</v>
      </c>
      <c r="F626" s="34">
        <f>TRUNC(E626*D626,0)</f>
        <v>0</v>
      </c>
      <c r="G626" s="31">
        <f>단가대비표!P217</f>
        <v>221435</v>
      </c>
      <c r="H626" s="34">
        <f>TRUNC(G626*D626,0)</f>
        <v>13485</v>
      </c>
      <c r="I626" s="31">
        <f>단가대비표!V217</f>
        <v>0</v>
      </c>
      <c r="J626" s="34">
        <f>TRUNC(I626*D626,0)</f>
        <v>0</v>
      </c>
      <c r="K626" s="31">
        <f t="shared" si="95"/>
        <v>221435</v>
      </c>
      <c r="L626" s="34">
        <f t="shared" si="95"/>
        <v>13485</v>
      </c>
      <c r="M626" s="28" t="s">
        <v>52</v>
      </c>
      <c r="N626" s="2" t="s">
        <v>170</v>
      </c>
      <c r="O626" s="2" t="s">
        <v>1658</v>
      </c>
      <c r="P626" s="2" t="s">
        <v>62</v>
      </c>
      <c r="Q626" s="2" t="s">
        <v>62</v>
      </c>
      <c r="R626" s="2" t="s">
        <v>61</v>
      </c>
      <c r="S626" s="3"/>
      <c r="T626" s="3"/>
      <c r="U626" s="3"/>
      <c r="V626" s="3">
        <v>1</v>
      </c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2" t="s">
        <v>52</v>
      </c>
      <c r="AW626" s="2" t="s">
        <v>1692</v>
      </c>
      <c r="AX626" s="2" t="s">
        <v>52</v>
      </c>
      <c r="AY626" s="2" t="s">
        <v>52</v>
      </c>
      <c r="AZ626" s="2" t="s">
        <v>52</v>
      </c>
    </row>
    <row r="627" spans="1:52" ht="30" customHeight="1" x14ac:dyDescent="0.4">
      <c r="A627" s="28" t="s">
        <v>1073</v>
      </c>
      <c r="B627" s="28" t="s">
        <v>1033</v>
      </c>
      <c r="C627" s="28" t="s">
        <v>1034</v>
      </c>
      <c r="D627" s="29">
        <v>1</v>
      </c>
      <c r="E627" s="31">
        <f>단가대비표!O209</f>
        <v>0</v>
      </c>
      <c r="F627" s="34">
        <f>TRUNC(E627*D627,0)</f>
        <v>0</v>
      </c>
      <c r="G627" s="31">
        <f>단가대비표!P209</f>
        <v>172698</v>
      </c>
      <c r="H627" s="34">
        <f>TRUNC(G627*D627,0)</f>
        <v>172698</v>
      </c>
      <c r="I627" s="31">
        <f>단가대비표!V209</f>
        <v>0</v>
      </c>
      <c r="J627" s="34">
        <f>TRUNC(I627*D627,0)</f>
        <v>0</v>
      </c>
      <c r="K627" s="31">
        <f t="shared" si="95"/>
        <v>172698</v>
      </c>
      <c r="L627" s="34">
        <f t="shared" si="95"/>
        <v>172698</v>
      </c>
      <c r="M627" s="28" t="s">
        <v>52</v>
      </c>
      <c r="N627" s="2" t="s">
        <v>170</v>
      </c>
      <c r="O627" s="2" t="s">
        <v>1074</v>
      </c>
      <c r="P627" s="2" t="s">
        <v>62</v>
      </c>
      <c r="Q627" s="2" t="s">
        <v>62</v>
      </c>
      <c r="R627" s="2" t="s">
        <v>61</v>
      </c>
      <c r="S627" s="3"/>
      <c r="T627" s="3"/>
      <c r="U627" s="3"/>
      <c r="V627" s="3">
        <v>1</v>
      </c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2" t="s">
        <v>52</v>
      </c>
      <c r="AW627" s="2" t="s">
        <v>1693</v>
      </c>
      <c r="AX627" s="2" t="s">
        <v>52</v>
      </c>
      <c r="AY627" s="2" t="s">
        <v>52</v>
      </c>
      <c r="AZ627" s="2" t="s">
        <v>52</v>
      </c>
    </row>
    <row r="628" spans="1:52" ht="30" customHeight="1" x14ac:dyDescent="0.4">
      <c r="A628" s="28" t="s">
        <v>1037</v>
      </c>
      <c r="B628" s="28" t="s">
        <v>1108</v>
      </c>
      <c r="C628" s="28" t="s">
        <v>973</v>
      </c>
      <c r="D628" s="29">
        <v>1</v>
      </c>
      <c r="E628" s="31">
        <f>TRUNC(SUMIF(V625:V628, RIGHTB(O628, 1), H625:H628)*U628, 2)</f>
        <v>3723.66</v>
      </c>
      <c r="F628" s="34">
        <f>TRUNC(E628*D628,0)</f>
        <v>3723</v>
      </c>
      <c r="G628" s="31">
        <v>0</v>
      </c>
      <c r="H628" s="34">
        <f>TRUNC(G628*D628,0)</f>
        <v>0</v>
      </c>
      <c r="I628" s="31">
        <v>0</v>
      </c>
      <c r="J628" s="34">
        <f>TRUNC(I628*D628,0)</f>
        <v>0</v>
      </c>
      <c r="K628" s="31">
        <f t="shared" si="95"/>
        <v>3723</v>
      </c>
      <c r="L628" s="34">
        <f t="shared" si="95"/>
        <v>3723</v>
      </c>
      <c r="M628" s="28" t="s">
        <v>52</v>
      </c>
      <c r="N628" s="2" t="s">
        <v>170</v>
      </c>
      <c r="O628" s="2" t="s">
        <v>1039</v>
      </c>
      <c r="P628" s="2" t="s">
        <v>62</v>
      </c>
      <c r="Q628" s="2" t="s">
        <v>62</v>
      </c>
      <c r="R628" s="2" t="s">
        <v>62</v>
      </c>
      <c r="S628" s="3">
        <v>1</v>
      </c>
      <c r="T628" s="3">
        <v>0</v>
      </c>
      <c r="U628" s="3">
        <v>0.02</v>
      </c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2" t="s">
        <v>52</v>
      </c>
      <c r="AW628" s="2" t="s">
        <v>1694</v>
      </c>
      <c r="AX628" s="2" t="s">
        <v>52</v>
      </c>
      <c r="AY628" s="2" t="s">
        <v>52</v>
      </c>
      <c r="AZ628" s="2" t="s">
        <v>52</v>
      </c>
    </row>
    <row r="629" spans="1:52" ht="30" customHeight="1" x14ac:dyDescent="0.4">
      <c r="A629" s="28" t="s">
        <v>1026</v>
      </c>
      <c r="B629" s="28" t="s">
        <v>52</v>
      </c>
      <c r="C629" s="28" t="s">
        <v>52</v>
      </c>
      <c r="D629" s="29"/>
      <c r="E629" s="31"/>
      <c r="F629" s="34">
        <f>TRUNC(SUMIF(N625:N628, N624, F625:F628),0)</f>
        <v>476723</v>
      </c>
      <c r="G629" s="31"/>
      <c r="H629" s="34">
        <f>TRUNC(SUMIF(N625:N628, N624, H625:H628),0)</f>
        <v>186183</v>
      </c>
      <c r="I629" s="31"/>
      <c r="J629" s="34">
        <f>TRUNC(SUMIF(N625:N628, N624, J625:J628),0)</f>
        <v>0</v>
      </c>
      <c r="K629" s="31"/>
      <c r="L629" s="34">
        <f>F629+H629+J629</f>
        <v>662906</v>
      </c>
      <c r="M629" s="28" t="s">
        <v>52</v>
      </c>
      <c r="N629" s="2" t="s">
        <v>173</v>
      </c>
      <c r="O629" s="2" t="s">
        <v>173</v>
      </c>
      <c r="P629" s="2" t="s">
        <v>52</v>
      </c>
      <c r="Q629" s="2" t="s">
        <v>52</v>
      </c>
      <c r="R629" s="2" t="s">
        <v>52</v>
      </c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2" t="s">
        <v>52</v>
      </c>
      <c r="AW629" s="2" t="s">
        <v>52</v>
      </c>
      <c r="AX629" s="2" t="s">
        <v>52</v>
      </c>
      <c r="AY629" s="2" t="s">
        <v>52</v>
      </c>
      <c r="AZ629" s="2" t="s">
        <v>52</v>
      </c>
    </row>
    <row r="630" spans="1:52" ht="30" customHeight="1" x14ac:dyDescent="0.4">
      <c r="A630" s="29"/>
      <c r="B630" s="29"/>
      <c r="C630" s="29"/>
      <c r="D630" s="29"/>
      <c r="E630" s="31"/>
      <c r="F630" s="34"/>
      <c r="G630" s="31"/>
      <c r="H630" s="34"/>
      <c r="I630" s="31"/>
      <c r="J630" s="34"/>
      <c r="K630" s="31"/>
      <c r="L630" s="34"/>
      <c r="M630" s="29"/>
    </row>
    <row r="631" spans="1:52" ht="30" customHeight="1" x14ac:dyDescent="0.4">
      <c r="A631" s="25" t="s">
        <v>1695</v>
      </c>
      <c r="B631" s="26"/>
      <c r="C631" s="26"/>
      <c r="D631" s="26"/>
      <c r="E631" s="30"/>
      <c r="F631" s="33"/>
      <c r="G631" s="30"/>
      <c r="H631" s="33"/>
      <c r="I631" s="30"/>
      <c r="J631" s="33"/>
      <c r="K631" s="30"/>
      <c r="L631" s="33"/>
      <c r="M631" s="27"/>
      <c r="N631" s="1" t="s">
        <v>146</v>
      </c>
    </row>
    <row r="632" spans="1:52" ht="30" customHeight="1" x14ac:dyDescent="0.4">
      <c r="A632" s="28" t="s">
        <v>143</v>
      </c>
      <c r="B632" s="28" t="s">
        <v>144</v>
      </c>
      <c r="C632" s="28" t="s">
        <v>101</v>
      </c>
      <c r="D632" s="29">
        <v>1</v>
      </c>
      <c r="E632" s="31">
        <f>단가대비표!O19</f>
        <v>18000</v>
      </c>
      <c r="F632" s="34">
        <f>TRUNC(E632*D632,0)</f>
        <v>18000</v>
      </c>
      <c r="G632" s="31">
        <f>단가대비표!P19</f>
        <v>0</v>
      </c>
      <c r="H632" s="34">
        <f>TRUNC(G632*D632,0)</f>
        <v>0</v>
      </c>
      <c r="I632" s="31">
        <f>단가대비표!V19</f>
        <v>0</v>
      </c>
      <c r="J632" s="34">
        <f>TRUNC(I632*D632,0)</f>
        <v>0</v>
      </c>
      <c r="K632" s="31">
        <f t="shared" ref="K632:L634" si="96">TRUNC(E632+G632+I632,0)</f>
        <v>18000</v>
      </c>
      <c r="L632" s="34">
        <f t="shared" si="96"/>
        <v>18000</v>
      </c>
      <c r="M632" s="28" t="s">
        <v>52</v>
      </c>
      <c r="N632" s="2" t="s">
        <v>146</v>
      </c>
      <c r="O632" s="2" t="s">
        <v>1696</v>
      </c>
      <c r="P632" s="2" t="s">
        <v>62</v>
      </c>
      <c r="Q632" s="2" t="s">
        <v>62</v>
      </c>
      <c r="R632" s="2" t="s">
        <v>61</v>
      </c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2" t="s">
        <v>52</v>
      </c>
      <c r="AW632" s="2" t="s">
        <v>1697</v>
      </c>
      <c r="AX632" s="2" t="s">
        <v>52</v>
      </c>
      <c r="AY632" s="2" t="s">
        <v>52</v>
      </c>
      <c r="AZ632" s="2" t="s">
        <v>52</v>
      </c>
    </row>
    <row r="633" spans="1:52" ht="30" customHeight="1" x14ac:dyDescent="0.4">
      <c r="A633" s="28" t="s">
        <v>1657</v>
      </c>
      <c r="B633" s="28" t="s">
        <v>1033</v>
      </c>
      <c r="C633" s="28" t="s">
        <v>1034</v>
      </c>
      <c r="D633" s="29">
        <v>7.0999999999999994E-2</v>
      </c>
      <c r="E633" s="31">
        <f>단가대비표!O217</f>
        <v>0</v>
      </c>
      <c r="F633" s="34">
        <f>TRUNC(E633*D633,0)</f>
        <v>0</v>
      </c>
      <c r="G633" s="31">
        <f>단가대비표!P217</f>
        <v>221435</v>
      </c>
      <c r="H633" s="34">
        <f>TRUNC(G633*D633,0)</f>
        <v>15721</v>
      </c>
      <c r="I633" s="31">
        <f>단가대비표!V217</f>
        <v>0</v>
      </c>
      <c r="J633" s="34">
        <f>TRUNC(I633*D633,0)</f>
        <v>0</v>
      </c>
      <c r="K633" s="31">
        <f t="shared" si="96"/>
        <v>221435</v>
      </c>
      <c r="L633" s="34">
        <f t="shared" si="96"/>
        <v>15721</v>
      </c>
      <c r="M633" s="28" t="s">
        <v>52</v>
      </c>
      <c r="N633" s="2" t="s">
        <v>146</v>
      </c>
      <c r="O633" s="2" t="s">
        <v>1658</v>
      </c>
      <c r="P633" s="2" t="s">
        <v>62</v>
      </c>
      <c r="Q633" s="2" t="s">
        <v>62</v>
      </c>
      <c r="R633" s="2" t="s">
        <v>61</v>
      </c>
      <c r="S633" s="3"/>
      <c r="T633" s="3"/>
      <c r="U633" s="3"/>
      <c r="V633" s="3">
        <v>1</v>
      </c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2" t="s">
        <v>52</v>
      </c>
      <c r="AW633" s="2" t="s">
        <v>1698</v>
      </c>
      <c r="AX633" s="2" t="s">
        <v>52</v>
      </c>
      <c r="AY633" s="2" t="s">
        <v>52</v>
      </c>
      <c r="AZ633" s="2" t="s">
        <v>52</v>
      </c>
    </row>
    <row r="634" spans="1:52" ht="30" customHeight="1" x14ac:dyDescent="0.4">
      <c r="A634" s="28" t="s">
        <v>1037</v>
      </c>
      <c r="B634" s="28" t="s">
        <v>1108</v>
      </c>
      <c r="C634" s="28" t="s">
        <v>973</v>
      </c>
      <c r="D634" s="29">
        <v>1</v>
      </c>
      <c r="E634" s="31">
        <f>TRUNC(SUMIF(V632:V634, RIGHTB(O634, 1), H632:H634)*U634, 2)</f>
        <v>314.42</v>
      </c>
      <c r="F634" s="34">
        <f>TRUNC(E634*D634,0)</f>
        <v>314</v>
      </c>
      <c r="G634" s="31">
        <v>0</v>
      </c>
      <c r="H634" s="34">
        <f>TRUNC(G634*D634,0)</f>
        <v>0</v>
      </c>
      <c r="I634" s="31">
        <v>0</v>
      </c>
      <c r="J634" s="34">
        <f>TRUNC(I634*D634,0)</f>
        <v>0</v>
      </c>
      <c r="K634" s="31">
        <f t="shared" si="96"/>
        <v>314</v>
      </c>
      <c r="L634" s="34">
        <f t="shared" si="96"/>
        <v>314</v>
      </c>
      <c r="M634" s="28" t="s">
        <v>52</v>
      </c>
      <c r="N634" s="2" t="s">
        <v>146</v>
      </c>
      <c r="O634" s="2" t="s">
        <v>1039</v>
      </c>
      <c r="P634" s="2" t="s">
        <v>62</v>
      </c>
      <c r="Q634" s="2" t="s">
        <v>62</v>
      </c>
      <c r="R634" s="2" t="s">
        <v>62</v>
      </c>
      <c r="S634" s="3">
        <v>1</v>
      </c>
      <c r="T634" s="3">
        <v>0</v>
      </c>
      <c r="U634" s="3">
        <v>0.02</v>
      </c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2" t="s">
        <v>52</v>
      </c>
      <c r="AW634" s="2" t="s">
        <v>1699</v>
      </c>
      <c r="AX634" s="2" t="s">
        <v>52</v>
      </c>
      <c r="AY634" s="2" t="s">
        <v>52</v>
      </c>
      <c r="AZ634" s="2" t="s">
        <v>52</v>
      </c>
    </row>
    <row r="635" spans="1:52" ht="30" customHeight="1" x14ac:dyDescent="0.4">
      <c r="A635" s="28" t="s">
        <v>1026</v>
      </c>
      <c r="B635" s="28" t="s">
        <v>52</v>
      </c>
      <c r="C635" s="28" t="s">
        <v>52</v>
      </c>
      <c r="D635" s="29"/>
      <c r="E635" s="31"/>
      <c r="F635" s="34">
        <f>TRUNC(SUMIF(N632:N634, N631, F632:F634),0)</f>
        <v>18314</v>
      </c>
      <c r="G635" s="31"/>
      <c r="H635" s="34">
        <f>TRUNC(SUMIF(N632:N634, N631, H632:H634),0)</f>
        <v>15721</v>
      </c>
      <c r="I635" s="31"/>
      <c r="J635" s="34">
        <f>TRUNC(SUMIF(N632:N634, N631, J632:J634),0)</f>
        <v>0</v>
      </c>
      <c r="K635" s="31"/>
      <c r="L635" s="34">
        <f>F635+H635+J635</f>
        <v>34035</v>
      </c>
      <c r="M635" s="28" t="s">
        <v>52</v>
      </c>
      <c r="N635" s="2" t="s">
        <v>173</v>
      </c>
      <c r="O635" s="2" t="s">
        <v>173</v>
      </c>
      <c r="P635" s="2" t="s">
        <v>52</v>
      </c>
      <c r="Q635" s="2" t="s">
        <v>52</v>
      </c>
      <c r="R635" s="2" t="s">
        <v>52</v>
      </c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2" t="s">
        <v>52</v>
      </c>
      <c r="AW635" s="2" t="s">
        <v>52</v>
      </c>
      <c r="AX635" s="2" t="s">
        <v>52</v>
      </c>
      <c r="AY635" s="2" t="s">
        <v>52</v>
      </c>
      <c r="AZ635" s="2" t="s">
        <v>52</v>
      </c>
    </row>
    <row r="636" spans="1:52" ht="30" customHeight="1" x14ac:dyDescent="0.4">
      <c r="A636" s="29"/>
      <c r="B636" s="29"/>
      <c r="C636" s="29"/>
      <c r="D636" s="29"/>
      <c r="E636" s="31"/>
      <c r="F636" s="34"/>
      <c r="G636" s="31"/>
      <c r="H636" s="34"/>
      <c r="I636" s="31"/>
      <c r="J636" s="34"/>
      <c r="K636" s="31"/>
      <c r="L636" s="34"/>
      <c r="M636" s="29"/>
    </row>
    <row r="637" spans="1:52" ht="30" customHeight="1" x14ac:dyDescent="0.4">
      <c r="A637" s="25" t="s">
        <v>1700</v>
      </c>
      <c r="B637" s="26"/>
      <c r="C637" s="26"/>
      <c r="D637" s="26"/>
      <c r="E637" s="30"/>
      <c r="F637" s="33"/>
      <c r="G637" s="30"/>
      <c r="H637" s="33"/>
      <c r="I637" s="30"/>
      <c r="J637" s="33"/>
      <c r="K637" s="30"/>
      <c r="L637" s="33"/>
      <c r="M637" s="27"/>
      <c r="N637" s="1" t="s">
        <v>151</v>
      </c>
    </row>
    <row r="638" spans="1:52" ht="30" customHeight="1" x14ac:dyDescent="0.4">
      <c r="A638" s="28" t="s">
        <v>148</v>
      </c>
      <c r="B638" s="28" t="s">
        <v>149</v>
      </c>
      <c r="C638" s="28" t="s">
        <v>101</v>
      </c>
      <c r="D638" s="29">
        <v>1</v>
      </c>
      <c r="E638" s="31">
        <f>단가대비표!O12</f>
        <v>20000</v>
      </c>
      <c r="F638" s="34">
        <f>TRUNC(E638*D638,0)</f>
        <v>20000</v>
      </c>
      <c r="G638" s="31">
        <f>단가대비표!P12</f>
        <v>0</v>
      </c>
      <c r="H638" s="34">
        <f>TRUNC(G638*D638,0)</f>
        <v>0</v>
      </c>
      <c r="I638" s="31">
        <f>단가대비표!V12</f>
        <v>0</v>
      </c>
      <c r="J638" s="34">
        <f>TRUNC(I638*D638,0)</f>
        <v>0</v>
      </c>
      <c r="K638" s="31">
        <f t="shared" ref="K638:L640" si="97">TRUNC(E638+G638+I638,0)</f>
        <v>20000</v>
      </c>
      <c r="L638" s="34">
        <f t="shared" si="97"/>
        <v>20000</v>
      </c>
      <c r="M638" s="28" t="s">
        <v>52</v>
      </c>
      <c r="N638" s="2" t="s">
        <v>151</v>
      </c>
      <c r="O638" s="2" t="s">
        <v>1701</v>
      </c>
      <c r="P638" s="2" t="s">
        <v>62</v>
      </c>
      <c r="Q638" s="2" t="s">
        <v>62</v>
      </c>
      <c r="R638" s="2" t="s">
        <v>61</v>
      </c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2" t="s">
        <v>52</v>
      </c>
      <c r="AW638" s="2" t="s">
        <v>1702</v>
      </c>
      <c r="AX638" s="2" t="s">
        <v>52</v>
      </c>
      <c r="AY638" s="2" t="s">
        <v>52</v>
      </c>
      <c r="AZ638" s="2" t="s">
        <v>52</v>
      </c>
    </row>
    <row r="639" spans="1:52" ht="30" customHeight="1" x14ac:dyDescent="0.4">
      <c r="A639" s="28" t="s">
        <v>1657</v>
      </c>
      <c r="B639" s="28" t="s">
        <v>1033</v>
      </c>
      <c r="C639" s="28" t="s">
        <v>1034</v>
      </c>
      <c r="D639" s="29">
        <v>9.9000000000000005E-2</v>
      </c>
      <c r="E639" s="31">
        <f>단가대비표!O217</f>
        <v>0</v>
      </c>
      <c r="F639" s="34">
        <f>TRUNC(E639*D639,0)</f>
        <v>0</v>
      </c>
      <c r="G639" s="31">
        <f>단가대비표!P217</f>
        <v>221435</v>
      </c>
      <c r="H639" s="34">
        <f>TRUNC(G639*D639,0)</f>
        <v>21922</v>
      </c>
      <c r="I639" s="31">
        <f>단가대비표!V217</f>
        <v>0</v>
      </c>
      <c r="J639" s="34">
        <f>TRUNC(I639*D639,0)</f>
        <v>0</v>
      </c>
      <c r="K639" s="31">
        <f t="shared" si="97"/>
        <v>221435</v>
      </c>
      <c r="L639" s="34">
        <f t="shared" si="97"/>
        <v>21922</v>
      </c>
      <c r="M639" s="28" t="s">
        <v>52</v>
      </c>
      <c r="N639" s="2" t="s">
        <v>151</v>
      </c>
      <c r="O639" s="2" t="s">
        <v>1658</v>
      </c>
      <c r="P639" s="2" t="s">
        <v>62</v>
      </c>
      <c r="Q639" s="2" t="s">
        <v>62</v>
      </c>
      <c r="R639" s="2" t="s">
        <v>61</v>
      </c>
      <c r="S639" s="3"/>
      <c r="T639" s="3"/>
      <c r="U639" s="3"/>
      <c r="V639" s="3">
        <v>1</v>
      </c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2" t="s">
        <v>52</v>
      </c>
      <c r="AW639" s="2" t="s">
        <v>1703</v>
      </c>
      <c r="AX639" s="2" t="s">
        <v>52</v>
      </c>
      <c r="AY639" s="2" t="s">
        <v>52</v>
      </c>
      <c r="AZ639" s="2" t="s">
        <v>52</v>
      </c>
    </row>
    <row r="640" spans="1:52" ht="30" customHeight="1" x14ac:dyDescent="0.4">
      <c r="A640" s="28" t="s">
        <v>1037</v>
      </c>
      <c r="B640" s="28" t="s">
        <v>1108</v>
      </c>
      <c r="C640" s="28" t="s">
        <v>973</v>
      </c>
      <c r="D640" s="29">
        <v>1</v>
      </c>
      <c r="E640" s="31">
        <f>TRUNC(SUMIF(V638:V640, RIGHTB(O640, 1), H638:H640)*U640, 2)</f>
        <v>438.44</v>
      </c>
      <c r="F640" s="34">
        <f>TRUNC(E640*D640,0)</f>
        <v>438</v>
      </c>
      <c r="G640" s="31">
        <v>0</v>
      </c>
      <c r="H640" s="34">
        <f>TRUNC(G640*D640,0)</f>
        <v>0</v>
      </c>
      <c r="I640" s="31">
        <v>0</v>
      </c>
      <c r="J640" s="34">
        <f>TRUNC(I640*D640,0)</f>
        <v>0</v>
      </c>
      <c r="K640" s="31">
        <f t="shared" si="97"/>
        <v>438</v>
      </c>
      <c r="L640" s="34">
        <f t="shared" si="97"/>
        <v>438</v>
      </c>
      <c r="M640" s="28" t="s">
        <v>52</v>
      </c>
      <c r="N640" s="2" t="s">
        <v>151</v>
      </c>
      <c r="O640" s="2" t="s">
        <v>1039</v>
      </c>
      <c r="P640" s="2" t="s">
        <v>62</v>
      </c>
      <c r="Q640" s="2" t="s">
        <v>62</v>
      </c>
      <c r="R640" s="2" t="s">
        <v>62</v>
      </c>
      <c r="S640" s="3">
        <v>1</v>
      </c>
      <c r="T640" s="3">
        <v>0</v>
      </c>
      <c r="U640" s="3">
        <v>0.02</v>
      </c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2" t="s">
        <v>52</v>
      </c>
      <c r="AW640" s="2" t="s">
        <v>1704</v>
      </c>
      <c r="AX640" s="2" t="s">
        <v>52</v>
      </c>
      <c r="AY640" s="2" t="s">
        <v>52</v>
      </c>
      <c r="AZ640" s="2" t="s">
        <v>52</v>
      </c>
    </row>
    <row r="641" spans="1:52" ht="30" customHeight="1" x14ac:dyDescent="0.4">
      <c r="A641" s="28" t="s">
        <v>1026</v>
      </c>
      <c r="B641" s="28" t="s">
        <v>52</v>
      </c>
      <c r="C641" s="28" t="s">
        <v>52</v>
      </c>
      <c r="D641" s="29"/>
      <c r="E641" s="31"/>
      <c r="F641" s="34">
        <f>TRUNC(SUMIF(N638:N640, N637, F638:F640),0)</f>
        <v>20438</v>
      </c>
      <c r="G641" s="31"/>
      <c r="H641" s="34">
        <f>TRUNC(SUMIF(N638:N640, N637, H638:H640),0)</f>
        <v>21922</v>
      </c>
      <c r="I641" s="31"/>
      <c r="J641" s="34">
        <f>TRUNC(SUMIF(N638:N640, N637, J638:J640),0)</f>
        <v>0</v>
      </c>
      <c r="K641" s="31"/>
      <c r="L641" s="34">
        <f>F641+H641+J641</f>
        <v>42360</v>
      </c>
      <c r="M641" s="28" t="s">
        <v>52</v>
      </c>
      <c r="N641" s="2" t="s">
        <v>173</v>
      </c>
      <c r="O641" s="2" t="s">
        <v>173</v>
      </c>
      <c r="P641" s="2" t="s">
        <v>52</v>
      </c>
      <c r="Q641" s="2" t="s">
        <v>52</v>
      </c>
      <c r="R641" s="2" t="s">
        <v>52</v>
      </c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2" t="s">
        <v>52</v>
      </c>
      <c r="AW641" s="2" t="s">
        <v>52</v>
      </c>
      <c r="AX641" s="2" t="s">
        <v>52</v>
      </c>
      <c r="AY641" s="2" t="s">
        <v>52</v>
      </c>
      <c r="AZ641" s="2" t="s">
        <v>52</v>
      </c>
    </row>
    <row r="642" spans="1:52" ht="30" customHeight="1" x14ac:dyDescent="0.4">
      <c r="A642" s="29"/>
      <c r="B642" s="29"/>
      <c r="C642" s="29"/>
      <c r="D642" s="29"/>
      <c r="E642" s="31"/>
      <c r="F642" s="34"/>
      <c r="G642" s="31"/>
      <c r="H642" s="34"/>
      <c r="I642" s="31"/>
      <c r="J642" s="34"/>
      <c r="K642" s="31"/>
      <c r="L642" s="34"/>
      <c r="M642" s="29"/>
    </row>
    <row r="643" spans="1:52" ht="30" customHeight="1" x14ac:dyDescent="0.4">
      <c r="A643" s="25" t="s">
        <v>1705</v>
      </c>
      <c r="B643" s="26"/>
      <c r="C643" s="26"/>
      <c r="D643" s="26"/>
      <c r="E643" s="30"/>
      <c r="F643" s="33"/>
      <c r="G643" s="30"/>
      <c r="H643" s="33"/>
      <c r="I643" s="30"/>
      <c r="J643" s="33"/>
      <c r="K643" s="30"/>
      <c r="L643" s="33"/>
      <c r="M643" s="27"/>
      <c r="N643" s="1" t="s">
        <v>156</v>
      </c>
    </row>
    <row r="644" spans="1:52" ht="30" customHeight="1" x14ac:dyDescent="0.4">
      <c r="A644" s="28" t="s">
        <v>153</v>
      </c>
      <c r="B644" s="28" t="s">
        <v>154</v>
      </c>
      <c r="C644" s="28" t="s">
        <v>101</v>
      </c>
      <c r="D644" s="29">
        <v>1</v>
      </c>
      <c r="E644" s="31">
        <f>단가대비표!O20</f>
        <v>25000</v>
      </c>
      <c r="F644" s="34">
        <f>TRUNC(E644*D644,0)</f>
        <v>25000</v>
      </c>
      <c r="G644" s="31">
        <f>단가대비표!P20</f>
        <v>0</v>
      </c>
      <c r="H644" s="34">
        <f>TRUNC(G644*D644,0)</f>
        <v>0</v>
      </c>
      <c r="I644" s="31">
        <f>단가대비표!V20</f>
        <v>0</v>
      </c>
      <c r="J644" s="34">
        <f>TRUNC(I644*D644,0)</f>
        <v>0</v>
      </c>
      <c r="K644" s="31">
        <f t="shared" ref="K644:L646" si="98">TRUNC(E644+G644+I644,0)</f>
        <v>25000</v>
      </c>
      <c r="L644" s="34">
        <f t="shared" si="98"/>
        <v>25000</v>
      </c>
      <c r="M644" s="28" t="s">
        <v>52</v>
      </c>
      <c r="N644" s="2" t="s">
        <v>156</v>
      </c>
      <c r="O644" s="2" t="s">
        <v>1706</v>
      </c>
      <c r="P644" s="2" t="s">
        <v>62</v>
      </c>
      <c r="Q644" s="2" t="s">
        <v>62</v>
      </c>
      <c r="R644" s="2" t="s">
        <v>61</v>
      </c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2" t="s">
        <v>52</v>
      </c>
      <c r="AW644" s="2" t="s">
        <v>1707</v>
      </c>
      <c r="AX644" s="2" t="s">
        <v>52</v>
      </c>
      <c r="AY644" s="2" t="s">
        <v>52</v>
      </c>
      <c r="AZ644" s="2" t="s">
        <v>52</v>
      </c>
    </row>
    <row r="645" spans="1:52" ht="30" customHeight="1" x14ac:dyDescent="0.4">
      <c r="A645" s="28" t="s">
        <v>1657</v>
      </c>
      <c r="B645" s="28" t="s">
        <v>1033</v>
      </c>
      <c r="C645" s="28" t="s">
        <v>1034</v>
      </c>
      <c r="D645" s="29">
        <v>7.0999999999999994E-2</v>
      </c>
      <c r="E645" s="31">
        <f>단가대비표!O217</f>
        <v>0</v>
      </c>
      <c r="F645" s="34">
        <f>TRUNC(E645*D645,0)</f>
        <v>0</v>
      </c>
      <c r="G645" s="31">
        <f>단가대비표!P217</f>
        <v>221435</v>
      </c>
      <c r="H645" s="34">
        <f>TRUNC(G645*D645,0)</f>
        <v>15721</v>
      </c>
      <c r="I645" s="31">
        <f>단가대비표!V217</f>
        <v>0</v>
      </c>
      <c r="J645" s="34">
        <f>TRUNC(I645*D645,0)</f>
        <v>0</v>
      </c>
      <c r="K645" s="31">
        <f t="shared" si="98"/>
        <v>221435</v>
      </c>
      <c r="L645" s="34">
        <f t="shared" si="98"/>
        <v>15721</v>
      </c>
      <c r="M645" s="28" t="s">
        <v>52</v>
      </c>
      <c r="N645" s="2" t="s">
        <v>156</v>
      </c>
      <c r="O645" s="2" t="s">
        <v>1658</v>
      </c>
      <c r="P645" s="2" t="s">
        <v>62</v>
      </c>
      <c r="Q645" s="2" t="s">
        <v>62</v>
      </c>
      <c r="R645" s="2" t="s">
        <v>61</v>
      </c>
      <c r="S645" s="3"/>
      <c r="T645" s="3"/>
      <c r="U645" s="3"/>
      <c r="V645" s="3">
        <v>1</v>
      </c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2" t="s">
        <v>52</v>
      </c>
      <c r="AW645" s="2" t="s">
        <v>1708</v>
      </c>
      <c r="AX645" s="2" t="s">
        <v>52</v>
      </c>
      <c r="AY645" s="2" t="s">
        <v>52</v>
      </c>
      <c r="AZ645" s="2" t="s">
        <v>52</v>
      </c>
    </row>
    <row r="646" spans="1:52" ht="30" customHeight="1" x14ac:dyDescent="0.4">
      <c r="A646" s="28" t="s">
        <v>1037</v>
      </c>
      <c r="B646" s="28" t="s">
        <v>1108</v>
      </c>
      <c r="C646" s="28" t="s">
        <v>973</v>
      </c>
      <c r="D646" s="29">
        <v>1</v>
      </c>
      <c r="E646" s="31">
        <f>TRUNC(SUMIF(V644:V646, RIGHTB(O646, 1), H644:H646)*U646, 2)</f>
        <v>314.42</v>
      </c>
      <c r="F646" s="34">
        <f>TRUNC(E646*D646,0)</f>
        <v>314</v>
      </c>
      <c r="G646" s="31">
        <v>0</v>
      </c>
      <c r="H646" s="34">
        <f>TRUNC(G646*D646,0)</f>
        <v>0</v>
      </c>
      <c r="I646" s="31">
        <v>0</v>
      </c>
      <c r="J646" s="34">
        <f>TRUNC(I646*D646,0)</f>
        <v>0</v>
      </c>
      <c r="K646" s="31">
        <f t="shared" si="98"/>
        <v>314</v>
      </c>
      <c r="L646" s="34">
        <f t="shared" si="98"/>
        <v>314</v>
      </c>
      <c r="M646" s="28" t="s">
        <v>52</v>
      </c>
      <c r="N646" s="2" t="s">
        <v>156</v>
      </c>
      <c r="O646" s="2" t="s">
        <v>1039</v>
      </c>
      <c r="P646" s="2" t="s">
        <v>62</v>
      </c>
      <c r="Q646" s="2" t="s">
        <v>62</v>
      </c>
      <c r="R646" s="2" t="s">
        <v>62</v>
      </c>
      <c r="S646" s="3">
        <v>1</v>
      </c>
      <c r="T646" s="3">
        <v>0</v>
      </c>
      <c r="U646" s="3">
        <v>0.02</v>
      </c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2" t="s">
        <v>52</v>
      </c>
      <c r="AW646" s="2" t="s">
        <v>1709</v>
      </c>
      <c r="AX646" s="2" t="s">
        <v>52</v>
      </c>
      <c r="AY646" s="2" t="s">
        <v>52</v>
      </c>
      <c r="AZ646" s="2" t="s">
        <v>52</v>
      </c>
    </row>
    <row r="647" spans="1:52" ht="30" customHeight="1" x14ac:dyDescent="0.4">
      <c r="A647" s="28" t="s">
        <v>1026</v>
      </c>
      <c r="B647" s="28" t="s">
        <v>52</v>
      </c>
      <c r="C647" s="28" t="s">
        <v>52</v>
      </c>
      <c r="D647" s="29"/>
      <c r="E647" s="31"/>
      <c r="F647" s="34">
        <f>TRUNC(SUMIF(N644:N646, N643, F644:F646),0)</f>
        <v>25314</v>
      </c>
      <c r="G647" s="31"/>
      <c r="H647" s="34">
        <f>TRUNC(SUMIF(N644:N646, N643, H644:H646),0)</f>
        <v>15721</v>
      </c>
      <c r="I647" s="31"/>
      <c r="J647" s="34">
        <f>TRUNC(SUMIF(N644:N646, N643, J644:J646),0)</f>
        <v>0</v>
      </c>
      <c r="K647" s="31"/>
      <c r="L647" s="34">
        <f>F647+H647+J647</f>
        <v>41035</v>
      </c>
      <c r="M647" s="28" t="s">
        <v>52</v>
      </c>
      <c r="N647" s="2" t="s">
        <v>173</v>
      </c>
      <c r="O647" s="2" t="s">
        <v>173</v>
      </c>
      <c r="P647" s="2" t="s">
        <v>52</v>
      </c>
      <c r="Q647" s="2" t="s">
        <v>52</v>
      </c>
      <c r="R647" s="2" t="s">
        <v>52</v>
      </c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2" t="s">
        <v>52</v>
      </c>
      <c r="AW647" s="2" t="s">
        <v>52</v>
      </c>
      <c r="AX647" s="2" t="s">
        <v>52</v>
      </c>
      <c r="AY647" s="2" t="s">
        <v>52</v>
      </c>
      <c r="AZ647" s="2" t="s">
        <v>52</v>
      </c>
    </row>
    <row r="648" spans="1:52" ht="30" customHeight="1" x14ac:dyDescent="0.4">
      <c r="A648" s="29"/>
      <c r="B648" s="29"/>
      <c r="C648" s="29"/>
      <c r="D648" s="29"/>
      <c r="E648" s="31"/>
      <c r="F648" s="34"/>
      <c r="G648" s="31"/>
      <c r="H648" s="34"/>
      <c r="I648" s="31"/>
      <c r="J648" s="34"/>
      <c r="K648" s="31"/>
      <c r="L648" s="34"/>
      <c r="M648" s="29"/>
    </row>
    <row r="649" spans="1:52" ht="30" customHeight="1" x14ac:dyDescent="0.4">
      <c r="A649" s="25" t="s">
        <v>1710</v>
      </c>
      <c r="B649" s="26"/>
      <c r="C649" s="26"/>
      <c r="D649" s="26"/>
      <c r="E649" s="30"/>
      <c r="F649" s="33"/>
      <c r="G649" s="30"/>
      <c r="H649" s="33"/>
      <c r="I649" s="30"/>
      <c r="J649" s="33"/>
      <c r="K649" s="30"/>
      <c r="L649" s="33"/>
      <c r="M649" s="27"/>
      <c r="N649" s="1" t="s">
        <v>493</v>
      </c>
    </row>
    <row r="650" spans="1:52" ht="30" customHeight="1" x14ac:dyDescent="0.4">
      <c r="A650" s="28" t="s">
        <v>491</v>
      </c>
      <c r="B650" s="28" t="s">
        <v>469</v>
      </c>
      <c r="C650" s="28" t="s">
        <v>101</v>
      </c>
      <c r="D650" s="29">
        <v>1</v>
      </c>
      <c r="E650" s="31">
        <f>단가대비표!O164</f>
        <v>21000</v>
      </c>
      <c r="F650" s="34">
        <f>TRUNC(E650*D650,0)</f>
        <v>21000</v>
      </c>
      <c r="G650" s="31">
        <f>단가대비표!P164</f>
        <v>0</v>
      </c>
      <c r="H650" s="34">
        <f>TRUNC(G650*D650,0)</f>
        <v>0</v>
      </c>
      <c r="I650" s="31">
        <f>단가대비표!V164</f>
        <v>0</v>
      </c>
      <c r="J650" s="34">
        <f>TRUNC(I650*D650,0)</f>
        <v>0</v>
      </c>
      <c r="K650" s="31">
        <f t="shared" ref="K650:L653" si="99">TRUNC(E650+G650+I650,0)</f>
        <v>21000</v>
      </c>
      <c r="L650" s="34">
        <f t="shared" si="99"/>
        <v>21000</v>
      </c>
      <c r="M650" s="28" t="s">
        <v>52</v>
      </c>
      <c r="N650" s="2" t="s">
        <v>493</v>
      </c>
      <c r="O650" s="2" t="s">
        <v>1711</v>
      </c>
      <c r="P650" s="2" t="s">
        <v>62</v>
      </c>
      <c r="Q650" s="2" t="s">
        <v>62</v>
      </c>
      <c r="R650" s="2" t="s">
        <v>61</v>
      </c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2" t="s">
        <v>52</v>
      </c>
      <c r="AW650" s="2" t="s">
        <v>1712</v>
      </c>
      <c r="AX650" s="2" t="s">
        <v>52</v>
      </c>
      <c r="AY650" s="2" t="s">
        <v>52</v>
      </c>
      <c r="AZ650" s="2" t="s">
        <v>52</v>
      </c>
    </row>
    <row r="651" spans="1:52" ht="30" customHeight="1" x14ac:dyDescent="0.4">
      <c r="A651" s="28" t="s">
        <v>1051</v>
      </c>
      <c r="B651" s="28" t="s">
        <v>1033</v>
      </c>
      <c r="C651" s="28" t="s">
        <v>1034</v>
      </c>
      <c r="D651" s="29">
        <v>0.151</v>
      </c>
      <c r="E651" s="31">
        <f>단가대비표!O215</f>
        <v>0</v>
      </c>
      <c r="F651" s="34">
        <f>TRUNC(E651*D651,0)</f>
        <v>0</v>
      </c>
      <c r="G651" s="31">
        <f>단가대비표!P215</f>
        <v>249073</v>
      </c>
      <c r="H651" s="34">
        <f>TRUNC(G651*D651,0)</f>
        <v>37610</v>
      </c>
      <c r="I651" s="31">
        <f>단가대비표!V215</f>
        <v>0</v>
      </c>
      <c r="J651" s="34">
        <f>TRUNC(I651*D651,0)</f>
        <v>0</v>
      </c>
      <c r="K651" s="31">
        <f t="shared" si="99"/>
        <v>249073</v>
      </c>
      <c r="L651" s="34">
        <f t="shared" si="99"/>
        <v>37610</v>
      </c>
      <c r="M651" s="28" t="s">
        <v>52</v>
      </c>
      <c r="N651" s="2" t="s">
        <v>493</v>
      </c>
      <c r="O651" s="2" t="s">
        <v>1052</v>
      </c>
      <c r="P651" s="2" t="s">
        <v>62</v>
      </c>
      <c r="Q651" s="2" t="s">
        <v>62</v>
      </c>
      <c r="R651" s="2" t="s">
        <v>61</v>
      </c>
      <c r="S651" s="3"/>
      <c r="T651" s="3"/>
      <c r="U651" s="3"/>
      <c r="V651" s="3">
        <v>1</v>
      </c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2" t="s">
        <v>52</v>
      </c>
      <c r="AW651" s="2" t="s">
        <v>1713</v>
      </c>
      <c r="AX651" s="2" t="s">
        <v>52</v>
      </c>
      <c r="AY651" s="2" t="s">
        <v>52</v>
      </c>
      <c r="AZ651" s="2" t="s">
        <v>52</v>
      </c>
    </row>
    <row r="652" spans="1:52" ht="30" customHeight="1" x14ac:dyDescent="0.4">
      <c r="A652" s="28" t="s">
        <v>1073</v>
      </c>
      <c r="B652" s="28" t="s">
        <v>1033</v>
      </c>
      <c r="C652" s="28" t="s">
        <v>1034</v>
      </c>
      <c r="D652" s="29">
        <v>5.0999999999999997E-2</v>
      </c>
      <c r="E652" s="31">
        <f>단가대비표!O209</f>
        <v>0</v>
      </c>
      <c r="F652" s="34">
        <f>TRUNC(E652*D652,0)</f>
        <v>0</v>
      </c>
      <c r="G652" s="31">
        <f>단가대비표!P209</f>
        <v>172698</v>
      </c>
      <c r="H652" s="34">
        <f>TRUNC(G652*D652,0)</f>
        <v>8807</v>
      </c>
      <c r="I652" s="31">
        <f>단가대비표!V209</f>
        <v>0</v>
      </c>
      <c r="J652" s="34">
        <f>TRUNC(I652*D652,0)</f>
        <v>0</v>
      </c>
      <c r="K652" s="31">
        <f t="shared" si="99"/>
        <v>172698</v>
      </c>
      <c r="L652" s="34">
        <f t="shared" si="99"/>
        <v>8807</v>
      </c>
      <c r="M652" s="28" t="s">
        <v>52</v>
      </c>
      <c r="N652" s="2" t="s">
        <v>493</v>
      </c>
      <c r="O652" s="2" t="s">
        <v>1074</v>
      </c>
      <c r="P652" s="2" t="s">
        <v>62</v>
      </c>
      <c r="Q652" s="2" t="s">
        <v>62</v>
      </c>
      <c r="R652" s="2" t="s">
        <v>61</v>
      </c>
      <c r="S652" s="3"/>
      <c r="T652" s="3"/>
      <c r="U652" s="3"/>
      <c r="V652" s="3">
        <v>1</v>
      </c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2" t="s">
        <v>52</v>
      </c>
      <c r="AW652" s="2" t="s">
        <v>1714</v>
      </c>
      <c r="AX652" s="2" t="s">
        <v>52</v>
      </c>
      <c r="AY652" s="2" t="s">
        <v>52</v>
      </c>
      <c r="AZ652" s="2" t="s">
        <v>52</v>
      </c>
    </row>
    <row r="653" spans="1:52" ht="30" customHeight="1" x14ac:dyDescent="0.4">
      <c r="A653" s="28" t="s">
        <v>1037</v>
      </c>
      <c r="B653" s="28" t="s">
        <v>1108</v>
      </c>
      <c r="C653" s="28" t="s">
        <v>973</v>
      </c>
      <c r="D653" s="29">
        <v>1</v>
      </c>
      <c r="E653" s="31">
        <f>TRUNC(SUMIF(V650:V653, RIGHTB(O653, 1), H650:H653)*U653, 2)</f>
        <v>928.34</v>
      </c>
      <c r="F653" s="34">
        <f>TRUNC(E653*D653,0)</f>
        <v>928</v>
      </c>
      <c r="G653" s="31">
        <v>0</v>
      </c>
      <c r="H653" s="34">
        <f>TRUNC(G653*D653,0)</f>
        <v>0</v>
      </c>
      <c r="I653" s="31">
        <v>0</v>
      </c>
      <c r="J653" s="34">
        <f>TRUNC(I653*D653,0)</f>
        <v>0</v>
      </c>
      <c r="K653" s="31">
        <f t="shared" si="99"/>
        <v>928</v>
      </c>
      <c r="L653" s="34">
        <f t="shared" si="99"/>
        <v>928</v>
      </c>
      <c r="M653" s="28" t="s">
        <v>52</v>
      </c>
      <c r="N653" s="2" t="s">
        <v>493</v>
      </c>
      <c r="O653" s="2" t="s">
        <v>1039</v>
      </c>
      <c r="P653" s="2" t="s">
        <v>62</v>
      </c>
      <c r="Q653" s="2" t="s">
        <v>62</v>
      </c>
      <c r="R653" s="2" t="s">
        <v>62</v>
      </c>
      <c r="S653" s="3">
        <v>1</v>
      </c>
      <c r="T653" s="3">
        <v>0</v>
      </c>
      <c r="U653" s="3">
        <v>0.02</v>
      </c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2" t="s">
        <v>52</v>
      </c>
      <c r="AW653" s="2" t="s">
        <v>1715</v>
      </c>
      <c r="AX653" s="2" t="s">
        <v>52</v>
      </c>
      <c r="AY653" s="2" t="s">
        <v>52</v>
      </c>
      <c r="AZ653" s="2" t="s">
        <v>52</v>
      </c>
    </row>
    <row r="654" spans="1:52" ht="30" customHeight="1" x14ac:dyDescent="0.4">
      <c r="A654" s="28" t="s">
        <v>1026</v>
      </c>
      <c r="B654" s="28" t="s">
        <v>52</v>
      </c>
      <c r="C654" s="28" t="s">
        <v>52</v>
      </c>
      <c r="D654" s="29"/>
      <c r="E654" s="31"/>
      <c r="F654" s="34">
        <f>TRUNC(SUMIF(N650:N653, N649, F650:F653),0)</f>
        <v>21928</v>
      </c>
      <c r="G654" s="31"/>
      <c r="H654" s="34">
        <f>TRUNC(SUMIF(N650:N653, N649, H650:H653),0)</f>
        <v>46417</v>
      </c>
      <c r="I654" s="31"/>
      <c r="J654" s="34">
        <f>TRUNC(SUMIF(N650:N653, N649, J650:J653),0)</f>
        <v>0</v>
      </c>
      <c r="K654" s="31"/>
      <c r="L654" s="34">
        <f>F654+H654+J654</f>
        <v>68345</v>
      </c>
      <c r="M654" s="28" t="s">
        <v>52</v>
      </c>
      <c r="N654" s="2" t="s">
        <v>173</v>
      </c>
      <c r="O654" s="2" t="s">
        <v>173</v>
      </c>
      <c r="P654" s="2" t="s">
        <v>52</v>
      </c>
      <c r="Q654" s="2" t="s">
        <v>52</v>
      </c>
      <c r="R654" s="2" t="s">
        <v>52</v>
      </c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2" t="s">
        <v>52</v>
      </c>
      <c r="AW654" s="2" t="s">
        <v>52</v>
      </c>
      <c r="AX654" s="2" t="s">
        <v>52</v>
      </c>
      <c r="AY654" s="2" t="s">
        <v>52</v>
      </c>
      <c r="AZ654" s="2" t="s">
        <v>52</v>
      </c>
    </row>
    <row r="655" spans="1:52" ht="30" customHeight="1" x14ac:dyDescent="0.4">
      <c r="A655" s="29"/>
      <c r="B655" s="29"/>
      <c r="C655" s="29"/>
      <c r="D655" s="29"/>
      <c r="E655" s="31"/>
      <c r="F655" s="34"/>
      <c r="G655" s="31"/>
      <c r="H655" s="34"/>
      <c r="I655" s="31"/>
      <c r="J655" s="34"/>
      <c r="K655" s="31"/>
      <c r="L655" s="34"/>
      <c r="M655" s="29"/>
    </row>
    <row r="656" spans="1:52" ht="30" customHeight="1" x14ac:dyDescent="0.4">
      <c r="A656" s="25" t="s">
        <v>1716</v>
      </c>
      <c r="B656" s="26"/>
      <c r="C656" s="26"/>
      <c r="D656" s="26"/>
      <c r="E656" s="30"/>
      <c r="F656" s="33"/>
      <c r="G656" s="30"/>
      <c r="H656" s="33"/>
      <c r="I656" s="30"/>
      <c r="J656" s="33"/>
      <c r="K656" s="30"/>
      <c r="L656" s="33"/>
      <c r="M656" s="27"/>
      <c r="N656" s="1" t="s">
        <v>496</v>
      </c>
    </row>
    <row r="657" spans="1:52" ht="30" customHeight="1" x14ac:dyDescent="0.4">
      <c r="A657" s="28" t="s">
        <v>491</v>
      </c>
      <c r="B657" s="28" t="s">
        <v>472</v>
      </c>
      <c r="C657" s="28" t="s">
        <v>101</v>
      </c>
      <c r="D657" s="29">
        <v>1</v>
      </c>
      <c r="E657" s="31">
        <f>단가대비표!O165</f>
        <v>21000</v>
      </c>
      <c r="F657" s="34">
        <f>TRUNC(E657*D657,0)</f>
        <v>21000</v>
      </c>
      <c r="G657" s="31">
        <f>단가대비표!P165</f>
        <v>0</v>
      </c>
      <c r="H657" s="34">
        <f>TRUNC(G657*D657,0)</f>
        <v>0</v>
      </c>
      <c r="I657" s="31">
        <f>단가대비표!V165</f>
        <v>0</v>
      </c>
      <c r="J657" s="34">
        <f>TRUNC(I657*D657,0)</f>
        <v>0</v>
      </c>
      <c r="K657" s="31">
        <f t="shared" ref="K657:L660" si="100">TRUNC(E657+G657+I657,0)</f>
        <v>21000</v>
      </c>
      <c r="L657" s="34">
        <f t="shared" si="100"/>
        <v>21000</v>
      </c>
      <c r="M657" s="28" t="s">
        <v>52</v>
      </c>
      <c r="N657" s="2" t="s">
        <v>496</v>
      </c>
      <c r="O657" s="2" t="s">
        <v>1717</v>
      </c>
      <c r="P657" s="2" t="s">
        <v>62</v>
      </c>
      <c r="Q657" s="2" t="s">
        <v>62</v>
      </c>
      <c r="R657" s="2" t="s">
        <v>61</v>
      </c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2" t="s">
        <v>52</v>
      </c>
      <c r="AW657" s="2" t="s">
        <v>1718</v>
      </c>
      <c r="AX657" s="2" t="s">
        <v>52</v>
      </c>
      <c r="AY657" s="2" t="s">
        <v>52</v>
      </c>
      <c r="AZ657" s="2" t="s">
        <v>52</v>
      </c>
    </row>
    <row r="658" spans="1:52" ht="30" customHeight="1" x14ac:dyDescent="0.4">
      <c r="A658" s="28" t="s">
        <v>1051</v>
      </c>
      <c r="B658" s="28" t="s">
        <v>1033</v>
      </c>
      <c r="C658" s="28" t="s">
        <v>1034</v>
      </c>
      <c r="D658" s="29">
        <v>0.151</v>
      </c>
      <c r="E658" s="31">
        <f>단가대비표!O215</f>
        <v>0</v>
      </c>
      <c r="F658" s="34">
        <f>TRUNC(E658*D658,0)</f>
        <v>0</v>
      </c>
      <c r="G658" s="31">
        <f>단가대비표!P215</f>
        <v>249073</v>
      </c>
      <c r="H658" s="34">
        <f>TRUNC(G658*D658,0)</f>
        <v>37610</v>
      </c>
      <c r="I658" s="31">
        <f>단가대비표!V215</f>
        <v>0</v>
      </c>
      <c r="J658" s="34">
        <f>TRUNC(I658*D658,0)</f>
        <v>0</v>
      </c>
      <c r="K658" s="31">
        <f t="shared" si="100"/>
        <v>249073</v>
      </c>
      <c r="L658" s="34">
        <f t="shared" si="100"/>
        <v>37610</v>
      </c>
      <c r="M658" s="28" t="s">
        <v>52</v>
      </c>
      <c r="N658" s="2" t="s">
        <v>496</v>
      </c>
      <c r="O658" s="2" t="s">
        <v>1052</v>
      </c>
      <c r="P658" s="2" t="s">
        <v>62</v>
      </c>
      <c r="Q658" s="2" t="s">
        <v>62</v>
      </c>
      <c r="R658" s="2" t="s">
        <v>61</v>
      </c>
      <c r="S658" s="3"/>
      <c r="T658" s="3"/>
      <c r="U658" s="3"/>
      <c r="V658" s="3">
        <v>1</v>
      </c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2" t="s">
        <v>52</v>
      </c>
      <c r="AW658" s="2" t="s">
        <v>1719</v>
      </c>
      <c r="AX658" s="2" t="s">
        <v>52</v>
      </c>
      <c r="AY658" s="2" t="s">
        <v>52</v>
      </c>
      <c r="AZ658" s="2" t="s">
        <v>52</v>
      </c>
    </row>
    <row r="659" spans="1:52" ht="30" customHeight="1" x14ac:dyDescent="0.4">
      <c r="A659" s="28" t="s">
        <v>1073</v>
      </c>
      <c r="B659" s="28" t="s">
        <v>1033</v>
      </c>
      <c r="C659" s="28" t="s">
        <v>1034</v>
      </c>
      <c r="D659" s="29">
        <v>5.0999999999999997E-2</v>
      </c>
      <c r="E659" s="31">
        <f>단가대비표!O209</f>
        <v>0</v>
      </c>
      <c r="F659" s="34">
        <f>TRUNC(E659*D659,0)</f>
        <v>0</v>
      </c>
      <c r="G659" s="31">
        <f>단가대비표!P209</f>
        <v>172698</v>
      </c>
      <c r="H659" s="34">
        <f>TRUNC(G659*D659,0)</f>
        <v>8807</v>
      </c>
      <c r="I659" s="31">
        <f>단가대비표!V209</f>
        <v>0</v>
      </c>
      <c r="J659" s="34">
        <f>TRUNC(I659*D659,0)</f>
        <v>0</v>
      </c>
      <c r="K659" s="31">
        <f t="shared" si="100"/>
        <v>172698</v>
      </c>
      <c r="L659" s="34">
        <f t="shared" si="100"/>
        <v>8807</v>
      </c>
      <c r="M659" s="28" t="s">
        <v>52</v>
      </c>
      <c r="N659" s="2" t="s">
        <v>496</v>
      </c>
      <c r="O659" s="2" t="s">
        <v>1074</v>
      </c>
      <c r="P659" s="2" t="s">
        <v>62</v>
      </c>
      <c r="Q659" s="2" t="s">
        <v>62</v>
      </c>
      <c r="R659" s="2" t="s">
        <v>61</v>
      </c>
      <c r="S659" s="3"/>
      <c r="T659" s="3"/>
      <c r="U659" s="3"/>
      <c r="V659" s="3">
        <v>1</v>
      </c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2" t="s">
        <v>52</v>
      </c>
      <c r="AW659" s="2" t="s">
        <v>1720</v>
      </c>
      <c r="AX659" s="2" t="s">
        <v>52</v>
      </c>
      <c r="AY659" s="2" t="s">
        <v>52</v>
      </c>
      <c r="AZ659" s="2" t="s">
        <v>52</v>
      </c>
    </row>
    <row r="660" spans="1:52" ht="30" customHeight="1" x14ac:dyDescent="0.4">
      <c r="A660" s="28" t="s">
        <v>1037</v>
      </c>
      <c r="B660" s="28" t="s">
        <v>1108</v>
      </c>
      <c r="C660" s="28" t="s">
        <v>973</v>
      </c>
      <c r="D660" s="29">
        <v>1</v>
      </c>
      <c r="E660" s="31">
        <f>TRUNC(SUMIF(V657:V660, RIGHTB(O660, 1), H657:H660)*U660, 2)</f>
        <v>928.34</v>
      </c>
      <c r="F660" s="34">
        <f>TRUNC(E660*D660,0)</f>
        <v>928</v>
      </c>
      <c r="G660" s="31">
        <v>0</v>
      </c>
      <c r="H660" s="34">
        <f>TRUNC(G660*D660,0)</f>
        <v>0</v>
      </c>
      <c r="I660" s="31">
        <v>0</v>
      </c>
      <c r="J660" s="34">
        <f>TRUNC(I660*D660,0)</f>
        <v>0</v>
      </c>
      <c r="K660" s="31">
        <f t="shared" si="100"/>
        <v>928</v>
      </c>
      <c r="L660" s="34">
        <f t="shared" si="100"/>
        <v>928</v>
      </c>
      <c r="M660" s="28" t="s">
        <v>52</v>
      </c>
      <c r="N660" s="2" t="s">
        <v>496</v>
      </c>
      <c r="O660" s="2" t="s">
        <v>1039</v>
      </c>
      <c r="P660" s="2" t="s">
        <v>62</v>
      </c>
      <c r="Q660" s="2" t="s">
        <v>62</v>
      </c>
      <c r="R660" s="2" t="s">
        <v>62</v>
      </c>
      <c r="S660" s="3">
        <v>1</v>
      </c>
      <c r="T660" s="3">
        <v>0</v>
      </c>
      <c r="U660" s="3">
        <v>0.02</v>
      </c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2" t="s">
        <v>52</v>
      </c>
      <c r="AW660" s="2" t="s">
        <v>1721</v>
      </c>
      <c r="AX660" s="2" t="s">
        <v>52</v>
      </c>
      <c r="AY660" s="2" t="s">
        <v>52</v>
      </c>
      <c r="AZ660" s="2" t="s">
        <v>52</v>
      </c>
    </row>
    <row r="661" spans="1:52" ht="30" customHeight="1" x14ac:dyDescent="0.4">
      <c r="A661" s="28" t="s">
        <v>1026</v>
      </c>
      <c r="B661" s="28" t="s">
        <v>52</v>
      </c>
      <c r="C661" s="28" t="s">
        <v>52</v>
      </c>
      <c r="D661" s="29"/>
      <c r="E661" s="31"/>
      <c r="F661" s="34">
        <f>TRUNC(SUMIF(N657:N660, N656, F657:F660),0)</f>
        <v>21928</v>
      </c>
      <c r="G661" s="31"/>
      <c r="H661" s="34">
        <f>TRUNC(SUMIF(N657:N660, N656, H657:H660),0)</f>
        <v>46417</v>
      </c>
      <c r="I661" s="31"/>
      <c r="J661" s="34">
        <f>TRUNC(SUMIF(N657:N660, N656, J657:J660),0)</f>
        <v>0</v>
      </c>
      <c r="K661" s="31"/>
      <c r="L661" s="34">
        <f>F661+H661+J661</f>
        <v>68345</v>
      </c>
      <c r="M661" s="28" t="s">
        <v>52</v>
      </c>
      <c r="N661" s="2" t="s">
        <v>173</v>
      </c>
      <c r="O661" s="2" t="s">
        <v>173</v>
      </c>
      <c r="P661" s="2" t="s">
        <v>52</v>
      </c>
      <c r="Q661" s="2" t="s">
        <v>52</v>
      </c>
      <c r="R661" s="2" t="s">
        <v>52</v>
      </c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2" t="s">
        <v>52</v>
      </c>
      <c r="AW661" s="2" t="s">
        <v>52</v>
      </c>
      <c r="AX661" s="2" t="s">
        <v>52</v>
      </c>
      <c r="AY661" s="2" t="s">
        <v>52</v>
      </c>
      <c r="AZ661" s="2" t="s">
        <v>52</v>
      </c>
    </row>
    <row r="662" spans="1:52" ht="30" customHeight="1" x14ac:dyDescent="0.4">
      <c r="A662" s="29"/>
      <c r="B662" s="29"/>
      <c r="C662" s="29"/>
      <c r="D662" s="29"/>
      <c r="E662" s="31"/>
      <c r="F662" s="34"/>
      <c r="G662" s="31"/>
      <c r="H662" s="34"/>
      <c r="I662" s="31"/>
      <c r="J662" s="34"/>
      <c r="K662" s="31"/>
      <c r="L662" s="34"/>
      <c r="M662" s="29"/>
    </row>
    <row r="663" spans="1:52" ht="30" customHeight="1" x14ac:dyDescent="0.4">
      <c r="A663" s="25" t="s">
        <v>1722</v>
      </c>
      <c r="B663" s="26"/>
      <c r="C663" s="26"/>
      <c r="D663" s="26"/>
      <c r="E663" s="30"/>
      <c r="F663" s="33"/>
      <c r="G663" s="30"/>
      <c r="H663" s="33"/>
      <c r="I663" s="30"/>
      <c r="J663" s="33"/>
      <c r="K663" s="30"/>
      <c r="L663" s="33"/>
      <c r="M663" s="27"/>
      <c r="N663" s="1" t="s">
        <v>123</v>
      </c>
    </row>
    <row r="664" spans="1:52" ht="30" customHeight="1" x14ac:dyDescent="0.4">
      <c r="A664" s="28" t="s">
        <v>120</v>
      </c>
      <c r="B664" s="28" t="s">
        <v>121</v>
      </c>
      <c r="C664" s="28" t="s">
        <v>101</v>
      </c>
      <c r="D664" s="29">
        <v>1</v>
      </c>
      <c r="E664" s="31">
        <f>단가대비표!O14</f>
        <v>27000</v>
      </c>
      <c r="F664" s="34">
        <f>TRUNC(E664*D664,0)</f>
        <v>27000</v>
      </c>
      <c r="G664" s="31">
        <f>단가대비표!P14</f>
        <v>0</v>
      </c>
      <c r="H664" s="34">
        <f>TRUNC(G664*D664,0)</f>
        <v>0</v>
      </c>
      <c r="I664" s="31">
        <f>단가대비표!V14</f>
        <v>0</v>
      </c>
      <c r="J664" s="34">
        <f>TRUNC(I664*D664,0)</f>
        <v>0</v>
      </c>
      <c r="K664" s="31">
        <f t="shared" ref="K664:L667" si="101">TRUNC(E664+G664+I664,0)</f>
        <v>27000</v>
      </c>
      <c r="L664" s="34">
        <f t="shared" si="101"/>
        <v>27000</v>
      </c>
      <c r="M664" s="28" t="s">
        <v>52</v>
      </c>
      <c r="N664" s="2" t="s">
        <v>123</v>
      </c>
      <c r="O664" s="2" t="s">
        <v>1723</v>
      </c>
      <c r="P664" s="2" t="s">
        <v>62</v>
      </c>
      <c r="Q664" s="2" t="s">
        <v>62</v>
      </c>
      <c r="R664" s="2" t="s">
        <v>61</v>
      </c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2" t="s">
        <v>52</v>
      </c>
      <c r="AW664" s="2" t="s">
        <v>1724</v>
      </c>
      <c r="AX664" s="2" t="s">
        <v>52</v>
      </c>
      <c r="AY664" s="2" t="s">
        <v>52</v>
      </c>
      <c r="AZ664" s="2" t="s">
        <v>52</v>
      </c>
    </row>
    <row r="665" spans="1:52" ht="30" customHeight="1" x14ac:dyDescent="0.4">
      <c r="A665" s="28" t="s">
        <v>1657</v>
      </c>
      <c r="B665" s="28" t="s">
        <v>1033</v>
      </c>
      <c r="C665" s="28" t="s">
        <v>1034</v>
      </c>
      <c r="D665" s="29">
        <v>6.0900000000000003E-2</v>
      </c>
      <c r="E665" s="31">
        <f>단가대비표!O217</f>
        <v>0</v>
      </c>
      <c r="F665" s="34">
        <f>TRUNC(E665*D665,0)</f>
        <v>0</v>
      </c>
      <c r="G665" s="31">
        <f>단가대비표!P217</f>
        <v>221435</v>
      </c>
      <c r="H665" s="34">
        <f>TRUNC(G665*D665,0)</f>
        <v>13485</v>
      </c>
      <c r="I665" s="31">
        <f>단가대비표!V217</f>
        <v>0</v>
      </c>
      <c r="J665" s="34">
        <f>TRUNC(I665*D665,0)</f>
        <v>0</v>
      </c>
      <c r="K665" s="31">
        <f t="shared" si="101"/>
        <v>221435</v>
      </c>
      <c r="L665" s="34">
        <f t="shared" si="101"/>
        <v>13485</v>
      </c>
      <c r="M665" s="28" t="s">
        <v>52</v>
      </c>
      <c r="N665" s="2" t="s">
        <v>123</v>
      </c>
      <c r="O665" s="2" t="s">
        <v>1658</v>
      </c>
      <c r="P665" s="2" t="s">
        <v>62</v>
      </c>
      <c r="Q665" s="2" t="s">
        <v>62</v>
      </c>
      <c r="R665" s="2" t="s">
        <v>61</v>
      </c>
      <c r="S665" s="3"/>
      <c r="T665" s="3"/>
      <c r="U665" s="3"/>
      <c r="V665" s="3">
        <v>1</v>
      </c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2" t="s">
        <v>52</v>
      </c>
      <c r="AW665" s="2" t="s">
        <v>1725</v>
      </c>
      <c r="AX665" s="2" t="s">
        <v>52</v>
      </c>
      <c r="AY665" s="2" t="s">
        <v>52</v>
      </c>
      <c r="AZ665" s="2" t="s">
        <v>52</v>
      </c>
    </row>
    <row r="666" spans="1:52" ht="30" customHeight="1" x14ac:dyDescent="0.4">
      <c r="A666" s="28" t="s">
        <v>1073</v>
      </c>
      <c r="B666" s="28" t="s">
        <v>1033</v>
      </c>
      <c r="C666" s="28" t="s">
        <v>1034</v>
      </c>
      <c r="D666" s="29">
        <v>1.1900000000000001E-2</v>
      </c>
      <c r="E666" s="31">
        <f>단가대비표!O209</f>
        <v>0</v>
      </c>
      <c r="F666" s="34">
        <f>TRUNC(E666*D666,0)</f>
        <v>0</v>
      </c>
      <c r="G666" s="31">
        <f>단가대비표!P209</f>
        <v>172698</v>
      </c>
      <c r="H666" s="34">
        <f>TRUNC(G666*D666,0)</f>
        <v>2055</v>
      </c>
      <c r="I666" s="31">
        <f>단가대비표!V209</f>
        <v>0</v>
      </c>
      <c r="J666" s="34">
        <f>TRUNC(I666*D666,0)</f>
        <v>0</v>
      </c>
      <c r="K666" s="31">
        <f t="shared" si="101"/>
        <v>172698</v>
      </c>
      <c r="L666" s="34">
        <f t="shared" si="101"/>
        <v>2055</v>
      </c>
      <c r="M666" s="28" t="s">
        <v>52</v>
      </c>
      <c r="N666" s="2" t="s">
        <v>123</v>
      </c>
      <c r="O666" s="2" t="s">
        <v>1074</v>
      </c>
      <c r="P666" s="2" t="s">
        <v>62</v>
      </c>
      <c r="Q666" s="2" t="s">
        <v>62</v>
      </c>
      <c r="R666" s="2" t="s">
        <v>61</v>
      </c>
      <c r="S666" s="3"/>
      <c r="T666" s="3"/>
      <c r="U666" s="3"/>
      <c r="V666" s="3">
        <v>1</v>
      </c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2" t="s">
        <v>52</v>
      </c>
      <c r="AW666" s="2" t="s">
        <v>1726</v>
      </c>
      <c r="AX666" s="2" t="s">
        <v>52</v>
      </c>
      <c r="AY666" s="2" t="s">
        <v>52</v>
      </c>
      <c r="AZ666" s="2" t="s">
        <v>52</v>
      </c>
    </row>
    <row r="667" spans="1:52" ht="30" customHeight="1" x14ac:dyDescent="0.4">
      <c r="A667" s="28" t="s">
        <v>1037</v>
      </c>
      <c r="B667" s="28" t="s">
        <v>1108</v>
      </c>
      <c r="C667" s="28" t="s">
        <v>973</v>
      </c>
      <c r="D667" s="29">
        <v>1</v>
      </c>
      <c r="E667" s="31">
        <f>TRUNC(SUMIF(V664:V667, RIGHTB(O667, 1), H664:H667)*U667, 2)</f>
        <v>310.8</v>
      </c>
      <c r="F667" s="34">
        <f>TRUNC(E667*D667,0)</f>
        <v>310</v>
      </c>
      <c r="G667" s="31">
        <v>0</v>
      </c>
      <c r="H667" s="34">
        <f>TRUNC(G667*D667,0)</f>
        <v>0</v>
      </c>
      <c r="I667" s="31">
        <v>0</v>
      </c>
      <c r="J667" s="34">
        <f>TRUNC(I667*D667,0)</f>
        <v>0</v>
      </c>
      <c r="K667" s="31">
        <f t="shared" si="101"/>
        <v>310</v>
      </c>
      <c r="L667" s="34">
        <f t="shared" si="101"/>
        <v>310</v>
      </c>
      <c r="M667" s="28" t="s">
        <v>52</v>
      </c>
      <c r="N667" s="2" t="s">
        <v>123</v>
      </c>
      <c r="O667" s="2" t="s">
        <v>1039</v>
      </c>
      <c r="P667" s="2" t="s">
        <v>62</v>
      </c>
      <c r="Q667" s="2" t="s">
        <v>62</v>
      </c>
      <c r="R667" s="2" t="s">
        <v>62</v>
      </c>
      <c r="S667" s="3">
        <v>1</v>
      </c>
      <c r="T667" s="3">
        <v>0</v>
      </c>
      <c r="U667" s="3">
        <v>0.02</v>
      </c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2" t="s">
        <v>52</v>
      </c>
      <c r="AW667" s="2" t="s">
        <v>1727</v>
      </c>
      <c r="AX667" s="2" t="s">
        <v>52</v>
      </c>
      <c r="AY667" s="2" t="s">
        <v>52</v>
      </c>
      <c r="AZ667" s="2" t="s">
        <v>52</v>
      </c>
    </row>
    <row r="668" spans="1:52" ht="30" customHeight="1" x14ac:dyDescent="0.4">
      <c r="A668" s="28" t="s">
        <v>1026</v>
      </c>
      <c r="B668" s="28" t="s">
        <v>52</v>
      </c>
      <c r="C668" s="28" t="s">
        <v>52</v>
      </c>
      <c r="D668" s="29"/>
      <c r="E668" s="31"/>
      <c r="F668" s="34">
        <f>TRUNC(SUMIF(N664:N667, N663, F664:F667),0)</f>
        <v>27310</v>
      </c>
      <c r="G668" s="31"/>
      <c r="H668" s="34">
        <f>TRUNC(SUMIF(N664:N667, N663, H664:H667),0)</f>
        <v>15540</v>
      </c>
      <c r="I668" s="31"/>
      <c r="J668" s="34">
        <f>TRUNC(SUMIF(N664:N667, N663, J664:J667),0)</f>
        <v>0</v>
      </c>
      <c r="K668" s="31"/>
      <c r="L668" s="34">
        <f>F668+H668+J668</f>
        <v>42850</v>
      </c>
      <c r="M668" s="28" t="s">
        <v>52</v>
      </c>
      <c r="N668" s="2" t="s">
        <v>173</v>
      </c>
      <c r="O668" s="2" t="s">
        <v>173</v>
      </c>
      <c r="P668" s="2" t="s">
        <v>52</v>
      </c>
      <c r="Q668" s="2" t="s">
        <v>52</v>
      </c>
      <c r="R668" s="2" t="s">
        <v>52</v>
      </c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2" t="s">
        <v>52</v>
      </c>
      <c r="AW668" s="2" t="s">
        <v>52</v>
      </c>
      <c r="AX668" s="2" t="s">
        <v>52</v>
      </c>
      <c r="AY668" s="2" t="s">
        <v>52</v>
      </c>
      <c r="AZ668" s="2" t="s">
        <v>52</v>
      </c>
    </row>
    <row r="669" spans="1:52" ht="30" customHeight="1" x14ac:dyDescent="0.4">
      <c r="A669" s="29"/>
      <c r="B669" s="29"/>
      <c r="C669" s="29"/>
      <c r="D669" s="29"/>
      <c r="E669" s="31"/>
      <c r="F669" s="34"/>
      <c r="G669" s="31"/>
      <c r="H669" s="34"/>
      <c r="I669" s="31"/>
      <c r="J669" s="34"/>
      <c r="K669" s="31"/>
      <c r="L669" s="34"/>
      <c r="M669" s="29"/>
    </row>
    <row r="670" spans="1:52" ht="30" customHeight="1" x14ac:dyDescent="0.4">
      <c r="A670" s="25" t="s">
        <v>1728</v>
      </c>
      <c r="B670" s="26"/>
      <c r="C670" s="26"/>
      <c r="D670" s="26"/>
      <c r="E670" s="30"/>
      <c r="F670" s="33"/>
      <c r="G670" s="30"/>
      <c r="H670" s="33"/>
      <c r="I670" s="30"/>
      <c r="J670" s="33"/>
      <c r="K670" s="30"/>
      <c r="L670" s="33"/>
      <c r="M670" s="27"/>
      <c r="N670" s="1" t="s">
        <v>118</v>
      </c>
    </row>
    <row r="671" spans="1:52" ht="30" customHeight="1" x14ac:dyDescent="0.4">
      <c r="A671" s="28" t="s">
        <v>1729</v>
      </c>
      <c r="B671" s="28" t="s">
        <v>116</v>
      </c>
      <c r="C671" s="28" t="s">
        <v>101</v>
      </c>
      <c r="D671" s="29">
        <v>1</v>
      </c>
      <c r="E671" s="31">
        <f>단가대비표!O15</f>
        <v>19000</v>
      </c>
      <c r="F671" s="34">
        <f>TRUNC(E671*D671,0)</f>
        <v>19000</v>
      </c>
      <c r="G671" s="31">
        <f>단가대비표!P15</f>
        <v>0</v>
      </c>
      <c r="H671" s="34">
        <f>TRUNC(G671*D671,0)</f>
        <v>0</v>
      </c>
      <c r="I671" s="31">
        <f>단가대비표!V15</f>
        <v>0</v>
      </c>
      <c r="J671" s="34">
        <f>TRUNC(I671*D671,0)</f>
        <v>0</v>
      </c>
      <c r="K671" s="31">
        <f t="shared" ref="K671:L674" si="102">TRUNC(E671+G671+I671,0)</f>
        <v>19000</v>
      </c>
      <c r="L671" s="34">
        <f t="shared" si="102"/>
        <v>19000</v>
      </c>
      <c r="M671" s="28" t="s">
        <v>52</v>
      </c>
      <c r="N671" s="2" t="s">
        <v>118</v>
      </c>
      <c r="O671" s="2" t="s">
        <v>1730</v>
      </c>
      <c r="P671" s="2" t="s">
        <v>62</v>
      </c>
      <c r="Q671" s="2" t="s">
        <v>62</v>
      </c>
      <c r="R671" s="2" t="s">
        <v>61</v>
      </c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2" t="s">
        <v>52</v>
      </c>
      <c r="AW671" s="2" t="s">
        <v>1731</v>
      </c>
      <c r="AX671" s="2" t="s">
        <v>52</v>
      </c>
      <c r="AY671" s="2" t="s">
        <v>52</v>
      </c>
      <c r="AZ671" s="2" t="s">
        <v>52</v>
      </c>
    </row>
    <row r="672" spans="1:52" ht="30" customHeight="1" x14ac:dyDescent="0.4">
      <c r="A672" s="28" t="s">
        <v>1657</v>
      </c>
      <c r="B672" s="28" t="s">
        <v>1033</v>
      </c>
      <c r="C672" s="28" t="s">
        <v>1034</v>
      </c>
      <c r="D672" s="29">
        <v>6.0900000000000003E-2</v>
      </c>
      <c r="E672" s="31">
        <f>단가대비표!O217</f>
        <v>0</v>
      </c>
      <c r="F672" s="34">
        <f>TRUNC(E672*D672,0)</f>
        <v>0</v>
      </c>
      <c r="G672" s="31">
        <f>단가대비표!P217</f>
        <v>221435</v>
      </c>
      <c r="H672" s="34">
        <f>TRUNC(G672*D672,0)</f>
        <v>13485</v>
      </c>
      <c r="I672" s="31">
        <f>단가대비표!V217</f>
        <v>0</v>
      </c>
      <c r="J672" s="34">
        <f>TRUNC(I672*D672,0)</f>
        <v>0</v>
      </c>
      <c r="K672" s="31">
        <f t="shared" si="102"/>
        <v>221435</v>
      </c>
      <c r="L672" s="34">
        <f t="shared" si="102"/>
        <v>13485</v>
      </c>
      <c r="M672" s="28" t="s">
        <v>52</v>
      </c>
      <c r="N672" s="2" t="s">
        <v>118</v>
      </c>
      <c r="O672" s="2" t="s">
        <v>1658</v>
      </c>
      <c r="P672" s="2" t="s">
        <v>62</v>
      </c>
      <c r="Q672" s="2" t="s">
        <v>62</v>
      </c>
      <c r="R672" s="2" t="s">
        <v>61</v>
      </c>
      <c r="S672" s="3"/>
      <c r="T672" s="3"/>
      <c r="U672" s="3"/>
      <c r="V672" s="3">
        <v>1</v>
      </c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2" t="s">
        <v>52</v>
      </c>
      <c r="AW672" s="2" t="s">
        <v>1732</v>
      </c>
      <c r="AX672" s="2" t="s">
        <v>52</v>
      </c>
      <c r="AY672" s="2" t="s">
        <v>52</v>
      </c>
      <c r="AZ672" s="2" t="s">
        <v>52</v>
      </c>
    </row>
    <row r="673" spans="1:52" ht="30" customHeight="1" x14ac:dyDescent="0.4">
      <c r="A673" s="28" t="s">
        <v>1073</v>
      </c>
      <c r="B673" s="28" t="s">
        <v>1033</v>
      </c>
      <c r="C673" s="28" t="s">
        <v>1034</v>
      </c>
      <c r="D673" s="29">
        <v>1.1900000000000001E-2</v>
      </c>
      <c r="E673" s="31">
        <f>단가대비표!O209</f>
        <v>0</v>
      </c>
      <c r="F673" s="34">
        <f>TRUNC(E673*D673,0)</f>
        <v>0</v>
      </c>
      <c r="G673" s="31">
        <f>단가대비표!P209</f>
        <v>172698</v>
      </c>
      <c r="H673" s="34">
        <f>TRUNC(G673*D673,0)</f>
        <v>2055</v>
      </c>
      <c r="I673" s="31">
        <f>단가대비표!V209</f>
        <v>0</v>
      </c>
      <c r="J673" s="34">
        <f>TRUNC(I673*D673,0)</f>
        <v>0</v>
      </c>
      <c r="K673" s="31">
        <f t="shared" si="102"/>
        <v>172698</v>
      </c>
      <c r="L673" s="34">
        <f t="shared" si="102"/>
        <v>2055</v>
      </c>
      <c r="M673" s="28" t="s">
        <v>52</v>
      </c>
      <c r="N673" s="2" t="s">
        <v>118</v>
      </c>
      <c r="O673" s="2" t="s">
        <v>1074</v>
      </c>
      <c r="P673" s="2" t="s">
        <v>62</v>
      </c>
      <c r="Q673" s="2" t="s">
        <v>62</v>
      </c>
      <c r="R673" s="2" t="s">
        <v>61</v>
      </c>
      <c r="S673" s="3"/>
      <c r="T673" s="3"/>
      <c r="U673" s="3"/>
      <c r="V673" s="3">
        <v>1</v>
      </c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2" t="s">
        <v>52</v>
      </c>
      <c r="AW673" s="2" t="s">
        <v>1733</v>
      </c>
      <c r="AX673" s="2" t="s">
        <v>52</v>
      </c>
      <c r="AY673" s="2" t="s">
        <v>52</v>
      </c>
      <c r="AZ673" s="2" t="s">
        <v>52</v>
      </c>
    </row>
    <row r="674" spans="1:52" ht="30" customHeight="1" x14ac:dyDescent="0.4">
      <c r="A674" s="28" t="s">
        <v>1037</v>
      </c>
      <c r="B674" s="28" t="s">
        <v>1108</v>
      </c>
      <c r="C674" s="28" t="s">
        <v>973</v>
      </c>
      <c r="D674" s="29">
        <v>1</v>
      </c>
      <c r="E674" s="31">
        <f>TRUNC(SUMIF(V671:V674, RIGHTB(O674, 1), H671:H674)*U674, 2)</f>
        <v>310.8</v>
      </c>
      <c r="F674" s="34">
        <f>TRUNC(E674*D674,0)</f>
        <v>310</v>
      </c>
      <c r="G674" s="31">
        <v>0</v>
      </c>
      <c r="H674" s="34">
        <f>TRUNC(G674*D674,0)</f>
        <v>0</v>
      </c>
      <c r="I674" s="31">
        <v>0</v>
      </c>
      <c r="J674" s="34">
        <f>TRUNC(I674*D674,0)</f>
        <v>0</v>
      </c>
      <c r="K674" s="31">
        <f t="shared" si="102"/>
        <v>310</v>
      </c>
      <c r="L674" s="34">
        <f t="shared" si="102"/>
        <v>310</v>
      </c>
      <c r="M674" s="28" t="s">
        <v>52</v>
      </c>
      <c r="N674" s="2" t="s">
        <v>118</v>
      </c>
      <c r="O674" s="2" t="s">
        <v>1039</v>
      </c>
      <c r="P674" s="2" t="s">
        <v>62</v>
      </c>
      <c r="Q674" s="2" t="s">
        <v>62</v>
      </c>
      <c r="R674" s="2" t="s">
        <v>62</v>
      </c>
      <c r="S674" s="3">
        <v>1</v>
      </c>
      <c r="T674" s="3">
        <v>0</v>
      </c>
      <c r="U674" s="3">
        <v>0.02</v>
      </c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2" t="s">
        <v>52</v>
      </c>
      <c r="AW674" s="2" t="s">
        <v>1734</v>
      </c>
      <c r="AX674" s="2" t="s">
        <v>52</v>
      </c>
      <c r="AY674" s="2" t="s">
        <v>52</v>
      </c>
      <c r="AZ674" s="2" t="s">
        <v>52</v>
      </c>
    </row>
    <row r="675" spans="1:52" ht="30" customHeight="1" x14ac:dyDescent="0.4">
      <c r="A675" s="28" t="s">
        <v>1026</v>
      </c>
      <c r="B675" s="28" t="s">
        <v>52</v>
      </c>
      <c r="C675" s="28" t="s">
        <v>52</v>
      </c>
      <c r="D675" s="29"/>
      <c r="E675" s="31"/>
      <c r="F675" s="34">
        <f>TRUNC(SUMIF(N671:N674, N670, F671:F674),0)</f>
        <v>19310</v>
      </c>
      <c r="G675" s="31"/>
      <c r="H675" s="34">
        <f>TRUNC(SUMIF(N671:N674, N670, H671:H674),0)</f>
        <v>15540</v>
      </c>
      <c r="I675" s="31"/>
      <c r="J675" s="34">
        <f>TRUNC(SUMIF(N671:N674, N670, J671:J674),0)</f>
        <v>0</v>
      </c>
      <c r="K675" s="31"/>
      <c r="L675" s="34">
        <f>F675+H675+J675</f>
        <v>34850</v>
      </c>
      <c r="M675" s="28" t="s">
        <v>52</v>
      </c>
      <c r="N675" s="2" t="s">
        <v>173</v>
      </c>
      <c r="O675" s="2" t="s">
        <v>173</v>
      </c>
      <c r="P675" s="2" t="s">
        <v>52</v>
      </c>
      <c r="Q675" s="2" t="s">
        <v>52</v>
      </c>
      <c r="R675" s="2" t="s">
        <v>52</v>
      </c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2" t="s">
        <v>52</v>
      </c>
      <c r="AW675" s="2" t="s">
        <v>52</v>
      </c>
      <c r="AX675" s="2" t="s">
        <v>52</v>
      </c>
      <c r="AY675" s="2" t="s">
        <v>52</v>
      </c>
      <c r="AZ675" s="2" t="s">
        <v>52</v>
      </c>
    </row>
    <row r="676" spans="1:52" ht="30" customHeight="1" x14ac:dyDescent="0.4">
      <c r="A676" s="29"/>
      <c r="B676" s="29"/>
      <c r="C676" s="29"/>
      <c r="D676" s="29"/>
      <c r="E676" s="31"/>
      <c r="F676" s="34"/>
      <c r="G676" s="31"/>
      <c r="H676" s="34"/>
      <c r="I676" s="31"/>
      <c r="J676" s="34"/>
      <c r="K676" s="31"/>
      <c r="L676" s="34"/>
      <c r="M676" s="29"/>
    </row>
    <row r="677" spans="1:52" ht="30" customHeight="1" x14ac:dyDescent="0.4">
      <c r="A677" s="25" t="s">
        <v>1735</v>
      </c>
      <c r="B677" s="26"/>
      <c r="C677" s="26"/>
      <c r="D677" s="26"/>
      <c r="E677" s="30"/>
      <c r="F677" s="33"/>
      <c r="G677" s="30"/>
      <c r="H677" s="33"/>
      <c r="I677" s="30"/>
      <c r="J677" s="33"/>
      <c r="K677" s="30"/>
      <c r="L677" s="33"/>
      <c r="M677" s="27"/>
      <c r="N677" s="1" t="s">
        <v>132</v>
      </c>
    </row>
    <row r="678" spans="1:52" ht="30" customHeight="1" x14ac:dyDescent="0.4">
      <c r="A678" s="28" t="s">
        <v>129</v>
      </c>
      <c r="B678" s="28" t="s">
        <v>130</v>
      </c>
      <c r="C678" s="28" t="s">
        <v>101</v>
      </c>
      <c r="D678" s="29">
        <v>1</v>
      </c>
      <c r="E678" s="31">
        <f>단가대비표!O18</f>
        <v>34000</v>
      </c>
      <c r="F678" s="34">
        <f>TRUNC(E678*D678,0)</f>
        <v>34000</v>
      </c>
      <c r="G678" s="31">
        <f>단가대비표!P18</f>
        <v>0</v>
      </c>
      <c r="H678" s="34">
        <f>TRUNC(G678*D678,0)</f>
        <v>0</v>
      </c>
      <c r="I678" s="31">
        <f>단가대비표!V18</f>
        <v>0</v>
      </c>
      <c r="J678" s="34">
        <f>TRUNC(I678*D678,0)</f>
        <v>0</v>
      </c>
      <c r="K678" s="31">
        <f t="shared" ref="K678:L681" si="103">TRUNC(E678+G678+I678,0)</f>
        <v>34000</v>
      </c>
      <c r="L678" s="34">
        <f t="shared" si="103"/>
        <v>34000</v>
      </c>
      <c r="M678" s="28" t="s">
        <v>52</v>
      </c>
      <c r="N678" s="2" t="s">
        <v>132</v>
      </c>
      <c r="O678" s="2" t="s">
        <v>1736</v>
      </c>
      <c r="P678" s="2" t="s">
        <v>62</v>
      </c>
      <c r="Q678" s="2" t="s">
        <v>62</v>
      </c>
      <c r="R678" s="2" t="s">
        <v>61</v>
      </c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2" t="s">
        <v>52</v>
      </c>
      <c r="AW678" s="2" t="s">
        <v>1737</v>
      </c>
      <c r="AX678" s="2" t="s">
        <v>52</v>
      </c>
      <c r="AY678" s="2" t="s">
        <v>52</v>
      </c>
      <c r="AZ678" s="2" t="s">
        <v>52</v>
      </c>
    </row>
    <row r="679" spans="1:52" ht="30" customHeight="1" x14ac:dyDescent="0.4">
      <c r="A679" s="28" t="s">
        <v>1657</v>
      </c>
      <c r="B679" s="28" t="s">
        <v>1033</v>
      </c>
      <c r="C679" s="28" t="s">
        <v>1034</v>
      </c>
      <c r="D679" s="29">
        <v>6.0900000000000003E-2</v>
      </c>
      <c r="E679" s="31">
        <f>단가대비표!O217</f>
        <v>0</v>
      </c>
      <c r="F679" s="34">
        <f>TRUNC(E679*D679,0)</f>
        <v>0</v>
      </c>
      <c r="G679" s="31">
        <f>단가대비표!P217</f>
        <v>221435</v>
      </c>
      <c r="H679" s="34">
        <f>TRUNC(G679*D679,0)</f>
        <v>13485</v>
      </c>
      <c r="I679" s="31">
        <f>단가대비표!V217</f>
        <v>0</v>
      </c>
      <c r="J679" s="34">
        <f>TRUNC(I679*D679,0)</f>
        <v>0</v>
      </c>
      <c r="K679" s="31">
        <f t="shared" si="103"/>
        <v>221435</v>
      </c>
      <c r="L679" s="34">
        <f t="shared" si="103"/>
        <v>13485</v>
      </c>
      <c r="M679" s="28" t="s">
        <v>52</v>
      </c>
      <c r="N679" s="2" t="s">
        <v>132</v>
      </c>
      <c r="O679" s="2" t="s">
        <v>1658</v>
      </c>
      <c r="P679" s="2" t="s">
        <v>62</v>
      </c>
      <c r="Q679" s="2" t="s">
        <v>62</v>
      </c>
      <c r="R679" s="2" t="s">
        <v>61</v>
      </c>
      <c r="S679" s="3"/>
      <c r="T679" s="3"/>
      <c r="U679" s="3"/>
      <c r="V679" s="3">
        <v>1</v>
      </c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2" t="s">
        <v>52</v>
      </c>
      <c r="AW679" s="2" t="s">
        <v>1738</v>
      </c>
      <c r="AX679" s="2" t="s">
        <v>52</v>
      </c>
      <c r="AY679" s="2" t="s">
        <v>52</v>
      </c>
      <c r="AZ679" s="2" t="s">
        <v>52</v>
      </c>
    </row>
    <row r="680" spans="1:52" ht="30" customHeight="1" x14ac:dyDescent="0.4">
      <c r="A680" s="28" t="s">
        <v>1073</v>
      </c>
      <c r="B680" s="28" t="s">
        <v>1033</v>
      </c>
      <c r="C680" s="28" t="s">
        <v>1034</v>
      </c>
      <c r="D680" s="29">
        <v>1.1900000000000001E-2</v>
      </c>
      <c r="E680" s="31">
        <f>단가대비표!O209</f>
        <v>0</v>
      </c>
      <c r="F680" s="34">
        <f>TRUNC(E680*D680,0)</f>
        <v>0</v>
      </c>
      <c r="G680" s="31">
        <f>단가대비표!P209</f>
        <v>172698</v>
      </c>
      <c r="H680" s="34">
        <f>TRUNC(G680*D680,0)</f>
        <v>2055</v>
      </c>
      <c r="I680" s="31">
        <f>단가대비표!V209</f>
        <v>0</v>
      </c>
      <c r="J680" s="34">
        <f>TRUNC(I680*D680,0)</f>
        <v>0</v>
      </c>
      <c r="K680" s="31">
        <f t="shared" si="103"/>
        <v>172698</v>
      </c>
      <c r="L680" s="34">
        <f t="shared" si="103"/>
        <v>2055</v>
      </c>
      <c r="M680" s="28" t="s">
        <v>52</v>
      </c>
      <c r="N680" s="2" t="s">
        <v>132</v>
      </c>
      <c r="O680" s="2" t="s">
        <v>1074</v>
      </c>
      <c r="P680" s="2" t="s">
        <v>62</v>
      </c>
      <c r="Q680" s="2" t="s">
        <v>62</v>
      </c>
      <c r="R680" s="2" t="s">
        <v>61</v>
      </c>
      <c r="S680" s="3"/>
      <c r="T680" s="3"/>
      <c r="U680" s="3"/>
      <c r="V680" s="3">
        <v>1</v>
      </c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2" t="s">
        <v>52</v>
      </c>
      <c r="AW680" s="2" t="s">
        <v>1739</v>
      </c>
      <c r="AX680" s="2" t="s">
        <v>52</v>
      </c>
      <c r="AY680" s="2" t="s">
        <v>52</v>
      </c>
      <c r="AZ680" s="2" t="s">
        <v>52</v>
      </c>
    </row>
    <row r="681" spans="1:52" ht="30" customHeight="1" x14ac:dyDescent="0.4">
      <c r="A681" s="28" t="s">
        <v>1037</v>
      </c>
      <c r="B681" s="28" t="s">
        <v>1108</v>
      </c>
      <c r="C681" s="28" t="s">
        <v>973</v>
      </c>
      <c r="D681" s="29">
        <v>1</v>
      </c>
      <c r="E681" s="31">
        <f>TRUNC(SUMIF(V678:V681, RIGHTB(O681, 1), H678:H681)*U681, 2)</f>
        <v>310.8</v>
      </c>
      <c r="F681" s="34">
        <f>TRUNC(E681*D681,0)</f>
        <v>310</v>
      </c>
      <c r="G681" s="31">
        <v>0</v>
      </c>
      <c r="H681" s="34">
        <f>TRUNC(G681*D681,0)</f>
        <v>0</v>
      </c>
      <c r="I681" s="31">
        <v>0</v>
      </c>
      <c r="J681" s="34">
        <f>TRUNC(I681*D681,0)</f>
        <v>0</v>
      </c>
      <c r="K681" s="31">
        <f t="shared" si="103"/>
        <v>310</v>
      </c>
      <c r="L681" s="34">
        <f t="shared" si="103"/>
        <v>310</v>
      </c>
      <c r="M681" s="28" t="s">
        <v>52</v>
      </c>
      <c r="N681" s="2" t="s">
        <v>132</v>
      </c>
      <c r="O681" s="2" t="s">
        <v>1039</v>
      </c>
      <c r="P681" s="2" t="s">
        <v>62</v>
      </c>
      <c r="Q681" s="2" t="s">
        <v>62</v>
      </c>
      <c r="R681" s="2" t="s">
        <v>62</v>
      </c>
      <c r="S681" s="3">
        <v>1</v>
      </c>
      <c r="T681" s="3">
        <v>0</v>
      </c>
      <c r="U681" s="3">
        <v>0.02</v>
      </c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2" t="s">
        <v>52</v>
      </c>
      <c r="AW681" s="2" t="s">
        <v>1740</v>
      </c>
      <c r="AX681" s="2" t="s">
        <v>52</v>
      </c>
      <c r="AY681" s="2" t="s">
        <v>52</v>
      </c>
      <c r="AZ681" s="2" t="s">
        <v>52</v>
      </c>
    </row>
    <row r="682" spans="1:52" ht="30" customHeight="1" x14ac:dyDescent="0.4">
      <c r="A682" s="28" t="s">
        <v>1026</v>
      </c>
      <c r="B682" s="28" t="s">
        <v>52</v>
      </c>
      <c r="C682" s="28" t="s">
        <v>52</v>
      </c>
      <c r="D682" s="29"/>
      <c r="E682" s="31"/>
      <c r="F682" s="34">
        <f>TRUNC(SUMIF(N678:N681, N677, F678:F681),0)</f>
        <v>34310</v>
      </c>
      <c r="G682" s="31"/>
      <c r="H682" s="34">
        <f>TRUNC(SUMIF(N678:N681, N677, H678:H681),0)</f>
        <v>15540</v>
      </c>
      <c r="I682" s="31"/>
      <c r="J682" s="34">
        <f>TRUNC(SUMIF(N678:N681, N677, J678:J681),0)</f>
        <v>0</v>
      </c>
      <c r="K682" s="31"/>
      <c r="L682" s="34">
        <f>F682+H682+J682</f>
        <v>49850</v>
      </c>
      <c r="M682" s="28" t="s">
        <v>52</v>
      </c>
      <c r="N682" s="2" t="s">
        <v>173</v>
      </c>
      <c r="O682" s="2" t="s">
        <v>173</v>
      </c>
      <c r="P682" s="2" t="s">
        <v>52</v>
      </c>
      <c r="Q682" s="2" t="s">
        <v>52</v>
      </c>
      <c r="R682" s="2" t="s">
        <v>52</v>
      </c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2" t="s">
        <v>52</v>
      </c>
      <c r="AW682" s="2" t="s">
        <v>52</v>
      </c>
      <c r="AX682" s="2" t="s">
        <v>52</v>
      </c>
      <c r="AY682" s="2" t="s">
        <v>52</v>
      </c>
      <c r="AZ682" s="2" t="s">
        <v>52</v>
      </c>
    </row>
    <row r="683" spans="1:52" ht="30" customHeight="1" x14ac:dyDescent="0.4">
      <c r="A683" s="29"/>
      <c r="B683" s="29"/>
      <c r="C683" s="29"/>
      <c r="D683" s="29"/>
      <c r="E683" s="31"/>
      <c r="F683" s="34"/>
      <c r="G683" s="31"/>
      <c r="H683" s="34"/>
      <c r="I683" s="31"/>
      <c r="J683" s="34"/>
      <c r="K683" s="31"/>
      <c r="L683" s="34"/>
      <c r="M683" s="29"/>
    </row>
    <row r="684" spans="1:52" ht="30" customHeight="1" x14ac:dyDescent="0.4">
      <c r="A684" s="25" t="s">
        <v>1741</v>
      </c>
      <c r="B684" s="26"/>
      <c r="C684" s="26"/>
      <c r="D684" s="26"/>
      <c r="E684" s="30"/>
      <c r="F684" s="33"/>
      <c r="G684" s="30"/>
      <c r="H684" s="33"/>
      <c r="I684" s="30"/>
      <c r="J684" s="33"/>
      <c r="K684" s="30"/>
      <c r="L684" s="33"/>
      <c r="M684" s="27"/>
      <c r="N684" s="1" t="s">
        <v>127</v>
      </c>
    </row>
    <row r="685" spans="1:52" ht="30" customHeight="1" x14ac:dyDescent="0.4">
      <c r="A685" s="28" t="s">
        <v>1729</v>
      </c>
      <c r="B685" s="28" t="s">
        <v>116</v>
      </c>
      <c r="C685" s="28" t="s">
        <v>101</v>
      </c>
      <c r="D685" s="29">
        <v>1</v>
      </c>
      <c r="E685" s="31">
        <f>단가대비표!O15</f>
        <v>19000</v>
      </c>
      <c r="F685" s="34">
        <f>TRUNC(E685*D685,0)</f>
        <v>19000</v>
      </c>
      <c r="G685" s="31">
        <f>단가대비표!P15</f>
        <v>0</v>
      </c>
      <c r="H685" s="34">
        <f>TRUNC(G685*D685,0)</f>
        <v>0</v>
      </c>
      <c r="I685" s="31">
        <f>단가대비표!V15</f>
        <v>0</v>
      </c>
      <c r="J685" s="34">
        <f>TRUNC(I685*D685,0)</f>
        <v>0</v>
      </c>
      <c r="K685" s="31">
        <f t="shared" ref="K685:L688" si="104">TRUNC(E685+G685+I685,0)</f>
        <v>19000</v>
      </c>
      <c r="L685" s="34">
        <f t="shared" si="104"/>
        <v>19000</v>
      </c>
      <c r="M685" s="28" t="s">
        <v>52</v>
      </c>
      <c r="N685" s="2" t="s">
        <v>127</v>
      </c>
      <c r="O685" s="2" t="s">
        <v>1730</v>
      </c>
      <c r="P685" s="2" t="s">
        <v>62</v>
      </c>
      <c r="Q685" s="2" t="s">
        <v>62</v>
      </c>
      <c r="R685" s="2" t="s">
        <v>61</v>
      </c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2" t="s">
        <v>52</v>
      </c>
      <c r="AW685" s="2" t="s">
        <v>1742</v>
      </c>
      <c r="AX685" s="2" t="s">
        <v>52</v>
      </c>
      <c r="AY685" s="2" t="s">
        <v>52</v>
      </c>
      <c r="AZ685" s="2" t="s">
        <v>52</v>
      </c>
    </row>
    <row r="686" spans="1:52" ht="30" customHeight="1" x14ac:dyDescent="0.4">
      <c r="A686" s="28" t="s">
        <v>1657</v>
      </c>
      <c r="B686" s="28" t="s">
        <v>1033</v>
      </c>
      <c r="C686" s="28" t="s">
        <v>1034</v>
      </c>
      <c r="D686" s="29">
        <v>6.0900000000000003E-2</v>
      </c>
      <c r="E686" s="31">
        <f>단가대비표!O217</f>
        <v>0</v>
      </c>
      <c r="F686" s="34">
        <f>TRUNC(E686*D686,0)</f>
        <v>0</v>
      </c>
      <c r="G686" s="31">
        <f>단가대비표!P217</f>
        <v>221435</v>
      </c>
      <c r="H686" s="34">
        <f>TRUNC(G686*D686,0)</f>
        <v>13485</v>
      </c>
      <c r="I686" s="31">
        <f>단가대비표!V217</f>
        <v>0</v>
      </c>
      <c r="J686" s="34">
        <f>TRUNC(I686*D686,0)</f>
        <v>0</v>
      </c>
      <c r="K686" s="31">
        <f t="shared" si="104"/>
        <v>221435</v>
      </c>
      <c r="L686" s="34">
        <f t="shared" si="104"/>
        <v>13485</v>
      </c>
      <c r="M686" s="28" t="s">
        <v>52</v>
      </c>
      <c r="N686" s="2" t="s">
        <v>127</v>
      </c>
      <c r="O686" s="2" t="s">
        <v>1658</v>
      </c>
      <c r="P686" s="2" t="s">
        <v>62</v>
      </c>
      <c r="Q686" s="2" t="s">
        <v>62</v>
      </c>
      <c r="R686" s="2" t="s">
        <v>61</v>
      </c>
      <c r="S686" s="3"/>
      <c r="T686" s="3"/>
      <c r="U686" s="3"/>
      <c r="V686" s="3">
        <v>1</v>
      </c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2" t="s">
        <v>52</v>
      </c>
      <c r="AW686" s="2" t="s">
        <v>1743</v>
      </c>
      <c r="AX686" s="2" t="s">
        <v>52</v>
      </c>
      <c r="AY686" s="2" t="s">
        <v>52</v>
      </c>
      <c r="AZ686" s="2" t="s">
        <v>52</v>
      </c>
    </row>
    <row r="687" spans="1:52" ht="30" customHeight="1" x14ac:dyDescent="0.4">
      <c r="A687" s="28" t="s">
        <v>1073</v>
      </c>
      <c r="B687" s="28" t="s">
        <v>1033</v>
      </c>
      <c r="C687" s="28" t="s">
        <v>1034</v>
      </c>
      <c r="D687" s="29">
        <v>1.1900000000000001E-2</v>
      </c>
      <c r="E687" s="31">
        <f>단가대비표!O209</f>
        <v>0</v>
      </c>
      <c r="F687" s="34">
        <f>TRUNC(E687*D687,0)</f>
        <v>0</v>
      </c>
      <c r="G687" s="31">
        <f>단가대비표!P209</f>
        <v>172698</v>
      </c>
      <c r="H687" s="34">
        <f>TRUNC(G687*D687,0)</f>
        <v>2055</v>
      </c>
      <c r="I687" s="31">
        <f>단가대비표!V209</f>
        <v>0</v>
      </c>
      <c r="J687" s="34">
        <f>TRUNC(I687*D687,0)</f>
        <v>0</v>
      </c>
      <c r="K687" s="31">
        <f t="shared" si="104"/>
        <v>172698</v>
      </c>
      <c r="L687" s="34">
        <f t="shared" si="104"/>
        <v>2055</v>
      </c>
      <c r="M687" s="28" t="s">
        <v>52</v>
      </c>
      <c r="N687" s="2" t="s">
        <v>127</v>
      </c>
      <c r="O687" s="2" t="s">
        <v>1074</v>
      </c>
      <c r="P687" s="2" t="s">
        <v>62</v>
      </c>
      <c r="Q687" s="2" t="s">
        <v>62</v>
      </c>
      <c r="R687" s="2" t="s">
        <v>61</v>
      </c>
      <c r="S687" s="3"/>
      <c r="T687" s="3"/>
      <c r="U687" s="3"/>
      <c r="V687" s="3">
        <v>1</v>
      </c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2" t="s">
        <v>52</v>
      </c>
      <c r="AW687" s="2" t="s">
        <v>1744</v>
      </c>
      <c r="AX687" s="2" t="s">
        <v>52</v>
      </c>
      <c r="AY687" s="2" t="s">
        <v>52</v>
      </c>
      <c r="AZ687" s="2" t="s">
        <v>52</v>
      </c>
    </row>
    <row r="688" spans="1:52" ht="30" customHeight="1" x14ac:dyDescent="0.4">
      <c r="A688" s="28" t="s">
        <v>1037</v>
      </c>
      <c r="B688" s="28" t="s">
        <v>1108</v>
      </c>
      <c r="C688" s="28" t="s">
        <v>973</v>
      </c>
      <c r="D688" s="29">
        <v>1</v>
      </c>
      <c r="E688" s="31">
        <f>TRUNC(SUMIF(V685:V688, RIGHTB(O688, 1), H685:H688)*U688, 2)</f>
        <v>310.8</v>
      </c>
      <c r="F688" s="34">
        <f>TRUNC(E688*D688,0)</f>
        <v>310</v>
      </c>
      <c r="G688" s="31">
        <v>0</v>
      </c>
      <c r="H688" s="34">
        <f>TRUNC(G688*D688,0)</f>
        <v>0</v>
      </c>
      <c r="I688" s="31">
        <v>0</v>
      </c>
      <c r="J688" s="34">
        <f>TRUNC(I688*D688,0)</f>
        <v>0</v>
      </c>
      <c r="K688" s="31">
        <f t="shared" si="104"/>
        <v>310</v>
      </c>
      <c r="L688" s="34">
        <f t="shared" si="104"/>
        <v>310</v>
      </c>
      <c r="M688" s="28" t="s">
        <v>52</v>
      </c>
      <c r="N688" s="2" t="s">
        <v>127</v>
      </c>
      <c r="O688" s="2" t="s">
        <v>1039</v>
      </c>
      <c r="P688" s="2" t="s">
        <v>62</v>
      </c>
      <c r="Q688" s="2" t="s">
        <v>62</v>
      </c>
      <c r="R688" s="2" t="s">
        <v>62</v>
      </c>
      <c r="S688" s="3">
        <v>1</v>
      </c>
      <c r="T688" s="3">
        <v>0</v>
      </c>
      <c r="U688" s="3">
        <v>0.02</v>
      </c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2" t="s">
        <v>52</v>
      </c>
      <c r="AW688" s="2" t="s">
        <v>1745</v>
      </c>
      <c r="AX688" s="2" t="s">
        <v>52</v>
      </c>
      <c r="AY688" s="2" t="s">
        <v>52</v>
      </c>
      <c r="AZ688" s="2" t="s">
        <v>52</v>
      </c>
    </row>
    <row r="689" spans="1:52" ht="30" customHeight="1" x14ac:dyDescent="0.4">
      <c r="A689" s="28" t="s">
        <v>1026</v>
      </c>
      <c r="B689" s="28" t="s">
        <v>52</v>
      </c>
      <c r="C689" s="28" t="s">
        <v>52</v>
      </c>
      <c r="D689" s="29"/>
      <c r="E689" s="31"/>
      <c r="F689" s="34">
        <f>TRUNC(SUMIF(N685:N688, N684, F685:F688),0)</f>
        <v>19310</v>
      </c>
      <c r="G689" s="31"/>
      <c r="H689" s="34">
        <f>TRUNC(SUMIF(N685:N688, N684, H685:H688),0)</f>
        <v>15540</v>
      </c>
      <c r="I689" s="31"/>
      <c r="J689" s="34">
        <f>TRUNC(SUMIF(N685:N688, N684, J685:J688),0)</f>
        <v>0</v>
      </c>
      <c r="K689" s="31"/>
      <c r="L689" s="34">
        <f>F689+H689+J689</f>
        <v>34850</v>
      </c>
      <c r="M689" s="28" t="s">
        <v>52</v>
      </c>
      <c r="N689" s="2" t="s">
        <v>173</v>
      </c>
      <c r="O689" s="2" t="s">
        <v>173</v>
      </c>
      <c r="P689" s="2" t="s">
        <v>52</v>
      </c>
      <c r="Q689" s="2" t="s">
        <v>52</v>
      </c>
      <c r="R689" s="2" t="s">
        <v>52</v>
      </c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2" t="s">
        <v>52</v>
      </c>
      <c r="AW689" s="2" t="s">
        <v>52</v>
      </c>
      <c r="AX689" s="2" t="s">
        <v>52</v>
      </c>
      <c r="AY689" s="2" t="s">
        <v>52</v>
      </c>
      <c r="AZ689" s="2" t="s">
        <v>52</v>
      </c>
    </row>
    <row r="690" spans="1:52" ht="30" customHeight="1" x14ac:dyDescent="0.4">
      <c r="A690" s="29"/>
      <c r="B690" s="29"/>
      <c r="C690" s="29"/>
      <c r="D690" s="29"/>
      <c r="E690" s="31"/>
      <c r="F690" s="34"/>
      <c r="G690" s="31"/>
      <c r="H690" s="34"/>
      <c r="I690" s="31"/>
      <c r="J690" s="34"/>
      <c r="K690" s="31"/>
      <c r="L690" s="34"/>
      <c r="M690" s="29"/>
    </row>
    <row r="691" spans="1:52" ht="30" customHeight="1" x14ac:dyDescent="0.4">
      <c r="A691" s="25" t="s">
        <v>1746</v>
      </c>
      <c r="B691" s="26"/>
      <c r="C691" s="26"/>
      <c r="D691" s="26"/>
      <c r="E691" s="30"/>
      <c r="F691" s="33"/>
      <c r="G691" s="30"/>
      <c r="H691" s="33"/>
      <c r="I691" s="30"/>
      <c r="J691" s="33"/>
      <c r="K691" s="30"/>
      <c r="L691" s="33"/>
      <c r="M691" s="27"/>
      <c r="N691" s="1" t="s">
        <v>113</v>
      </c>
    </row>
    <row r="692" spans="1:52" ht="30" customHeight="1" x14ac:dyDescent="0.4">
      <c r="A692" s="28" t="s">
        <v>110</v>
      </c>
      <c r="B692" s="28" t="s">
        <v>1747</v>
      </c>
      <c r="C692" s="28" t="s">
        <v>101</v>
      </c>
      <c r="D692" s="29">
        <v>1</v>
      </c>
      <c r="E692" s="31">
        <f>단가대비표!O17</f>
        <v>302000</v>
      </c>
      <c r="F692" s="34">
        <f>TRUNC(E692*D692,0)</f>
        <v>302000</v>
      </c>
      <c r="G692" s="31">
        <f>단가대비표!P17</f>
        <v>0</v>
      </c>
      <c r="H692" s="34">
        <f>TRUNC(G692*D692,0)</f>
        <v>0</v>
      </c>
      <c r="I692" s="31">
        <f>단가대비표!V17</f>
        <v>0</v>
      </c>
      <c r="J692" s="34">
        <f>TRUNC(I692*D692,0)</f>
        <v>0</v>
      </c>
      <c r="K692" s="31">
        <f t="shared" ref="K692:L696" si="105">TRUNC(E692+G692+I692,0)</f>
        <v>302000</v>
      </c>
      <c r="L692" s="34">
        <f t="shared" si="105"/>
        <v>302000</v>
      </c>
      <c r="M692" s="28" t="s">
        <v>52</v>
      </c>
      <c r="N692" s="2" t="s">
        <v>113</v>
      </c>
      <c r="O692" s="2" t="s">
        <v>1748</v>
      </c>
      <c r="P692" s="2" t="s">
        <v>62</v>
      </c>
      <c r="Q692" s="2" t="s">
        <v>62</v>
      </c>
      <c r="R692" s="2" t="s">
        <v>61</v>
      </c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2" t="s">
        <v>52</v>
      </c>
      <c r="AW692" s="2" t="s">
        <v>1749</v>
      </c>
      <c r="AX692" s="2" t="s">
        <v>52</v>
      </c>
      <c r="AY692" s="2" t="s">
        <v>52</v>
      </c>
      <c r="AZ692" s="2" t="s">
        <v>52</v>
      </c>
    </row>
    <row r="693" spans="1:52" ht="30" customHeight="1" x14ac:dyDescent="0.4">
      <c r="A693" s="28" t="s">
        <v>1750</v>
      </c>
      <c r="B693" s="28" t="s">
        <v>1751</v>
      </c>
      <c r="C693" s="28" t="s">
        <v>101</v>
      </c>
      <c r="D693" s="29">
        <v>1</v>
      </c>
      <c r="E693" s="31">
        <f>일위대가목록!E111</f>
        <v>314</v>
      </c>
      <c r="F693" s="34">
        <f>TRUNC(E693*D693,0)</f>
        <v>314</v>
      </c>
      <c r="G693" s="31">
        <f>일위대가목록!F111</f>
        <v>15721</v>
      </c>
      <c r="H693" s="34">
        <f>TRUNC(G693*D693,0)</f>
        <v>15721</v>
      </c>
      <c r="I693" s="31">
        <f>일위대가목록!G111</f>
        <v>0</v>
      </c>
      <c r="J693" s="34">
        <f>TRUNC(I693*D693,0)</f>
        <v>0</v>
      </c>
      <c r="K693" s="31">
        <f t="shared" si="105"/>
        <v>16035</v>
      </c>
      <c r="L693" s="34">
        <f t="shared" si="105"/>
        <v>16035</v>
      </c>
      <c r="M693" s="28" t="s">
        <v>1752</v>
      </c>
      <c r="N693" s="2" t="s">
        <v>113</v>
      </c>
      <c r="O693" s="2" t="s">
        <v>1753</v>
      </c>
      <c r="P693" s="2" t="s">
        <v>61</v>
      </c>
      <c r="Q693" s="2" t="s">
        <v>62</v>
      </c>
      <c r="R693" s="2" t="s">
        <v>62</v>
      </c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2" t="s">
        <v>52</v>
      </c>
      <c r="AW693" s="2" t="s">
        <v>1754</v>
      </c>
      <c r="AX693" s="2" t="s">
        <v>52</v>
      </c>
      <c r="AY693" s="2" t="s">
        <v>52</v>
      </c>
      <c r="AZ693" s="2" t="s">
        <v>52</v>
      </c>
    </row>
    <row r="694" spans="1:52" ht="30" customHeight="1" x14ac:dyDescent="0.4">
      <c r="A694" s="28" t="s">
        <v>1657</v>
      </c>
      <c r="B694" s="28" t="s">
        <v>1033</v>
      </c>
      <c r="C694" s="28" t="s">
        <v>1034</v>
      </c>
      <c r="D694" s="29">
        <v>9.2999999999999999E-2</v>
      </c>
      <c r="E694" s="31">
        <f>단가대비표!O217</f>
        <v>0</v>
      </c>
      <c r="F694" s="34">
        <f>TRUNC(E694*D694,0)</f>
        <v>0</v>
      </c>
      <c r="G694" s="31">
        <f>단가대비표!P217</f>
        <v>221435</v>
      </c>
      <c r="H694" s="34">
        <f>TRUNC(G694*D694,0)</f>
        <v>20593</v>
      </c>
      <c r="I694" s="31">
        <f>단가대비표!V217</f>
        <v>0</v>
      </c>
      <c r="J694" s="34">
        <f>TRUNC(I694*D694,0)</f>
        <v>0</v>
      </c>
      <c r="K694" s="31">
        <f t="shared" si="105"/>
        <v>221435</v>
      </c>
      <c r="L694" s="34">
        <f t="shared" si="105"/>
        <v>20593</v>
      </c>
      <c r="M694" s="28" t="s">
        <v>52</v>
      </c>
      <c r="N694" s="2" t="s">
        <v>113</v>
      </c>
      <c r="O694" s="2" t="s">
        <v>1658</v>
      </c>
      <c r="P694" s="2" t="s">
        <v>62</v>
      </c>
      <c r="Q694" s="2" t="s">
        <v>62</v>
      </c>
      <c r="R694" s="2" t="s">
        <v>61</v>
      </c>
      <c r="S694" s="3"/>
      <c r="T694" s="3"/>
      <c r="U694" s="3"/>
      <c r="V694" s="3">
        <v>1</v>
      </c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2" t="s">
        <v>52</v>
      </c>
      <c r="AW694" s="2" t="s">
        <v>1755</v>
      </c>
      <c r="AX694" s="2" t="s">
        <v>52</v>
      </c>
      <c r="AY694" s="2" t="s">
        <v>52</v>
      </c>
      <c r="AZ694" s="2" t="s">
        <v>52</v>
      </c>
    </row>
    <row r="695" spans="1:52" ht="30" customHeight="1" x14ac:dyDescent="0.4">
      <c r="A695" s="28" t="s">
        <v>1073</v>
      </c>
      <c r="B695" s="28" t="s">
        <v>1033</v>
      </c>
      <c r="C695" s="28" t="s">
        <v>1034</v>
      </c>
      <c r="D695" s="29">
        <v>1.9E-2</v>
      </c>
      <c r="E695" s="31">
        <f>단가대비표!O209</f>
        <v>0</v>
      </c>
      <c r="F695" s="34">
        <f>TRUNC(E695*D695,0)</f>
        <v>0</v>
      </c>
      <c r="G695" s="31">
        <f>단가대비표!P209</f>
        <v>172698</v>
      </c>
      <c r="H695" s="34">
        <f>TRUNC(G695*D695,0)</f>
        <v>3281</v>
      </c>
      <c r="I695" s="31">
        <f>단가대비표!V209</f>
        <v>0</v>
      </c>
      <c r="J695" s="34">
        <f>TRUNC(I695*D695,0)</f>
        <v>0</v>
      </c>
      <c r="K695" s="31">
        <f t="shared" si="105"/>
        <v>172698</v>
      </c>
      <c r="L695" s="34">
        <f t="shared" si="105"/>
        <v>3281</v>
      </c>
      <c r="M695" s="28" t="s">
        <v>52</v>
      </c>
      <c r="N695" s="2" t="s">
        <v>113</v>
      </c>
      <c r="O695" s="2" t="s">
        <v>1074</v>
      </c>
      <c r="P695" s="2" t="s">
        <v>62</v>
      </c>
      <c r="Q695" s="2" t="s">
        <v>62</v>
      </c>
      <c r="R695" s="2" t="s">
        <v>61</v>
      </c>
      <c r="S695" s="3"/>
      <c r="T695" s="3"/>
      <c r="U695" s="3"/>
      <c r="V695" s="3">
        <v>1</v>
      </c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2" t="s">
        <v>52</v>
      </c>
      <c r="AW695" s="2" t="s">
        <v>1756</v>
      </c>
      <c r="AX695" s="2" t="s">
        <v>52</v>
      </c>
      <c r="AY695" s="2" t="s">
        <v>52</v>
      </c>
      <c r="AZ695" s="2" t="s">
        <v>52</v>
      </c>
    </row>
    <row r="696" spans="1:52" ht="30" customHeight="1" x14ac:dyDescent="0.4">
      <c r="A696" s="28" t="s">
        <v>1037</v>
      </c>
      <c r="B696" s="28" t="s">
        <v>1108</v>
      </c>
      <c r="C696" s="28" t="s">
        <v>973</v>
      </c>
      <c r="D696" s="29">
        <v>1</v>
      </c>
      <c r="E696" s="31">
        <f>TRUNC(SUMIF(V692:V696, RIGHTB(O696, 1), H692:H696)*U696, 2)</f>
        <v>477.48</v>
      </c>
      <c r="F696" s="34">
        <f>TRUNC(E696*D696,0)</f>
        <v>477</v>
      </c>
      <c r="G696" s="31">
        <v>0</v>
      </c>
      <c r="H696" s="34">
        <f>TRUNC(G696*D696,0)</f>
        <v>0</v>
      </c>
      <c r="I696" s="31">
        <v>0</v>
      </c>
      <c r="J696" s="34">
        <f>TRUNC(I696*D696,0)</f>
        <v>0</v>
      </c>
      <c r="K696" s="31">
        <f t="shared" si="105"/>
        <v>477</v>
      </c>
      <c r="L696" s="34">
        <f t="shared" si="105"/>
        <v>477</v>
      </c>
      <c r="M696" s="28" t="s">
        <v>52</v>
      </c>
      <c r="N696" s="2" t="s">
        <v>113</v>
      </c>
      <c r="O696" s="2" t="s">
        <v>1039</v>
      </c>
      <c r="P696" s="2" t="s">
        <v>62</v>
      </c>
      <c r="Q696" s="2" t="s">
        <v>62</v>
      </c>
      <c r="R696" s="2" t="s">
        <v>62</v>
      </c>
      <c r="S696" s="3">
        <v>1</v>
      </c>
      <c r="T696" s="3">
        <v>0</v>
      </c>
      <c r="U696" s="3">
        <v>0.02</v>
      </c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2" t="s">
        <v>52</v>
      </c>
      <c r="AW696" s="2" t="s">
        <v>1757</v>
      </c>
      <c r="AX696" s="2" t="s">
        <v>52</v>
      </c>
      <c r="AY696" s="2" t="s">
        <v>52</v>
      </c>
      <c r="AZ696" s="2" t="s">
        <v>52</v>
      </c>
    </row>
    <row r="697" spans="1:52" ht="30" customHeight="1" x14ac:dyDescent="0.4">
      <c r="A697" s="28" t="s">
        <v>1026</v>
      </c>
      <c r="B697" s="28" t="s">
        <v>52</v>
      </c>
      <c r="C697" s="28" t="s">
        <v>52</v>
      </c>
      <c r="D697" s="29"/>
      <c r="E697" s="31"/>
      <c r="F697" s="34">
        <f>TRUNC(SUMIF(N692:N696, N691, F692:F696),0)</f>
        <v>302791</v>
      </c>
      <c r="G697" s="31"/>
      <c r="H697" s="34">
        <f>TRUNC(SUMIF(N692:N696, N691, H692:H696),0)</f>
        <v>39595</v>
      </c>
      <c r="I697" s="31"/>
      <c r="J697" s="34">
        <f>TRUNC(SUMIF(N692:N696, N691, J692:J696),0)</f>
        <v>0</v>
      </c>
      <c r="K697" s="31"/>
      <c r="L697" s="34">
        <f>F697+H697+J697</f>
        <v>342386</v>
      </c>
      <c r="M697" s="28" t="s">
        <v>52</v>
      </c>
      <c r="N697" s="2" t="s">
        <v>173</v>
      </c>
      <c r="O697" s="2" t="s">
        <v>173</v>
      </c>
      <c r="P697" s="2" t="s">
        <v>52</v>
      </c>
      <c r="Q697" s="2" t="s">
        <v>52</v>
      </c>
      <c r="R697" s="2" t="s">
        <v>52</v>
      </c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2" t="s">
        <v>52</v>
      </c>
      <c r="AW697" s="2" t="s">
        <v>52</v>
      </c>
      <c r="AX697" s="2" t="s">
        <v>52</v>
      </c>
      <c r="AY697" s="2" t="s">
        <v>52</v>
      </c>
      <c r="AZ697" s="2" t="s">
        <v>52</v>
      </c>
    </row>
    <row r="698" spans="1:52" ht="30" customHeight="1" x14ac:dyDescent="0.4">
      <c r="A698" s="29"/>
      <c r="B698" s="29"/>
      <c r="C698" s="29"/>
      <c r="D698" s="29"/>
      <c r="E698" s="31"/>
      <c r="F698" s="34"/>
      <c r="G698" s="31"/>
      <c r="H698" s="34"/>
      <c r="I698" s="31"/>
      <c r="J698" s="34"/>
      <c r="K698" s="31"/>
      <c r="L698" s="34"/>
      <c r="M698" s="29"/>
    </row>
    <row r="699" spans="1:52" ht="30" customHeight="1" x14ac:dyDescent="0.4">
      <c r="A699" s="25" t="s">
        <v>1758</v>
      </c>
      <c r="B699" s="26"/>
      <c r="C699" s="26"/>
      <c r="D699" s="26"/>
      <c r="E699" s="30"/>
      <c r="F699" s="33"/>
      <c r="G699" s="30"/>
      <c r="H699" s="33"/>
      <c r="I699" s="30"/>
      <c r="J699" s="33"/>
      <c r="K699" s="30"/>
      <c r="L699" s="33"/>
      <c r="M699" s="27"/>
      <c r="N699" s="1" t="s">
        <v>108</v>
      </c>
    </row>
    <row r="700" spans="1:52" ht="30" customHeight="1" x14ac:dyDescent="0.4">
      <c r="A700" s="28" t="s">
        <v>105</v>
      </c>
      <c r="B700" s="28" t="s">
        <v>1759</v>
      </c>
      <c r="C700" s="28" t="s">
        <v>101</v>
      </c>
      <c r="D700" s="29">
        <v>1</v>
      </c>
      <c r="E700" s="31">
        <f>단가대비표!O16</f>
        <v>159000</v>
      </c>
      <c r="F700" s="34">
        <f>TRUNC(E700*D700,0)</f>
        <v>159000</v>
      </c>
      <c r="G700" s="31">
        <f>단가대비표!P16</f>
        <v>0</v>
      </c>
      <c r="H700" s="34">
        <f>TRUNC(G700*D700,0)</f>
        <v>0</v>
      </c>
      <c r="I700" s="31">
        <f>단가대비표!V16</f>
        <v>0</v>
      </c>
      <c r="J700" s="34">
        <f>TRUNC(I700*D700,0)</f>
        <v>0</v>
      </c>
      <c r="K700" s="31">
        <f t="shared" ref="K700:L703" si="106">TRUNC(E700+G700+I700,0)</f>
        <v>159000</v>
      </c>
      <c r="L700" s="34">
        <f t="shared" si="106"/>
        <v>159000</v>
      </c>
      <c r="M700" s="28" t="s">
        <v>52</v>
      </c>
      <c r="N700" s="2" t="s">
        <v>108</v>
      </c>
      <c r="O700" s="2" t="s">
        <v>1760</v>
      </c>
      <c r="P700" s="2" t="s">
        <v>62</v>
      </c>
      <c r="Q700" s="2" t="s">
        <v>62</v>
      </c>
      <c r="R700" s="2" t="s">
        <v>61</v>
      </c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2" t="s">
        <v>52</v>
      </c>
      <c r="AW700" s="2" t="s">
        <v>1761</v>
      </c>
      <c r="AX700" s="2" t="s">
        <v>52</v>
      </c>
      <c r="AY700" s="2" t="s">
        <v>52</v>
      </c>
      <c r="AZ700" s="2" t="s">
        <v>52</v>
      </c>
    </row>
    <row r="701" spans="1:52" ht="30" customHeight="1" x14ac:dyDescent="0.4">
      <c r="A701" s="28" t="s">
        <v>1657</v>
      </c>
      <c r="B701" s="28" t="s">
        <v>1033</v>
      </c>
      <c r="C701" s="28" t="s">
        <v>1034</v>
      </c>
      <c r="D701" s="29">
        <v>0.16400000000000001</v>
      </c>
      <c r="E701" s="31">
        <f>단가대비표!O217</f>
        <v>0</v>
      </c>
      <c r="F701" s="34">
        <f>TRUNC(E701*D701,0)</f>
        <v>0</v>
      </c>
      <c r="G701" s="31">
        <f>단가대비표!P217</f>
        <v>221435</v>
      </c>
      <c r="H701" s="34">
        <f>TRUNC(G701*D701,0)</f>
        <v>36315</v>
      </c>
      <c r="I701" s="31">
        <f>단가대비표!V217</f>
        <v>0</v>
      </c>
      <c r="J701" s="34">
        <f>TRUNC(I701*D701,0)</f>
        <v>0</v>
      </c>
      <c r="K701" s="31">
        <f t="shared" si="106"/>
        <v>221435</v>
      </c>
      <c r="L701" s="34">
        <f t="shared" si="106"/>
        <v>36315</v>
      </c>
      <c r="M701" s="28" t="s">
        <v>52</v>
      </c>
      <c r="N701" s="2" t="s">
        <v>108</v>
      </c>
      <c r="O701" s="2" t="s">
        <v>1658</v>
      </c>
      <c r="P701" s="2" t="s">
        <v>62</v>
      </c>
      <c r="Q701" s="2" t="s">
        <v>62</v>
      </c>
      <c r="R701" s="2" t="s">
        <v>61</v>
      </c>
      <c r="S701" s="3"/>
      <c r="T701" s="3"/>
      <c r="U701" s="3"/>
      <c r="V701" s="3">
        <v>1</v>
      </c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2" t="s">
        <v>52</v>
      </c>
      <c r="AW701" s="2" t="s">
        <v>1762</v>
      </c>
      <c r="AX701" s="2" t="s">
        <v>52</v>
      </c>
      <c r="AY701" s="2" t="s">
        <v>52</v>
      </c>
      <c r="AZ701" s="2" t="s">
        <v>52</v>
      </c>
    </row>
    <row r="702" spans="1:52" ht="30" customHeight="1" x14ac:dyDescent="0.4">
      <c r="A702" s="28" t="s">
        <v>1073</v>
      </c>
      <c r="B702" s="28" t="s">
        <v>1033</v>
      </c>
      <c r="C702" s="28" t="s">
        <v>1034</v>
      </c>
      <c r="D702" s="29">
        <v>3.3000000000000002E-2</v>
      </c>
      <c r="E702" s="31">
        <f>단가대비표!O209</f>
        <v>0</v>
      </c>
      <c r="F702" s="34">
        <f>TRUNC(E702*D702,0)</f>
        <v>0</v>
      </c>
      <c r="G702" s="31">
        <f>단가대비표!P209</f>
        <v>172698</v>
      </c>
      <c r="H702" s="34">
        <f>TRUNC(G702*D702,0)</f>
        <v>5699</v>
      </c>
      <c r="I702" s="31">
        <f>단가대비표!V209</f>
        <v>0</v>
      </c>
      <c r="J702" s="34">
        <f>TRUNC(I702*D702,0)</f>
        <v>0</v>
      </c>
      <c r="K702" s="31">
        <f t="shared" si="106"/>
        <v>172698</v>
      </c>
      <c r="L702" s="34">
        <f t="shared" si="106"/>
        <v>5699</v>
      </c>
      <c r="M702" s="28" t="s">
        <v>52</v>
      </c>
      <c r="N702" s="2" t="s">
        <v>108</v>
      </c>
      <c r="O702" s="2" t="s">
        <v>1074</v>
      </c>
      <c r="P702" s="2" t="s">
        <v>62</v>
      </c>
      <c r="Q702" s="2" t="s">
        <v>62</v>
      </c>
      <c r="R702" s="2" t="s">
        <v>61</v>
      </c>
      <c r="S702" s="3"/>
      <c r="T702" s="3"/>
      <c r="U702" s="3"/>
      <c r="V702" s="3">
        <v>1</v>
      </c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2" t="s">
        <v>52</v>
      </c>
      <c r="AW702" s="2" t="s">
        <v>1763</v>
      </c>
      <c r="AX702" s="2" t="s">
        <v>52</v>
      </c>
      <c r="AY702" s="2" t="s">
        <v>52</v>
      </c>
      <c r="AZ702" s="2" t="s">
        <v>52</v>
      </c>
    </row>
    <row r="703" spans="1:52" ht="30" customHeight="1" x14ac:dyDescent="0.4">
      <c r="A703" s="28" t="s">
        <v>1037</v>
      </c>
      <c r="B703" s="28" t="s">
        <v>1108</v>
      </c>
      <c r="C703" s="28" t="s">
        <v>973</v>
      </c>
      <c r="D703" s="29">
        <v>1</v>
      </c>
      <c r="E703" s="31">
        <f>TRUNC(SUMIF(V700:V703, RIGHTB(O703, 1), H700:H703)*U703, 2)</f>
        <v>840.28</v>
      </c>
      <c r="F703" s="34">
        <f>TRUNC(E703*D703,0)</f>
        <v>840</v>
      </c>
      <c r="G703" s="31">
        <v>0</v>
      </c>
      <c r="H703" s="34">
        <f>TRUNC(G703*D703,0)</f>
        <v>0</v>
      </c>
      <c r="I703" s="31">
        <v>0</v>
      </c>
      <c r="J703" s="34">
        <f>TRUNC(I703*D703,0)</f>
        <v>0</v>
      </c>
      <c r="K703" s="31">
        <f t="shared" si="106"/>
        <v>840</v>
      </c>
      <c r="L703" s="34">
        <f t="shared" si="106"/>
        <v>840</v>
      </c>
      <c r="M703" s="28" t="s">
        <v>52</v>
      </c>
      <c r="N703" s="2" t="s">
        <v>108</v>
      </c>
      <c r="O703" s="2" t="s">
        <v>1039</v>
      </c>
      <c r="P703" s="2" t="s">
        <v>62</v>
      </c>
      <c r="Q703" s="2" t="s">
        <v>62</v>
      </c>
      <c r="R703" s="2" t="s">
        <v>62</v>
      </c>
      <c r="S703" s="3">
        <v>1</v>
      </c>
      <c r="T703" s="3">
        <v>0</v>
      </c>
      <c r="U703" s="3">
        <v>0.02</v>
      </c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2" t="s">
        <v>52</v>
      </c>
      <c r="AW703" s="2" t="s">
        <v>1764</v>
      </c>
      <c r="AX703" s="2" t="s">
        <v>52</v>
      </c>
      <c r="AY703" s="2" t="s">
        <v>52</v>
      </c>
      <c r="AZ703" s="2" t="s">
        <v>52</v>
      </c>
    </row>
    <row r="704" spans="1:52" ht="30" customHeight="1" x14ac:dyDescent="0.4">
      <c r="A704" s="28" t="s">
        <v>1026</v>
      </c>
      <c r="B704" s="28" t="s">
        <v>52</v>
      </c>
      <c r="C704" s="28" t="s">
        <v>52</v>
      </c>
      <c r="D704" s="29"/>
      <c r="E704" s="31"/>
      <c r="F704" s="34">
        <f>TRUNC(SUMIF(N700:N703, N699, F700:F703),0)</f>
        <v>159840</v>
      </c>
      <c r="G704" s="31"/>
      <c r="H704" s="34">
        <f>TRUNC(SUMIF(N700:N703, N699, H700:H703),0)</f>
        <v>42014</v>
      </c>
      <c r="I704" s="31"/>
      <c r="J704" s="34">
        <f>TRUNC(SUMIF(N700:N703, N699, J700:J703),0)</f>
        <v>0</v>
      </c>
      <c r="K704" s="31"/>
      <c r="L704" s="34">
        <f>F704+H704+J704</f>
        <v>201854</v>
      </c>
      <c r="M704" s="28" t="s">
        <v>52</v>
      </c>
      <c r="N704" s="2" t="s">
        <v>173</v>
      </c>
      <c r="O704" s="2" t="s">
        <v>173</v>
      </c>
      <c r="P704" s="2" t="s">
        <v>52</v>
      </c>
      <c r="Q704" s="2" t="s">
        <v>52</v>
      </c>
      <c r="R704" s="2" t="s">
        <v>52</v>
      </c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2" t="s">
        <v>52</v>
      </c>
      <c r="AW704" s="2" t="s">
        <v>52</v>
      </c>
      <c r="AX704" s="2" t="s">
        <v>52</v>
      </c>
      <c r="AY704" s="2" t="s">
        <v>52</v>
      </c>
      <c r="AZ704" s="2" t="s">
        <v>52</v>
      </c>
    </row>
    <row r="705" spans="1:52" ht="30" customHeight="1" x14ac:dyDescent="0.4">
      <c r="A705" s="29"/>
      <c r="B705" s="29"/>
      <c r="C705" s="29"/>
      <c r="D705" s="29"/>
      <c r="E705" s="31"/>
      <c r="F705" s="34"/>
      <c r="G705" s="31"/>
      <c r="H705" s="34"/>
      <c r="I705" s="31"/>
      <c r="J705" s="34"/>
      <c r="K705" s="31"/>
      <c r="L705" s="34"/>
      <c r="M705" s="29"/>
    </row>
    <row r="706" spans="1:52" ht="30" customHeight="1" x14ac:dyDescent="0.4">
      <c r="A706" s="25" t="s">
        <v>1765</v>
      </c>
      <c r="B706" s="26"/>
      <c r="C706" s="26"/>
      <c r="D706" s="26"/>
      <c r="E706" s="30"/>
      <c r="F706" s="33"/>
      <c r="G706" s="30"/>
      <c r="H706" s="33"/>
      <c r="I706" s="30"/>
      <c r="J706" s="33"/>
      <c r="K706" s="30"/>
      <c r="L706" s="33"/>
      <c r="M706" s="27"/>
      <c r="N706" s="1" t="s">
        <v>549</v>
      </c>
    </row>
    <row r="707" spans="1:52" ht="30" customHeight="1" x14ac:dyDescent="0.4">
      <c r="A707" s="28" t="s">
        <v>1766</v>
      </c>
      <c r="B707" s="28" t="s">
        <v>1767</v>
      </c>
      <c r="C707" s="28" t="s">
        <v>101</v>
      </c>
      <c r="D707" s="29">
        <v>1</v>
      </c>
      <c r="E707" s="31">
        <f>단가대비표!O34</f>
        <v>1150</v>
      </c>
      <c r="F707" s="34">
        <f>TRUNC(E707*D707,0)</f>
        <v>1150</v>
      </c>
      <c r="G707" s="31">
        <f>단가대비표!P34</f>
        <v>0</v>
      </c>
      <c r="H707" s="34">
        <f>TRUNC(G707*D707,0)</f>
        <v>0</v>
      </c>
      <c r="I707" s="31">
        <f>단가대비표!V34</f>
        <v>0</v>
      </c>
      <c r="J707" s="34">
        <f>TRUNC(I707*D707,0)</f>
        <v>0</v>
      </c>
      <c r="K707" s="31">
        <f t="shared" ref="K707:L709" si="107">TRUNC(E707+G707+I707,0)</f>
        <v>1150</v>
      </c>
      <c r="L707" s="34">
        <f t="shared" si="107"/>
        <v>1150</v>
      </c>
      <c r="M707" s="28" t="s">
        <v>52</v>
      </c>
      <c r="N707" s="2" t="s">
        <v>549</v>
      </c>
      <c r="O707" s="2" t="s">
        <v>1768</v>
      </c>
      <c r="P707" s="2" t="s">
        <v>62</v>
      </c>
      <c r="Q707" s="2" t="s">
        <v>62</v>
      </c>
      <c r="R707" s="2" t="s">
        <v>61</v>
      </c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2" t="s">
        <v>52</v>
      </c>
      <c r="AW707" s="2" t="s">
        <v>1769</v>
      </c>
      <c r="AX707" s="2" t="s">
        <v>52</v>
      </c>
      <c r="AY707" s="2" t="s">
        <v>52</v>
      </c>
      <c r="AZ707" s="2" t="s">
        <v>52</v>
      </c>
    </row>
    <row r="708" spans="1:52" ht="30" customHeight="1" x14ac:dyDescent="0.4">
      <c r="A708" s="28" t="s">
        <v>1770</v>
      </c>
      <c r="B708" s="28" t="s">
        <v>1771</v>
      </c>
      <c r="C708" s="28" t="s">
        <v>101</v>
      </c>
      <c r="D708" s="29">
        <v>1</v>
      </c>
      <c r="E708" s="31">
        <f>단가대비표!O28</f>
        <v>1580</v>
      </c>
      <c r="F708" s="34">
        <f>TRUNC(E708*D708,0)</f>
        <v>1580</v>
      </c>
      <c r="G708" s="31">
        <f>단가대비표!P28</f>
        <v>0</v>
      </c>
      <c r="H708" s="34">
        <f>TRUNC(G708*D708,0)</f>
        <v>0</v>
      </c>
      <c r="I708" s="31">
        <f>단가대비표!V28</f>
        <v>0</v>
      </c>
      <c r="J708" s="34">
        <f>TRUNC(I708*D708,0)</f>
        <v>0</v>
      </c>
      <c r="K708" s="31">
        <f t="shared" si="107"/>
        <v>1580</v>
      </c>
      <c r="L708" s="34">
        <f t="shared" si="107"/>
        <v>1580</v>
      </c>
      <c r="M708" s="28" t="s">
        <v>52</v>
      </c>
      <c r="N708" s="2" t="s">
        <v>549</v>
      </c>
      <c r="O708" s="2" t="s">
        <v>1772</v>
      </c>
      <c r="P708" s="2" t="s">
        <v>62</v>
      </c>
      <c r="Q708" s="2" t="s">
        <v>62</v>
      </c>
      <c r="R708" s="2" t="s">
        <v>61</v>
      </c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2" t="s">
        <v>52</v>
      </c>
      <c r="AW708" s="2" t="s">
        <v>1773</v>
      </c>
      <c r="AX708" s="2" t="s">
        <v>52</v>
      </c>
      <c r="AY708" s="2" t="s">
        <v>52</v>
      </c>
      <c r="AZ708" s="2" t="s">
        <v>52</v>
      </c>
    </row>
    <row r="709" spans="1:52" ht="30" customHeight="1" x14ac:dyDescent="0.4">
      <c r="A709" s="28" t="s">
        <v>1774</v>
      </c>
      <c r="B709" s="28" t="s">
        <v>1775</v>
      </c>
      <c r="C709" s="28" t="s">
        <v>101</v>
      </c>
      <c r="D709" s="29">
        <v>1</v>
      </c>
      <c r="E709" s="31">
        <f>단가대비표!O33</f>
        <v>280</v>
      </c>
      <c r="F709" s="34">
        <f>TRUNC(E709*D709,0)</f>
        <v>280</v>
      </c>
      <c r="G709" s="31">
        <f>단가대비표!P33</f>
        <v>0</v>
      </c>
      <c r="H709" s="34">
        <f>TRUNC(G709*D709,0)</f>
        <v>0</v>
      </c>
      <c r="I709" s="31">
        <f>단가대비표!V33</f>
        <v>0</v>
      </c>
      <c r="J709" s="34">
        <f>TRUNC(I709*D709,0)</f>
        <v>0</v>
      </c>
      <c r="K709" s="31">
        <f t="shared" si="107"/>
        <v>280</v>
      </c>
      <c r="L709" s="34">
        <f t="shared" si="107"/>
        <v>280</v>
      </c>
      <c r="M709" s="28" t="s">
        <v>52</v>
      </c>
      <c r="N709" s="2" t="s">
        <v>549</v>
      </c>
      <c r="O709" s="2" t="s">
        <v>1776</v>
      </c>
      <c r="P709" s="2" t="s">
        <v>62</v>
      </c>
      <c r="Q709" s="2" t="s">
        <v>62</v>
      </c>
      <c r="R709" s="2" t="s">
        <v>61</v>
      </c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2" t="s">
        <v>52</v>
      </c>
      <c r="AW709" s="2" t="s">
        <v>1777</v>
      </c>
      <c r="AX709" s="2" t="s">
        <v>52</v>
      </c>
      <c r="AY709" s="2" t="s">
        <v>52</v>
      </c>
      <c r="AZ709" s="2" t="s">
        <v>52</v>
      </c>
    </row>
    <row r="710" spans="1:52" ht="30" customHeight="1" x14ac:dyDescent="0.4">
      <c r="A710" s="28" t="s">
        <v>1026</v>
      </c>
      <c r="B710" s="28" t="s">
        <v>52</v>
      </c>
      <c r="C710" s="28" t="s">
        <v>52</v>
      </c>
      <c r="D710" s="29"/>
      <c r="E710" s="31"/>
      <c r="F710" s="34">
        <f>TRUNC(SUMIF(N707:N709, N706, F707:F709),0)</f>
        <v>3010</v>
      </c>
      <c r="G710" s="31"/>
      <c r="H710" s="34">
        <f>TRUNC(SUMIF(N707:N709, N706, H707:H709),0)</f>
        <v>0</v>
      </c>
      <c r="I710" s="31"/>
      <c r="J710" s="34">
        <f>TRUNC(SUMIF(N707:N709, N706, J707:J709),0)</f>
        <v>0</v>
      </c>
      <c r="K710" s="31"/>
      <c r="L710" s="34">
        <f>F710+H710+J710</f>
        <v>3010</v>
      </c>
      <c r="M710" s="28" t="s">
        <v>52</v>
      </c>
      <c r="N710" s="2" t="s">
        <v>173</v>
      </c>
      <c r="O710" s="2" t="s">
        <v>173</v>
      </c>
      <c r="P710" s="2" t="s">
        <v>52</v>
      </c>
      <c r="Q710" s="2" t="s">
        <v>52</v>
      </c>
      <c r="R710" s="2" t="s">
        <v>52</v>
      </c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2" t="s">
        <v>52</v>
      </c>
      <c r="AW710" s="2" t="s">
        <v>52</v>
      </c>
      <c r="AX710" s="2" t="s">
        <v>52</v>
      </c>
      <c r="AY710" s="2" t="s">
        <v>52</v>
      </c>
      <c r="AZ710" s="2" t="s">
        <v>52</v>
      </c>
    </row>
    <row r="711" spans="1:52" ht="30" customHeight="1" x14ac:dyDescent="0.4">
      <c r="A711" s="29"/>
      <c r="B711" s="29"/>
      <c r="C711" s="29"/>
      <c r="D711" s="29"/>
      <c r="E711" s="31"/>
      <c r="F711" s="34"/>
      <c r="G711" s="31"/>
      <c r="H711" s="34"/>
      <c r="I711" s="31"/>
      <c r="J711" s="34"/>
      <c r="K711" s="31"/>
      <c r="L711" s="34"/>
      <c r="M711" s="29"/>
    </row>
    <row r="712" spans="1:52" ht="30" customHeight="1" x14ac:dyDescent="0.4">
      <c r="A712" s="25" t="s">
        <v>1778</v>
      </c>
      <c r="B712" s="26"/>
      <c r="C712" s="26"/>
      <c r="D712" s="26"/>
      <c r="E712" s="30"/>
      <c r="F712" s="33"/>
      <c r="G712" s="30"/>
      <c r="H712" s="33"/>
      <c r="I712" s="30"/>
      <c r="J712" s="33"/>
      <c r="K712" s="30"/>
      <c r="L712" s="33"/>
      <c r="M712" s="27"/>
      <c r="N712" s="1" t="s">
        <v>546</v>
      </c>
    </row>
    <row r="713" spans="1:52" ht="30" customHeight="1" x14ac:dyDescent="0.4">
      <c r="A713" s="28" t="s">
        <v>1766</v>
      </c>
      <c r="B713" s="28" t="s">
        <v>1779</v>
      </c>
      <c r="C713" s="28" t="s">
        <v>101</v>
      </c>
      <c r="D713" s="29">
        <v>1</v>
      </c>
      <c r="E713" s="31">
        <f>단가대비표!O35</f>
        <v>3110</v>
      </c>
      <c r="F713" s="34">
        <f>TRUNC(E713*D713,0)</f>
        <v>3110</v>
      </c>
      <c r="G713" s="31">
        <f>단가대비표!P35</f>
        <v>0</v>
      </c>
      <c r="H713" s="34">
        <f>TRUNC(G713*D713,0)</f>
        <v>0</v>
      </c>
      <c r="I713" s="31">
        <f>단가대비표!V35</f>
        <v>0</v>
      </c>
      <c r="J713" s="34">
        <f>TRUNC(I713*D713,0)</f>
        <v>0</v>
      </c>
      <c r="K713" s="31">
        <f t="shared" ref="K713:L715" si="108">TRUNC(E713+G713+I713,0)</f>
        <v>3110</v>
      </c>
      <c r="L713" s="34">
        <f t="shared" si="108"/>
        <v>3110</v>
      </c>
      <c r="M713" s="28" t="s">
        <v>52</v>
      </c>
      <c r="N713" s="2" t="s">
        <v>546</v>
      </c>
      <c r="O713" s="2" t="s">
        <v>1780</v>
      </c>
      <c r="P713" s="2" t="s">
        <v>62</v>
      </c>
      <c r="Q713" s="2" t="s">
        <v>62</v>
      </c>
      <c r="R713" s="2" t="s">
        <v>61</v>
      </c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2" t="s">
        <v>52</v>
      </c>
      <c r="AW713" s="2" t="s">
        <v>1781</v>
      </c>
      <c r="AX713" s="2" t="s">
        <v>52</v>
      </c>
      <c r="AY713" s="2" t="s">
        <v>52</v>
      </c>
      <c r="AZ713" s="2" t="s">
        <v>52</v>
      </c>
    </row>
    <row r="714" spans="1:52" ht="30" customHeight="1" x14ac:dyDescent="0.4">
      <c r="A714" s="28" t="s">
        <v>1770</v>
      </c>
      <c r="B714" s="28" t="s">
        <v>1771</v>
      </c>
      <c r="C714" s="28" t="s">
        <v>101</v>
      </c>
      <c r="D714" s="29">
        <v>1</v>
      </c>
      <c r="E714" s="31">
        <f>단가대비표!O28</f>
        <v>1580</v>
      </c>
      <c r="F714" s="34">
        <f>TRUNC(E714*D714,0)</f>
        <v>1580</v>
      </c>
      <c r="G714" s="31">
        <f>단가대비표!P28</f>
        <v>0</v>
      </c>
      <c r="H714" s="34">
        <f>TRUNC(G714*D714,0)</f>
        <v>0</v>
      </c>
      <c r="I714" s="31">
        <f>단가대비표!V28</f>
        <v>0</v>
      </c>
      <c r="J714" s="34">
        <f>TRUNC(I714*D714,0)</f>
        <v>0</v>
      </c>
      <c r="K714" s="31">
        <f t="shared" si="108"/>
        <v>1580</v>
      </c>
      <c r="L714" s="34">
        <f t="shared" si="108"/>
        <v>1580</v>
      </c>
      <c r="M714" s="28" t="s">
        <v>52</v>
      </c>
      <c r="N714" s="2" t="s">
        <v>546</v>
      </c>
      <c r="O714" s="2" t="s">
        <v>1772</v>
      </c>
      <c r="P714" s="2" t="s">
        <v>62</v>
      </c>
      <c r="Q714" s="2" t="s">
        <v>62</v>
      </c>
      <c r="R714" s="2" t="s">
        <v>61</v>
      </c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2" t="s">
        <v>52</v>
      </c>
      <c r="AW714" s="2" t="s">
        <v>1782</v>
      </c>
      <c r="AX714" s="2" t="s">
        <v>52</v>
      </c>
      <c r="AY714" s="2" t="s">
        <v>52</v>
      </c>
      <c r="AZ714" s="2" t="s">
        <v>52</v>
      </c>
    </row>
    <row r="715" spans="1:52" ht="30" customHeight="1" x14ac:dyDescent="0.4">
      <c r="A715" s="28" t="s">
        <v>1774</v>
      </c>
      <c r="B715" s="28" t="s">
        <v>1775</v>
      </c>
      <c r="C715" s="28" t="s">
        <v>101</v>
      </c>
      <c r="D715" s="29">
        <v>1</v>
      </c>
      <c r="E715" s="31">
        <f>단가대비표!O33</f>
        <v>280</v>
      </c>
      <c r="F715" s="34">
        <f>TRUNC(E715*D715,0)</f>
        <v>280</v>
      </c>
      <c r="G715" s="31">
        <f>단가대비표!P33</f>
        <v>0</v>
      </c>
      <c r="H715" s="34">
        <f>TRUNC(G715*D715,0)</f>
        <v>0</v>
      </c>
      <c r="I715" s="31">
        <f>단가대비표!V33</f>
        <v>0</v>
      </c>
      <c r="J715" s="34">
        <f>TRUNC(I715*D715,0)</f>
        <v>0</v>
      </c>
      <c r="K715" s="31">
        <f t="shared" si="108"/>
        <v>280</v>
      </c>
      <c r="L715" s="34">
        <f t="shared" si="108"/>
        <v>280</v>
      </c>
      <c r="M715" s="28" t="s">
        <v>52</v>
      </c>
      <c r="N715" s="2" t="s">
        <v>546</v>
      </c>
      <c r="O715" s="2" t="s">
        <v>1776</v>
      </c>
      <c r="P715" s="2" t="s">
        <v>62</v>
      </c>
      <c r="Q715" s="2" t="s">
        <v>62</v>
      </c>
      <c r="R715" s="2" t="s">
        <v>61</v>
      </c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2" t="s">
        <v>52</v>
      </c>
      <c r="AW715" s="2" t="s">
        <v>1783</v>
      </c>
      <c r="AX715" s="2" t="s">
        <v>52</v>
      </c>
      <c r="AY715" s="2" t="s">
        <v>52</v>
      </c>
      <c r="AZ715" s="2" t="s">
        <v>52</v>
      </c>
    </row>
    <row r="716" spans="1:52" ht="30" customHeight="1" x14ac:dyDescent="0.4">
      <c r="A716" s="28" t="s">
        <v>1026</v>
      </c>
      <c r="B716" s="28" t="s">
        <v>52</v>
      </c>
      <c r="C716" s="28" t="s">
        <v>52</v>
      </c>
      <c r="D716" s="29"/>
      <c r="E716" s="31"/>
      <c r="F716" s="34">
        <f>TRUNC(SUMIF(N713:N715, N712, F713:F715),0)</f>
        <v>4970</v>
      </c>
      <c r="G716" s="31"/>
      <c r="H716" s="34">
        <f>TRUNC(SUMIF(N713:N715, N712, H713:H715),0)</f>
        <v>0</v>
      </c>
      <c r="I716" s="31"/>
      <c r="J716" s="34">
        <f>TRUNC(SUMIF(N713:N715, N712, J713:J715),0)</f>
        <v>0</v>
      </c>
      <c r="K716" s="31"/>
      <c r="L716" s="34">
        <f>F716+H716+J716</f>
        <v>4970</v>
      </c>
      <c r="M716" s="28" t="s">
        <v>52</v>
      </c>
      <c r="N716" s="2" t="s">
        <v>173</v>
      </c>
      <c r="O716" s="2" t="s">
        <v>173</v>
      </c>
      <c r="P716" s="2" t="s">
        <v>52</v>
      </c>
      <c r="Q716" s="2" t="s">
        <v>52</v>
      </c>
      <c r="R716" s="2" t="s">
        <v>52</v>
      </c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2" t="s">
        <v>52</v>
      </c>
      <c r="AW716" s="2" t="s">
        <v>52</v>
      </c>
      <c r="AX716" s="2" t="s">
        <v>52</v>
      </c>
      <c r="AY716" s="2" t="s">
        <v>52</v>
      </c>
      <c r="AZ716" s="2" t="s">
        <v>52</v>
      </c>
    </row>
    <row r="717" spans="1:52" ht="30" customHeight="1" x14ac:dyDescent="0.4">
      <c r="A717" s="29"/>
      <c r="B717" s="29"/>
      <c r="C717" s="29"/>
      <c r="D717" s="29"/>
      <c r="E717" s="31"/>
      <c r="F717" s="34"/>
      <c r="G717" s="31"/>
      <c r="H717" s="34"/>
      <c r="I717" s="31"/>
      <c r="J717" s="34"/>
      <c r="K717" s="31"/>
      <c r="L717" s="34"/>
      <c r="M717" s="29"/>
    </row>
    <row r="718" spans="1:52" ht="30" customHeight="1" x14ac:dyDescent="0.4">
      <c r="A718" s="25" t="s">
        <v>1784</v>
      </c>
      <c r="B718" s="26"/>
      <c r="C718" s="26"/>
      <c r="D718" s="26"/>
      <c r="E718" s="30"/>
      <c r="F718" s="33"/>
      <c r="G718" s="30"/>
      <c r="H718" s="33"/>
      <c r="I718" s="30"/>
      <c r="J718" s="33"/>
      <c r="K718" s="30"/>
      <c r="L718" s="33"/>
      <c r="M718" s="27"/>
      <c r="N718" s="1" t="s">
        <v>403</v>
      </c>
    </row>
    <row r="719" spans="1:52" ht="30" customHeight="1" x14ac:dyDescent="0.4">
      <c r="A719" s="28" t="s">
        <v>1766</v>
      </c>
      <c r="B719" s="28" t="s">
        <v>1785</v>
      </c>
      <c r="C719" s="28" t="s">
        <v>101</v>
      </c>
      <c r="D719" s="29">
        <v>1</v>
      </c>
      <c r="E719" s="31">
        <f>단가대비표!O36</f>
        <v>510</v>
      </c>
      <c r="F719" s="34">
        <f>TRUNC(E719*D719,0)</f>
        <v>510</v>
      </c>
      <c r="G719" s="31">
        <f>단가대비표!P36</f>
        <v>0</v>
      </c>
      <c r="H719" s="34">
        <f>TRUNC(G719*D719,0)</f>
        <v>0</v>
      </c>
      <c r="I719" s="31">
        <f>단가대비표!V36</f>
        <v>0</v>
      </c>
      <c r="J719" s="34">
        <f>TRUNC(I719*D719,0)</f>
        <v>0</v>
      </c>
      <c r="K719" s="31">
        <f t="shared" ref="K719:L721" si="109">TRUNC(E719+G719+I719,0)</f>
        <v>510</v>
      </c>
      <c r="L719" s="34">
        <f t="shared" si="109"/>
        <v>510</v>
      </c>
      <c r="M719" s="28" t="s">
        <v>52</v>
      </c>
      <c r="N719" s="2" t="s">
        <v>403</v>
      </c>
      <c r="O719" s="2" t="s">
        <v>1786</v>
      </c>
      <c r="P719" s="2" t="s">
        <v>62</v>
      </c>
      <c r="Q719" s="2" t="s">
        <v>62</v>
      </c>
      <c r="R719" s="2" t="s">
        <v>61</v>
      </c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2" t="s">
        <v>52</v>
      </c>
      <c r="AW719" s="2" t="s">
        <v>1787</v>
      </c>
      <c r="AX719" s="2" t="s">
        <v>52</v>
      </c>
      <c r="AY719" s="2" t="s">
        <v>52</v>
      </c>
      <c r="AZ719" s="2" t="s">
        <v>52</v>
      </c>
    </row>
    <row r="720" spans="1:52" ht="30" customHeight="1" x14ac:dyDescent="0.4">
      <c r="A720" s="28" t="s">
        <v>1770</v>
      </c>
      <c r="B720" s="28" t="s">
        <v>1788</v>
      </c>
      <c r="C720" s="28" t="s">
        <v>101</v>
      </c>
      <c r="D720" s="29">
        <v>1</v>
      </c>
      <c r="E720" s="31">
        <f>단가대비표!O27</f>
        <v>1220</v>
      </c>
      <c r="F720" s="34">
        <f>TRUNC(E720*D720,0)</f>
        <v>1220</v>
      </c>
      <c r="G720" s="31">
        <f>단가대비표!P27</f>
        <v>0</v>
      </c>
      <c r="H720" s="34">
        <f>TRUNC(G720*D720,0)</f>
        <v>0</v>
      </c>
      <c r="I720" s="31">
        <f>단가대비표!V27</f>
        <v>0</v>
      </c>
      <c r="J720" s="34">
        <f>TRUNC(I720*D720,0)</f>
        <v>0</v>
      </c>
      <c r="K720" s="31">
        <f t="shared" si="109"/>
        <v>1220</v>
      </c>
      <c r="L720" s="34">
        <f t="shared" si="109"/>
        <v>1220</v>
      </c>
      <c r="M720" s="28" t="s">
        <v>52</v>
      </c>
      <c r="N720" s="2" t="s">
        <v>403</v>
      </c>
      <c r="O720" s="2" t="s">
        <v>1789</v>
      </c>
      <c r="P720" s="2" t="s">
        <v>62</v>
      </c>
      <c r="Q720" s="2" t="s">
        <v>62</v>
      </c>
      <c r="R720" s="2" t="s">
        <v>61</v>
      </c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2" t="s">
        <v>52</v>
      </c>
      <c r="AW720" s="2" t="s">
        <v>1790</v>
      </c>
      <c r="AX720" s="2" t="s">
        <v>52</v>
      </c>
      <c r="AY720" s="2" t="s">
        <v>52</v>
      </c>
      <c r="AZ720" s="2" t="s">
        <v>52</v>
      </c>
    </row>
    <row r="721" spans="1:52" ht="30" customHeight="1" x14ac:dyDescent="0.4">
      <c r="A721" s="28" t="s">
        <v>1774</v>
      </c>
      <c r="B721" s="28" t="s">
        <v>1791</v>
      </c>
      <c r="C721" s="28" t="s">
        <v>101</v>
      </c>
      <c r="D721" s="29">
        <v>1</v>
      </c>
      <c r="E721" s="31">
        <f>단가대비표!O32</f>
        <v>120</v>
      </c>
      <c r="F721" s="34">
        <f>TRUNC(E721*D721,0)</f>
        <v>120</v>
      </c>
      <c r="G721" s="31">
        <f>단가대비표!P32</f>
        <v>0</v>
      </c>
      <c r="H721" s="34">
        <f>TRUNC(G721*D721,0)</f>
        <v>0</v>
      </c>
      <c r="I721" s="31">
        <f>단가대비표!V32</f>
        <v>0</v>
      </c>
      <c r="J721" s="34">
        <f>TRUNC(I721*D721,0)</f>
        <v>0</v>
      </c>
      <c r="K721" s="31">
        <f t="shared" si="109"/>
        <v>120</v>
      </c>
      <c r="L721" s="34">
        <f t="shared" si="109"/>
        <v>120</v>
      </c>
      <c r="M721" s="28" t="s">
        <v>52</v>
      </c>
      <c r="N721" s="2" t="s">
        <v>403</v>
      </c>
      <c r="O721" s="2" t="s">
        <v>1792</v>
      </c>
      <c r="P721" s="2" t="s">
        <v>62</v>
      </c>
      <c r="Q721" s="2" t="s">
        <v>62</v>
      </c>
      <c r="R721" s="2" t="s">
        <v>61</v>
      </c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2" t="s">
        <v>52</v>
      </c>
      <c r="AW721" s="2" t="s">
        <v>1793</v>
      </c>
      <c r="AX721" s="2" t="s">
        <v>52</v>
      </c>
      <c r="AY721" s="2" t="s">
        <v>52</v>
      </c>
      <c r="AZ721" s="2" t="s">
        <v>52</v>
      </c>
    </row>
    <row r="722" spans="1:52" ht="30" customHeight="1" x14ac:dyDescent="0.4">
      <c r="A722" s="28" t="s">
        <v>1026</v>
      </c>
      <c r="B722" s="28" t="s">
        <v>52</v>
      </c>
      <c r="C722" s="28" t="s">
        <v>52</v>
      </c>
      <c r="D722" s="29"/>
      <c r="E722" s="31"/>
      <c r="F722" s="34">
        <f>TRUNC(SUMIF(N719:N721, N718, F719:F721),0)</f>
        <v>1850</v>
      </c>
      <c r="G722" s="31"/>
      <c r="H722" s="34">
        <f>TRUNC(SUMIF(N719:N721, N718, H719:H721),0)</f>
        <v>0</v>
      </c>
      <c r="I722" s="31"/>
      <c r="J722" s="34">
        <f>TRUNC(SUMIF(N719:N721, N718, J719:J721),0)</f>
        <v>0</v>
      </c>
      <c r="K722" s="31"/>
      <c r="L722" s="34">
        <f>F722+H722+J722</f>
        <v>1850</v>
      </c>
      <c r="M722" s="28" t="s">
        <v>52</v>
      </c>
      <c r="N722" s="2" t="s">
        <v>173</v>
      </c>
      <c r="O722" s="2" t="s">
        <v>173</v>
      </c>
      <c r="P722" s="2" t="s">
        <v>52</v>
      </c>
      <c r="Q722" s="2" t="s">
        <v>52</v>
      </c>
      <c r="R722" s="2" t="s">
        <v>52</v>
      </c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2" t="s">
        <v>52</v>
      </c>
      <c r="AW722" s="2" t="s">
        <v>52</v>
      </c>
      <c r="AX722" s="2" t="s">
        <v>52</v>
      </c>
      <c r="AY722" s="2" t="s">
        <v>52</v>
      </c>
      <c r="AZ722" s="2" t="s">
        <v>52</v>
      </c>
    </row>
    <row r="723" spans="1:52" ht="30" customHeight="1" x14ac:dyDescent="0.4">
      <c r="A723" s="29"/>
      <c r="B723" s="29"/>
      <c r="C723" s="29"/>
      <c r="D723" s="29"/>
      <c r="E723" s="31"/>
      <c r="F723" s="34"/>
      <c r="G723" s="31"/>
      <c r="H723" s="34"/>
      <c r="I723" s="31"/>
      <c r="J723" s="34"/>
      <c r="K723" s="31"/>
      <c r="L723" s="34"/>
      <c r="M723" s="29"/>
    </row>
    <row r="724" spans="1:52" ht="30" customHeight="1" x14ac:dyDescent="0.4">
      <c r="A724" s="25" t="s">
        <v>1794</v>
      </c>
      <c r="B724" s="26"/>
      <c r="C724" s="26"/>
      <c r="D724" s="26"/>
      <c r="E724" s="30"/>
      <c r="F724" s="33"/>
      <c r="G724" s="30"/>
      <c r="H724" s="33"/>
      <c r="I724" s="30"/>
      <c r="J724" s="33"/>
      <c r="K724" s="30"/>
      <c r="L724" s="33"/>
      <c r="M724" s="27"/>
      <c r="N724" s="1" t="s">
        <v>400</v>
      </c>
    </row>
    <row r="725" spans="1:52" ht="30" customHeight="1" x14ac:dyDescent="0.4">
      <c r="A725" s="28" t="s">
        <v>1766</v>
      </c>
      <c r="B725" s="28" t="s">
        <v>1795</v>
      </c>
      <c r="C725" s="28" t="s">
        <v>101</v>
      </c>
      <c r="D725" s="29">
        <v>1</v>
      </c>
      <c r="E725" s="31">
        <f>단가대비표!O37</f>
        <v>780</v>
      </c>
      <c r="F725" s="34">
        <f>TRUNC(E725*D725,0)</f>
        <v>780</v>
      </c>
      <c r="G725" s="31">
        <f>단가대비표!P37</f>
        <v>0</v>
      </c>
      <c r="H725" s="34">
        <f>TRUNC(G725*D725,0)</f>
        <v>0</v>
      </c>
      <c r="I725" s="31">
        <f>단가대비표!V37</f>
        <v>0</v>
      </c>
      <c r="J725" s="34">
        <f>TRUNC(I725*D725,0)</f>
        <v>0</v>
      </c>
      <c r="K725" s="31">
        <f t="shared" ref="K725:L727" si="110">TRUNC(E725+G725+I725,0)</f>
        <v>780</v>
      </c>
      <c r="L725" s="34">
        <f t="shared" si="110"/>
        <v>780</v>
      </c>
      <c r="M725" s="28" t="s">
        <v>52</v>
      </c>
      <c r="N725" s="2" t="s">
        <v>400</v>
      </c>
      <c r="O725" s="2" t="s">
        <v>1796</v>
      </c>
      <c r="P725" s="2" t="s">
        <v>62</v>
      </c>
      <c r="Q725" s="2" t="s">
        <v>62</v>
      </c>
      <c r="R725" s="2" t="s">
        <v>61</v>
      </c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2" t="s">
        <v>52</v>
      </c>
      <c r="AW725" s="2" t="s">
        <v>1797</v>
      </c>
      <c r="AX725" s="2" t="s">
        <v>52</v>
      </c>
      <c r="AY725" s="2" t="s">
        <v>52</v>
      </c>
      <c r="AZ725" s="2" t="s">
        <v>52</v>
      </c>
    </row>
    <row r="726" spans="1:52" ht="30" customHeight="1" x14ac:dyDescent="0.4">
      <c r="A726" s="28" t="s">
        <v>1770</v>
      </c>
      <c r="B726" s="28" t="s">
        <v>1788</v>
      </c>
      <c r="C726" s="28" t="s">
        <v>101</v>
      </c>
      <c r="D726" s="29">
        <v>1</v>
      </c>
      <c r="E726" s="31">
        <f>단가대비표!O27</f>
        <v>1220</v>
      </c>
      <c r="F726" s="34">
        <f>TRUNC(E726*D726,0)</f>
        <v>1220</v>
      </c>
      <c r="G726" s="31">
        <f>단가대비표!P27</f>
        <v>0</v>
      </c>
      <c r="H726" s="34">
        <f>TRUNC(G726*D726,0)</f>
        <v>0</v>
      </c>
      <c r="I726" s="31">
        <f>단가대비표!V27</f>
        <v>0</v>
      </c>
      <c r="J726" s="34">
        <f>TRUNC(I726*D726,0)</f>
        <v>0</v>
      </c>
      <c r="K726" s="31">
        <f t="shared" si="110"/>
        <v>1220</v>
      </c>
      <c r="L726" s="34">
        <f t="shared" si="110"/>
        <v>1220</v>
      </c>
      <c r="M726" s="28" t="s">
        <v>52</v>
      </c>
      <c r="N726" s="2" t="s">
        <v>400</v>
      </c>
      <c r="O726" s="2" t="s">
        <v>1789</v>
      </c>
      <c r="P726" s="2" t="s">
        <v>62</v>
      </c>
      <c r="Q726" s="2" t="s">
        <v>62</v>
      </c>
      <c r="R726" s="2" t="s">
        <v>61</v>
      </c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2" t="s">
        <v>52</v>
      </c>
      <c r="AW726" s="2" t="s">
        <v>1798</v>
      </c>
      <c r="AX726" s="2" t="s">
        <v>52</v>
      </c>
      <c r="AY726" s="2" t="s">
        <v>52</v>
      </c>
      <c r="AZ726" s="2" t="s">
        <v>52</v>
      </c>
    </row>
    <row r="727" spans="1:52" ht="30" customHeight="1" x14ac:dyDescent="0.4">
      <c r="A727" s="28" t="s">
        <v>1774</v>
      </c>
      <c r="B727" s="28" t="s">
        <v>1791</v>
      </c>
      <c r="C727" s="28" t="s">
        <v>101</v>
      </c>
      <c r="D727" s="29">
        <v>1</v>
      </c>
      <c r="E727" s="31">
        <f>단가대비표!O32</f>
        <v>120</v>
      </c>
      <c r="F727" s="34">
        <f>TRUNC(E727*D727,0)</f>
        <v>120</v>
      </c>
      <c r="G727" s="31">
        <f>단가대비표!P32</f>
        <v>0</v>
      </c>
      <c r="H727" s="34">
        <f>TRUNC(G727*D727,0)</f>
        <v>0</v>
      </c>
      <c r="I727" s="31">
        <f>단가대비표!V32</f>
        <v>0</v>
      </c>
      <c r="J727" s="34">
        <f>TRUNC(I727*D727,0)</f>
        <v>0</v>
      </c>
      <c r="K727" s="31">
        <f t="shared" si="110"/>
        <v>120</v>
      </c>
      <c r="L727" s="34">
        <f t="shared" si="110"/>
        <v>120</v>
      </c>
      <c r="M727" s="28" t="s">
        <v>52</v>
      </c>
      <c r="N727" s="2" t="s">
        <v>400</v>
      </c>
      <c r="O727" s="2" t="s">
        <v>1792</v>
      </c>
      <c r="P727" s="2" t="s">
        <v>62</v>
      </c>
      <c r="Q727" s="2" t="s">
        <v>62</v>
      </c>
      <c r="R727" s="2" t="s">
        <v>61</v>
      </c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2" t="s">
        <v>52</v>
      </c>
      <c r="AW727" s="2" t="s">
        <v>1799</v>
      </c>
      <c r="AX727" s="2" t="s">
        <v>52</v>
      </c>
      <c r="AY727" s="2" t="s">
        <v>52</v>
      </c>
      <c r="AZ727" s="2" t="s">
        <v>52</v>
      </c>
    </row>
    <row r="728" spans="1:52" ht="30" customHeight="1" x14ac:dyDescent="0.4">
      <c r="A728" s="28" t="s">
        <v>1026</v>
      </c>
      <c r="B728" s="28" t="s">
        <v>52</v>
      </c>
      <c r="C728" s="28" t="s">
        <v>52</v>
      </c>
      <c r="D728" s="29"/>
      <c r="E728" s="31"/>
      <c r="F728" s="34">
        <f>TRUNC(SUMIF(N725:N727, N724, F725:F727),0)</f>
        <v>2120</v>
      </c>
      <c r="G728" s="31"/>
      <c r="H728" s="34">
        <f>TRUNC(SUMIF(N725:N727, N724, H725:H727),0)</f>
        <v>0</v>
      </c>
      <c r="I728" s="31"/>
      <c r="J728" s="34">
        <f>TRUNC(SUMIF(N725:N727, N724, J725:J727),0)</f>
        <v>0</v>
      </c>
      <c r="K728" s="31"/>
      <c r="L728" s="34">
        <f>F728+H728+J728</f>
        <v>2120</v>
      </c>
      <c r="M728" s="28" t="s">
        <v>52</v>
      </c>
      <c r="N728" s="2" t="s">
        <v>173</v>
      </c>
      <c r="O728" s="2" t="s">
        <v>173</v>
      </c>
      <c r="P728" s="2" t="s">
        <v>52</v>
      </c>
      <c r="Q728" s="2" t="s">
        <v>52</v>
      </c>
      <c r="R728" s="2" t="s">
        <v>52</v>
      </c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2" t="s">
        <v>52</v>
      </c>
      <c r="AW728" s="2" t="s">
        <v>52</v>
      </c>
      <c r="AX728" s="2" t="s">
        <v>52</v>
      </c>
      <c r="AY728" s="2" t="s">
        <v>52</v>
      </c>
      <c r="AZ728" s="2" t="s">
        <v>52</v>
      </c>
    </row>
    <row r="729" spans="1:52" ht="30" customHeight="1" x14ac:dyDescent="0.4">
      <c r="A729" s="29"/>
      <c r="B729" s="29"/>
      <c r="C729" s="29"/>
      <c r="D729" s="29"/>
      <c r="E729" s="31"/>
      <c r="F729" s="34"/>
      <c r="G729" s="31"/>
      <c r="H729" s="34"/>
      <c r="I729" s="31"/>
      <c r="J729" s="34"/>
      <c r="K729" s="31"/>
      <c r="L729" s="34"/>
      <c r="M729" s="29"/>
    </row>
    <row r="730" spans="1:52" ht="30" customHeight="1" x14ac:dyDescent="0.4">
      <c r="A730" s="25" t="s">
        <v>1800</v>
      </c>
      <c r="B730" s="26"/>
      <c r="C730" s="26"/>
      <c r="D730" s="26"/>
      <c r="E730" s="30"/>
      <c r="F730" s="33"/>
      <c r="G730" s="30"/>
      <c r="H730" s="33"/>
      <c r="I730" s="30"/>
      <c r="J730" s="33"/>
      <c r="K730" s="30"/>
      <c r="L730" s="33"/>
      <c r="M730" s="27"/>
      <c r="N730" s="1" t="s">
        <v>103</v>
      </c>
    </row>
    <row r="731" spans="1:52" ht="30" customHeight="1" x14ac:dyDescent="0.4">
      <c r="A731" s="28" t="s">
        <v>1801</v>
      </c>
      <c r="B731" s="28" t="s">
        <v>1802</v>
      </c>
      <c r="C731" s="28" t="s">
        <v>101</v>
      </c>
      <c r="D731" s="29">
        <v>1</v>
      </c>
      <c r="E731" s="31">
        <f>단가대비표!O13</f>
        <v>143000</v>
      </c>
      <c r="F731" s="34">
        <f>TRUNC(E731*D731,0)</f>
        <v>143000</v>
      </c>
      <c r="G731" s="31">
        <f>단가대비표!P13</f>
        <v>0</v>
      </c>
      <c r="H731" s="34">
        <f>TRUNC(G731*D731,0)</f>
        <v>0</v>
      </c>
      <c r="I731" s="31">
        <f>단가대비표!V13</f>
        <v>0</v>
      </c>
      <c r="J731" s="34">
        <f>TRUNC(I731*D731,0)</f>
        <v>0</v>
      </c>
      <c r="K731" s="31">
        <f t="shared" ref="K731:L734" si="111">TRUNC(E731+G731+I731,0)</f>
        <v>143000</v>
      </c>
      <c r="L731" s="34">
        <f t="shared" si="111"/>
        <v>143000</v>
      </c>
      <c r="M731" s="28" t="s">
        <v>52</v>
      </c>
      <c r="N731" s="2" t="s">
        <v>103</v>
      </c>
      <c r="O731" s="2" t="s">
        <v>1803</v>
      </c>
      <c r="P731" s="2" t="s">
        <v>62</v>
      </c>
      <c r="Q731" s="2" t="s">
        <v>62</v>
      </c>
      <c r="R731" s="2" t="s">
        <v>61</v>
      </c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2" t="s">
        <v>52</v>
      </c>
      <c r="AW731" s="2" t="s">
        <v>1804</v>
      </c>
      <c r="AX731" s="2" t="s">
        <v>52</v>
      </c>
      <c r="AY731" s="2" t="s">
        <v>52</v>
      </c>
      <c r="AZ731" s="2" t="s">
        <v>52</v>
      </c>
    </row>
    <row r="732" spans="1:52" ht="30" customHeight="1" x14ac:dyDescent="0.4">
      <c r="A732" s="28" t="s">
        <v>1657</v>
      </c>
      <c r="B732" s="28" t="s">
        <v>1033</v>
      </c>
      <c r="C732" s="28" t="s">
        <v>1034</v>
      </c>
      <c r="D732" s="29">
        <v>0.13900000000000001</v>
      </c>
      <c r="E732" s="31">
        <f>단가대비표!O217</f>
        <v>0</v>
      </c>
      <c r="F732" s="34">
        <f>TRUNC(E732*D732,0)</f>
        <v>0</v>
      </c>
      <c r="G732" s="31">
        <f>단가대비표!P217</f>
        <v>221435</v>
      </c>
      <c r="H732" s="34">
        <f>TRUNC(G732*D732,0)</f>
        <v>30779</v>
      </c>
      <c r="I732" s="31">
        <f>단가대비표!V217</f>
        <v>0</v>
      </c>
      <c r="J732" s="34">
        <f>TRUNC(I732*D732,0)</f>
        <v>0</v>
      </c>
      <c r="K732" s="31">
        <f t="shared" si="111"/>
        <v>221435</v>
      </c>
      <c r="L732" s="34">
        <f t="shared" si="111"/>
        <v>30779</v>
      </c>
      <c r="M732" s="28" t="s">
        <v>52</v>
      </c>
      <c r="N732" s="2" t="s">
        <v>103</v>
      </c>
      <c r="O732" s="2" t="s">
        <v>1658</v>
      </c>
      <c r="P732" s="2" t="s">
        <v>62</v>
      </c>
      <c r="Q732" s="2" t="s">
        <v>62</v>
      </c>
      <c r="R732" s="2" t="s">
        <v>61</v>
      </c>
      <c r="S732" s="3"/>
      <c r="T732" s="3"/>
      <c r="U732" s="3"/>
      <c r="V732" s="3">
        <v>1</v>
      </c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2" t="s">
        <v>52</v>
      </c>
      <c r="AW732" s="2" t="s">
        <v>1805</v>
      </c>
      <c r="AX732" s="2" t="s">
        <v>52</v>
      </c>
      <c r="AY732" s="2" t="s">
        <v>52</v>
      </c>
      <c r="AZ732" s="2" t="s">
        <v>52</v>
      </c>
    </row>
    <row r="733" spans="1:52" ht="30" customHeight="1" x14ac:dyDescent="0.4">
      <c r="A733" s="28" t="s">
        <v>1073</v>
      </c>
      <c r="B733" s="28" t="s">
        <v>1033</v>
      </c>
      <c r="C733" s="28" t="s">
        <v>1034</v>
      </c>
      <c r="D733" s="29">
        <v>2.8000000000000001E-2</v>
      </c>
      <c r="E733" s="31">
        <f>단가대비표!O209</f>
        <v>0</v>
      </c>
      <c r="F733" s="34">
        <f>TRUNC(E733*D733,0)</f>
        <v>0</v>
      </c>
      <c r="G733" s="31">
        <f>단가대비표!P209</f>
        <v>172698</v>
      </c>
      <c r="H733" s="34">
        <f>TRUNC(G733*D733,0)</f>
        <v>4835</v>
      </c>
      <c r="I733" s="31">
        <f>단가대비표!V209</f>
        <v>0</v>
      </c>
      <c r="J733" s="34">
        <f>TRUNC(I733*D733,0)</f>
        <v>0</v>
      </c>
      <c r="K733" s="31">
        <f t="shared" si="111"/>
        <v>172698</v>
      </c>
      <c r="L733" s="34">
        <f t="shared" si="111"/>
        <v>4835</v>
      </c>
      <c r="M733" s="28" t="s">
        <v>52</v>
      </c>
      <c r="N733" s="2" t="s">
        <v>103</v>
      </c>
      <c r="O733" s="2" t="s">
        <v>1074</v>
      </c>
      <c r="P733" s="2" t="s">
        <v>62</v>
      </c>
      <c r="Q733" s="2" t="s">
        <v>62</v>
      </c>
      <c r="R733" s="2" t="s">
        <v>61</v>
      </c>
      <c r="S733" s="3"/>
      <c r="T733" s="3"/>
      <c r="U733" s="3"/>
      <c r="V733" s="3">
        <v>1</v>
      </c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2" t="s">
        <v>52</v>
      </c>
      <c r="AW733" s="2" t="s">
        <v>1806</v>
      </c>
      <c r="AX733" s="2" t="s">
        <v>52</v>
      </c>
      <c r="AY733" s="2" t="s">
        <v>52</v>
      </c>
      <c r="AZ733" s="2" t="s">
        <v>52</v>
      </c>
    </row>
    <row r="734" spans="1:52" ht="30" customHeight="1" x14ac:dyDescent="0.4">
      <c r="A734" s="28" t="s">
        <v>1037</v>
      </c>
      <c r="B734" s="28" t="s">
        <v>1108</v>
      </c>
      <c r="C734" s="28" t="s">
        <v>973</v>
      </c>
      <c r="D734" s="29">
        <v>1</v>
      </c>
      <c r="E734" s="31">
        <f>TRUNC(SUMIF(V731:V734, RIGHTB(O734, 1), H731:H734)*U734, 2)</f>
        <v>712.28</v>
      </c>
      <c r="F734" s="34">
        <f>TRUNC(E734*D734,0)</f>
        <v>712</v>
      </c>
      <c r="G734" s="31">
        <v>0</v>
      </c>
      <c r="H734" s="34">
        <f>TRUNC(G734*D734,0)</f>
        <v>0</v>
      </c>
      <c r="I734" s="31">
        <v>0</v>
      </c>
      <c r="J734" s="34">
        <f>TRUNC(I734*D734,0)</f>
        <v>0</v>
      </c>
      <c r="K734" s="31">
        <f t="shared" si="111"/>
        <v>712</v>
      </c>
      <c r="L734" s="34">
        <f t="shared" si="111"/>
        <v>712</v>
      </c>
      <c r="M734" s="28" t="s">
        <v>52</v>
      </c>
      <c r="N734" s="2" t="s">
        <v>103</v>
      </c>
      <c r="O734" s="2" t="s">
        <v>1039</v>
      </c>
      <c r="P734" s="2" t="s">
        <v>62</v>
      </c>
      <c r="Q734" s="2" t="s">
        <v>62</v>
      </c>
      <c r="R734" s="2" t="s">
        <v>62</v>
      </c>
      <c r="S734" s="3">
        <v>1</v>
      </c>
      <c r="T734" s="3">
        <v>0</v>
      </c>
      <c r="U734" s="3">
        <v>0.02</v>
      </c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2" t="s">
        <v>52</v>
      </c>
      <c r="AW734" s="2" t="s">
        <v>1807</v>
      </c>
      <c r="AX734" s="2" t="s">
        <v>52</v>
      </c>
      <c r="AY734" s="2" t="s">
        <v>52</v>
      </c>
      <c r="AZ734" s="2" t="s">
        <v>52</v>
      </c>
    </row>
    <row r="735" spans="1:52" ht="30" customHeight="1" x14ac:dyDescent="0.4">
      <c r="A735" s="28" t="s">
        <v>1026</v>
      </c>
      <c r="B735" s="28" t="s">
        <v>52</v>
      </c>
      <c r="C735" s="28" t="s">
        <v>52</v>
      </c>
      <c r="D735" s="29"/>
      <c r="E735" s="31"/>
      <c r="F735" s="34">
        <f>TRUNC(SUMIF(N731:N734, N730, F731:F734),0)</f>
        <v>143712</v>
      </c>
      <c r="G735" s="31"/>
      <c r="H735" s="34">
        <f>TRUNC(SUMIF(N731:N734, N730, H731:H734),0)</f>
        <v>35614</v>
      </c>
      <c r="I735" s="31"/>
      <c r="J735" s="34">
        <f>TRUNC(SUMIF(N731:N734, N730, J731:J734),0)</f>
        <v>0</v>
      </c>
      <c r="K735" s="31"/>
      <c r="L735" s="34">
        <f>F735+H735+J735</f>
        <v>179326</v>
      </c>
      <c r="M735" s="28" t="s">
        <v>52</v>
      </c>
      <c r="N735" s="2" t="s">
        <v>173</v>
      </c>
      <c r="O735" s="2" t="s">
        <v>173</v>
      </c>
      <c r="P735" s="2" t="s">
        <v>52</v>
      </c>
      <c r="Q735" s="2" t="s">
        <v>52</v>
      </c>
      <c r="R735" s="2" t="s">
        <v>52</v>
      </c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2" t="s">
        <v>52</v>
      </c>
      <c r="AW735" s="2" t="s">
        <v>52</v>
      </c>
      <c r="AX735" s="2" t="s">
        <v>52</v>
      </c>
      <c r="AY735" s="2" t="s">
        <v>52</v>
      </c>
      <c r="AZ735" s="2" t="s">
        <v>52</v>
      </c>
    </row>
    <row r="736" spans="1:52" ht="30" customHeight="1" x14ac:dyDescent="0.4">
      <c r="A736" s="29"/>
      <c r="B736" s="29"/>
      <c r="C736" s="29"/>
      <c r="D736" s="29"/>
      <c r="E736" s="31"/>
      <c r="F736" s="34"/>
      <c r="G736" s="31"/>
      <c r="H736" s="34"/>
      <c r="I736" s="31"/>
      <c r="J736" s="34"/>
      <c r="K736" s="31"/>
      <c r="L736" s="34"/>
      <c r="M736" s="29"/>
    </row>
    <row r="737" spans="1:52" ht="30" customHeight="1" x14ac:dyDescent="0.4">
      <c r="A737" s="25" t="s">
        <v>1808</v>
      </c>
      <c r="B737" s="26"/>
      <c r="C737" s="26"/>
      <c r="D737" s="26"/>
      <c r="E737" s="30"/>
      <c r="F737" s="33"/>
      <c r="G737" s="30"/>
      <c r="H737" s="33"/>
      <c r="I737" s="30"/>
      <c r="J737" s="33"/>
      <c r="K737" s="30"/>
      <c r="L737" s="33"/>
      <c r="M737" s="27"/>
      <c r="N737" s="1" t="s">
        <v>1753</v>
      </c>
    </row>
    <row r="738" spans="1:52" ht="30" customHeight="1" x14ac:dyDescent="0.4">
      <c r="A738" s="28" t="s">
        <v>1657</v>
      </c>
      <c r="B738" s="28" t="s">
        <v>1033</v>
      </c>
      <c r="C738" s="28" t="s">
        <v>1034</v>
      </c>
      <c r="D738" s="29">
        <v>7.0999999999999994E-2</v>
      </c>
      <c r="E738" s="31">
        <f>단가대비표!O217</f>
        <v>0</v>
      </c>
      <c r="F738" s="34">
        <f>TRUNC(E738*D738,0)</f>
        <v>0</v>
      </c>
      <c r="G738" s="31">
        <f>단가대비표!P217</f>
        <v>221435</v>
      </c>
      <c r="H738" s="34">
        <f>TRUNC(G738*D738,0)</f>
        <v>15721</v>
      </c>
      <c r="I738" s="31">
        <f>단가대비표!V217</f>
        <v>0</v>
      </c>
      <c r="J738" s="34">
        <f>TRUNC(I738*D738,0)</f>
        <v>0</v>
      </c>
      <c r="K738" s="31">
        <f>TRUNC(E738+G738+I738,0)</f>
        <v>221435</v>
      </c>
      <c r="L738" s="34">
        <f>TRUNC(F738+H738+J738,0)</f>
        <v>15721</v>
      </c>
      <c r="M738" s="28" t="s">
        <v>52</v>
      </c>
      <c r="N738" s="2" t="s">
        <v>1753</v>
      </c>
      <c r="O738" s="2" t="s">
        <v>1658</v>
      </c>
      <c r="P738" s="2" t="s">
        <v>62</v>
      </c>
      <c r="Q738" s="2" t="s">
        <v>62</v>
      </c>
      <c r="R738" s="2" t="s">
        <v>61</v>
      </c>
      <c r="S738" s="3"/>
      <c r="T738" s="3"/>
      <c r="U738" s="3"/>
      <c r="V738" s="3">
        <v>1</v>
      </c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2" t="s">
        <v>52</v>
      </c>
      <c r="AW738" s="2" t="s">
        <v>1809</v>
      </c>
      <c r="AX738" s="2" t="s">
        <v>52</v>
      </c>
      <c r="AY738" s="2" t="s">
        <v>52</v>
      </c>
      <c r="AZ738" s="2" t="s">
        <v>52</v>
      </c>
    </row>
    <row r="739" spans="1:52" ht="30" customHeight="1" x14ac:dyDescent="0.4">
      <c r="A739" s="28" t="s">
        <v>1037</v>
      </c>
      <c r="B739" s="28" t="s">
        <v>1108</v>
      </c>
      <c r="C739" s="28" t="s">
        <v>973</v>
      </c>
      <c r="D739" s="29">
        <v>1</v>
      </c>
      <c r="E739" s="31">
        <f>TRUNC(SUMIF(V738:V739, RIGHTB(O739, 1), H738:H739)*U739, 2)</f>
        <v>314.42</v>
      </c>
      <c r="F739" s="34">
        <f>TRUNC(E739*D739,0)</f>
        <v>314</v>
      </c>
      <c r="G739" s="31">
        <v>0</v>
      </c>
      <c r="H739" s="34">
        <f>TRUNC(G739*D739,0)</f>
        <v>0</v>
      </c>
      <c r="I739" s="31">
        <v>0</v>
      </c>
      <c r="J739" s="34">
        <f>TRUNC(I739*D739,0)</f>
        <v>0</v>
      </c>
      <c r="K739" s="31">
        <f>TRUNC(E739+G739+I739,0)</f>
        <v>314</v>
      </c>
      <c r="L739" s="34">
        <f>TRUNC(F739+H739+J739,0)</f>
        <v>314</v>
      </c>
      <c r="M739" s="28" t="s">
        <v>52</v>
      </c>
      <c r="N739" s="2" t="s">
        <v>1753</v>
      </c>
      <c r="O739" s="2" t="s">
        <v>1039</v>
      </c>
      <c r="P739" s="2" t="s">
        <v>62</v>
      </c>
      <c r="Q739" s="2" t="s">
        <v>62</v>
      </c>
      <c r="R739" s="2" t="s">
        <v>62</v>
      </c>
      <c r="S739" s="3">
        <v>1</v>
      </c>
      <c r="T739" s="3">
        <v>0</v>
      </c>
      <c r="U739" s="3">
        <v>0.02</v>
      </c>
      <c r="V739" s="3">
        <v>1</v>
      </c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2" t="s">
        <v>52</v>
      </c>
      <c r="AW739" s="2" t="s">
        <v>1810</v>
      </c>
      <c r="AX739" s="2" t="s">
        <v>52</v>
      </c>
      <c r="AY739" s="2" t="s">
        <v>52</v>
      </c>
      <c r="AZ739" s="2" t="s">
        <v>52</v>
      </c>
    </row>
    <row r="740" spans="1:52" ht="30" customHeight="1" x14ac:dyDescent="0.4">
      <c r="A740" s="28" t="s">
        <v>1026</v>
      </c>
      <c r="B740" s="28" t="s">
        <v>52</v>
      </c>
      <c r="C740" s="28" t="s">
        <v>52</v>
      </c>
      <c r="D740" s="29"/>
      <c r="E740" s="31"/>
      <c r="F740" s="34">
        <f>TRUNC(SUMIF(N738:N739, N737, F738:F739),0)</f>
        <v>314</v>
      </c>
      <c r="G740" s="31"/>
      <c r="H740" s="34">
        <f>TRUNC(SUMIF(N738:N739, N737, H738:H739),0)</f>
        <v>15721</v>
      </c>
      <c r="I740" s="31"/>
      <c r="J740" s="34">
        <f>TRUNC(SUMIF(N738:N739, N737, J738:J739),0)</f>
        <v>0</v>
      </c>
      <c r="K740" s="31"/>
      <c r="L740" s="34">
        <f>F740+H740+J740</f>
        <v>16035</v>
      </c>
      <c r="M740" s="28" t="s">
        <v>52</v>
      </c>
      <c r="N740" s="2" t="s">
        <v>173</v>
      </c>
      <c r="O740" s="2" t="s">
        <v>173</v>
      </c>
      <c r="P740" s="2" t="s">
        <v>52</v>
      </c>
      <c r="Q740" s="2" t="s">
        <v>52</v>
      </c>
      <c r="R740" s="2" t="s">
        <v>52</v>
      </c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2" t="s">
        <v>52</v>
      </c>
      <c r="AW740" s="2" t="s">
        <v>52</v>
      </c>
      <c r="AX740" s="2" t="s">
        <v>52</v>
      </c>
      <c r="AY740" s="2" t="s">
        <v>52</v>
      </c>
      <c r="AZ740" s="2" t="s">
        <v>52</v>
      </c>
    </row>
    <row r="741" spans="1:52" ht="30" customHeight="1" x14ac:dyDescent="0.4">
      <c r="A741" s="29"/>
      <c r="B741" s="29"/>
      <c r="C741" s="29"/>
      <c r="D741" s="29"/>
      <c r="E741" s="31"/>
      <c r="F741" s="34"/>
      <c r="G741" s="31"/>
      <c r="H741" s="34"/>
      <c r="I741" s="31"/>
      <c r="J741" s="34"/>
      <c r="K741" s="31"/>
      <c r="L741" s="34"/>
      <c r="M741" s="29"/>
    </row>
    <row r="742" spans="1:52" ht="30" customHeight="1" x14ac:dyDescent="0.4">
      <c r="A742" s="25" t="s">
        <v>1811</v>
      </c>
      <c r="B742" s="26"/>
      <c r="C742" s="26"/>
      <c r="D742" s="26"/>
      <c r="E742" s="30"/>
      <c r="F742" s="33"/>
      <c r="G742" s="30"/>
      <c r="H742" s="33"/>
      <c r="I742" s="30"/>
      <c r="J742" s="33"/>
      <c r="K742" s="30"/>
      <c r="L742" s="33"/>
      <c r="M742" s="27"/>
      <c r="N742" s="1" t="s">
        <v>67</v>
      </c>
    </row>
    <row r="743" spans="1:52" ht="30" customHeight="1" x14ac:dyDescent="0.4">
      <c r="A743" s="28" t="s">
        <v>64</v>
      </c>
      <c r="B743" s="28" t="s">
        <v>65</v>
      </c>
      <c r="C743" s="28" t="s">
        <v>58</v>
      </c>
      <c r="D743" s="29">
        <v>1</v>
      </c>
      <c r="E743" s="31">
        <f>단가대비표!O66</f>
        <v>2100000</v>
      </c>
      <c r="F743" s="34">
        <f>TRUNC(E743*D743,0)</f>
        <v>2100000</v>
      </c>
      <c r="G743" s="31">
        <f>단가대비표!P66</f>
        <v>0</v>
      </c>
      <c r="H743" s="34">
        <f>TRUNC(G743*D743,0)</f>
        <v>0</v>
      </c>
      <c r="I743" s="31">
        <f>단가대비표!V66</f>
        <v>0</v>
      </c>
      <c r="J743" s="34">
        <f>TRUNC(I743*D743,0)</f>
        <v>0</v>
      </c>
      <c r="K743" s="31">
        <f t="shared" ref="K743:L746" si="112">TRUNC(E743+G743+I743,0)</f>
        <v>2100000</v>
      </c>
      <c r="L743" s="34">
        <f t="shared" si="112"/>
        <v>2100000</v>
      </c>
      <c r="M743" s="28" t="s">
        <v>52</v>
      </c>
      <c r="N743" s="2" t="s">
        <v>67</v>
      </c>
      <c r="O743" s="2" t="s">
        <v>1812</v>
      </c>
      <c r="P743" s="2" t="s">
        <v>62</v>
      </c>
      <c r="Q743" s="2" t="s">
        <v>62</v>
      </c>
      <c r="R743" s="2" t="s">
        <v>61</v>
      </c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2" t="s">
        <v>52</v>
      </c>
      <c r="AW743" s="2" t="s">
        <v>1813</v>
      </c>
      <c r="AX743" s="2" t="s">
        <v>52</v>
      </c>
      <c r="AY743" s="2" t="s">
        <v>52</v>
      </c>
      <c r="AZ743" s="2" t="s">
        <v>52</v>
      </c>
    </row>
    <row r="744" spans="1:52" ht="30" customHeight="1" x14ac:dyDescent="0.4">
      <c r="A744" s="28" t="s">
        <v>1814</v>
      </c>
      <c r="B744" s="28" t="s">
        <v>1033</v>
      </c>
      <c r="C744" s="28" t="s">
        <v>1034</v>
      </c>
      <c r="D744" s="29">
        <v>1.218</v>
      </c>
      <c r="E744" s="31">
        <f>단가대비표!O216</f>
        <v>0</v>
      </c>
      <c r="F744" s="34">
        <f>TRUNC(E744*D744,0)</f>
        <v>0</v>
      </c>
      <c r="G744" s="31">
        <f>단가대비표!P216</f>
        <v>240647</v>
      </c>
      <c r="H744" s="34">
        <f>TRUNC(G744*D744,0)</f>
        <v>293108</v>
      </c>
      <c r="I744" s="31">
        <f>단가대비표!V216</f>
        <v>0</v>
      </c>
      <c r="J744" s="34">
        <f>TRUNC(I744*D744,0)</f>
        <v>0</v>
      </c>
      <c r="K744" s="31">
        <f t="shared" si="112"/>
        <v>240647</v>
      </c>
      <c r="L744" s="34">
        <f t="shared" si="112"/>
        <v>293108</v>
      </c>
      <c r="M744" s="28" t="s">
        <v>52</v>
      </c>
      <c r="N744" s="2" t="s">
        <v>67</v>
      </c>
      <c r="O744" s="2" t="s">
        <v>1815</v>
      </c>
      <c r="P744" s="2" t="s">
        <v>62</v>
      </c>
      <c r="Q744" s="2" t="s">
        <v>62</v>
      </c>
      <c r="R744" s="2" t="s">
        <v>61</v>
      </c>
      <c r="S744" s="3"/>
      <c r="T744" s="3"/>
      <c r="U744" s="3"/>
      <c r="V744" s="3">
        <v>1</v>
      </c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2" t="s">
        <v>52</v>
      </c>
      <c r="AW744" s="2" t="s">
        <v>1816</v>
      </c>
      <c r="AX744" s="2" t="s">
        <v>52</v>
      </c>
      <c r="AY744" s="2" t="s">
        <v>52</v>
      </c>
      <c r="AZ744" s="2" t="s">
        <v>52</v>
      </c>
    </row>
    <row r="745" spans="1:52" ht="30" customHeight="1" x14ac:dyDescent="0.4">
      <c r="A745" s="28" t="s">
        <v>1073</v>
      </c>
      <c r="B745" s="28" t="s">
        <v>1033</v>
      </c>
      <c r="C745" s="28" t="s">
        <v>1034</v>
      </c>
      <c r="D745" s="29">
        <v>0.23599999999999999</v>
      </c>
      <c r="E745" s="31">
        <f>단가대비표!O209</f>
        <v>0</v>
      </c>
      <c r="F745" s="34">
        <f>TRUNC(E745*D745,0)</f>
        <v>0</v>
      </c>
      <c r="G745" s="31">
        <f>단가대비표!P209</f>
        <v>172698</v>
      </c>
      <c r="H745" s="34">
        <f>TRUNC(G745*D745,0)</f>
        <v>40756</v>
      </c>
      <c r="I745" s="31">
        <f>단가대비표!V209</f>
        <v>0</v>
      </c>
      <c r="J745" s="34">
        <f>TRUNC(I745*D745,0)</f>
        <v>0</v>
      </c>
      <c r="K745" s="31">
        <f t="shared" si="112"/>
        <v>172698</v>
      </c>
      <c r="L745" s="34">
        <f t="shared" si="112"/>
        <v>40756</v>
      </c>
      <c r="M745" s="28" t="s">
        <v>52</v>
      </c>
      <c r="N745" s="2" t="s">
        <v>67</v>
      </c>
      <c r="O745" s="2" t="s">
        <v>1074</v>
      </c>
      <c r="P745" s="2" t="s">
        <v>62</v>
      </c>
      <c r="Q745" s="2" t="s">
        <v>62</v>
      </c>
      <c r="R745" s="2" t="s">
        <v>61</v>
      </c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2" t="s">
        <v>52</v>
      </c>
      <c r="AW745" s="2" t="s">
        <v>1817</v>
      </c>
      <c r="AX745" s="2" t="s">
        <v>52</v>
      </c>
      <c r="AY745" s="2" t="s">
        <v>52</v>
      </c>
      <c r="AZ745" s="2" t="s">
        <v>52</v>
      </c>
    </row>
    <row r="746" spans="1:52" ht="30" customHeight="1" x14ac:dyDescent="0.4">
      <c r="A746" s="28" t="s">
        <v>1037</v>
      </c>
      <c r="B746" s="28" t="s">
        <v>1055</v>
      </c>
      <c r="C746" s="28" t="s">
        <v>973</v>
      </c>
      <c r="D746" s="29">
        <v>1</v>
      </c>
      <c r="E746" s="31">
        <f>TRUNC(SUMIF(V743:V746, RIGHTB(O746, 1), H743:H746)*U746, 2)</f>
        <v>8793.24</v>
      </c>
      <c r="F746" s="34">
        <f>TRUNC(E746*D746,0)</f>
        <v>8793</v>
      </c>
      <c r="G746" s="31">
        <v>0</v>
      </c>
      <c r="H746" s="34">
        <f>TRUNC(G746*D746,0)</f>
        <v>0</v>
      </c>
      <c r="I746" s="31">
        <v>0</v>
      </c>
      <c r="J746" s="34">
        <f>TRUNC(I746*D746,0)</f>
        <v>0</v>
      </c>
      <c r="K746" s="31">
        <f t="shared" si="112"/>
        <v>8793</v>
      </c>
      <c r="L746" s="34">
        <f t="shared" si="112"/>
        <v>8793</v>
      </c>
      <c r="M746" s="28" t="s">
        <v>52</v>
      </c>
      <c r="N746" s="2" t="s">
        <v>67</v>
      </c>
      <c r="O746" s="2" t="s">
        <v>1039</v>
      </c>
      <c r="P746" s="2" t="s">
        <v>62</v>
      </c>
      <c r="Q746" s="2" t="s">
        <v>62</v>
      </c>
      <c r="R746" s="2" t="s">
        <v>62</v>
      </c>
      <c r="S746" s="3">
        <v>1</v>
      </c>
      <c r="T746" s="3">
        <v>0</v>
      </c>
      <c r="U746" s="3">
        <v>0.03</v>
      </c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2" t="s">
        <v>52</v>
      </c>
      <c r="AW746" s="2" t="s">
        <v>1818</v>
      </c>
      <c r="AX746" s="2" t="s">
        <v>52</v>
      </c>
      <c r="AY746" s="2" t="s">
        <v>52</v>
      </c>
      <c r="AZ746" s="2" t="s">
        <v>52</v>
      </c>
    </row>
    <row r="747" spans="1:52" ht="30" customHeight="1" x14ac:dyDescent="0.4">
      <c r="A747" s="28" t="s">
        <v>1026</v>
      </c>
      <c r="B747" s="28" t="s">
        <v>52</v>
      </c>
      <c r="C747" s="28" t="s">
        <v>52</v>
      </c>
      <c r="D747" s="29"/>
      <c r="E747" s="31"/>
      <c r="F747" s="34">
        <f>TRUNC(SUMIF(N743:N746, N742, F743:F746),0)</f>
        <v>2108793</v>
      </c>
      <c r="G747" s="31"/>
      <c r="H747" s="34">
        <f>TRUNC(SUMIF(N743:N746, N742, H743:H746),0)</f>
        <v>333864</v>
      </c>
      <c r="I747" s="31"/>
      <c r="J747" s="34">
        <f>TRUNC(SUMIF(N743:N746, N742, J743:J746),0)</f>
        <v>0</v>
      </c>
      <c r="K747" s="31"/>
      <c r="L747" s="34">
        <f>F747+H747+J747</f>
        <v>2442657</v>
      </c>
      <c r="M747" s="28" t="s">
        <v>52</v>
      </c>
      <c r="N747" s="2" t="s">
        <v>173</v>
      </c>
      <c r="O747" s="2" t="s">
        <v>173</v>
      </c>
      <c r="P747" s="2" t="s">
        <v>52</v>
      </c>
      <c r="Q747" s="2" t="s">
        <v>52</v>
      </c>
      <c r="R747" s="2" t="s">
        <v>52</v>
      </c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2" t="s">
        <v>52</v>
      </c>
      <c r="AW747" s="2" t="s">
        <v>52</v>
      </c>
      <c r="AX747" s="2" t="s">
        <v>52</v>
      </c>
      <c r="AY747" s="2" t="s">
        <v>52</v>
      </c>
      <c r="AZ747" s="2" t="s">
        <v>52</v>
      </c>
    </row>
    <row r="748" spans="1:52" ht="30" customHeight="1" x14ac:dyDescent="0.4">
      <c r="A748" s="29"/>
      <c r="B748" s="29"/>
      <c r="C748" s="29"/>
      <c r="D748" s="29"/>
      <c r="E748" s="31"/>
      <c r="F748" s="34"/>
      <c r="G748" s="31"/>
      <c r="H748" s="34"/>
      <c r="I748" s="31"/>
      <c r="J748" s="34"/>
      <c r="K748" s="31"/>
      <c r="L748" s="34"/>
      <c r="M748" s="29"/>
    </row>
    <row r="749" spans="1:52" ht="30" customHeight="1" x14ac:dyDescent="0.4">
      <c r="A749" s="25" t="s">
        <v>1819</v>
      </c>
      <c r="B749" s="26"/>
      <c r="C749" s="26"/>
      <c r="D749" s="26"/>
      <c r="E749" s="30"/>
      <c r="F749" s="33"/>
      <c r="G749" s="30"/>
      <c r="H749" s="33"/>
      <c r="I749" s="30"/>
      <c r="J749" s="33"/>
      <c r="K749" s="30"/>
      <c r="L749" s="33"/>
      <c r="M749" s="27"/>
      <c r="N749" s="1" t="s">
        <v>71</v>
      </c>
    </row>
    <row r="750" spans="1:52" ht="30" customHeight="1" x14ac:dyDescent="0.4">
      <c r="A750" s="28" t="s">
        <v>1814</v>
      </c>
      <c r="B750" s="28" t="s">
        <v>1033</v>
      </c>
      <c r="C750" s="28" t="s">
        <v>1034</v>
      </c>
      <c r="D750" s="29">
        <v>1.6919999999999999</v>
      </c>
      <c r="E750" s="31">
        <f>단가대비표!O216</f>
        <v>0</v>
      </c>
      <c r="F750" s="34">
        <f>TRUNC(E750*D750,0)</f>
        <v>0</v>
      </c>
      <c r="G750" s="31">
        <f>단가대비표!P216</f>
        <v>240647</v>
      </c>
      <c r="H750" s="34">
        <f>TRUNC(G750*D750,0)</f>
        <v>407174</v>
      </c>
      <c r="I750" s="31">
        <f>단가대비표!V216</f>
        <v>0</v>
      </c>
      <c r="J750" s="34">
        <f>TRUNC(I750*D750,0)</f>
        <v>0</v>
      </c>
      <c r="K750" s="31">
        <f t="shared" ref="K750:L752" si="113">TRUNC(E750+G750+I750,0)</f>
        <v>240647</v>
      </c>
      <c r="L750" s="34">
        <f t="shared" si="113"/>
        <v>407174</v>
      </c>
      <c r="M750" s="28" t="s">
        <v>52</v>
      </c>
      <c r="N750" s="2" t="s">
        <v>71</v>
      </c>
      <c r="O750" s="2" t="s">
        <v>1815</v>
      </c>
      <c r="P750" s="2" t="s">
        <v>62</v>
      </c>
      <c r="Q750" s="2" t="s">
        <v>62</v>
      </c>
      <c r="R750" s="2" t="s">
        <v>61</v>
      </c>
      <c r="S750" s="3"/>
      <c r="T750" s="3"/>
      <c r="U750" s="3"/>
      <c r="V750" s="3">
        <v>1</v>
      </c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2" t="s">
        <v>52</v>
      </c>
      <c r="AW750" s="2" t="s">
        <v>1820</v>
      </c>
      <c r="AX750" s="2" t="s">
        <v>52</v>
      </c>
      <c r="AY750" s="2" t="s">
        <v>52</v>
      </c>
      <c r="AZ750" s="2" t="s">
        <v>52</v>
      </c>
    </row>
    <row r="751" spans="1:52" ht="30" customHeight="1" x14ac:dyDescent="0.4">
      <c r="A751" s="28" t="s">
        <v>1073</v>
      </c>
      <c r="B751" s="28" t="s">
        <v>1033</v>
      </c>
      <c r="C751" s="28" t="s">
        <v>1034</v>
      </c>
      <c r="D751" s="29">
        <v>0.35399999999999998</v>
      </c>
      <c r="E751" s="31">
        <f>단가대비표!O209</f>
        <v>0</v>
      </c>
      <c r="F751" s="34">
        <f>TRUNC(E751*D751,0)</f>
        <v>0</v>
      </c>
      <c r="G751" s="31">
        <f>단가대비표!P209</f>
        <v>172698</v>
      </c>
      <c r="H751" s="34">
        <f>TRUNC(G751*D751,0)</f>
        <v>61135</v>
      </c>
      <c r="I751" s="31">
        <f>단가대비표!V209</f>
        <v>0</v>
      </c>
      <c r="J751" s="34">
        <f>TRUNC(I751*D751,0)</f>
        <v>0</v>
      </c>
      <c r="K751" s="31">
        <f t="shared" si="113"/>
        <v>172698</v>
      </c>
      <c r="L751" s="34">
        <f t="shared" si="113"/>
        <v>61135</v>
      </c>
      <c r="M751" s="28" t="s">
        <v>52</v>
      </c>
      <c r="N751" s="2" t="s">
        <v>71</v>
      </c>
      <c r="O751" s="2" t="s">
        <v>1074</v>
      </c>
      <c r="P751" s="2" t="s">
        <v>62</v>
      </c>
      <c r="Q751" s="2" t="s">
        <v>62</v>
      </c>
      <c r="R751" s="2" t="s">
        <v>61</v>
      </c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2" t="s">
        <v>52</v>
      </c>
      <c r="AW751" s="2" t="s">
        <v>1821</v>
      </c>
      <c r="AX751" s="2" t="s">
        <v>52</v>
      </c>
      <c r="AY751" s="2" t="s">
        <v>52</v>
      </c>
      <c r="AZ751" s="2" t="s">
        <v>52</v>
      </c>
    </row>
    <row r="752" spans="1:52" ht="30" customHeight="1" x14ac:dyDescent="0.4">
      <c r="A752" s="28" t="s">
        <v>1037</v>
      </c>
      <c r="B752" s="28" t="s">
        <v>1055</v>
      </c>
      <c r="C752" s="28" t="s">
        <v>973</v>
      </c>
      <c r="D752" s="29">
        <v>1</v>
      </c>
      <c r="E752" s="31">
        <f>TRUNC(SUMIF(V750:V752, RIGHTB(O752, 1), H750:H752)*U752, 2)</f>
        <v>12215.22</v>
      </c>
      <c r="F752" s="34">
        <f>TRUNC(E752*D752,0)</f>
        <v>12215</v>
      </c>
      <c r="G752" s="31">
        <v>0</v>
      </c>
      <c r="H752" s="34">
        <f>TRUNC(G752*D752,0)</f>
        <v>0</v>
      </c>
      <c r="I752" s="31">
        <v>0</v>
      </c>
      <c r="J752" s="34">
        <f>TRUNC(I752*D752,0)</f>
        <v>0</v>
      </c>
      <c r="K752" s="31">
        <f t="shared" si="113"/>
        <v>12215</v>
      </c>
      <c r="L752" s="34">
        <f t="shared" si="113"/>
        <v>12215</v>
      </c>
      <c r="M752" s="28" t="s">
        <v>52</v>
      </c>
      <c r="N752" s="2" t="s">
        <v>71</v>
      </c>
      <c r="O752" s="2" t="s">
        <v>1039</v>
      </c>
      <c r="P752" s="2" t="s">
        <v>62</v>
      </c>
      <c r="Q752" s="2" t="s">
        <v>62</v>
      </c>
      <c r="R752" s="2" t="s">
        <v>62</v>
      </c>
      <c r="S752" s="3">
        <v>1</v>
      </c>
      <c r="T752" s="3">
        <v>0</v>
      </c>
      <c r="U752" s="3">
        <v>0.03</v>
      </c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2" t="s">
        <v>52</v>
      </c>
      <c r="AW752" s="2" t="s">
        <v>1822</v>
      </c>
      <c r="AX752" s="2" t="s">
        <v>52</v>
      </c>
      <c r="AY752" s="2" t="s">
        <v>52</v>
      </c>
      <c r="AZ752" s="2" t="s">
        <v>52</v>
      </c>
    </row>
    <row r="753" spans="1:52" ht="30" customHeight="1" x14ac:dyDescent="0.4">
      <c r="A753" s="28" t="s">
        <v>1026</v>
      </c>
      <c r="B753" s="28" t="s">
        <v>52</v>
      </c>
      <c r="C753" s="28" t="s">
        <v>52</v>
      </c>
      <c r="D753" s="29"/>
      <c r="E753" s="31"/>
      <c r="F753" s="34">
        <f>TRUNC(SUMIF(N750:N752, N749, F750:F752),0)</f>
        <v>12215</v>
      </c>
      <c r="G753" s="31"/>
      <c r="H753" s="34">
        <f>TRUNC(SUMIF(N750:N752, N749, H750:H752),0)</f>
        <v>468309</v>
      </c>
      <c r="I753" s="31"/>
      <c r="J753" s="34">
        <f>TRUNC(SUMIF(N750:N752, N749, J750:J752),0)</f>
        <v>0</v>
      </c>
      <c r="K753" s="31"/>
      <c r="L753" s="34">
        <f>F753+H753+J753</f>
        <v>480524</v>
      </c>
      <c r="M753" s="28" t="s">
        <v>52</v>
      </c>
      <c r="N753" s="2" t="s">
        <v>173</v>
      </c>
      <c r="O753" s="2" t="s">
        <v>173</v>
      </c>
      <c r="P753" s="2" t="s">
        <v>52</v>
      </c>
      <c r="Q753" s="2" t="s">
        <v>52</v>
      </c>
      <c r="R753" s="2" t="s">
        <v>52</v>
      </c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2" t="s">
        <v>52</v>
      </c>
      <c r="AW753" s="2" t="s">
        <v>52</v>
      </c>
      <c r="AX753" s="2" t="s">
        <v>52</v>
      </c>
      <c r="AY753" s="2" t="s">
        <v>52</v>
      </c>
      <c r="AZ753" s="2" t="s">
        <v>52</v>
      </c>
    </row>
    <row r="754" spans="1:52" ht="30" customHeight="1" x14ac:dyDescent="0.4">
      <c r="A754" s="29"/>
      <c r="B754" s="29"/>
      <c r="C754" s="29"/>
      <c r="D754" s="29"/>
      <c r="E754" s="31"/>
      <c r="F754" s="34"/>
      <c r="G754" s="31"/>
      <c r="H754" s="34"/>
      <c r="I754" s="31"/>
      <c r="J754" s="34"/>
      <c r="K754" s="31"/>
      <c r="L754" s="34"/>
      <c r="M754" s="29"/>
    </row>
    <row r="755" spans="1:52" ht="30" customHeight="1" x14ac:dyDescent="0.4">
      <c r="A755" s="25" t="s">
        <v>1823</v>
      </c>
      <c r="B755" s="26"/>
      <c r="C755" s="26"/>
      <c r="D755" s="26"/>
      <c r="E755" s="30"/>
      <c r="F755" s="33"/>
      <c r="G755" s="30"/>
      <c r="H755" s="33"/>
      <c r="I755" s="30"/>
      <c r="J755" s="33"/>
      <c r="K755" s="30"/>
      <c r="L755" s="33"/>
      <c r="M755" s="27"/>
      <c r="N755" s="1" t="s">
        <v>868</v>
      </c>
    </row>
    <row r="756" spans="1:52" ht="30" customHeight="1" x14ac:dyDescent="0.4">
      <c r="A756" s="28" t="s">
        <v>1814</v>
      </c>
      <c r="B756" s="28" t="s">
        <v>1033</v>
      </c>
      <c r="C756" s="28" t="s">
        <v>1034</v>
      </c>
      <c r="D756" s="29">
        <v>1.0347999999999999</v>
      </c>
      <c r="E756" s="31">
        <f>단가대비표!O216</f>
        <v>0</v>
      </c>
      <c r="F756" s="34">
        <f>TRUNC(E756*D756,0)</f>
        <v>0</v>
      </c>
      <c r="G756" s="31">
        <f>단가대비표!P216</f>
        <v>240647</v>
      </c>
      <c r="H756" s="34">
        <f>TRUNC(G756*D756,0)</f>
        <v>249021</v>
      </c>
      <c r="I756" s="31">
        <f>단가대비표!V216</f>
        <v>0</v>
      </c>
      <c r="J756" s="34">
        <f>TRUNC(I756*D756,0)</f>
        <v>0</v>
      </c>
      <c r="K756" s="31">
        <f t="shared" ref="K756:L758" si="114">TRUNC(E756+G756+I756,0)</f>
        <v>240647</v>
      </c>
      <c r="L756" s="34">
        <f t="shared" si="114"/>
        <v>249021</v>
      </c>
      <c r="M756" s="28" t="s">
        <v>52</v>
      </c>
      <c r="N756" s="2" t="s">
        <v>868</v>
      </c>
      <c r="O756" s="2" t="s">
        <v>1815</v>
      </c>
      <c r="P756" s="2" t="s">
        <v>62</v>
      </c>
      <c r="Q756" s="2" t="s">
        <v>62</v>
      </c>
      <c r="R756" s="2" t="s">
        <v>61</v>
      </c>
      <c r="S756" s="3"/>
      <c r="T756" s="3"/>
      <c r="U756" s="3"/>
      <c r="V756" s="3">
        <v>1</v>
      </c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2" t="s">
        <v>52</v>
      </c>
      <c r="AW756" s="2" t="s">
        <v>1824</v>
      </c>
      <c r="AX756" s="2" t="s">
        <v>52</v>
      </c>
      <c r="AY756" s="2" t="s">
        <v>52</v>
      </c>
      <c r="AZ756" s="2" t="s">
        <v>52</v>
      </c>
    </row>
    <row r="757" spans="1:52" ht="30" customHeight="1" x14ac:dyDescent="0.4">
      <c r="A757" s="28" t="s">
        <v>1073</v>
      </c>
      <c r="B757" s="28" t="s">
        <v>1033</v>
      </c>
      <c r="C757" s="28" t="s">
        <v>1034</v>
      </c>
      <c r="D757" s="29">
        <v>0.1348</v>
      </c>
      <c r="E757" s="31">
        <f>단가대비표!O209</f>
        <v>0</v>
      </c>
      <c r="F757" s="34">
        <f>TRUNC(E757*D757,0)</f>
        <v>0</v>
      </c>
      <c r="G757" s="31">
        <f>단가대비표!P209</f>
        <v>172698</v>
      </c>
      <c r="H757" s="34">
        <f>TRUNC(G757*D757,0)</f>
        <v>23279</v>
      </c>
      <c r="I757" s="31">
        <f>단가대비표!V209</f>
        <v>0</v>
      </c>
      <c r="J757" s="34">
        <f>TRUNC(I757*D757,0)</f>
        <v>0</v>
      </c>
      <c r="K757" s="31">
        <f t="shared" si="114"/>
        <v>172698</v>
      </c>
      <c r="L757" s="34">
        <f t="shared" si="114"/>
        <v>23279</v>
      </c>
      <c r="M757" s="28" t="s">
        <v>52</v>
      </c>
      <c r="N757" s="2" t="s">
        <v>868</v>
      </c>
      <c r="O757" s="2" t="s">
        <v>1074</v>
      </c>
      <c r="P757" s="2" t="s">
        <v>62</v>
      </c>
      <c r="Q757" s="2" t="s">
        <v>62</v>
      </c>
      <c r="R757" s="2" t="s">
        <v>61</v>
      </c>
      <c r="S757" s="3"/>
      <c r="T757" s="3"/>
      <c r="U757" s="3"/>
      <c r="V757" s="3">
        <v>1</v>
      </c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2" t="s">
        <v>52</v>
      </c>
      <c r="AW757" s="2" t="s">
        <v>1825</v>
      </c>
      <c r="AX757" s="2" t="s">
        <v>52</v>
      </c>
      <c r="AY757" s="2" t="s">
        <v>52</v>
      </c>
      <c r="AZ757" s="2" t="s">
        <v>52</v>
      </c>
    </row>
    <row r="758" spans="1:52" ht="30" customHeight="1" x14ac:dyDescent="0.4">
      <c r="A758" s="28" t="s">
        <v>1037</v>
      </c>
      <c r="B758" s="28" t="s">
        <v>1108</v>
      </c>
      <c r="C758" s="28" t="s">
        <v>973</v>
      </c>
      <c r="D758" s="29">
        <v>1</v>
      </c>
      <c r="E758" s="31">
        <f>TRUNC(SUMIF(V756:V758, RIGHTB(O758, 1), H756:H758)*U758, 2)</f>
        <v>5446</v>
      </c>
      <c r="F758" s="34">
        <f>TRUNC(E758*D758,0)</f>
        <v>5446</v>
      </c>
      <c r="G758" s="31">
        <v>0</v>
      </c>
      <c r="H758" s="34">
        <f>TRUNC(G758*D758,0)</f>
        <v>0</v>
      </c>
      <c r="I758" s="31">
        <v>0</v>
      </c>
      <c r="J758" s="34">
        <f>TRUNC(I758*D758,0)</f>
        <v>0</v>
      </c>
      <c r="K758" s="31">
        <f t="shared" si="114"/>
        <v>5446</v>
      </c>
      <c r="L758" s="34">
        <f t="shared" si="114"/>
        <v>5446</v>
      </c>
      <c r="M758" s="28" t="s">
        <v>52</v>
      </c>
      <c r="N758" s="2" t="s">
        <v>868</v>
      </c>
      <c r="O758" s="2" t="s">
        <v>1039</v>
      </c>
      <c r="P758" s="2" t="s">
        <v>62</v>
      </c>
      <c r="Q758" s="2" t="s">
        <v>62</v>
      </c>
      <c r="R758" s="2" t="s">
        <v>62</v>
      </c>
      <c r="S758" s="3">
        <v>1</v>
      </c>
      <c r="T758" s="3">
        <v>0</v>
      </c>
      <c r="U758" s="3">
        <v>0.02</v>
      </c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2" t="s">
        <v>52</v>
      </c>
      <c r="AW758" s="2" t="s">
        <v>1826</v>
      </c>
      <c r="AX758" s="2" t="s">
        <v>52</v>
      </c>
      <c r="AY758" s="2" t="s">
        <v>52</v>
      </c>
      <c r="AZ758" s="2" t="s">
        <v>52</v>
      </c>
    </row>
    <row r="759" spans="1:52" ht="30" customHeight="1" x14ac:dyDescent="0.4">
      <c r="A759" s="28" t="s">
        <v>1026</v>
      </c>
      <c r="B759" s="28" t="s">
        <v>52</v>
      </c>
      <c r="C759" s="28" t="s">
        <v>52</v>
      </c>
      <c r="D759" s="29"/>
      <c r="E759" s="31"/>
      <c r="F759" s="34">
        <f>TRUNC(SUMIF(N756:N758, N755, F756:F758),0)</f>
        <v>5446</v>
      </c>
      <c r="G759" s="31"/>
      <c r="H759" s="34">
        <f>TRUNC(SUMIF(N756:N758, N755, H756:H758),0)</f>
        <v>272300</v>
      </c>
      <c r="I759" s="31"/>
      <c r="J759" s="34">
        <f>TRUNC(SUMIF(N756:N758, N755, J756:J758),0)</f>
        <v>0</v>
      </c>
      <c r="K759" s="31"/>
      <c r="L759" s="34">
        <f>F759+H759+J759</f>
        <v>277746</v>
      </c>
      <c r="M759" s="28" t="s">
        <v>52</v>
      </c>
      <c r="N759" s="2" t="s">
        <v>173</v>
      </c>
      <c r="O759" s="2" t="s">
        <v>173</v>
      </c>
      <c r="P759" s="2" t="s">
        <v>52</v>
      </c>
      <c r="Q759" s="2" t="s">
        <v>52</v>
      </c>
      <c r="R759" s="2" t="s">
        <v>52</v>
      </c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2" t="s">
        <v>52</v>
      </c>
      <c r="AW759" s="2" t="s">
        <v>52</v>
      </c>
      <c r="AX759" s="2" t="s">
        <v>52</v>
      </c>
      <c r="AY759" s="2" t="s">
        <v>52</v>
      </c>
      <c r="AZ759" s="2" t="s">
        <v>52</v>
      </c>
    </row>
    <row r="760" spans="1:52" ht="30" customHeight="1" x14ac:dyDescent="0.4">
      <c r="A760" s="29"/>
      <c r="B760" s="29"/>
      <c r="C760" s="29"/>
      <c r="D760" s="29"/>
      <c r="E760" s="31"/>
      <c r="F760" s="34"/>
      <c r="G760" s="31"/>
      <c r="H760" s="34"/>
      <c r="I760" s="31"/>
      <c r="J760" s="34"/>
      <c r="K760" s="31"/>
      <c r="L760" s="34"/>
      <c r="M760" s="29"/>
    </row>
    <row r="761" spans="1:52" ht="30" customHeight="1" x14ac:dyDescent="0.4">
      <c r="A761" s="25" t="s">
        <v>1827</v>
      </c>
      <c r="B761" s="26"/>
      <c r="C761" s="26"/>
      <c r="D761" s="26"/>
      <c r="E761" s="30"/>
      <c r="F761" s="33"/>
      <c r="G761" s="30"/>
      <c r="H761" s="33"/>
      <c r="I761" s="30"/>
      <c r="J761" s="33"/>
      <c r="K761" s="30"/>
      <c r="L761" s="33"/>
      <c r="M761" s="27"/>
      <c r="N761" s="1" t="s">
        <v>558</v>
      </c>
    </row>
    <row r="762" spans="1:52" ht="30" customHeight="1" x14ac:dyDescent="0.4">
      <c r="A762" s="28" t="s">
        <v>1017</v>
      </c>
      <c r="B762" s="28" t="s">
        <v>1018</v>
      </c>
      <c r="C762" s="28" t="s">
        <v>1019</v>
      </c>
      <c r="D762" s="29">
        <v>0.93</v>
      </c>
      <c r="E762" s="31">
        <f>일위대가목록!E4</f>
        <v>0</v>
      </c>
      <c r="F762" s="34">
        <f>TRUNC(E762*D762,0)</f>
        <v>0</v>
      </c>
      <c r="G762" s="31">
        <f>일위대가목록!F4</f>
        <v>0</v>
      </c>
      <c r="H762" s="34">
        <f>TRUNC(G762*D762,0)</f>
        <v>0</v>
      </c>
      <c r="I762" s="31">
        <f>일위대가목록!G4</f>
        <v>456</v>
      </c>
      <c r="J762" s="34">
        <f>TRUNC(I762*D762,0)</f>
        <v>424</v>
      </c>
      <c r="K762" s="31">
        <f t="shared" ref="K762:L765" si="115">TRUNC(E762+G762+I762,0)</f>
        <v>456</v>
      </c>
      <c r="L762" s="34">
        <f t="shared" si="115"/>
        <v>424</v>
      </c>
      <c r="M762" s="28" t="s">
        <v>1020</v>
      </c>
      <c r="N762" s="2" t="s">
        <v>558</v>
      </c>
      <c r="O762" s="2" t="s">
        <v>1016</v>
      </c>
      <c r="P762" s="2" t="s">
        <v>61</v>
      </c>
      <c r="Q762" s="2" t="s">
        <v>62</v>
      </c>
      <c r="R762" s="2" t="s">
        <v>62</v>
      </c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2" t="s">
        <v>52</v>
      </c>
      <c r="AW762" s="2" t="s">
        <v>1828</v>
      </c>
      <c r="AX762" s="2" t="s">
        <v>52</v>
      </c>
      <c r="AY762" s="2" t="s">
        <v>52</v>
      </c>
      <c r="AZ762" s="2" t="s">
        <v>52</v>
      </c>
    </row>
    <row r="763" spans="1:52" ht="30" customHeight="1" x14ac:dyDescent="0.4">
      <c r="A763" s="28" t="s">
        <v>1829</v>
      </c>
      <c r="B763" s="28" t="s">
        <v>1033</v>
      </c>
      <c r="C763" s="28" t="s">
        <v>1034</v>
      </c>
      <c r="D763" s="29">
        <v>0.21099999999999999</v>
      </c>
      <c r="E763" s="31">
        <f>단가대비표!O213</f>
        <v>0</v>
      </c>
      <c r="F763" s="34">
        <f>TRUNC(E763*D763,0)</f>
        <v>0</v>
      </c>
      <c r="G763" s="31">
        <f>단가대비표!P213</f>
        <v>223246</v>
      </c>
      <c r="H763" s="34">
        <f>TRUNC(G763*D763,0)</f>
        <v>47104</v>
      </c>
      <c r="I763" s="31">
        <f>단가대비표!V213</f>
        <v>0</v>
      </c>
      <c r="J763" s="34">
        <f>TRUNC(I763*D763,0)</f>
        <v>0</v>
      </c>
      <c r="K763" s="31">
        <f t="shared" si="115"/>
        <v>223246</v>
      </c>
      <c r="L763" s="34">
        <f t="shared" si="115"/>
        <v>47104</v>
      </c>
      <c r="M763" s="28" t="s">
        <v>52</v>
      </c>
      <c r="N763" s="2" t="s">
        <v>558</v>
      </c>
      <c r="O763" s="2" t="s">
        <v>1830</v>
      </c>
      <c r="P763" s="2" t="s">
        <v>62</v>
      </c>
      <c r="Q763" s="2" t="s">
        <v>62</v>
      </c>
      <c r="R763" s="2" t="s">
        <v>61</v>
      </c>
      <c r="S763" s="3"/>
      <c r="T763" s="3"/>
      <c r="U763" s="3"/>
      <c r="V763" s="3">
        <v>1</v>
      </c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2" t="s">
        <v>52</v>
      </c>
      <c r="AW763" s="2" t="s">
        <v>1831</v>
      </c>
      <c r="AX763" s="2" t="s">
        <v>52</v>
      </c>
      <c r="AY763" s="2" t="s">
        <v>52</v>
      </c>
      <c r="AZ763" s="2" t="s">
        <v>52</v>
      </c>
    </row>
    <row r="764" spans="1:52" ht="30" customHeight="1" x14ac:dyDescent="0.4">
      <c r="A764" s="28" t="s">
        <v>1073</v>
      </c>
      <c r="B764" s="28" t="s">
        <v>1033</v>
      </c>
      <c r="C764" s="28" t="s">
        <v>1034</v>
      </c>
      <c r="D764" s="29">
        <v>0.21099999999999999</v>
      </c>
      <c r="E764" s="31">
        <f>단가대비표!O209</f>
        <v>0</v>
      </c>
      <c r="F764" s="34">
        <f>TRUNC(E764*D764,0)</f>
        <v>0</v>
      </c>
      <c r="G764" s="31">
        <f>단가대비표!P209</f>
        <v>172698</v>
      </c>
      <c r="H764" s="34">
        <f>TRUNC(G764*D764,0)</f>
        <v>36439</v>
      </c>
      <c r="I764" s="31">
        <f>단가대비표!V209</f>
        <v>0</v>
      </c>
      <c r="J764" s="34">
        <f>TRUNC(I764*D764,0)</f>
        <v>0</v>
      </c>
      <c r="K764" s="31">
        <f t="shared" si="115"/>
        <v>172698</v>
      </c>
      <c r="L764" s="34">
        <f t="shared" si="115"/>
        <v>36439</v>
      </c>
      <c r="M764" s="28" t="s">
        <v>52</v>
      </c>
      <c r="N764" s="2" t="s">
        <v>558</v>
      </c>
      <c r="O764" s="2" t="s">
        <v>1074</v>
      </c>
      <c r="P764" s="2" t="s">
        <v>62</v>
      </c>
      <c r="Q764" s="2" t="s">
        <v>62</v>
      </c>
      <c r="R764" s="2" t="s">
        <v>61</v>
      </c>
      <c r="S764" s="3"/>
      <c r="T764" s="3"/>
      <c r="U764" s="3"/>
      <c r="V764" s="3">
        <v>1</v>
      </c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2" t="s">
        <v>52</v>
      </c>
      <c r="AW764" s="2" t="s">
        <v>1832</v>
      </c>
      <c r="AX764" s="2" t="s">
        <v>52</v>
      </c>
      <c r="AY764" s="2" t="s">
        <v>52</v>
      </c>
      <c r="AZ764" s="2" t="s">
        <v>52</v>
      </c>
    </row>
    <row r="765" spans="1:52" ht="30" customHeight="1" x14ac:dyDescent="0.4">
      <c r="A765" s="28" t="s">
        <v>1037</v>
      </c>
      <c r="B765" s="28" t="s">
        <v>1108</v>
      </c>
      <c r="C765" s="28" t="s">
        <v>973</v>
      </c>
      <c r="D765" s="29">
        <v>1</v>
      </c>
      <c r="E765" s="31">
        <f>TRUNC(SUMIF(V762:V765, RIGHTB(O765, 1), H762:H765)*U765, 2)</f>
        <v>1670.86</v>
      </c>
      <c r="F765" s="34">
        <f>TRUNC(E765*D765,0)</f>
        <v>1670</v>
      </c>
      <c r="G765" s="31">
        <v>0</v>
      </c>
      <c r="H765" s="34">
        <f>TRUNC(G765*D765,0)</f>
        <v>0</v>
      </c>
      <c r="I765" s="31">
        <v>0</v>
      </c>
      <c r="J765" s="34">
        <f>TRUNC(I765*D765,0)</f>
        <v>0</v>
      </c>
      <c r="K765" s="31">
        <f t="shared" si="115"/>
        <v>1670</v>
      </c>
      <c r="L765" s="34">
        <f t="shared" si="115"/>
        <v>1670</v>
      </c>
      <c r="M765" s="28" t="s">
        <v>52</v>
      </c>
      <c r="N765" s="2" t="s">
        <v>558</v>
      </c>
      <c r="O765" s="2" t="s">
        <v>1039</v>
      </c>
      <c r="P765" s="2" t="s">
        <v>62</v>
      </c>
      <c r="Q765" s="2" t="s">
        <v>62</v>
      </c>
      <c r="R765" s="2" t="s">
        <v>62</v>
      </c>
      <c r="S765" s="3">
        <v>1</v>
      </c>
      <c r="T765" s="3">
        <v>0</v>
      </c>
      <c r="U765" s="3">
        <v>0.02</v>
      </c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2" t="s">
        <v>52</v>
      </c>
      <c r="AW765" s="2" t="s">
        <v>1833</v>
      </c>
      <c r="AX765" s="2" t="s">
        <v>52</v>
      </c>
      <c r="AY765" s="2" t="s">
        <v>52</v>
      </c>
      <c r="AZ765" s="2" t="s">
        <v>52</v>
      </c>
    </row>
    <row r="766" spans="1:52" ht="30" customHeight="1" x14ac:dyDescent="0.4">
      <c r="A766" s="28" t="s">
        <v>1026</v>
      </c>
      <c r="B766" s="28" t="s">
        <v>52</v>
      </c>
      <c r="C766" s="28" t="s">
        <v>52</v>
      </c>
      <c r="D766" s="29"/>
      <c r="E766" s="31"/>
      <c r="F766" s="34">
        <f>TRUNC(SUMIF(N762:N765, N761, F762:F765),0)</f>
        <v>1670</v>
      </c>
      <c r="G766" s="31"/>
      <c r="H766" s="34">
        <f>TRUNC(SUMIF(N762:N765, N761, H762:H765),0)</f>
        <v>83543</v>
      </c>
      <c r="I766" s="31"/>
      <c r="J766" s="34">
        <f>TRUNC(SUMIF(N762:N765, N761, J762:J765),0)</f>
        <v>424</v>
      </c>
      <c r="K766" s="31"/>
      <c r="L766" s="34">
        <f>F766+H766+J766</f>
        <v>85637</v>
      </c>
      <c r="M766" s="28" t="s">
        <v>52</v>
      </c>
      <c r="N766" s="2" t="s">
        <v>173</v>
      </c>
      <c r="O766" s="2" t="s">
        <v>173</v>
      </c>
      <c r="P766" s="2" t="s">
        <v>52</v>
      </c>
      <c r="Q766" s="2" t="s">
        <v>52</v>
      </c>
      <c r="R766" s="2" t="s">
        <v>52</v>
      </c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2" t="s">
        <v>52</v>
      </c>
      <c r="AW766" s="2" t="s">
        <v>52</v>
      </c>
      <c r="AX766" s="2" t="s">
        <v>52</v>
      </c>
      <c r="AY766" s="2" t="s">
        <v>52</v>
      </c>
      <c r="AZ766" s="2" t="s">
        <v>52</v>
      </c>
    </row>
    <row r="767" spans="1:52" ht="30" customHeight="1" x14ac:dyDescent="0.4">
      <c r="A767" s="29"/>
      <c r="B767" s="29"/>
      <c r="C767" s="29"/>
      <c r="D767" s="29"/>
      <c r="E767" s="31"/>
      <c r="F767" s="34"/>
      <c r="G767" s="31"/>
      <c r="H767" s="34"/>
      <c r="I767" s="31"/>
      <c r="J767" s="34"/>
      <c r="K767" s="31"/>
      <c r="L767" s="34"/>
      <c r="M767" s="29"/>
    </row>
    <row r="768" spans="1:52" ht="30" customHeight="1" x14ac:dyDescent="0.4">
      <c r="A768" s="25" t="s">
        <v>1834</v>
      </c>
      <c r="B768" s="26"/>
      <c r="C768" s="26"/>
      <c r="D768" s="26"/>
      <c r="E768" s="30"/>
      <c r="F768" s="33"/>
      <c r="G768" s="30"/>
      <c r="H768" s="33"/>
      <c r="I768" s="30"/>
      <c r="J768" s="33"/>
      <c r="K768" s="30"/>
      <c r="L768" s="33"/>
      <c r="M768" s="27"/>
      <c r="N768" s="1" t="s">
        <v>554</v>
      </c>
    </row>
    <row r="769" spans="1:52" ht="30" customHeight="1" x14ac:dyDescent="0.4">
      <c r="A769" s="28" t="s">
        <v>1017</v>
      </c>
      <c r="B769" s="28" t="s">
        <v>1018</v>
      </c>
      <c r="C769" s="28" t="s">
        <v>1019</v>
      </c>
      <c r="D769" s="29">
        <v>1.32</v>
      </c>
      <c r="E769" s="31">
        <f>일위대가목록!E4</f>
        <v>0</v>
      </c>
      <c r="F769" s="34">
        <f>TRUNC(E769*D769,0)</f>
        <v>0</v>
      </c>
      <c r="G769" s="31">
        <f>일위대가목록!F4</f>
        <v>0</v>
      </c>
      <c r="H769" s="34">
        <f>TRUNC(G769*D769,0)</f>
        <v>0</v>
      </c>
      <c r="I769" s="31">
        <f>일위대가목록!G4</f>
        <v>456</v>
      </c>
      <c r="J769" s="34">
        <f>TRUNC(I769*D769,0)</f>
        <v>601</v>
      </c>
      <c r="K769" s="31">
        <f t="shared" ref="K769:L772" si="116">TRUNC(E769+G769+I769,0)</f>
        <v>456</v>
      </c>
      <c r="L769" s="34">
        <f t="shared" si="116"/>
        <v>601</v>
      </c>
      <c r="M769" s="28" t="s">
        <v>1020</v>
      </c>
      <c r="N769" s="2" t="s">
        <v>554</v>
      </c>
      <c r="O769" s="2" t="s">
        <v>1016</v>
      </c>
      <c r="P769" s="2" t="s">
        <v>61</v>
      </c>
      <c r="Q769" s="2" t="s">
        <v>62</v>
      </c>
      <c r="R769" s="2" t="s">
        <v>62</v>
      </c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2" t="s">
        <v>52</v>
      </c>
      <c r="AW769" s="2" t="s">
        <v>1835</v>
      </c>
      <c r="AX769" s="2" t="s">
        <v>52</v>
      </c>
      <c r="AY769" s="2" t="s">
        <v>52</v>
      </c>
      <c r="AZ769" s="2" t="s">
        <v>52</v>
      </c>
    </row>
    <row r="770" spans="1:52" ht="30" customHeight="1" x14ac:dyDescent="0.4">
      <c r="A770" s="28" t="s">
        <v>1829</v>
      </c>
      <c r="B770" s="28" t="s">
        <v>1033</v>
      </c>
      <c r="C770" s="28" t="s">
        <v>1034</v>
      </c>
      <c r="D770" s="29">
        <v>0.26800000000000002</v>
      </c>
      <c r="E770" s="31">
        <f>단가대비표!O213</f>
        <v>0</v>
      </c>
      <c r="F770" s="34">
        <f>TRUNC(E770*D770,0)</f>
        <v>0</v>
      </c>
      <c r="G770" s="31">
        <f>단가대비표!P213</f>
        <v>223246</v>
      </c>
      <c r="H770" s="34">
        <f>TRUNC(G770*D770,0)</f>
        <v>59829</v>
      </c>
      <c r="I770" s="31">
        <f>단가대비표!V213</f>
        <v>0</v>
      </c>
      <c r="J770" s="34">
        <f>TRUNC(I770*D770,0)</f>
        <v>0</v>
      </c>
      <c r="K770" s="31">
        <f t="shared" si="116"/>
        <v>223246</v>
      </c>
      <c r="L770" s="34">
        <f t="shared" si="116"/>
        <v>59829</v>
      </c>
      <c r="M770" s="28" t="s">
        <v>52</v>
      </c>
      <c r="N770" s="2" t="s">
        <v>554</v>
      </c>
      <c r="O770" s="2" t="s">
        <v>1830</v>
      </c>
      <c r="P770" s="2" t="s">
        <v>62</v>
      </c>
      <c r="Q770" s="2" t="s">
        <v>62</v>
      </c>
      <c r="R770" s="2" t="s">
        <v>61</v>
      </c>
      <c r="S770" s="3"/>
      <c r="T770" s="3"/>
      <c r="U770" s="3"/>
      <c r="V770" s="3">
        <v>1</v>
      </c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2" t="s">
        <v>52</v>
      </c>
      <c r="AW770" s="2" t="s">
        <v>1836</v>
      </c>
      <c r="AX770" s="2" t="s">
        <v>52</v>
      </c>
      <c r="AY770" s="2" t="s">
        <v>52</v>
      </c>
      <c r="AZ770" s="2" t="s">
        <v>52</v>
      </c>
    </row>
    <row r="771" spans="1:52" ht="30" customHeight="1" x14ac:dyDescent="0.4">
      <c r="A771" s="28" t="s">
        <v>1073</v>
      </c>
      <c r="B771" s="28" t="s">
        <v>1033</v>
      </c>
      <c r="C771" s="28" t="s">
        <v>1034</v>
      </c>
      <c r="D771" s="29">
        <v>0.26800000000000002</v>
      </c>
      <c r="E771" s="31">
        <f>단가대비표!O209</f>
        <v>0</v>
      </c>
      <c r="F771" s="34">
        <f>TRUNC(E771*D771,0)</f>
        <v>0</v>
      </c>
      <c r="G771" s="31">
        <f>단가대비표!P209</f>
        <v>172698</v>
      </c>
      <c r="H771" s="34">
        <f>TRUNC(G771*D771,0)</f>
        <v>46283</v>
      </c>
      <c r="I771" s="31">
        <f>단가대비표!V209</f>
        <v>0</v>
      </c>
      <c r="J771" s="34">
        <f>TRUNC(I771*D771,0)</f>
        <v>0</v>
      </c>
      <c r="K771" s="31">
        <f t="shared" si="116"/>
        <v>172698</v>
      </c>
      <c r="L771" s="34">
        <f t="shared" si="116"/>
        <v>46283</v>
      </c>
      <c r="M771" s="28" t="s">
        <v>52</v>
      </c>
      <c r="N771" s="2" t="s">
        <v>554</v>
      </c>
      <c r="O771" s="2" t="s">
        <v>1074</v>
      </c>
      <c r="P771" s="2" t="s">
        <v>62</v>
      </c>
      <c r="Q771" s="2" t="s">
        <v>62</v>
      </c>
      <c r="R771" s="2" t="s">
        <v>61</v>
      </c>
      <c r="S771" s="3"/>
      <c r="T771" s="3"/>
      <c r="U771" s="3"/>
      <c r="V771" s="3">
        <v>1</v>
      </c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2" t="s">
        <v>52</v>
      </c>
      <c r="AW771" s="2" t="s">
        <v>1837</v>
      </c>
      <c r="AX771" s="2" t="s">
        <v>52</v>
      </c>
      <c r="AY771" s="2" t="s">
        <v>52</v>
      </c>
      <c r="AZ771" s="2" t="s">
        <v>52</v>
      </c>
    </row>
    <row r="772" spans="1:52" ht="30" customHeight="1" x14ac:dyDescent="0.4">
      <c r="A772" s="28" t="s">
        <v>1037</v>
      </c>
      <c r="B772" s="28" t="s">
        <v>1108</v>
      </c>
      <c r="C772" s="28" t="s">
        <v>973</v>
      </c>
      <c r="D772" s="29">
        <v>1</v>
      </c>
      <c r="E772" s="31">
        <f>TRUNC(SUMIF(V769:V772, RIGHTB(O772, 1), H769:H772)*U772, 2)</f>
        <v>2122.2399999999998</v>
      </c>
      <c r="F772" s="34">
        <f>TRUNC(E772*D772,0)</f>
        <v>2122</v>
      </c>
      <c r="G772" s="31">
        <v>0</v>
      </c>
      <c r="H772" s="34">
        <f>TRUNC(G772*D772,0)</f>
        <v>0</v>
      </c>
      <c r="I772" s="31">
        <v>0</v>
      </c>
      <c r="J772" s="34">
        <f>TRUNC(I772*D772,0)</f>
        <v>0</v>
      </c>
      <c r="K772" s="31">
        <f t="shared" si="116"/>
        <v>2122</v>
      </c>
      <c r="L772" s="34">
        <f t="shared" si="116"/>
        <v>2122</v>
      </c>
      <c r="M772" s="28" t="s">
        <v>52</v>
      </c>
      <c r="N772" s="2" t="s">
        <v>554</v>
      </c>
      <c r="O772" s="2" t="s">
        <v>1039</v>
      </c>
      <c r="P772" s="2" t="s">
        <v>62</v>
      </c>
      <c r="Q772" s="2" t="s">
        <v>62</v>
      </c>
      <c r="R772" s="2" t="s">
        <v>62</v>
      </c>
      <c r="S772" s="3">
        <v>1</v>
      </c>
      <c r="T772" s="3">
        <v>0</v>
      </c>
      <c r="U772" s="3">
        <v>0.02</v>
      </c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2" t="s">
        <v>52</v>
      </c>
      <c r="AW772" s="2" t="s">
        <v>1838</v>
      </c>
      <c r="AX772" s="2" t="s">
        <v>52</v>
      </c>
      <c r="AY772" s="2" t="s">
        <v>52</v>
      </c>
      <c r="AZ772" s="2" t="s">
        <v>52</v>
      </c>
    </row>
    <row r="773" spans="1:52" ht="30" customHeight="1" x14ac:dyDescent="0.4">
      <c r="A773" s="28" t="s">
        <v>1026</v>
      </c>
      <c r="B773" s="28" t="s">
        <v>52</v>
      </c>
      <c r="C773" s="28" t="s">
        <v>52</v>
      </c>
      <c r="D773" s="29"/>
      <c r="E773" s="31"/>
      <c r="F773" s="34">
        <f>TRUNC(SUMIF(N769:N772, N768, F769:F772),0)</f>
        <v>2122</v>
      </c>
      <c r="G773" s="31"/>
      <c r="H773" s="34">
        <f>TRUNC(SUMIF(N769:N772, N768, H769:H772),0)</f>
        <v>106112</v>
      </c>
      <c r="I773" s="31"/>
      <c r="J773" s="34">
        <f>TRUNC(SUMIF(N769:N772, N768, J769:J772),0)</f>
        <v>601</v>
      </c>
      <c r="K773" s="31"/>
      <c r="L773" s="34">
        <f>F773+H773+J773</f>
        <v>108835</v>
      </c>
      <c r="M773" s="28" t="s">
        <v>52</v>
      </c>
      <c r="N773" s="2" t="s">
        <v>173</v>
      </c>
      <c r="O773" s="2" t="s">
        <v>173</v>
      </c>
      <c r="P773" s="2" t="s">
        <v>52</v>
      </c>
      <c r="Q773" s="2" t="s">
        <v>52</v>
      </c>
      <c r="R773" s="2" t="s">
        <v>52</v>
      </c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2" t="s">
        <v>52</v>
      </c>
      <c r="AW773" s="2" t="s">
        <v>52</v>
      </c>
      <c r="AX773" s="2" t="s">
        <v>52</v>
      </c>
      <c r="AY773" s="2" t="s">
        <v>52</v>
      </c>
      <c r="AZ773" s="2" t="s">
        <v>52</v>
      </c>
    </row>
    <row r="774" spans="1:52" ht="30" customHeight="1" x14ac:dyDescent="0.4">
      <c r="A774" s="29"/>
      <c r="B774" s="29"/>
      <c r="C774" s="29"/>
      <c r="D774" s="29"/>
      <c r="E774" s="31"/>
      <c r="F774" s="34"/>
      <c r="G774" s="31"/>
      <c r="H774" s="34"/>
      <c r="I774" s="31"/>
      <c r="J774" s="34"/>
      <c r="K774" s="31"/>
      <c r="L774" s="34"/>
      <c r="M774" s="29"/>
    </row>
    <row r="775" spans="1:52" ht="30" customHeight="1" x14ac:dyDescent="0.4">
      <c r="A775" s="25" t="s">
        <v>1839</v>
      </c>
      <c r="B775" s="26"/>
      <c r="C775" s="26"/>
      <c r="D775" s="26"/>
      <c r="E775" s="30"/>
      <c r="F775" s="33"/>
      <c r="G775" s="30"/>
      <c r="H775" s="33"/>
      <c r="I775" s="30"/>
      <c r="J775" s="33"/>
      <c r="K775" s="30"/>
      <c r="L775" s="33"/>
      <c r="M775" s="27"/>
      <c r="N775" s="1" t="s">
        <v>1840</v>
      </c>
    </row>
    <row r="776" spans="1:52" ht="30" customHeight="1" x14ac:dyDescent="0.4">
      <c r="A776" s="28" t="s">
        <v>1051</v>
      </c>
      <c r="B776" s="28" t="s">
        <v>1033</v>
      </c>
      <c r="C776" s="28" t="s">
        <v>1034</v>
      </c>
      <c r="D776" s="29">
        <v>0.06</v>
      </c>
      <c r="E776" s="31">
        <f>단가대비표!O215</f>
        <v>0</v>
      </c>
      <c r="F776" s="34">
        <f>TRUNC(E776*D776,0)</f>
        <v>0</v>
      </c>
      <c r="G776" s="31">
        <f>단가대비표!P215</f>
        <v>249073</v>
      </c>
      <c r="H776" s="34">
        <f>TRUNC(G776*D776,0)</f>
        <v>14944</v>
      </c>
      <c r="I776" s="31">
        <f>단가대비표!V215</f>
        <v>0</v>
      </c>
      <c r="J776" s="34">
        <f>TRUNC(I776*D776,0)</f>
        <v>0</v>
      </c>
      <c r="K776" s="31">
        <f t="shared" ref="K776:L778" si="117">TRUNC(E776+G776+I776,0)</f>
        <v>249073</v>
      </c>
      <c r="L776" s="34">
        <f t="shared" si="117"/>
        <v>14944</v>
      </c>
      <c r="M776" s="28" t="s">
        <v>52</v>
      </c>
      <c r="N776" s="2" t="s">
        <v>1840</v>
      </c>
      <c r="O776" s="2" t="s">
        <v>1052</v>
      </c>
      <c r="P776" s="2" t="s">
        <v>62</v>
      </c>
      <c r="Q776" s="2" t="s">
        <v>62</v>
      </c>
      <c r="R776" s="2" t="s">
        <v>61</v>
      </c>
      <c r="S776" s="3"/>
      <c r="T776" s="3"/>
      <c r="U776" s="3"/>
      <c r="V776" s="3">
        <v>1</v>
      </c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2" t="s">
        <v>52</v>
      </c>
      <c r="AW776" s="2" t="s">
        <v>1843</v>
      </c>
      <c r="AX776" s="2" t="s">
        <v>52</v>
      </c>
      <c r="AY776" s="2" t="s">
        <v>52</v>
      </c>
      <c r="AZ776" s="2" t="s">
        <v>52</v>
      </c>
    </row>
    <row r="777" spans="1:52" ht="30" customHeight="1" x14ac:dyDescent="0.4">
      <c r="A777" s="28" t="s">
        <v>1073</v>
      </c>
      <c r="B777" s="28" t="s">
        <v>1033</v>
      </c>
      <c r="C777" s="28" t="s">
        <v>1034</v>
      </c>
      <c r="D777" s="29">
        <v>1.2E-2</v>
      </c>
      <c r="E777" s="31">
        <f>단가대비표!O209</f>
        <v>0</v>
      </c>
      <c r="F777" s="34">
        <f>TRUNC(E777*D777,0)</f>
        <v>0</v>
      </c>
      <c r="G777" s="31">
        <f>단가대비표!P209</f>
        <v>172698</v>
      </c>
      <c r="H777" s="34">
        <f>TRUNC(G777*D777,0)</f>
        <v>2072</v>
      </c>
      <c r="I777" s="31">
        <f>단가대비표!V209</f>
        <v>0</v>
      </c>
      <c r="J777" s="34">
        <f>TRUNC(I777*D777,0)</f>
        <v>0</v>
      </c>
      <c r="K777" s="31">
        <f t="shared" si="117"/>
        <v>172698</v>
      </c>
      <c r="L777" s="34">
        <f t="shared" si="117"/>
        <v>2072</v>
      </c>
      <c r="M777" s="28" t="s">
        <v>52</v>
      </c>
      <c r="N777" s="2" t="s">
        <v>1840</v>
      </c>
      <c r="O777" s="2" t="s">
        <v>1074</v>
      </c>
      <c r="P777" s="2" t="s">
        <v>62</v>
      </c>
      <c r="Q777" s="2" t="s">
        <v>62</v>
      </c>
      <c r="R777" s="2" t="s">
        <v>61</v>
      </c>
      <c r="S777" s="3"/>
      <c r="T777" s="3"/>
      <c r="U777" s="3"/>
      <c r="V777" s="3">
        <v>1</v>
      </c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2" t="s">
        <v>52</v>
      </c>
      <c r="AW777" s="2" t="s">
        <v>1844</v>
      </c>
      <c r="AX777" s="2" t="s">
        <v>52</v>
      </c>
      <c r="AY777" s="2" t="s">
        <v>52</v>
      </c>
      <c r="AZ777" s="2" t="s">
        <v>52</v>
      </c>
    </row>
    <row r="778" spans="1:52" ht="30" customHeight="1" x14ac:dyDescent="0.4">
      <c r="A778" s="28" t="s">
        <v>1037</v>
      </c>
      <c r="B778" s="28" t="s">
        <v>1038</v>
      </c>
      <c r="C778" s="28" t="s">
        <v>973</v>
      </c>
      <c r="D778" s="29">
        <v>1</v>
      </c>
      <c r="E778" s="31">
        <f>TRUNC(SUMIF(V776:V778, RIGHTB(O778, 1), H776:H778)*U778, 2)</f>
        <v>170.16</v>
      </c>
      <c r="F778" s="34">
        <f>TRUNC(E778*D778,0)</f>
        <v>170</v>
      </c>
      <c r="G778" s="31">
        <v>0</v>
      </c>
      <c r="H778" s="34">
        <f>TRUNC(G778*D778,0)</f>
        <v>0</v>
      </c>
      <c r="I778" s="31">
        <v>0</v>
      </c>
      <c r="J778" s="34">
        <f>TRUNC(I778*D778,0)</f>
        <v>0</v>
      </c>
      <c r="K778" s="31">
        <f t="shared" si="117"/>
        <v>170</v>
      </c>
      <c r="L778" s="34">
        <f t="shared" si="117"/>
        <v>170</v>
      </c>
      <c r="M778" s="28" t="s">
        <v>52</v>
      </c>
      <c r="N778" s="2" t="s">
        <v>1840</v>
      </c>
      <c r="O778" s="2" t="s">
        <v>1039</v>
      </c>
      <c r="P778" s="2" t="s">
        <v>62</v>
      </c>
      <c r="Q778" s="2" t="s">
        <v>62</v>
      </c>
      <c r="R778" s="2" t="s">
        <v>62</v>
      </c>
      <c r="S778" s="3">
        <v>1</v>
      </c>
      <c r="T778" s="3">
        <v>0</v>
      </c>
      <c r="U778" s="3">
        <v>0.01</v>
      </c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2" t="s">
        <v>52</v>
      </c>
      <c r="AW778" s="2" t="s">
        <v>1845</v>
      </c>
      <c r="AX778" s="2" t="s">
        <v>52</v>
      </c>
      <c r="AY778" s="2" t="s">
        <v>52</v>
      </c>
      <c r="AZ778" s="2" t="s">
        <v>52</v>
      </c>
    </row>
    <row r="779" spans="1:52" ht="30" customHeight="1" x14ac:dyDescent="0.4">
      <c r="A779" s="28" t="s">
        <v>1026</v>
      </c>
      <c r="B779" s="28" t="s">
        <v>52</v>
      </c>
      <c r="C779" s="28" t="s">
        <v>52</v>
      </c>
      <c r="D779" s="29"/>
      <c r="E779" s="31"/>
      <c r="F779" s="34">
        <f>TRUNC(SUMIF(N776:N778, N775, F776:F778),0)</f>
        <v>170</v>
      </c>
      <c r="G779" s="31"/>
      <c r="H779" s="34">
        <f>TRUNC(SUMIF(N776:N778, N775, H776:H778),0)</f>
        <v>17016</v>
      </c>
      <c r="I779" s="31"/>
      <c r="J779" s="34">
        <f>TRUNC(SUMIF(N776:N778, N775, J776:J778),0)</f>
        <v>0</v>
      </c>
      <c r="K779" s="31"/>
      <c r="L779" s="34">
        <f>F779+H779+J779</f>
        <v>17186</v>
      </c>
      <c r="M779" s="28" t="s">
        <v>52</v>
      </c>
      <c r="N779" s="2" t="s">
        <v>173</v>
      </c>
      <c r="O779" s="2" t="s">
        <v>173</v>
      </c>
      <c r="P779" s="2" t="s">
        <v>52</v>
      </c>
      <c r="Q779" s="2" t="s">
        <v>52</v>
      </c>
      <c r="R779" s="2" t="s">
        <v>52</v>
      </c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2" t="s">
        <v>52</v>
      </c>
      <c r="AW779" s="2" t="s">
        <v>52</v>
      </c>
      <c r="AX779" s="2" t="s">
        <v>52</v>
      </c>
      <c r="AY779" s="2" t="s">
        <v>52</v>
      </c>
      <c r="AZ779" s="2" t="s">
        <v>52</v>
      </c>
    </row>
    <row r="780" spans="1:52" ht="30" customHeight="1" x14ac:dyDescent="0.4">
      <c r="A780" s="29"/>
      <c r="B780" s="29"/>
      <c r="C780" s="29"/>
      <c r="D780" s="29"/>
      <c r="E780" s="31"/>
      <c r="F780" s="34"/>
      <c r="G780" s="31"/>
      <c r="H780" s="34"/>
      <c r="I780" s="31"/>
      <c r="J780" s="34"/>
      <c r="K780" s="31"/>
      <c r="L780" s="34"/>
      <c r="M780" s="29"/>
    </row>
    <row r="781" spans="1:52" ht="30" customHeight="1" x14ac:dyDescent="0.4">
      <c r="A781" s="25" t="s">
        <v>1846</v>
      </c>
      <c r="B781" s="26"/>
      <c r="C781" s="26"/>
      <c r="D781" s="26"/>
      <c r="E781" s="30"/>
      <c r="F781" s="33"/>
      <c r="G781" s="30"/>
      <c r="H781" s="33"/>
      <c r="I781" s="30"/>
      <c r="J781" s="33"/>
      <c r="K781" s="30"/>
      <c r="L781" s="33"/>
      <c r="M781" s="27"/>
      <c r="N781" s="1" t="s">
        <v>408</v>
      </c>
    </row>
    <row r="782" spans="1:52" ht="30" customHeight="1" x14ac:dyDescent="0.4">
      <c r="A782" s="28" t="s">
        <v>1847</v>
      </c>
      <c r="B782" s="28" t="s">
        <v>773</v>
      </c>
      <c r="C782" s="28" t="s">
        <v>101</v>
      </c>
      <c r="D782" s="29">
        <v>1</v>
      </c>
      <c r="E782" s="31">
        <f>단가대비표!O166</f>
        <v>882</v>
      </c>
      <c r="F782" s="34">
        <f>TRUNC(E782*D782,0)</f>
        <v>882</v>
      </c>
      <c r="G782" s="31">
        <f>단가대비표!P166</f>
        <v>0</v>
      </c>
      <c r="H782" s="34">
        <f>TRUNC(G782*D782,0)</f>
        <v>0</v>
      </c>
      <c r="I782" s="31">
        <f>단가대비표!V166</f>
        <v>0</v>
      </c>
      <c r="J782" s="34">
        <f>TRUNC(I782*D782,0)</f>
        <v>0</v>
      </c>
      <c r="K782" s="31">
        <f>TRUNC(E782+G782+I782,0)</f>
        <v>882</v>
      </c>
      <c r="L782" s="34">
        <f>TRUNC(F782+H782+J782,0)</f>
        <v>882</v>
      </c>
      <c r="M782" s="28" t="s">
        <v>52</v>
      </c>
      <c r="N782" s="2" t="s">
        <v>408</v>
      </c>
      <c r="O782" s="2" t="s">
        <v>1848</v>
      </c>
      <c r="P782" s="2" t="s">
        <v>62</v>
      </c>
      <c r="Q782" s="2" t="s">
        <v>62</v>
      </c>
      <c r="R782" s="2" t="s">
        <v>61</v>
      </c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2" t="s">
        <v>52</v>
      </c>
      <c r="AW782" s="2" t="s">
        <v>1849</v>
      </c>
      <c r="AX782" s="2" t="s">
        <v>52</v>
      </c>
      <c r="AY782" s="2" t="s">
        <v>52</v>
      </c>
      <c r="AZ782" s="2" t="s">
        <v>52</v>
      </c>
    </row>
    <row r="783" spans="1:52" ht="30" customHeight="1" x14ac:dyDescent="0.4">
      <c r="A783" s="28" t="s">
        <v>405</v>
      </c>
      <c r="B783" s="28" t="s">
        <v>1841</v>
      </c>
      <c r="C783" s="28" t="s">
        <v>302</v>
      </c>
      <c r="D783" s="29">
        <v>1</v>
      </c>
      <c r="E783" s="31">
        <f>일위대가목록!E117</f>
        <v>170</v>
      </c>
      <c r="F783" s="34">
        <f>TRUNC(E783*D783,0)</f>
        <v>170</v>
      </c>
      <c r="G783" s="31">
        <f>일위대가목록!F117</f>
        <v>17016</v>
      </c>
      <c r="H783" s="34">
        <f>TRUNC(G783*D783,0)</f>
        <v>17016</v>
      </c>
      <c r="I783" s="31">
        <f>일위대가목록!G117</f>
        <v>0</v>
      </c>
      <c r="J783" s="34">
        <f>TRUNC(I783*D783,0)</f>
        <v>0</v>
      </c>
      <c r="K783" s="31">
        <f>TRUNC(E783+G783+I783,0)</f>
        <v>17186</v>
      </c>
      <c r="L783" s="34">
        <f>TRUNC(F783+H783+J783,0)</f>
        <v>17186</v>
      </c>
      <c r="M783" s="28" t="s">
        <v>1842</v>
      </c>
      <c r="N783" s="2" t="s">
        <v>408</v>
      </c>
      <c r="O783" s="2" t="s">
        <v>1840</v>
      </c>
      <c r="P783" s="2" t="s">
        <v>61</v>
      </c>
      <c r="Q783" s="2" t="s">
        <v>62</v>
      </c>
      <c r="R783" s="2" t="s">
        <v>62</v>
      </c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2" t="s">
        <v>52</v>
      </c>
      <c r="AW783" s="2" t="s">
        <v>1850</v>
      </c>
      <c r="AX783" s="2" t="s">
        <v>52</v>
      </c>
      <c r="AY783" s="2" t="s">
        <v>52</v>
      </c>
      <c r="AZ783" s="2" t="s">
        <v>52</v>
      </c>
    </row>
    <row r="784" spans="1:52" ht="30" customHeight="1" x14ac:dyDescent="0.4">
      <c r="A784" s="28" t="s">
        <v>1026</v>
      </c>
      <c r="B784" s="28" t="s">
        <v>52</v>
      </c>
      <c r="C784" s="28" t="s">
        <v>52</v>
      </c>
      <c r="D784" s="29"/>
      <c r="E784" s="31"/>
      <c r="F784" s="34">
        <f>TRUNC(SUMIF(N782:N783, N781, F782:F783),0)</f>
        <v>1052</v>
      </c>
      <c r="G784" s="31"/>
      <c r="H784" s="34">
        <f>TRUNC(SUMIF(N782:N783, N781, H782:H783),0)</f>
        <v>17016</v>
      </c>
      <c r="I784" s="31"/>
      <c r="J784" s="34">
        <f>TRUNC(SUMIF(N782:N783, N781, J782:J783),0)</f>
        <v>0</v>
      </c>
      <c r="K784" s="31"/>
      <c r="L784" s="34">
        <f>F784+H784+J784</f>
        <v>18068</v>
      </c>
      <c r="M784" s="28" t="s">
        <v>52</v>
      </c>
      <c r="N784" s="2" t="s">
        <v>173</v>
      </c>
      <c r="O784" s="2" t="s">
        <v>173</v>
      </c>
      <c r="P784" s="2" t="s">
        <v>52</v>
      </c>
      <c r="Q784" s="2" t="s">
        <v>52</v>
      </c>
      <c r="R784" s="2" t="s">
        <v>52</v>
      </c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2" t="s">
        <v>52</v>
      </c>
      <c r="AW784" s="2" t="s">
        <v>52</v>
      </c>
      <c r="AX784" s="2" t="s">
        <v>52</v>
      </c>
      <c r="AY784" s="2" t="s">
        <v>52</v>
      </c>
      <c r="AZ784" s="2" t="s">
        <v>52</v>
      </c>
    </row>
    <row r="785" spans="1:52" ht="30" customHeight="1" x14ac:dyDescent="0.4">
      <c r="A785" s="29"/>
      <c r="B785" s="29"/>
      <c r="C785" s="29"/>
      <c r="D785" s="29"/>
      <c r="E785" s="31"/>
      <c r="F785" s="34"/>
      <c r="G785" s="31"/>
      <c r="H785" s="34"/>
      <c r="I785" s="31"/>
      <c r="J785" s="34"/>
      <c r="K785" s="31"/>
      <c r="L785" s="34"/>
      <c r="M785" s="29"/>
    </row>
    <row r="786" spans="1:52" ht="30" customHeight="1" x14ac:dyDescent="0.4">
      <c r="A786" s="25" t="s">
        <v>1851</v>
      </c>
      <c r="B786" s="26"/>
      <c r="C786" s="26"/>
      <c r="D786" s="26"/>
      <c r="E786" s="30"/>
      <c r="F786" s="33"/>
      <c r="G786" s="30"/>
      <c r="H786" s="33"/>
      <c r="I786" s="30"/>
      <c r="J786" s="33"/>
      <c r="K786" s="30"/>
      <c r="L786" s="33"/>
      <c r="M786" s="27"/>
      <c r="N786" s="1" t="s">
        <v>562</v>
      </c>
    </row>
    <row r="787" spans="1:52" ht="30" customHeight="1" x14ac:dyDescent="0.4">
      <c r="A787" s="28" t="s">
        <v>1847</v>
      </c>
      <c r="B787" s="28" t="s">
        <v>529</v>
      </c>
      <c r="C787" s="28" t="s">
        <v>101</v>
      </c>
      <c r="D787" s="29">
        <v>1</v>
      </c>
      <c r="E787" s="31">
        <f>단가대비표!O167</f>
        <v>1890</v>
      </c>
      <c r="F787" s="34">
        <f>TRUNC(E787*D787,0)</f>
        <v>1890</v>
      </c>
      <c r="G787" s="31">
        <f>단가대비표!P167</f>
        <v>0</v>
      </c>
      <c r="H787" s="34">
        <f>TRUNC(G787*D787,0)</f>
        <v>0</v>
      </c>
      <c r="I787" s="31">
        <f>단가대비표!V167</f>
        <v>0</v>
      </c>
      <c r="J787" s="34">
        <f>TRUNC(I787*D787,0)</f>
        <v>0</v>
      </c>
      <c r="K787" s="31">
        <f>TRUNC(E787+G787+I787,0)</f>
        <v>1890</v>
      </c>
      <c r="L787" s="34">
        <f>TRUNC(F787+H787+J787,0)</f>
        <v>1890</v>
      </c>
      <c r="M787" s="28" t="s">
        <v>52</v>
      </c>
      <c r="N787" s="2" t="s">
        <v>562</v>
      </c>
      <c r="O787" s="2" t="s">
        <v>1852</v>
      </c>
      <c r="P787" s="2" t="s">
        <v>62</v>
      </c>
      <c r="Q787" s="2" t="s">
        <v>62</v>
      </c>
      <c r="R787" s="2" t="s">
        <v>61</v>
      </c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2" t="s">
        <v>52</v>
      </c>
      <c r="AW787" s="2" t="s">
        <v>1853</v>
      </c>
      <c r="AX787" s="2" t="s">
        <v>52</v>
      </c>
      <c r="AY787" s="2" t="s">
        <v>52</v>
      </c>
      <c r="AZ787" s="2" t="s">
        <v>52</v>
      </c>
    </row>
    <row r="788" spans="1:52" ht="30" customHeight="1" x14ac:dyDescent="0.4">
      <c r="A788" s="28" t="s">
        <v>1854</v>
      </c>
      <c r="B788" s="28" t="s">
        <v>1855</v>
      </c>
      <c r="C788" s="28" t="s">
        <v>302</v>
      </c>
      <c r="D788" s="29">
        <v>1</v>
      </c>
      <c r="E788" s="31">
        <f>일위대가목록!E120</f>
        <v>261</v>
      </c>
      <c r="F788" s="34">
        <f>TRUNC(E788*D788,0)</f>
        <v>261</v>
      </c>
      <c r="G788" s="31">
        <f>일위대가목록!F120</f>
        <v>26179</v>
      </c>
      <c r="H788" s="34">
        <f>TRUNC(G788*D788,0)</f>
        <v>26179</v>
      </c>
      <c r="I788" s="31">
        <f>일위대가목록!G120</f>
        <v>0</v>
      </c>
      <c r="J788" s="34">
        <f>TRUNC(I788*D788,0)</f>
        <v>0</v>
      </c>
      <c r="K788" s="31">
        <f>TRUNC(E788+G788+I788,0)</f>
        <v>26440</v>
      </c>
      <c r="L788" s="34">
        <f>TRUNC(F788+H788+J788,0)</f>
        <v>26440</v>
      </c>
      <c r="M788" s="28" t="s">
        <v>1856</v>
      </c>
      <c r="N788" s="2" t="s">
        <v>562</v>
      </c>
      <c r="O788" s="2" t="s">
        <v>1857</v>
      </c>
      <c r="P788" s="2" t="s">
        <v>61</v>
      </c>
      <c r="Q788" s="2" t="s">
        <v>62</v>
      </c>
      <c r="R788" s="2" t="s">
        <v>62</v>
      </c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2" t="s">
        <v>52</v>
      </c>
      <c r="AW788" s="2" t="s">
        <v>1858</v>
      </c>
      <c r="AX788" s="2" t="s">
        <v>52</v>
      </c>
      <c r="AY788" s="2" t="s">
        <v>52</v>
      </c>
      <c r="AZ788" s="2" t="s">
        <v>52</v>
      </c>
    </row>
    <row r="789" spans="1:52" ht="30" customHeight="1" x14ac:dyDescent="0.4">
      <c r="A789" s="28" t="s">
        <v>1026</v>
      </c>
      <c r="B789" s="28" t="s">
        <v>52</v>
      </c>
      <c r="C789" s="28" t="s">
        <v>52</v>
      </c>
      <c r="D789" s="29"/>
      <c r="E789" s="31"/>
      <c r="F789" s="34">
        <f>TRUNC(SUMIF(N787:N788, N786, F787:F788),0)</f>
        <v>2151</v>
      </c>
      <c r="G789" s="31"/>
      <c r="H789" s="34">
        <f>TRUNC(SUMIF(N787:N788, N786, H787:H788),0)</f>
        <v>26179</v>
      </c>
      <c r="I789" s="31"/>
      <c r="J789" s="34">
        <f>TRUNC(SUMIF(N787:N788, N786, J787:J788),0)</f>
        <v>0</v>
      </c>
      <c r="K789" s="31"/>
      <c r="L789" s="34">
        <f>F789+H789+J789</f>
        <v>28330</v>
      </c>
      <c r="M789" s="28" t="s">
        <v>52</v>
      </c>
      <c r="N789" s="2" t="s">
        <v>173</v>
      </c>
      <c r="O789" s="2" t="s">
        <v>173</v>
      </c>
      <c r="P789" s="2" t="s">
        <v>52</v>
      </c>
      <c r="Q789" s="2" t="s">
        <v>52</v>
      </c>
      <c r="R789" s="2" t="s">
        <v>52</v>
      </c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2" t="s">
        <v>52</v>
      </c>
      <c r="AW789" s="2" t="s">
        <v>52</v>
      </c>
      <c r="AX789" s="2" t="s">
        <v>52</v>
      </c>
      <c r="AY789" s="2" t="s">
        <v>52</v>
      </c>
      <c r="AZ789" s="2" t="s">
        <v>52</v>
      </c>
    </row>
    <row r="790" spans="1:52" ht="30" customHeight="1" x14ac:dyDescent="0.4">
      <c r="A790" s="29"/>
      <c r="B790" s="29"/>
      <c r="C790" s="29"/>
      <c r="D790" s="29"/>
      <c r="E790" s="31"/>
      <c r="F790" s="34"/>
      <c r="G790" s="31"/>
      <c r="H790" s="34"/>
      <c r="I790" s="31"/>
      <c r="J790" s="34"/>
      <c r="K790" s="31"/>
      <c r="L790" s="34"/>
      <c r="M790" s="29"/>
    </row>
    <row r="791" spans="1:52" ht="30" customHeight="1" x14ac:dyDescent="0.4">
      <c r="A791" s="25" t="s">
        <v>1859</v>
      </c>
      <c r="B791" s="26"/>
      <c r="C791" s="26"/>
      <c r="D791" s="26"/>
      <c r="E791" s="30"/>
      <c r="F791" s="33"/>
      <c r="G791" s="30"/>
      <c r="H791" s="33"/>
      <c r="I791" s="30"/>
      <c r="J791" s="33"/>
      <c r="K791" s="30"/>
      <c r="L791" s="33"/>
      <c r="M791" s="27"/>
      <c r="N791" s="1" t="s">
        <v>1857</v>
      </c>
    </row>
    <row r="792" spans="1:52" ht="30" customHeight="1" x14ac:dyDescent="0.4">
      <c r="A792" s="28" t="s">
        <v>1051</v>
      </c>
      <c r="B792" s="28" t="s">
        <v>1033</v>
      </c>
      <c r="C792" s="28" t="s">
        <v>1034</v>
      </c>
      <c r="D792" s="29">
        <v>8.5000000000000006E-2</v>
      </c>
      <c r="E792" s="31">
        <f>단가대비표!O215</f>
        <v>0</v>
      </c>
      <c r="F792" s="34">
        <f>TRUNC(E792*D792,0)</f>
        <v>0</v>
      </c>
      <c r="G792" s="31">
        <f>단가대비표!P215</f>
        <v>249073</v>
      </c>
      <c r="H792" s="34">
        <f>TRUNC(G792*D792,0)</f>
        <v>21171</v>
      </c>
      <c r="I792" s="31">
        <f>단가대비표!V215</f>
        <v>0</v>
      </c>
      <c r="J792" s="34">
        <f>TRUNC(I792*D792,0)</f>
        <v>0</v>
      </c>
      <c r="K792" s="31">
        <f t="shared" ref="K792:L794" si="118">TRUNC(E792+G792+I792,0)</f>
        <v>249073</v>
      </c>
      <c r="L792" s="34">
        <f t="shared" si="118"/>
        <v>21171</v>
      </c>
      <c r="M792" s="28" t="s">
        <v>52</v>
      </c>
      <c r="N792" s="2" t="s">
        <v>1857</v>
      </c>
      <c r="O792" s="2" t="s">
        <v>1052</v>
      </c>
      <c r="P792" s="2" t="s">
        <v>62</v>
      </c>
      <c r="Q792" s="2" t="s">
        <v>62</v>
      </c>
      <c r="R792" s="2" t="s">
        <v>61</v>
      </c>
      <c r="S792" s="3"/>
      <c r="T792" s="3"/>
      <c r="U792" s="3"/>
      <c r="V792" s="3">
        <v>1</v>
      </c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2" t="s">
        <v>52</v>
      </c>
      <c r="AW792" s="2" t="s">
        <v>1860</v>
      </c>
      <c r="AX792" s="2" t="s">
        <v>52</v>
      </c>
      <c r="AY792" s="2" t="s">
        <v>52</v>
      </c>
      <c r="AZ792" s="2" t="s">
        <v>52</v>
      </c>
    </row>
    <row r="793" spans="1:52" ht="30" customHeight="1" x14ac:dyDescent="0.4">
      <c r="A793" s="28" t="s">
        <v>1073</v>
      </c>
      <c r="B793" s="28" t="s">
        <v>1033</v>
      </c>
      <c r="C793" s="28" t="s">
        <v>1034</v>
      </c>
      <c r="D793" s="29">
        <v>2.9000000000000001E-2</v>
      </c>
      <c r="E793" s="31">
        <f>단가대비표!O209</f>
        <v>0</v>
      </c>
      <c r="F793" s="34">
        <f>TRUNC(E793*D793,0)</f>
        <v>0</v>
      </c>
      <c r="G793" s="31">
        <f>단가대비표!P209</f>
        <v>172698</v>
      </c>
      <c r="H793" s="34">
        <f>TRUNC(G793*D793,0)</f>
        <v>5008</v>
      </c>
      <c r="I793" s="31">
        <f>단가대비표!V209</f>
        <v>0</v>
      </c>
      <c r="J793" s="34">
        <f>TRUNC(I793*D793,0)</f>
        <v>0</v>
      </c>
      <c r="K793" s="31">
        <f t="shared" si="118"/>
        <v>172698</v>
      </c>
      <c r="L793" s="34">
        <f t="shared" si="118"/>
        <v>5008</v>
      </c>
      <c r="M793" s="28" t="s">
        <v>52</v>
      </c>
      <c r="N793" s="2" t="s">
        <v>1857</v>
      </c>
      <c r="O793" s="2" t="s">
        <v>1074</v>
      </c>
      <c r="P793" s="2" t="s">
        <v>62</v>
      </c>
      <c r="Q793" s="2" t="s">
        <v>62</v>
      </c>
      <c r="R793" s="2" t="s">
        <v>61</v>
      </c>
      <c r="S793" s="3"/>
      <c r="T793" s="3"/>
      <c r="U793" s="3"/>
      <c r="V793" s="3">
        <v>1</v>
      </c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2" t="s">
        <v>52</v>
      </c>
      <c r="AW793" s="2" t="s">
        <v>1861</v>
      </c>
      <c r="AX793" s="2" t="s">
        <v>52</v>
      </c>
      <c r="AY793" s="2" t="s">
        <v>52</v>
      </c>
      <c r="AZ793" s="2" t="s">
        <v>52</v>
      </c>
    </row>
    <row r="794" spans="1:52" ht="30" customHeight="1" x14ac:dyDescent="0.4">
      <c r="A794" s="28" t="s">
        <v>1037</v>
      </c>
      <c r="B794" s="28" t="s">
        <v>1038</v>
      </c>
      <c r="C794" s="28" t="s">
        <v>973</v>
      </c>
      <c r="D794" s="29">
        <v>1</v>
      </c>
      <c r="E794" s="31">
        <f>TRUNC(SUMIF(V792:V794, RIGHTB(O794, 1), H792:H794)*U794, 2)</f>
        <v>261.79000000000002</v>
      </c>
      <c r="F794" s="34">
        <f>TRUNC(E794*D794,0)</f>
        <v>261</v>
      </c>
      <c r="G794" s="31">
        <v>0</v>
      </c>
      <c r="H794" s="34">
        <f>TRUNC(G794*D794,0)</f>
        <v>0</v>
      </c>
      <c r="I794" s="31">
        <v>0</v>
      </c>
      <c r="J794" s="34">
        <f>TRUNC(I794*D794,0)</f>
        <v>0</v>
      </c>
      <c r="K794" s="31">
        <f t="shared" si="118"/>
        <v>261</v>
      </c>
      <c r="L794" s="34">
        <f t="shared" si="118"/>
        <v>261</v>
      </c>
      <c r="M794" s="28" t="s">
        <v>52</v>
      </c>
      <c r="N794" s="2" t="s">
        <v>1857</v>
      </c>
      <c r="O794" s="2" t="s">
        <v>1039</v>
      </c>
      <c r="P794" s="2" t="s">
        <v>62</v>
      </c>
      <c r="Q794" s="2" t="s">
        <v>62</v>
      </c>
      <c r="R794" s="2" t="s">
        <v>62</v>
      </c>
      <c r="S794" s="3">
        <v>1</v>
      </c>
      <c r="T794" s="3">
        <v>0</v>
      </c>
      <c r="U794" s="3">
        <v>0.01</v>
      </c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2" t="s">
        <v>52</v>
      </c>
      <c r="AW794" s="2" t="s">
        <v>1862</v>
      </c>
      <c r="AX794" s="2" t="s">
        <v>52</v>
      </c>
      <c r="AY794" s="2" t="s">
        <v>52</v>
      </c>
      <c r="AZ794" s="2" t="s">
        <v>52</v>
      </c>
    </row>
    <row r="795" spans="1:52" ht="30" customHeight="1" x14ac:dyDescent="0.4">
      <c r="A795" s="28" t="s">
        <v>1026</v>
      </c>
      <c r="B795" s="28" t="s">
        <v>52</v>
      </c>
      <c r="C795" s="28" t="s">
        <v>52</v>
      </c>
      <c r="D795" s="29"/>
      <c r="E795" s="31"/>
      <c r="F795" s="34">
        <f>TRUNC(SUMIF(N792:N794, N791, F792:F794),0)</f>
        <v>261</v>
      </c>
      <c r="G795" s="31"/>
      <c r="H795" s="34">
        <f>TRUNC(SUMIF(N792:N794, N791, H792:H794),0)</f>
        <v>26179</v>
      </c>
      <c r="I795" s="31"/>
      <c r="J795" s="34">
        <f>TRUNC(SUMIF(N792:N794, N791, J792:J794),0)</f>
        <v>0</v>
      </c>
      <c r="K795" s="31"/>
      <c r="L795" s="34">
        <f>F795+H795+J795</f>
        <v>26440</v>
      </c>
      <c r="M795" s="28" t="s">
        <v>52</v>
      </c>
      <c r="N795" s="2" t="s">
        <v>173</v>
      </c>
      <c r="O795" s="2" t="s">
        <v>173</v>
      </c>
      <c r="P795" s="2" t="s">
        <v>52</v>
      </c>
      <c r="Q795" s="2" t="s">
        <v>52</v>
      </c>
      <c r="R795" s="2" t="s">
        <v>52</v>
      </c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2" t="s">
        <v>52</v>
      </c>
      <c r="AW795" s="2" t="s">
        <v>52</v>
      </c>
      <c r="AX795" s="2" t="s">
        <v>52</v>
      </c>
      <c r="AY795" s="2" t="s">
        <v>52</v>
      </c>
      <c r="AZ795" s="2" t="s">
        <v>52</v>
      </c>
    </row>
    <row r="796" spans="1:52" ht="30" customHeight="1" x14ac:dyDescent="0.4">
      <c r="A796" s="29"/>
      <c r="B796" s="29"/>
      <c r="C796" s="29"/>
      <c r="D796" s="29"/>
      <c r="E796" s="31"/>
      <c r="F796" s="34"/>
      <c r="G796" s="31"/>
      <c r="H796" s="34"/>
      <c r="I796" s="31"/>
      <c r="J796" s="34"/>
      <c r="K796" s="31"/>
      <c r="L796" s="34"/>
      <c r="M796" s="29"/>
    </row>
    <row r="797" spans="1:52" ht="30" customHeight="1" x14ac:dyDescent="0.4">
      <c r="A797" s="25" t="s">
        <v>1863</v>
      </c>
      <c r="B797" s="26"/>
      <c r="C797" s="26"/>
      <c r="D797" s="26"/>
      <c r="E797" s="30"/>
      <c r="F797" s="33"/>
      <c r="G797" s="30"/>
      <c r="H797" s="33"/>
      <c r="I797" s="30"/>
      <c r="J797" s="33"/>
      <c r="K797" s="30"/>
      <c r="L797" s="33"/>
      <c r="M797" s="27"/>
      <c r="N797" s="1" t="s">
        <v>856</v>
      </c>
    </row>
    <row r="798" spans="1:52" ht="30" customHeight="1" x14ac:dyDescent="0.4">
      <c r="A798" s="28" t="s">
        <v>1864</v>
      </c>
      <c r="B798" s="28" t="s">
        <v>1033</v>
      </c>
      <c r="C798" s="28" t="s">
        <v>1034</v>
      </c>
      <c r="D798" s="29">
        <v>4</v>
      </c>
      <c r="E798" s="31">
        <f>단가대비표!O222</f>
        <v>0</v>
      </c>
      <c r="F798" s="34">
        <f>TRUNC(E798*D798,0)</f>
        <v>0</v>
      </c>
      <c r="G798" s="31">
        <f>단가대비표!P222</f>
        <v>199200</v>
      </c>
      <c r="H798" s="34">
        <f>TRUNC(G798*D798,0)</f>
        <v>796800</v>
      </c>
      <c r="I798" s="31">
        <f>단가대비표!V222</f>
        <v>0</v>
      </c>
      <c r="J798" s="34">
        <f>TRUNC(I798*D798,0)</f>
        <v>0</v>
      </c>
      <c r="K798" s="31">
        <f t="shared" ref="K798:L802" si="119">TRUNC(E798+G798+I798,0)</f>
        <v>199200</v>
      </c>
      <c r="L798" s="34">
        <f t="shared" si="119"/>
        <v>796800</v>
      </c>
      <c r="M798" s="28" t="s">
        <v>52</v>
      </c>
      <c r="N798" s="2" t="s">
        <v>856</v>
      </c>
      <c r="O798" s="2" t="s">
        <v>1865</v>
      </c>
      <c r="P798" s="2" t="s">
        <v>62</v>
      </c>
      <c r="Q798" s="2" t="s">
        <v>62</v>
      </c>
      <c r="R798" s="2" t="s">
        <v>61</v>
      </c>
      <c r="S798" s="3"/>
      <c r="T798" s="3"/>
      <c r="U798" s="3"/>
      <c r="V798" s="3">
        <v>1</v>
      </c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2" t="s">
        <v>52</v>
      </c>
      <c r="AW798" s="2" t="s">
        <v>1866</v>
      </c>
      <c r="AX798" s="2" t="s">
        <v>52</v>
      </c>
      <c r="AY798" s="2" t="s">
        <v>52</v>
      </c>
      <c r="AZ798" s="2" t="s">
        <v>52</v>
      </c>
    </row>
    <row r="799" spans="1:52" ht="30" customHeight="1" x14ac:dyDescent="0.4">
      <c r="A799" s="28" t="s">
        <v>1867</v>
      </c>
      <c r="B799" s="28" t="s">
        <v>1033</v>
      </c>
      <c r="C799" s="28" t="s">
        <v>1034</v>
      </c>
      <c r="D799" s="29">
        <v>2</v>
      </c>
      <c r="E799" s="31">
        <f>단가대비표!O211</f>
        <v>0</v>
      </c>
      <c r="F799" s="34">
        <f>TRUNC(E799*D799,0)</f>
        <v>0</v>
      </c>
      <c r="G799" s="31">
        <f>단가대비표!P211</f>
        <v>242423</v>
      </c>
      <c r="H799" s="34">
        <f>TRUNC(G799*D799,0)</f>
        <v>484846</v>
      </c>
      <c r="I799" s="31">
        <f>단가대비표!V211</f>
        <v>0</v>
      </c>
      <c r="J799" s="34">
        <f>TRUNC(I799*D799,0)</f>
        <v>0</v>
      </c>
      <c r="K799" s="31">
        <f t="shared" si="119"/>
        <v>242423</v>
      </c>
      <c r="L799" s="34">
        <f t="shared" si="119"/>
        <v>484846</v>
      </c>
      <c r="M799" s="28" t="s">
        <v>52</v>
      </c>
      <c r="N799" s="2" t="s">
        <v>856</v>
      </c>
      <c r="O799" s="2" t="s">
        <v>1868</v>
      </c>
      <c r="P799" s="2" t="s">
        <v>62</v>
      </c>
      <c r="Q799" s="2" t="s">
        <v>62</v>
      </c>
      <c r="R799" s="2" t="s">
        <v>61</v>
      </c>
      <c r="S799" s="3"/>
      <c r="T799" s="3"/>
      <c r="U799" s="3"/>
      <c r="V799" s="3">
        <v>1</v>
      </c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2" t="s">
        <v>52</v>
      </c>
      <c r="AW799" s="2" t="s">
        <v>1869</v>
      </c>
      <c r="AX799" s="2" t="s">
        <v>52</v>
      </c>
      <c r="AY799" s="2" t="s">
        <v>52</v>
      </c>
      <c r="AZ799" s="2" t="s">
        <v>52</v>
      </c>
    </row>
    <row r="800" spans="1:52" ht="30" customHeight="1" x14ac:dyDescent="0.4">
      <c r="A800" s="28" t="s">
        <v>1037</v>
      </c>
      <c r="B800" s="28" t="s">
        <v>1055</v>
      </c>
      <c r="C800" s="28" t="s">
        <v>973</v>
      </c>
      <c r="D800" s="29">
        <v>1</v>
      </c>
      <c r="E800" s="31">
        <f>TRUNC(SUMIF(V798:V802, RIGHTB(O800, 1), H798:H802)*U800, 2)</f>
        <v>38449.379999999997</v>
      </c>
      <c r="F800" s="34">
        <f>TRUNC(E800*D800,0)</f>
        <v>38449</v>
      </c>
      <c r="G800" s="31">
        <v>0</v>
      </c>
      <c r="H800" s="34">
        <f>TRUNC(G800*D800,0)</f>
        <v>0</v>
      </c>
      <c r="I800" s="31">
        <v>0</v>
      </c>
      <c r="J800" s="34">
        <f>TRUNC(I800*D800,0)</f>
        <v>0</v>
      </c>
      <c r="K800" s="31">
        <f t="shared" si="119"/>
        <v>38449</v>
      </c>
      <c r="L800" s="34">
        <f t="shared" si="119"/>
        <v>38449</v>
      </c>
      <c r="M800" s="28" t="s">
        <v>52</v>
      </c>
      <c r="N800" s="2" t="s">
        <v>856</v>
      </c>
      <c r="O800" s="2" t="s">
        <v>1039</v>
      </c>
      <c r="P800" s="2" t="s">
        <v>62</v>
      </c>
      <c r="Q800" s="2" t="s">
        <v>62</v>
      </c>
      <c r="R800" s="2" t="s">
        <v>62</v>
      </c>
      <c r="S800" s="3">
        <v>1</v>
      </c>
      <c r="T800" s="3">
        <v>0</v>
      </c>
      <c r="U800" s="3">
        <v>0.03</v>
      </c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2" t="s">
        <v>52</v>
      </c>
      <c r="AW800" s="2" t="s">
        <v>1870</v>
      </c>
      <c r="AX800" s="2" t="s">
        <v>52</v>
      </c>
      <c r="AY800" s="2" t="s">
        <v>52</v>
      </c>
      <c r="AZ800" s="2" t="s">
        <v>52</v>
      </c>
    </row>
    <row r="801" spans="1:52" ht="30" customHeight="1" x14ac:dyDescent="0.4">
      <c r="A801" s="28" t="s">
        <v>1871</v>
      </c>
      <c r="B801" s="28" t="s">
        <v>52</v>
      </c>
      <c r="C801" s="28" t="s">
        <v>973</v>
      </c>
      <c r="D801" s="29">
        <v>1</v>
      </c>
      <c r="E801" s="31">
        <f>단가대비표!O182</f>
        <v>0</v>
      </c>
      <c r="F801" s="34">
        <f>TRUNC(E801*D801,0)</f>
        <v>0</v>
      </c>
      <c r="G801" s="31">
        <f>단가대비표!P182</f>
        <v>0</v>
      </c>
      <c r="H801" s="34">
        <f>TRUNC(G801*D801,0)</f>
        <v>0</v>
      </c>
      <c r="I801" s="31">
        <f>단가대비표!V182</f>
        <v>25300</v>
      </c>
      <c r="J801" s="34">
        <f>TRUNC(I801*D801,0)</f>
        <v>25300</v>
      </c>
      <c r="K801" s="31">
        <f t="shared" si="119"/>
        <v>25300</v>
      </c>
      <c r="L801" s="34">
        <f t="shared" si="119"/>
        <v>25300</v>
      </c>
      <c r="M801" s="28" t="s">
        <v>52</v>
      </c>
      <c r="N801" s="2" t="s">
        <v>856</v>
      </c>
      <c r="O801" s="2" t="s">
        <v>1872</v>
      </c>
      <c r="P801" s="2" t="s">
        <v>62</v>
      </c>
      <c r="Q801" s="2" t="s">
        <v>62</v>
      </c>
      <c r="R801" s="2" t="s">
        <v>61</v>
      </c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2" t="s">
        <v>52</v>
      </c>
      <c r="AW801" s="2" t="s">
        <v>1873</v>
      </c>
      <c r="AX801" s="2" t="s">
        <v>52</v>
      </c>
      <c r="AY801" s="2" t="s">
        <v>52</v>
      </c>
      <c r="AZ801" s="2" t="s">
        <v>52</v>
      </c>
    </row>
    <row r="802" spans="1:52" ht="30" customHeight="1" x14ac:dyDescent="0.4">
      <c r="A802" s="28" t="s">
        <v>1874</v>
      </c>
      <c r="B802" s="28" t="s">
        <v>52</v>
      </c>
      <c r="C802" s="28" t="s">
        <v>973</v>
      </c>
      <c r="D802" s="29">
        <v>1</v>
      </c>
      <c r="E802" s="31">
        <f>단가대비표!O183</f>
        <v>0</v>
      </c>
      <c r="F802" s="34">
        <f>TRUNC(E802*D802,0)</f>
        <v>0</v>
      </c>
      <c r="G802" s="31">
        <f>단가대비표!P183</f>
        <v>0</v>
      </c>
      <c r="H802" s="34">
        <f>TRUNC(G802*D802,0)</f>
        <v>0</v>
      </c>
      <c r="I802" s="31">
        <f>단가대비표!V183</f>
        <v>68300</v>
      </c>
      <c r="J802" s="34">
        <f>TRUNC(I802*D802,0)</f>
        <v>68300</v>
      </c>
      <c r="K802" s="31">
        <f t="shared" si="119"/>
        <v>68300</v>
      </c>
      <c r="L802" s="34">
        <f t="shared" si="119"/>
        <v>68300</v>
      </c>
      <c r="M802" s="28" t="s">
        <v>52</v>
      </c>
      <c r="N802" s="2" t="s">
        <v>856</v>
      </c>
      <c r="O802" s="2" t="s">
        <v>1875</v>
      </c>
      <c r="P802" s="2" t="s">
        <v>62</v>
      </c>
      <c r="Q802" s="2" t="s">
        <v>62</v>
      </c>
      <c r="R802" s="2" t="s">
        <v>61</v>
      </c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2" t="s">
        <v>52</v>
      </c>
      <c r="AW802" s="2" t="s">
        <v>1876</v>
      </c>
      <c r="AX802" s="2" t="s">
        <v>52</v>
      </c>
      <c r="AY802" s="2" t="s">
        <v>52</v>
      </c>
      <c r="AZ802" s="2" t="s">
        <v>52</v>
      </c>
    </row>
    <row r="803" spans="1:52" ht="30" customHeight="1" x14ac:dyDescent="0.4">
      <c r="A803" s="28" t="s">
        <v>1026</v>
      </c>
      <c r="B803" s="28" t="s">
        <v>52</v>
      </c>
      <c r="C803" s="28" t="s">
        <v>52</v>
      </c>
      <c r="D803" s="29"/>
      <c r="E803" s="31"/>
      <c r="F803" s="34">
        <f>TRUNC(SUMIF(N798:N802, N797, F798:F802),0)</f>
        <v>38449</v>
      </c>
      <c r="G803" s="31"/>
      <c r="H803" s="34">
        <f>TRUNC(SUMIF(N798:N802, N797, H798:H802),0)</f>
        <v>1281646</v>
      </c>
      <c r="I803" s="31"/>
      <c r="J803" s="34">
        <f>TRUNC(SUMIF(N798:N802, N797, J798:J802),0)</f>
        <v>93600</v>
      </c>
      <c r="K803" s="31"/>
      <c r="L803" s="34">
        <f>F803+H803+J803</f>
        <v>1413695</v>
      </c>
      <c r="M803" s="28" t="s">
        <v>52</v>
      </c>
      <c r="N803" s="2" t="s">
        <v>173</v>
      </c>
      <c r="O803" s="2" t="s">
        <v>173</v>
      </c>
      <c r="P803" s="2" t="s">
        <v>52</v>
      </c>
      <c r="Q803" s="2" t="s">
        <v>52</v>
      </c>
      <c r="R803" s="2" t="s">
        <v>52</v>
      </c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2" t="s">
        <v>52</v>
      </c>
      <c r="AW803" s="2" t="s">
        <v>52</v>
      </c>
      <c r="AX803" s="2" t="s">
        <v>52</v>
      </c>
      <c r="AY803" s="2" t="s">
        <v>52</v>
      </c>
      <c r="AZ803" s="2" t="s">
        <v>52</v>
      </c>
    </row>
    <row r="804" spans="1:52" ht="30" customHeight="1" x14ac:dyDescent="0.4">
      <c r="A804" s="29"/>
      <c r="B804" s="29"/>
      <c r="C804" s="29"/>
      <c r="D804" s="29"/>
      <c r="E804" s="31"/>
      <c r="F804" s="34"/>
      <c r="G804" s="31"/>
      <c r="H804" s="34"/>
      <c r="I804" s="31"/>
      <c r="J804" s="34"/>
      <c r="K804" s="31"/>
      <c r="L804" s="34"/>
      <c r="M804" s="29"/>
    </row>
    <row r="805" spans="1:52" ht="30" customHeight="1" x14ac:dyDescent="0.4">
      <c r="A805" s="25" t="s">
        <v>1877</v>
      </c>
      <c r="B805" s="26"/>
      <c r="C805" s="26"/>
      <c r="D805" s="26"/>
      <c r="E805" s="30"/>
      <c r="F805" s="33"/>
      <c r="G805" s="30"/>
      <c r="H805" s="33"/>
      <c r="I805" s="30"/>
      <c r="J805" s="33"/>
      <c r="K805" s="30"/>
      <c r="L805" s="33"/>
      <c r="M805" s="27"/>
      <c r="N805" s="1" t="s">
        <v>817</v>
      </c>
    </row>
    <row r="806" spans="1:52" ht="30" customHeight="1" x14ac:dyDescent="0.4">
      <c r="A806" s="28" t="s">
        <v>1051</v>
      </c>
      <c r="B806" s="28" t="s">
        <v>1033</v>
      </c>
      <c r="C806" s="28" t="s">
        <v>1034</v>
      </c>
      <c r="D806" s="29">
        <v>0.14000000000000001</v>
      </c>
      <c r="E806" s="31">
        <f>단가대비표!O215</f>
        <v>0</v>
      </c>
      <c r="F806" s="34">
        <f>TRUNC(E806*D806,0)</f>
        <v>0</v>
      </c>
      <c r="G806" s="31">
        <f>단가대비표!P215</f>
        <v>249073</v>
      </c>
      <c r="H806" s="34">
        <f>TRUNC(G806*D806,0)</f>
        <v>34870</v>
      </c>
      <c r="I806" s="31">
        <f>단가대비표!V215</f>
        <v>0</v>
      </c>
      <c r="J806" s="34">
        <f>TRUNC(I806*D806,0)</f>
        <v>0</v>
      </c>
      <c r="K806" s="31">
        <f t="shared" ref="K806:L808" si="120">TRUNC(E806+G806+I806,0)</f>
        <v>249073</v>
      </c>
      <c r="L806" s="34">
        <f t="shared" si="120"/>
        <v>34870</v>
      </c>
      <c r="M806" s="28" t="s">
        <v>52</v>
      </c>
      <c r="N806" s="2" t="s">
        <v>817</v>
      </c>
      <c r="O806" s="2" t="s">
        <v>1052</v>
      </c>
      <c r="P806" s="2" t="s">
        <v>62</v>
      </c>
      <c r="Q806" s="2" t="s">
        <v>62</v>
      </c>
      <c r="R806" s="2" t="s">
        <v>61</v>
      </c>
      <c r="S806" s="3"/>
      <c r="T806" s="3"/>
      <c r="U806" s="3"/>
      <c r="V806" s="3">
        <v>1</v>
      </c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2" t="s">
        <v>52</v>
      </c>
      <c r="AW806" s="2" t="s">
        <v>1878</v>
      </c>
      <c r="AX806" s="2" t="s">
        <v>52</v>
      </c>
      <c r="AY806" s="2" t="s">
        <v>52</v>
      </c>
      <c r="AZ806" s="2" t="s">
        <v>52</v>
      </c>
    </row>
    <row r="807" spans="1:52" ht="30" customHeight="1" x14ac:dyDescent="0.4">
      <c r="A807" s="28" t="s">
        <v>1073</v>
      </c>
      <c r="B807" s="28" t="s">
        <v>1033</v>
      </c>
      <c r="C807" s="28" t="s">
        <v>1034</v>
      </c>
      <c r="D807" s="29">
        <v>0.14000000000000001</v>
      </c>
      <c r="E807" s="31">
        <f>단가대비표!O209</f>
        <v>0</v>
      </c>
      <c r="F807" s="34">
        <f>TRUNC(E807*D807,0)</f>
        <v>0</v>
      </c>
      <c r="G807" s="31">
        <f>단가대비표!P209</f>
        <v>172698</v>
      </c>
      <c r="H807" s="34">
        <f>TRUNC(G807*D807,0)</f>
        <v>24177</v>
      </c>
      <c r="I807" s="31">
        <f>단가대비표!V209</f>
        <v>0</v>
      </c>
      <c r="J807" s="34">
        <f>TRUNC(I807*D807,0)</f>
        <v>0</v>
      </c>
      <c r="K807" s="31">
        <f t="shared" si="120"/>
        <v>172698</v>
      </c>
      <c r="L807" s="34">
        <f t="shared" si="120"/>
        <v>24177</v>
      </c>
      <c r="M807" s="28" t="s">
        <v>52</v>
      </c>
      <c r="N807" s="2" t="s">
        <v>817</v>
      </c>
      <c r="O807" s="2" t="s">
        <v>1074</v>
      </c>
      <c r="P807" s="2" t="s">
        <v>62</v>
      </c>
      <c r="Q807" s="2" t="s">
        <v>62</v>
      </c>
      <c r="R807" s="2" t="s">
        <v>61</v>
      </c>
      <c r="S807" s="3"/>
      <c r="T807" s="3"/>
      <c r="U807" s="3"/>
      <c r="V807" s="3">
        <v>1</v>
      </c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2" t="s">
        <v>52</v>
      </c>
      <c r="AW807" s="2" t="s">
        <v>1879</v>
      </c>
      <c r="AX807" s="2" t="s">
        <v>52</v>
      </c>
      <c r="AY807" s="2" t="s">
        <v>52</v>
      </c>
      <c r="AZ807" s="2" t="s">
        <v>52</v>
      </c>
    </row>
    <row r="808" spans="1:52" ht="30" customHeight="1" x14ac:dyDescent="0.4">
      <c r="A808" s="28" t="s">
        <v>1037</v>
      </c>
      <c r="B808" s="28" t="s">
        <v>1880</v>
      </c>
      <c r="C808" s="28" t="s">
        <v>973</v>
      </c>
      <c r="D808" s="29">
        <v>1</v>
      </c>
      <c r="E808" s="31">
        <f>TRUNC(SUMIF(V806:V808, RIGHTB(O808, 1), H806:H808)*U808, 2)</f>
        <v>4723.76</v>
      </c>
      <c r="F808" s="34">
        <f>TRUNC(E808*D808,0)</f>
        <v>4723</v>
      </c>
      <c r="G808" s="31">
        <v>0</v>
      </c>
      <c r="H808" s="34">
        <f>TRUNC(G808*D808,0)</f>
        <v>0</v>
      </c>
      <c r="I808" s="31">
        <v>0</v>
      </c>
      <c r="J808" s="34">
        <f>TRUNC(I808*D808,0)</f>
        <v>0</v>
      </c>
      <c r="K808" s="31">
        <f t="shared" si="120"/>
        <v>4723</v>
      </c>
      <c r="L808" s="34">
        <f t="shared" si="120"/>
        <v>4723</v>
      </c>
      <c r="M808" s="28" t="s">
        <v>52</v>
      </c>
      <c r="N808" s="2" t="s">
        <v>817</v>
      </c>
      <c r="O808" s="2" t="s">
        <v>1039</v>
      </c>
      <c r="P808" s="2" t="s">
        <v>62</v>
      </c>
      <c r="Q808" s="2" t="s">
        <v>62</v>
      </c>
      <c r="R808" s="2" t="s">
        <v>62</v>
      </c>
      <c r="S808" s="3">
        <v>1</v>
      </c>
      <c r="T808" s="3">
        <v>0</v>
      </c>
      <c r="U808" s="3">
        <v>0.08</v>
      </c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2" t="s">
        <v>52</v>
      </c>
      <c r="AW808" s="2" t="s">
        <v>1881</v>
      </c>
      <c r="AX808" s="2" t="s">
        <v>52</v>
      </c>
      <c r="AY808" s="2" t="s">
        <v>52</v>
      </c>
      <c r="AZ808" s="2" t="s">
        <v>52</v>
      </c>
    </row>
    <row r="809" spans="1:52" ht="30" customHeight="1" x14ac:dyDescent="0.4">
      <c r="A809" s="28" t="s">
        <v>1026</v>
      </c>
      <c r="B809" s="28" t="s">
        <v>52</v>
      </c>
      <c r="C809" s="28" t="s">
        <v>52</v>
      </c>
      <c r="D809" s="29"/>
      <c r="E809" s="31"/>
      <c r="F809" s="34">
        <f>TRUNC(SUMIF(N806:N808, N805, F806:F808),0)</f>
        <v>4723</v>
      </c>
      <c r="G809" s="31"/>
      <c r="H809" s="34">
        <f>TRUNC(SUMIF(N806:N808, N805, H806:H808),0)</f>
        <v>59047</v>
      </c>
      <c r="I809" s="31"/>
      <c r="J809" s="34">
        <f>TRUNC(SUMIF(N806:N808, N805, J806:J808),0)</f>
        <v>0</v>
      </c>
      <c r="K809" s="31"/>
      <c r="L809" s="34">
        <f>F809+H809+J809</f>
        <v>63770</v>
      </c>
      <c r="M809" s="28" t="s">
        <v>52</v>
      </c>
      <c r="N809" s="2" t="s">
        <v>173</v>
      </c>
      <c r="O809" s="2" t="s">
        <v>173</v>
      </c>
      <c r="P809" s="2" t="s">
        <v>52</v>
      </c>
      <c r="Q809" s="2" t="s">
        <v>52</v>
      </c>
      <c r="R809" s="2" t="s">
        <v>52</v>
      </c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2" t="s">
        <v>52</v>
      </c>
      <c r="AW809" s="2" t="s">
        <v>52</v>
      </c>
      <c r="AX809" s="2" t="s">
        <v>52</v>
      </c>
      <c r="AY809" s="2" t="s">
        <v>52</v>
      </c>
      <c r="AZ809" s="2" t="s">
        <v>52</v>
      </c>
    </row>
    <row r="810" spans="1:52" ht="30" customHeight="1" x14ac:dyDescent="0.4">
      <c r="A810" s="29"/>
      <c r="B810" s="29"/>
      <c r="C810" s="29"/>
      <c r="D810" s="29"/>
      <c r="E810" s="31"/>
      <c r="F810" s="34"/>
      <c r="G810" s="31"/>
      <c r="H810" s="34"/>
      <c r="I810" s="31"/>
      <c r="J810" s="34"/>
      <c r="K810" s="31"/>
      <c r="L810" s="34"/>
      <c r="M810" s="29"/>
    </row>
    <row r="811" spans="1:52" ht="30" customHeight="1" x14ac:dyDescent="0.4">
      <c r="A811" s="25" t="s">
        <v>1882</v>
      </c>
      <c r="B811" s="26"/>
      <c r="C811" s="26"/>
      <c r="D811" s="26"/>
      <c r="E811" s="30"/>
      <c r="F811" s="33"/>
      <c r="G811" s="30"/>
      <c r="H811" s="33"/>
      <c r="I811" s="30"/>
      <c r="J811" s="33"/>
      <c r="K811" s="30"/>
      <c r="L811" s="33"/>
      <c r="M811" s="27"/>
      <c r="N811" s="1" t="s">
        <v>823</v>
      </c>
    </row>
    <row r="812" spans="1:52" ht="30" customHeight="1" x14ac:dyDescent="0.4">
      <c r="A812" s="28" t="s">
        <v>1051</v>
      </c>
      <c r="B812" s="28" t="s">
        <v>1033</v>
      </c>
      <c r="C812" s="28" t="s">
        <v>1034</v>
      </c>
      <c r="D812" s="29">
        <v>0.1</v>
      </c>
      <c r="E812" s="31">
        <f>단가대비표!O215</f>
        <v>0</v>
      </c>
      <c r="F812" s="34">
        <f>TRUNC(E812*D812,0)</f>
        <v>0</v>
      </c>
      <c r="G812" s="31">
        <f>단가대비표!P215</f>
        <v>249073</v>
      </c>
      <c r="H812" s="34">
        <f>TRUNC(G812*D812,0)</f>
        <v>24907</v>
      </c>
      <c r="I812" s="31">
        <f>단가대비표!V215</f>
        <v>0</v>
      </c>
      <c r="J812" s="34">
        <f>TRUNC(I812*D812,0)</f>
        <v>0</v>
      </c>
      <c r="K812" s="31">
        <f t="shared" ref="K812:L814" si="121">TRUNC(E812+G812+I812,0)</f>
        <v>249073</v>
      </c>
      <c r="L812" s="34">
        <f t="shared" si="121"/>
        <v>24907</v>
      </c>
      <c r="M812" s="28" t="s">
        <v>52</v>
      </c>
      <c r="N812" s="2" t="s">
        <v>823</v>
      </c>
      <c r="O812" s="2" t="s">
        <v>1052</v>
      </c>
      <c r="P812" s="2" t="s">
        <v>62</v>
      </c>
      <c r="Q812" s="2" t="s">
        <v>62</v>
      </c>
      <c r="R812" s="2" t="s">
        <v>61</v>
      </c>
      <c r="S812" s="3"/>
      <c r="T812" s="3"/>
      <c r="U812" s="3"/>
      <c r="V812" s="3">
        <v>1</v>
      </c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2" t="s">
        <v>52</v>
      </c>
      <c r="AW812" s="2" t="s">
        <v>1883</v>
      </c>
      <c r="AX812" s="2" t="s">
        <v>52</v>
      </c>
      <c r="AY812" s="2" t="s">
        <v>52</v>
      </c>
      <c r="AZ812" s="2" t="s">
        <v>52</v>
      </c>
    </row>
    <row r="813" spans="1:52" ht="30" customHeight="1" x14ac:dyDescent="0.4">
      <c r="A813" s="28" t="s">
        <v>1073</v>
      </c>
      <c r="B813" s="28" t="s">
        <v>1033</v>
      </c>
      <c r="C813" s="28" t="s">
        <v>1034</v>
      </c>
      <c r="D813" s="29">
        <v>0.1</v>
      </c>
      <c r="E813" s="31">
        <f>단가대비표!O209</f>
        <v>0</v>
      </c>
      <c r="F813" s="34">
        <f>TRUNC(E813*D813,0)</f>
        <v>0</v>
      </c>
      <c r="G813" s="31">
        <f>단가대비표!P209</f>
        <v>172698</v>
      </c>
      <c r="H813" s="34">
        <f>TRUNC(G813*D813,0)</f>
        <v>17269</v>
      </c>
      <c r="I813" s="31">
        <f>단가대비표!V209</f>
        <v>0</v>
      </c>
      <c r="J813" s="34">
        <f>TRUNC(I813*D813,0)</f>
        <v>0</v>
      </c>
      <c r="K813" s="31">
        <f t="shared" si="121"/>
        <v>172698</v>
      </c>
      <c r="L813" s="34">
        <f t="shared" si="121"/>
        <v>17269</v>
      </c>
      <c r="M813" s="28" t="s">
        <v>52</v>
      </c>
      <c r="N813" s="2" t="s">
        <v>823</v>
      </c>
      <c r="O813" s="2" t="s">
        <v>1074</v>
      </c>
      <c r="P813" s="2" t="s">
        <v>62</v>
      </c>
      <c r="Q813" s="2" t="s">
        <v>62</v>
      </c>
      <c r="R813" s="2" t="s">
        <v>61</v>
      </c>
      <c r="S813" s="3"/>
      <c r="T813" s="3"/>
      <c r="U813" s="3"/>
      <c r="V813" s="3">
        <v>1</v>
      </c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2" t="s">
        <v>52</v>
      </c>
      <c r="AW813" s="2" t="s">
        <v>1884</v>
      </c>
      <c r="AX813" s="2" t="s">
        <v>52</v>
      </c>
      <c r="AY813" s="2" t="s">
        <v>52</v>
      </c>
      <c r="AZ813" s="2" t="s">
        <v>52</v>
      </c>
    </row>
    <row r="814" spans="1:52" ht="30" customHeight="1" x14ac:dyDescent="0.4">
      <c r="A814" s="28" t="s">
        <v>1037</v>
      </c>
      <c r="B814" s="28" t="s">
        <v>1885</v>
      </c>
      <c r="C814" s="28" t="s">
        <v>973</v>
      </c>
      <c r="D814" s="29">
        <v>1</v>
      </c>
      <c r="E814" s="31">
        <f>TRUNC(SUMIF(V812:V814, RIGHTB(O814, 1), H812:H814)*U814, 2)</f>
        <v>843.52</v>
      </c>
      <c r="F814" s="34">
        <f>TRUNC(E814*D814,0)</f>
        <v>843</v>
      </c>
      <c r="G814" s="31">
        <v>0</v>
      </c>
      <c r="H814" s="34">
        <f>TRUNC(G814*D814,0)</f>
        <v>0</v>
      </c>
      <c r="I814" s="31">
        <v>0</v>
      </c>
      <c r="J814" s="34">
        <f>TRUNC(I814*D814,0)</f>
        <v>0</v>
      </c>
      <c r="K814" s="31">
        <f t="shared" si="121"/>
        <v>843</v>
      </c>
      <c r="L814" s="34">
        <f t="shared" si="121"/>
        <v>843</v>
      </c>
      <c r="M814" s="28" t="s">
        <v>52</v>
      </c>
      <c r="N814" s="2" t="s">
        <v>823</v>
      </c>
      <c r="O814" s="2" t="s">
        <v>1039</v>
      </c>
      <c r="P814" s="2" t="s">
        <v>62</v>
      </c>
      <c r="Q814" s="2" t="s">
        <v>62</v>
      </c>
      <c r="R814" s="2" t="s">
        <v>62</v>
      </c>
      <c r="S814" s="3">
        <v>1</v>
      </c>
      <c r="T814" s="3">
        <v>0</v>
      </c>
      <c r="U814" s="3">
        <v>0.02</v>
      </c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2" t="s">
        <v>52</v>
      </c>
      <c r="AW814" s="2" t="s">
        <v>1886</v>
      </c>
      <c r="AX814" s="2" t="s">
        <v>52</v>
      </c>
      <c r="AY814" s="2" t="s">
        <v>52</v>
      </c>
      <c r="AZ814" s="2" t="s">
        <v>52</v>
      </c>
    </row>
    <row r="815" spans="1:52" ht="30" customHeight="1" x14ac:dyDescent="0.4">
      <c r="A815" s="28" t="s">
        <v>1026</v>
      </c>
      <c r="B815" s="28" t="s">
        <v>52</v>
      </c>
      <c r="C815" s="28" t="s">
        <v>52</v>
      </c>
      <c r="D815" s="29"/>
      <c r="E815" s="31"/>
      <c r="F815" s="34">
        <f>TRUNC(SUMIF(N812:N814, N811, F812:F814),0)</f>
        <v>843</v>
      </c>
      <c r="G815" s="31"/>
      <c r="H815" s="34">
        <f>TRUNC(SUMIF(N812:N814, N811, H812:H814),0)</f>
        <v>42176</v>
      </c>
      <c r="I815" s="31"/>
      <c r="J815" s="34">
        <f>TRUNC(SUMIF(N812:N814, N811, J812:J814),0)</f>
        <v>0</v>
      </c>
      <c r="K815" s="31"/>
      <c r="L815" s="34">
        <f>F815+H815+J815</f>
        <v>43019</v>
      </c>
      <c r="M815" s="28" t="s">
        <v>52</v>
      </c>
      <c r="N815" s="2" t="s">
        <v>173</v>
      </c>
      <c r="O815" s="2" t="s">
        <v>173</v>
      </c>
      <c r="P815" s="2" t="s">
        <v>52</v>
      </c>
      <c r="Q815" s="2" t="s">
        <v>52</v>
      </c>
      <c r="R815" s="2" t="s">
        <v>52</v>
      </c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2" t="s">
        <v>52</v>
      </c>
      <c r="AW815" s="2" t="s">
        <v>52</v>
      </c>
      <c r="AX815" s="2" t="s">
        <v>52</v>
      </c>
      <c r="AY815" s="2" t="s">
        <v>52</v>
      </c>
      <c r="AZ815" s="2" t="s">
        <v>52</v>
      </c>
    </row>
    <row r="816" spans="1:52" ht="30" customHeight="1" x14ac:dyDescent="0.4">
      <c r="A816" s="29"/>
      <c r="B816" s="29"/>
      <c r="C816" s="29"/>
      <c r="D816" s="29"/>
      <c r="E816" s="31"/>
      <c r="F816" s="34"/>
      <c r="G816" s="31"/>
      <c r="H816" s="34"/>
      <c r="I816" s="31"/>
      <c r="J816" s="34"/>
      <c r="K816" s="31"/>
      <c r="L816" s="34"/>
      <c r="M816" s="29"/>
    </row>
    <row r="817" spans="1:52" ht="30" customHeight="1" x14ac:dyDescent="0.4">
      <c r="A817" s="25" t="s">
        <v>1887</v>
      </c>
      <c r="B817" s="26"/>
      <c r="C817" s="26"/>
      <c r="D817" s="26"/>
      <c r="E817" s="30"/>
      <c r="F817" s="33"/>
      <c r="G817" s="30"/>
      <c r="H817" s="33"/>
      <c r="I817" s="30"/>
      <c r="J817" s="33"/>
      <c r="K817" s="30"/>
      <c r="L817" s="33"/>
      <c r="M817" s="27"/>
      <c r="N817" s="1" t="s">
        <v>749</v>
      </c>
    </row>
    <row r="818" spans="1:52" ht="30" customHeight="1" x14ac:dyDescent="0.4">
      <c r="A818" s="28" t="s">
        <v>1888</v>
      </c>
      <c r="B818" s="28" t="s">
        <v>1889</v>
      </c>
      <c r="C818" s="28" t="s">
        <v>101</v>
      </c>
      <c r="D818" s="29">
        <v>1</v>
      </c>
      <c r="E818" s="31">
        <f>단가대비표!O184</f>
        <v>2980000</v>
      </c>
      <c r="F818" s="34">
        <f>TRUNC(E818*D818,0)</f>
        <v>2980000</v>
      </c>
      <c r="G818" s="31">
        <f>단가대비표!P184</f>
        <v>0</v>
      </c>
      <c r="H818" s="34">
        <f>TRUNC(G818*D818,0)</f>
        <v>0</v>
      </c>
      <c r="I818" s="31">
        <f>단가대비표!V184</f>
        <v>0</v>
      </c>
      <c r="J818" s="34">
        <f>TRUNC(I818*D818,0)</f>
        <v>0</v>
      </c>
      <c r="K818" s="31">
        <f t="shared" ref="K818:L822" si="122">TRUNC(E818+G818+I818,0)</f>
        <v>2980000</v>
      </c>
      <c r="L818" s="34">
        <f t="shared" si="122"/>
        <v>2980000</v>
      </c>
      <c r="M818" s="28" t="s">
        <v>52</v>
      </c>
      <c r="N818" s="2" t="s">
        <v>749</v>
      </c>
      <c r="O818" s="2" t="s">
        <v>1890</v>
      </c>
      <c r="P818" s="2" t="s">
        <v>62</v>
      </c>
      <c r="Q818" s="2" t="s">
        <v>62</v>
      </c>
      <c r="R818" s="2" t="s">
        <v>61</v>
      </c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2" t="s">
        <v>52</v>
      </c>
      <c r="AW818" s="2" t="s">
        <v>1891</v>
      </c>
      <c r="AX818" s="2" t="s">
        <v>52</v>
      </c>
      <c r="AY818" s="2" t="s">
        <v>52</v>
      </c>
      <c r="AZ818" s="2" t="s">
        <v>52</v>
      </c>
    </row>
    <row r="819" spans="1:52" ht="30" customHeight="1" x14ac:dyDescent="0.4">
      <c r="A819" s="28" t="s">
        <v>1892</v>
      </c>
      <c r="B819" s="28" t="s">
        <v>1893</v>
      </c>
      <c r="C819" s="28" t="s">
        <v>1894</v>
      </c>
      <c r="D819" s="29">
        <v>6</v>
      </c>
      <c r="E819" s="31">
        <f>단가대비표!O38</f>
        <v>26</v>
      </c>
      <c r="F819" s="34">
        <f>TRUNC(E819*D819,0)</f>
        <v>156</v>
      </c>
      <c r="G819" s="31">
        <f>단가대비표!P38</f>
        <v>0</v>
      </c>
      <c r="H819" s="34">
        <f>TRUNC(G819*D819,0)</f>
        <v>0</v>
      </c>
      <c r="I819" s="31">
        <f>단가대비표!V38</f>
        <v>0</v>
      </c>
      <c r="J819" s="34">
        <f>TRUNC(I819*D819,0)</f>
        <v>0</v>
      </c>
      <c r="K819" s="31">
        <f t="shared" si="122"/>
        <v>26</v>
      </c>
      <c r="L819" s="34">
        <f t="shared" si="122"/>
        <v>156</v>
      </c>
      <c r="M819" s="28" t="s">
        <v>52</v>
      </c>
      <c r="N819" s="2" t="s">
        <v>749</v>
      </c>
      <c r="O819" s="2" t="s">
        <v>1895</v>
      </c>
      <c r="P819" s="2" t="s">
        <v>62</v>
      </c>
      <c r="Q819" s="2" t="s">
        <v>62</v>
      </c>
      <c r="R819" s="2" t="s">
        <v>61</v>
      </c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2" t="s">
        <v>52</v>
      </c>
      <c r="AW819" s="2" t="s">
        <v>1896</v>
      </c>
      <c r="AX819" s="2" t="s">
        <v>52</v>
      </c>
      <c r="AY819" s="2" t="s">
        <v>52</v>
      </c>
      <c r="AZ819" s="2" t="s">
        <v>52</v>
      </c>
    </row>
    <row r="820" spans="1:52" ht="30" customHeight="1" x14ac:dyDescent="0.4">
      <c r="A820" s="28" t="s">
        <v>1051</v>
      </c>
      <c r="B820" s="28" t="s">
        <v>1033</v>
      </c>
      <c r="C820" s="28" t="s">
        <v>1034</v>
      </c>
      <c r="D820" s="29">
        <v>0.25</v>
      </c>
      <c r="E820" s="31">
        <f>단가대비표!O215</f>
        <v>0</v>
      </c>
      <c r="F820" s="34">
        <f>TRUNC(E820*D820,0)</f>
        <v>0</v>
      </c>
      <c r="G820" s="31">
        <f>단가대비표!P215</f>
        <v>249073</v>
      </c>
      <c r="H820" s="34">
        <f>TRUNC(G820*D820,0)</f>
        <v>62268</v>
      </c>
      <c r="I820" s="31">
        <f>단가대비표!V215</f>
        <v>0</v>
      </c>
      <c r="J820" s="34">
        <f>TRUNC(I820*D820,0)</f>
        <v>0</v>
      </c>
      <c r="K820" s="31">
        <f t="shared" si="122"/>
        <v>249073</v>
      </c>
      <c r="L820" s="34">
        <f t="shared" si="122"/>
        <v>62268</v>
      </c>
      <c r="M820" s="28" t="s">
        <v>52</v>
      </c>
      <c r="N820" s="2" t="s">
        <v>749</v>
      </c>
      <c r="O820" s="2" t="s">
        <v>1052</v>
      </c>
      <c r="P820" s="2" t="s">
        <v>62</v>
      </c>
      <c r="Q820" s="2" t="s">
        <v>62</v>
      </c>
      <c r="R820" s="2" t="s">
        <v>61</v>
      </c>
      <c r="S820" s="3"/>
      <c r="T820" s="3"/>
      <c r="U820" s="3"/>
      <c r="V820" s="3">
        <v>1</v>
      </c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2" t="s">
        <v>52</v>
      </c>
      <c r="AW820" s="2" t="s">
        <v>1897</v>
      </c>
      <c r="AX820" s="2" t="s">
        <v>52</v>
      </c>
      <c r="AY820" s="2" t="s">
        <v>52</v>
      </c>
      <c r="AZ820" s="2" t="s">
        <v>52</v>
      </c>
    </row>
    <row r="821" spans="1:52" ht="30" customHeight="1" x14ac:dyDescent="0.4">
      <c r="A821" s="28" t="s">
        <v>1073</v>
      </c>
      <c r="B821" s="28" t="s">
        <v>1033</v>
      </c>
      <c r="C821" s="28" t="s">
        <v>1034</v>
      </c>
      <c r="D821" s="29">
        <v>6.3E-2</v>
      </c>
      <c r="E821" s="31">
        <f>단가대비표!O209</f>
        <v>0</v>
      </c>
      <c r="F821" s="34">
        <f>TRUNC(E821*D821,0)</f>
        <v>0</v>
      </c>
      <c r="G821" s="31">
        <f>단가대비표!P209</f>
        <v>172698</v>
      </c>
      <c r="H821" s="34">
        <f>TRUNC(G821*D821,0)</f>
        <v>10879</v>
      </c>
      <c r="I821" s="31">
        <f>단가대비표!V209</f>
        <v>0</v>
      </c>
      <c r="J821" s="34">
        <f>TRUNC(I821*D821,0)</f>
        <v>0</v>
      </c>
      <c r="K821" s="31">
        <f t="shared" si="122"/>
        <v>172698</v>
      </c>
      <c r="L821" s="34">
        <f t="shared" si="122"/>
        <v>10879</v>
      </c>
      <c r="M821" s="28" t="s">
        <v>52</v>
      </c>
      <c r="N821" s="2" t="s">
        <v>749</v>
      </c>
      <c r="O821" s="2" t="s">
        <v>1074</v>
      </c>
      <c r="P821" s="2" t="s">
        <v>62</v>
      </c>
      <c r="Q821" s="2" t="s">
        <v>62</v>
      </c>
      <c r="R821" s="2" t="s">
        <v>61</v>
      </c>
      <c r="S821" s="3"/>
      <c r="T821" s="3"/>
      <c r="U821" s="3"/>
      <c r="V821" s="3">
        <v>1</v>
      </c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2" t="s">
        <v>52</v>
      </c>
      <c r="AW821" s="2" t="s">
        <v>1898</v>
      </c>
      <c r="AX821" s="2" t="s">
        <v>52</v>
      </c>
      <c r="AY821" s="2" t="s">
        <v>52</v>
      </c>
      <c r="AZ821" s="2" t="s">
        <v>52</v>
      </c>
    </row>
    <row r="822" spans="1:52" ht="30" customHeight="1" x14ac:dyDescent="0.4">
      <c r="A822" s="28" t="s">
        <v>1037</v>
      </c>
      <c r="B822" s="28" t="s">
        <v>1038</v>
      </c>
      <c r="C822" s="28" t="s">
        <v>973</v>
      </c>
      <c r="D822" s="29">
        <v>1</v>
      </c>
      <c r="E822" s="31">
        <f>TRUNC(SUMIF(V818:V822, RIGHTB(O822, 1), H818:H822)*U822, 2)</f>
        <v>731.47</v>
      </c>
      <c r="F822" s="34">
        <f>TRUNC(E822*D822,0)</f>
        <v>731</v>
      </c>
      <c r="G822" s="31">
        <v>0</v>
      </c>
      <c r="H822" s="34">
        <f>TRUNC(G822*D822,0)</f>
        <v>0</v>
      </c>
      <c r="I822" s="31">
        <v>0</v>
      </c>
      <c r="J822" s="34">
        <f>TRUNC(I822*D822,0)</f>
        <v>0</v>
      </c>
      <c r="K822" s="31">
        <f t="shared" si="122"/>
        <v>731</v>
      </c>
      <c r="L822" s="34">
        <f t="shared" si="122"/>
        <v>731</v>
      </c>
      <c r="M822" s="28" t="s">
        <v>52</v>
      </c>
      <c r="N822" s="2" t="s">
        <v>749</v>
      </c>
      <c r="O822" s="2" t="s">
        <v>1039</v>
      </c>
      <c r="P822" s="2" t="s">
        <v>62</v>
      </c>
      <c r="Q822" s="2" t="s">
        <v>62</v>
      </c>
      <c r="R822" s="2" t="s">
        <v>62</v>
      </c>
      <c r="S822" s="3">
        <v>1</v>
      </c>
      <c r="T822" s="3">
        <v>0</v>
      </c>
      <c r="U822" s="3">
        <v>0.01</v>
      </c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2" t="s">
        <v>52</v>
      </c>
      <c r="AW822" s="2" t="s">
        <v>1899</v>
      </c>
      <c r="AX822" s="2" t="s">
        <v>52</v>
      </c>
      <c r="AY822" s="2" t="s">
        <v>52</v>
      </c>
      <c r="AZ822" s="2" t="s">
        <v>52</v>
      </c>
    </row>
    <row r="823" spans="1:52" ht="30" customHeight="1" x14ac:dyDescent="0.4">
      <c r="A823" s="28" t="s">
        <v>1026</v>
      </c>
      <c r="B823" s="28" t="s">
        <v>52</v>
      </c>
      <c r="C823" s="28" t="s">
        <v>52</v>
      </c>
      <c r="D823" s="29"/>
      <c r="E823" s="31"/>
      <c r="F823" s="34">
        <f>TRUNC(SUMIF(N818:N822, N817, F818:F822),0)</f>
        <v>2980887</v>
      </c>
      <c r="G823" s="31"/>
      <c r="H823" s="34">
        <f>TRUNC(SUMIF(N818:N822, N817, H818:H822),0)</f>
        <v>73147</v>
      </c>
      <c r="I823" s="31"/>
      <c r="J823" s="34">
        <f>TRUNC(SUMIF(N818:N822, N817, J818:J822),0)</f>
        <v>0</v>
      </c>
      <c r="K823" s="31"/>
      <c r="L823" s="34">
        <f>F823+H823+J823</f>
        <v>3054034</v>
      </c>
      <c r="M823" s="28" t="s">
        <v>52</v>
      </c>
      <c r="N823" s="2" t="s">
        <v>173</v>
      </c>
      <c r="O823" s="2" t="s">
        <v>173</v>
      </c>
      <c r="P823" s="2" t="s">
        <v>52</v>
      </c>
      <c r="Q823" s="2" t="s">
        <v>52</v>
      </c>
      <c r="R823" s="2" t="s">
        <v>52</v>
      </c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2" t="s">
        <v>52</v>
      </c>
      <c r="AW823" s="2" t="s">
        <v>52</v>
      </c>
      <c r="AX823" s="2" t="s">
        <v>52</v>
      </c>
      <c r="AY823" s="2" t="s">
        <v>52</v>
      </c>
      <c r="AZ823" s="2" t="s">
        <v>52</v>
      </c>
    </row>
    <row r="824" spans="1:52" ht="30" customHeight="1" x14ac:dyDescent="0.4">
      <c r="A824" s="29"/>
      <c r="B824" s="29"/>
      <c r="C824" s="29"/>
      <c r="D824" s="29"/>
      <c r="E824" s="31"/>
      <c r="F824" s="34"/>
      <c r="G824" s="31"/>
      <c r="H824" s="34"/>
      <c r="I824" s="31"/>
      <c r="J824" s="34"/>
      <c r="K824" s="31"/>
      <c r="L824" s="34"/>
      <c r="M824" s="29"/>
    </row>
    <row r="825" spans="1:52" ht="30" customHeight="1" x14ac:dyDescent="0.4">
      <c r="A825" s="25" t="s">
        <v>1900</v>
      </c>
      <c r="B825" s="26"/>
      <c r="C825" s="26"/>
      <c r="D825" s="26"/>
      <c r="E825" s="30"/>
      <c r="F825" s="33"/>
      <c r="G825" s="30"/>
      <c r="H825" s="33"/>
      <c r="I825" s="30"/>
      <c r="J825" s="33"/>
      <c r="K825" s="30"/>
      <c r="L825" s="33"/>
      <c r="M825" s="27"/>
      <c r="N825" s="1" t="s">
        <v>770</v>
      </c>
    </row>
    <row r="826" spans="1:52" ht="30" customHeight="1" x14ac:dyDescent="0.4">
      <c r="A826" s="28" t="s">
        <v>1901</v>
      </c>
      <c r="B826" s="28" t="s">
        <v>1033</v>
      </c>
      <c r="C826" s="28" t="s">
        <v>1034</v>
      </c>
      <c r="D826" s="29">
        <v>0.111</v>
      </c>
      <c r="E826" s="31">
        <f>단가대비표!O221</f>
        <v>0</v>
      </c>
      <c r="F826" s="34">
        <f>TRUNC(E826*D826,0)</f>
        <v>0</v>
      </c>
      <c r="G826" s="31">
        <f>단가대비표!P221</f>
        <v>289745</v>
      </c>
      <c r="H826" s="34">
        <f>TRUNC(G826*D826,0)</f>
        <v>32161</v>
      </c>
      <c r="I826" s="31">
        <f>단가대비표!V221</f>
        <v>0</v>
      </c>
      <c r="J826" s="34">
        <f>TRUNC(I826*D826,0)</f>
        <v>0</v>
      </c>
      <c r="K826" s="31">
        <f>TRUNC(E826+G826+I826,0)</f>
        <v>289745</v>
      </c>
      <c r="L826" s="34">
        <f>TRUNC(F826+H826+J826,0)</f>
        <v>32161</v>
      </c>
      <c r="M826" s="28" t="s">
        <v>52</v>
      </c>
      <c r="N826" s="2" t="s">
        <v>770</v>
      </c>
      <c r="O826" s="2" t="s">
        <v>1902</v>
      </c>
      <c r="P826" s="2" t="s">
        <v>62</v>
      </c>
      <c r="Q826" s="2" t="s">
        <v>62</v>
      </c>
      <c r="R826" s="2" t="s">
        <v>61</v>
      </c>
      <c r="S826" s="3"/>
      <c r="T826" s="3"/>
      <c r="U826" s="3"/>
      <c r="V826" s="3">
        <v>1</v>
      </c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2" t="s">
        <v>52</v>
      </c>
      <c r="AW826" s="2" t="s">
        <v>1903</v>
      </c>
      <c r="AX826" s="2" t="s">
        <v>52</v>
      </c>
      <c r="AY826" s="2" t="s">
        <v>52</v>
      </c>
      <c r="AZ826" s="2" t="s">
        <v>52</v>
      </c>
    </row>
    <row r="827" spans="1:52" ht="30" customHeight="1" x14ac:dyDescent="0.4">
      <c r="A827" s="28" t="s">
        <v>1037</v>
      </c>
      <c r="B827" s="28" t="s">
        <v>1055</v>
      </c>
      <c r="C827" s="28" t="s">
        <v>973</v>
      </c>
      <c r="D827" s="29">
        <v>1</v>
      </c>
      <c r="E827" s="31">
        <f>TRUNC(SUMIF(V826:V827, RIGHTB(O827, 1), H826:H827)*U827, 2)</f>
        <v>964.83</v>
      </c>
      <c r="F827" s="34">
        <f>TRUNC(E827*D827,0)</f>
        <v>964</v>
      </c>
      <c r="G827" s="31">
        <v>0</v>
      </c>
      <c r="H827" s="34">
        <f>TRUNC(G827*D827,0)</f>
        <v>0</v>
      </c>
      <c r="I827" s="31">
        <v>0</v>
      </c>
      <c r="J827" s="34">
        <f>TRUNC(I827*D827,0)</f>
        <v>0</v>
      </c>
      <c r="K827" s="31">
        <f>TRUNC(E827+G827+I827,0)</f>
        <v>964</v>
      </c>
      <c r="L827" s="34">
        <f>TRUNC(F827+H827+J827,0)</f>
        <v>964</v>
      </c>
      <c r="M827" s="28" t="s">
        <v>52</v>
      </c>
      <c r="N827" s="2" t="s">
        <v>770</v>
      </c>
      <c r="O827" s="2" t="s">
        <v>1039</v>
      </c>
      <c r="P827" s="2" t="s">
        <v>62</v>
      </c>
      <c r="Q827" s="2" t="s">
        <v>62</v>
      </c>
      <c r="R827" s="2" t="s">
        <v>62</v>
      </c>
      <c r="S827" s="3">
        <v>1</v>
      </c>
      <c r="T827" s="3">
        <v>0</v>
      </c>
      <c r="U827" s="3">
        <v>0.03</v>
      </c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2" t="s">
        <v>52</v>
      </c>
      <c r="AW827" s="2" t="s">
        <v>1904</v>
      </c>
      <c r="AX827" s="2" t="s">
        <v>52</v>
      </c>
      <c r="AY827" s="2" t="s">
        <v>52</v>
      </c>
      <c r="AZ827" s="2" t="s">
        <v>52</v>
      </c>
    </row>
    <row r="828" spans="1:52" ht="30" customHeight="1" x14ac:dyDescent="0.4">
      <c r="A828" s="28" t="s">
        <v>1026</v>
      </c>
      <c r="B828" s="28" t="s">
        <v>52</v>
      </c>
      <c r="C828" s="28" t="s">
        <v>52</v>
      </c>
      <c r="D828" s="29"/>
      <c r="E828" s="31"/>
      <c r="F828" s="34">
        <f>TRUNC(SUMIF(N826:N827, N825, F826:F827),0)</f>
        <v>964</v>
      </c>
      <c r="G828" s="31"/>
      <c r="H828" s="34">
        <f>TRUNC(SUMIF(N826:N827, N825, H826:H827),0)</f>
        <v>32161</v>
      </c>
      <c r="I828" s="31"/>
      <c r="J828" s="34">
        <f>TRUNC(SUMIF(N826:N827, N825, J826:J827),0)</f>
        <v>0</v>
      </c>
      <c r="K828" s="31"/>
      <c r="L828" s="34">
        <f>F828+H828+J828</f>
        <v>33125</v>
      </c>
      <c r="M828" s="28" t="s">
        <v>52</v>
      </c>
      <c r="N828" s="2" t="s">
        <v>173</v>
      </c>
      <c r="O828" s="2" t="s">
        <v>173</v>
      </c>
      <c r="P828" s="2" t="s">
        <v>52</v>
      </c>
      <c r="Q828" s="2" t="s">
        <v>52</v>
      </c>
      <c r="R828" s="2" t="s">
        <v>52</v>
      </c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2" t="s">
        <v>52</v>
      </c>
      <c r="AW828" s="2" t="s">
        <v>52</v>
      </c>
      <c r="AX828" s="2" t="s">
        <v>52</v>
      </c>
      <c r="AY828" s="2" t="s">
        <v>52</v>
      </c>
      <c r="AZ828" s="2" t="s">
        <v>52</v>
      </c>
    </row>
    <row r="829" spans="1:52" ht="30" customHeight="1" x14ac:dyDescent="0.4">
      <c r="A829" s="29"/>
      <c r="B829" s="29"/>
      <c r="C829" s="29"/>
      <c r="D829" s="29"/>
      <c r="E829" s="31"/>
      <c r="F829" s="34"/>
      <c r="G829" s="31"/>
      <c r="H829" s="34"/>
      <c r="I829" s="31"/>
      <c r="J829" s="34"/>
      <c r="K829" s="31"/>
      <c r="L829" s="34"/>
      <c r="M829" s="29"/>
    </row>
    <row r="830" spans="1:52" ht="30" customHeight="1" x14ac:dyDescent="0.4">
      <c r="A830" s="25" t="s">
        <v>1905</v>
      </c>
      <c r="B830" s="26"/>
      <c r="C830" s="26"/>
      <c r="D830" s="26"/>
      <c r="E830" s="30"/>
      <c r="F830" s="33"/>
      <c r="G830" s="30"/>
      <c r="H830" s="33"/>
      <c r="I830" s="30"/>
      <c r="J830" s="33"/>
      <c r="K830" s="30"/>
      <c r="L830" s="33"/>
      <c r="M830" s="27"/>
      <c r="N830" s="1" t="s">
        <v>785</v>
      </c>
    </row>
    <row r="831" spans="1:52" ht="30" customHeight="1" x14ac:dyDescent="0.4">
      <c r="A831" s="28" t="s">
        <v>1892</v>
      </c>
      <c r="B831" s="28" t="s">
        <v>1893</v>
      </c>
      <c r="C831" s="28" t="s">
        <v>1894</v>
      </c>
      <c r="D831" s="29">
        <v>3</v>
      </c>
      <c r="E831" s="31">
        <f>단가대비표!O38</f>
        <v>26</v>
      </c>
      <c r="F831" s="34">
        <f>TRUNC(E831*D831,0)</f>
        <v>78</v>
      </c>
      <c r="G831" s="31">
        <f>단가대비표!P38</f>
        <v>0</v>
      </c>
      <c r="H831" s="34">
        <f>TRUNC(G831*D831,0)</f>
        <v>0</v>
      </c>
      <c r="I831" s="31">
        <f>단가대비표!V38</f>
        <v>0</v>
      </c>
      <c r="J831" s="34">
        <f>TRUNC(I831*D831,0)</f>
        <v>0</v>
      </c>
      <c r="K831" s="31">
        <f t="shared" ref="K831:L834" si="123">TRUNC(E831+G831+I831,0)</f>
        <v>26</v>
      </c>
      <c r="L831" s="34">
        <f t="shared" si="123"/>
        <v>78</v>
      </c>
      <c r="M831" s="28" t="s">
        <v>52</v>
      </c>
      <c r="N831" s="2" t="s">
        <v>785</v>
      </c>
      <c r="O831" s="2" t="s">
        <v>1895</v>
      </c>
      <c r="P831" s="2" t="s">
        <v>62</v>
      </c>
      <c r="Q831" s="2" t="s">
        <v>62</v>
      </c>
      <c r="R831" s="2" t="s">
        <v>61</v>
      </c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2" t="s">
        <v>52</v>
      </c>
      <c r="AW831" s="2" t="s">
        <v>1906</v>
      </c>
      <c r="AX831" s="2" t="s">
        <v>52</v>
      </c>
      <c r="AY831" s="2" t="s">
        <v>52</v>
      </c>
      <c r="AZ831" s="2" t="s">
        <v>52</v>
      </c>
    </row>
    <row r="832" spans="1:52" ht="30" customHeight="1" x14ac:dyDescent="0.4">
      <c r="A832" s="28" t="s">
        <v>1051</v>
      </c>
      <c r="B832" s="28" t="s">
        <v>1033</v>
      </c>
      <c r="C832" s="28" t="s">
        <v>1034</v>
      </c>
      <c r="D832" s="29">
        <v>6.0999999999999999E-2</v>
      </c>
      <c r="E832" s="31">
        <f>단가대비표!O215</f>
        <v>0</v>
      </c>
      <c r="F832" s="34">
        <f>TRUNC(E832*D832,0)</f>
        <v>0</v>
      </c>
      <c r="G832" s="31">
        <f>단가대비표!P215</f>
        <v>249073</v>
      </c>
      <c r="H832" s="34">
        <f>TRUNC(G832*D832,0)</f>
        <v>15193</v>
      </c>
      <c r="I832" s="31">
        <f>단가대비표!V215</f>
        <v>0</v>
      </c>
      <c r="J832" s="34">
        <f>TRUNC(I832*D832,0)</f>
        <v>0</v>
      </c>
      <c r="K832" s="31">
        <f t="shared" si="123"/>
        <v>249073</v>
      </c>
      <c r="L832" s="34">
        <f t="shared" si="123"/>
        <v>15193</v>
      </c>
      <c r="M832" s="28" t="s">
        <v>52</v>
      </c>
      <c r="N832" s="2" t="s">
        <v>785</v>
      </c>
      <c r="O832" s="2" t="s">
        <v>1052</v>
      </c>
      <c r="P832" s="2" t="s">
        <v>62</v>
      </c>
      <c r="Q832" s="2" t="s">
        <v>62</v>
      </c>
      <c r="R832" s="2" t="s">
        <v>61</v>
      </c>
      <c r="S832" s="3"/>
      <c r="T832" s="3"/>
      <c r="U832" s="3"/>
      <c r="V832" s="3">
        <v>1</v>
      </c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2" t="s">
        <v>52</v>
      </c>
      <c r="AW832" s="2" t="s">
        <v>1907</v>
      </c>
      <c r="AX832" s="2" t="s">
        <v>52</v>
      </c>
      <c r="AY832" s="2" t="s">
        <v>52</v>
      </c>
      <c r="AZ832" s="2" t="s">
        <v>52</v>
      </c>
    </row>
    <row r="833" spans="1:52" ht="30" customHeight="1" x14ac:dyDescent="0.4">
      <c r="A833" s="28" t="s">
        <v>1073</v>
      </c>
      <c r="B833" s="28" t="s">
        <v>1033</v>
      </c>
      <c r="C833" s="28" t="s">
        <v>1034</v>
      </c>
      <c r="D833" s="29">
        <v>1.7000000000000001E-2</v>
      </c>
      <c r="E833" s="31">
        <f>단가대비표!O209</f>
        <v>0</v>
      </c>
      <c r="F833" s="34">
        <f>TRUNC(E833*D833,0)</f>
        <v>0</v>
      </c>
      <c r="G833" s="31">
        <f>단가대비표!P209</f>
        <v>172698</v>
      </c>
      <c r="H833" s="34">
        <f>TRUNC(G833*D833,0)</f>
        <v>2935</v>
      </c>
      <c r="I833" s="31">
        <f>단가대비표!V209</f>
        <v>0</v>
      </c>
      <c r="J833" s="34">
        <f>TRUNC(I833*D833,0)</f>
        <v>0</v>
      </c>
      <c r="K833" s="31">
        <f t="shared" si="123"/>
        <v>172698</v>
      </c>
      <c r="L833" s="34">
        <f t="shared" si="123"/>
        <v>2935</v>
      </c>
      <c r="M833" s="28" t="s">
        <v>52</v>
      </c>
      <c r="N833" s="2" t="s">
        <v>785</v>
      </c>
      <c r="O833" s="2" t="s">
        <v>1074</v>
      </c>
      <c r="P833" s="2" t="s">
        <v>62</v>
      </c>
      <c r="Q833" s="2" t="s">
        <v>62</v>
      </c>
      <c r="R833" s="2" t="s">
        <v>61</v>
      </c>
      <c r="S833" s="3"/>
      <c r="T833" s="3"/>
      <c r="U833" s="3"/>
      <c r="V833" s="3">
        <v>1</v>
      </c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2" t="s">
        <v>52</v>
      </c>
      <c r="AW833" s="2" t="s">
        <v>1908</v>
      </c>
      <c r="AX833" s="2" t="s">
        <v>52</v>
      </c>
      <c r="AY833" s="2" t="s">
        <v>52</v>
      </c>
      <c r="AZ833" s="2" t="s">
        <v>52</v>
      </c>
    </row>
    <row r="834" spans="1:52" ht="30" customHeight="1" x14ac:dyDescent="0.4">
      <c r="A834" s="28" t="s">
        <v>1037</v>
      </c>
      <c r="B834" s="28" t="s">
        <v>1108</v>
      </c>
      <c r="C834" s="28" t="s">
        <v>973</v>
      </c>
      <c r="D834" s="29">
        <v>1</v>
      </c>
      <c r="E834" s="31">
        <f>TRUNC(SUMIF(V831:V834, RIGHTB(O834, 1), H831:H834)*U834, 2)</f>
        <v>362.56</v>
      </c>
      <c r="F834" s="34">
        <f>TRUNC(E834*D834,0)</f>
        <v>362</v>
      </c>
      <c r="G834" s="31">
        <v>0</v>
      </c>
      <c r="H834" s="34">
        <f>TRUNC(G834*D834,0)</f>
        <v>0</v>
      </c>
      <c r="I834" s="31">
        <v>0</v>
      </c>
      <c r="J834" s="34">
        <f>TRUNC(I834*D834,0)</f>
        <v>0</v>
      </c>
      <c r="K834" s="31">
        <f t="shared" si="123"/>
        <v>362</v>
      </c>
      <c r="L834" s="34">
        <f t="shared" si="123"/>
        <v>362</v>
      </c>
      <c r="M834" s="28" t="s">
        <v>52</v>
      </c>
      <c r="N834" s="2" t="s">
        <v>785</v>
      </c>
      <c r="O834" s="2" t="s">
        <v>1039</v>
      </c>
      <c r="P834" s="2" t="s">
        <v>62</v>
      </c>
      <c r="Q834" s="2" t="s">
        <v>62</v>
      </c>
      <c r="R834" s="2" t="s">
        <v>62</v>
      </c>
      <c r="S834" s="3">
        <v>1</v>
      </c>
      <c r="T834" s="3">
        <v>0</v>
      </c>
      <c r="U834" s="3">
        <v>0.02</v>
      </c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2" t="s">
        <v>52</v>
      </c>
      <c r="AW834" s="2" t="s">
        <v>1909</v>
      </c>
      <c r="AX834" s="2" t="s">
        <v>52</v>
      </c>
      <c r="AY834" s="2" t="s">
        <v>52</v>
      </c>
      <c r="AZ834" s="2" t="s">
        <v>52</v>
      </c>
    </row>
    <row r="835" spans="1:52" ht="30" customHeight="1" x14ac:dyDescent="0.4">
      <c r="A835" s="28" t="s">
        <v>1026</v>
      </c>
      <c r="B835" s="28" t="s">
        <v>52</v>
      </c>
      <c r="C835" s="28" t="s">
        <v>52</v>
      </c>
      <c r="D835" s="29"/>
      <c r="E835" s="31"/>
      <c r="F835" s="34">
        <f>TRUNC(SUMIF(N831:N834, N830, F831:F834),0)</f>
        <v>440</v>
      </c>
      <c r="G835" s="31"/>
      <c r="H835" s="34">
        <f>TRUNC(SUMIF(N831:N834, N830, H831:H834),0)</f>
        <v>18128</v>
      </c>
      <c r="I835" s="31"/>
      <c r="J835" s="34">
        <f>TRUNC(SUMIF(N831:N834, N830, J831:J834),0)</f>
        <v>0</v>
      </c>
      <c r="K835" s="31"/>
      <c r="L835" s="34">
        <f>F835+H835+J835</f>
        <v>18568</v>
      </c>
      <c r="M835" s="28" t="s">
        <v>52</v>
      </c>
      <c r="N835" s="2" t="s">
        <v>173</v>
      </c>
      <c r="O835" s="2" t="s">
        <v>173</v>
      </c>
      <c r="P835" s="2" t="s">
        <v>52</v>
      </c>
      <c r="Q835" s="2" t="s">
        <v>52</v>
      </c>
      <c r="R835" s="2" t="s">
        <v>52</v>
      </c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2" t="s">
        <v>52</v>
      </c>
      <c r="AW835" s="2" t="s">
        <v>52</v>
      </c>
      <c r="AX835" s="2" t="s">
        <v>52</v>
      </c>
      <c r="AY835" s="2" t="s">
        <v>52</v>
      </c>
      <c r="AZ835" s="2" t="s">
        <v>52</v>
      </c>
    </row>
    <row r="836" spans="1:52" ht="30" customHeight="1" x14ac:dyDescent="0.4">
      <c r="A836" s="29"/>
      <c r="B836" s="29"/>
      <c r="C836" s="29"/>
      <c r="D836" s="29"/>
      <c r="E836" s="31"/>
      <c r="F836" s="34"/>
      <c r="G836" s="31"/>
      <c r="H836" s="34"/>
      <c r="I836" s="31"/>
      <c r="J836" s="34"/>
      <c r="K836" s="31"/>
      <c r="L836" s="34"/>
      <c r="M836" s="29"/>
    </row>
    <row r="837" spans="1:52" ht="30" customHeight="1" x14ac:dyDescent="0.4">
      <c r="A837" s="25" t="s">
        <v>1910</v>
      </c>
      <c r="B837" s="26"/>
      <c r="C837" s="26"/>
      <c r="D837" s="26"/>
      <c r="E837" s="30"/>
      <c r="F837" s="33"/>
      <c r="G837" s="30"/>
      <c r="H837" s="33"/>
      <c r="I837" s="30"/>
      <c r="J837" s="33"/>
      <c r="K837" s="30"/>
      <c r="L837" s="33"/>
      <c r="M837" s="27"/>
      <c r="N837" s="1" t="s">
        <v>782</v>
      </c>
    </row>
    <row r="838" spans="1:52" ht="30" customHeight="1" x14ac:dyDescent="0.4">
      <c r="A838" s="28" t="s">
        <v>1892</v>
      </c>
      <c r="B838" s="28" t="s">
        <v>1893</v>
      </c>
      <c r="C838" s="28" t="s">
        <v>1894</v>
      </c>
      <c r="D838" s="29">
        <v>5.8</v>
      </c>
      <c r="E838" s="31">
        <f>단가대비표!O38</f>
        <v>26</v>
      </c>
      <c r="F838" s="34">
        <f>TRUNC(E838*D838,0)</f>
        <v>150</v>
      </c>
      <c r="G838" s="31">
        <f>단가대비표!P38</f>
        <v>0</v>
      </c>
      <c r="H838" s="34">
        <f>TRUNC(G838*D838,0)</f>
        <v>0</v>
      </c>
      <c r="I838" s="31">
        <f>단가대비표!V38</f>
        <v>0</v>
      </c>
      <c r="J838" s="34">
        <f>TRUNC(I838*D838,0)</f>
        <v>0</v>
      </c>
      <c r="K838" s="31">
        <f t="shared" ref="K838:L841" si="124">TRUNC(E838+G838+I838,0)</f>
        <v>26</v>
      </c>
      <c r="L838" s="34">
        <f t="shared" si="124"/>
        <v>150</v>
      </c>
      <c r="M838" s="28" t="s">
        <v>52</v>
      </c>
      <c r="N838" s="2" t="s">
        <v>782</v>
      </c>
      <c r="O838" s="2" t="s">
        <v>1895</v>
      </c>
      <c r="P838" s="2" t="s">
        <v>62</v>
      </c>
      <c r="Q838" s="2" t="s">
        <v>62</v>
      </c>
      <c r="R838" s="2" t="s">
        <v>61</v>
      </c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2" t="s">
        <v>52</v>
      </c>
      <c r="AW838" s="2" t="s">
        <v>1911</v>
      </c>
      <c r="AX838" s="2" t="s">
        <v>52</v>
      </c>
      <c r="AY838" s="2" t="s">
        <v>52</v>
      </c>
      <c r="AZ838" s="2" t="s">
        <v>52</v>
      </c>
    </row>
    <row r="839" spans="1:52" ht="30" customHeight="1" x14ac:dyDescent="0.4">
      <c r="A839" s="28" t="s">
        <v>1051</v>
      </c>
      <c r="B839" s="28" t="s">
        <v>1033</v>
      </c>
      <c r="C839" s="28" t="s">
        <v>1034</v>
      </c>
      <c r="D839" s="29">
        <v>0.109</v>
      </c>
      <c r="E839" s="31">
        <f>단가대비표!O215</f>
        <v>0</v>
      </c>
      <c r="F839" s="34">
        <f>TRUNC(E839*D839,0)</f>
        <v>0</v>
      </c>
      <c r="G839" s="31">
        <f>단가대비표!P215</f>
        <v>249073</v>
      </c>
      <c r="H839" s="34">
        <f>TRUNC(G839*D839,0)</f>
        <v>27148</v>
      </c>
      <c r="I839" s="31">
        <f>단가대비표!V215</f>
        <v>0</v>
      </c>
      <c r="J839" s="34">
        <f>TRUNC(I839*D839,0)</f>
        <v>0</v>
      </c>
      <c r="K839" s="31">
        <f t="shared" si="124"/>
        <v>249073</v>
      </c>
      <c r="L839" s="34">
        <f t="shared" si="124"/>
        <v>27148</v>
      </c>
      <c r="M839" s="28" t="s">
        <v>52</v>
      </c>
      <c r="N839" s="2" t="s">
        <v>782</v>
      </c>
      <c r="O839" s="2" t="s">
        <v>1052</v>
      </c>
      <c r="P839" s="2" t="s">
        <v>62</v>
      </c>
      <c r="Q839" s="2" t="s">
        <v>62</v>
      </c>
      <c r="R839" s="2" t="s">
        <v>61</v>
      </c>
      <c r="S839" s="3"/>
      <c r="T839" s="3"/>
      <c r="U839" s="3"/>
      <c r="V839" s="3">
        <v>1</v>
      </c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2" t="s">
        <v>52</v>
      </c>
      <c r="AW839" s="2" t="s">
        <v>1912</v>
      </c>
      <c r="AX839" s="2" t="s">
        <v>52</v>
      </c>
      <c r="AY839" s="2" t="s">
        <v>52</v>
      </c>
      <c r="AZ839" s="2" t="s">
        <v>52</v>
      </c>
    </row>
    <row r="840" spans="1:52" ht="30" customHeight="1" x14ac:dyDescent="0.4">
      <c r="A840" s="28" t="s">
        <v>1073</v>
      </c>
      <c r="B840" s="28" t="s">
        <v>1033</v>
      </c>
      <c r="C840" s="28" t="s">
        <v>1034</v>
      </c>
      <c r="D840" s="29">
        <v>0.03</v>
      </c>
      <c r="E840" s="31">
        <f>단가대비표!O209</f>
        <v>0</v>
      </c>
      <c r="F840" s="34">
        <f>TRUNC(E840*D840,0)</f>
        <v>0</v>
      </c>
      <c r="G840" s="31">
        <f>단가대비표!P209</f>
        <v>172698</v>
      </c>
      <c r="H840" s="34">
        <f>TRUNC(G840*D840,0)</f>
        <v>5180</v>
      </c>
      <c r="I840" s="31">
        <f>단가대비표!V209</f>
        <v>0</v>
      </c>
      <c r="J840" s="34">
        <f>TRUNC(I840*D840,0)</f>
        <v>0</v>
      </c>
      <c r="K840" s="31">
        <f t="shared" si="124"/>
        <v>172698</v>
      </c>
      <c r="L840" s="34">
        <f t="shared" si="124"/>
        <v>5180</v>
      </c>
      <c r="M840" s="28" t="s">
        <v>52</v>
      </c>
      <c r="N840" s="2" t="s">
        <v>782</v>
      </c>
      <c r="O840" s="2" t="s">
        <v>1074</v>
      </c>
      <c r="P840" s="2" t="s">
        <v>62</v>
      </c>
      <c r="Q840" s="2" t="s">
        <v>62</v>
      </c>
      <c r="R840" s="2" t="s">
        <v>61</v>
      </c>
      <c r="S840" s="3"/>
      <c r="T840" s="3"/>
      <c r="U840" s="3"/>
      <c r="V840" s="3">
        <v>1</v>
      </c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2" t="s">
        <v>52</v>
      </c>
      <c r="AW840" s="2" t="s">
        <v>1913</v>
      </c>
      <c r="AX840" s="2" t="s">
        <v>52</v>
      </c>
      <c r="AY840" s="2" t="s">
        <v>52</v>
      </c>
      <c r="AZ840" s="2" t="s">
        <v>52</v>
      </c>
    </row>
    <row r="841" spans="1:52" ht="30" customHeight="1" x14ac:dyDescent="0.4">
      <c r="A841" s="28" t="s">
        <v>1037</v>
      </c>
      <c r="B841" s="28" t="s">
        <v>1108</v>
      </c>
      <c r="C841" s="28" t="s">
        <v>973</v>
      </c>
      <c r="D841" s="29">
        <v>1</v>
      </c>
      <c r="E841" s="31">
        <f>TRUNC(SUMIF(V838:V841, RIGHTB(O841, 1), H838:H841)*U841, 2)</f>
        <v>646.55999999999995</v>
      </c>
      <c r="F841" s="34">
        <f>TRUNC(E841*D841,0)</f>
        <v>646</v>
      </c>
      <c r="G841" s="31">
        <v>0</v>
      </c>
      <c r="H841" s="34">
        <f>TRUNC(G841*D841,0)</f>
        <v>0</v>
      </c>
      <c r="I841" s="31">
        <v>0</v>
      </c>
      <c r="J841" s="34">
        <f>TRUNC(I841*D841,0)</f>
        <v>0</v>
      </c>
      <c r="K841" s="31">
        <f t="shared" si="124"/>
        <v>646</v>
      </c>
      <c r="L841" s="34">
        <f t="shared" si="124"/>
        <v>646</v>
      </c>
      <c r="M841" s="28" t="s">
        <v>52</v>
      </c>
      <c r="N841" s="2" t="s">
        <v>782</v>
      </c>
      <c r="O841" s="2" t="s">
        <v>1039</v>
      </c>
      <c r="P841" s="2" t="s">
        <v>62</v>
      </c>
      <c r="Q841" s="2" t="s">
        <v>62</v>
      </c>
      <c r="R841" s="2" t="s">
        <v>62</v>
      </c>
      <c r="S841" s="3">
        <v>1</v>
      </c>
      <c r="T841" s="3">
        <v>0</v>
      </c>
      <c r="U841" s="3">
        <v>0.02</v>
      </c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2" t="s">
        <v>52</v>
      </c>
      <c r="AW841" s="2" t="s">
        <v>1914</v>
      </c>
      <c r="AX841" s="2" t="s">
        <v>52</v>
      </c>
      <c r="AY841" s="2" t="s">
        <v>52</v>
      </c>
      <c r="AZ841" s="2" t="s">
        <v>52</v>
      </c>
    </row>
    <row r="842" spans="1:52" ht="30" customHeight="1" x14ac:dyDescent="0.4">
      <c r="A842" s="28" t="s">
        <v>1026</v>
      </c>
      <c r="B842" s="28" t="s">
        <v>52</v>
      </c>
      <c r="C842" s="28" t="s">
        <v>52</v>
      </c>
      <c r="D842" s="29"/>
      <c r="E842" s="31"/>
      <c r="F842" s="34">
        <f>TRUNC(SUMIF(N838:N841, N837, F838:F841),0)</f>
        <v>796</v>
      </c>
      <c r="G842" s="31"/>
      <c r="H842" s="34">
        <f>TRUNC(SUMIF(N838:N841, N837, H838:H841),0)</f>
        <v>32328</v>
      </c>
      <c r="I842" s="31"/>
      <c r="J842" s="34">
        <f>TRUNC(SUMIF(N838:N841, N837, J838:J841),0)</f>
        <v>0</v>
      </c>
      <c r="K842" s="31"/>
      <c r="L842" s="34">
        <f>F842+H842+J842</f>
        <v>33124</v>
      </c>
      <c r="M842" s="28" t="s">
        <v>52</v>
      </c>
      <c r="N842" s="2" t="s">
        <v>173</v>
      </c>
      <c r="O842" s="2" t="s">
        <v>173</v>
      </c>
      <c r="P842" s="2" t="s">
        <v>52</v>
      </c>
      <c r="Q842" s="2" t="s">
        <v>52</v>
      </c>
      <c r="R842" s="2" t="s">
        <v>52</v>
      </c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2" t="s">
        <v>52</v>
      </c>
      <c r="AW842" s="2" t="s">
        <v>52</v>
      </c>
      <c r="AX842" s="2" t="s">
        <v>52</v>
      </c>
      <c r="AY842" s="2" t="s">
        <v>52</v>
      </c>
      <c r="AZ842" s="2" t="s">
        <v>52</v>
      </c>
    </row>
    <row r="843" spans="1:52" ht="30" customHeight="1" x14ac:dyDescent="0.4">
      <c r="A843" s="29"/>
      <c r="B843" s="29"/>
      <c r="C843" s="29"/>
      <c r="D843" s="29"/>
      <c r="E843" s="31"/>
      <c r="F843" s="34"/>
      <c r="G843" s="31"/>
      <c r="H843" s="34"/>
      <c r="I843" s="31"/>
      <c r="J843" s="34"/>
      <c r="K843" s="31"/>
      <c r="L843" s="34"/>
      <c r="M843" s="29"/>
    </row>
    <row r="844" spans="1:52" ht="30" customHeight="1" x14ac:dyDescent="0.4">
      <c r="A844" s="25" t="s">
        <v>1915</v>
      </c>
      <c r="B844" s="26"/>
      <c r="C844" s="26"/>
      <c r="D844" s="26"/>
      <c r="E844" s="30"/>
      <c r="F844" s="33"/>
      <c r="G844" s="30"/>
      <c r="H844" s="33"/>
      <c r="I844" s="30"/>
      <c r="J844" s="33"/>
      <c r="K844" s="30"/>
      <c r="L844" s="33"/>
      <c r="M844" s="27"/>
      <c r="N844" s="1" t="s">
        <v>778</v>
      </c>
    </row>
    <row r="845" spans="1:52" ht="30" customHeight="1" x14ac:dyDescent="0.4">
      <c r="A845" s="28" t="s">
        <v>1892</v>
      </c>
      <c r="B845" s="28" t="s">
        <v>1893</v>
      </c>
      <c r="C845" s="28" t="s">
        <v>1894</v>
      </c>
      <c r="D845" s="29">
        <v>7.3</v>
      </c>
      <c r="E845" s="31">
        <f>단가대비표!O38</f>
        <v>26</v>
      </c>
      <c r="F845" s="34">
        <f>TRUNC(E845*D845,0)</f>
        <v>189</v>
      </c>
      <c r="G845" s="31">
        <f>단가대비표!P38</f>
        <v>0</v>
      </c>
      <c r="H845" s="34">
        <f>TRUNC(G845*D845,0)</f>
        <v>0</v>
      </c>
      <c r="I845" s="31">
        <f>단가대비표!V38</f>
        <v>0</v>
      </c>
      <c r="J845" s="34">
        <f>TRUNC(I845*D845,0)</f>
        <v>0</v>
      </c>
      <c r="K845" s="31">
        <f t="shared" ref="K845:L848" si="125">TRUNC(E845+G845+I845,0)</f>
        <v>26</v>
      </c>
      <c r="L845" s="34">
        <f t="shared" si="125"/>
        <v>189</v>
      </c>
      <c r="M845" s="28" t="s">
        <v>52</v>
      </c>
      <c r="N845" s="2" t="s">
        <v>778</v>
      </c>
      <c r="O845" s="2" t="s">
        <v>1895</v>
      </c>
      <c r="P845" s="2" t="s">
        <v>62</v>
      </c>
      <c r="Q845" s="2" t="s">
        <v>62</v>
      </c>
      <c r="R845" s="2" t="s">
        <v>61</v>
      </c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2" t="s">
        <v>52</v>
      </c>
      <c r="AW845" s="2" t="s">
        <v>1916</v>
      </c>
      <c r="AX845" s="2" t="s">
        <v>52</v>
      </c>
      <c r="AY845" s="2" t="s">
        <v>52</v>
      </c>
      <c r="AZ845" s="2" t="s">
        <v>52</v>
      </c>
    </row>
    <row r="846" spans="1:52" ht="30" customHeight="1" x14ac:dyDescent="0.4">
      <c r="A846" s="28" t="s">
        <v>1051</v>
      </c>
      <c r="B846" s="28" t="s">
        <v>1033</v>
      </c>
      <c r="C846" s="28" t="s">
        <v>1034</v>
      </c>
      <c r="D846" s="29">
        <v>0.123</v>
      </c>
      <c r="E846" s="31">
        <f>단가대비표!O215</f>
        <v>0</v>
      </c>
      <c r="F846" s="34">
        <f>TRUNC(E846*D846,0)</f>
        <v>0</v>
      </c>
      <c r="G846" s="31">
        <f>단가대비표!P215</f>
        <v>249073</v>
      </c>
      <c r="H846" s="34">
        <f>TRUNC(G846*D846,0)</f>
        <v>30635</v>
      </c>
      <c r="I846" s="31">
        <f>단가대비표!V215</f>
        <v>0</v>
      </c>
      <c r="J846" s="34">
        <f>TRUNC(I846*D846,0)</f>
        <v>0</v>
      </c>
      <c r="K846" s="31">
        <f t="shared" si="125"/>
        <v>249073</v>
      </c>
      <c r="L846" s="34">
        <f t="shared" si="125"/>
        <v>30635</v>
      </c>
      <c r="M846" s="28" t="s">
        <v>52</v>
      </c>
      <c r="N846" s="2" t="s">
        <v>778</v>
      </c>
      <c r="O846" s="2" t="s">
        <v>1052</v>
      </c>
      <c r="P846" s="2" t="s">
        <v>62</v>
      </c>
      <c r="Q846" s="2" t="s">
        <v>62</v>
      </c>
      <c r="R846" s="2" t="s">
        <v>61</v>
      </c>
      <c r="S846" s="3"/>
      <c r="T846" s="3"/>
      <c r="U846" s="3"/>
      <c r="V846" s="3">
        <v>1</v>
      </c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2" t="s">
        <v>52</v>
      </c>
      <c r="AW846" s="2" t="s">
        <v>1917</v>
      </c>
      <c r="AX846" s="2" t="s">
        <v>52</v>
      </c>
      <c r="AY846" s="2" t="s">
        <v>52</v>
      </c>
      <c r="AZ846" s="2" t="s">
        <v>52</v>
      </c>
    </row>
    <row r="847" spans="1:52" ht="30" customHeight="1" x14ac:dyDescent="0.4">
      <c r="A847" s="28" t="s">
        <v>1073</v>
      </c>
      <c r="B847" s="28" t="s">
        <v>1033</v>
      </c>
      <c r="C847" s="28" t="s">
        <v>1034</v>
      </c>
      <c r="D847" s="29">
        <v>3.4000000000000002E-2</v>
      </c>
      <c r="E847" s="31">
        <f>단가대비표!O209</f>
        <v>0</v>
      </c>
      <c r="F847" s="34">
        <f>TRUNC(E847*D847,0)</f>
        <v>0</v>
      </c>
      <c r="G847" s="31">
        <f>단가대비표!P209</f>
        <v>172698</v>
      </c>
      <c r="H847" s="34">
        <f>TRUNC(G847*D847,0)</f>
        <v>5871</v>
      </c>
      <c r="I847" s="31">
        <f>단가대비표!V209</f>
        <v>0</v>
      </c>
      <c r="J847" s="34">
        <f>TRUNC(I847*D847,0)</f>
        <v>0</v>
      </c>
      <c r="K847" s="31">
        <f t="shared" si="125"/>
        <v>172698</v>
      </c>
      <c r="L847" s="34">
        <f t="shared" si="125"/>
        <v>5871</v>
      </c>
      <c r="M847" s="28" t="s">
        <v>52</v>
      </c>
      <c r="N847" s="2" t="s">
        <v>778</v>
      </c>
      <c r="O847" s="2" t="s">
        <v>1074</v>
      </c>
      <c r="P847" s="2" t="s">
        <v>62</v>
      </c>
      <c r="Q847" s="2" t="s">
        <v>62</v>
      </c>
      <c r="R847" s="2" t="s">
        <v>61</v>
      </c>
      <c r="S847" s="3"/>
      <c r="T847" s="3"/>
      <c r="U847" s="3"/>
      <c r="V847" s="3">
        <v>1</v>
      </c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2" t="s">
        <v>52</v>
      </c>
      <c r="AW847" s="2" t="s">
        <v>1918</v>
      </c>
      <c r="AX847" s="2" t="s">
        <v>52</v>
      </c>
      <c r="AY847" s="2" t="s">
        <v>52</v>
      </c>
      <c r="AZ847" s="2" t="s">
        <v>52</v>
      </c>
    </row>
    <row r="848" spans="1:52" ht="30" customHeight="1" x14ac:dyDescent="0.4">
      <c r="A848" s="28" t="s">
        <v>1037</v>
      </c>
      <c r="B848" s="28" t="s">
        <v>1108</v>
      </c>
      <c r="C848" s="28" t="s">
        <v>973</v>
      </c>
      <c r="D848" s="29">
        <v>1</v>
      </c>
      <c r="E848" s="31">
        <f>TRUNC(SUMIF(V845:V848, RIGHTB(O848, 1), H845:H848)*U848, 2)</f>
        <v>730.12</v>
      </c>
      <c r="F848" s="34">
        <f>TRUNC(E848*D848,0)</f>
        <v>730</v>
      </c>
      <c r="G848" s="31">
        <v>0</v>
      </c>
      <c r="H848" s="34">
        <f>TRUNC(G848*D848,0)</f>
        <v>0</v>
      </c>
      <c r="I848" s="31">
        <v>0</v>
      </c>
      <c r="J848" s="34">
        <f>TRUNC(I848*D848,0)</f>
        <v>0</v>
      </c>
      <c r="K848" s="31">
        <f t="shared" si="125"/>
        <v>730</v>
      </c>
      <c r="L848" s="34">
        <f t="shared" si="125"/>
        <v>730</v>
      </c>
      <c r="M848" s="28" t="s">
        <v>52</v>
      </c>
      <c r="N848" s="2" t="s">
        <v>778</v>
      </c>
      <c r="O848" s="2" t="s">
        <v>1039</v>
      </c>
      <c r="P848" s="2" t="s">
        <v>62</v>
      </c>
      <c r="Q848" s="2" t="s">
        <v>62</v>
      </c>
      <c r="R848" s="2" t="s">
        <v>62</v>
      </c>
      <c r="S848" s="3">
        <v>1</v>
      </c>
      <c r="T848" s="3">
        <v>0</v>
      </c>
      <c r="U848" s="3">
        <v>0.02</v>
      </c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2" t="s">
        <v>52</v>
      </c>
      <c r="AW848" s="2" t="s">
        <v>1919</v>
      </c>
      <c r="AX848" s="2" t="s">
        <v>52</v>
      </c>
      <c r="AY848" s="2" t="s">
        <v>52</v>
      </c>
      <c r="AZ848" s="2" t="s">
        <v>52</v>
      </c>
    </row>
    <row r="849" spans="1:52" ht="30" customHeight="1" x14ac:dyDescent="0.4">
      <c r="A849" s="28" t="s">
        <v>1026</v>
      </c>
      <c r="B849" s="28" t="s">
        <v>52</v>
      </c>
      <c r="C849" s="28" t="s">
        <v>52</v>
      </c>
      <c r="D849" s="29"/>
      <c r="E849" s="31"/>
      <c r="F849" s="34">
        <f>TRUNC(SUMIF(N845:N848, N844, F845:F848),0)</f>
        <v>919</v>
      </c>
      <c r="G849" s="31"/>
      <c r="H849" s="34">
        <f>TRUNC(SUMIF(N845:N848, N844, H845:H848),0)</f>
        <v>36506</v>
      </c>
      <c r="I849" s="31"/>
      <c r="J849" s="34">
        <f>TRUNC(SUMIF(N845:N848, N844, J845:J848),0)</f>
        <v>0</v>
      </c>
      <c r="K849" s="31"/>
      <c r="L849" s="34">
        <f>F849+H849+J849</f>
        <v>37425</v>
      </c>
      <c r="M849" s="28" t="s">
        <v>52</v>
      </c>
      <c r="N849" s="2" t="s">
        <v>173</v>
      </c>
      <c r="O849" s="2" t="s">
        <v>173</v>
      </c>
      <c r="P849" s="2" t="s">
        <v>52</v>
      </c>
      <c r="Q849" s="2" t="s">
        <v>52</v>
      </c>
      <c r="R849" s="2" t="s">
        <v>52</v>
      </c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2" t="s">
        <v>52</v>
      </c>
      <c r="AW849" s="2" t="s">
        <v>52</v>
      </c>
      <c r="AX849" s="2" t="s">
        <v>52</v>
      </c>
      <c r="AY849" s="2" t="s">
        <v>52</v>
      </c>
      <c r="AZ849" s="2" t="s">
        <v>52</v>
      </c>
    </row>
    <row r="850" spans="1:52" ht="30" customHeight="1" x14ac:dyDescent="0.4">
      <c r="A850" s="29"/>
      <c r="B850" s="29"/>
      <c r="C850" s="29"/>
      <c r="D850" s="29"/>
      <c r="E850" s="31"/>
      <c r="F850" s="34"/>
      <c r="G850" s="31"/>
      <c r="H850" s="34"/>
      <c r="I850" s="31"/>
      <c r="J850" s="34"/>
      <c r="K850" s="31"/>
      <c r="L850" s="34"/>
      <c r="M850" s="29"/>
    </row>
    <row r="851" spans="1:52" ht="30" customHeight="1" x14ac:dyDescent="0.4">
      <c r="A851" s="25" t="s">
        <v>1920</v>
      </c>
      <c r="B851" s="26"/>
      <c r="C851" s="26"/>
      <c r="D851" s="26"/>
      <c r="E851" s="30"/>
      <c r="F851" s="33"/>
      <c r="G851" s="30"/>
      <c r="H851" s="33"/>
      <c r="I851" s="30"/>
      <c r="J851" s="33"/>
      <c r="K851" s="30"/>
      <c r="L851" s="33"/>
      <c r="M851" s="27"/>
      <c r="N851" s="1" t="s">
        <v>775</v>
      </c>
    </row>
    <row r="852" spans="1:52" ht="30" customHeight="1" x14ac:dyDescent="0.4">
      <c r="A852" s="28" t="s">
        <v>1892</v>
      </c>
      <c r="B852" s="28" t="s">
        <v>1893</v>
      </c>
      <c r="C852" s="28" t="s">
        <v>1894</v>
      </c>
      <c r="D852" s="29">
        <v>10.6</v>
      </c>
      <c r="E852" s="31">
        <f>단가대비표!O38</f>
        <v>26</v>
      </c>
      <c r="F852" s="34">
        <f>TRUNC(E852*D852,0)</f>
        <v>275</v>
      </c>
      <c r="G852" s="31">
        <f>단가대비표!P38</f>
        <v>0</v>
      </c>
      <c r="H852" s="34">
        <f>TRUNC(G852*D852,0)</f>
        <v>0</v>
      </c>
      <c r="I852" s="31">
        <f>단가대비표!V38</f>
        <v>0</v>
      </c>
      <c r="J852" s="34">
        <f>TRUNC(I852*D852,0)</f>
        <v>0</v>
      </c>
      <c r="K852" s="31">
        <f t="shared" ref="K852:L855" si="126">TRUNC(E852+G852+I852,0)</f>
        <v>26</v>
      </c>
      <c r="L852" s="34">
        <f t="shared" si="126"/>
        <v>275</v>
      </c>
      <c r="M852" s="28" t="s">
        <v>52</v>
      </c>
      <c r="N852" s="2" t="s">
        <v>775</v>
      </c>
      <c r="O852" s="2" t="s">
        <v>1895</v>
      </c>
      <c r="P852" s="2" t="s">
        <v>62</v>
      </c>
      <c r="Q852" s="2" t="s">
        <v>62</v>
      </c>
      <c r="R852" s="2" t="s">
        <v>61</v>
      </c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2" t="s">
        <v>52</v>
      </c>
      <c r="AW852" s="2" t="s">
        <v>1921</v>
      </c>
      <c r="AX852" s="2" t="s">
        <v>52</v>
      </c>
      <c r="AY852" s="2" t="s">
        <v>52</v>
      </c>
      <c r="AZ852" s="2" t="s">
        <v>52</v>
      </c>
    </row>
    <row r="853" spans="1:52" ht="30" customHeight="1" x14ac:dyDescent="0.4">
      <c r="A853" s="28" t="s">
        <v>1051</v>
      </c>
      <c r="B853" s="28" t="s">
        <v>1033</v>
      </c>
      <c r="C853" s="28" t="s">
        <v>1034</v>
      </c>
      <c r="D853" s="29">
        <v>0.16800000000000001</v>
      </c>
      <c r="E853" s="31">
        <f>단가대비표!O215</f>
        <v>0</v>
      </c>
      <c r="F853" s="34">
        <f>TRUNC(E853*D853,0)</f>
        <v>0</v>
      </c>
      <c r="G853" s="31">
        <f>단가대비표!P215</f>
        <v>249073</v>
      </c>
      <c r="H853" s="34">
        <f>TRUNC(G853*D853,0)</f>
        <v>41844</v>
      </c>
      <c r="I853" s="31">
        <f>단가대비표!V215</f>
        <v>0</v>
      </c>
      <c r="J853" s="34">
        <f>TRUNC(I853*D853,0)</f>
        <v>0</v>
      </c>
      <c r="K853" s="31">
        <f t="shared" si="126"/>
        <v>249073</v>
      </c>
      <c r="L853" s="34">
        <f t="shared" si="126"/>
        <v>41844</v>
      </c>
      <c r="M853" s="28" t="s">
        <v>52</v>
      </c>
      <c r="N853" s="2" t="s">
        <v>775</v>
      </c>
      <c r="O853" s="2" t="s">
        <v>1052</v>
      </c>
      <c r="P853" s="2" t="s">
        <v>62</v>
      </c>
      <c r="Q853" s="2" t="s">
        <v>62</v>
      </c>
      <c r="R853" s="2" t="s">
        <v>61</v>
      </c>
      <c r="S853" s="3"/>
      <c r="T853" s="3"/>
      <c r="U853" s="3"/>
      <c r="V853" s="3">
        <v>1</v>
      </c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2" t="s">
        <v>52</v>
      </c>
      <c r="AW853" s="2" t="s">
        <v>1922</v>
      </c>
      <c r="AX853" s="2" t="s">
        <v>52</v>
      </c>
      <c r="AY853" s="2" t="s">
        <v>52</v>
      </c>
      <c r="AZ853" s="2" t="s">
        <v>52</v>
      </c>
    </row>
    <row r="854" spans="1:52" ht="30" customHeight="1" x14ac:dyDescent="0.4">
      <c r="A854" s="28" t="s">
        <v>1073</v>
      </c>
      <c r="B854" s="28" t="s">
        <v>1033</v>
      </c>
      <c r="C854" s="28" t="s">
        <v>1034</v>
      </c>
      <c r="D854" s="29">
        <v>4.5999999999999999E-2</v>
      </c>
      <c r="E854" s="31">
        <f>단가대비표!O209</f>
        <v>0</v>
      </c>
      <c r="F854" s="34">
        <f>TRUNC(E854*D854,0)</f>
        <v>0</v>
      </c>
      <c r="G854" s="31">
        <f>단가대비표!P209</f>
        <v>172698</v>
      </c>
      <c r="H854" s="34">
        <f>TRUNC(G854*D854,0)</f>
        <v>7944</v>
      </c>
      <c r="I854" s="31">
        <f>단가대비표!V209</f>
        <v>0</v>
      </c>
      <c r="J854" s="34">
        <f>TRUNC(I854*D854,0)</f>
        <v>0</v>
      </c>
      <c r="K854" s="31">
        <f t="shared" si="126"/>
        <v>172698</v>
      </c>
      <c r="L854" s="34">
        <f t="shared" si="126"/>
        <v>7944</v>
      </c>
      <c r="M854" s="28" t="s">
        <v>52</v>
      </c>
      <c r="N854" s="2" t="s">
        <v>775</v>
      </c>
      <c r="O854" s="2" t="s">
        <v>1074</v>
      </c>
      <c r="P854" s="2" t="s">
        <v>62</v>
      </c>
      <c r="Q854" s="2" t="s">
        <v>62</v>
      </c>
      <c r="R854" s="2" t="s">
        <v>61</v>
      </c>
      <c r="S854" s="3"/>
      <c r="T854" s="3"/>
      <c r="U854" s="3"/>
      <c r="V854" s="3">
        <v>1</v>
      </c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2" t="s">
        <v>52</v>
      </c>
      <c r="AW854" s="2" t="s">
        <v>1923</v>
      </c>
      <c r="AX854" s="2" t="s">
        <v>52</v>
      </c>
      <c r="AY854" s="2" t="s">
        <v>52</v>
      </c>
      <c r="AZ854" s="2" t="s">
        <v>52</v>
      </c>
    </row>
    <row r="855" spans="1:52" ht="30" customHeight="1" x14ac:dyDescent="0.4">
      <c r="A855" s="28" t="s">
        <v>1037</v>
      </c>
      <c r="B855" s="28" t="s">
        <v>1108</v>
      </c>
      <c r="C855" s="28" t="s">
        <v>973</v>
      </c>
      <c r="D855" s="29">
        <v>1</v>
      </c>
      <c r="E855" s="31">
        <f>TRUNC(SUMIF(V852:V855, RIGHTB(O855, 1), H852:H855)*U855, 2)</f>
        <v>995.76</v>
      </c>
      <c r="F855" s="34">
        <f>TRUNC(E855*D855,0)</f>
        <v>995</v>
      </c>
      <c r="G855" s="31">
        <v>0</v>
      </c>
      <c r="H855" s="34">
        <f>TRUNC(G855*D855,0)</f>
        <v>0</v>
      </c>
      <c r="I855" s="31">
        <v>0</v>
      </c>
      <c r="J855" s="34">
        <f>TRUNC(I855*D855,0)</f>
        <v>0</v>
      </c>
      <c r="K855" s="31">
        <f t="shared" si="126"/>
        <v>995</v>
      </c>
      <c r="L855" s="34">
        <f t="shared" si="126"/>
        <v>995</v>
      </c>
      <c r="M855" s="28" t="s">
        <v>52</v>
      </c>
      <c r="N855" s="2" t="s">
        <v>775</v>
      </c>
      <c r="O855" s="2" t="s">
        <v>1039</v>
      </c>
      <c r="P855" s="2" t="s">
        <v>62</v>
      </c>
      <c r="Q855" s="2" t="s">
        <v>62</v>
      </c>
      <c r="R855" s="2" t="s">
        <v>62</v>
      </c>
      <c r="S855" s="3">
        <v>1</v>
      </c>
      <c r="T855" s="3">
        <v>0</v>
      </c>
      <c r="U855" s="3">
        <v>0.02</v>
      </c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2" t="s">
        <v>52</v>
      </c>
      <c r="AW855" s="2" t="s">
        <v>1924</v>
      </c>
      <c r="AX855" s="2" t="s">
        <v>52</v>
      </c>
      <c r="AY855" s="2" t="s">
        <v>52</v>
      </c>
      <c r="AZ855" s="2" t="s">
        <v>52</v>
      </c>
    </row>
    <row r="856" spans="1:52" ht="30" customHeight="1" x14ac:dyDescent="0.4">
      <c r="A856" s="28" t="s">
        <v>1026</v>
      </c>
      <c r="B856" s="28" t="s">
        <v>52</v>
      </c>
      <c r="C856" s="28" t="s">
        <v>52</v>
      </c>
      <c r="D856" s="29"/>
      <c r="E856" s="31"/>
      <c r="F856" s="34">
        <f>TRUNC(SUMIF(N852:N855, N851, F852:F855),0)</f>
        <v>1270</v>
      </c>
      <c r="G856" s="31"/>
      <c r="H856" s="34">
        <f>TRUNC(SUMIF(N852:N855, N851, H852:H855),0)</f>
        <v>49788</v>
      </c>
      <c r="I856" s="31"/>
      <c r="J856" s="34">
        <f>TRUNC(SUMIF(N852:N855, N851, J852:J855),0)</f>
        <v>0</v>
      </c>
      <c r="K856" s="31"/>
      <c r="L856" s="34">
        <f>F856+H856+J856</f>
        <v>51058</v>
      </c>
      <c r="M856" s="28" t="s">
        <v>52</v>
      </c>
      <c r="N856" s="2" t="s">
        <v>173</v>
      </c>
      <c r="O856" s="2" t="s">
        <v>173</v>
      </c>
      <c r="P856" s="2" t="s">
        <v>52</v>
      </c>
      <c r="Q856" s="2" t="s">
        <v>52</v>
      </c>
      <c r="R856" s="2" t="s">
        <v>52</v>
      </c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2" t="s">
        <v>52</v>
      </c>
      <c r="AW856" s="2" t="s">
        <v>52</v>
      </c>
      <c r="AX856" s="2" t="s">
        <v>52</v>
      </c>
      <c r="AY856" s="2" t="s">
        <v>52</v>
      </c>
      <c r="AZ856" s="2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B228"/>
  <sheetViews>
    <sheetView topLeftCell="B1" workbookViewId="0">
      <selection sqref="A1:X1"/>
    </sheetView>
  </sheetViews>
  <sheetFormatPr defaultRowHeight="17.399999999999999" x14ac:dyDescent="0.4"/>
  <cols>
    <col min="1" max="1" width="46.5" hidden="1" customWidth="1"/>
    <col min="2" max="2" width="38.09765625" bestFit="1" customWidth="1"/>
    <col min="3" max="3" width="46.5" bestFit="1" customWidth="1"/>
    <col min="4" max="4" width="5.5" bestFit="1" customWidth="1"/>
    <col min="5" max="5" width="11.69921875" bestFit="1" customWidth="1"/>
    <col min="6" max="6" width="6.59765625" bestFit="1" customWidth="1"/>
    <col min="7" max="7" width="10.19921875" bestFit="1" customWidth="1"/>
    <col min="8" max="8" width="6.59765625" bestFit="1" customWidth="1"/>
    <col min="9" max="9" width="11.69921875" bestFit="1" customWidth="1"/>
    <col min="10" max="10" width="6.59765625" bestFit="1" customWidth="1"/>
    <col min="11" max="11" width="11.69921875" bestFit="1" customWidth="1"/>
    <col min="12" max="12" width="9" bestFit="1" customWidth="1"/>
    <col min="13" max="13" width="11.69921875" bestFit="1" customWidth="1"/>
    <col min="14" max="14" width="9" bestFit="1" customWidth="1"/>
    <col min="15" max="15" width="11.69921875" bestFit="1" customWidth="1"/>
    <col min="16" max="16" width="10.19921875" bestFit="1" customWidth="1"/>
    <col min="17" max="19" width="9.19921875" bestFit="1" customWidth="1"/>
    <col min="20" max="21" width="10.3984375" bestFit="1" customWidth="1"/>
    <col min="22" max="22" width="9.19921875" bestFit="1" customWidth="1"/>
    <col min="23" max="23" width="8.8984375" bestFit="1" customWidth="1"/>
    <col min="24" max="24" width="31.1992187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4">
      <c r="A1" s="76" t="s">
        <v>1925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</row>
    <row r="2" spans="1:28" ht="30" customHeight="1" x14ac:dyDescent="0.4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</row>
    <row r="3" spans="1:28" ht="30" customHeight="1" x14ac:dyDescent="0.4">
      <c r="A3" s="73" t="s">
        <v>995</v>
      </c>
      <c r="B3" s="73" t="s">
        <v>2</v>
      </c>
      <c r="C3" s="73" t="s">
        <v>1926</v>
      </c>
      <c r="D3" s="73" t="s">
        <v>4</v>
      </c>
      <c r="E3" s="73" t="s">
        <v>6</v>
      </c>
      <c r="F3" s="73"/>
      <c r="G3" s="73"/>
      <c r="H3" s="73"/>
      <c r="I3" s="73"/>
      <c r="J3" s="73"/>
      <c r="K3" s="73"/>
      <c r="L3" s="73"/>
      <c r="M3" s="73"/>
      <c r="N3" s="73"/>
      <c r="O3" s="73"/>
      <c r="P3" s="73" t="s">
        <v>997</v>
      </c>
      <c r="Q3" s="73" t="s">
        <v>998</v>
      </c>
      <c r="R3" s="73"/>
      <c r="S3" s="73"/>
      <c r="T3" s="73"/>
      <c r="U3" s="73"/>
      <c r="V3" s="73"/>
      <c r="W3" s="73" t="s">
        <v>1000</v>
      </c>
      <c r="X3" s="73" t="s">
        <v>12</v>
      </c>
      <c r="Y3" s="75" t="s">
        <v>1934</v>
      </c>
      <c r="Z3" s="75" t="s">
        <v>1935</v>
      </c>
      <c r="AA3" s="75" t="s">
        <v>1936</v>
      </c>
      <c r="AB3" s="75" t="s">
        <v>48</v>
      </c>
    </row>
    <row r="4" spans="1:28" ht="30" customHeight="1" x14ac:dyDescent="0.4">
      <c r="A4" s="73"/>
      <c r="B4" s="73"/>
      <c r="C4" s="73"/>
      <c r="D4" s="73"/>
      <c r="E4" s="10" t="s">
        <v>1927</v>
      </c>
      <c r="F4" s="10" t="s">
        <v>1928</v>
      </c>
      <c r="G4" s="10" t="s">
        <v>1929</v>
      </c>
      <c r="H4" s="10" t="s">
        <v>1928</v>
      </c>
      <c r="I4" s="10" t="s">
        <v>1930</v>
      </c>
      <c r="J4" s="10" t="s">
        <v>1928</v>
      </c>
      <c r="K4" s="10" t="s">
        <v>1931</v>
      </c>
      <c r="L4" s="10" t="s">
        <v>1928</v>
      </c>
      <c r="M4" s="10" t="s">
        <v>1932</v>
      </c>
      <c r="N4" s="10" t="s">
        <v>1928</v>
      </c>
      <c r="O4" s="10" t="s">
        <v>1933</v>
      </c>
      <c r="P4" s="73"/>
      <c r="Q4" s="10" t="s">
        <v>1927</v>
      </c>
      <c r="R4" s="10" t="s">
        <v>1929</v>
      </c>
      <c r="S4" s="10" t="s">
        <v>1930</v>
      </c>
      <c r="T4" s="10" t="s">
        <v>1931</v>
      </c>
      <c r="U4" s="10" t="s">
        <v>1932</v>
      </c>
      <c r="V4" s="10" t="s">
        <v>1933</v>
      </c>
      <c r="W4" s="73"/>
      <c r="X4" s="73"/>
      <c r="Y4" s="75"/>
      <c r="Z4" s="75"/>
      <c r="AA4" s="75"/>
      <c r="AB4" s="75"/>
    </row>
    <row r="5" spans="1:28" ht="30" customHeight="1" x14ac:dyDescent="0.4">
      <c r="A5" s="19" t="s">
        <v>1024</v>
      </c>
      <c r="B5" s="19" t="s">
        <v>1022</v>
      </c>
      <c r="C5" s="19" t="s">
        <v>1018</v>
      </c>
      <c r="D5" s="35" t="s">
        <v>58</v>
      </c>
      <c r="E5" s="36">
        <v>0</v>
      </c>
      <c r="F5" s="19" t="s">
        <v>52</v>
      </c>
      <c r="G5" s="36">
        <v>0</v>
      </c>
      <c r="H5" s="19" t="s">
        <v>52</v>
      </c>
      <c r="I5" s="36">
        <v>0</v>
      </c>
      <c r="J5" s="19" t="s">
        <v>52</v>
      </c>
      <c r="K5" s="36">
        <v>0</v>
      </c>
      <c r="L5" s="19" t="s">
        <v>52</v>
      </c>
      <c r="M5" s="36">
        <v>0</v>
      </c>
      <c r="N5" s="19" t="s">
        <v>52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866</v>
      </c>
      <c r="U5" s="36">
        <v>0</v>
      </c>
      <c r="V5" s="36">
        <f>SMALL(Q5:U5,COUNTIF(Q5:U5,0)+1)</f>
        <v>866</v>
      </c>
      <c r="W5" s="19" t="s">
        <v>1937</v>
      </c>
      <c r="X5" s="19" t="s">
        <v>1023</v>
      </c>
      <c r="Y5" s="2" t="s">
        <v>1938</v>
      </c>
      <c r="Z5" s="2" t="s">
        <v>52</v>
      </c>
      <c r="AA5" s="37"/>
      <c r="AB5" s="2" t="s">
        <v>52</v>
      </c>
    </row>
    <row r="6" spans="1:28" ht="30" customHeight="1" x14ac:dyDescent="0.4">
      <c r="A6" s="19" t="s">
        <v>1179</v>
      </c>
      <c r="B6" s="19" t="s">
        <v>1177</v>
      </c>
      <c r="C6" s="19" t="s">
        <v>1178</v>
      </c>
      <c r="D6" s="35" t="s">
        <v>1060</v>
      </c>
      <c r="E6" s="36">
        <v>5.36</v>
      </c>
      <c r="F6" s="19" t="s">
        <v>1939</v>
      </c>
      <c r="G6" s="36">
        <v>14.57</v>
      </c>
      <c r="H6" s="19" t="s">
        <v>1940</v>
      </c>
      <c r="I6" s="36">
        <v>0</v>
      </c>
      <c r="J6" s="19" t="s">
        <v>52</v>
      </c>
      <c r="K6" s="36">
        <v>0</v>
      </c>
      <c r="L6" s="19" t="s">
        <v>52</v>
      </c>
      <c r="M6" s="36">
        <v>0</v>
      </c>
      <c r="N6" s="19" t="s">
        <v>52</v>
      </c>
      <c r="O6" s="36">
        <f t="shared" ref="O6:O37" si="0">SMALL(E6:M6,COUNTIF(E6:M6,0)+1)</f>
        <v>5.36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19" t="s">
        <v>1941</v>
      </c>
      <c r="X6" s="19" t="s">
        <v>1942</v>
      </c>
      <c r="Y6" s="2" t="s">
        <v>52</v>
      </c>
      <c r="Z6" s="2" t="s">
        <v>52</v>
      </c>
      <c r="AA6" s="37"/>
      <c r="AB6" s="2" t="s">
        <v>52</v>
      </c>
    </row>
    <row r="7" spans="1:28" ht="30" customHeight="1" x14ac:dyDescent="0.4">
      <c r="A7" s="19" t="s">
        <v>1175</v>
      </c>
      <c r="B7" s="19" t="s">
        <v>1172</v>
      </c>
      <c r="C7" s="19" t="s">
        <v>1173</v>
      </c>
      <c r="D7" s="35" t="s">
        <v>1174</v>
      </c>
      <c r="E7" s="36">
        <v>15903</v>
      </c>
      <c r="F7" s="19" t="s">
        <v>1943</v>
      </c>
      <c r="G7" s="36">
        <v>13280</v>
      </c>
      <c r="H7" s="19" t="s">
        <v>1944</v>
      </c>
      <c r="I7" s="36">
        <v>0</v>
      </c>
      <c r="J7" s="19" t="s">
        <v>52</v>
      </c>
      <c r="K7" s="36">
        <v>0</v>
      </c>
      <c r="L7" s="19" t="s">
        <v>52</v>
      </c>
      <c r="M7" s="36">
        <v>0</v>
      </c>
      <c r="N7" s="19" t="s">
        <v>52</v>
      </c>
      <c r="O7" s="36">
        <f t="shared" si="0"/>
        <v>13280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19" t="s">
        <v>1945</v>
      </c>
      <c r="X7" s="19" t="s">
        <v>52</v>
      </c>
      <c r="Y7" s="2" t="s">
        <v>52</v>
      </c>
      <c r="Z7" s="2" t="s">
        <v>52</v>
      </c>
      <c r="AA7" s="37"/>
      <c r="AB7" s="2" t="s">
        <v>52</v>
      </c>
    </row>
    <row r="8" spans="1:28" ht="30" customHeight="1" x14ac:dyDescent="0.4">
      <c r="A8" s="19" t="s">
        <v>1395</v>
      </c>
      <c r="B8" s="19" t="s">
        <v>1393</v>
      </c>
      <c r="C8" s="19" t="s">
        <v>1394</v>
      </c>
      <c r="D8" s="35" t="s">
        <v>1174</v>
      </c>
      <c r="E8" s="36">
        <v>1040</v>
      </c>
      <c r="F8" s="19" t="s">
        <v>1946</v>
      </c>
      <c r="G8" s="36">
        <v>1020</v>
      </c>
      <c r="H8" s="19" t="s">
        <v>1947</v>
      </c>
      <c r="I8" s="36">
        <v>1125</v>
      </c>
      <c r="J8" s="19" t="s">
        <v>1948</v>
      </c>
      <c r="K8" s="36">
        <v>0</v>
      </c>
      <c r="L8" s="19" t="s">
        <v>52</v>
      </c>
      <c r="M8" s="36">
        <v>0</v>
      </c>
      <c r="N8" s="19" t="s">
        <v>52</v>
      </c>
      <c r="O8" s="36">
        <f t="shared" si="0"/>
        <v>1020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19" t="s">
        <v>1949</v>
      </c>
      <c r="X8" s="19" t="s">
        <v>52</v>
      </c>
      <c r="Y8" s="2" t="s">
        <v>52</v>
      </c>
      <c r="Z8" s="2" t="s">
        <v>52</v>
      </c>
      <c r="AA8" s="37"/>
      <c r="AB8" s="2" t="s">
        <v>52</v>
      </c>
    </row>
    <row r="9" spans="1:28" ht="30" customHeight="1" x14ac:dyDescent="0.4">
      <c r="A9" s="19" t="s">
        <v>1418</v>
      </c>
      <c r="B9" s="19" t="s">
        <v>1417</v>
      </c>
      <c r="C9" s="19" t="s">
        <v>52</v>
      </c>
      <c r="D9" s="35" t="s">
        <v>101</v>
      </c>
      <c r="E9" s="36">
        <v>0</v>
      </c>
      <c r="F9" s="19" t="s">
        <v>52</v>
      </c>
      <c r="G9" s="36">
        <v>0</v>
      </c>
      <c r="H9" s="19" t="s">
        <v>52</v>
      </c>
      <c r="I9" s="36">
        <v>0</v>
      </c>
      <c r="J9" s="19" t="s">
        <v>52</v>
      </c>
      <c r="K9" s="36">
        <v>85000</v>
      </c>
      <c r="L9" s="19" t="s">
        <v>1950</v>
      </c>
      <c r="M9" s="36">
        <v>0</v>
      </c>
      <c r="N9" s="19" t="s">
        <v>52</v>
      </c>
      <c r="O9" s="36">
        <f t="shared" si="0"/>
        <v>85000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19" t="s">
        <v>1951</v>
      </c>
      <c r="X9" s="19" t="s">
        <v>52</v>
      </c>
      <c r="Y9" s="2" t="s">
        <v>52</v>
      </c>
      <c r="Z9" s="2" t="s">
        <v>52</v>
      </c>
      <c r="AA9" s="37"/>
      <c r="AB9" s="2" t="s">
        <v>52</v>
      </c>
    </row>
    <row r="10" spans="1:28" ht="30" customHeight="1" x14ac:dyDescent="0.4">
      <c r="A10" s="19" t="s">
        <v>1666</v>
      </c>
      <c r="B10" s="19" t="s">
        <v>1664</v>
      </c>
      <c r="C10" s="19" t="s">
        <v>1665</v>
      </c>
      <c r="D10" s="35" t="s">
        <v>58</v>
      </c>
      <c r="E10" s="36">
        <v>0</v>
      </c>
      <c r="F10" s="19" t="s">
        <v>52</v>
      </c>
      <c r="G10" s="36">
        <v>0</v>
      </c>
      <c r="H10" s="19" t="s">
        <v>52</v>
      </c>
      <c r="I10" s="36">
        <v>0</v>
      </c>
      <c r="J10" s="19" t="s">
        <v>52</v>
      </c>
      <c r="K10" s="36">
        <v>190000</v>
      </c>
      <c r="L10" s="19" t="s">
        <v>1952</v>
      </c>
      <c r="M10" s="36">
        <v>0</v>
      </c>
      <c r="N10" s="19" t="s">
        <v>52</v>
      </c>
      <c r="O10" s="36">
        <f t="shared" si="0"/>
        <v>190000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19" t="s">
        <v>1953</v>
      </c>
      <c r="X10" s="19" t="s">
        <v>1663</v>
      </c>
      <c r="Y10" s="2" t="s">
        <v>52</v>
      </c>
      <c r="Z10" s="2" t="s">
        <v>52</v>
      </c>
      <c r="AA10" s="37"/>
      <c r="AB10" s="2" t="s">
        <v>52</v>
      </c>
    </row>
    <row r="11" spans="1:28" ht="30" customHeight="1" x14ac:dyDescent="0.4">
      <c r="A11" s="19" t="s">
        <v>1655</v>
      </c>
      <c r="B11" s="19" t="s">
        <v>1653</v>
      </c>
      <c r="C11" s="19" t="s">
        <v>1654</v>
      </c>
      <c r="D11" s="35" t="s">
        <v>90</v>
      </c>
      <c r="E11" s="36">
        <v>302000</v>
      </c>
      <c r="F11" s="19" t="s">
        <v>1954</v>
      </c>
      <c r="G11" s="36">
        <v>287000</v>
      </c>
      <c r="H11" s="19" t="s">
        <v>1955</v>
      </c>
      <c r="I11" s="36">
        <v>287000</v>
      </c>
      <c r="J11" s="19" t="s">
        <v>1956</v>
      </c>
      <c r="K11" s="36">
        <v>0</v>
      </c>
      <c r="L11" s="19" t="s">
        <v>52</v>
      </c>
      <c r="M11" s="36">
        <v>0</v>
      </c>
      <c r="N11" s="19" t="s">
        <v>52</v>
      </c>
      <c r="O11" s="36">
        <f t="shared" si="0"/>
        <v>287000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19" t="s">
        <v>1957</v>
      </c>
      <c r="X11" s="19" t="s">
        <v>52</v>
      </c>
      <c r="Y11" s="2" t="s">
        <v>52</v>
      </c>
      <c r="Z11" s="2" t="s">
        <v>52</v>
      </c>
      <c r="AA11" s="37"/>
      <c r="AB11" s="2" t="s">
        <v>52</v>
      </c>
    </row>
    <row r="12" spans="1:28" ht="30" customHeight="1" x14ac:dyDescent="0.4">
      <c r="A12" s="19" t="s">
        <v>1701</v>
      </c>
      <c r="B12" s="19" t="s">
        <v>148</v>
      </c>
      <c r="C12" s="19" t="s">
        <v>149</v>
      </c>
      <c r="D12" s="35" t="s">
        <v>101</v>
      </c>
      <c r="E12" s="36">
        <v>20000</v>
      </c>
      <c r="F12" s="19" t="s">
        <v>1958</v>
      </c>
      <c r="G12" s="36">
        <v>20000</v>
      </c>
      <c r="H12" s="19" t="s">
        <v>1959</v>
      </c>
      <c r="I12" s="36">
        <v>20000</v>
      </c>
      <c r="J12" s="19" t="s">
        <v>1955</v>
      </c>
      <c r="K12" s="36">
        <v>0</v>
      </c>
      <c r="L12" s="19" t="s">
        <v>52</v>
      </c>
      <c r="M12" s="36">
        <v>0</v>
      </c>
      <c r="N12" s="19" t="s">
        <v>52</v>
      </c>
      <c r="O12" s="36">
        <f t="shared" si="0"/>
        <v>20000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19" t="s">
        <v>1960</v>
      </c>
      <c r="X12" s="19" t="s">
        <v>52</v>
      </c>
      <c r="Y12" s="2" t="s">
        <v>52</v>
      </c>
      <c r="Z12" s="2" t="s">
        <v>52</v>
      </c>
      <c r="AA12" s="37"/>
      <c r="AB12" s="2" t="s">
        <v>52</v>
      </c>
    </row>
    <row r="13" spans="1:28" ht="30" customHeight="1" x14ac:dyDescent="0.4">
      <c r="A13" s="19" t="s">
        <v>1803</v>
      </c>
      <c r="B13" s="19" t="s">
        <v>1801</v>
      </c>
      <c r="C13" s="19" t="s">
        <v>1802</v>
      </c>
      <c r="D13" s="35" t="s">
        <v>101</v>
      </c>
      <c r="E13" s="36">
        <v>143000</v>
      </c>
      <c r="F13" s="19" t="s">
        <v>1961</v>
      </c>
      <c r="G13" s="36">
        <v>143000</v>
      </c>
      <c r="H13" s="19" t="s">
        <v>1959</v>
      </c>
      <c r="I13" s="36">
        <v>143000</v>
      </c>
      <c r="J13" s="19" t="s">
        <v>1959</v>
      </c>
      <c r="K13" s="36">
        <v>0</v>
      </c>
      <c r="L13" s="19" t="s">
        <v>52</v>
      </c>
      <c r="M13" s="36">
        <v>0</v>
      </c>
      <c r="N13" s="19" t="s">
        <v>52</v>
      </c>
      <c r="O13" s="36">
        <f t="shared" si="0"/>
        <v>143000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19" t="s">
        <v>1962</v>
      </c>
      <c r="X13" s="19" t="s">
        <v>52</v>
      </c>
      <c r="Y13" s="2" t="s">
        <v>52</v>
      </c>
      <c r="Z13" s="2" t="s">
        <v>52</v>
      </c>
      <c r="AA13" s="37"/>
      <c r="AB13" s="2" t="s">
        <v>52</v>
      </c>
    </row>
    <row r="14" spans="1:28" ht="30" customHeight="1" x14ac:dyDescent="0.4">
      <c r="A14" s="19" t="s">
        <v>1723</v>
      </c>
      <c r="B14" s="19" t="s">
        <v>120</v>
      </c>
      <c r="C14" s="19" t="s">
        <v>121</v>
      </c>
      <c r="D14" s="35" t="s">
        <v>101</v>
      </c>
      <c r="E14" s="36">
        <v>27000</v>
      </c>
      <c r="F14" s="19" t="s">
        <v>1961</v>
      </c>
      <c r="G14" s="36">
        <v>27000</v>
      </c>
      <c r="H14" s="19" t="s">
        <v>1959</v>
      </c>
      <c r="I14" s="36">
        <v>27000</v>
      </c>
      <c r="J14" s="19" t="s">
        <v>1959</v>
      </c>
      <c r="K14" s="36">
        <v>0</v>
      </c>
      <c r="L14" s="19" t="s">
        <v>52</v>
      </c>
      <c r="M14" s="36">
        <v>0</v>
      </c>
      <c r="N14" s="19" t="s">
        <v>52</v>
      </c>
      <c r="O14" s="36">
        <f t="shared" si="0"/>
        <v>27000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19" t="s">
        <v>1963</v>
      </c>
      <c r="X14" s="19" t="s">
        <v>52</v>
      </c>
      <c r="Y14" s="2" t="s">
        <v>52</v>
      </c>
      <c r="Z14" s="2" t="s">
        <v>52</v>
      </c>
      <c r="AA14" s="37"/>
      <c r="AB14" s="2" t="s">
        <v>52</v>
      </c>
    </row>
    <row r="15" spans="1:28" ht="30" customHeight="1" x14ac:dyDescent="0.4">
      <c r="A15" s="19" t="s">
        <v>1730</v>
      </c>
      <c r="B15" s="19" t="s">
        <v>1729</v>
      </c>
      <c r="C15" s="19" t="s">
        <v>116</v>
      </c>
      <c r="D15" s="35" t="s">
        <v>101</v>
      </c>
      <c r="E15" s="36">
        <v>19000</v>
      </c>
      <c r="F15" s="19" t="s">
        <v>1961</v>
      </c>
      <c r="G15" s="36">
        <v>19000</v>
      </c>
      <c r="H15" s="19" t="s">
        <v>1959</v>
      </c>
      <c r="I15" s="36">
        <v>19000</v>
      </c>
      <c r="J15" s="19" t="s">
        <v>1959</v>
      </c>
      <c r="K15" s="36">
        <v>0</v>
      </c>
      <c r="L15" s="19" t="s">
        <v>52</v>
      </c>
      <c r="M15" s="36">
        <v>0</v>
      </c>
      <c r="N15" s="19" t="s">
        <v>52</v>
      </c>
      <c r="O15" s="36">
        <f t="shared" si="0"/>
        <v>19000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19" t="s">
        <v>1964</v>
      </c>
      <c r="X15" s="19" t="s">
        <v>52</v>
      </c>
      <c r="Y15" s="2" t="s">
        <v>52</v>
      </c>
      <c r="Z15" s="2" t="s">
        <v>52</v>
      </c>
      <c r="AA15" s="37"/>
      <c r="AB15" s="2" t="s">
        <v>52</v>
      </c>
    </row>
    <row r="16" spans="1:28" ht="30" customHeight="1" x14ac:dyDescent="0.4">
      <c r="A16" s="19" t="s">
        <v>1760</v>
      </c>
      <c r="B16" s="19" t="s">
        <v>105</v>
      </c>
      <c r="C16" s="19" t="s">
        <v>1759</v>
      </c>
      <c r="D16" s="35" t="s">
        <v>101</v>
      </c>
      <c r="E16" s="36">
        <v>159000</v>
      </c>
      <c r="F16" s="19" t="s">
        <v>1961</v>
      </c>
      <c r="G16" s="36">
        <v>0</v>
      </c>
      <c r="H16" s="19" t="s">
        <v>52</v>
      </c>
      <c r="I16" s="36">
        <v>159000</v>
      </c>
      <c r="J16" s="19" t="s">
        <v>1959</v>
      </c>
      <c r="K16" s="36">
        <v>0</v>
      </c>
      <c r="L16" s="19" t="s">
        <v>52</v>
      </c>
      <c r="M16" s="36">
        <v>0</v>
      </c>
      <c r="N16" s="19" t="s">
        <v>52</v>
      </c>
      <c r="O16" s="36">
        <f t="shared" si="0"/>
        <v>159000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19" t="s">
        <v>1965</v>
      </c>
      <c r="X16" s="19" t="s">
        <v>52</v>
      </c>
      <c r="Y16" s="2" t="s">
        <v>52</v>
      </c>
      <c r="Z16" s="2" t="s">
        <v>52</v>
      </c>
      <c r="AA16" s="37"/>
      <c r="AB16" s="2" t="s">
        <v>52</v>
      </c>
    </row>
    <row r="17" spans="1:28" ht="30" customHeight="1" x14ac:dyDescent="0.4">
      <c r="A17" s="19" t="s">
        <v>1748</v>
      </c>
      <c r="B17" s="19" t="s">
        <v>110</v>
      </c>
      <c r="C17" s="19" t="s">
        <v>1747</v>
      </c>
      <c r="D17" s="35" t="s">
        <v>101</v>
      </c>
      <c r="E17" s="36">
        <v>302000</v>
      </c>
      <c r="F17" s="19" t="s">
        <v>1961</v>
      </c>
      <c r="G17" s="36">
        <v>302000</v>
      </c>
      <c r="H17" s="19" t="s">
        <v>1959</v>
      </c>
      <c r="I17" s="36">
        <v>302000</v>
      </c>
      <c r="J17" s="19" t="s">
        <v>1959</v>
      </c>
      <c r="K17" s="36">
        <v>0</v>
      </c>
      <c r="L17" s="19" t="s">
        <v>52</v>
      </c>
      <c r="M17" s="36">
        <v>0</v>
      </c>
      <c r="N17" s="19" t="s">
        <v>52</v>
      </c>
      <c r="O17" s="36">
        <f t="shared" si="0"/>
        <v>302000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19" t="s">
        <v>1966</v>
      </c>
      <c r="X17" s="19" t="s">
        <v>52</v>
      </c>
      <c r="Y17" s="2" t="s">
        <v>52</v>
      </c>
      <c r="Z17" s="2" t="s">
        <v>52</v>
      </c>
      <c r="AA17" s="37"/>
      <c r="AB17" s="2" t="s">
        <v>52</v>
      </c>
    </row>
    <row r="18" spans="1:28" ht="30" customHeight="1" x14ac:dyDescent="0.4">
      <c r="A18" s="19" t="s">
        <v>1736</v>
      </c>
      <c r="B18" s="19" t="s">
        <v>129</v>
      </c>
      <c r="C18" s="19" t="s">
        <v>130</v>
      </c>
      <c r="D18" s="35" t="s">
        <v>101</v>
      </c>
      <c r="E18" s="36">
        <v>0</v>
      </c>
      <c r="F18" s="19" t="s">
        <v>52</v>
      </c>
      <c r="G18" s="36">
        <v>0</v>
      </c>
      <c r="H18" s="19" t="s">
        <v>52</v>
      </c>
      <c r="I18" s="36">
        <v>0</v>
      </c>
      <c r="J18" s="19" t="s">
        <v>52</v>
      </c>
      <c r="K18" s="36">
        <v>34000</v>
      </c>
      <c r="L18" s="19" t="s">
        <v>52</v>
      </c>
      <c r="M18" s="36">
        <v>0</v>
      </c>
      <c r="N18" s="19" t="s">
        <v>52</v>
      </c>
      <c r="O18" s="36">
        <f t="shared" si="0"/>
        <v>34000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19" t="s">
        <v>1967</v>
      </c>
      <c r="X18" s="19" t="s">
        <v>52</v>
      </c>
      <c r="Y18" s="2" t="s">
        <v>52</v>
      </c>
      <c r="Z18" s="2" t="s">
        <v>52</v>
      </c>
      <c r="AA18" s="37"/>
      <c r="AB18" s="2" t="s">
        <v>52</v>
      </c>
    </row>
    <row r="19" spans="1:28" ht="30" customHeight="1" x14ac:dyDescent="0.4">
      <c r="A19" s="19" t="s">
        <v>1696</v>
      </c>
      <c r="B19" s="19" t="s">
        <v>143</v>
      </c>
      <c r="C19" s="19" t="s">
        <v>144</v>
      </c>
      <c r="D19" s="35" t="s">
        <v>101</v>
      </c>
      <c r="E19" s="36">
        <v>18000</v>
      </c>
      <c r="F19" s="19" t="s">
        <v>1958</v>
      </c>
      <c r="G19" s="36">
        <v>0</v>
      </c>
      <c r="H19" s="19" t="s">
        <v>52</v>
      </c>
      <c r="I19" s="36">
        <v>0</v>
      </c>
      <c r="J19" s="19" t="s">
        <v>52</v>
      </c>
      <c r="K19" s="36">
        <v>0</v>
      </c>
      <c r="L19" s="19" t="s">
        <v>52</v>
      </c>
      <c r="M19" s="36">
        <v>0</v>
      </c>
      <c r="N19" s="19" t="s">
        <v>52</v>
      </c>
      <c r="O19" s="36">
        <f t="shared" si="0"/>
        <v>18000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19" t="s">
        <v>1968</v>
      </c>
      <c r="X19" s="19" t="s">
        <v>52</v>
      </c>
      <c r="Y19" s="2" t="s">
        <v>52</v>
      </c>
      <c r="Z19" s="2" t="s">
        <v>52</v>
      </c>
      <c r="AA19" s="37"/>
      <c r="AB19" s="2" t="s">
        <v>52</v>
      </c>
    </row>
    <row r="20" spans="1:28" ht="30" customHeight="1" x14ac:dyDescent="0.4">
      <c r="A20" s="19" t="s">
        <v>1706</v>
      </c>
      <c r="B20" s="19" t="s">
        <v>153</v>
      </c>
      <c r="C20" s="19" t="s">
        <v>154</v>
      </c>
      <c r="D20" s="35" t="s">
        <v>101</v>
      </c>
      <c r="E20" s="36">
        <v>25000</v>
      </c>
      <c r="F20" s="19" t="s">
        <v>1958</v>
      </c>
      <c r="G20" s="36">
        <v>0</v>
      </c>
      <c r="H20" s="19" t="s">
        <v>52</v>
      </c>
      <c r="I20" s="36">
        <v>25000</v>
      </c>
      <c r="J20" s="19" t="s">
        <v>1955</v>
      </c>
      <c r="K20" s="36">
        <v>0</v>
      </c>
      <c r="L20" s="19" t="s">
        <v>52</v>
      </c>
      <c r="M20" s="36">
        <v>0</v>
      </c>
      <c r="N20" s="19" t="s">
        <v>52</v>
      </c>
      <c r="O20" s="36">
        <f t="shared" si="0"/>
        <v>25000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19" t="s">
        <v>1969</v>
      </c>
      <c r="X20" s="19" t="s">
        <v>52</v>
      </c>
      <c r="Y20" s="2" t="s">
        <v>52</v>
      </c>
      <c r="Z20" s="2" t="s">
        <v>52</v>
      </c>
      <c r="AA20" s="37"/>
      <c r="AB20" s="2" t="s">
        <v>52</v>
      </c>
    </row>
    <row r="21" spans="1:28" ht="30" customHeight="1" x14ac:dyDescent="0.4">
      <c r="A21" s="19" t="s">
        <v>839</v>
      </c>
      <c r="B21" s="19" t="s">
        <v>825</v>
      </c>
      <c r="C21" s="19" t="s">
        <v>838</v>
      </c>
      <c r="D21" s="35" t="s">
        <v>101</v>
      </c>
      <c r="E21" s="36">
        <v>0</v>
      </c>
      <c r="F21" s="19" t="s">
        <v>52</v>
      </c>
      <c r="G21" s="36">
        <v>1300</v>
      </c>
      <c r="H21" s="19" t="s">
        <v>1970</v>
      </c>
      <c r="I21" s="36">
        <v>900</v>
      </c>
      <c r="J21" s="19" t="s">
        <v>1971</v>
      </c>
      <c r="K21" s="36">
        <v>0</v>
      </c>
      <c r="L21" s="19" t="s">
        <v>52</v>
      </c>
      <c r="M21" s="36">
        <v>0</v>
      </c>
      <c r="N21" s="19" t="s">
        <v>52</v>
      </c>
      <c r="O21" s="36">
        <f t="shared" si="0"/>
        <v>900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19" t="s">
        <v>1972</v>
      </c>
      <c r="X21" s="19" t="s">
        <v>52</v>
      </c>
      <c r="Y21" s="2" t="s">
        <v>52</v>
      </c>
      <c r="Z21" s="2" t="s">
        <v>52</v>
      </c>
      <c r="AA21" s="37"/>
      <c r="AB21" s="2" t="s">
        <v>52</v>
      </c>
    </row>
    <row r="22" spans="1:28" ht="30" customHeight="1" x14ac:dyDescent="0.4">
      <c r="A22" s="19" t="s">
        <v>836</v>
      </c>
      <c r="B22" s="19" t="s">
        <v>825</v>
      </c>
      <c r="C22" s="19" t="s">
        <v>835</v>
      </c>
      <c r="D22" s="35" t="s">
        <v>101</v>
      </c>
      <c r="E22" s="36">
        <v>0</v>
      </c>
      <c r="F22" s="19" t="s">
        <v>52</v>
      </c>
      <c r="G22" s="36">
        <v>1730</v>
      </c>
      <c r="H22" s="19" t="s">
        <v>1970</v>
      </c>
      <c r="I22" s="36">
        <v>1128</v>
      </c>
      <c r="J22" s="19" t="s">
        <v>1971</v>
      </c>
      <c r="K22" s="36">
        <v>0</v>
      </c>
      <c r="L22" s="19" t="s">
        <v>52</v>
      </c>
      <c r="M22" s="36">
        <v>0</v>
      </c>
      <c r="N22" s="19" t="s">
        <v>52</v>
      </c>
      <c r="O22" s="36">
        <f t="shared" si="0"/>
        <v>1128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19" t="s">
        <v>1973</v>
      </c>
      <c r="X22" s="19" t="s">
        <v>52</v>
      </c>
      <c r="Y22" s="2" t="s">
        <v>52</v>
      </c>
      <c r="Z22" s="2" t="s">
        <v>52</v>
      </c>
      <c r="AA22" s="37"/>
      <c r="AB22" s="2" t="s">
        <v>52</v>
      </c>
    </row>
    <row r="23" spans="1:28" ht="30" customHeight="1" x14ac:dyDescent="0.4">
      <c r="A23" s="19" t="s">
        <v>833</v>
      </c>
      <c r="B23" s="19" t="s">
        <v>825</v>
      </c>
      <c r="C23" s="19" t="s">
        <v>832</v>
      </c>
      <c r="D23" s="35" t="s">
        <v>101</v>
      </c>
      <c r="E23" s="36">
        <v>0</v>
      </c>
      <c r="F23" s="19" t="s">
        <v>52</v>
      </c>
      <c r="G23" s="36">
        <v>1880</v>
      </c>
      <c r="H23" s="19" t="s">
        <v>1970</v>
      </c>
      <c r="I23" s="36">
        <v>1236</v>
      </c>
      <c r="J23" s="19" t="s">
        <v>1971</v>
      </c>
      <c r="K23" s="36">
        <v>0</v>
      </c>
      <c r="L23" s="19" t="s">
        <v>52</v>
      </c>
      <c r="M23" s="36">
        <v>0</v>
      </c>
      <c r="N23" s="19" t="s">
        <v>52</v>
      </c>
      <c r="O23" s="36">
        <f t="shared" si="0"/>
        <v>1236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19" t="s">
        <v>1974</v>
      </c>
      <c r="X23" s="19" t="s">
        <v>52</v>
      </c>
      <c r="Y23" s="2" t="s">
        <v>52</v>
      </c>
      <c r="Z23" s="2" t="s">
        <v>52</v>
      </c>
      <c r="AA23" s="37"/>
      <c r="AB23" s="2" t="s">
        <v>52</v>
      </c>
    </row>
    <row r="24" spans="1:28" ht="30" customHeight="1" x14ac:dyDescent="0.4">
      <c r="A24" s="19" t="s">
        <v>830</v>
      </c>
      <c r="B24" s="19" t="s">
        <v>825</v>
      </c>
      <c r="C24" s="19" t="s">
        <v>829</v>
      </c>
      <c r="D24" s="35" t="s">
        <v>101</v>
      </c>
      <c r="E24" s="36">
        <v>0</v>
      </c>
      <c r="F24" s="19" t="s">
        <v>52</v>
      </c>
      <c r="G24" s="36">
        <v>2250</v>
      </c>
      <c r="H24" s="19" t="s">
        <v>1970</v>
      </c>
      <c r="I24" s="36">
        <v>1404</v>
      </c>
      <c r="J24" s="19" t="s">
        <v>1971</v>
      </c>
      <c r="K24" s="36">
        <v>0</v>
      </c>
      <c r="L24" s="19" t="s">
        <v>52</v>
      </c>
      <c r="M24" s="36">
        <v>0</v>
      </c>
      <c r="N24" s="19" t="s">
        <v>52</v>
      </c>
      <c r="O24" s="36">
        <f t="shared" si="0"/>
        <v>1404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19" t="s">
        <v>1975</v>
      </c>
      <c r="X24" s="19" t="s">
        <v>52</v>
      </c>
      <c r="Y24" s="2" t="s">
        <v>52</v>
      </c>
      <c r="Z24" s="2" t="s">
        <v>52</v>
      </c>
      <c r="AA24" s="37"/>
      <c r="AB24" s="2" t="s">
        <v>52</v>
      </c>
    </row>
    <row r="25" spans="1:28" ht="30" customHeight="1" x14ac:dyDescent="0.4">
      <c r="A25" s="19" t="s">
        <v>827</v>
      </c>
      <c r="B25" s="19" t="s">
        <v>825</v>
      </c>
      <c r="C25" s="19" t="s">
        <v>826</v>
      </c>
      <c r="D25" s="35" t="s">
        <v>101</v>
      </c>
      <c r="E25" s="36">
        <v>0</v>
      </c>
      <c r="F25" s="19" t="s">
        <v>52</v>
      </c>
      <c r="G25" s="36">
        <v>2500</v>
      </c>
      <c r="H25" s="19" t="s">
        <v>1970</v>
      </c>
      <c r="I25" s="36">
        <v>1680</v>
      </c>
      <c r="J25" s="19" t="s">
        <v>1971</v>
      </c>
      <c r="K25" s="36">
        <v>0</v>
      </c>
      <c r="L25" s="19" t="s">
        <v>52</v>
      </c>
      <c r="M25" s="36">
        <v>0</v>
      </c>
      <c r="N25" s="19" t="s">
        <v>52</v>
      </c>
      <c r="O25" s="36">
        <f t="shared" si="0"/>
        <v>1680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19" t="s">
        <v>1976</v>
      </c>
      <c r="X25" s="19" t="s">
        <v>52</v>
      </c>
      <c r="Y25" s="2" t="s">
        <v>52</v>
      </c>
      <c r="Z25" s="2" t="s">
        <v>52</v>
      </c>
      <c r="AA25" s="37"/>
      <c r="AB25" s="2" t="s">
        <v>52</v>
      </c>
    </row>
    <row r="26" spans="1:28" ht="30" customHeight="1" x14ac:dyDescent="0.4">
      <c r="A26" s="19" t="s">
        <v>1399</v>
      </c>
      <c r="B26" s="19" t="s">
        <v>1397</v>
      </c>
      <c r="C26" s="19" t="s">
        <v>1398</v>
      </c>
      <c r="D26" s="35" t="s">
        <v>101</v>
      </c>
      <c r="E26" s="36">
        <v>98</v>
      </c>
      <c r="F26" s="19" t="s">
        <v>1977</v>
      </c>
      <c r="G26" s="36">
        <v>76</v>
      </c>
      <c r="H26" s="19" t="s">
        <v>1978</v>
      </c>
      <c r="I26" s="36">
        <v>76.099999999999994</v>
      </c>
      <c r="J26" s="19" t="s">
        <v>1979</v>
      </c>
      <c r="K26" s="36">
        <v>0</v>
      </c>
      <c r="L26" s="19" t="s">
        <v>52</v>
      </c>
      <c r="M26" s="36">
        <v>0</v>
      </c>
      <c r="N26" s="19" t="s">
        <v>52</v>
      </c>
      <c r="O26" s="36">
        <f t="shared" si="0"/>
        <v>76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19" t="s">
        <v>1980</v>
      </c>
      <c r="X26" s="19" t="s">
        <v>52</v>
      </c>
      <c r="Y26" s="2" t="s">
        <v>52</v>
      </c>
      <c r="Z26" s="2" t="s">
        <v>52</v>
      </c>
      <c r="AA26" s="37"/>
      <c r="AB26" s="2" t="s">
        <v>52</v>
      </c>
    </row>
    <row r="27" spans="1:28" ht="30" customHeight="1" x14ac:dyDescent="0.4">
      <c r="A27" s="19" t="s">
        <v>1789</v>
      </c>
      <c r="B27" s="19" t="s">
        <v>1770</v>
      </c>
      <c r="C27" s="19" t="s">
        <v>1788</v>
      </c>
      <c r="D27" s="35" t="s">
        <v>101</v>
      </c>
      <c r="E27" s="36">
        <v>1220</v>
      </c>
      <c r="F27" s="19" t="s">
        <v>1981</v>
      </c>
      <c r="G27" s="36">
        <v>0</v>
      </c>
      <c r="H27" s="19" t="s">
        <v>52</v>
      </c>
      <c r="I27" s="36">
        <v>0</v>
      </c>
      <c r="J27" s="19" t="s">
        <v>52</v>
      </c>
      <c r="K27" s="36">
        <v>0</v>
      </c>
      <c r="L27" s="19" t="s">
        <v>52</v>
      </c>
      <c r="M27" s="36">
        <v>0</v>
      </c>
      <c r="N27" s="19" t="s">
        <v>52</v>
      </c>
      <c r="O27" s="36">
        <f t="shared" si="0"/>
        <v>1220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19" t="s">
        <v>1982</v>
      </c>
      <c r="X27" s="19" t="s">
        <v>52</v>
      </c>
      <c r="Y27" s="2" t="s">
        <v>52</v>
      </c>
      <c r="Z27" s="2" t="s">
        <v>52</v>
      </c>
      <c r="AA27" s="37"/>
      <c r="AB27" s="2" t="s">
        <v>52</v>
      </c>
    </row>
    <row r="28" spans="1:28" ht="30" customHeight="1" x14ac:dyDescent="0.4">
      <c r="A28" s="19" t="s">
        <v>1772</v>
      </c>
      <c r="B28" s="19" t="s">
        <v>1770</v>
      </c>
      <c r="C28" s="19" t="s">
        <v>1771</v>
      </c>
      <c r="D28" s="35" t="s">
        <v>101</v>
      </c>
      <c r="E28" s="36">
        <v>0</v>
      </c>
      <c r="F28" s="19" t="s">
        <v>52</v>
      </c>
      <c r="G28" s="36">
        <v>0</v>
      </c>
      <c r="H28" s="19" t="s">
        <v>52</v>
      </c>
      <c r="I28" s="36">
        <v>0</v>
      </c>
      <c r="J28" s="19" t="s">
        <v>52</v>
      </c>
      <c r="K28" s="36">
        <v>1580</v>
      </c>
      <c r="L28" s="19" t="s">
        <v>52</v>
      </c>
      <c r="M28" s="36">
        <v>0</v>
      </c>
      <c r="N28" s="19" t="s">
        <v>52</v>
      </c>
      <c r="O28" s="36">
        <f t="shared" si="0"/>
        <v>1580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19" t="s">
        <v>1983</v>
      </c>
      <c r="X28" s="19" t="s">
        <v>52</v>
      </c>
      <c r="Y28" s="2" t="s">
        <v>52</v>
      </c>
      <c r="Z28" s="2" t="s">
        <v>52</v>
      </c>
      <c r="AA28" s="37"/>
      <c r="AB28" s="2" t="s">
        <v>52</v>
      </c>
    </row>
    <row r="29" spans="1:28" ht="30" customHeight="1" x14ac:dyDescent="0.4">
      <c r="A29" s="19" t="s">
        <v>1403</v>
      </c>
      <c r="B29" s="19" t="s">
        <v>1401</v>
      </c>
      <c r="C29" s="19" t="s">
        <v>1402</v>
      </c>
      <c r="D29" s="35" t="s">
        <v>101</v>
      </c>
      <c r="E29" s="36">
        <v>0</v>
      </c>
      <c r="F29" s="19" t="s">
        <v>52</v>
      </c>
      <c r="G29" s="36">
        <v>0</v>
      </c>
      <c r="H29" s="19" t="s">
        <v>52</v>
      </c>
      <c r="I29" s="36">
        <v>0</v>
      </c>
      <c r="J29" s="19" t="s">
        <v>52</v>
      </c>
      <c r="K29" s="36">
        <v>13.58</v>
      </c>
      <c r="L29" s="19" t="s">
        <v>52</v>
      </c>
      <c r="M29" s="36">
        <v>0</v>
      </c>
      <c r="N29" s="19" t="s">
        <v>52</v>
      </c>
      <c r="O29" s="36">
        <f t="shared" si="0"/>
        <v>13.58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19" t="s">
        <v>1984</v>
      </c>
      <c r="X29" s="19" t="s">
        <v>52</v>
      </c>
      <c r="Y29" s="2" t="s">
        <v>52</v>
      </c>
      <c r="Z29" s="2" t="s">
        <v>52</v>
      </c>
      <c r="AA29" s="37"/>
      <c r="AB29" s="2" t="s">
        <v>52</v>
      </c>
    </row>
    <row r="30" spans="1:28" ht="30" customHeight="1" x14ac:dyDescent="0.4">
      <c r="A30" s="19" t="s">
        <v>1340</v>
      </c>
      <c r="B30" s="19" t="s">
        <v>1338</v>
      </c>
      <c r="C30" s="19" t="s">
        <v>1339</v>
      </c>
      <c r="D30" s="35" t="s">
        <v>987</v>
      </c>
      <c r="E30" s="36">
        <v>0</v>
      </c>
      <c r="F30" s="19" t="s">
        <v>52</v>
      </c>
      <c r="G30" s="36">
        <v>0</v>
      </c>
      <c r="H30" s="19" t="s">
        <v>52</v>
      </c>
      <c r="I30" s="36">
        <v>0</v>
      </c>
      <c r="J30" s="19" t="s">
        <v>52</v>
      </c>
      <c r="K30" s="36">
        <v>382</v>
      </c>
      <c r="L30" s="19" t="s">
        <v>52</v>
      </c>
      <c r="M30" s="36">
        <v>0</v>
      </c>
      <c r="N30" s="19" t="s">
        <v>52</v>
      </c>
      <c r="O30" s="36">
        <f t="shared" si="0"/>
        <v>382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19" t="s">
        <v>1985</v>
      </c>
      <c r="X30" s="19" t="s">
        <v>52</v>
      </c>
      <c r="Y30" s="2" t="s">
        <v>52</v>
      </c>
      <c r="Z30" s="2" t="s">
        <v>52</v>
      </c>
      <c r="AA30" s="37"/>
      <c r="AB30" s="2" t="s">
        <v>52</v>
      </c>
    </row>
    <row r="31" spans="1:28" ht="30" customHeight="1" x14ac:dyDescent="0.4">
      <c r="A31" s="19" t="s">
        <v>642</v>
      </c>
      <c r="B31" s="19" t="s">
        <v>639</v>
      </c>
      <c r="C31" s="19" t="s">
        <v>640</v>
      </c>
      <c r="D31" s="35" t="s">
        <v>641</v>
      </c>
      <c r="E31" s="36">
        <v>35040</v>
      </c>
      <c r="F31" s="19" t="s">
        <v>1986</v>
      </c>
      <c r="G31" s="36">
        <v>29340</v>
      </c>
      <c r="H31" s="19" t="s">
        <v>1987</v>
      </c>
      <c r="I31" s="36">
        <v>0</v>
      </c>
      <c r="J31" s="19" t="s">
        <v>52</v>
      </c>
      <c r="K31" s="36">
        <v>0</v>
      </c>
      <c r="L31" s="19" t="s">
        <v>52</v>
      </c>
      <c r="M31" s="36">
        <v>0</v>
      </c>
      <c r="N31" s="19" t="s">
        <v>52</v>
      </c>
      <c r="O31" s="36">
        <f t="shared" si="0"/>
        <v>29340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19" t="s">
        <v>1988</v>
      </c>
      <c r="X31" s="19" t="s">
        <v>52</v>
      </c>
      <c r="Y31" s="2" t="s">
        <v>52</v>
      </c>
      <c r="Z31" s="2" t="s">
        <v>52</v>
      </c>
      <c r="AA31" s="37"/>
      <c r="AB31" s="2" t="s">
        <v>52</v>
      </c>
    </row>
    <row r="32" spans="1:28" ht="30" customHeight="1" x14ac:dyDescent="0.4">
      <c r="A32" s="19" t="s">
        <v>1792</v>
      </c>
      <c r="B32" s="19" t="s">
        <v>1774</v>
      </c>
      <c r="C32" s="19" t="s">
        <v>1791</v>
      </c>
      <c r="D32" s="35" t="s">
        <v>101</v>
      </c>
      <c r="E32" s="36">
        <v>120</v>
      </c>
      <c r="F32" s="19" t="s">
        <v>1989</v>
      </c>
      <c r="G32" s="36">
        <v>0</v>
      </c>
      <c r="H32" s="19" t="s">
        <v>52</v>
      </c>
      <c r="I32" s="36">
        <v>0</v>
      </c>
      <c r="J32" s="19" t="s">
        <v>52</v>
      </c>
      <c r="K32" s="36">
        <v>0</v>
      </c>
      <c r="L32" s="19" t="s">
        <v>52</v>
      </c>
      <c r="M32" s="36">
        <v>0</v>
      </c>
      <c r="N32" s="19" t="s">
        <v>52</v>
      </c>
      <c r="O32" s="36">
        <f t="shared" si="0"/>
        <v>120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19" t="s">
        <v>1990</v>
      </c>
      <c r="X32" s="19" t="s">
        <v>52</v>
      </c>
      <c r="Y32" s="2" t="s">
        <v>52</v>
      </c>
      <c r="Z32" s="2" t="s">
        <v>52</v>
      </c>
      <c r="AA32" s="37"/>
      <c r="AB32" s="2" t="s">
        <v>52</v>
      </c>
    </row>
    <row r="33" spans="1:28" ht="30" customHeight="1" x14ac:dyDescent="0.4">
      <c r="A33" s="19" t="s">
        <v>1776</v>
      </c>
      <c r="B33" s="19" t="s">
        <v>1774</v>
      </c>
      <c r="C33" s="19" t="s">
        <v>1775</v>
      </c>
      <c r="D33" s="35" t="s">
        <v>101</v>
      </c>
      <c r="E33" s="36">
        <v>280</v>
      </c>
      <c r="F33" s="19" t="s">
        <v>1989</v>
      </c>
      <c r="G33" s="36">
        <v>0</v>
      </c>
      <c r="H33" s="19" t="s">
        <v>52</v>
      </c>
      <c r="I33" s="36">
        <v>0</v>
      </c>
      <c r="J33" s="19" t="s">
        <v>52</v>
      </c>
      <c r="K33" s="36">
        <v>0</v>
      </c>
      <c r="L33" s="19" t="s">
        <v>52</v>
      </c>
      <c r="M33" s="36">
        <v>0</v>
      </c>
      <c r="N33" s="19" t="s">
        <v>52</v>
      </c>
      <c r="O33" s="36">
        <f t="shared" si="0"/>
        <v>280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19" t="s">
        <v>1991</v>
      </c>
      <c r="X33" s="19" t="s">
        <v>52</v>
      </c>
      <c r="Y33" s="2" t="s">
        <v>52</v>
      </c>
      <c r="Z33" s="2" t="s">
        <v>52</v>
      </c>
      <c r="AA33" s="37"/>
      <c r="AB33" s="2" t="s">
        <v>52</v>
      </c>
    </row>
    <row r="34" spans="1:28" ht="30" customHeight="1" x14ac:dyDescent="0.4">
      <c r="A34" s="19" t="s">
        <v>1768</v>
      </c>
      <c r="B34" s="19" t="s">
        <v>1766</v>
      </c>
      <c r="C34" s="19" t="s">
        <v>1767</v>
      </c>
      <c r="D34" s="35" t="s">
        <v>101</v>
      </c>
      <c r="E34" s="36">
        <v>1350</v>
      </c>
      <c r="F34" s="19" t="s">
        <v>1992</v>
      </c>
      <c r="G34" s="36">
        <v>1150</v>
      </c>
      <c r="H34" s="19" t="s">
        <v>1993</v>
      </c>
      <c r="I34" s="36">
        <v>1560</v>
      </c>
      <c r="J34" s="19" t="s">
        <v>1994</v>
      </c>
      <c r="K34" s="36">
        <v>0</v>
      </c>
      <c r="L34" s="19" t="s">
        <v>52</v>
      </c>
      <c r="M34" s="36">
        <v>0</v>
      </c>
      <c r="N34" s="19" t="s">
        <v>52</v>
      </c>
      <c r="O34" s="36">
        <f t="shared" si="0"/>
        <v>1150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19" t="s">
        <v>1995</v>
      </c>
      <c r="X34" s="19" t="s">
        <v>52</v>
      </c>
      <c r="Y34" s="2" t="s">
        <v>52</v>
      </c>
      <c r="Z34" s="2" t="s">
        <v>52</v>
      </c>
      <c r="AA34" s="37"/>
      <c r="AB34" s="2" t="s">
        <v>52</v>
      </c>
    </row>
    <row r="35" spans="1:28" ht="30" customHeight="1" x14ac:dyDescent="0.4">
      <c r="A35" s="19" t="s">
        <v>1780</v>
      </c>
      <c r="B35" s="19" t="s">
        <v>1766</v>
      </c>
      <c r="C35" s="19" t="s">
        <v>1779</v>
      </c>
      <c r="D35" s="35" t="s">
        <v>101</v>
      </c>
      <c r="E35" s="36">
        <v>3360</v>
      </c>
      <c r="F35" s="19" t="s">
        <v>1992</v>
      </c>
      <c r="G35" s="36">
        <v>3110</v>
      </c>
      <c r="H35" s="19" t="s">
        <v>1993</v>
      </c>
      <c r="I35" s="36">
        <v>3900</v>
      </c>
      <c r="J35" s="19" t="s">
        <v>1994</v>
      </c>
      <c r="K35" s="36">
        <v>0</v>
      </c>
      <c r="L35" s="19" t="s">
        <v>52</v>
      </c>
      <c r="M35" s="36">
        <v>0</v>
      </c>
      <c r="N35" s="19" t="s">
        <v>52</v>
      </c>
      <c r="O35" s="36">
        <f t="shared" si="0"/>
        <v>3110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19" t="s">
        <v>1996</v>
      </c>
      <c r="X35" s="19" t="s">
        <v>52</v>
      </c>
      <c r="Y35" s="2" t="s">
        <v>52</v>
      </c>
      <c r="Z35" s="2" t="s">
        <v>52</v>
      </c>
      <c r="AA35" s="37"/>
      <c r="AB35" s="2" t="s">
        <v>52</v>
      </c>
    </row>
    <row r="36" spans="1:28" ht="30" customHeight="1" x14ac:dyDescent="0.4">
      <c r="A36" s="19" t="s">
        <v>1786</v>
      </c>
      <c r="B36" s="19" t="s">
        <v>1766</v>
      </c>
      <c r="C36" s="19" t="s">
        <v>1785</v>
      </c>
      <c r="D36" s="35" t="s">
        <v>101</v>
      </c>
      <c r="E36" s="36">
        <v>690</v>
      </c>
      <c r="F36" s="19" t="s">
        <v>1992</v>
      </c>
      <c r="G36" s="36">
        <v>510</v>
      </c>
      <c r="H36" s="19" t="s">
        <v>1993</v>
      </c>
      <c r="I36" s="36">
        <v>710</v>
      </c>
      <c r="J36" s="19" t="s">
        <v>1994</v>
      </c>
      <c r="K36" s="36">
        <v>0</v>
      </c>
      <c r="L36" s="19" t="s">
        <v>52</v>
      </c>
      <c r="M36" s="36">
        <v>0</v>
      </c>
      <c r="N36" s="19" t="s">
        <v>52</v>
      </c>
      <c r="O36" s="36">
        <f t="shared" si="0"/>
        <v>510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19" t="s">
        <v>1997</v>
      </c>
      <c r="X36" s="19" t="s">
        <v>52</v>
      </c>
      <c r="Y36" s="2" t="s">
        <v>52</v>
      </c>
      <c r="Z36" s="2" t="s">
        <v>52</v>
      </c>
      <c r="AA36" s="37"/>
      <c r="AB36" s="2" t="s">
        <v>52</v>
      </c>
    </row>
    <row r="37" spans="1:28" ht="30" customHeight="1" x14ac:dyDescent="0.4">
      <c r="A37" s="19" t="s">
        <v>1796</v>
      </c>
      <c r="B37" s="19" t="s">
        <v>1766</v>
      </c>
      <c r="C37" s="19" t="s">
        <v>1795</v>
      </c>
      <c r="D37" s="35" t="s">
        <v>101</v>
      </c>
      <c r="E37" s="36">
        <v>1040</v>
      </c>
      <c r="F37" s="19" t="s">
        <v>1992</v>
      </c>
      <c r="G37" s="36">
        <v>780</v>
      </c>
      <c r="H37" s="19" t="s">
        <v>1993</v>
      </c>
      <c r="I37" s="36">
        <v>1060</v>
      </c>
      <c r="J37" s="19" t="s">
        <v>1994</v>
      </c>
      <c r="K37" s="36">
        <v>0</v>
      </c>
      <c r="L37" s="19" t="s">
        <v>52</v>
      </c>
      <c r="M37" s="36">
        <v>0</v>
      </c>
      <c r="N37" s="19" t="s">
        <v>52</v>
      </c>
      <c r="O37" s="36">
        <f t="shared" si="0"/>
        <v>780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19" t="s">
        <v>1998</v>
      </c>
      <c r="X37" s="19" t="s">
        <v>52</v>
      </c>
      <c r="Y37" s="2" t="s">
        <v>52</v>
      </c>
      <c r="Z37" s="2" t="s">
        <v>52</v>
      </c>
      <c r="AA37" s="37"/>
      <c r="AB37" s="2" t="s">
        <v>52</v>
      </c>
    </row>
    <row r="38" spans="1:28" ht="30" customHeight="1" x14ac:dyDescent="0.4">
      <c r="A38" s="19" t="s">
        <v>1895</v>
      </c>
      <c r="B38" s="19" t="s">
        <v>1892</v>
      </c>
      <c r="C38" s="19" t="s">
        <v>1893</v>
      </c>
      <c r="D38" s="35" t="s">
        <v>1894</v>
      </c>
      <c r="E38" s="36">
        <v>0</v>
      </c>
      <c r="F38" s="19" t="s">
        <v>52</v>
      </c>
      <c r="G38" s="36">
        <v>0</v>
      </c>
      <c r="H38" s="19" t="s">
        <v>52</v>
      </c>
      <c r="I38" s="36">
        <v>0</v>
      </c>
      <c r="J38" s="19" t="s">
        <v>52</v>
      </c>
      <c r="K38" s="36">
        <v>0</v>
      </c>
      <c r="L38" s="19" t="s">
        <v>52</v>
      </c>
      <c r="M38" s="36">
        <v>26</v>
      </c>
      <c r="N38" s="19" t="s">
        <v>52</v>
      </c>
      <c r="O38" s="36">
        <f t="shared" ref="O38:O69" si="1">SMALL(E38:M38,COUNTIF(E38:M38,0)+1)</f>
        <v>26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19" t="s">
        <v>1999</v>
      </c>
      <c r="X38" s="19" t="s">
        <v>52</v>
      </c>
      <c r="Y38" s="2" t="s">
        <v>52</v>
      </c>
      <c r="Z38" s="2" t="s">
        <v>52</v>
      </c>
      <c r="AA38" s="37"/>
      <c r="AB38" s="2" t="s">
        <v>52</v>
      </c>
    </row>
    <row r="39" spans="1:28" ht="30" customHeight="1" x14ac:dyDescent="0.4">
      <c r="A39" s="19" t="s">
        <v>930</v>
      </c>
      <c r="B39" s="19" t="s">
        <v>929</v>
      </c>
      <c r="C39" s="19" t="s">
        <v>52</v>
      </c>
      <c r="D39" s="35" t="s">
        <v>926</v>
      </c>
      <c r="E39" s="36">
        <v>0</v>
      </c>
      <c r="F39" s="19" t="s">
        <v>52</v>
      </c>
      <c r="G39" s="36">
        <v>261</v>
      </c>
      <c r="H39" s="19" t="s">
        <v>2000</v>
      </c>
      <c r="I39" s="36">
        <v>0</v>
      </c>
      <c r="J39" s="19" t="s">
        <v>52</v>
      </c>
      <c r="K39" s="36">
        <v>0</v>
      </c>
      <c r="L39" s="19" t="s">
        <v>52</v>
      </c>
      <c r="M39" s="36">
        <v>0</v>
      </c>
      <c r="N39" s="19" t="s">
        <v>52</v>
      </c>
      <c r="O39" s="36">
        <f t="shared" si="1"/>
        <v>261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19" t="s">
        <v>2001</v>
      </c>
      <c r="X39" s="19" t="s">
        <v>52</v>
      </c>
      <c r="Y39" s="2" t="s">
        <v>52</v>
      </c>
      <c r="Z39" s="2" t="s">
        <v>52</v>
      </c>
      <c r="AA39" s="37"/>
      <c r="AB39" s="2" t="s">
        <v>52</v>
      </c>
    </row>
    <row r="40" spans="1:28" ht="30" customHeight="1" x14ac:dyDescent="0.4">
      <c r="A40" s="19" t="s">
        <v>927</v>
      </c>
      <c r="B40" s="19" t="s">
        <v>925</v>
      </c>
      <c r="C40" s="19" t="s">
        <v>52</v>
      </c>
      <c r="D40" s="35" t="s">
        <v>926</v>
      </c>
      <c r="E40" s="36">
        <v>0</v>
      </c>
      <c r="F40" s="19" t="s">
        <v>52</v>
      </c>
      <c r="G40" s="36">
        <v>1377</v>
      </c>
      <c r="H40" s="19" t="s">
        <v>2000</v>
      </c>
      <c r="I40" s="36">
        <v>0</v>
      </c>
      <c r="J40" s="19" t="s">
        <v>52</v>
      </c>
      <c r="K40" s="36">
        <v>0</v>
      </c>
      <c r="L40" s="19" t="s">
        <v>52</v>
      </c>
      <c r="M40" s="36">
        <v>0</v>
      </c>
      <c r="N40" s="19" t="s">
        <v>52</v>
      </c>
      <c r="O40" s="36">
        <f t="shared" si="1"/>
        <v>1377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19" t="s">
        <v>2002</v>
      </c>
      <c r="X40" s="19" t="s">
        <v>52</v>
      </c>
      <c r="Y40" s="2" t="s">
        <v>52</v>
      </c>
      <c r="Z40" s="2" t="s">
        <v>52</v>
      </c>
      <c r="AA40" s="37"/>
      <c r="AB40" s="2" t="s">
        <v>52</v>
      </c>
    </row>
    <row r="41" spans="1:28" ht="30" customHeight="1" x14ac:dyDescent="0.4">
      <c r="A41" s="19" t="s">
        <v>1344</v>
      </c>
      <c r="B41" s="19" t="s">
        <v>1342</v>
      </c>
      <c r="C41" s="19" t="s">
        <v>1343</v>
      </c>
      <c r="D41" s="35" t="s">
        <v>101</v>
      </c>
      <c r="E41" s="36">
        <v>0</v>
      </c>
      <c r="F41" s="19" t="s">
        <v>52</v>
      </c>
      <c r="G41" s="36">
        <v>0</v>
      </c>
      <c r="H41" s="19" t="s">
        <v>52</v>
      </c>
      <c r="I41" s="36">
        <v>5520</v>
      </c>
      <c r="J41" s="19" t="s">
        <v>2003</v>
      </c>
      <c r="K41" s="36">
        <v>0</v>
      </c>
      <c r="L41" s="19" t="s">
        <v>52</v>
      </c>
      <c r="M41" s="36">
        <v>0</v>
      </c>
      <c r="N41" s="19" t="s">
        <v>52</v>
      </c>
      <c r="O41" s="36">
        <f t="shared" si="1"/>
        <v>5520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19" t="s">
        <v>2004</v>
      </c>
      <c r="X41" s="19" t="s">
        <v>52</v>
      </c>
      <c r="Y41" s="2" t="s">
        <v>52</v>
      </c>
      <c r="Z41" s="2" t="s">
        <v>52</v>
      </c>
      <c r="AA41" s="37"/>
      <c r="AB41" s="2" t="s">
        <v>52</v>
      </c>
    </row>
    <row r="42" spans="1:28" ht="30" customHeight="1" x14ac:dyDescent="0.4">
      <c r="A42" s="19" t="s">
        <v>1512</v>
      </c>
      <c r="B42" s="19" t="s">
        <v>1510</v>
      </c>
      <c r="C42" s="19" t="s">
        <v>1511</v>
      </c>
      <c r="D42" s="35" t="s">
        <v>573</v>
      </c>
      <c r="E42" s="36">
        <v>0</v>
      </c>
      <c r="F42" s="19" t="s">
        <v>52</v>
      </c>
      <c r="G42" s="36">
        <v>0</v>
      </c>
      <c r="H42" s="19" t="s">
        <v>52</v>
      </c>
      <c r="I42" s="36">
        <v>1950</v>
      </c>
      <c r="J42" s="19" t="s">
        <v>2005</v>
      </c>
      <c r="K42" s="36">
        <v>0</v>
      </c>
      <c r="L42" s="19" t="s">
        <v>52</v>
      </c>
      <c r="M42" s="36">
        <v>0</v>
      </c>
      <c r="N42" s="19" t="s">
        <v>52</v>
      </c>
      <c r="O42" s="36">
        <f t="shared" si="1"/>
        <v>1950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19" t="s">
        <v>2006</v>
      </c>
      <c r="X42" s="19" t="s">
        <v>52</v>
      </c>
      <c r="Y42" s="2" t="s">
        <v>52</v>
      </c>
      <c r="Z42" s="2" t="s">
        <v>52</v>
      </c>
      <c r="AA42" s="37"/>
      <c r="AB42" s="2" t="s">
        <v>52</v>
      </c>
    </row>
    <row r="43" spans="1:28" ht="30" customHeight="1" x14ac:dyDescent="0.4">
      <c r="A43" s="19" t="s">
        <v>1544</v>
      </c>
      <c r="B43" s="19" t="s">
        <v>1542</v>
      </c>
      <c r="C43" s="19" t="s">
        <v>1543</v>
      </c>
      <c r="D43" s="35" t="s">
        <v>573</v>
      </c>
      <c r="E43" s="36">
        <v>0</v>
      </c>
      <c r="F43" s="19" t="s">
        <v>52</v>
      </c>
      <c r="G43" s="36">
        <v>700</v>
      </c>
      <c r="H43" s="19" t="s">
        <v>2007</v>
      </c>
      <c r="I43" s="36">
        <v>700</v>
      </c>
      <c r="J43" s="19" t="s">
        <v>2005</v>
      </c>
      <c r="K43" s="36">
        <v>0</v>
      </c>
      <c r="L43" s="19" t="s">
        <v>52</v>
      </c>
      <c r="M43" s="36">
        <v>0</v>
      </c>
      <c r="N43" s="19" t="s">
        <v>52</v>
      </c>
      <c r="O43" s="36">
        <f t="shared" si="1"/>
        <v>700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19" t="s">
        <v>2008</v>
      </c>
      <c r="X43" s="19" t="s">
        <v>52</v>
      </c>
      <c r="Y43" s="2" t="s">
        <v>52</v>
      </c>
      <c r="Z43" s="2" t="s">
        <v>52</v>
      </c>
      <c r="AA43" s="37"/>
      <c r="AB43" s="2" t="s">
        <v>52</v>
      </c>
    </row>
    <row r="44" spans="1:28" ht="30" customHeight="1" x14ac:dyDescent="0.4">
      <c r="A44" s="19" t="s">
        <v>1516</v>
      </c>
      <c r="B44" s="19" t="s">
        <v>1514</v>
      </c>
      <c r="C44" s="19" t="s">
        <v>1515</v>
      </c>
      <c r="D44" s="35" t="s">
        <v>178</v>
      </c>
      <c r="E44" s="36">
        <v>0</v>
      </c>
      <c r="F44" s="19" t="s">
        <v>52</v>
      </c>
      <c r="G44" s="36">
        <v>360</v>
      </c>
      <c r="H44" s="19" t="s">
        <v>2007</v>
      </c>
      <c r="I44" s="36">
        <v>360</v>
      </c>
      <c r="J44" s="19" t="s">
        <v>2005</v>
      </c>
      <c r="K44" s="36">
        <v>0</v>
      </c>
      <c r="L44" s="19" t="s">
        <v>52</v>
      </c>
      <c r="M44" s="36">
        <v>0</v>
      </c>
      <c r="N44" s="19" t="s">
        <v>52</v>
      </c>
      <c r="O44" s="36">
        <f t="shared" si="1"/>
        <v>360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19" t="s">
        <v>2009</v>
      </c>
      <c r="X44" s="19" t="s">
        <v>52</v>
      </c>
      <c r="Y44" s="2" t="s">
        <v>52</v>
      </c>
      <c r="Z44" s="2" t="s">
        <v>52</v>
      </c>
      <c r="AA44" s="37"/>
      <c r="AB44" s="2" t="s">
        <v>52</v>
      </c>
    </row>
    <row r="45" spans="1:28" ht="30" customHeight="1" x14ac:dyDescent="0.4">
      <c r="A45" s="19" t="s">
        <v>1540</v>
      </c>
      <c r="B45" s="19" t="s">
        <v>1538</v>
      </c>
      <c r="C45" s="19" t="s">
        <v>1539</v>
      </c>
      <c r="D45" s="35" t="s">
        <v>1174</v>
      </c>
      <c r="E45" s="36">
        <v>0</v>
      </c>
      <c r="F45" s="19" t="s">
        <v>52</v>
      </c>
      <c r="G45" s="36">
        <v>0</v>
      </c>
      <c r="H45" s="19" t="s">
        <v>52</v>
      </c>
      <c r="I45" s="36">
        <v>0</v>
      </c>
      <c r="J45" s="19" t="s">
        <v>52</v>
      </c>
      <c r="K45" s="36">
        <v>0</v>
      </c>
      <c r="L45" s="19" t="s">
        <v>52</v>
      </c>
      <c r="M45" s="36">
        <v>12000</v>
      </c>
      <c r="N45" s="19" t="s">
        <v>52</v>
      </c>
      <c r="O45" s="36">
        <f t="shared" si="1"/>
        <v>12000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19" t="s">
        <v>2010</v>
      </c>
      <c r="X45" s="19" t="s">
        <v>52</v>
      </c>
      <c r="Y45" s="2" t="s">
        <v>52</v>
      </c>
      <c r="Z45" s="2" t="s">
        <v>52</v>
      </c>
      <c r="AA45" s="37"/>
      <c r="AB45" s="2" t="s">
        <v>52</v>
      </c>
    </row>
    <row r="46" spans="1:28" ht="30" customHeight="1" x14ac:dyDescent="0.4">
      <c r="A46" s="19" t="s">
        <v>1061</v>
      </c>
      <c r="B46" s="19" t="s">
        <v>1058</v>
      </c>
      <c r="C46" s="19" t="s">
        <v>1059</v>
      </c>
      <c r="D46" s="35" t="s">
        <v>1060</v>
      </c>
      <c r="E46" s="36">
        <v>10555</v>
      </c>
      <c r="F46" s="19" t="s">
        <v>2011</v>
      </c>
      <c r="G46" s="36">
        <v>0</v>
      </c>
      <c r="H46" s="19" t="s">
        <v>52</v>
      </c>
      <c r="I46" s="36">
        <v>11250</v>
      </c>
      <c r="J46" s="19" t="s">
        <v>2012</v>
      </c>
      <c r="K46" s="36">
        <v>0</v>
      </c>
      <c r="L46" s="19" t="s">
        <v>52</v>
      </c>
      <c r="M46" s="36">
        <v>0</v>
      </c>
      <c r="N46" s="19" t="s">
        <v>52</v>
      </c>
      <c r="O46" s="36">
        <f t="shared" si="1"/>
        <v>10555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19" t="s">
        <v>2013</v>
      </c>
      <c r="X46" s="19" t="s">
        <v>52</v>
      </c>
      <c r="Y46" s="2" t="s">
        <v>52</v>
      </c>
      <c r="Z46" s="2" t="s">
        <v>52</v>
      </c>
      <c r="AA46" s="37"/>
      <c r="AB46" s="2" t="s">
        <v>52</v>
      </c>
    </row>
    <row r="47" spans="1:28" ht="30" customHeight="1" x14ac:dyDescent="0.4">
      <c r="A47" s="19" t="s">
        <v>1065</v>
      </c>
      <c r="B47" s="19" t="s">
        <v>1063</v>
      </c>
      <c r="C47" s="19" t="s">
        <v>1064</v>
      </c>
      <c r="D47" s="35" t="s">
        <v>1060</v>
      </c>
      <c r="E47" s="36">
        <v>3722</v>
      </c>
      <c r="F47" s="19" t="s">
        <v>2014</v>
      </c>
      <c r="G47" s="36">
        <v>3495</v>
      </c>
      <c r="H47" s="19" t="s">
        <v>2015</v>
      </c>
      <c r="I47" s="36">
        <v>3500</v>
      </c>
      <c r="J47" s="19" t="s">
        <v>2012</v>
      </c>
      <c r="K47" s="36">
        <v>0</v>
      </c>
      <c r="L47" s="19" t="s">
        <v>52</v>
      </c>
      <c r="M47" s="36">
        <v>0</v>
      </c>
      <c r="N47" s="19" t="s">
        <v>52</v>
      </c>
      <c r="O47" s="36">
        <f t="shared" si="1"/>
        <v>3495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19" t="s">
        <v>2016</v>
      </c>
      <c r="X47" s="19" t="s">
        <v>52</v>
      </c>
      <c r="Y47" s="2" t="s">
        <v>52</v>
      </c>
      <c r="Z47" s="2" t="s">
        <v>52</v>
      </c>
      <c r="AA47" s="37"/>
      <c r="AB47" s="2" t="s">
        <v>52</v>
      </c>
    </row>
    <row r="48" spans="1:28" ht="30" customHeight="1" x14ac:dyDescent="0.4">
      <c r="A48" s="19" t="s">
        <v>806</v>
      </c>
      <c r="B48" s="19" t="s">
        <v>801</v>
      </c>
      <c r="C48" s="19" t="s">
        <v>805</v>
      </c>
      <c r="D48" s="35" t="s">
        <v>101</v>
      </c>
      <c r="E48" s="36">
        <v>0</v>
      </c>
      <c r="F48" s="19" t="s">
        <v>52</v>
      </c>
      <c r="G48" s="36">
        <v>0</v>
      </c>
      <c r="H48" s="19" t="s">
        <v>52</v>
      </c>
      <c r="I48" s="36">
        <v>0</v>
      </c>
      <c r="J48" s="19" t="s">
        <v>52</v>
      </c>
      <c r="K48" s="36">
        <v>0</v>
      </c>
      <c r="L48" s="19" t="s">
        <v>52</v>
      </c>
      <c r="M48" s="36">
        <v>10000</v>
      </c>
      <c r="N48" s="19" t="s">
        <v>52</v>
      </c>
      <c r="O48" s="36">
        <f t="shared" si="1"/>
        <v>10000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19" t="s">
        <v>2017</v>
      </c>
      <c r="X48" s="19" t="s">
        <v>52</v>
      </c>
      <c r="Y48" s="2" t="s">
        <v>52</v>
      </c>
      <c r="Z48" s="2" t="s">
        <v>52</v>
      </c>
      <c r="AA48" s="37"/>
      <c r="AB48" s="2" t="s">
        <v>52</v>
      </c>
    </row>
    <row r="49" spans="1:28" ht="30" customHeight="1" x14ac:dyDescent="0.4">
      <c r="A49" s="19" t="s">
        <v>803</v>
      </c>
      <c r="B49" s="19" t="s">
        <v>801</v>
      </c>
      <c r="C49" s="19" t="s">
        <v>802</v>
      </c>
      <c r="D49" s="35" t="s">
        <v>101</v>
      </c>
      <c r="E49" s="36">
        <v>0</v>
      </c>
      <c r="F49" s="19" t="s">
        <v>52</v>
      </c>
      <c r="G49" s="36">
        <v>0</v>
      </c>
      <c r="H49" s="19" t="s">
        <v>52</v>
      </c>
      <c r="I49" s="36">
        <v>0</v>
      </c>
      <c r="J49" s="19" t="s">
        <v>52</v>
      </c>
      <c r="K49" s="36">
        <v>0</v>
      </c>
      <c r="L49" s="19" t="s">
        <v>52</v>
      </c>
      <c r="M49" s="36">
        <v>93000</v>
      </c>
      <c r="N49" s="19" t="s">
        <v>52</v>
      </c>
      <c r="O49" s="36">
        <f t="shared" si="1"/>
        <v>93000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19" t="s">
        <v>2018</v>
      </c>
      <c r="X49" s="19" t="s">
        <v>52</v>
      </c>
      <c r="Y49" s="2" t="s">
        <v>52</v>
      </c>
      <c r="Z49" s="2" t="s">
        <v>52</v>
      </c>
      <c r="AA49" s="37"/>
      <c r="AB49" s="2" t="s">
        <v>52</v>
      </c>
    </row>
    <row r="50" spans="1:28" ht="30" customHeight="1" x14ac:dyDescent="0.4">
      <c r="A50" s="19" t="s">
        <v>753</v>
      </c>
      <c r="B50" s="19" t="s">
        <v>751</v>
      </c>
      <c r="C50" s="19" t="s">
        <v>752</v>
      </c>
      <c r="D50" s="35" t="s">
        <v>101</v>
      </c>
      <c r="E50" s="36">
        <v>0</v>
      </c>
      <c r="F50" s="19" t="s">
        <v>52</v>
      </c>
      <c r="G50" s="36">
        <v>0</v>
      </c>
      <c r="H50" s="19" t="s">
        <v>52</v>
      </c>
      <c r="I50" s="36">
        <v>0</v>
      </c>
      <c r="J50" s="19" t="s">
        <v>52</v>
      </c>
      <c r="K50" s="36">
        <v>900000</v>
      </c>
      <c r="L50" s="19" t="s">
        <v>1950</v>
      </c>
      <c r="M50" s="36">
        <v>0</v>
      </c>
      <c r="N50" s="19" t="s">
        <v>52</v>
      </c>
      <c r="O50" s="36">
        <f t="shared" si="1"/>
        <v>900000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19" t="s">
        <v>2019</v>
      </c>
      <c r="X50" s="19" t="s">
        <v>52</v>
      </c>
      <c r="Y50" s="2" t="s">
        <v>52</v>
      </c>
      <c r="Z50" s="2" t="s">
        <v>52</v>
      </c>
      <c r="AA50" s="37"/>
      <c r="AB50" s="2" t="s">
        <v>52</v>
      </c>
    </row>
    <row r="51" spans="1:28" ht="30" customHeight="1" x14ac:dyDescent="0.4">
      <c r="A51" s="19" t="s">
        <v>1422</v>
      </c>
      <c r="B51" s="19" t="s">
        <v>1420</v>
      </c>
      <c r="C51" s="19" t="s">
        <v>1421</v>
      </c>
      <c r="D51" s="35" t="s">
        <v>1410</v>
      </c>
      <c r="E51" s="36">
        <v>70</v>
      </c>
      <c r="F51" s="19" t="s">
        <v>2020</v>
      </c>
      <c r="G51" s="36">
        <v>65</v>
      </c>
      <c r="H51" s="19" t="s">
        <v>2021</v>
      </c>
      <c r="I51" s="36">
        <v>0</v>
      </c>
      <c r="J51" s="19" t="s">
        <v>52</v>
      </c>
      <c r="K51" s="36">
        <v>0</v>
      </c>
      <c r="L51" s="19" t="s">
        <v>52</v>
      </c>
      <c r="M51" s="36">
        <v>0</v>
      </c>
      <c r="N51" s="19" t="s">
        <v>52</v>
      </c>
      <c r="O51" s="36">
        <f t="shared" si="1"/>
        <v>65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6">
        <v>0</v>
      </c>
      <c r="W51" s="19" t="s">
        <v>2022</v>
      </c>
      <c r="X51" s="19" t="s">
        <v>1411</v>
      </c>
      <c r="Y51" s="2" t="s">
        <v>52</v>
      </c>
      <c r="Z51" s="2" t="s">
        <v>52</v>
      </c>
      <c r="AA51" s="37"/>
      <c r="AB51" s="2" t="s">
        <v>52</v>
      </c>
    </row>
    <row r="52" spans="1:28" ht="30" customHeight="1" x14ac:dyDescent="0.4">
      <c r="A52" s="19" t="s">
        <v>1445</v>
      </c>
      <c r="B52" s="19" t="s">
        <v>599</v>
      </c>
      <c r="C52" s="19" t="s">
        <v>1444</v>
      </c>
      <c r="D52" s="35" t="s">
        <v>1410</v>
      </c>
      <c r="E52" s="36">
        <v>15</v>
      </c>
      <c r="F52" s="19" t="s">
        <v>2023</v>
      </c>
      <c r="G52" s="36">
        <v>15</v>
      </c>
      <c r="H52" s="19" t="s">
        <v>2021</v>
      </c>
      <c r="I52" s="36">
        <v>0</v>
      </c>
      <c r="J52" s="19" t="s">
        <v>52</v>
      </c>
      <c r="K52" s="36">
        <v>0</v>
      </c>
      <c r="L52" s="19" t="s">
        <v>52</v>
      </c>
      <c r="M52" s="36">
        <v>0</v>
      </c>
      <c r="N52" s="19" t="s">
        <v>52</v>
      </c>
      <c r="O52" s="36">
        <f t="shared" si="1"/>
        <v>15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19" t="s">
        <v>2024</v>
      </c>
      <c r="X52" s="19" t="s">
        <v>1411</v>
      </c>
      <c r="Y52" s="2" t="s">
        <v>52</v>
      </c>
      <c r="Z52" s="2" t="s">
        <v>52</v>
      </c>
      <c r="AA52" s="37"/>
      <c r="AB52" s="2" t="s">
        <v>52</v>
      </c>
    </row>
    <row r="53" spans="1:28" ht="30" customHeight="1" x14ac:dyDescent="0.4">
      <c r="A53" s="19" t="s">
        <v>1412</v>
      </c>
      <c r="B53" s="19" t="s">
        <v>1408</v>
      </c>
      <c r="C53" s="19" t="s">
        <v>1409</v>
      </c>
      <c r="D53" s="35" t="s">
        <v>1410</v>
      </c>
      <c r="E53" s="36">
        <v>0</v>
      </c>
      <c r="F53" s="19" t="s">
        <v>52</v>
      </c>
      <c r="G53" s="36">
        <v>0</v>
      </c>
      <c r="H53" s="19" t="s">
        <v>52</v>
      </c>
      <c r="I53" s="36">
        <v>55</v>
      </c>
      <c r="J53" s="19" t="s">
        <v>2025</v>
      </c>
      <c r="K53" s="36">
        <v>0</v>
      </c>
      <c r="L53" s="19" t="s">
        <v>52</v>
      </c>
      <c r="M53" s="36">
        <v>0</v>
      </c>
      <c r="N53" s="19" t="s">
        <v>52</v>
      </c>
      <c r="O53" s="36">
        <f t="shared" si="1"/>
        <v>55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19" t="s">
        <v>2026</v>
      </c>
      <c r="X53" s="19" t="s">
        <v>1411</v>
      </c>
      <c r="Y53" s="2" t="s">
        <v>52</v>
      </c>
      <c r="Z53" s="2" t="s">
        <v>52</v>
      </c>
      <c r="AA53" s="37"/>
      <c r="AB53" s="2" t="s">
        <v>52</v>
      </c>
    </row>
    <row r="54" spans="1:28" ht="30" customHeight="1" x14ac:dyDescent="0.4">
      <c r="A54" s="19" t="s">
        <v>1439</v>
      </c>
      <c r="B54" s="19" t="s">
        <v>1437</v>
      </c>
      <c r="C54" s="19" t="s">
        <v>1438</v>
      </c>
      <c r="D54" s="35" t="s">
        <v>101</v>
      </c>
      <c r="E54" s="36">
        <v>37000</v>
      </c>
      <c r="F54" s="19" t="s">
        <v>2023</v>
      </c>
      <c r="G54" s="36">
        <v>25000</v>
      </c>
      <c r="H54" s="19" t="s">
        <v>2021</v>
      </c>
      <c r="I54" s="36">
        <v>28000</v>
      </c>
      <c r="J54" s="19" t="s">
        <v>2027</v>
      </c>
      <c r="K54" s="36">
        <v>0</v>
      </c>
      <c r="L54" s="19" t="s">
        <v>52</v>
      </c>
      <c r="M54" s="36">
        <v>0</v>
      </c>
      <c r="N54" s="19" t="s">
        <v>52</v>
      </c>
      <c r="O54" s="36">
        <f t="shared" si="1"/>
        <v>25000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19" t="s">
        <v>2028</v>
      </c>
      <c r="X54" s="19" t="s">
        <v>52</v>
      </c>
      <c r="Y54" s="2" t="s">
        <v>52</v>
      </c>
      <c r="Z54" s="2" t="s">
        <v>52</v>
      </c>
      <c r="AA54" s="37"/>
      <c r="AB54" s="2" t="s">
        <v>52</v>
      </c>
    </row>
    <row r="55" spans="1:28" ht="30" customHeight="1" x14ac:dyDescent="0.4">
      <c r="A55" s="19" t="s">
        <v>1079</v>
      </c>
      <c r="B55" s="19" t="s">
        <v>1077</v>
      </c>
      <c r="C55" s="19" t="s">
        <v>1078</v>
      </c>
      <c r="D55" s="35" t="s">
        <v>58</v>
      </c>
      <c r="E55" s="36">
        <v>46200</v>
      </c>
      <c r="F55" s="19" t="s">
        <v>2029</v>
      </c>
      <c r="G55" s="36">
        <v>0</v>
      </c>
      <c r="H55" s="19" t="s">
        <v>52</v>
      </c>
      <c r="I55" s="36">
        <v>64000</v>
      </c>
      <c r="J55" s="19" t="s">
        <v>2030</v>
      </c>
      <c r="K55" s="36">
        <v>0</v>
      </c>
      <c r="L55" s="19" t="s">
        <v>52</v>
      </c>
      <c r="M55" s="36">
        <v>0</v>
      </c>
      <c r="N55" s="19" t="s">
        <v>52</v>
      </c>
      <c r="O55" s="36">
        <f t="shared" si="1"/>
        <v>46200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19" t="s">
        <v>2031</v>
      </c>
      <c r="X55" s="19" t="s">
        <v>52</v>
      </c>
      <c r="Y55" s="2" t="s">
        <v>52</v>
      </c>
      <c r="Z55" s="2" t="s">
        <v>52</v>
      </c>
      <c r="AA55" s="37"/>
      <c r="AB55" s="2" t="s">
        <v>52</v>
      </c>
    </row>
    <row r="56" spans="1:28" ht="30" customHeight="1" x14ac:dyDescent="0.4">
      <c r="A56" s="19" t="s">
        <v>1556</v>
      </c>
      <c r="B56" s="19" t="s">
        <v>1554</v>
      </c>
      <c r="C56" s="19" t="s">
        <v>1555</v>
      </c>
      <c r="D56" s="35" t="s">
        <v>58</v>
      </c>
      <c r="E56" s="36">
        <v>0</v>
      </c>
      <c r="F56" s="19" t="s">
        <v>52</v>
      </c>
      <c r="G56" s="36">
        <v>0</v>
      </c>
      <c r="H56" s="19" t="s">
        <v>52</v>
      </c>
      <c r="I56" s="36">
        <v>0</v>
      </c>
      <c r="J56" s="19" t="s">
        <v>52</v>
      </c>
      <c r="K56" s="36">
        <v>800000</v>
      </c>
      <c r="L56" s="19" t="s">
        <v>1950</v>
      </c>
      <c r="M56" s="36">
        <v>0</v>
      </c>
      <c r="N56" s="19" t="s">
        <v>52</v>
      </c>
      <c r="O56" s="36">
        <f t="shared" si="1"/>
        <v>800000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19" t="s">
        <v>2032</v>
      </c>
      <c r="X56" s="19" t="s">
        <v>52</v>
      </c>
      <c r="Y56" s="2" t="s">
        <v>52</v>
      </c>
      <c r="Z56" s="2" t="s">
        <v>52</v>
      </c>
      <c r="AA56" s="37"/>
      <c r="AB56" s="2" t="s">
        <v>52</v>
      </c>
    </row>
    <row r="57" spans="1:28" ht="30" customHeight="1" x14ac:dyDescent="0.4">
      <c r="A57" s="19" t="s">
        <v>1565</v>
      </c>
      <c r="B57" s="19" t="s">
        <v>1562</v>
      </c>
      <c r="C57" s="19" t="s">
        <v>1563</v>
      </c>
      <c r="D57" s="35" t="s">
        <v>58</v>
      </c>
      <c r="E57" s="36">
        <v>136000</v>
      </c>
      <c r="F57" s="19" t="s">
        <v>2033</v>
      </c>
      <c r="G57" s="36">
        <v>0</v>
      </c>
      <c r="H57" s="19" t="s">
        <v>52</v>
      </c>
      <c r="I57" s="36">
        <v>0</v>
      </c>
      <c r="J57" s="19" t="s">
        <v>52</v>
      </c>
      <c r="K57" s="36">
        <v>0</v>
      </c>
      <c r="L57" s="19" t="s">
        <v>52</v>
      </c>
      <c r="M57" s="36">
        <v>0</v>
      </c>
      <c r="N57" s="19" t="s">
        <v>52</v>
      </c>
      <c r="O57" s="36">
        <f t="shared" si="1"/>
        <v>136000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19" t="s">
        <v>2034</v>
      </c>
      <c r="X57" s="19" t="s">
        <v>1564</v>
      </c>
      <c r="Y57" s="2" t="s">
        <v>52</v>
      </c>
      <c r="Z57" s="2" t="s">
        <v>52</v>
      </c>
      <c r="AA57" s="37"/>
      <c r="AB57" s="2" t="s">
        <v>52</v>
      </c>
    </row>
    <row r="58" spans="1:28" ht="30" customHeight="1" x14ac:dyDescent="0.4">
      <c r="A58" s="19" t="s">
        <v>1506</v>
      </c>
      <c r="B58" s="19" t="s">
        <v>369</v>
      </c>
      <c r="C58" s="19" t="s">
        <v>1505</v>
      </c>
      <c r="D58" s="35" t="s">
        <v>178</v>
      </c>
      <c r="E58" s="36">
        <v>2203</v>
      </c>
      <c r="F58" s="19" t="s">
        <v>2035</v>
      </c>
      <c r="G58" s="36">
        <v>2288</v>
      </c>
      <c r="H58" s="19" t="s">
        <v>2036</v>
      </c>
      <c r="I58" s="36">
        <v>2288</v>
      </c>
      <c r="J58" s="19" t="s">
        <v>2037</v>
      </c>
      <c r="K58" s="36">
        <v>0</v>
      </c>
      <c r="L58" s="19" t="s">
        <v>52</v>
      </c>
      <c r="M58" s="36">
        <v>0</v>
      </c>
      <c r="N58" s="19" t="s">
        <v>52</v>
      </c>
      <c r="O58" s="36">
        <f t="shared" si="1"/>
        <v>2203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19" t="s">
        <v>2038</v>
      </c>
      <c r="X58" s="19" t="s">
        <v>52</v>
      </c>
      <c r="Y58" s="2" t="s">
        <v>52</v>
      </c>
      <c r="Z58" s="2" t="s">
        <v>52</v>
      </c>
      <c r="AA58" s="37"/>
      <c r="AB58" s="2" t="s">
        <v>52</v>
      </c>
    </row>
    <row r="59" spans="1:28" ht="30" customHeight="1" x14ac:dyDescent="0.4">
      <c r="A59" s="19" t="s">
        <v>1523</v>
      </c>
      <c r="B59" s="19" t="s">
        <v>369</v>
      </c>
      <c r="C59" s="19" t="s">
        <v>1522</v>
      </c>
      <c r="D59" s="35" t="s">
        <v>178</v>
      </c>
      <c r="E59" s="36">
        <v>2954</v>
      </c>
      <c r="F59" s="19" t="s">
        <v>2035</v>
      </c>
      <c r="G59" s="36">
        <v>3328</v>
      </c>
      <c r="H59" s="19" t="s">
        <v>2036</v>
      </c>
      <c r="I59" s="36">
        <v>3328</v>
      </c>
      <c r="J59" s="19" t="s">
        <v>2037</v>
      </c>
      <c r="K59" s="36">
        <v>0</v>
      </c>
      <c r="L59" s="19" t="s">
        <v>52</v>
      </c>
      <c r="M59" s="36">
        <v>0</v>
      </c>
      <c r="N59" s="19" t="s">
        <v>52</v>
      </c>
      <c r="O59" s="36">
        <f t="shared" si="1"/>
        <v>2954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19" t="s">
        <v>2039</v>
      </c>
      <c r="X59" s="19" t="s">
        <v>52</v>
      </c>
      <c r="Y59" s="2" t="s">
        <v>52</v>
      </c>
      <c r="Z59" s="2" t="s">
        <v>52</v>
      </c>
      <c r="AA59" s="37"/>
      <c r="AB59" s="2" t="s">
        <v>52</v>
      </c>
    </row>
    <row r="60" spans="1:28" ht="30" customHeight="1" x14ac:dyDescent="0.4">
      <c r="A60" s="19" t="s">
        <v>1464</v>
      </c>
      <c r="B60" s="19" t="s">
        <v>1462</v>
      </c>
      <c r="C60" s="19" t="s">
        <v>1463</v>
      </c>
      <c r="D60" s="35" t="s">
        <v>178</v>
      </c>
      <c r="E60" s="36">
        <v>0</v>
      </c>
      <c r="F60" s="19" t="s">
        <v>52</v>
      </c>
      <c r="G60" s="36">
        <v>754</v>
      </c>
      <c r="H60" s="19" t="s">
        <v>2036</v>
      </c>
      <c r="I60" s="36">
        <v>0</v>
      </c>
      <c r="J60" s="19" t="s">
        <v>52</v>
      </c>
      <c r="K60" s="36">
        <v>0</v>
      </c>
      <c r="L60" s="19" t="s">
        <v>52</v>
      </c>
      <c r="M60" s="36">
        <v>0</v>
      </c>
      <c r="N60" s="19" t="s">
        <v>52</v>
      </c>
      <c r="O60" s="36">
        <f t="shared" si="1"/>
        <v>754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19" t="s">
        <v>2040</v>
      </c>
      <c r="X60" s="19" t="s">
        <v>52</v>
      </c>
      <c r="Y60" s="2" t="s">
        <v>52</v>
      </c>
      <c r="Z60" s="2" t="s">
        <v>52</v>
      </c>
      <c r="AA60" s="37"/>
      <c r="AB60" s="2" t="s">
        <v>52</v>
      </c>
    </row>
    <row r="61" spans="1:28" ht="30" customHeight="1" x14ac:dyDescent="0.4">
      <c r="A61" s="19" t="s">
        <v>1474</v>
      </c>
      <c r="B61" s="19" t="s">
        <v>1462</v>
      </c>
      <c r="C61" s="19" t="s">
        <v>1473</v>
      </c>
      <c r="D61" s="35" t="s">
        <v>178</v>
      </c>
      <c r="E61" s="36">
        <v>0</v>
      </c>
      <c r="F61" s="19" t="s">
        <v>52</v>
      </c>
      <c r="G61" s="36">
        <v>858</v>
      </c>
      <c r="H61" s="19" t="s">
        <v>2036</v>
      </c>
      <c r="I61" s="36">
        <v>0</v>
      </c>
      <c r="J61" s="19" t="s">
        <v>52</v>
      </c>
      <c r="K61" s="36">
        <v>0</v>
      </c>
      <c r="L61" s="19" t="s">
        <v>52</v>
      </c>
      <c r="M61" s="36">
        <v>0</v>
      </c>
      <c r="N61" s="19" t="s">
        <v>52</v>
      </c>
      <c r="O61" s="36">
        <f t="shared" si="1"/>
        <v>858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19" t="s">
        <v>2041</v>
      </c>
      <c r="X61" s="19" t="s">
        <v>52</v>
      </c>
      <c r="Y61" s="2" t="s">
        <v>52</v>
      </c>
      <c r="Z61" s="2" t="s">
        <v>52</v>
      </c>
      <c r="AA61" s="37"/>
      <c r="AB61" s="2" t="s">
        <v>52</v>
      </c>
    </row>
    <row r="62" spans="1:28" ht="30" customHeight="1" x14ac:dyDescent="0.4">
      <c r="A62" s="19" t="s">
        <v>1482</v>
      </c>
      <c r="B62" s="19" t="s">
        <v>1462</v>
      </c>
      <c r="C62" s="19" t="s">
        <v>1481</v>
      </c>
      <c r="D62" s="35" t="s">
        <v>178</v>
      </c>
      <c r="E62" s="36">
        <v>0</v>
      </c>
      <c r="F62" s="19" t="s">
        <v>52</v>
      </c>
      <c r="G62" s="36">
        <v>962</v>
      </c>
      <c r="H62" s="19" t="s">
        <v>2036</v>
      </c>
      <c r="I62" s="36">
        <v>0</v>
      </c>
      <c r="J62" s="19" t="s">
        <v>52</v>
      </c>
      <c r="K62" s="36">
        <v>0</v>
      </c>
      <c r="L62" s="19" t="s">
        <v>52</v>
      </c>
      <c r="M62" s="36">
        <v>0</v>
      </c>
      <c r="N62" s="19" t="s">
        <v>52</v>
      </c>
      <c r="O62" s="36">
        <f t="shared" si="1"/>
        <v>962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19" t="s">
        <v>2042</v>
      </c>
      <c r="X62" s="19" t="s">
        <v>52</v>
      </c>
      <c r="Y62" s="2" t="s">
        <v>52</v>
      </c>
      <c r="Z62" s="2" t="s">
        <v>52</v>
      </c>
      <c r="AA62" s="37"/>
      <c r="AB62" s="2" t="s">
        <v>52</v>
      </c>
    </row>
    <row r="63" spans="1:28" ht="30" customHeight="1" x14ac:dyDescent="0.4">
      <c r="A63" s="19" t="s">
        <v>1490</v>
      </c>
      <c r="B63" s="19" t="s">
        <v>1462</v>
      </c>
      <c r="C63" s="19" t="s">
        <v>1489</v>
      </c>
      <c r="D63" s="35" t="s">
        <v>178</v>
      </c>
      <c r="E63" s="36">
        <v>0</v>
      </c>
      <c r="F63" s="19" t="s">
        <v>52</v>
      </c>
      <c r="G63" s="36">
        <v>1118</v>
      </c>
      <c r="H63" s="19" t="s">
        <v>2036</v>
      </c>
      <c r="I63" s="36">
        <v>0</v>
      </c>
      <c r="J63" s="19" t="s">
        <v>52</v>
      </c>
      <c r="K63" s="36">
        <v>0</v>
      </c>
      <c r="L63" s="19" t="s">
        <v>52</v>
      </c>
      <c r="M63" s="36">
        <v>0</v>
      </c>
      <c r="N63" s="19" t="s">
        <v>52</v>
      </c>
      <c r="O63" s="36">
        <f t="shared" si="1"/>
        <v>1118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19" t="s">
        <v>2043</v>
      </c>
      <c r="X63" s="19" t="s">
        <v>52</v>
      </c>
      <c r="Y63" s="2" t="s">
        <v>52</v>
      </c>
      <c r="Z63" s="2" t="s">
        <v>52</v>
      </c>
      <c r="AA63" s="37"/>
      <c r="AB63" s="2" t="s">
        <v>52</v>
      </c>
    </row>
    <row r="64" spans="1:28" ht="30" customHeight="1" x14ac:dyDescent="0.4">
      <c r="A64" s="19" t="s">
        <v>1498</v>
      </c>
      <c r="B64" s="19" t="s">
        <v>1462</v>
      </c>
      <c r="C64" s="19" t="s">
        <v>1497</v>
      </c>
      <c r="D64" s="35" t="s">
        <v>178</v>
      </c>
      <c r="E64" s="36">
        <v>0</v>
      </c>
      <c r="F64" s="19" t="s">
        <v>52</v>
      </c>
      <c r="G64" s="36">
        <v>1235</v>
      </c>
      <c r="H64" s="19" t="s">
        <v>2036</v>
      </c>
      <c r="I64" s="36">
        <v>0</v>
      </c>
      <c r="J64" s="19" t="s">
        <v>52</v>
      </c>
      <c r="K64" s="36">
        <v>0</v>
      </c>
      <c r="L64" s="19" t="s">
        <v>52</v>
      </c>
      <c r="M64" s="36">
        <v>0</v>
      </c>
      <c r="N64" s="19" t="s">
        <v>52</v>
      </c>
      <c r="O64" s="36">
        <f t="shared" si="1"/>
        <v>1235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19" t="s">
        <v>2044</v>
      </c>
      <c r="X64" s="19" t="s">
        <v>52</v>
      </c>
      <c r="Y64" s="2" t="s">
        <v>52</v>
      </c>
      <c r="Z64" s="2" t="s">
        <v>52</v>
      </c>
      <c r="AA64" s="37"/>
      <c r="AB64" s="2" t="s">
        <v>52</v>
      </c>
    </row>
    <row r="65" spans="1:28" ht="30" customHeight="1" x14ac:dyDescent="0.4">
      <c r="A65" s="19" t="s">
        <v>1534</v>
      </c>
      <c r="B65" s="19" t="s">
        <v>1532</v>
      </c>
      <c r="C65" s="19" t="s">
        <v>1533</v>
      </c>
      <c r="D65" s="35" t="s">
        <v>573</v>
      </c>
      <c r="E65" s="36">
        <v>11500</v>
      </c>
      <c r="F65" s="19" t="s">
        <v>2045</v>
      </c>
      <c r="G65" s="36">
        <v>0</v>
      </c>
      <c r="H65" s="19" t="s">
        <v>52</v>
      </c>
      <c r="I65" s="36">
        <v>11500</v>
      </c>
      <c r="J65" s="19" t="s">
        <v>2046</v>
      </c>
      <c r="K65" s="36">
        <v>0</v>
      </c>
      <c r="L65" s="19" t="s">
        <v>52</v>
      </c>
      <c r="M65" s="36">
        <v>0</v>
      </c>
      <c r="N65" s="19" t="s">
        <v>52</v>
      </c>
      <c r="O65" s="36">
        <f t="shared" si="1"/>
        <v>11500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19" t="s">
        <v>2047</v>
      </c>
      <c r="X65" s="19" t="s">
        <v>52</v>
      </c>
      <c r="Y65" s="2" t="s">
        <v>52</v>
      </c>
      <c r="Z65" s="2" t="s">
        <v>52</v>
      </c>
      <c r="AA65" s="37"/>
      <c r="AB65" s="2" t="s">
        <v>52</v>
      </c>
    </row>
    <row r="66" spans="1:28" ht="30" customHeight="1" x14ac:dyDescent="0.4">
      <c r="A66" s="19" t="s">
        <v>1812</v>
      </c>
      <c r="B66" s="19" t="s">
        <v>64</v>
      </c>
      <c r="C66" s="19" t="s">
        <v>65</v>
      </c>
      <c r="D66" s="35" t="s">
        <v>58</v>
      </c>
      <c r="E66" s="36">
        <v>0</v>
      </c>
      <c r="F66" s="19" t="s">
        <v>52</v>
      </c>
      <c r="G66" s="36">
        <v>0</v>
      </c>
      <c r="H66" s="19" t="s">
        <v>52</v>
      </c>
      <c r="I66" s="36">
        <v>0</v>
      </c>
      <c r="J66" s="19" t="s">
        <v>52</v>
      </c>
      <c r="K66" s="36">
        <v>2100000</v>
      </c>
      <c r="L66" s="19" t="s">
        <v>1950</v>
      </c>
      <c r="M66" s="36">
        <v>0</v>
      </c>
      <c r="N66" s="19" t="s">
        <v>52</v>
      </c>
      <c r="O66" s="36">
        <f t="shared" si="1"/>
        <v>2100000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19" t="s">
        <v>2048</v>
      </c>
      <c r="X66" s="19" t="s">
        <v>52</v>
      </c>
      <c r="Y66" s="2" t="s">
        <v>52</v>
      </c>
      <c r="Z66" s="2" t="s">
        <v>52</v>
      </c>
      <c r="AA66" s="37"/>
      <c r="AB66" s="2" t="s">
        <v>52</v>
      </c>
    </row>
    <row r="67" spans="1:28" ht="30" customHeight="1" x14ac:dyDescent="0.4">
      <c r="A67" s="19" t="s">
        <v>1615</v>
      </c>
      <c r="B67" s="19" t="s">
        <v>1601</v>
      </c>
      <c r="C67" s="19" t="s">
        <v>1614</v>
      </c>
      <c r="D67" s="35" t="s">
        <v>101</v>
      </c>
      <c r="E67" s="36">
        <v>9860</v>
      </c>
      <c r="F67" s="19" t="s">
        <v>2049</v>
      </c>
      <c r="G67" s="36">
        <v>7690</v>
      </c>
      <c r="H67" s="19" t="s">
        <v>2050</v>
      </c>
      <c r="I67" s="36">
        <v>7910</v>
      </c>
      <c r="J67" s="19" t="s">
        <v>2051</v>
      </c>
      <c r="K67" s="36">
        <v>0</v>
      </c>
      <c r="L67" s="19" t="s">
        <v>52</v>
      </c>
      <c r="M67" s="36">
        <v>0</v>
      </c>
      <c r="N67" s="19" t="s">
        <v>52</v>
      </c>
      <c r="O67" s="36">
        <f t="shared" si="1"/>
        <v>7690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19" t="s">
        <v>2052</v>
      </c>
      <c r="X67" s="19" t="s">
        <v>52</v>
      </c>
      <c r="Y67" s="2" t="s">
        <v>52</v>
      </c>
      <c r="Z67" s="2" t="s">
        <v>52</v>
      </c>
      <c r="AA67" s="37"/>
      <c r="AB67" s="2" t="s">
        <v>52</v>
      </c>
    </row>
    <row r="68" spans="1:28" ht="30" customHeight="1" x14ac:dyDescent="0.4">
      <c r="A68" s="19" t="s">
        <v>1603</v>
      </c>
      <c r="B68" s="19" t="s">
        <v>1601</v>
      </c>
      <c r="C68" s="19" t="s">
        <v>1602</v>
      </c>
      <c r="D68" s="35" t="s">
        <v>101</v>
      </c>
      <c r="E68" s="36">
        <v>20000</v>
      </c>
      <c r="F68" s="19" t="s">
        <v>2053</v>
      </c>
      <c r="G68" s="36">
        <v>20000</v>
      </c>
      <c r="H68" s="19" t="s">
        <v>2054</v>
      </c>
      <c r="I68" s="36">
        <v>20000</v>
      </c>
      <c r="J68" s="19" t="s">
        <v>2055</v>
      </c>
      <c r="K68" s="36">
        <v>0</v>
      </c>
      <c r="L68" s="19" t="s">
        <v>52</v>
      </c>
      <c r="M68" s="36">
        <v>0</v>
      </c>
      <c r="N68" s="19" t="s">
        <v>52</v>
      </c>
      <c r="O68" s="36">
        <f t="shared" si="1"/>
        <v>20000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19" t="s">
        <v>2056</v>
      </c>
      <c r="X68" s="19" t="s">
        <v>52</v>
      </c>
      <c r="Y68" s="2" t="s">
        <v>52</v>
      </c>
      <c r="Z68" s="2" t="s">
        <v>52</v>
      </c>
      <c r="AA68" s="37"/>
      <c r="AB68" s="2" t="s">
        <v>52</v>
      </c>
    </row>
    <row r="69" spans="1:28" ht="30" customHeight="1" x14ac:dyDescent="0.4">
      <c r="A69" s="19" t="s">
        <v>1609</v>
      </c>
      <c r="B69" s="19" t="s">
        <v>1601</v>
      </c>
      <c r="C69" s="19" t="s">
        <v>1608</v>
      </c>
      <c r="D69" s="35" t="s">
        <v>101</v>
      </c>
      <c r="E69" s="36">
        <v>23000</v>
      </c>
      <c r="F69" s="19" t="s">
        <v>2053</v>
      </c>
      <c r="G69" s="36">
        <v>23000</v>
      </c>
      <c r="H69" s="19" t="s">
        <v>2054</v>
      </c>
      <c r="I69" s="36">
        <v>23000</v>
      </c>
      <c r="J69" s="19" t="s">
        <v>2055</v>
      </c>
      <c r="K69" s="36">
        <v>0</v>
      </c>
      <c r="L69" s="19" t="s">
        <v>52</v>
      </c>
      <c r="M69" s="36">
        <v>0</v>
      </c>
      <c r="N69" s="19" t="s">
        <v>52</v>
      </c>
      <c r="O69" s="36">
        <f t="shared" si="1"/>
        <v>23000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19" t="s">
        <v>2057</v>
      </c>
      <c r="X69" s="19" t="s">
        <v>52</v>
      </c>
      <c r="Y69" s="2" t="s">
        <v>52</v>
      </c>
      <c r="Z69" s="2" t="s">
        <v>52</v>
      </c>
      <c r="AA69" s="37"/>
      <c r="AB69" s="2" t="s">
        <v>52</v>
      </c>
    </row>
    <row r="70" spans="1:28" ht="30" customHeight="1" x14ac:dyDescent="0.4">
      <c r="A70" s="19" t="s">
        <v>1621</v>
      </c>
      <c r="B70" s="19" t="s">
        <v>1601</v>
      </c>
      <c r="C70" s="19" t="s">
        <v>1620</v>
      </c>
      <c r="D70" s="35" t="s">
        <v>101</v>
      </c>
      <c r="E70" s="36">
        <v>28000</v>
      </c>
      <c r="F70" s="19" t="s">
        <v>2053</v>
      </c>
      <c r="G70" s="36">
        <v>28000</v>
      </c>
      <c r="H70" s="19" t="s">
        <v>2054</v>
      </c>
      <c r="I70" s="36">
        <v>28000</v>
      </c>
      <c r="J70" s="19" t="s">
        <v>2055</v>
      </c>
      <c r="K70" s="36">
        <v>0</v>
      </c>
      <c r="L70" s="19" t="s">
        <v>52</v>
      </c>
      <c r="M70" s="36">
        <v>0</v>
      </c>
      <c r="N70" s="19" t="s">
        <v>52</v>
      </c>
      <c r="O70" s="36">
        <f t="shared" ref="O70:O101" si="2">SMALL(E70:M70,COUNTIF(E70:M70,0)+1)</f>
        <v>28000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19" t="s">
        <v>2058</v>
      </c>
      <c r="X70" s="19" t="s">
        <v>52</v>
      </c>
      <c r="Y70" s="2" t="s">
        <v>52</v>
      </c>
      <c r="Z70" s="2" t="s">
        <v>52</v>
      </c>
      <c r="AA70" s="37"/>
      <c r="AB70" s="2" t="s">
        <v>52</v>
      </c>
    </row>
    <row r="71" spans="1:28" ht="30" customHeight="1" x14ac:dyDescent="0.4">
      <c r="A71" s="19" t="s">
        <v>1627</v>
      </c>
      <c r="B71" s="19" t="s">
        <v>1601</v>
      </c>
      <c r="C71" s="19" t="s">
        <v>1626</v>
      </c>
      <c r="D71" s="35" t="s">
        <v>101</v>
      </c>
      <c r="E71" s="36">
        <v>48000</v>
      </c>
      <c r="F71" s="19" t="s">
        <v>2053</v>
      </c>
      <c r="G71" s="36">
        <v>48000</v>
      </c>
      <c r="H71" s="19" t="s">
        <v>2054</v>
      </c>
      <c r="I71" s="36">
        <v>48000</v>
      </c>
      <c r="J71" s="19" t="s">
        <v>2055</v>
      </c>
      <c r="K71" s="36">
        <v>0</v>
      </c>
      <c r="L71" s="19" t="s">
        <v>52</v>
      </c>
      <c r="M71" s="36">
        <v>0</v>
      </c>
      <c r="N71" s="19" t="s">
        <v>52</v>
      </c>
      <c r="O71" s="36">
        <f t="shared" si="2"/>
        <v>48000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19" t="s">
        <v>2059</v>
      </c>
      <c r="X71" s="19" t="s">
        <v>52</v>
      </c>
      <c r="Y71" s="2" t="s">
        <v>52</v>
      </c>
      <c r="Z71" s="2" t="s">
        <v>52</v>
      </c>
      <c r="AA71" s="37"/>
      <c r="AB71" s="2" t="s">
        <v>52</v>
      </c>
    </row>
    <row r="72" spans="1:28" ht="30" customHeight="1" x14ac:dyDescent="0.4">
      <c r="A72" s="19" t="s">
        <v>1642</v>
      </c>
      <c r="B72" s="19" t="s">
        <v>1640</v>
      </c>
      <c r="C72" s="19" t="s">
        <v>1641</v>
      </c>
      <c r="D72" s="35" t="s">
        <v>101</v>
      </c>
      <c r="E72" s="36">
        <v>60000</v>
      </c>
      <c r="F72" s="19" t="s">
        <v>2053</v>
      </c>
      <c r="G72" s="36">
        <v>59830</v>
      </c>
      <c r="H72" s="19" t="s">
        <v>2060</v>
      </c>
      <c r="I72" s="36">
        <v>60000</v>
      </c>
      <c r="J72" s="19" t="s">
        <v>2061</v>
      </c>
      <c r="K72" s="36">
        <v>0</v>
      </c>
      <c r="L72" s="19" t="s">
        <v>52</v>
      </c>
      <c r="M72" s="36">
        <v>0</v>
      </c>
      <c r="N72" s="19" t="s">
        <v>52</v>
      </c>
      <c r="O72" s="36">
        <f t="shared" si="2"/>
        <v>59830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19" t="s">
        <v>2062</v>
      </c>
      <c r="X72" s="19" t="s">
        <v>52</v>
      </c>
      <c r="Y72" s="2" t="s">
        <v>52</v>
      </c>
      <c r="Z72" s="2" t="s">
        <v>52</v>
      </c>
      <c r="AA72" s="37"/>
      <c r="AB72" s="2" t="s">
        <v>52</v>
      </c>
    </row>
    <row r="73" spans="1:28" ht="30" customHeight="1" x14ac:dyDescent="0.4">
      <c r="A73" s="19" t="s">
        <v>1648</v>
      </c>
      <c r="B73" s="19" t="s">
        <v>363</v>
      </c>
      <c r="C73" s="19" t="s">
        <v>1647</v>
      </c>
      <c r="D73" s="35" t="s">
        <v>101</v>
      </c>
      <c r="E73" s="36">
        <v>520000</v>
      </c>
      <c r="F73" s="19" t="s">
        <v>2063</v>
      </c>
      <c r="G73" s="36">
        <v>274000</v>
      </c>
      <c r="H73" s="19" t="s">
        <v>2064</v>
      </c>
      <c r="I73" s="36">
        <v>0</v>
      </c>
      <c r="J73" s="19" t="s">
        <v>52</v>
      </c>
      <c r="K73" s="36">
        <v>0</v>
      </c>
      <c r="L73" s="19" t="s">
        <v>52</v>
      </c>
      <c r="M73" s="36">
        <v>0</v>
      </c>
      <c r="N73" s="19" t="s">
        <v>52</v>
      </c>
      <c r="O73" s="36">
        <f t="shared" si="2"/>
        <v>274000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19" t="s">
        <v>2065</v>
      </c>
      <c r="X73" s="19" t="s">
        <v>52</v>
      </c>
      <c r="Y73" s="2" t="s">
        <v>52</v>
      </c>
      <c r="Z73" s="2" t="s">
        <v>52</v>
      </c>
      <c r="AA73" s="37"/>
      <c r="AB73" s="2" t="s">
        <v>52</v>
      </c>
    </row>
    <row r="74" spans="1:28" ht="30" customHeight="1" x14ac:dyDescent="0.4">
      <c r="A74" s="19" t="s">
        <v>1372</v>
      </c>
      <c r="B74" s="19" t="s">
        <v>1370</v>
      </c>
      <c r="C74" s="19" t="s">
        <v>1371</v>
      </c>
      <c r="D74" s="35" t="s">
        <v>178</v>
      </c>
      <c r="E74" s="36">
        <v>0</v>
      </c>
      <c r="F74" s="19" t="s">
        <v>52</v>
      </c>
      <c r="G74" s="36">
        <v>0</v>
      </c>
      <c r="H74" s="19" t="s">
        <v>52</v>
      </c>
      <c r="I74" s="36">
        <v>3200</v>
      </c>
      <c r="J74" s="19" t="s">
        <v>2066</v>
      </c>
      <c r="K74" s="36">
        <v>0</v>
      </c>
      <c r="L74" s="19" t="s">
        <v>52</v>
      </c>
      <c r="M74" s="36">
        <v>0</v>
      </c>
      <c r="N74" s="19" t="s">
        <v>52</v>
      </c>
      <c r="O74" s="36">
        <f t="shared" si="2"/>
        <v>3200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19" t="s">
        <v>2067</v>
      </c>
      <c r="X74" s="19" t="s">
        <v>52</v>
      </c>
      <c r="Y74" s="2" t="s">
        <v>52</v>
      </c>
      <c r="Z74" s="2" t="s">
        <v>52</v>
      </c>
      <c r="AA74" s="37"/>
      <c r="AB74" s="2" t="s">
        <v>52</v>
      </c>
    </row>
    <row r="75" spans="1:28" ht="30" customHeight="1" x14ac:dyDescent="0.4">
      <c r="A75" s="19" t="s">
        <v>1378</v>
      </c>
      <c r="B75" s="19" t="s">
        <v>1370</v>
      </c>
      <c r="C75" s="19" t="s">
        <v>1377</v>
      </c>
      <c r="D75" s="35" t="s">
        <v>178</v>
      </c>
      <c r="E75" s="36">
        <v>0</v>
      </c>
      <c r="F75" s="19" t="s">
        <v>52</v>
      </c>
      <c r="G75" s="36">
        <v>4800</v>
      </c>
      <c r="H75" s="19" t="s">
        <v>2068</v>
      </c>
      <c r="I75" s="36">
        <v>0</v>
      </c>
      <c r="J75" s="19" t="s">
        <v>52</v>
      </c>
      <c r="K75" s="36">
        <v>0</v>
      </c>
      <c r="L75" s="19" t="s">
        <v>52</v>
      </c>
      <c r="M75" s="36">
        <v>0</v>
      </c>
      <c r="N75" s="19" t="s">
        <v>52</v>
      </c>
      <c r="O75" s="36">
        <f t="shared" si="2"/>
        <v>4800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19" t="s">
        <v>2069</v>
      </c>
      <c r="X75" s="19" t="s">
        <v>52</v>
      </c>
      <c r="Y75" s="2" t="s">
        <v>52</v>
      </c>
      <c r="Z75" s="2" t="s">
        <v>52</v>
      </c>
      <c r="AA75" s="37"/>
      <c r="AB75" s="2" t="s">
        <v>52</v>
      </c>
    </row>
    <row r="76" spans="1:28" ht="30" customHeight="1" x14ac:dyDescent="0.4">
      <c r="A76" s="19" t="s">
        <v>1385</v>
      </c>
      <c r="B76" s="19" t="s">
        <v>1383</v>
      </c>
      <c r="C76" s="19" t="s">
        <v>1384</v>
      </c>
      <c r="D76" s="35" t="s">
        <v>365</v>
      </c>
      <c r="E76" s="36">
        <v>0</v>
      </c>
      <c r="F76" s="19" t="s">
        <v>52</v>
      </c>
      <c r="G76" s="36">
        <v>0</v>
      </c>
      <c r="H76" s="19" t="s">
        <v>52</v>
      </c>
      <c r="I76" s="36">
        <v>75720</v>
      </c>
      <c r="J76" s="19" t="s">
        <v>2070</v>
      </c>
      <c r="K76" s="36">
        <v>0</v>
      </c>
      <c r="L76" s="19" t="s">
        <v>52</v>
      </c>
      <c r="M76" s="36">
        <v>0</v>
      </c>
      <c r="N76" s="19" t="s">
        <v>52</v>
      </c>
      <c r="O76" s="36">
        <f t="shared" si="2"/>
        <v>75720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19" t="s">
        <v>2071</v>
      </c>
      <c r="X76" s="19" t="s">
        <v>52</v>
      </c>
      <c r="Y76" s="2" t="s">
        <v>52</v>
      </c>
      <c r="Z76" s="2" t="s">
        <v>52</v>
      </c>
      <c r="AA76" s="37"/>
      <c r="AB76" s="2" t="s">
        <v>52</v>
      </c>
    </row>
    <row r="77" spans="1:28" ht="30" customHeight="1" x14ac:dyDescent="0.4">
      <c r="A77" s="19" t="s">
        <v>1391</v>
      </c>
      <c r="B77" s="19" t="s">
        <v>1389</v>
      </c>
      <c r="C77" s="19" t="s">
        <v>1390</v>
      </c>
      <c r="D77" s="35" t="s">
        <v>573</v>
      </c>
      <c r="E77" s="36">
        <v>0</v>
      </c>
      <c r="F77" s="19" t="s">
        <v>52</v>
      </c>
      <c r="G77" s="36">
        <v>0</v>
      </c>
      <c r="H77" s="19" t="s">
        <v>52</v>
      </c>
      <c r="I77" s="36">
        <v>0</v>
      </c>
      <c r="J77" s="19" t="s">
        <v>52</v>
      </c>
      <c r="K77" s="36">
        <v>0</v>
      </c>
      <c r="L77" s="19" t="s">
        <v>52</v>
      </c>
      <c r="M77" s="36">
        <v>5780</v>
      </c>
      <c r="N77" s="19" t="s">
        <v>52</v>
      </c>
      <c r="O77" s="36">
        <f t="shared" si="2"/>
        <v>5780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19" t="s">
        <v>2072</v>
      </c>
      <c r="X77" s="19" t="s">
        <v>52</v>
      </c>
      <c r="Y77" s="2" t="s">
        <v>52</v>
      </c>
      <c r="Z77" s="2" t="s">
        <v>52</v>
      </c>
      <c r="AA77" s="37"/>
      <c r="AB77" s="2" t="s">
        <v>52</v>
      </c>
    </row>
    <row r="78" spans="1:28" ht="30" customHeight="1" x14ac:dyDescent="0.4">
      <c r="A78" s="19" t="s">
        <v>1350</v>
      </c>
      <c r="B78" s="19" t="s">
        <v>1347</v>
      </c>
      <c r="C78" s="19" t="s">
        <v>1348</v>
      </c>
      <c r="D78" s="35" t="s">
        <v>573</v>
      </c>
      <c r="E78" s="36">
        <v>0</v>
      </c>
      <c r="F78" s="19" t="s">
        <v>52</v>
      </c>
      <c r="G78" s="36">
        <v>0</v>
      </c>
      <c r="H78" s="19" t="s">
        <v>52</v>
      </c>
      <c r="I78" s="36">
        <v>0</v>
      </c>
      <c r="J78" s="19" t="s">
        <v>52</v>
      </c>
      <c r="K78" s="36">
        <v>90343</v>
      </c>
      <c r="L78" s="19" t="s">
        <v>1349</v>
      </c>
      <c r="M78" s="36">
        <v>0</v>
      </c>
      <c r="N78" s="19" t="s">
        <v>52</v>
      </c>
      <c r="O78" s="36">
        <f t="shared" si="2"/>
        <v>90343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19" t="s">
        <v>2073</v>
      </c>
      <c r="X78" s="19" t="s">
        <v>1349</v>
      </c>
      <c r="Y78" s="2" t="s">
        <v>52</v>
      </c>
      <c r="Z78" s="2" t="s">
        <v>52</v>
      </c>
      <c r="AA78" s="37"/>
      <c r="AB78" s="2" t="s">
        <v>52</v>
      </c>
    </row>
    <row r="79" spans="1:28" ht="30" customHeight="1" x14ac:dyDescent="0.4">
      <c r="A79" s="19" t="s">
        <v>1360</v>
      </c>
      <c r="B79" s="19" t="s">
        <v>1347</v>
      </c>
      <c r="C79" s="19" t="s">
        <v>1359</v>
      </c>
      <c r="D79" s="35" t="s">
        <v>573</v>
      </c>
      <c r="E79" s="36">
        <v>0</v>
      </c>
      <c r="F79" s="19" t="s">
        <v>52</v>
      </c>
      <c r="G79" s="36">
        <v>0</v>
      </c>
      <c r="H79" s="19" t="s">
        <v>52</v>
      </c>
      <c r="I79" s="36">
        <v>0</v>
      </c>
      <c r="J79" s="19" t="s">
        <v>52</v>
      </c>
      <c r="K79" s="36">
        <v>102041</v>
      </c>
      <c r="L79" s="19" t="s">
        <v>1349</v>
      </c>
      <c r="M79" s="36">
        <v>0</v>
      </c>
      <c r="N79" s="19" t="s">
        <v>52</v>
      </c>
      <c r="O79" s="36">
        <f t="shared" si="2"/>
        <v>102041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19" t="s">
        <v>2074</v>
      </c>
      <c r="X79" s="19" t="s">
        <v>1349</v>
      </c>
      <c r="Y79" s="2" t="s">
        <v>52</v>
      </c>
      <c r="Z79" s="2" t="s">
        <v>52</v>
      </c>
      <c r="AA79" s="37"/>
      <c r="AB79" s="2" t="s">
        <v>52</v>
      </c>
    </row>
    <row r="80" spans="1:28" ht="30" customHeight="1" x14ac:dyDescent="0.4">
      <c r="A80" s="19" t="s">
        <v>1101</v>
      </c>
      <c r="B80" s="19" t="s">
        <v>1099</v>
      </c>
      <c r="C80" s="19" t="s">
        <v>1100</v>
      </c>
      <c r="D80" s="35" t="s">
        <v>178</v>
      </c>
      <c r="E80" s="36">
        <v>3500</v>
      </c>
      <c r="F80" s="19" t="s">
        <v>2075</v>
      </c>
      <c r="G80" s="36">
        <v>3777</v>
      </c>
      <c r="H80" s="19" t="s">
        <v>2076</v>
      </c>
      <c r="I80" s="36">
        <v>3712</v>
      </c>
      <c r="J80" s="19" t="s">
        <v>2077</v>
      </c>
      <c r="K80" s="36">
        <v>0</v>
      </c>
      <c r="L80" s="19" t="s">
        <v>52</v>
      </c>
      <c r="M80" s="36">
        <v>0</v>
      </c>
      <c r="N80" s="19" t="s">
        <v>52</v>
      </c>
      <c r="O80" s="36">
        <f t="shared" si="2"/>
        <v>3500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19" t="s">
        <v>2078</v>
      </c>
      <c r="X80" s="19" t="s">
        <v>52</v>
      </c>
      <c r="Y80" s="2" t="s">
        <v>52</v>
      </c>
      <c r="Z80" s="2" t="s">
        <v>52</v>
      </c>
      <c r="AA80" s="37"/>
      <c r="AB80" s="2" t="s">
        <v>52</v>
      </c>
    </row>
    <row r="81" spans="1:28" ht="30" customHeight="1" x14ac:dyDescent="0.4">
      <c r="A81" s="19" t="s">
        <v>1113</v>
      </c>
      <c r="B81" s="19" t="s">
        <v>1099</v>
      </c>
      <c r="C81" s="19" t="s">
        <v>1112</v>
      </c>
      <c r="D81" s="35" t="s">
        <v>178</v>
      </c>
      <c r="E81" s="36">
        <v>6560</v>
      </c>
      <c r="F81" s="19" t="s">
        <v>2075</v>
      </c>
      <c r="G81" s="36">
        <v>7088</v>
      </c>
      <c r="H81" s="19" t="s">
        <v>2076</v>
      </c>
      <c r="I81" s="36">
        <v>6976</v>
      </c>
      <c r="J81" s="19" t="s">
        <v>2077</v>
      </c>
      <c r="K81" s="36">
        <v>0</v>
      </c>
      <c r="L81" s="19" t="s">
        <v>52</v>
      </c>
      <c r="M81" s="36">
        <v>0</v>
      </c>
      <c r="N81" s="19" t="s">
        <v>52</v>
      </c>
      <c r="O81" s="36">
        <f t="shared" si="2"/>
        <v>6560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19" t="s">
        <v>2079</v>
      </c>
      <c r="X81" s="19" t="s">
        <v>52</v>
      </c>
      <c r="Y81" s="2" t="s">
        <v>52</v>
      </c>
      <c r="Z81" s="2" t="s">
        <v>52</v>
      </c>
      <c r="AA81" s="37"/>
      <c r="AB81" s="2" t="s">
        <v>52</v>
      </c>
    </row>
    <row r="82" spans="1:28" ht="30" customHeight="1" x14ac:dyDescent="0.4">
      <c r="A82" s="19" t="s">
        <v>1121</v>
      </c>
      <c r="B82" s="19" t="s">
        <v>1099</v>
      </c>
      <c r="C82" s="19" t="s">
        <v>1120</v>
      </c>
      <c r="D82" s="35" t="s">
        <v>178</v>
      </c>
      <c r="E82" s="36">
        <v>7530</v>
      </c>
      <c r="F82" s="19" t="s">
        <v>2075</v>
      </c>
      <c r="G82" s="36">
        <v>8139</v>
      </c>
      <c r="H82" s="19" t="s">
        <v>2076</v>
      </c>
      <c r="I82" s="36">
        <v>8013</v>
      </c>
      <c r="J82" s="19" t="s">
        <v>2077</v>
      </c>
      <c r="K82" s="36">
        <v>0</v>
      </c>
      <c r="L82" s="19" t="s">
        <v>52</v>
      </c>
      <c r="M82" s="36">
        <v>0</v>
      </c>
      <c r="N82" s="19" t="s">
        <v>52</v>
      </c>
      <c r="O82" s="36">
        <f t="shared" si="2"/>
        <v>7530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19" t="s">
        <v>2080</v>
      </c>
      <c r="X82" s="19" t="s">
        <v>52</v>
      </c>
      <c r="Y82" s="2" t="s">
        <v>52</v>
      </c>
      <c r="Z82" s="2" t="s">
        <v>52</v>
      </c>
      <c r="AA82" s="37"/>
      <c r="AB82" s="2" t="s">
        <v>52</v>
      </c>
    </row>
    <row r="83" spans="1:28" ht="30" customHeight="1" x14ac:dyDescent="0.4">
      <c r="A83" s="19" t="s">
        <v>1129</v>
      </c>
      <c r="B83" s="19" t="s">
        <v>1099</v>
      </c>
      <c r="C83" s="19" t="s">
        <v>1128</v>
      </c>
      <c r="D83" s="35" t="s">
        <v>178</v>
      </c>
      <c r="E83" s="36">
        <v>10600</v>
      </c>
      <c r="F83" s="19" t="s">
        <v>2075</v>
      </c>
      <c r="G83" s="36">
        <v>11464</v>
      </c>
      <c r="H83" s="19" t="s">
        <v>2076</v>
      </c>
      <c r="I83" s="36">
        <v>11283</v>
      </c>
      <c r="J83" s="19" t="s">
        <v>2077</v>
      </c>
      <c r="K83" s="36">
        <v>0</v>
      </c>
      <c r="L83" s="19" t="s">
        <v>52</v>
      </c>
      <c r="M83" s="36">
        <v>0</v>
      </c>
      <c r="N83" s="19" t="s">
        <v>52</v>
      </c>
      <c r="O83" s="36">
        <f t="shared" si="2"/>
        <v>10600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19" t="s">
        <v>2081</v>
      </c>
      <c r="X83" s="19" t="s">
        <v>52</v>
      </c>
      <c r="Y83" s="2" t="s">
        <v>52</v>
      </c>
      <c r="Z83" s="2" t="s">
        <v>52</v>
      </c>
      <c r="AA83" s="37"/>
      <c r="AB83" s="2" t="s">
        <v>52</v>
      </c>
    </row>
    <row r="84" spans="1:28" ht="30" customHeight="1" x14ac:dyDescent="0.4">
      <c r="A84" s="19" t="s">
        <v>1137</v>
      </c>
      <c r="B84" s="19" t="s">
        <v>1099</v>
      </c>
      <c r="C84" s="19" t="s">
        <v>1136</v>
      </c>
      <c r="D84" s="35" t="s">
        <v>178</v>
      </c>
      <c r="E84" s="36">
        <v>13550</v>
      </c>
      <c r="F84" s="19" t="s">
        <v>2075</v>
      </c>
      <c r="G84" s="36">
        <v>14643</v>
      </c>
      <c r="H84" s="19" t="s">
        <v>2076</v>
      </c>
      <c r="I84" s="36">
        <v>14427</v>
      </c>
      <c r="J84" s="19" t="s">
        <v>2077</v>
      </c>
      <c r="K84" s="36">
        <v>0</v>
      </c>
      <c r="L84" s="19" t="s">
        <v>52</v>
      </c>
      <c r="M84" s="36">
        <v>0</v>
      </c>
      <c r="N84" s="19" t="s">
        <v>52</v>
      </c>
      <c r="O84" s="36">
        <f t="shared" si="2"/>
        <v>13550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19" t="s">
        <v>2082</v>
      </c>
      <c r="X84" s="19" t="s">
        <v>52</v>
      </c>
      <c r="Y84" s="2" t="s">
        <v>52</v>
      </c>
      <c r="Z84" s="2" t="s">
        <v>52</v>
      </c>
      <c r="AA84" s="37"/>
      <c r="AB84" s="2" t="s">
        <v>52</v>
      </c>
    </row>
    <row r="85" spans="1:28" ht="30" customHeight="1" x14ac:dyDescent="0.4">
      <c r="A85" s="19" t="s">
        <v>1209</v>
      </c>
      <c r="B85" s="19" t="s">
        <v>1207</v>
      </c>
      <c r="C85" s="19" t="s">
        <v>1208</v>
      </c>
      <c r="D85" s="35" t="s">
        <v>178</v>
      </c>
      <c r="E85" s="36">
        <v>2020</v>
      </c>
      <c r="F85" s="19" t="s">
        <v>2083</v>
      </c>
      <c r="G85" s="36">
        <v>2040</v>
      </c>
      <c r="H85" s="19" t="s">
        <v>2084</v>
      </c>
      <c r="I85" s="36">
        <v>2190</v>
      </c>
      <c r="J85" s="19" t="s">
        <v>2085</v>
      </c>
      <c r="K85" s="36">
        <v>0</v>
      </c>
      <c r="L85" s="19" t="s">
        <v>52</v>
      </c>
      <c r="M85" s="36">
        <v>0</v>
      </c>
      <c r="N85" s="19" t="s">
        <v>52</v>
      </c>
      <c r="O85" s="36">
        <f t="shared" si="2"/>
        <v>2020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19" t="s">
        <v>2086</v>
      </c>
      <c r="X85" s="19" t="s">
        <v>52</v>
      </c>
      <c r="Y85" s="2" t="s">
        <v>52</v>
      </c>
      <c r="Z85" s="2" t="s">
        <v>52</v>
      </c>
      <c r="AA85" s="37"/>
      <c r="AB85" s="2" t="s">
        <v>52</v>
      </c>
    </row>
    <row r="86" spans="1:28" ht="30" customHeight="1" x14ac:dyDescent="0.4">
      <c r="A86" s="19" t="s">
        <v>1217</v>
      </c>
      <c r="B86" s="19" t="s">
        <v>1207</v>
      </c>
      <c r="C86" s="19" t="s">
        <v>1216</v>
      </c>
      <c r="D86" s="35" t="s">
        <v>178</v>
      </c>
      <c r="E86" s="36">
        <v>7270</v>
      </c>
      <c r="F86" s="19" t="s">
        <v>2083</v>
      </c>
      <c r="G86" s="36">
        <v>7360</v>
      </c>
      <c r="H86" s="19" t="s">
        <v>2084</v>
      </c>
      <c r="I86" s="36">
        <v>7920</v>
      </c>
      <c r="J86" s="19" t="s">
        <v>2085</v>
      </c>
      <c r="K86" s="36">
        <v>0</v>
      </c>
      <c r="L86" s="19" t="s">
        <v>52</v>
      </c>
      <c r="M86" s="36">
        <v>0</v>
      </c>
      <c r="N86" s="19" t="s">
        <v>52</v>
      </c>
      <c r="O86" s="36">
        <f t="shared" si="2"/>
        <v>7270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19" t="s">
        <v>2087</v>
      </c>
      <c r="X86" s="19" t="s">
        <v>52</v>
      </c>
      <c r="Y86" s="2" t="s">
        <v>52</v>
      </c>
      <c r="Z86" s="2" t="s">
        <v>52</v>
      </c>
      <c r="AA86" s="37"/>
      <c r="AB86" s="2" t="s">
        <v>52</v>
      </c>
    </row>
    <row r="87" spans="1:28" ht="30" customHeight="1" x14ac:dyDescent="0.4">
      <c r="A87" s="19" t="s">
        <v>1226</v>
      </c>
      <c r="B87" s="19" t="s">
        <v>1224</v>
      </c>
      <c r="C87" s="19" t="s">
        <v>1225</v>
      </c>
      <c r="D87" s="35" t="s">
        <v>178</v>
      </c>
      <c r="E87" s="36">
        <v>8050</v>
      </c>
      <c r="F87" s="19" t="s">
        <v>2083</v>
      </c>
      <c r="G87" s="36">
        <v>8608</v>
      </c>
      <c r="H87" s="19" t="s">
        <v>2088</v>
      </c>
      <c r="I87" s="36">
        <v>9058</v>
      </c>
      <c r="J87" s="19" t="s">
        <v>2085</v>
      </c>
      <c r="K87" s="36">
        <v>0</v>
      </c>
      <c r="L87" s="19" t="s">
        <v>52</v>
      </c>
      <c r="M87" s="36">
        <v>0</v>
      </c>
      <c r="N87" s="19" t="s">
        <v>52</v>
      </c>
      <c r="O87" s="36">
        <f t="shared" si="2"/>
        <v>8050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19" t="s">
        <v>2089</v>
      </c>
      <c r="X87" s="19" t="s">
        <v>52</v>
      </c>
      <c r="Y87" s="2" t="s">
        <v>52</v>
      </c>
      <c r="Z87" s="2" t="s">
        <v>52</v>
      </c>
      <c r="AA87" s="37"/>
      <c r="AB87" s="2" t="s">
        <v>52</v>
      </c>
    </row>
    <row r="88" spans="1:28" ht="30" customHeight="1" x14ac:dyDescent="0.4">
      <c r="A88" s="19" t="s">
        <v>1238</v>
      </c>
      <c r="B88" s="19" t="s">
        <v>1224</v>
      </c>
      <c r="C88" s="19" t="s">
        <v>1237</v>
      </c>
      <c r="D88" s="35" t="s">
        <v>178</v>
      </c>
      <c r="E88" s="36">
        <v>10400</v>
      </c>
      <c r="F88" s="19" t="s">
        <v>2083</v>
      </c>
      <c r="G88" s="36">
        <v>11140</v>
      </c>
      <c r="H88" s="19" t="s">
        <v>2088</v>
      </c>
      <c r="I88" s="36">
        <v>11722</v>
      </c>
      <c r="J88" s="19" t="s">
        <v>2085</v>
      </c>
      <c r="K88" s="36">
        <v>0</v>
      </c>
      <c r="L88" s="19" t="s">
        <v>52</v>
      </c>
      <c r="M88" s="36">
        <v>0</v>
      </c>
      <c r="N88" s="19" t="s">
        <v>52</v>
      </c>
      <c r="O88" s="36">
        <f t="shared" si="2"/>
        <v>10400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19" t="s">
        <v>2090</v>
      </c>
      <c r="X88" s="19" t="s">
        <v>52</v>
      </c>
      <c r="Y88" s="2" t="s">
        <v>52</v>
      </c>
      <c r="Z88" s="2" t="s">
        <v>52</v>
      </c>
      <c r="AA88" s="37"/>
      <c r="AB88" s="2" t="s">
        <v>52</v>
      </c>
    </row>
    <row r="89" spans="1:28" ht="30" customHeight="1" x14ac:dyDescent="0.4">
      <c r="A89" s="19" t="s">
        <v>1245</v>
      </c>
      <c r="B89" s="19" t="s">
        <v>1224</v>
      </c>
      <c r="C89" s="19" t="s">
        <v>1244</v>
      </c>
      <c r="D89" s="35" t="s">
        <v>178</v>
      </c>
      <c r="E89" s="36">
        <v>12740</v>
      </c>
      <c r="F89" s="19" t="s">
        <v>2083</v>
      </c>
      <c r="G89" s="36">
        <v>13622</v>
      </c>
      <c r="H89" s="19" t="s">
        <v>2088</v>
      </c>
      <c r="I89" s="36">
        <v>14334</v>
      </c>
      <c r="J89" s="19" t="s">
        <v>2085</v>
      </c>
      <c r="K89" s="36">
        <v>0</v>
      </c>
      <c r="L89" s="19" t="s">
        <v>52</v>
      </c>
      <c r="M89" s="36">
        <v>0</v>
      </c>
      <c r="N89" s="19" t="s">
        <v>52</v>
      </c>
      <c r="O89" s="36">
        <f t="shared" si="2"/>
        <v>12740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19" t="s">
        <v>2091</v>
      </c>
      <c r="X89" s="19" t="s">
        <v>52</v>
      </c>
      <c r="Y89" s="2" t="s">
        <v>52</v>
      </c>
      <c r="Z89" s="2" t="s">
        <v>52</v>
      </c>
      <c r="AA89" s="37"/>
      <c r="AB89" s="2" t="s">
        <v>52</v>
      </c>
    </row>
    <row r="90" spans="1:28" ht="30" customHeight="1" x14ac:dyDescent="0.4">
      <c r="A90" s="19" t="s">
        <v>1252</v>
      </c>
      <c r="B90" s="19" t="s">
        <v>1224</v>
      </c>
      <c r="C90" s="19" t="s">
        <v>1251</v>
      </c>
      <c r="D90" s="35" t="s">
        <v>178</v>
      </c>
      <c r="E90" s="36">
        <v>16310</v>
      </c>
      <c r="F90" s="19" t="s">
        <v>2083</v>
      </c>
      <c r="G90" s="36">
        <v>17445</v>
      </c>
      <c r="H90" s="19" t="s">
        <v>2088</v>
      </c>
      <c r="I90" s="36">
        <v>18357</v>
      </c>
      <c r="J90" s="19" t="s">
        <v>2085</v>
      </c>
      <c r="K90" s="36">
        <v>0</v>
      </c>
      <c r="L90" s="19" t="s">
        <v>52</v>
      </c>
      <c r="M90" s="36">
        <v>0</v>
      </c>
      <c r="N90" s="19" t="s">
        <v>52</v>
      </c>
      <c r="O90" s="36">
        <f t="shared" si="2"/>
        <v>16310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19" t="s">
        <v>2092</v>
      </c>
      <c r="X90" s="19" t="s">
        <v>52</v>
      </c>
      <c r="Y90" s="2" t="s">
        <v>52</v>
      </c>
      <c r="Z90" s="2" t="s">
        <v>52</v>
      </c>
      <c r="AA90" s="37"/>
      <c r="AB90" s="2" t="s">
        <v>52</v>
      </c>
    </row>
    <row r="91" spans="1:28" ht="30" customHeight="1" x14ac:dyDescent="0.4">
      <c r="A91" s="19" t="s">
        <v>1259</v>
      </c>
      <c r="B91" s="19" t="s">
        <v>1224</v>
      </c>
      <c r="C91" s="19" t="s">
        <v>1258</v>
      </c>
      <c r="D91" s="35" t="s">
        <v>178</v>
      </c>
      <c r="E91" s="36">
        <v>18730</v>
      </c>
      <c r="F91" s="19" t="s">
        <v>2083</v>
      </c>
      <c r="G91" s="36">
        <v>20037</v>
      </c>
      <c r="H91" s="19" t="s">
        <v>2088</v>
      </c>
      <c r="I91" s="36">
        <v>21085</v>
      </c>
      <c r="J91" s="19" t="s">
        <v>2085</v>
      </c>
      <c r="K91" s="36">
        <v>0</v>
      </c>
      <c r="L91" s="19" t="s">
        <v>52</v>
      </c>
      <c r="M91" s="36">
        <v>0</v>
      </c>
      <c r="N91" s="19" t="s">
        <v>52</v>
      </c>
      <c r="O91" s="36">
        <f t="shared" si="2"/>
        <v>18730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19" t="s">
        <v>2093</v>
      </c>
      <c r="X91" s="19" t="s">
        <v>52</v>
      </c>
      <c r="Y91" s="2" t="s">
        <v>52</v>
      </c>
      <c r="Z91" s="2" t="s">
        <v>52</v>
      </c>
      <c r="AA91" s="37"/>
      <c r="AB91" s="2" t="s">
        <v>52</v>
      </c>
    </row>
    <row r="92" spans="1:28" ht="30" customHeight="1" x14ac:dyDescent="0.4">
      <c r="A92" s="19" t="s">
        <v>1267</v>
      </c>
      <c r="B92" s="19" t="s">
        <v>1265</v>
      </c>
      <c r="C92" s="19" t="s">
        <v>1266</v>
      </c>
      <c r="D92" s="35" t="s">
        <v>178</v>
      </c>
      <c r="E92" s="36">
        <v>5050</v>
      </c>
      <c r="F92" s="19" t="s">
        <v>2094</v>
      </c>
      <c r="G92" s="36">
        <v>1427</v>
      </c>
      <c r="H92" s="19" t="s">
        <v>2095</v>
      </c>
      <c r="I92" s="36">
        <v>1417.5</v>
      </c>
      <c r="J92" s="19" t="s">
        <v>2096</v>
      </c>
      <c r="K92" s="36">
        <v>0</v>
      </c>
      <c r="L92" s="19" t="s">
        <v>52</v>
      </c>
      <c r="M92" s="36">
        <v>0</v>
      </c>
      <c r="N92" s="19" t="s">
        <v>52</v>
      </c>
      <c r="O92" s="36">
        <f t="shared" si="2"/>
        <v>1417.5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19" t="s">
        <v>2097</v>
      </c>
      <c r="X92" s="19" t="s">
        <v>52</v>
      </c>
      <c r="Y92" s="2" t="s">
        <v>52</v>
      </c>
      <c r="Z92" s="2" t="s">
        <v>52</v>
      </c>
      <c r="AA92" s="37"/>
      <c r="AB92" s="2" t="s">
        <v>52</v>
      </c>
    </row>
    <row r="93" spans="1:28" ht="30" customHeight="1" x14ac:dyDescent="0.4">
      <c r="A93" s="19" t="s">
        <v>1275</v>
      </c>
      <c r="B93" s="19" t="s">
        <v>1265</v>
      </c>
      <c r="C93" s="19" t="s">
        <v>1274</v>
      </c>
      <c r="D93" s="35" t="s">
        <v>178</v>
      </c>
      <c r="E93" s="36">
        <v>17080</v>
      </c>
      <c r="F93" s="19" t="s">
        <v>2094</v>
      </c>
      <c r="G93" s="36">
        <v>4832</v>
      </c>
      <c r="H93" s="19" t="s">
        <v>2095</v>
      </c>
      <c r="I93" s="36">
        <v>4793</v>
      </c>
      <c r="J93" s="19" t="s">
        <v>2096</v>
      </c>
      <c r="K93" s="36">
        <v>0</v>
      </c>
      <c r="L93" s="19" t="s">
        <v>52</v>
      </c>
      <c r="M93" s="36">
        <v>0</v>
      </c>
      <c r="N93" s="19" t="s">
        <v>52</v>
      </c>
      <c r="O93" s="36">
        <f t="shared" si="2"/>
        <v>4793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19" t="s">
        <v>2098</v>
      </c>
      <c r="X93" s="19" t="s">
        <v>52</v>
      </c>
      <c r="Y93" s="2" t="s">
        <v>52</v>
      </c>
      <c r="Z93" s="2" t="s">
        <v>52</v>
      </c>
      <c r="AA93" s="37"/>
      <c r="AB93" s="2" t="s">
        <v>52</v>
      </c>
    </row>
    <row r="94" spans="1:28" ht="30" customHeight="1" x14ac:dyDescent="0.4">
      <c r="A94" s="19" t="s">
        <v>1289</v>
      </c>
      <c r="B94" s="19" t="s">
        <v>1265</v>
      </c>
      <c r="C94" s="19" t="s">
        <v>1288</v>
      </c>
      <c r="D94" s="35" t="s">
        <v>178</v>
      </c>
      <c r="E94" s="36">
        <v>30390</v>
      </c>
      <c r="F94" s="19" t="s">
        <v>2094</v>
      </c>
      <c r="G94" s="36">
        <v>8600</v>
      </c>
      <c r="H94" s="19" t="s">
        <v>2095</v>
      </c>
      <c r="I94" s="36">
        <v>8528</v>
      </c>
      <c r="J94" s="19" t="s">
        <v>2096</v>
      </c>
      <c r="K94" s="36">
        <v>0</v>
      </c>
      <c r="L94" s="19" t="s">
        <v>52</v>
      </c>
      <c r="M94" s="36">
        <v>0</v>
      </c>
      <c r="N94" s="19" t="s">
        <v>52</v>
      </c>
      <c r="O94" s="36">
        <f t="shared" si="2"/>
        <v>8528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19" t="s">
        <v>2099</v>
      </c>
      <c r="X94" s="19" t="s">
        <v>52</v>
      </c>
      <c r="Y94" s="2" t="s">
        <v>52</v>
      </c>
      <c r="Z94" s="2" t="s">
        <v>52</v>
      </c>
      <c r="AA94" s="37"/>
      <c r="AB94" s="2" t="s">
        <v>52</v>
      </c>
    </row>
    <row r="95" spans="1:28" ht="30" customHeight="1" x14ac:dyDescent="0.4">
      <c r="A95" s="19" t="s">
        <v>1297</v>
      </c>
      <c r="B95" s="19" t="s">
        <v>1265</v>
      </c>
      <c r="C95" s="19" t="s">
        <v>1296</v>
      </c>
      <c r="D95" s="35" t="s">
        <v>178</v>
      </c>
      <c r="E95" s="36">
        <v>49720</v>
      </c>
      <c r="F95" s="19" t="s">
        <v>2094</v>
      </c>
      <c r="G95" s="36">
        <v>14077</v>
      </c>
      <c r="H95" s="19" t="s">
        <v>2095</v>
      </c>
      <c r="I95" s="36">
        <v>13958</v>
      </c>
      <c r="J95" s="19" t="s">
        <v>2096</v>
      </c>
      <c r="K95" s="36">
        <v>0</v>
      </c>
      <c r="L95" s="19" t="s">
        <v>52</v>
      </c>
      <c r="M95" s="36">
        <v>0</v>
      </c>
      <c r="N95" s="19" t="s">
        <v>52</v>
      </c>
      <c r="O95" s="36">
        <f t="shared" si="2"/>
        <v>13958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19" t="s">
        <v>2100</v>
      </c>
      <c r="X95" s="19" t="s">
        <v>52</v>
      </c>
      <c r="Y95" s="2" t="s">
        <v>52</v>
      </c>
      <c r="Z95" s="2" t="s">
        <v>52</v>
      </c>
      <c r="AA95" s="37"/>
      <c r="AB95" s="2" t="s">
        <v>52</v>
      </c>
    </row>
    <row r="96" spans="1:28" ht="30" customHeight="1" x14ac:dyDescent="0.4">
      <c r="A96" s="19" t="s">
        <v>1311</v>
      </c>
      <c r="B96" s="19" t="s">
        <v>1265</v>
      </c>
      <c r="C96" s="19" t="s">
        <v>1310</v>
      </c>
      <c r="D96" s="35" t="s">
        <v>178</v>
      </c>
      <c r="E96" s="36">
        <v>108870</v>
      </c>
      <c r="F96" s="19" t="s">
        <v>2094</v>
      </c>
      <c r="G96" s="36">
        <v>30825</v>
      </c>
      <c r="H96" s="19" t="s">
        <v>2095</v>
      </c>
      <c r="I96" s="36">
        <v>30560</v>
      </c>
      <c r="J96" s="19" t="s">
        <v>2096</v>
      </c>
      <c r="K96" s="36">
        <v>0</v>
      </c>
      <c r="L96" s="19" t="s">
        <v>52</v>
      </c>
      <c r="M96" s="36">
        <v>0</v>
      </c>
      <c r="N96" s="19" t="s">
        <v>52</v>
      </c>
      <c r="O96" s="36">
        <f t="shared" si="2"/>
        <v>30560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19" t="s">
        <v>2101</v>
      </c>
      <c r="X96" s="19" t="s">
        <v>52</v>
      </c>
      <c r="Y96" s="2" t="s">
        <v>52</v>
      </c>
      <c r="Z96" s="2" t="s">
        <v>52</v>
      </c>
      <c r="AA96" s="37"/>
      <c r="AB96" s="2" t="s">
        <v>52</v>
      </c>
    </row>
    <row r="97" spans="1:28" ht="30" customHeight="1" x14ac:dyDescent="0.4">
      <c r="A97" s="19" t="s">
        <v>1319</v>
      </c>
      <c r="B97" s="19" t="s">
        <v>1265</v>
      </c>
      <c r="C97" s="19" t="s">
        <v>1318</v>
      </c>
      <c r="D97" s="35" t="s">
        <v>178</v>
      </c>
      <c r="E97" s="36">
        <v>42110</v>
      </c>
      <c r="F97" s="19" t="s">
        <v>2094</v>
      </c>
      <c r="G97" s="36">
        <v>11922</v>
      </c>
      <c r="H97" s="19" t="s">
        <v>2095</v>
      </c>
      <c r="I97" s="36">
        <v>11820</v>
      </c>
      <c r="J97" s="19" t="s">
        <v>2096</v>
      </c>
      <c r="K97" s="36">
        <v>0</v>
      </c>
      <c r="L97" s="19" t="s">
        <v>52</v>
      </c>
      <c r="M97" s="36">
        <v>0</v>
      </c>
      <c r="N97" s="19" t="s">
        <v>52</v>
      </c>
      <c r="O97" s="36">
        <f t="shared" si="2"/>
        <v>11820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19" t="s">
        <v>2102</v>
      </c>
      <c r="X97" s="19" t="s">
        <v>52</v>
      </c>
      <c r="Y97" s="2" t="s">
        <v>52</v>
      </c>
      <c r="Z97" s="2" t="s">
        <v>52</v>
      </c>
      <c r="AA97" s="37"/>
      <c r="AB97" s="2" t="s">
        <v>52</v>
      </c>
    </row>
    <row r="98" spans="1:28" ht="30" customHeight="1" x14ac:dyDescent="0.4">
      <c r="A98" s="19" t="s">
        <v>1327</v>
      </c>
      <c r="B98" s="19" t="s">
        <v>1265</v>
      </c>
      <c r="C98" s="19" t="s">
        <v>1326</v>
      </c>
      <c r="D98" s="35" t="s">
        <v>178</v>
      </c>
      <c r="E98" s="36">
        <v>14593</v>
      </c>
      <c r="F98" s="19" t="s">
        <v>2094</v>
      </c>
      <c r="G98" s="36">
        <v>16680</v>
      </c>
      <c r="H98" s="19" t="s">
        <v>2095</v>
      </c>
      <c r="I98" s="36">
        <v>16680</v>
      </c>
      <c r="J98" s="19" t="s">
        <v>2096</v>
      </c>
      <c r="K98" s="36">
        <v>0</v>
      </c>
      <c r="L98" s="19" t="s">
        <v>52</v>
      </c>
      <c r="M98" s="36">
        <v>0</v>
      </c>
      <c r="N98" s="19" t="s">
        <v>52</v>
      </c>
      <c r="O98" s="36">
        <f t="shared" si="2"/>
        <v>14593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19" t="s">
        <v>2103</v>
      </c>
      <c r="X98" s="19" t="s">
        <v>52</v>
      </c>
      <c r="Y98" s="2" t="s">
        <v>52</v>
      </c>
      <c r="Z98" s="2" t="s">
        <v>52</v>
      </c>
      <c r="AA98" s="37"/>
      <c r="AB98" s="2" t="s">
        <v>52</v>
      </c>
    </row>
    <row r="99" spans="1:28" ht="30" customHeight="1" x14ac:dyDescent="0.4">
      <c r="A99" s="19" t="s">
        <v>242</v>
      </c>
      <c r="B99" s="19" t="s">
        <v>207</v>
      </c>
      <c r="C99" s="19" t="s">
        <v>241</v>
      </c>
      <c r="D99" s="35" t="s">
        <v>101</v>
      </c>
      <c r="E99" s="36">
        <v>1858</v>
      </c>
      <c r="F99" s="19" t="s">
        <v>2104</v>
      </c>
      <c r="G99" s="36">
        <v>1858</v>
      </c>
      <c r="H99" s="19" t="s">
        <v>2105</v>
      </c>
      <c r="I99" s="36">
        <v>1858</v>
      </c>
      <c r="J99" s="19" t="s">
        <v>2106</v>
      </c>
      <c r="K99" s="36">
        <v>0</v>
      </c>
      <c r="L99" s="19" t="s">
        <v>52</v>
      </c>
      <c r="M99" s="36">
        <v>0</v>
      </c>
      <c r="N99" s="19" t="s">
        <v>52</v>
      </c>
      <c r="O99" s="36">
        <f t="shared" si="2"/>
        <v>1858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19" t="s">
        <v>2107</v>
      </c>
      <c r="X99" s="19" t="s">
        <v>52</v>
      </c>
      <c r="Y99" s="2" t="s">
        <v>52</v>
      </c>
      <c r="Z99" s="2" t="s">
        <v>52</v>
      </c>
      <c r="AA99" s="37"/>
      <c r="AB99" s="2" t="s">
        <v>52</v>
      </c>
    </row>
    <row r="100" spans="1:28" ht="30" customHeight="1" x14ac:dyDescent="0.4">
      <c r="A100" s="19" t="s">
        <v>239</v>
      </c>
      <c r="B100" s="19" t="s">
        <v>207</v>
      </c>
      <c r="C100" s="19" t="s">
        <v>238</v>
      </c>
      <c r="D100" s="35" t="s">
        <v>101</v>
      </c>
      <c r="E100" s="36">
        <v>5044</v>
      </c>
      <c r="F100" s="19" t="s">
        <v>2104</v>
      </c>
      <c r="G100" s="36">
        <v>5044</v>
      </c>
      <c r="H100" s="19" t="s">
        <v>2105</v>
      </c>
      <c r="I100" s="36">
        <v>5044</v>
      </c>
      <c r="J100" s="19" t="s">
        <v>2106</v>
      </c>
      <c r="K100" s="36">
        <v>0</v>
      </c>
      <c r="L100" s="19" t="s">
        <v>52</v>
      </c>
      <c r="M100" s="36">
        <v>0</v>
      </c>
      <c r="N100" s="19" t="s">
        <v>52</v>
      </c>
      <c r="O100" s="36">
        <f t="shared" si="2"/>
        <v>5044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19" t="s">
        <v>2108</v>
      </c>
      <c r="X100" s="19" t="s">
        <v>52</v>
      </c>
      <c r="Y100" s="2" t="s">
        <v>52</v>
      </c>
      <c r="Z100" s="2" t="s">
        <v>52</v>
      </c>
      <c r="AA100" s="37"/>
      <c r="AB100" s="2" t="s">
        <v>52</v>
      </c>
    </row>
    <row r="101" spans="1:28" ht="30" customHeight="1" x14ac:dyDescent="0.4">
      <c r="A101" s="19" t="s">
        <v>257</v>
      </c>
      <c r="B101" s="19" t="s">
        <v>207</v>
      </c>
      <c r="C101" s="19" t="s">
        <v>256</v>
      </c>
      <c r="D101" s="35" t="s">
        <v>101</v>
      </c>
      <c r="E101" s="36">
        <v>2900</v>
      </c>
      <c r="F101" s="19" t="s">
        <v>2109</v>
      </c>
      <c r="G101" s="36">
        <v>2310</v>
      </c>
      <c r="H101" s="19" t="s">
        <v>2110</v>
      </c>
      <c r="I101" s="36">
        <v>3159</v>
      </c>
      <c r="J101" s="19" t="s">
        <v>2111</v>
      </c>
      <c r="K101" s="36">
        <v>0</v>
      </c>
      <c r="L101" s="19" t="s">
        <v>52</v>
      </c>
      <c r="M101" s="36">
        <v>0</v>
      </c>
      <c r="N101" s="19" t="s">
        <v>52</v>
      </c>
      <c r="O101" s="36">
        <f t="shared" si="2"/>
        <v>2310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19" t="s">
        <v>2112</v>
      </c>
      <c r="X101" s="19" t="s">
        <v>52</v>
      </c>
      <c r="Y101" s="2" t="s">
        <v>52</v>
      </c>
      <c r="Z101" s="2" t="s">
        <v>52</v>
      </c>
      <c r="AA101" s="37"/>
      <c r="AB101" s="2" t="s">
        <v>52</v>
      </c>
    </row>
    <row r="102" spans="1:28" ht="30" customHeight="1" x14ac:dyDescent="0.4">
      <c r="A102" s="19" t="s">
        <v>254</v>
      </c>
      <c r="B102" s="19" t="s">
        <v>207</v>
      </c>
      <c r="C102" s="19" t="s">
        <v>253</v>
      </c>
      <c r="D102" s="35" t="s">
        <v>101</v>
      </c>
      <c r="E102" s="36">
        <v>3600</v>
      </c>
      <c r="F102" s="19" t="s">
        <v>2109</v>
      </c>
      <c r="G102" s="36">
        <v>2890</v>
      </c>
      <c r="H102" s="19" t="s">
        <v>2110</v>
      </c>
      <c r="I102" s="36">
        <v>3159</v>
      </c>
      <c r="J102" s="19" t="s">
        <v>2111</v>
      </c>
      <c r="K102" s="36">
        <v>0</v>
      </c>
      <c r="L102" s="19" t="s">
        <v>52</v>
      </c>
      <c r="M102" s="36">
        <v>0</v>
      </c>
      <c r="N102" s="19" t="s">
        <v>52</v>
      </c>
      <c r="O102" s="36">
        <f t="shared" ref="O102:O133" si="3">SMALL(E102:M102,COUNTIF(E102:M102,0)+1)</f>
        <v>2890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19" t="s">
        <v>2113</v>
      </c>
      <c r="X102" s="19" t="s">
        <v>52</v>
      </c>
      <c r="Y102" s="2" t="s">
        <v>52</v>
      </c>
      <c r="Z102" s="2" t="s">
        <v>52</v>
      </c>
      <c r="AA102" s="37"/>
      <c r="AB102" s="2" t="s">
        <v>52</v>
      </c>
    </row>
    <row r="103" spans="1:28" ht="30" customHeight="1" x14ac:dyDescent="0.4">
      <c r="A103" s="19" t="s">
        <v>251</v>
      </c>
      <c r="B103" s="19" t="s">
        <v>207</v>
      </c>
      <c r="C103" s="19" t="s">
        <v>250</v>
      </c>
      <c r="D103" s="35" t="s">
        <v>101</v>
      </c>
      <c r="E103" s="36">
        <v>5000</v>
      </c>
      <c r="F103" s="19" t="s">
        <v>2109</v>
      </c>
      <c r="G103" s="36">
        <v>4010</v>
      </c>
      <c r="H103" s="19" t="s">
        <v>2110</v>
      </c>
      <c r="I103" s="36">
        <v>4264</v>
      </c>
      <c r="J103" s="19" t="s">
        <v>2111</v>
      </c>
      <c r="K103" s="36">
        <v>0</v>
      </c>
      <c r="L103" s="19" t="s">
        <v>52</v>
      </c>
      <c r="M103" s="36">
        <v>0</v>
      </c>
      <c r="N103" s="19" t="s">
        <v>52</v>
      </c>
      <c r="O103" s="36">
        <f t="shared" si="3"/>
        <v>4010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19" t="s">
        <v>2114</v>
      </c>
      <c r="X103" s="19" t="s">
        <v>52</v>
      </c>
      <c r="Y103" s="2" t="s">
        <v>52</v>
      </c>
      <c r="Z103" s="2" t="s">
        <v>52</v>
      </c>
      <c r="AA103" s="37"/>
      <c r="AB103" s="2" t="s">
        <v>52</v>
      </c>
    </row>
    <row r="104" spans="1:28" ht="30" customHeight="1" x14ac:dyDescent="0.4">
      <c r="A104" s="19" t="s">
        <v>248</v>
      </c>
      <c r="B104" s="19" t="s">
        <v>207</v>
      </c>
      <c r="C104" s="19" t="s">
        <v>247</v>
      </c>
      <c r="D104" s="35" t="s">
        <v>101</v>
      </c>
      <c r="E104" s="36">
        <v>6900</v>
      </c>
      <c r="F104" s="19" t="s">
        <v>2109</v>
      </c>
      <c r="G104" s="36">
        <v>5510</v>
      </c>
      <c r="H104" s="19" t="s">
        <v>2110</v>
      </c>
      <c r="I104" s="36">
        <v>5701</v>
      </c>
      <c r="J104" s="19" t="s">
        <v>2111</v>
      </c>
      <c r="K104" s="36">
        <v>0</v>
      </c>
      <c r="L104" s="19" t="s">
        <v>52</v>
      </c>
      <c r="M104" s="36">
        <v>0</v>
      </c>
      <c r="N104" s="19" t="s">
        <v>52</v>
      </c>
      <c r="O104" s="36">
        <f t="shared" si="3"/>
        <v>5510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19" t="s">
        <v>2115</v>
      </c>
      <c r="X104" s="19" t="s">
        <v>52</v>
      </c>
      <c r="Y104" s="2" t="s">
        <v>52</v>
      </c>
      <c r="Z104" s="2" t="s">
        <v>52</v>
      </c>
      <c r="AA104" s="37"/>
      <c r="AB104" s="2" t="s">
        <v>52</v>
      </c>
    </row>
    <row r="105" spans="1:28" ht="30" customHeight="1" x14ac:dyDescent="0.4">
      <c r="A105" s="19" t="s">
        <v>245</v>
      </c>
      <c r="B105" s="19" t="s">
        <v>207</v>
      </c>
      <c r="C105" s="19" t="s">
        <v>244</v>
      </c>
      <c r="D105" s="35" t="s">
        <v>101</v>
      </c>
      <c r="E105" s="36">
        <v>8800</v>
      </c>
      <c r="F105" s="19" t="s">
        <v>2109</v>
      </c>
      <c r="G105" s="36">
        <v>7080</v>
      </c>
      <c r="H105" s="19" t="s">
        <v>2110</v>
      </c>
      <c r="I105" s="36">
        <v>7098</v>
      </c>
      <c r="J105" s="19" t="s">
        <v>2111</v>
      </c>
      <c r="K105" s="36">
        <v>0</v>
      </c>
      <c r="L105" s="19" t="s">
        <v>52</v>
      </c>
      <c r="M105" s="36">
        <v>0</v>
      </c>
      <c r="N105" s="19" t="s">
        <v>52</v>
      </c>
      <c r="O105" s="36">
        <f t="shared" si="3"/>
        <v>7080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19" t="s">
        <v>2116</v>
      </c>
      <c r="X105" s="19" t="s">
        <v>52</v>
      </c>
      <c r="Y105" s="2" t="s">
        <v>52</v>
      </c>
      <c r="Z105" s="2" t="s">
        <v>52</v>
      </c>
      <c r="AA105" s="37"/>
      <c r="AB105" s="2" t="s">
        <v>52</v>
      </c>
    </row>
    <row r="106" spans="1:28" ht="30" customHeight="1" x14ac:dyDescent="0.4">
      <c r="A106" s="19" t="s">
        <v>212</v>
      </c>
      <c r="B106" s="19" t="s">
        <v>207</v>
      </c>
      <c r="C106" s="19" t="s">
        <v>211</v>
      </c>
      <c r="D106" s="35" t="s">
        <v>101</v>
      </c>
      <c r="E106" s="36">
        <v>3510</v>
      </c>
      <c r="F106" s="19" t="s">
        <v>2117</v>
      </c>
      <c r="G106" s="36">
        <v>2340</v>
      </c>
      <c r="H106" s="19" t="s">
        <v>2084</v>
      </c>
      <c r="I106" s="36">
        <v>3510</v>
      </c>
      <c r="J106" s="19" t="s">
        <v>2118</v>
      </c>
      <c r="K106" s="36">
        <v>0</v>
      </c>
      <c r="L106" s="19" t="s">
        <v>52</v>
      </c>
      <c r="M106" s="36">
        <v>0</v>
      </c>
      <c r="N106" s="19" t="s">
        <v>52</v>
      </c>
      <c r="O106" s="36">
        <f t="shared" si="3"/>
        <v>2340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19" t="s">
        <v>2119</v>
      </c>
      <c r="X106" s="19" t="s">
        <v>52</v>
      </c>
      <c r="Y106" s="2" t="s">
        <v>52</v>
      </c>
      <c r="Z106" s="2" t="s">
        <v>52</v>
      </c>
      <c r="AA106" s="37"/>
      <c r="AB106" s="2" t="s">
        <v>52</v>
      </c>
    </row>
    <row r="107" spans="1:28" ht="30" customHeight="1" x14ac:dyDescent="0.4">
      <c r="A107" s="19" t="s">
        <v>209</v>
      </c>
      <c r="B107" s="19" t="s">
        <v>207</v>
      </c>
      <c r="C107" s="19" t="s">
        <v>208</v>
      </c>
      <c r="D107" s="35" t="s">
        <v>101</v>
      </c>
      <c r="E107" s="36">
        <v>10810</v>
      </c>
      <c r="F107" s="19" t="s">
        <v>2117</v>
      </c>
      <c r="G107" s="36">
        <v>10819</v>
      </c>
      <c r="H107" s="19" t="s">
        <v>2084</v>
      </c>
      <c r="I107" s="36">
        <v>10819</v>
      </c>
      <c r="J107" s="19" t="s">
        <v>2085</v>
      </c>
      <c r="K107" s="36">
        <v>0</v>
      </c>
      <c r="L107" s="19" t="s">
        <v>52</v>
      </c>
      <c r="M107" s="36">
        <v>0</v>
      </c>
      <c r="N107" s="19" t="s">
        <v>52</v>
      </c>
      <c r="O107" s="36">
        <f t="shared" si="3"/>
        <v>10810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19" t="s">
        <v>2120</v>
      </c>
      <c r="X107" s="19" t="s">
        <v>52</v>
      </c>
      <c r="Y107" s="2" t="s">
        <v>52</v>
      </c>
      <c r="Z107" s="2" t="s">
        <v>52</v>
      </c>
      <c r="AA107" s="37"/>
      <c r="AB107" s="2" t="s">
        <v>52</v>
      </c>
    </row>
    <row r="108" spans="1:28" ht="30" customHeight="1" x14ac:dyDescent="0.4">
      <c r="A108" s="19" t="s">
        <v>272</v>
      </c>
      <c r="B108" s="19" t="s">
        <v>207</v>
      </c>
      <c r="C108" s="19" t="s">
        <v>271</v>
      </c>
      <c r="D108" s="35" t="s">
        <v>101</v>
      </c>
      <c r="E108" s="36">
        <v>5500</v>
      </c>
      <c r="F108" s="19" t="s">
        <v>2109</v>
      </c>
      <c r="G108" s="36">
        <v>4360</v>
      </c>
      <c r="H108" s="19" t="s">
        <v>2110</v>
      </c>
      <c r="I108" s="36">
        <v>4914</v>
      </c>
      <c r="J108" s="19" t="s">
        <v>2111</v>
      </c>
      <c r="K108" s="36">
        <v>0</v>
      </c>
      <c r="L108" s="19" t="s">
        <v>52</v>
      </c>
      <c r="M108" s="36">
        <v>0</v>
      </c>
      <c r="N108" s="19" t="s">
        <v>52</v>
      </c>
      <c r="O108" s="36">
        <f t="shared" si="3"/>
        <v>4360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19" t="s">
        <v>2121</v>
      </c>
      <c r="X108" s="19" t="s">
        <v>52</v>
      </c>
      <c r="Y108" s="2" t="s">
        <v>52</v>
      </c>
      <c r="Z108" s="2" t="s">
        <v>52</v>
      </c>
      <c r="AA108" s="37"/>
      <c r="AB108" s="2" t="s">
        <v>52</v>
      </c>
    </row>
    <row r="109" spans="1:28" ht="30" customHeight="1" x14ac:dyDescent="0.4">
      <c r="A109" s="19" t="s">
        <v>269</v>
      </c>
      <c r="B109" s="19" t="s">
        <v>207</v>
      </c>
      <c r="C109" s="19" t="s">
        <v>268</v>
      </c>
      <c r="D109" s="35" t="s">
        <v>101</v>
      </c>
      <c r="E109" s="36">
        <v>6300</v>
      </c>
      <c r="F109" s="19" t="s">
        <v>2109</v>
      </c>
      <c r="G109" s="36">
        <v>5030</v>
      </c>
      <c r="H109" s="19" t="s">
        <v>2110</v>
      </c>
      <c r="I109" s="36">
        <v>5512</v>
      </c>
      <c r="J109" s="19" t="s">
        <v>2111</v>
      </c>
      <c r="K109" s="36">
        <v>0</v>
      </c>
      <c r="L109" s="19" t="s">
        <v>52</v>
      </c>
      <c r="M109" s="36">
        <v>0</v>
      </c>
      <c r="N109" s="19" t="s">
        <v>52</v>
      </c>
      <c r="O109" s="36">
        <f t="shared" si="3"/>
        <v>5030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19" t="s">
        <v>2122</v>
      </c>
      <c r="X109" s="19" t="s">
        <v>52</v>
      </c>
      <c r="Y109" s="2" t="s">
        <v>52</v>
      </c>
      <c r="Z109" s="2" t="s">
        <v>52</v>
      </c>
      <c r="AA109" s="37"/>
      <c r="AB109" s="2" t="s">
        <v>52</v>
      </c>
    </row>
    <row r="110" spans="1:28" ht="30" customHeight="1" x14ac:dyDescent="0.4">
      <c r="A110" s="19" t="s">
        <v>266</v>
      </c>
      <c r="B110" s="19" t="s">
        <v>207</v>
      </c>
      <c r="C110" s="19" t="s">
        <v>265</v>
      </c>
      <c r="D110" s="35" t="s">
        <v>101</v>
      </c>
      <c r="E110" s="36">
        <v>9700</v>
      </c>
      <c r="F110" s="19" t="s">
        <v>2109</v>
      </c>
      <c r="G110" s="36">
        <v>7780</v>
      </c>
      <c r="H110" s="19" t="s">
        <v>2110</v>
      </c>
      <c r="I110" s="36">
        <v>8288</v>
      </c>
      <c r="J110" s="19" t="s">
        <v>2111</v>
      </c>
      <c r="K110" s="36">
        <v>0</v>
      </c>
      <c r="L110" s="19" t="s">
        <v>52</v>
      </c>
      <c r="M110" s="36">
        <v>0</v>
      </c>
      <c r="N110" s="19" t="s">
        <v>52</v>
      </c>
      <c r="O110" s="36">
        <f t="shared" si="3"/>
        <v>7780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19" t="s">
        <v>2123</v>
      </c>
      <c r="X110" s="19" t="s">
        <v>52</v>
      </c>
      <c r="Y110" s="2" t="s">
        <v>52</v>
      </c>
      <c r="Z110" s="2" t="s">
        <v>52</v>
      </c>
      <c r="AA110" s="37"/>
      <c r="AB110" s="2" t="s">
        <v>52</v>
      </c>
    </row>
    <row r="111" spans="1:28" ht="30" customHeight="1" x14ac:dyDescent="0.4">
      <c r="A111" s="19" t="s">
        <v>263</v>
      </c>
      <c r="B111" s="19" t="s">
        <v>207</v>
      </c>
      <c r="C111" s="19" t="s">
        <v>262</v>
      </c>
      <c r="D111" s="35" t="s">
        <v>101</v>
      </c>
      <c r="E111" s="36">
        <v>13900</v>
      </c>
      <c r="F111" s="19" t="s">
        <v>2109</v>
      </c>
      <c r="G111" s="36">
        <v>11120</v>
      </c>
      <c r="H111" s="19" t="s">
        <v>2110</v>
      </c>
      <c r="I111" s="36">
        <v>11505</v>
      </c>
      <c r="J111" s="19" t="s">
        <v>2111</v>
      </c>
      <c r="K111" s="36">
        <v>0</v>
      </c>
      <c r="L111" s="19" t="s">
        <v>52</v>
      </c>
      <c r="M111" s="36">
        <v>0</v>
      </c>
      <c r="N111" s="19" t="s">
        <v>52</v>
      </c>
      <c r="O111" s="36">
        <f t="shared" si="3"/>
        <v>11120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19" t="s">
        <v>2124</v>
      </c>
      <c r="X111" s="19" t="s">
        <v>52</v>
      </c>
      <c r="Y111" s="2" t="s">
        <v>52</v>
      </c>
      <c r="Z111" s="2" t="s">
        <v>52</v>
      </c>
      <c r="AA111" s="37"/>
      <c r="AB111" s="2" t="s">
        <v>52</v>
      </c>
    </row>
    <row r="112" spans="1:28" ht="30" customHeight="1" x14ac:dyDescent="0.4">
      <c r="A112" s="19" t="s">
        <v>260</v>
      </c>
      <c r="B112" s="19" t="s">
        <v>207</v>
      </c>
      <c r="C112" s="19" t="s">
        <v>259</v>
      </c>
      <c r="D112" s="35" t="s">
        <v>101</v>
      </c>
      <c r="E112" s="36">
        <v>18200</v>
      </c>
      <c r="F112" s="19" t="s">
        <v>2109</v>
      </c>
      <c r="G112" s="36">
        <v>14560</v>
      </c>
      <c r="H112" s="19" t="s">
        <v>2110</v>
      </c>
      <c r="I112" s="36">
        <v>14612</v>
      </c>
      <c r="J112" s="19" t="s">
        <v>2111</v>
      </c>
      <c r="K112" s="36">
        <v>0</v>
      </c>
      <c r="L112" s="19" t="s">
        <v>52</v>
      </c>
      <c r="M112" s="36">
        <v>0</v>
      </c>
      <c r="N112" s="19" t="s">
        <v>52</v>
      </c>
      <c r="O112" s="36">
        <f t="shared" si="3"/>
        <v>14560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19" t="s">
        <v>2125</v>
      </c>
      <c r="X112" s="19" t="s">
        <v>52</v>
      </c>
      <c r="Y112" s="2" t="s">
        <v>52</v>
      </c>
      <c r="Z112" s="2" t="s">
        <v>52</v>
      </c>
      <c r="AA112" s="37"/>
      <c r="AB112" s="2" t="s">
        <v>52</v>
      </c>
    </row>
    <row r="113" spans="1:28" ht="30" customHeight="1" x14ac:dyDescent="0.4">
      <c r="A113" s="19" t="s">
        <v>221</v>
      </c>
      <c r="B113" s="19" t="s">
        <v>207</v>
      </c>
      <c r="C113" s="19" t="s">
        <v>220</v>
      </c>
      <c r="D113" s="35" t="s">
        <v>101</v>
      </c>
      <c r="E113" s="36">
        <v>8910</v>
      </c>
      <c r="F113" s="19" t="s">
        <v>2117</v>
      </c>
      <c r="G113" s="36">
        <v>5945</v>
      </c>
      <c r="H113" s="19" t="s">
        <v>2084</v>
      </c>
      <c r="I113" s="36">
        <v>8918</v>
      </c>
      <c r="J113" s="19" t="s">
        <v>2085</v>
      </c>
      <c r="K113" s="36">
        <v>0</v>
      </c>
      <c r="L113" s="19" t="s">
        <v>52</v>
      </c>
      <c r="M113" s="36">
        <v>0</v>
      </c>
      <c r="N113" s="19" t="s">
        <v>52</v>
      </c>
      <c r="O113" s="36">
        <f t="shared" si="3"/>
        <v>5945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19" t="s">
        <v>2126</v>
      </c>
      <c r="X113" s="19" t="s">
        <v>52</v>
      </c>
      <c r="Y113" s="2" t="s">
        <v>52</v>
      </c>
      <c r="Z113" s="2" t="s">
        <v>52</v>
      </c>
      <c r="AA113" s="37"/>
      <c r="AB113" s="2" t="s">
        <v>52</v>
      </c>
    </row>
    <row r="114" spans="1:28" ht="30" customHeight="1" x14ac:dyDescent="0.4">
      <c r="A114" s="19" t="s">
        <v>218</v>
      </c>
      <c r="B114" s="19" t="s">
        <v>207</v>
      </c>
      <c r="C114" s="19" t="s">
        <v>217</v>
      </c>
      <c r="D114" s="35" t="s">
        <v>101</v>
      </c>
      <c r="E114" s="36">
        <v>21730</v>
      </c>
      <c r="F114" s="19" t="s">
        <v>2117</v>
      </c>
      <c r="G114" s="36">
        <v>21735</v>
      </c>
      <c r="H114" s="19" t="s">
        <v>2084</v>
      </c>
      <c r="I114" s="36">
        <v>21735</v>
      </c>
      <c r="J114" s="19" t="s">
        <v>2085</v>
      </c>
      <c r="K114" s="36">
        <v>0</v>
      </c>
      <c r="L114" s="19" t="s">
        <v>52</v>
      </c>
      <c r="M114" s="36">
        <v>0</v>
      </c>
      <c r="N114" s="19" t="s">
        <v>52</v>
      </c>
      <c r="O114" s="36">
        <f t="shared" si="3"/>
        <v>21730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19" t="s">
        <v>2127</v>
      </c>
      <c r="X114" s="19" t="s">
        <v>52</v>
      </c>
      <c r="Y114" s="2" t="s">
        <v>52</v>
      </c>
      <c r="Z114" s="2" t="s">
        <v>52</v>
      </c>
      <c r="AA114" s="37"/>
      <c r="AB114" s="2" t="s">
        <v>52</v>
      </c>
    </row>
    <row r="115" spans="1:28" ht="30" customHeight="1" x14ac:dyDescent="0.4">
      <c r="A115" s="19" t="s">
        <v>281</v>
      </c>
      <c r="B115" s="19" t="s">
        <v>207</v>
      </c>
      <c r="C115" s="19" t="s">
        <v>280</v>
      </c>
      <c r="D115" s="35" t="s">
        <v>101</v>
      </c>
      <c r="E115" s="36">
        <v>3900</v>
      </c>
      <c r="F115" s="19" t="s">
        <v>2109</v>
      </c>
      <c r="G115" s="36">
        <v>4050</v>
      </c>
      <c r="H115" s="19" t="s">
        <v>2110</v>
      </c>
      <c r="I115" s="36">
        <v>3783</v>
      </c>
      <c r="J115" s="19" t="s">
        <v>2128</v>
      </c>
      <c r="K115" s="36">
        <v>0</v>
      </c>
      <c r="L115" s="19" t="s">
        <v>52</v>
      </c>
      <c r="M115" s="36">
        <v>0</v>
      </c>
      <c r="N115" s="19" t="s">
        <v>52</v>
      </c>
      <c r="O115" s="36">
        <f t="shared" si="3"/>
        <v>3783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19" t="s">
        <v>2129</v>
      </c>
      <c r="X115" s="19" t="s">
        <v>52</v>
      </c>
      <c r="Y115" s="2" t="s">
        <v>52</v>
      </c>
      <c r="Z115" s="2" t="s">
        <v>52</v>
      </c>
      <c r="AA115" s="37"/>
      <c r="AB115" s="2" t="s">
        <v>52</v>
      </c>
    </row>
    <row r="116" spans="1:28" ht="30" customHeight="1" x14ac:dyDescent="0.4">
      <c r="A116" s="19" t="s">
        <v>278</v>
      </c>
      <c r="B116" s="19" t="s">
        <v>207</v>
      </c>
      <c r="C116" s="19" t="s">
        <v>277</v>
      </c>
      <c r="D116" s="35" t="s">
        <v>101</v>
      </c>
      <c r="E116" s="36">
        <v>4300</v>
      </c>
      <c r="F116" s="19" t="s">
        <v>2109</v>
      </c>
      <c r="G116" s="36">
        <v>5560</v>
      </c>
      <c r="H116" s="19" t="s">
        <v>2110</v>
      </c>
      <c r="I116" s="36">
        <v>4076</v>
      </c>
      <c r="J116" s="19" t="s">
        <v>2128</v>
      </c>
      <c r="K116" s="36">
        <v>0</v>
      </c>
      <c r="L116" s="19" t="s">
        <v>52</v>
      </c>
      <c r="M116" s="36">
        <v>0</v>
      </c>
      <c r="N116" s="19" t="s">
        <v>52</v>
      </c>
      <c r="O116" s="36">
        <f t="shared" si="3"/>
        <v>4076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19" t="s">
        <v>2130</v>
      </c>
      <c r="X116" s="19" t="s">
        <v>52</v>
      </c>
      <c r="Y116" s="2" t="s">
        <v>52</v>
      </c>
      <c r="Z116" s="2" t="s">
        <v>52</v>
      </c>
      <c r="AA116" s="37"/>
      <c r="AB116" s="2" t="s">
        <v>52</v>
      </c>
    </row>
    <row r="117" spans="1:28" ht="30" customHeight="1" x14ac:dyDescent="0.4">
      <c r="A117" s="19" t="s">
        <v>275</v>
      </c>
      <c r="B117" s="19" t="s">
        <v>207</v>
      </c>
      <c r="C117" s="19" t="s">
        <v>274</v>
      </c>
      <c r="D117" s="35" t="s">
        <v>101</v>
      </c>
      <c r="E117" s="36">
        <v>5500</v>
      </c>
      <c r="F117" s="19" t="s">
        <v>2109</v>
      </c>
      <c r="G117" s="36">
        <v>7350</v>
      </c>
      <c r="H117" s="19" t="s">
        <v>2110</v>
      </c>
      <c r="I117" s="36">
        <v>5005</v>
      </c>
      <c r="J117" s="19" t="s">
        <v>2128</v>
      </c>
      <c r="K117" s="36">
        <v>0</v>
      </c>
      <c r="L117" s="19" t="s">
        <v>52</v>
      </c>
      <c r="M117" s="36">
        <v>0</v>
      </c>
      <c r="N117" s="19" t="s">
        <v>52</v>
      </c>
      <c r="O117" s="36">
        <f t="shared" si="3"/>
        <v>5005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19" t="s">
        <v>2131</v>
      </c>
      <c r="X117" s="19" t="s">
        <v>52</v>
      </c>
      <c r="Y117" s="2" t="s">
        <v>52</v>
      </c>
      <c r="Z117" s="2" t="s">
        <v>52</v>
      </c>
      <c r="AA117" s="37"/>
      <c r="AB117" s="2" t="s">
        <v>52</v>
      </c>
    </row>
    <row r="118" spans="1:28" ht="30" customHeight="1" x14ac:dyDescent="0.4">
      <c r="A118" s="19" t="s">
        <v>290</v>
      </c>
      <c r="B118" s="19" t="s">
        <v>207</v>
      </c>
      <c r="C118" s="19" t="s">
        <v>289</v>
      </c>
      <c r="D118" s="35" t="s">
        <v>101</v>
      </c>
      <c r="E118" s="36">
        <v>5800</v>
      </c>
      <c r="F118" s="19" t="s">
        <v>2109</v>
      </c>
      <c r="G118" s="36">
        <v>4650</v>
      </c>
      <c r="H118" s="19" t="s">
        <v>2110</v>
      </c>
      <c r="I118" s="36">
        <v>5090</v>
      </c>
      <c r="J118" s="19" t="s">
        <v>2111</v>
      </c>
      <c r="K118" s="36">
        <v>0</v>
      </c>
      <c r="L118" s="19" t="s">
        <v>52</v>
      </c>
      <c r="M118" s="36">
        <v>0</v>
      </c>
      <c r="N118" s="19" t="s">
        <v>52</v>
      </c>
      <c r="O118" s="36">
        <f t="shared" si="3"/>
        <v>4650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19" t="s">
        <v>2132</v>
      </c>
      <c r="X118" s="19" t="s">
        <v>52</v>
      </c>
      <c r="Y118" s="2" t="s">
        <v>52</v>
      </c>
      <c r="Z118" s="2" t="s">
        <v>52</v>
      </c>
      <c r="AA118" s="37"/>
      <c r="AB118" s="2" t="s">
        <v>52</v>
      </c>
    </row>
    <row r="119" spans="1:28" ht="30" customHeight="1" x14ac:dyDescent="0.4">
      <c r="A119" s="19" t="s">
        <v>287</v>
      </c>
      <c r="B119" s="19" t="s">
        <v>207</v>
      </c>
      <c r="C119" s="19" t="s">
        <v>286</v>
      </c>
      <c r="D119" s="35" t="s">
        <v>101</v>
      </c>
      <c r="E119" s="36">
        <v>6200</v>
      </c>
      <c r="F119" s="19" t="s">
        <v>2109</v>
      </c>
      <c r="G119" s="36">
        <v>4980</v>
      </c>
      <c r="H119" s="19" t="s">
        <v>2110</v>
      </c>
      <c r="I119" s="36">
        <v>5311</v>
      </c>
      <c r="J119" s="19" t="s">
        <v>2111</v>
      </c>
      <c r="K119" s="36">
        <v>0</v>
      </c>
      <c r="L119" s="19" t="s">
        <v>52</v>
      </c>
      <c r="M119" s="36">
        <v>0</v>
      </c>
      <c r="N119" s="19" t="s">
        <v>52</v>
      </c>
      <c r="O119" s="36">
        <f t="shared" si="3"/>
        <v>4980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19" t="s">
        <v>2133</v>
      </c>
      <c r="X119" s="19" t="s">
        <v>52</v>
      </c>
      <c r="Y119" s="2" t="s">
        <v>52</v>
      </c>
      <c r="Z119" s="2" t="s">
        <v>52</v>
      </c>
      <c r="AA119" s="37"/>
      <c r="AB119" s="2" t="s">
        <v>52</v>
      </c>
    </row>
    <row r="120" spans="1:28" ht="30" customHeight="1" x14ac:dyDescent="0.4">
      <c r="A120" s="19" t="s">
        <v>284</v>
      </c>
      <c r="B120" s="19" t="s">
        <v>207</v>
      </c>
      <c r="C120" s="19" t="s">
        <v>283</v>
      </c>
      <c r="D120" s="35" t="s">
        <v>101</v>
      </c>
      <c r="E120" s="36">
        <v>6400</v>
      </c>
      <c r="F120" s="19" t="s">
        <v>2109</v>
      </c>
      <c r="G120" s="36">
        <v>5160</v>
      </c>
      <c r="H120" s="19" t="s">
        <v>2110</v>
      </c>
      <c r="I120" s="36">
        <v>5330</v>
      </c>
      <c r="J120" s="19" t="s">
        <v>2111</v>
      </c>
      <c r="K120" s="36">
        <v>0</v>
      </c>
      <c r="L120" s="19" t="s">
        <v>52</v>
      </c>
      <c r="M120" s="36">
        <v>0</v>
      </c>
      <c r="N120" s="19" t="s">
        <v>52</v>
      </c>
      <c r="O120" s="36">
        <f t="shared" si="3"/>
        <v>5160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19" t="s">
        <v>2134</v>
      </c>
      <c r="X120" s="19" t="s">
        <v>52</v>
      </c>
      <c r="Y120" s="2" t="s">
        <v>52</v>
      </c>
      <c r="Z120" s="2" t="s">
        <v>52</v>
      </c>
      <c r="AA120" s="37"/>
      <c r="AB120" s="2" t="s">
        <v>52</v>
      </c>
    </row>
    <row r="121" spans="1:28" ht="30" customHeight="1" x14ac:dyDescent="0.4">
      <c r="A121" s="19" t="s">
        <v>332</v>
      </c>
      <c r="B121" s="19" t="s">
        <v>207</v>
      </c>
      <c r="C121" s="19" t="s">
        <v>331</v>
      </c>
      <c r="D121" s="35" t="s">
        <v>101</v>
      </c>
      <c r="E121" s="36">
        <v>7071</v>
      </c>
      <c r="F121" s="19" t="s">
        <v>2104</v>
      </c>
      <c r="G121" s="36">
        <v>7071</v>
      </c>
      <c r="H121" s="19" t="s">
        <v>2105</v>
      </c>
      <c r="I121" s="36">
        <v>7071</v>
      </c>
      <c r="J121" s="19" t="s">
        <v>2106</v>
      </c>
      <c r="K121" s="36">
        <v>0</v>
      </c>
      <c r="L121" s="19" t="s">
        <v>52</v>
      </c>
      <c r="M121" s="36">
        <v>0</v>
      </c>
      <c r="N121" s="19" t="s">
        <v>52</v>
      </c>
      <c r="O121" s="36">
        <f t="shared" si="3"/>
        <v>7071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19" t="s">
        <v>2135</v>
      </c>
      <c r="X121" s="19" t="s">
        <v>52</v>
      </c>
      <c r="Y121" s="2" t="s">
        <v>52</v>
      </c>
      <c r="Z121" s="2" t="s">
        <v>52</v>
      </c>
      <c r="AA121" s="37"/>
      <c r="AB121" s="2" t="s">
        <v>52</v>
      </c>
    </row>
    <row r="122" spans="1:28" ht="30" customHeight="1" x14ac:dyDescent="0.4">
      <c r="A122" s="19" t="s">
        <v>329</v>
      </c>
      <c r="B122" s="19" t="s">
        <v>207</v>
      </c>
      <c r="C122" s="19" t="s">
        <v>328</v>
      </c>
      <c r="D122" s="35" t="s">
        <v>101</v>
      </c>
      <c r="E122" s="36">
        <v>9458</v>
      </c>
      <c r="F122" s="19" t="s">
        <v>2104</v>
      </c>
      <c r="G122" s="36">
        <v>9458</v>
      </c>
      <c r="H122" s="19" t="s">
        <v>2105</v>
      </c>
      <c r="I122" s="36">
        <v>9458</v>
      </c>
      <c r="J122" s="19" t="s">
        <v>2106</v>
      </c>
      <c r="K122" s="36">
        <v>0</v>
      </c>
      <c r="L122" s="19" t="s">
        <v>52</v>
      </c>
      <c r="M122" s="36">
        <v>0</v>
      </c>
      <c r="N122" s="19" t="s">
        <v>52</v>
      </c>
      <c r="O122" s="36">
        <f t="shared" si="3"/>
        <v>9458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19" t="s">
        <v>2136</v>
      </c>
      <c r="X122" s="19" t="s">
        <v>52</v>
      </c>
      <c r="Y122" s="2" t="s">
        <v>52</v>
      </c>
      <c r="Z122" s="2" t="s">
        <v>52</v>
      </c>
      <c r="AA122" s="37"/>
      <c r="AB122" s="2" t="s">
        <v>52</v>
      </c>
    </row>
    <row r="123" spans="1:28" ht="30" customHeight="1" x14ac:dyDescent="0.4">
      <c r="A123" s="19" t="s">
        <v>326</v>
      </c>
      <c r="B123" s="19" t="s">
        <v>207</v>
      </c>
      <c r="C123" s="19" t="s">
        <v>325</v>
      </c>
      <c r="D123" s="35" t="s">
        <v>101</v>
      </c>
      <c r="E123" s="36">
        <v>12826</v>
      </c>
      <c r="F123" s="19" t="s">
        <v>2104</v>
      </c>
      <c r="G123" s="36">
        <v>12826</v>
      </c>
      <c r="H123" s="19" t="s">
        <v>2105</v>
      </c>
      <c r="I123" s="36">
        <v>12826</v>
      </c>
      <c r="J123" s="19" t="s">
        <v>2106</v>
      </c>
      <c r="K123" s="36">
        <v>0</v>
      </c>
      <c r="L123" s="19" t="s">
        <v>52</v>
      </c>
      <c r="M123" s="36">
        <v>0</v>
      </c>
      <c r="N123" s="19" t="s">
        <v>52</v>
      </c>
      <c r="O123" s="36">
        <f t="shared" si="3"/>
        <v>12826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19" t="s">
        <v>2137</v>
      </c>
      <c r="X123" s="19" t="s">
        <v>52</v>
      </c>
      <c r="Y123" s="2" t="s">
        <v>52</v>
      </c>
      <c r="Z123" s="2" t="s">
        <v>52</v>
      </c>
      <c r="AA123" s="37"/>
      <c r="AB123" s="2" t="s">
        <v>52</v>
      </c>
    </row>
    <row r="124" spans="1:28" ht="30" customHeight="1" x14ac:dyDescent="0.4">
      <c r="A124" s="19" t="s">
        <v>323</v>
      </c>
      <c r="B124" s="19" t="s">
        <v>207</v>
      </c>
      <c r="C124" s="19" t="s">
        <v>322</v>
      </c>
      <c r="D124" s="35" t="s">
        <v>101</v>
      </c>
      <c r="E124" s="36">
        <v>24853</v>
      </c>
      <c r="F124" s="19" t="s">
        <v>2104</v>
      </c>
      <c r="G124" s="36">
        <v>24853</v>
      </c>
      <c r="H124" s="19" t="s">
        <v>2105</v>
      </c>
      <c r="I124" s="36">
        <v>24853</v>
      </c>
      <c r="J124" s="19" t="s">
        <v>2106</v>
      </c>
      <c r="K124" s="36">
        <v>0</v>
      </c>
      <c r="L124" s="19" t="s">
        <v>52</v>
      </c>
      <c r="M124" s="36">
        <v>0</v>
      </c>
      <c r="N124" s="19" t="s">
        <v>52</v>
      </c>
      <c r="O124" s="36">
        <f t="shared" si="3"/>
        <v>24853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19" t="s">
        <v>2138</v>
      </c>
      <c r="X124" s="19" t="s">
        <v>52</v>
      </c>
      <c r="Y124" s="2" t="s">
        <v>52</v>
      </c>
      <c r="Z124" s="2" t="s">
        <v>52</v>
      </c>
      <c r="AA124" s="37"/>
      <c r="AB124" s="2" t="s">
        <v>52</v>
      </c>
    </row>
    <row r="125" spans="1:28" ht="30" customHeight="1" x14ac:dyDescent="0.4">
      <c r="A125" s="19" t="s">
        <v>230</v>
      </c>
      <c r="B125" s="19" t="s">
        <v>207</v>
      </c>
      <c r="C125" s="19" t="s">
        <v>229</v>
      </c>
      <c r="D125" s="35" t="s">
        <v>101</v>
      </c>
      <c r="E125" s="36">
        <v>16000</v>
      </c>
      <c r="F125" s="19" t="s">
        <v>2117</v>
      </c>
      <c r="G125" s="36">
        <v>0</v>
      </c>
      <c r="H125" s="19" t="s">
        <v>52</v>
      </c>
      <c r="I125" s="36">
        <v>16008</v>
      </c>
      <c r="J125" s="19" t="s">
        <v>2085</v>
      </c>
      <c r="K125" s="36">
        <v>0</v>
      </c>
      <c r="L125" s="19" t="s">
        <v>52</v>
      </c>
      <c r="M125" s="36">
        <v>0</v>
      </c>
      <c r="N125" s="19" t="s">
        <v>52</v>
      </c>
      <c r="O125" s="36">
        <f t="shared" si="3"/>
        <v>16000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19" t="s">
        <v>2139</v>
      </c>
      <c r="X125" s="19" t="s">
        <v>52</v>
      </c>
      <c r="Y125" s="2" t="s">
        <v>52</v>
      </c>
      <c r="Z125" s="2" t="s">
        <v>52</v>
      </c>
      <c r="AA125" s="37"/>
      <c r="AB125" s="2" t="s">
        <v>52</v>
      </c>
    </row>
    <row r="126" spans="1:28" ht="30" customHeight="1" x14ac:dyDescent="0.4">
      <c r="A126" s="19" t="s">
        <v>344</v>
      </c>
      <c r="B126" s="19" t="s">
        <v>207</v>
      </c>
      <c r="C126" s="19" t="s">
        <v>343</v>
      </c>
      <c r="D126" s="35" t="s">
        <v>101</v>
      </c>
      <c r="E126" s="36">
        <v>3452</v>
      </c>
      <c r="F126" s="19" t="s">
        <v>2104</v>
      </c>
      <c r="G126" s="36">
        <v>3452</v>
      </c>
      <c r="H126" s="19" t="s">
        <v>2105</v>
      </c>
      <c r="I126" s="36">
        <v>3452</v>
      </c>
      <c r="J126" s="19" t="s">
        <v>2106</v>
      </c>
      <c r="K126" s="36">
        <v>0</v>
      </c>
      <c r="L126" s="19" t="s">
        <v>52</v>
      </c>
      <c r="M126" s="36">
        <v>0</v>
      </c>
      <c r="N126" s="19" t="s">
        <v>52</v>
      </c>
      <c r="O126" s="36">
        <f t="shared" si="3"/>
        <v>3452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19" t="s">
        <v>2140</v>
      </c>
      <c r="X126" s="19" t="s">
        <v>52</v>
      </c>
      <c r="Y126" s="2" t="s">
        <v>52</v>
      </c>
      <c r="Z126" s="2" t="s">
        <v>52</v>
      </c>
      <c r="AA126" s="37"/>
      <c r="AB126" s="2" t="s">
        <v>52</v>
      </c>
    </row>
    <row r="127" spans="1:28" ht="30" customHeight="1" x14ac:dyDescent="0.4">
      <c r="A127" s="19" t="s">
        <v>341</v>
      </c>
      <c r="B127" s="19" t="s">
        <v>207</v>
      </c>
      <c r="C127" s="19" t="s">
        <v>340</v>
      </c>
      <c r="D127" s="35" t="s">
        <v>101</v>
      </c>
      <c r="E127" s="36">
        <v>4418</v>
      </c>
      <c r="F127" s="19" t="s">
        <v>2104</v>
      </c>
      <c r="G127" s="36">
        <v>4418</v>
      </c>
      <c r="H127" s="19" t="s">
        <v>2105</v>
      </c>
      <c r="I127" s="36">
        <v>4418</v>
      </c>
      <c r="J127" s="19" t="s">
        <v>2106</v>
      </c>
      <c r="K127" s="36">
        <v>0</v>
      </c>
      <c r="L127" s="19" t="s">
        <v>52</v>
      </c>
      <c r="M127" s="36">
        <v>0</v>
      </c>
      <c r="N127" s="19" t="s">
        <v>52</v>
      </c>
      <c r="O127" s="36">
        <f t="shared" si="3"/>
        <v>4418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19" t="s">
        <v>2141</v>
      </c>
      <c r="X127" s="19" t="s">
        <v>52</v>
      </c>
      <c r="Y127" s="2" t="s">
        <v>52</v>
      </c>
      <c r="Z127" s="2" t="s">
        <v>52</v>
      </c>
      <c r="AA127" s="37"/>
      <c r="AB127" s="2" t="s">
        <v>52</v>
      </c>
    </row>
    <row r="128" spans="1:28" ht="30" customHeight="1" x14ac:dyDescent="0.4">
      <c r="A128" s="19" t="s">
        <v>338</v>
      </c>
      <c r="B128" s="19" t="s">
        <v>207</v>
      </c>
      <c r="C128" s="19" t="s">
        <v>337</v>
      </c>
      <c r="D128" s="35" t="s">
        <v>101</v>
      </c>
      <c r="E128" s="36">
        <v>6371</v>
      </c>
      <c r="F128" s="19" t="s">
        <v>2104</v>
      </c>
      <c r="G128" s="36">
        <v>6371</v>
      </c>
      <c r="H128" s="19" t="s">
        <v>2105</v>
      </c>
      <c r="I128" s="36">
        <v>6371</v>
      </c>
      <c r="J128" s="19" t="s">
        <v>2106</v>
      </c>
      <c r="K128" s="36">
        <v>0</v>
      </c>
      <c r="L128" s="19" t="s">
        <v>52</v>
      </c>
      <c r="M128" s="36">
        <v>0</v>
      </c>
      <c r="N128" s="19" t="s">
        <v>52</v>
      </c>
      <c r="O128" s="36">
        <f t="shared" si="3"/>
        <v>6371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19" t="s">
        <v>2142</v>
      </c>
      <c r="X128" s="19" t="s">
        <v>52</v>
      </c>
      <c r="Y128" s="2" t="s">
        <v>52</v>
      </c>
      <c r="Z128" s="2" t="s">
        <v>52</v>
      </c>
      <c r="AA128" s="37"/>
      <c r="AB128" s="2" t="s">
        <v>52</v>
      </c>
    </row>
    <row r="129" spans="1:28" ht="30" customHeight="1" x14ac:dyDescent="0.4">
      <c r="A129" s="19" t="s">
        <v>335</v>
      </c>
      <c r="B129" s="19" t="s">
        <v>207</v>
      </c>
      <c r="C129" s="19" t="s">
        <v>334</v>
      </c>
      <c r="D129" s="35" t="s">
        <v>101</v>
      </c>
      <c r="E129" s="36">
        <v>12641</v>
      </c>
      <c r="F129" s="19" t="s">
        <v>2104</v>
      </c>
      <c r="G129" s="36">
        <v>12641</v>
      </c>
      <c r="H129" s="19" t="s">
        <v>2105</v>
      </c>
      <c r="I129" s="36">
        <v>12641</v>
      </c>
      <c r="J129" s="19" t="s">
        <v>2106</v>
      </c>
      <c r="K129" s="36">
        <v>0</v>
      </c>
      <c r="L129" s="19" t="s">
        <v>52</v>
      </c>
      <c r="M129" s="36">
        <v>0</v>
      </c>
      <c r="N129" s="19" t="s">
        <v>52</v>
      </c>
      <c r="O129" s="36">
        <f t="shared" si="3"/>
        <v>12641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19" t="s">
        <v>2143</v>
      </c>
      <c r="X129" s="19" t="s">
        <v>52</v>
      </c>
      <c r="Y129" s="2" t="s">
        <v>52</v>
      </c>
      <c r="Z129" s="2" t="s">
        <v>52</v>
      </c>
      <c r="AA129" s="37"/>
      <c r="AB129" s="2" t="s">
        <v>52</v>
      </c>
    </row>
    <row r="130" spans="1:28" ht="30" customHeight="1" x14ac:dyDescent="0.4">
      <c r="A130" s="19" t="s">
        <v>299</v>
      </c>
      <c r="B130" s="19" t="s">
        <v>207</v>
      </c>
      <c r="C130" s="19" t="s">
        <v>298</v>
      </c>
      <c r="D130" s="35" t="s">
        <v>101</v>
      </c>
      <c r="E130" s="36">
        <v>5799</v>
      </c>
      <c r="F130" s="19" t="s">
        <v>2104</v>
      </c>
      <c r="G130" s="36">
        <v>5799</v>
      </c>
      <c r="H130" s="19" t="s">
        <v>2105</v>
      </c>
      <c r="I130" s="36">
        <v>5799</v>
      </c>
      <c r="J130" s="19" t="s">
        <v>2106</v>
      </c>
      <c r="K130" s="36">
        <v>0</v>
      </c>
      <c r="L130" s="19" t="s">
        <v>52</v>
      </c>
      <c r="M130" s="36">
        <v>0</v>
      </c>
      <c r="N130" s="19" t="s">
        <v>52</v>
      </c>
      <c r="O130" s="36">
        <f t="shared" si="3"/>
        <v>5799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19" t="s">
        <v>2144</v>
      </c>
      <c r="X130" s="19" t="s">
        <v>52</v>
      </c>
      <c r="Y130" s="2" t="s">
        <v>52</v>
      </c>
      <c r="Z130" s="2" t="s">
        <v>52</v>
      </c>
      <c r="AA130" s="37"/>
      <c r="AB130" s="2" t="s">
        <v>52</v>
      </c>
    </row>
    <row r="131" spans="1:28" ht="30" customHeight="1" x14ac:dyDescent="0.4">
      <c r="A131" s="19" t="s">
        <v>296</v>
      </c>
      <c r="B131" s="19" t="s">
        <v>207</v>
      </c>
      <c r="C131" s="19" t="s">
        <v>295</v>
      </c>
      <c r="D131" s="35" t="s">
        <v>101</v>
      </c>
      <c r="E131" s="36">
        <v>8796</v>
      </c>
      <c r="F131" s="19" t="s">
        <v>2104</v>
      </c>
      <c r="G131" s="36">
        <v>8796</v>
      </c>
      <c r="H131" s="19" t="s">
        <v>2105</v>
      </c>
      <c r="I131" s="36">
        <v>8796</v>
      </c>
      <c r="J131" s="19" t="s">
        <v>2106</v>
      </c>
      <c r="K131" s="36">
        <v>0</v>
      </c>
      <c r="L131" s="19" t="s">
        <v>52</v>
      </c>
      <c r="M131" s="36">
        <v>0</v>
      </c>
      <c r="N131" s="19" t="s">
        <v>52</v>
      </c>
      <c r="O131" s="36">
        <f t="shared" si="3"/>
        <v>8796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19" t="s">
        <v>2145</v>
      </c>
      <c r="X131" s="19" t="s">
        <v>52</v>
      </c>
      <c r="Y131" s="2" t="s">
        <v>52</v>
      </c>
      <c r="Z131" s="2" t="s">
        <v>52</v>
      </c>
      <c r="AA131" s="37"/>
      <c r="AB131" s="2" t="s">
        <v>52</v>
      </c>
    </row>
    <row r="132" spans="1:28" ht="30" customHeight="1" x14ac:dyDescent="0.4">
      <c r="A132" s="19" t="s">
        <v>293</v>
      </c>
      <c r="B132" s="19" t="s">
        <v>207</v>
      </c>
      <c r="C132" s="19" t="s">
        <v>292</v>
      </c>
      <c r="D132" s="35" t="s">
        <v>101</v>
      </c>
      <c r="E132" s="36">
        <v>11486</v>
      </c>
      <c r="F132" s="19" t="s">
        <v>2104</v>
      </c>
      <c r="G132" s="36">
        <v>11486</v>
      </c>
      <c r="H132" s="19" t="s">
        <v>2105</v>
      </c>
      <c r="I132" s="36">
        <v>11486</v>
      </c>
      <c r="J132" s="19" t="s">
        <v>2106</v>
      </c>
      <c r="K132" s="36">
        <v>0</v>
      </c>
      <c r="L132" s="19" t="s">
        <v>52</v>
      </c>
      <c r="M132" s="36">
        <v>0</v>
      </c>
      <c r="N132" s="19" t="s">
        <v>52</v>
      </c>
      <c r="O132" s="36">
        <f t="shared" si="3"/>
        <v>11486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19" t="s">
        <v>2146</v>
      </c>
      <c r="X132" s="19" t="s">
        <v>52</v>
      </c>
      <c r="Y132" s="2" t="s">
        <v>52</v>
      </c>
      <c r="Z132" s="2" t="s">
        <v>52</v>
      </c>
      <c r="AA132" s="37"/>
      <c r="AB132" s="2" t="s">
        <v>52</v>
      </c>
    </row>
    <row r="133" spans="1:28" ht="30" customHeight="1" x14ac:dyDescent="0.4">
      <c r="A133" s="19" t="s">
        <v>236</v>
      </c>
      <c r="B133" s="19" t="s">
        <v>207</v>
      </c>
      <c r="C133" s="19" t="s">
        <v>235</v>
      </c>
      <c r="D133" s="35" t="s">
        <v>101</v>
      </c>
      <c r="E133" s="36">
        <v>8428</v>
      </c>
      <c r="F133" s="19" t="s">
        <v>2104</v>
      </c>
      <c r="G133" s="36">
        <v>8428</v>
      </c>
      <c r="H133" s="19" t="s">
        <v>2105</v>
      </c>
      <c r="I133" s="36">
        <v>8428</v>
      </c>
      <c r="J133" s="19" t="s">
        <v>2106</v>
      </c>
      <c r="K133" s="36">
        <v>0</v>
      </c>
      <c r="L133" s="19" t="s">
        <v>52</v>
      </c>
      <c r="M133" s="36">
        <v>0</v>
      </c>
      <c r="N133" s="19" t="s">
        <v>52</v>
      </c>
      <c r="O133" s="36">
        <f t="shared" si="3"/>
        <v>8428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19" t="s">
        <v>2147</v>
      </c>
      <c r="X133" s="19" t="s">
        <v>52</v>
      </c>
      <c r="Y133" s="2" t="s">
        <v>52</v>
      </c>
      <c r="Z133" s="2" t="s">
        <v>52</v>
      </c>
      <c r="AA133" s="37"/>
      <c r="AB133" s="2" t="s">
        <v>52</v>
      </c>
    </row>
    <row r="134" spans="1:28" ht="30" customHeight="1" x14ac:dyDescent="0.4">
      <c r="A134" s="19" t="s">
        <v>227</v>
      </c>
      <c r="B134" s="19" t="s">
        <v>207</v>
      </c>
      <c r="C134" s="19" t="s">
        <v>226</v>
      </c>
      <c r="D134" s="35" t="s">
        <v>101</v>
      </c>
      <c r="E134" s="36">
        <v>3200</v>
      </c>
      <c r="F134" s="19" t="s">
        <v>2117</v>
      </c>
      <c r="G134" s="36">
        <v>2133</v>
      </c>
      <c r="H134" s="19" t="s">
        <v>2084</v>
      </c>
      <c r="I134" s="36">
        <v>3200</v>
      </c>
      <c r="J134" s="19" t="s">
        <v>2085</v>
      </c>
      <c r="K134" s="36">
        <v>0</v>
      </c>
      <c r="L134" s="19" t="s">
        <v>52</v>
      </c>
      <c r="M134" s="36">
        <v>0</v>
      </c>
      <c r="N134" s="19" t="s">
        <v>52</v>
      </c>
      <c r="O134" s="36">
        <f t="shared" ref="O134:O165" si="4">SMALL(E134:M134,COUNTIF(E134:M134,0)+1)</f>
        <v>2133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19" t="s">
        <v>2148</v>
      </c>
      <c r="X134" s="19" t="s">
        <v>52</v>
      </c>
      <c r="Y134" s="2" t="s">
        <v>52</v>
      </c>
      <c r="Z134" s="2" t="s">
        <v>52</v>
      </c>
      <c r="AA134" s="37"/>
      <c r="AB134" s="2" t="s">
        <v>52</v>
      </c>
    </row>
    <row r="135" spans="1:28" ht="30" customHeight="1" x14ac:dyDescent="0.4">
      <c r="A135" s="19" t="s">
        <v>224</v>
      </c>
      <c r="B135" s="19" t="s">
        <v>207</v>
      </c>
      <c r="C135" s="19" t="s">
        <v>223</v>
      </c>
      <c r="D135" s="35" t="s">
        <v>101</v>
      </c>
      <c r="E135" s="36">
        <v>8150</v>
      </c>
      <c r="F135" s="19" t="s">
        <v>2117</v>
      </c>
      <c r="G135" s="36">
        <v>8157</v>
      </c>
      <c r="H135" s="19" t="s">
        <v>2084</v>
      </c>
      <c r="I135" s="36">
        <v>8157</v>
      </c>
      <c r="J135" s="19" t="s">
        <v>2085</v>
      </c>
      <c r="K135" s="36">
        <v>0</v>
      </c>
      <c r="L135" s="19" t="s">
        <v>52</v>
      </c>
      <c r="M135" s="36">
        <v>0</v>
      </c>
      <c r="N135" s="19" t="s">
        <v>52</v>
      </c>
      <c r="O135" s="36">
        <f t="shared" si="4"/>
        <v>8150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19" t="s">
        <v>2149</v>
      </c>
      <c r="X135" s="19" t="s">
        <v>52</v>
      </c>
      <c r="Y135" s="2" t="s">
        <v>52</v>
      </c>
      <c r="Z135" s="2" t="s">
        <v>52</v>
      </c>
      <c r="AA135" s="37"/>
      <c r="AB135" s="2" t="s">
        <v>52</v>
      </c>
    </row>
    <row r="136" spans="1:28" ht="30" customHeight="1" x14ac:dyDescent="0.4">
      <c r="A136" s="19" t="s">
        <v>215</v>
      </c>
      <c r="B136" s="19" t="s">
        <v>207</v>
      </c>
      <c r="C136" s="19" t="s">
        <v>214</v>
      </c>
      <c r="D136" s="35" t="s">
        <v>101</v>
      </c>
      <c r="E136" s="36">
        <v>7330</v>
      </c>
      <c r="F136" s="19" t="s">
        <v>2117</v>
      </c>
      <c r="G136" s="36">
        <v>4887</v>
      </c>
      <c r="H136" s="19" t="s">
        <v>2084</v>
      </c>
      <c r="I136" s="36">
        <v>7331</v>
      </c>
      <c r="J136" s="19" t="s">
        <v>2150</v>
      </c>
      <c r="K136" s="36">
        <v>0</v>
      </c>
      <c r="L136" s="19" t="s">
        <v>52</v>
      </c>
      <c r="M136" s="36">
        <v>0</v>
      </c>
      <c r="N136" s="19" t="s">
        <v>52</v>
      </c>
      <c r="O136" s="36">
        <f t="shared" si="4"/>
        <v>4887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19" t="s">
        <v>2151</v>
      </c>
      <c r="X136" s="19" t="s">
        <v>52</v>
      </c>
      <c r="Y136" s="2" t="s">
        <v>52</v>
      </c>
      <c r="Z136" s="2" t="s">
        <v>52</v>
      </c>
      <c r="AA136" s="37"/>
      <c r="AB136" s="2" t="s">
        <v>52</v>
      </c>
    </row>
    <row r="137" spans="1:28" ht="30" customHeight="1" x14ac:dyDescent="0.4">
      <c r="A137" s="19" t="s">
        <v>233</v>
      </c>
      <c r="B137" s="19" t="s">
        <v>207</v>
      </c>
      <c r="C137" s="19" t="s">
        <v>232</v>
      </c>
      <c r="D137" s="35" t="s">
        <v>101</v>
      </c>
      <c r="E137" s="36">
        <v>6690</v>
      </c>
      <c r="F137" s="19" t="s">
        <v>2117</v>
      </c>
      <c r="G137" s="36">
        <v>4462</v>
      </c>
      <c r="H137" s="19" t="s">
        <v>2084</v>
      </c>
      <c r="I137" s="36">
        <v>6693</v>
      </c>
      <c r="J137" s="19" t="s">
        <v>2150</v>
      </c>
      <c r="K137" s="36">
        <v>0</v>
      </c>
      <c r="L137" s="19" t="s">
        <v>52</v>
      </c>
      <c r="M137" s="36">
        <v>0</v>
      </c>
      <c r="N137" s="19" t="s">
        <v>52</v>
      </c>
      <c r="O137" s="36">
        <f t="shared" si="4"/>
        <v>4462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19" t="s">
        <v>2152</v>
      </c>
      <c r="X137" s="19" t="s">
        <v>52</v>
      </c>
      <c r="Y137" s="2" t="s">
        <v>52</v>
      </c>
      <c r="Z137" s="2" t="s">
        <v>52</v>
      </c>
      <c r="AA137" s="37"/>
      <c r="AB137" s="2" t="s">
        <v>52</v>
      </c>
    </row>
    <row r="138" spans="1:28" ht="30" customHeight="1" x14ac:dyDescent="0.4">
      <c r="A138" s="19" t="s">
        <v>701</v>
      </c>
      <c r="B138" s="19" t="s">
        <v>699</v>
      </c>
      <c r="C138" s="19" t="s">
        <v>700</v>
      </c>
      <c r="D138" s="35" t="s">
        <v>101</v>
      </c>
      <c r="E138" s="36">
        <v>7480</v>
      </c>
      <c r="F138" s="19" t="s">
        <v>2153</v>
      </c>
      <c r="G138" s="36">
        <v>5560</v>
      </c>
      <c r="H138" s="19" t="s">
        <v>2154</v>
      </c>
      <c r="I138" s="36">
        <v>5857</v>
      </c>
      <c r="J138" s="19" t="s">
        <v>2155</v>
      </c>
      <c r="K138" s="36">
        <v>0</v>
      </c>
      <c r="L138" s="19" t="s">
        <v>52</v>
      </c>
      <c r="M138" s="36">
        <v>0</v>
      </c>
      <c r="N138" s="19" t="s">
        <v>52</v>
      </c>
      <c r="O138" s="36">
        <f t="shared" si="4"/>
        <v>5560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19" t="s">
        <v>2156</v>
      </c>
      <c r="X138" s="19" t="s">
        <v>52</v>
      </c>
      <c r="Y138" s="2" t="s">
        <v>52</v>
      </c>
      <c r="Z138" s="2" t="s">
        <v>52</v>
      </c>
      <c r="AA138" s="37"/>
      <c r="AB138" s="2" t="s">
        <v>52</v>
      </c>
    </row>
    <row r="139" spans="1:28" ht="30" customHeight="1" x14ac:dyDescent="0.4">
      <c r="A139" s="19" t="s">
        <v>717</v>
      </c>
      <c r="B139" s="19" t="s">
        <v>699</v>
      </c>
      <c r="C139" s="19" t="s">
        <v>716</v>
      </c>
      <c r="D139" s="35" t="s">
        <v>101</v>
      </c>
      <c r="E139" s="36">
        <v>12630</v>
      </c>
      <c r="F139" s="19" t="s">
        <v>2153</v>
      </c>
      <c r="G139" s="36">
        <v>10290</v>
      </c>
      <c r="H139" s="19" t="s">
        <v>2154</v>
      </c>
      <c r="I139" s="36">
        <v>11700</v>
      </c>
      <c r="J139" s="19" t="s">
        <v>2155</v>
      </c>
      <c r="K139" s="36">
        <v>0</v>
      </c>
      <c r="L139" s="19" t="s">
        <v>52</v>
      </c>
      <c r="M139" s="36">
        <v>0</v>
      </c>
      <c r="N139" s="19" t="s">
        <v>52</v>
      </c>
      <c r="O139" s="36">
        <f t="shared" si="4"/>
        <v>10290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19" t="s">
        <v>2157</v>
      </c>
      <c r="X139" s="19" t="s">
        <v>52</v>
      </c>
      <c r="Y139" s="2" t="s">
        <v>52</v>
      </c>
      <c r="Z139" s="2" t="s">
        <v>52</v>
      </c>
      <c r="AA139" s="37"/>
      <c r="AB139" s="2" t="s">
        <v>52</v>
      </c>
    </row>
    <row r="140" spans="1:28" ht="30" customHeight="1" x14ac:dyDescent="0.4">
      <c r="A140" s="19" t="s">
        <v>729</v>
      </c>
      <c r="B140" s="19" t="s">
        <v>699</v>
      </c>
      <c r="C140" s="19" t="s">
        <v>728</v>
      </c>
      <c r="D140" s="35" t="s">
        <v>101</v>
      </c>
      <c r="E140" s="36">
        <v>3440</v>
      </c>
      <c r="F140" s="19" t="s">
        <v>2096</v>
      </c>
      <c r="G140" s="36">
        <v>3520</v>
      </c>
      <c r="H140" s="19" t="s">
        <v>2158</v>
      </c>
      <c r="I140" s="36">
        <v>3757</v>
      </c>
      <c r="J140" s="19" t="s">
        <v>2159</v>
      </c>
      <c r="K140" s="36">
        <v>0</v>
      </c>
      <c r="L140" s="19" t="s">
        <v>52</v>
      </c>
      <c r="M140" s="36">
        <v>0</v>
      </c>
      <c r="N140" s="19" t="s">
        <v>52</v>
      </c>
      <c r="O140" s="36">
        <f t="shared" si="4"/>
        <v>3440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19" t="s">
        <v>2160</v>
      </c>
      <c r="X140" s="19" t="s">
        <v>52</v>
      </c>
      <c r="Y140" s="2" t="s">
        <v>52</v>
      </c>
      <c r="Z140" s="2" t="s">
        <v>52</v>
      </c>
      <c r="AA140" s="37"/>
      <c r="AB140" s="2" t="s">
        <v>52</v>
      </c>
    </row>
    <row r="141" spans="1:28" ht="30" customHeight="1" x14ac:dyDescent="0.4">
      <c r="A141" s="19" t="s">
        <v>470</v>
      </c>
      <c r="B141" s="19" t="s">
        <v>465</v>
      </c>
      <c r="C141" s="19" t="s">
        <v>469</v>
      </c>
      <c r="D141" s="35" t="s">
        <v>101</v>
      </c>
      <c r="E141" s="36">
        <v>476</v>
      </c>
      <c r="F141" s="19" t="s">
        <v>2076</v>
      </c>
      <c r="G141" s="36">
        <v>403</v>
      </c>
      <c r="H141" s="19" t="s">
        <v>2161</v>
      </c>
      <c r="I141" s="36">
        <v>650</v>
      </c>
      <c r="J141" s="19" t="s">
        <v>2162</v>
      </c>
      <c r="K141" s="36">
        <v>0</v>
      </c>
      <c r="L141" s="19" t="s">
        <v>52</v>
      </c>
      <c r="M141" s="36">
        <v>0</v>
      </c>
      <c r="N141" s="19" t="s">
        <v>52</v>
      </c>
      <c r="O141" s="36">
        <f t="shared" si="4"/>
        <v>403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19" t="s">
        <v>2163</v>
      </c>
      <c r="X141" s="19" t="s">
        <v>52</v>
      </c>
      <c r="Y141" s="2" t="s">
        <v>52</v>
      </c>
      <c r="Z141" s="2" t="s">
        <v>52</v>
      </c>
      <c r="AA141" s="37"/>
      <c r="AB141" s="2" t="s">
        <v>52</v>
      </c>
    </row>
    <row r="142" spans="1:28" ht="30" customHeight="1" x14ac:dyDescent="0.4">
      <c r="A142" s="19" t="s">
        <v>473</v>
      </c>
      <c r="B142" s="19" t="s">
        <v>465</v>
      </c>
      <c r="C142" s="19" t="s">
        <v>472</v>
      </c>
      <c r="D142" s="35" t="s">
        <v>101</v>
      </c>
      <c r="E142" s="36">
        <v>1190</v>
      </c>
      <c r="F142" s="19" t="s">
        <v>2076</v>
      </c>
      <c r="G142" s="36">
        <v>1001</v>
      </c>
      <c r="H142" s="19" t="s">
        <v>2161</v>
      </c>
      <c r="I142" s="36">
        <v>1580</v>
      </c>
      <c r="J142" s="19" t="s">
        <v>2162</v>
      </c>
      <c r="K142" s="36">
        <v>0</v>
      </c>
      <c r="L142" s="19" t="s">
        <v>52</v>
      </c>
      <c r="M142" s="36">
        <v>0</v>
      </c>
      <c r="N142" s="19" t="s">
        <v>52</v>
      </c>
      <c r="O142" s="36">
        <f t="shared" si="4"/>
        <v>1001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19" t="s">
        <v>2164</v>
      </c>
      <c r="X142" s="19" t="s">
        <v>52</v>
      </c>
      <c r="Y142" s="2" t="s">
        <v>52</v>
      </c>
      <c r="Z142" s="2" t="s">
        <v>52</v>
      </c>
      <c r="AA142" s="37"/>
      <c r="AB142" s="2" t="s">
        <v>52</v>
      </c>
    </row>
    <row r="143" spans="1:28" ht="30" customHeight="1" x14ac:dyDescent="0.4">
      <c r="A143" s="19" t="s">
        <v>476</v>
      </c>
      <c r="B143" s="19" t="s">
        <v>465</v>
      </c>
      <c r="C143" s="19" t="s">
        <v>475</v>
      </c>
      <c r="D143" s="35" t="s">
        <v>101</v>
      </c>
      <c r="E143" s="36">
        <v>2352</v>
      </c>
      <c r="F143" s="19" t="s">
        <v>2076</v>
      </c>
      <c r="G143" s="36">
        <v>1990</v>
      </c>
      <c r="H143" s="19" t="s">
        <v>2161</v>
      </c>
      <c r="I143" s="36">
        <v>3030</v>
      </c>
      <c r="J143" s="19" t="s">
        <v>2162</v>
      </c>
      <c r="K143" s="36">
        <v>0</v>
      </c>
      <c r="L143" s="19" t="s">
        <v>52</v>
      </c>
      <c r="M143" s="36">
        <v>0</v>
      </c>
      <c r="N143" s="19" t="s">
        <v>52</v>
      </c>
      <c r="O143" s="36">
        <f t="shared" si="4"/>
        <v>1990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19" t="s">
        <v>2165</v>
      </c>
      <c r="X143" s="19" t="s">
        <v>52</v>
      </c>
      <c r="Y143" s="2" t="s">
        <v>52</v>
      </c>
      <c r="Z143" s="2" t="s">
        <v>52</v>
      </c>
      <c r="AA143" s="37"/>
      <c r="AB143" s="2" t="s">
        <v>52</v>
      </c>
    </row>
    <row r="144" spans="1:28" ht="30" customHeight="1" x14ac:dyDescent="0.4">
      <c r="A144" s="19" t="s">
        <v>467</v>
      </c>
      <c r="B144" s="19" t="s">
        <v>465</v>
      </c>
      <c r="C144" s="19" t="s">
        <v>466</v>
      </c>
      <c r="D144" s="35" t="s">
        <v>101</v>
      </c>
      <c r="E144" s="36">
        <v>0</v>
      </c>
      <c r="F144" s="19" t="s">
        <v>52</v>
      </c>
      <c r="G144" s="36">
        <v>334</v>
      </c>
      <c r="H144" s="19" t="s">
        <v>2161</v>
      </c>
      <c r="I144" s="36">
        <v>470</v>
      </c>
      <c r="J144" s="19" t="s">
        <v>2162</v>
      </c>
      <c r="K144" s="36">
        <v>0</v>
      </c>
      <c r="L144" s="19" t="s">
        <v>52</v>
      </c>
      <c r="M144" s="36">
        <v>0</v>
      </c>
      <c r="N144" s="19" t="s">
        <v>52</v>
      </c>
      <c r="O144" s="36">
        <f t="shared" si="4"/>
        <v>334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19" t="s">
        <v>2166</v>
      </c>
      <c r="X144" s="19" t="s">
        <v>52</v>
      </c>
      <c r="Y144" s="2" t="s">
        <v>52</v>
      </c>
      <c r="Z144" s="2" t="s">
        <v>52</v>
      </c>
      <c r="AA144" s="37"/>
      <c r="AB144" s="2" t="s">
        <v>52</v>
      </c>
    </row>
    <row r="145" spans="1:28" ht="30" customHeight="1" x14ac:dyDescent="0.4">
      <c r="A145" s="19" t="s">
        <v>1094</v>
      </c>
      <c r="B145" s="19" t="s">
        <v>1093</v>
      </c>
      <c r="C145" s="19" t="s">
        <v>565</v>
      </c>
      <c r="D145" s="35" t="s">
        <v>101</v>
      </c>
      <c r="E145" s="36">
        <v>0</v>
      </c>
      <c r="F145" s="19" t="s">
        <v>52</v>
      </c>
      <c r="G145" s="36">
        <v>0</v>
      </c>
      <c r="H145" s="19" t="s">
        <v>52</v>
      </c>
      <c r="I145" s="36">
        <v>0</v>
      </c>
      <c r="J145" s="19" t="s">
        <v>52</v>
      </c>
      <c r="K145" s="36">
        <v>75000</v>
      </c>
      <c r="L145" s="19" t="s">
        <v>52</v>
      </c>
      <c r="M145" s="36">
        <v>0</v>
      </c>
      <c r="N145" s="19" t="s">
        <v>52</v>
      </c>
      <c r="O145" s="36">
        <f t="shared" si="4"/>
        <v>75000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19" t="s">
        <v>2167</v>
      </c>
      <c r="X145" s="19" t="s">
        <v>52</v>
      </c>
      <c r="Y145" s="2" t="s">
        <v>52</v>
      </c>
      <c r="Z145" s="2" t="s">
        <v>52</v>
      </c>
      <c r="AA145" s="37"/>
      <c r="AB145" s="2" t="s">
        <v>52</v>
      </c>
    </row>
    <row r="146" spans="1:28" ht="30" customHeight="1" x14ac:dyDescent="0.4">
      <c r="A146" s="19" t="s">
        <v>482</v>
      </c>
      <c r="B146" s="19" t="s">
        <v>481</v>
      </c>
      <c r="C146" s="19" t="s">
        <v>469</v>
      </c>
      <c r="D146" s="35" t="s">
        <v>101</v>
      </c>
      <c r="E146" s="36">
        <v>392</v>
      </c>
      <c r="F146" s="19" t="s">
        <v>2076</v>
      </c>
      <c r="G146" s="36">
        <v>345</v>
      </c>
      <c r="H146" s="19" t="s">
        <v>2161</v>
      </c>
      <c r="I146" s="36">
        <v>480</v>
      </c>
      <c r="J146" s="19" t="s">
        <v>2162</v>
      </c>
      <c r="K146" s="36">
        <v>0</v>
      </c>
      <c r="L146" s="19" t="s">
        <v>52</v>
      </c>
      <c r="M146" s="36">
        <v>0</v>
      </c>
      <c r="N146" s="19" t="s">
        <v>52</v>
      </c>
      <c r="O146" s="36">
        <f t="shared" si="4"/>
        <v>345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19" t="s">
        <v>2168</v>
      </c>
      <c r="X146" s="19" t="s">
        <v>52</v>
      </c>
      <c r="Y146" s="2" t="s">
        <v>52</v>
      </c>
      <c r="Z146" s="2" t="s">
        <v>52</v>
      </c>
      <c r="AA146" s="37"/>
      <c r="AB146" s="2" t="s">
        <v>52</v>
      </c>
    </row>
    <row r="147" spans="1:28" ht="30" customHeight="1" x14ac:dyDescent="0.4">
      <c r="A147" s="19" t="s">
        <v>484</v>
      </c>
      <c r="B147" s="19" t="s">
        <v>481</v>
      </c>
      <c r="C147" s="19" t="s">
        <v>472</v>
      </c>
      <c r="D147" s="35" t="s">
        <v>101</v>
      </c>
      <c r="E147" s="36">
        <v>672</v>
      </c>
      <c r="F147" s="19" t="s">
        <v>2076</v>
      </c>
      <c r="G147" s="36">
        <v>598</v>
      </c>
      <c r="H147" s="19" t="s">
        <v>2161</v>
      </c>
      <c r="I147" s="36">
        <v>830</v>
      </c>
      <c r="J147" s="19" t="s">
        <v>2162</v>
      </c>
      <c r="K147" s="36">
        <v>0</v>
      </c>
      <c r="L147" s="19" t="s">
        <v>52</v>
      </c>
      <c r="M147" s="36">
        <v>0</v>
      </c>
      <c r="N147" s="19" t="s">
        <v>52</v>
      </c>
      <c r="O147" s="36">
        <f t="shared" si="4"/>
        <v>598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19" t="s">
        <v>2169</v>
      </c>
      <c r="X147" s="19" t="s">
        <v>52</v>
      </c>
      <c r="Y147" s="2" t="s">
        <v>52</v>
      </c>
      <c r="Z147" s="2" t="s">
        <v>52</v>
      </c>
      <c r="AA147" s="37"/>
      <c r="AB147" s="2" t="s">
        <v>52</v>
      </c>
    </row>
    <row r="148" spans="1:28" ht="30" customHeight="1" x14ac:dyDescent="0.4">
      <c r="A148" s="19" t="s">
        <v>486</v>
      </c>
      <c r="B148" s="19" t="s">
        <v>481</v>
      </c>
      <c r="C148" s="19" t="s">
        <v>475</v>
      </c>
      <c r="D148" s="35" t="s">
        <v>101</v>
      </c>
      <c r="E148" s="36">
        <v>1232</v>
      </c>
      <c r="F148" s="19" t="s">
        <v>2076</v>
      </c>
      <c r="G148" s="36">
        <v>1093</v>
      </c>
      <c r="H148" s="19" t="s">
        <v>2161</v>
      </c>
      <c r="I148" s="36">
        <v>1660</v>
      </c>
      <c r="J148" s="19" t="s">
        <v>2162</v>
      </c>
      <c r="K148" s="36">
        <v>0</v>
      </c>
      <c r="L148" s="19" t="s">
        <v>52</v>
      </c>
      <c r="M148" s="36">
        <v>0</v>
      </c>
      <c r="N148" s="19" t="s">
        <v>52</v>
      </c>
      <c r="O148" s="36">
        <f t="shared" si="4"/>
        <v>1093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19" t="s">
        <v>2170</v>
      </c>
      <c r="X148" s="19" t="s">
        <v>52</v>
      </c>
      <c r="Y148" s="2" t="s">
        <v>52</v>
      </c>
      <c r="Z148" s="2" t="s">
        <v>52</v>
      </c>
      <c r="AA148" s="37"/>
      <c r="AB148" s="2" t="s">
        <v>52</v>
      </c>
    </row>
    <row r="149" spans="1:28" ht="30" customHeight="1" x14ac:dyDescent="0.4">
      <c r="A149" s="19" t="s">
        <v>489</v>
      </c>
      <c r="B149" s="19" t="s">
        <v>481</v>
      </c>
      <c r="C149" s="19" t="s">
        <v>488</v>
      </c>
      <c r="D149" s="35" t="s">
        <v>101</v>
      </c>
      <c r="E149" s="36">
        <v>3528</v>
      </c>
      <c r="F149" s="19" t="s">
        <v>2076</v>
      </c>
      <c r="G149" s="36">
        <v>3163</v>
      </c>
      <c r="H149" s="19" t="s">
        <v>2161</v>
      </c>
      <c r="I149" s="36">
        <v>5540</v>
      </c>
      <c r="J149" s="19" t="s">
        <v>2162</v>
      </c>
      <c r="K149" s="36">
        <v>0</v>
      </c>
      <c r="L149" s="19" t="s">
        <v>52</v>
      </c>
      <c r="M149" s="36">
        <v>0</v>
      </c>
      <c r="N149" s="19" t="s">
        <v>52</v>
      </c>
      <c r="O149" s="36">
        <f t="shared" si="4"/>
        <v>3163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19" t="s">
        <v>2171</v>
      </c>
      <c r="X149" s="19" t="s">
        <v>52</v>
      </c>
      <c r="Y149" s="2" t="s">
        <v>52</v>
      </c>
      <c r="Z149" s="2" t="s">
        <v>52</v>
      </c>
      <c r="AA149" s="37"/>
      <c r="AB149" s="2" t="s">
        <v>52</v>
      </c>
    </row>
    <row r="150" spans="1:28" ht="30" customHeight="1" x14ac:dyDescent="0.4">
      <c r="A150" s="19" t="s">
        <v>479</v>
      </c>
      <c r="B150" s="19" t="s">
        <v>478</v>
      </c>
      <c r="C150" s="19" t="s">
        <v>457</v>
      </c>
      <c r="D150" s="35" t="s">
        <v>101</v>
      </c>
      <c r="E150" s="36">
        <v>1036</v>
      </c>
      <c r="F150" s="19" t="s">
        <v>2076</v>
      </c>
      <c r="G150" s="36">
        <v>932</v>
      </c>
      <c r="H150" s="19" t="s">
        <v>2161</v>
      </c>
      <c r="I150" s="36">
        <v>0</v>
      </c>
      <c r="J150" s="19" t="s">
        <v>52</v>
      </c>
      <c r="K150" s="36">
        <v>0</v>
      </c>
      <c r="L150" s="19" t="s">
        <v>52</v>
      </c>
      <c r="M150" s="36">
        <v>0</v>
      </c>
      <c r="N150" s="19" t="s">
        <v>52</v>
      </c>
      <c r="O150" s="36">
        <f t="shared" si="4"/>
        <v>932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19" t="s">
        <v>2172</v>
      </c>
      <c r="X150" s="19" t="s">
        <v>52</v>
      </c>
      <c r="Y150" s="2" t="s">
        <v>52</v>
      </c>
      <c r="Z150" s="2" t="s">
        <v>52</v>
      </c>
      <c r="AA150" s="37"/>
      <c r="AB150" s="2" t="s">
        <v>52</v>
      </c>
    </row>
    <row r="151" spans="1:28" ht="30" customHeight="1" x14ac:dyDescent="0.4">
      <c r="A151" s="19" t="s">
        <v>449</v>
      </c>
      <c r="B151" s="19" t="s">
        <v>448</v>
      </c>
      <c r="C151" s="19" t="s">
        <v>445</v>
      </c>
      <c r="D151" s="35" t="s">
        <v>101</v>
      </c>
      <c r="E151" s="36">
        <v>966</v>
      </c>
      <c r="F151" s="19" t="s">
        <v>2076</v>
      </c>
      <c r="G151" s="36">
        <v>817</v>
      </c>
      <c r="H151" s="19" t="s">
        <v>2161</v>
      </c>
      <c r="I151" s="36">
        <v>1620</v>
      </c>
      <c r="J151" s="19" t="s">
        <v>2162</v>
      </c>
      <c r="K151" s="36">
        <v>0</v>
      </c>
      <c r="L151" s="19" t="s">
        <v>52</v>
      </c>
      <c r="M151" s="36">
        <v>0</v>
      </c>
      <c r="N151" s="19" t="s">
        <v>52</v>
      </c>
      <c r="O151" s="36">
        <f t="shared" si="4"/>
        <v>817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19" t="s">
        <v>2173</v>
      </c>
      <c r="X151" s="19" t="s">
        <v>52</v>
      </c>
      <c r="Y151" s="2" t="s">
        <v>52</v>
      </c>
      <c r="Z151" s="2" t="s">
        <v>52</v>
      </c>
      <c r="AA151" s="37"/>
      <c r="AB151" s="2" t="s">
        <v>52</v>
      </c>
    </row>
    <row r="152" spans="1:28" ht="30" customHeight="1" x14ac:dyDescent="0.4">
      <c r="A152" s="19" t="s">
        <v>446</v>
      </c>
      <c r="B152" s="19" t="s">
        <v>444</v>
      </c>
      <c r="C152" s="19" t="s">
        <v>445</v>
      </c>
      <c r="D152" s="35" t="s">
        <v>101</v>
      </c>
      <c r="E152" s="36">
        <v>1904</v>
      </c>
      <c r="F152" s="19" t="s">
        <v>2076</v>
      </c>
      <c r="G152" s="36">
        <v>0</v>
      </c>
      <c r="H152" s="19" t="s">
        <v>52</v>
      </c>
      <c r="I152" s="36">
        <v>0</v>
      </c>
      <c r="J152" s="19" t="s">
        <v>52</v>
      </c>
      <c r="K152" s="36">
        <v>0</v>
      </c>
      <c r="L152" s="19" t="s">
        <v>52</v>
      </c>
      <c r="M152" s="36">
        <v>0</v>
      </c>
      <c r="N152" s="19" t="s">
        <v>52</v>
      </c>
      <c r="O152" s="36">
        <f t="shared" si="4"/>
        <v>1904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19" t="s">
        <v>2174</v>
      </c>
      <c r="X152" s="19" t="s">
        <v>52</v>
      </c>
      <c r="Y152" s="2" t="s">
        <v>52</v>
      </c>
      <c r="Z152" s="2" t="s">
        <v>52</v>
      </c>
      <c r="AA152" s="37"/>
      <c r="AB152" s="2" t="s">
        <v>52</v>
      </c>
    </row>
    <row r="153" spans="1:28" ht="30" customHeight="1" x14ac:dyDescent="0.4">
      <c r="A153" s="19" t="s">
        <v>455</v>
      </c>
      <c r="B153" s="19" t="s">
        <v>448</v>
      </c>
      <c r="C153" s="19" t="s">
        <v>454</v>
      </c>
      <c r="D153" s="35" t="s">
        <v>101</v>
      </c>
      <c r="E153" s="36">
        <v>2240</v>
      </c>
      <c r="F153" s="19" t="s">
        <v>2076</v>
      </c>
      <c r="G153" s="36">
        <v>1898</v>
      </c>
      <c r="H153" s="19" t="s">
        <v>2161</v>
      </c>
      <c r="I153" s="36">
        <v>2680</v>
      </c>
      <c r="J153" s="19" t="s">
        <v>2162</v>
      </c>
      <c r="K153" s="36">
        <v>0</v>
      </c>
      <c r="L153" s="19" t="s">
        <v>52</v>
      </c>
      <c r="M153" s="36">
        <v>0</v>
      </c>
      <c r="N153" s="19" t="s">
        <v>52</v>
      </c>
      <c r="O153" s="36">
        <f t="shared" si="4"/>
        <v>1898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19" t="s">
        <v>2175</v>
      </c>
      <c r="X153" s="19" t="s">
        <v>52</v>
      </c>
      <c r="Y153" s="2" t="s">
        <v>52</v>
      </c>
      <c r="Z153" s="2" t="s">
        <v>52</v>
      </c>
      <c r="AA153" s="37"/>
      <c r="AB153" s="2" t="s">
        <v>52</v>
      </c>
    </row>
    <row r="154" spans="1:28" ht="30" customHeight="1" x14ac:dyDescent="0.4">
      <c r="A154" s="19" t="s">
        <v>452</v>
      </c>
      <c r="B154" s="19" t="s">
        <v>448</v>
      </c>
      <c r="C154" s="19" t="s">
        <v>451</v>
      </c>
      <c r="D154" s="35" t="s">
        <v>101</v>
      </c>
      <c r="E154" s="36">
        <v>1960</v>
      </c>
      <c r="F154" s="19" t="s">
        <v>2076</v>
      </c>
      <c r="G154" s="36">
        <v>0</v>
      </c>
      <c r="H154" s="19" t="s">
        <v>52</v>
      </c>
      <c r="I154" s="36">
        <v>2450</v>
      </c>
      <c r="J154" s="19" t="s">
        <v>2162</v>
      </c>
      <c r="K154" s="36">
        <v>0</v>
      </c>
      <c r="L154" s="19" t="s">
        <v>52</v>
      </c>
      <c r="M154" s="36">
        <v>0</v>
      </c>
      <c r="N154" s="19" t="s">
        <v>52</v>
      </c>
      <c r="O154" s="36">
        <f t="shared" si="4"/>
        <v>1960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19" t="s">
        <v>2176</v>
      </c>
      <c r="X154" s="19" t="s">
        <v>52</v>
      </c>
      <c r="Y154" s="2" t="s">
        <v>52</v>
      </c>
      <c r="Z154" s="2" t="s">
        <v>52</v>
      </c>
      <c r="AA154" s="37"/>
      <c r="AB154" s="2" t="s">
        <v>52</v>
      </c>
    </row>
    <row r="155" spans="1:28" ht="30" customHeight="1" x14ac:dyDescent="0.4">
      <c r="A155" s="19" t="s">
        <v>458</v>
      </c>
      <c r="B155" s="19" t="s">
        <v>448</v>
      </c>
      <c r="C155" s="19" t="s">
        <v>457</v>
      </c>
      <c r="D155" s="35" t="s">
        <v>101</v>
      </c>
      <c r="E155" s="36">
        <v>4312</v>
      </c>
      <c r="F155" s="19" t="s">
        <v>2076</v>
      </c>
      <c r="G155" s="36">
        <v>3853</v>
      </c>
      <c r="H155" s="19" t="s">
        <v>2161</v>
      </c>
      <c r="I155" s="36">
        <v>5050</v>
      </c>
      <c r="J155" s="19" t="s">
        <v>2162</v>
      </c>
      <c r="K155" s="36">
        <v>0</v>
      </c>
      <c r="L155" s="19" t="s">
        <v>52</v>
      </c>
      <c r="M155" s="36">
        <v>0</v>
      </c>
      <c r="N155" s="19" t="s">
        <v>52</v>
      </c>
      <c r="O155" s="36">
        <f t="shared" si="4"/>
        <v>3853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19" t="s">
        <v>2177</v>
      </c>
      <c r="X155" s="19" t="s">
        <v>52</v>
      </c>
      <c r="Y155" s="2" t="s">
        <v>52</v>
      </c>
      <c r="Z155" s="2" t="s">
        <v>52</v>
      </c>
      <c r="AA155" s="37"/>
      <c r="AB155" s="2" t="s">
        <v>52</v>
      </c>
    </row>
    <row r="156" spans="1:28" ht="30" customHeight="1" x14ac:dyDescent="0.4">
      <c r="A156" s="19" t="s">
        <v>463</v>
      </c>
      <c r="B156" s="19" t="s">
        <v>460</v>
      </c>
      <c r="C156" s="19" t="s">
        <v>454</v>
      </c>
      <c r="D156" s="35" t="s">
        <v>101</v>
      </c>
      <c r="E156" s="36">
        <v>2058</v>
      </c>
      <c r="F156" s="19" t="s">
        <v>2076</v>
      </c>
      <c r="G156" s="36">
        <v>1840</v>
      </c>
      <c r="H156" s="19" t="s">
        <v>2161</v>
      </c>
      <c r="I156" s="36">
        <v>2920</v>
      </c>
      <c r="J156" s="19" t="s">
        <v>2162</v>
      </c>
      <c r="K156" s="36">
        <v>0</v>
      </c>
      <c r="L156" s="19" t="s">
        <v>52</v>
      </c>
      <c r="M156" s="36">
        <v>0</v>
      </c>
      <c r="N156" s="19" t="s">
        <v>52</v>
      </c>
      <c r="O156" s="36">
        <f t="shared" si="4"/>
        <v>1840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19" t="s">
        <v>2178</v>
      </c>
      <c r="X156" s="19" t="s">
        <v>52</v>
      </c>
      <c r="Y156" s="2" t="s">
        <v>52</v>
      </c>
      <c r="Z156" s="2" t="s">
        <v>52</v>
      </c>
      <c r="AA156" s="37"/>
      <c r="AB156" s="2" t="s">
        <v>52</v>
      </c>
    </row>
    <row r="157" spans="1:28" ht="30" customHeight="1" x14ac:dyDescent="0.4">
      <c r="A157" s="19" t="s">
        <v>461</v>
      </c>
      <c r="B157" s="19" t="s">
        <v>460</v>
      </c>
      <c r="C157" s="19" t="s">
        <v>451</v>
      </c>
      <c r="D157" s="35" t="s">
        <v>101</v>
      </c>
      <c r="E157" s="36">
        <v>1442</v>
      </c>
      <c r="F157" s="19" t="s">
        <v>2076</v>
      </c>
      <c r="G157" s="36">
        <v>1288</v>
      </c>
      <c r="H157" s="19" t="s">
        <v>2161</v>
      </c>
      <c r="I157" s="36">
        <v>1860</v>
      </c>
      <c r="J157" s="19" t="s">
        <v>2162</v>
      </c>
      <c r="K157" s="36">
        <v>0</v>
      </c>
      <c r="L157" s="19" t="s">
        <v>52</v>
      </c>
      <c r="M157" s="36">
        <v>0</v>
      </c>
      <c r="N157" s="19" t="s">
        <v>52</v>
      </c>
      <c r="O157" s="36">
        <f t="shared" si="4"/>
        <v>1288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19" t="s">
        <v>2179</v>
      </c>
      <c r="X157" s="19" t="s">
        <v>52</v>
      </c>
      <c r="Y157" s="2" t="s">
        <v>52</v>
      </c>
      <c r="Z157" s="2" t="s">
        <v>52</v>
      </c>
      <c r="AA157" s="37"/>
      <c r="AB157" s="2" t="s">
        <v>52</v>
      </c>
    </row>
    <row r="158" spans="1:28" ht="30" customHeight="1" x14ac:dyDescent="0.4">
      <c r="A158" s="19" t="s">
        <v>505</v>
      </c>
      <c r="B158" s="19" t="s">
        <v>502</v>
      </c>
      <c r="C158" s="19" t="s">
        <v>469</v>
      </c>
      <c r="D158" s="35" t="s">
        <v>101</v>
      </c>
      <c r="E158" s="36">
        <v>0</v>
      </c>
      <c r="F158" s="19" t="s">
        <v>52</v>
      </c>
      <c r="G158" s="36">
        <v>0</v>
      </c>
      <c r="H158" s="19" t="s">
        <v>52</v>
      </c>
      <c r="I158" s="36">
        <v>0</v>
      </c>
      <c r="J158" s="19" t="s">
        <v>52</v>
      </c>
      <c r="K158" s="36">
        <v>24167</v>
      </c>
      <c r="L158" s="19" t="s">
        <v>52</v>
      </c>
      <c r="M158" s="36">
        <v>0</v>
      </c>
      <c r="N158" s="19" t="s">
        <v>52</v>
      </c>
      <c r="O158" s="36">
        <f t="shared" si="4"/>
        <v>24167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19" t="s">
        <v>2180</v>
      </c>
      <c r="X158" s="19" t="s">
        <v>52</v>
      </c>
      <c r="Y158" s="2" t="s">
        <v>52</v>
      </c>
      <c r="Z158" s="2" t="s">
        <v>52</v>
      </c>
      <c r="AA158" s="37"/>
      <c r="AB158" s="2" t="s">
        <v>52</v>
      </c>
    </row>
    <row r="159" spans="1:28" ht="30" customHeight="1" x14ac:dyDescent="0.4">
      <c r="A159" s="19" t="s">
        <v>503</v>
      </c>
      <c r="B159" s="19" t="s">
        <v>502</v>
      </c>
      <c r="C159" s="19" t="s">
        <v>472</v>
      </c>
      <c r="D159" s="35" t="s">
        <v>101</v>
      </c>
      <c r="E159" s="36">
        <v>0</v>
      </c>
      <c r="F159" s="19" t="s">
        <v>52</v>
      </c>
      <c r="G159" s="36">
        <v>0</v>
      </c>
      <c r="H159" s="19" t="s">
        <v>52</v>
      </c>
      <c r="I159" s="36">
        <v>0</v>
      </c>
      <c r="J159" s="19" t="s">
        <v>52</v>
      </c>
      <c r="K159" s="36">
        <v>33462</v>
      </c>
      <c r="L159" s="19" t="s">
        <v>52</v>
      </c>
      <c r="M159" s="36">
        <v>0</v>
      </c>
      <c r="N159" s="19" t="s">
        <v>52</v>
      </c>
      <c r="O159" s="36">
        <f t="shared" si="4"/>
        <v>33462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19" t="s">
        <v>2181</v>
      </c>
      <c r="X159" s="19" t="s">
        <v>52</v>
      </c>
      <c r="Y159" s="2" t="s">
        <v>52</v>
      </c>
      <c r="Z159" s="2" t="s">
        <v>52</v>
      </c>
      <c r="AA159" s="37"/>
      <c r="AB159" s="2" t="s">
        <v>52</v>
      </c>
    </row>
    <row r="160" spans="1:28" ht="30" customHeight="1" x14ac:dyDescent="0.4">
      <c r="A160" s="19" t="s">
        <v>500</v>
      </c>
      <c r="B160" s="19" t="s">
        <v>498</v>
      </c>
      <c r="C160" s="19" t="s">
        <v>499</v>
      </c>
      <c r="D160" s="35" t="s">
        <v>101</v>
      </c>
      <c r="E160" s="36">
        <v>0</v>
      </c>
      <c r="F160" s="19" t="s">
        <v>52</v>
      </c>
      <c r="G160" s="36">
        <v>3400</v>
      </c>
      <c r="H160" s="19" t="s">
        <v>2182</v>
      </c>
      <c r="I160" s="36">
        <v>0</v>
      </c>
      <c r="J160" s="19" t="s">
        <v>52</v>
      </c>
      <c r="K160" s="36">
        <v>0</v>
      </c>
      <c r="L160" s="19" t="s">
        <v>52</v>
      </c>
      <c r="M160" s="36">
        <v>0</v>
      </c>
      <c r="N160" s="19" t="s">
        <v>52</v>
      </c>
      <c r="O160" s="36">
        <f t="shared" si="4"/>
        <v>3400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19" t="s">
        <v>2183</v>
      </c>
      <c r="X160" s="19" t="s">
        <v>52</v>
      </c>
      <c r="Y160" s="2" t="s">
        <v>52</v>
      </c>
      <c r="Z160" s="2" t="s">
        <v>52</v>
      </c>
      <c r="AA160" s="37"/>
      <c r="AB160" s="2" t="s">
        <v>52</v>
      </c>
    </row>
    <row r="161" spans="1:28" ht="30" customHeight="1" x14ac:dyDescent="0.4">
      <c r="A161" s="19" t="s">
        <v>536</v>
      </c>
      <c r="B161" s="19" t="s">
        <v>498</v>
      </c>
      <c r="C161" s="19" t="s">
        <v>535</v>
      </c>
      <c r="D161" s="35" t="s">
        <v>101</v>
      </c>
      <c r="E161" s="36">
        <v>0</v>
      </c>
      <c r="F161" s="19" t="s">
        <v>52</v>
      </c>
      <c r="G161" s="36">
        <v>15400</v>
      </c>
      <c r="H161" s="19" t="s">
        <v>2182</v>
      </c>
      <c r="I161" s="36">
        <v>0</v>
      </c>
      <c r="J161" s="19" t="s">
        <v>52</v>
      </c>
      <c r="K161" s="36">
        <v>0</v>
      </c>
      <c r="L161" s="19" t="s">
        <v>52</v>
      </c>
      <c r="M161" s="36">
        <v>0</v>
      </c>
      <c r="N161" s="19" t="s">
        <v>52</v>
      </c>
      <c r="O161" s="36">
        <f t="shared" si="4"/>
        <v>15400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19" t="s">
        <v>2184</v>
      </c>
      <c r="X161" s="19" t="s">
        <v>52</v>
      </c>
      <c r="Y161" s="2" t="s">
        <v>52</v>
      </c>
      <c r="Z161" s="2" t="s">
        <v>52</v>
      </c>
      <c r="AA161" s="37"/>
      <c r="AB161" s="2" t="s">
        <v>52</v>
      </c>
    </row>
    <row r="162" spans="1:28" ht="30" customHeight="1" x14ac:dyDescent="0.4">
      <c r="A162" s="19" t="s">
        <v>533</v>
      </c>
      <c r="B162" s="19" t="s">
        <v>528</v>
      </c>
      <c r="C162" s="19" t="s">
        <v>532</v>
      </c>
      <c r="D162" s="35" t="s">
        <v>101</v>
      </c>
      <c r="E162" s="36">
        <v>0</v>
      </c>
      <c r="F162" s="19" t="s">
        <v>52</v>
      </c>
      <c r="G162" s="36">
        <v>0</v>
      </c>
      <c r="H162" s="19" t="s">
        <v>52</v>
      </c>
      <c r="I162" s="36">
        <v>0</v>
      </c>
      <c r="J162" s="19" t="s">
        <v>52</v>
      </c>
      <c r="K162" s="36">
        <v>840</v>
      </c>
      <c r="L162" s="19" t="s">
        <v>52</v>
      </c>
      <c r="M162" s="36">
        <v>0</v>
      </c>
      <c r="N162" s="19" t="s">
        <v>52</v>
      </c>
      <c r="O162" s="36">
        <f t="shared" si="4"/>
        <v>840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19" t="s">
        <v>2185</v>
      </c>
      <c r="X162" s="19" t="s">
        <v>52</v>
      </c>
      <c r="Y162" s="2" t="s">
        <v>52</v>
      </c>
      <c r="Z162" s="2" t="s">
        <v>52</v>
      </c>
      <c r="AA162" s="37"/>
      <c r="AB162" s="2" t="s">
        <v>52</v>
      </c>
    </row>
    <row r="163" spans="1:28" ht="30" customHeight="1" x14ac:dyDescent="0.4">
      <c r="A163" s="19" t="s">
        <v>530</v>
      </c>
      <c r="B163" s="19" t="s">
        <v>528</v>
      </c>
      <c r="C163" s="19" t="s">
        <v>529</v>
      </c>
      <c r="D163" s="35" t="s">
        <v>101</v>
      </c>
      <c r="E163" s="36">
        <v>0</v>
      </c>
      <c r="F163" s="19" t="s">
        <v>52</v>
      </c>
      <c r="G163" s="36">
        <v>0</v>
      </c>
      <c r="H163" s="19" t="s">
        <v>52</v>
      </c>
      <c r="I163" s="36">
        <v>0</v>
      </c>
      <c r="J163" s="19" t="s">
        <v>52</v>
      </c>
      <c r="K163" s="36">
        <v>1260</v>
      </c>
      <c r="L163" s="19" t="s">
        <v>52</v>
      </c>
      <c r="M163" s="36">
        <v>0</v>
      </c>
      <c r="N163" s="19" t="s">
        <v>52</v>
      </c>
      <c r="O163" s="36">
        <f t="shared" si="4"/>
        <v>1260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19" t="s">
        <v>2186</v>
      </c>
      <c r="X163" s="19" t="s">
        <v>52</v>
      </c>
      <c r="Y163" s="2" t="s">
        <v>52</v>
      </c>
      <c r="Z163" s="2" t="s">
        <v>52</v>
      </c>
      <c r="AA163" s="37"/>
      <c r="AB163" s="2" t="s">
        <v>52</v>
      </c>
    </row>
    <row r="164" spans="1:28" ht="30" customHeight="1" x14ac:dyDescent="0.4">
      <c r="A164" s="19" t="s">
        <v>1711</v>
      </c>
      <c r="B164" s="19" t="s">
        <v>491</v>
      </c>
      <c r="C164" s="19" t="s">
        <v>469</v>
      </c>
      <c r="D164" s="35" t="s">
        <v>101</v>
      </c>
      <c r="E164" s="36">
        <v>21000</v>
      </c>
      <c r="F164" s="19" t="s">
        <v>2187</v>
      </c>
      <c r="G164" s="36">
        <v>0</v>
      </c>
      <c r="H164" s="19" t="s">
        <v>52</v>
      </c>
      <c r="I164" s="36">
        <v>0</v>
      </c>
      <c r="J164" s="19" t="s">
        <v>52</v>
      </c>
      <c r="K164" s="36">
        <v>0</v>
      </c>
      <c r="L164" s="19" t="s">
        <v>52</v>
      </c>
      <c r="M164" s="36">
        <v>0</v>
      </c>
      <c r="N164" s="19" t="s">
        <v>52</v>
      </c>
      <c r="O164" s="36">
        <f t="shared" si="4"/>
        <v>21000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19" t="s">
        <v>2188</v>
      </c>
      <c r="X164" s="19" t="s">
        <v>52</v>
      </c>
      <c r="Y164" s="2" t="s">
        <v>52</v>
      </c>
      <c r="Z164" s="2" t="s">
        <v>52</v>
      </c>
      <c r="AA164" s="37"/>
      <c r="AB164" s="2" t="s">
        <v>52</v>
      </c>
    </row>
    <row r="165" spans="1:28" ht="30" customHeight="1" x14ac:dyDescent="0.4">
      <c r="A165" s="19" t="s">
        <v>1717</v>
      </c>
      <c r="B165" s="19" t="s">
        <v>491</v>
      </c>
      <c r="C165" s="19" t="s">
        <v>472</v>
      </c>
      <c r="D165" s="35" t="s">
        <v>101</v>
      </c>
      <c r="E165" s="36">
        <v>21000</v>
      </c>
      <c r="F165" s="19" t="s">
        <v>2187</v>
      </c>
      <c r="G165" s="36">
        <v>0</v>
      </c>
      <c r="H165" s="19" t="s">
        <v>52</v>
      </c>
      <c r="I165" s="36">
        <v>0</v>
      </c>
      <c r="J165" s="19" t="s">
        <v>52</v>
      </c>
      <c r="K165" s="36">
        <v>0</v>
      </c>
      <c r="L165" s="19" t="s">
        <v>52</v>
      </c>
      <c r="M165" s="36">
        <v>0</v>
      </c>
      <c r="N165" s="19" t="s">
        <v>52</v>
      </c>
      <c r="O165" s="36">
        <f t="shared" si="4"/>
        <v>21000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19" t="s">
        <v>2189</v>
      </c>
      <c r="X165" s="19" t="s">
        <v>52</v>
      </c>
      <c r="Y165" s="2" t="s">
        <v>52</v>
      </c>
      <c r="Z165" s="2" t="s">
        <v>52</v>
      </c>
      <c r="AA165" s="37"/>
      <c r="AB165" s="2" t="s">
        <v>52</v>
      </c>
    </row>
    <row r="166" spans="1:28" ht="30" customHeight="1" x14ac:dyDescent="0.4">
      <c r="A166" s="19" t="s">
        <v>1848</v>
      </c>
      <c r="B166" s="19" t="s">
        <v>1847</v>
      </c>
      <c r="C166" s="19" t="s">
        <v>773</v>
      </c>
      <c r="D166" s="35" t="s">
        <v>101</v>
      </c>
      <c r="E166" s="36">
        <v>0</v>
      </c>
      <c r="F166" s="19" t="s">
        <v>52</v>
      </c>
      <c r="G166" s="36">
        <v>0</v>
      </c>
      <c r="H166" s="19" t="s">
        <v>52</v>
      </c>
      <c r="I166" s="36">
        <v>0</v>
      </c>
      <c r="J166" s="19" t="s">
        <v>52</v>
      </c>
      <c r="K166" s="36">
        <v>882</v>
      </c>
      <c r="L166" s="19" t="s">
        <v>1950</v>
      </c>
      <c r="M166" s="36">
        <v>0</v>
      </c>
      <c r="N166" s="19" t="s">
        <v>52</v>
      </c>
      <c r="O166" s="36">
        <f t="shared" ref="O166:O181" si="5">SMALL(E166:M166,COUNTIF(E166:M166,0)+1)</f>
        <v>882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19" t="s">
        <v>2190</v>
      </c>
      <c r="X166" s="19" t="s">
        <v>52</v>
      </c>
      <c r="Y166" s="2" t="s">
        <v>52</v>
      </c>
      <c r="Z166" s="2" t="s">
        <v>52</v>
      </c>
      <c r="AA166" s="37"/>
      <c r="AB166" s="2" t="s">
        <v>52</v>
      </c>
    </row>
    <row r="167" spans="1:28" ht="30" customHeight="1" x14ac:dyDescent="0.4">
      <c r="A167" s="19" t="s">
        <v>1852</v>
      </c>
      <c r="B167" s="19" t="s">
        <v>1847</v>
      </c>
      <c r="C167" s="19" t="s">
        <v>529</v>
      </c>
      <c r="D167" s="35" t="s">
        <v>101</v>
      </c>
      <c r="E167" s="36">
        <v>0</v>
      </c>
      <c r="F167" s="19" t="s">
        <v>52</v>
      </c>
      <c r="G167" s="36">
        <v>0</v>
      </c>
      <c r="H167" s="19" t="s">
        <v>52</v>
      </c>
      <c r="I167" s="36">
        <v>0</v>
      </c>
      <c r="J167" s="19" t="s">
        <v>52</v>
      </c>
      <c r="K167" s="36">
        <v>1890</v>
      </c>
      <c r="L167" s="19" t="s">
        <v>1950</v>
      </c>
      <c r="M167" s="36">
        <v>0</v>
      </c>
      <c r="N167" s="19" t="s">
        <v>52</v>
      </c>
      <c r="O167" s="36">
        <f t="shared" si="5"/>
        <v>1890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19" t="s">
        <v>2191</v>
      </c>
      <c r="X167" s="19" t="s">
        <v>52</v>
      </c>
      <c r="Y167" s="2" t="s">
        <v>52</v>
      </c>
      <c r="Z167" s="2" t="s">
        <v>52</v>
      </c>
      <c r="AA167" s="37"/>
      <c r="AB167" s="2" t="s">
        <v>52</v>
      </c>
    </row>
    <row r="168" spans="1:28" ht="30" customHeight="1" x14ac:dyDescent="0.4">
      <c r="A168" s="19" t="s">
        <v>714</v>
      </c>
      <c r="B168" s="19" t="s">
        <v>703</v>
      </c>
      <c r="C168" s="19" t="s">
        <v>713</v>
      </c>
      <c r="D168" s="35" t="s">
        <v>101</v>
      </c>
      <c r="E168" s="36">
        <v>1200</v>
      </c>
      <c r="F168" s="19" t="s">
        <v>1992</v>
      </c>
      <c r="G168" s="36">
        <v>1570</v>
      </c>
      <c r="H168" s="19" t="s">
        <v>2192</v>
      </c>
      <c r="I168" s="36">
        <v>1440</v>
      </c>
      <c r="J168" s="19" t="s">
        <v>2155</v>
      </c>
      <c r="K168" s="36">
        <v>0</v>
      </c>
      <c r="L168" s="19" t="s">
        <v>52</v>
      </c>
      <c r="M168" s="36">
        <v>0</v>
      </c>
      <c r="N168" s="19" t="s">
        <v>52</v>
      </c>
      <c r="O168" s="36">
        <f t="shared" si="5"/>
        <v>1200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19" t="s">
        <v>2193</v>
      </c>
      <c r="X168" s="19" t="s">
        <v>52</v>
      </c>
      <c r="Y168" s="2" t="s">
        <v>52</v>
      </c>
      <c r="Z168" s="2" t="s">
        <v>52</v>
      </c>
      <c r="AA168" s="37"/>
      <c r="AB168" s="2" t="s">
        <v>52</v>
      </c>
    </row>
    <row r="169" spans="1:28" ht="30" customHeight="1" x14ac:dyDescent="0.4">
      <c r="A169" s="19" t="s">
        <v>711</v>
      </c>
      <c r="B169" s="19" t="s">
        <v>703</v>
      </c>
      <c r="C169" s="19" t="s">
        <v>710</v>
      </c>
      <c r="D169" s="35" t="s">
        <v>101</v>
      </c>
      <c r="E169" s="36">
        <v>2880</v>
      </c>
      <c r="F169" s="19" t="s">
        <v>1992</v>
      </c>
      <c r="G169" s="36">
        <v>3770</v>
      </c>
      <c r="H169" s="19" t="s">
        <v>2192</v>
      </c>
      <c r="I169" s="36">
        <v>3450</v>
      </c>
      <c r="J169" s="19" t="s">
        <v>2155</v>
      </c>
      <c r="K169" s="36">
        <v>0</v>
      </c>
      <c r="L169" s="19" t="s">
        <v>52</v>
      </c>
      <c r="M169" s="36">
        <v>0</v>
      </c>
      <c r="N169" s="19" t="s">
        <v>52</v>
      </c>
      <c r="O169" s="36">
        <f t="shared" si="5"/>
        <v>2880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19" t="s">
        <v>2194</v>
      </c>
      <c r="X169" s="19" t="s">
        <v>52</v>
      </c>
      <c r="Y169" s="2" t="s">
        <v>52</v>
      </c>
      <c r="Z169" s="2" t="s">
        <v>52</v>
      </c>
      <c r="AA169" s="37"/>
      <c r="AB169" s="2" t="s">
        <v>52</v>
      </c>
    </row>
    <row r="170" spans="1:28" ht="30" customHeight="1" x14ac:dyDescent="0.4">
      <c r="A170" s="19" t="s">
        <v>708</v>
      </c>
      <c r="B170" s="19" t="s">
        <v>703</v>
      </c>
      <c r="C170" s="19" t="s">
        <v>707</v>
      </c>
      <c r="D170" s="35" t="s">
        <v>101</v>
      </c>
      <c r="E170" s="36">
        <v>3430</v>
      </c>
      <c r="F170" s="19" t="s">
        <v>1992</v>
      </c>
      <c r="G170" s="36">
        <v>4490</v>
      </c>
      <c r="H170" s="19" t="s">
        <v>2192</v>
      </c>
      <c r="I170" s="36">
        <v>4100</v>
      </c>
      <c r="J170" s="19" t="s">
        <v>2155</v>
      </c>
      <c r="K170" s="36">
        <v>0</v>
      </c>
      <c r="L170" s="19" t="s">
        <v>52</v>
      </c>
      <c r="M170" s="36">
        <v>0</v>
      </c>
      <c r="N170" s="19" t="s">
        <v>52</v>
      </c>
      <c r="O170" s="36">
        <f t="shared" si="5"/>
        <v>3430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19" t="s">
        <v>2195</v>
      </c>
      <c r="X170" s="19" t="s">
        <v>52</v>
      </c>
      <c r="Y170" s="2" t="s">
        <v>52</v>
      </c>
      <c r="Z170" s="2" t="s">
        <v>52</v>
      </c>
      <c r="AA170" s="37"/>
      <c r="AB170" s="2" t="s">
        <v>52</v>
      </c>
    </row>
    <row r="171" spans="1:28" ht="30" customHeight="1" x14ac:dyDescent="0.4">
      <c r="A171" s="19" t="s">
        <v>705</v>
      </c>
      <c r="B171" s="19" t="s">
        <v>703</v>
      </c>
      <c r="C171" s="19" t="s">
        <v>704</v>
      </c>
      <c r="D171" s="35" t="s">
        <v>101</v>
      </c>
      <c r="E171" s="36">
        <v>5360</v>
      </c>
      <c r="F171" s="19" t="s">
        <v>1992</v>
      </c>
      <c r="G171" s="36">
        <v>7020</v>
      </c>
      <c r="H171" s="19" t="s">
        <v>2192</v>
      </c>
      <c r="I171" s="36">
        <v>6420</v>
      </c>
      <c r="J171" s="19" t="s">
        <v>2155</v>
      </c>
      <c r="K171" s="36">
        <v>0</v>
      </c>
      <c r="L171" s="19" t="s">
        <v>52</v>
      </c>
      <c r="M171" s="36">
        <v>0</v>
      </c>
      <c r="N171" s="19" t="s">
        <v>52</v>
      </c>
      <c r="O171" s="36">
        <f t="shared" si="5"/>
        <v>5360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19" t="s">
        <v>2196</v>
      </c>
      <c r="X171" s="19" t="s">
        <v>52</v>
      </c>
      <c r="Y171" s="2" t="s">
        <v>52</v>
      </c>
      <c r="Z171" s="2" t="s">
        <v>52</v>
      </c>
      <c r="AA171" s="37"/>
      <c r="AB171" s="2" t="s">
        <v>52</v>
      </c>
    </row>
    <row r="172" spans="1:28" ht="30" customHeight="1" x14ac:dyDescent="0.4">
      <c r="A172" s="19" t="s">
        <v>726</v>
      </c>
      <c r="B172" s="19" t="s">
        <v>703</v>
      </c>
      <c r="C172" s="19" t="s">
        <v>725</v>
      </c>
      <c r="D172" s="35" t="s">
        <v>101</v>
      </c>
      <c r="E172" s="36">
        <v>3580</v>
      </c>
      <c r="F172" s="19" t="s">
        <v>1992</v>
      </c>
      <c r="G172" s="36">
        <v>4680</v>
      </c>
      <c r="H172" s="19" t="s">
        <v>2192</v>
      </c>
      <c r="I172" s="36">
        <v>4270</v>
      </c>
      <c r="J172" s="19" t="s">
        <v>2155</v>
      </c>
      <c r="K172" s="36">
        <v>0</v>
      </c>
      <c r="L172" s="19" t="s">
        <v>52</v>
      </c>
      <c r="M172" s="36">
        <v>0</v>
      </c>
      <c r="N172" s="19" t="s">
        <v>52</v>
      </c>
      <c r="O172" s="36">
        <f t="shared" si="5"/>
        <v>3580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19" t="s">
        <v>2197</v>
      </c>
      <c r="X172" s="19" t="s">
        <v>52</v>
      </c>
      <c r="Y172" s="2" t="s">
        <v>52</v>
      </c>
      <c r="Z172" s="2" t="s">
        <v>52</v>
      </c>
      <c r="AA172" s="37"/>
      <c r="AB172" s="2" t="s">
        <v>52</v>
      </c>
    </row>
    <row r="173" spans="1:28" ht="30" customHeight="1" x14ac:dyDescent="0.4">
      <c r="A173" s="19" t="s">
        <v>723</v>
      </c>
      <c r="B173" s="19" t="s">
        <v>703</v>
      </c>
      <c r="C173" s="19" t="s">
        <v>722</v>
      </c>
      <c r="D173" s="35" t="s">
        <v>101</v>
      </c>
      <c r="E173" s="36">
        <v>4770</v>
      </c>
      <c r="F173" s="19" t="s">
        <v>1992</v>
      </c>
      <c r="G173" s="36">
        <v>6260</v>
      </c>
      <c r="H173" s="19" t="s">
        <v>2192</v>
      </c>
      <c r="I173" s="36">
        <v>5720</v>
      </c>
      <c r="J173" s="19" t="s">
        <v>2155</v>
      </c>
      <c r="K173" s="36">
        <v>0</v>
      </c>
      <c r="L173" s="19" t="s">
        <v>52</v>
      </c>
      <c r="M173" s="36">
        <v>0</v>
      </c>
      <c r="N173" s="19" t="s">
        <v>52</v>
      </c>
      <c r="O173" s="36">
        <f t="shared" si="5"/>
        <v>4770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19" t="s">
        <v>2198</v>
      </c>
      <c r="X173" s="19" t="s">
        <v>52</v>
      </c>
      <c r="Y173" s="2" t="s">
        <v>52</v>
      </c>
      <c r="Z173" s="2" t="s">
        <v>52</v>
      </c>
      <c r="AA173" s="37"/>
      <c r="AB173" s="2" t="s">
        <v>52</v>
      </c>
    </row>
    <row r="174" spans="1:28" ht="30" customHeight="1" x14ac:dyDescent="0.4">
      <c r="A174" s="19" t="s">
        <v>720</v>
      </c>
      <c r="B174" s="19" t="s">
        <v>703</v>
      </c>
      <c r="C174" s="19" t="s">
        <v>719</v>
      </c>
      <c r="D174" s="35" t="s">
        <v>101</v>
      </c>
      <c r="E174" s="36">
        <v>6970</v>
      </c>
      <c r="F174" s="19" t="s">
        <v>1992</v>
      </c>
      <c r="G174" s="36">
        <v>9150</v>
      </c>
      <c r="H174" s="19" t="s">
        <v>2192</v>
      </c>
      <c r="I174" s="36">
        <v>8360</v>
      </c>
      <c r="J174" s="19" t="s">
        <v>2155</v>
      </c>
      <c r="K174" s="36">
        <v>0</v>
      </c>
      <c r="L174" s="19" t="s">
        <v>52</v>
      </c>
      <c r="M174" s="36">
        <v>0</v>
      </c>
      <c r="N174" s="19" t="s">
        <v>52</v>
      </c>
      <c r="O174" s="36">
        <f t="shared" si="5"/>
        <v>6970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19" t="s">
        <v>2199</v>
      </c>
      <c r="X174" s="19" t="s">
        <v>52</v>
      </c>
      <c r="Y174" s="2" t="s">
        <v>52</v>
      </c>
      <c r="Z174" s="2" t="s">
        <v>52</v>
      </c>
      <c r="AA174" s="37"/>
      <c r="AB174" s="2" t="s">
        <v>52</v>
      </c>
    </row>
    <row r="175" spans="1:28" ht="30" customHeight="1" x14ac:dyDescent="0.4">
      <c r="A175" s="19" t="s">
        <v>732</v>
      </c>
      <c r="B175" s="19" t="s">
        <v>703</v>
      </c>
      <c r="C175" s="19" t="s">
        <v>731</v>
      </c>
      <c r="D175" s="35" t="s">
        <v>101</v>
      </c>
      <c r="E175" s="36">
        <v>0</v>
      </c>
      <c r="F175" s="19" t="s">
        <v>52</v>
      </c>
      <c r="G175" s="36">
        <v>5490</v>
      </c>
      <c r="H175" s="19" t="s">
        <v>2192</v>
      </c>
      <c r="I175" s="36">
        <v>0</v>
      </c>
      <c r="J175" s="19" t="s">
        <v>52</v>
      </c>
      <c r="K175" s="36">
        <v>0</v>
      </c>
      <c r="L175" s="19" t="s">
        <v>52</v>
      </c>
      <c r="M175" s="36">
        <v>0</v>
      </c>
      <c r="N175" s="19" t="s">
        <v>52</v>
      </c>
      <c r="O175" s="36">
        <f t="shared" si="5"/>
        <v>5490</v>
      </c>
      <c r="P175" s="36">
        <v>0</v>
      </c>
      <c r="Q175" s="36">
        <v>0</v>
      </c>
      <c r="R175" s="36">
        <v>0</v>
      </c>
      <c r="S175" s="36">
        <v>0</v>
      </c>
      <c r="T175" s="36">
        <v>0</v>
      </c>
      <c r="U175" s="36">
        <v>0</v>
      </c>
      <c r="V175" s="36">
        <v>0</v>
      </c>
      <c r="W175" s="19" t="s">
        <v>2200</v>
      </c>
      <c r="X175" s="19" t="s">
        <v>52</v>
      </c>
      <c r="Y175" s="2" t="s">
        <v>52</v>
      </c>
      <c r="Z175" s="2" t="s">
        <v>52</v>
      </c>
      <c r="AA175" s="37"/>
      <c r="AB175" s="2" t="s">
        <v>52</v>
      </c>
    </row>
    <row r="176" spans="1:28" ht="30" customHeight="1" x14ac:dyDescent="0.4">
      <c r="A176" s="19" t="s">
        <v>738</v>
      </c>
      <c r="B176" s="19" t="s">
        <v>703</v>
      </c>
      <c r="C176" s="19" t="s">
        <v>737</v>
      </c>
      <c r="D176" s="35" t="s">
        <v>101</v>
      </c>
      <c r="E176" s="36">
        <v>1250</v>
      </c>
      <c r="F176" s="19" t="s">
        <v>1992</v>
      </c>
      <c r="G176" s="36">
        <v>2240</v>
      </c>
      <c r="H176" s="19" t="s">
        <v>2192</v>
      </c>
      <c r="I176" s="36">
        <v>1500</v>
      </c>
      <c r="J176" s="19" t="s">
        <v>2155</v>
      </c>
      <c r="K176" s="36">
        <v>0</v>
      </c>
      <c r="L176" s="19" t="s">
        <v>52</v>
      </c>
      <c r="M176" s="36">
        <v>0</v>
      </c>
      <c r="N176" s="19" t="s">
        <v>52</v>
      </c>
      <c r="O176" s="36">
        <f t="shared" si="5"/>
        <v>1250</v>
      </c>
      <c r="P176" s="36">
        <v>0</v>
      </c>
      <c r="Q176" s="36">
        <v>0</v>
      </c>
      <c r="R176" s="36">
        <v>0</v>
      </c>
      <c r="S176" s="36">
        <v>0</v>
      </c>
      <c r="T176" s="36">
        <v>0</v>
      </c>
      <c r="U176" s="36">
        <v>0</v>
      </c>
      <c r="V176" s="36">
        <v>0</v>
      </c>
      <c r="W176" s="19" t="s">
        <v>2201</v>
      </c>
      <c r="X176" s="19" t="s">
        <v>52</v>
      </c>
      <c r="Y176" s="2" t="s">
        <v>52</v>
      </c>
      <c r="Z176" s="2" t="s">
        <v>52</v>
      </c>
      <c r="AA176" s="37"/>
      <c r="AB176" s="2" t="s">
        <v>52</v>
      </c>
    </row>
    <row r="177" spans="1:28" ht="30" customHeight="1" x14ac:dyDescent="0.4">
      <c r="A177" s="19" t="s">
        <v>735</v>
      </c>
      <c r="B177" s="19" t="s">
        <v>703</v>
      </c>
      <c r="C177" s="19" t="s">
        <v>734</v>
      </c>
      <c r="D177" s="35" t="s">
        <v>101</v>
      </c>
      <c r="E177" s="36">
        <v>4370</v>
      </c>
      <c r="F177" s="19" t="s">
        <v>1992</v>
      </c>
      <c r="G177" s="36">
        <v>5750</v>
      </c>
      <c r="H177" s="19" t="s">
        <v>2192</v>
      </c>
      <c r="I177" s="36">
        <v>5250</v>
      </c>
      <c r="J177" s="19" t="s">
        <v>2155</v>
      </c>
      <c r="K177" s="36">
        <v>0</v>
      </c>
      <c r="L177" s="19" t="s">
        <v>52</v>
      </c>
      <c r="M177" s="36">
        <v>0</v>
      </c>
      <c r="N177" s="19" t="s">
        <v>52</v>
      </c>
      <c r="O177" s="36">
        <f t="shared" si="5"/>
        <v>4370</v>
      </c>
      <c r="P177" s="36">
        <v>0</v>
      </c>
      <c r="Q177" s="36">
        <v>0</v>
      </c>
      <c r="R177" s="36">
        <v>0</v>
      </c>
      <c r="S177" s="36">
        <v>0</v>
      </c>
      <c r="T177" s="36">
        <v>0</v>
      </c>
      <c r="U177" s="36">
        <v>0</v>
      </c>
      <c r="V177" s="36">
        <v>0</v>
      </c>
      <c r="W177" s="19" t="s">
        <v>2202</v>
      </c>
      <c r="X177" s="19" t="s">
        <v>52</v>
      </c>
      <c r="Y177" s="2" t="s">
        <v>52</v>
      </c>
      <c r="Z177" s="2" t="s">
        <v>52</v>
      </c>
      <c r="AA177" s="37"/>
      <c r="AB177" s="2" t="s">
        <v>52</v>
      </c>
    </row>
    <row r="178" spans="1:28" ht="30" customHeight="1" x14ac:dyDescent="0.4">
      <c r="A178" s="19" t="s">
        <v>744</v>
      </c>
      <c r="B178" s="19" t="s">
        <v>703</v>
      </c>
      <c r="C178" s="19" t="s">
        <v>743</v>
      </c>
      <c r="D178" s="35" t="s">
        <v>101</v>
      </c>
      <c r="E178" s="36">
        <v>2010</v>
      </c>
      <c r="F178" s="19" t="s">
        <v>1992</v>
      </c>
      <c r="G178" s="36">
        <v>2640</v>
      </c>
      <c r="H178" s="19" t="s">
        <v>2192</v>
      </c>
      <c r="I178" s="36">
        <v>2410</v>
      </c>
      <c r="J178" s="19" t="s">
        <v>2155</v>
      </c>
      <c r="K178" s="36">
        <v>0</v>
      </c>
      <c r="L178" s="19" t="s">
        <v>52</v>
      </c>
      <c r="M178" s="36">
        <v>0</v>
      </c>
      <c r="N178" s="19" t="s">
        <v>52</v>
      </c>
      <c r="O178" s="36">
        <f t="shared" si="5"/>
        <v>2010</v>
      </c>
      <c r="P178" s="36">
        <v>0</v>
      </c>
      <c r="Q178" s="36">
        <v>0</v>
      </c>
      <c r="R178" s="36">
        <v>0</v>
      </c>
      <c r="S178" s="36">
        <v>0</v>
      </c>
      <c r="T178" s="36">
        <v>0</v>
      </c>
      <c r="U178" s="36">
        <v>0</v>
      </c>
      <c r="V178" s="36">
        <v>0</v>
      </c>
      <c r="W178" s="19" t="s">
        <v>2203</v>
      </c>
      <c r="X178" s="19" t="s">
        <v>52</v>
      </c>
      <c r="Y178" s="2" t="s">
        <v>52</v>
      </c>
      <c r="Z178" s="2" t="s">
        <v>52</v>
      </c>
      <c r="AA178" s="37"/>
      <c r="AB178" s="2" t="s">
        <v>52</v>
      </c>
    </row>
    <row r="179" spans="1:28" ht="30" customHeight="1" x14ac:dyDescent="0.4">
      <c r="A179" s="19" t="s">
        <v>741</v>
      </c>
      <c r="B179" s="19" t="s">
        <v>703</v>
      </c>
      <c r="C179" s="19" t="s">
        <v>740</v>
      </c>
      <c r="D179" s="35" t="s">
        <v>101</v>
      </c>
      <c r="E179" s="36">
        <v>2650</v>
      </c>
      <c r="F179" s="19" t="s">
        <v>1992</v>
      </c>
      <c r="G179" s="36">
        <v>3480</v>
      </c>
      <c r="H179" s="19" t="s">
        <v>2192</v>
      </c>
      <c r="I179" s="36">
        <v>3180</v>
      </c>
      <c r="J179" s="19" t="s">
        <v>2155</v>
      </c>
      <c r="K179" s="36">
        <v>0</v>
      </c>
      <c r="L179" s="19" t="s">
        <v>52</v>
      </c>
      <c r="M179" s="36">
        <v>0</v>
      </c>
      <c r="N179" s="19" t="s">
        <v>52</v>
      </c>
      <c r="O179" s="36">
        <f t="shared" si="5"/>
        <v>2650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19" t="s">
        <v>2204</v>
      </c>
      <c r="X179" s="19" t="s">
        <v>52</v>
      </c>
      <c r="Y179" s="2" t="s">
        <v>52</v>
      </c>
      <c r="Z179" s="2" t="s">
        <v>52</v>
      </c>
      <c r="AA179" s="37"/>
      <c r="AB179" s="2" t="s">
        <v>52</v>
      </c>
    </row>
    <row r="180" spans="1:28" ht="30" customHeight="1" x14ac:dyDescent="0.4">
      <c r="A180" s="19" t="s">
        <v>1336</v>
      </c>
      <c r="B180" s="19" t="s">
        <v>1334</v>
      </c>
      <c r="C180" s="19" t="s">
        <v>1335</v>
      </c>
      <c r="D180" s="35" t="s">
        <v>101</v>
      </c>
      <c r="E180" s="36">
        <v>11910</v>
      </c>
      <c r="F180" s="19" t="s">
        <v>2205</v>
      </c>
      <c r="G180" s="36">
        <v>12170</v>
      </c>
      <c r="H180" s="19" t="s">
        <v>2118</v>
      </c>
      <c r="I180" s="36">
        <v>6463</v>
      </c>
      <c r="J180" s="19" t="s">
        <v>2206</v>
      </c>
      <c r="K180" s="36">
        <v>0</v>
      </c>
      <c r="L180" s="19" t="s">
        <v>52</v>
      </c>
      <c r="M180" s="36">
        <v>0</v>
      </c>
      <c r="N180" s="19" t="s">
        <v>52</v>
      </c>
      <c r="O180" s="36">
        <f t="shared" si="5"/>
        <v>6463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19" t="s">
        <v>2207</v>
      </c>
      <c r="X180" s="19" t="s">
        <v>52</v>
      </c>
      <c r="Y180" s="2" t="s">
        <v>52</v>
      </c>
      <c r="Z180" s="2" t="s">
        <v>52</v>
      </c>
      <c r="AA180" s="37"/>
      <c r="AB180" s="2" t="s">
        <v>52</v>
      </c>
    </row>
    <row r="181" spans="1:28" ht="30" customHeight="1" x14ac:dyDescent="0.4">
      <c r="A181" s="19" t="s">
        <v>1634</v>
      </c>
      <c r="B181" s="19" t="s">
        <v>1632</v>
      </c>
      <c r="C181" s="19" t="s">
        <v>1633</v>
      </c>
      <c r="D181" s="35" t="s">
        <v>101</v>
      </c>
      <c r="E181" s="36">
        <v>580000</v>
      </c>
      <c r="F181" s="19" t="s">
        <v>2054</v>
      </c>
      <c r="G181" s="36">
        <v>0</v>
      </c>
      <c r="H181" s="19" t="s">
        <v>52</v>
      </c>
      <c r="I181" s="36">
        <v>1410000</v>
      </c>
      <c r="J181" s="19" t="s">
        <v>2084</v>
      </c>
      <c r="K181" s="36">
        <v>0</v>
      </c>
      <c r="L181" s="19" t="s">
        <v>52</v>
      </c>
      <c r="M181" s="36">
        <v>0</v>
      </c>
      <c r="N181" s="19" t="s">
        <v>52</v>
      </c>
      <c r="O181" s="36">
        <f t="shared" si="5"/>
        <v>580000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19" t="s">
        <v>2208</v>
      </c>
      <c r="X181" s="19" t="s">
        <v>52</v>
      </c>
      <c r="Y181" s="2" t="s">
        <v>52</v>
      </c>
      <c r="Z181" s="2" t="s">
        <v>52</v>
      </c>
      <c r="AA181" s="37"/>
      <c r="AB181" s="2" t="s">
        <v>52</v>
      </c>
    </row>
    <row r="182" spans="1:28" ht="30" customHeight="1" x14ac:dyDescent="0.4">
      <c r="A182" s="19" t="s">
        <v>1872</v>
      </c>
      <c r="B182" s="19" t="s">
        <v>1871</v>
      </c>
      <c r="C182" s="19" t="s">
        <v>52</v>
      </c>
      <c r="D182" s="35" t="s">
        <v>973</v>
      </c>
      <c r="E182" s="36">
        <v>0</v>
      </c>
      <c r="F182" s="19" t="s">
        <v>52</v>
      </c>
      <c r="G182" s="36">
        <v>0</v>
      </c>
      <c r="H182" s="19" t="s">
        <v>52</v>
      </c>
      <c r="I182" s="36">
        <v>0</v>
      </c>
      <c r="J182" s="19" t="s">
        <v>52</v>
      </c>
      <c r="K182" s="36">
        <v>0</v>
      </c>
      <c r="L182" s="19" t="s">
        <v>52</v>
      </c>
      <c r="M182" s="36">
        <v>0</v>
      </c>
      <c r="N182" s="19" t="s">
        <v>52</v>
      </c>
      <c r="O182" s="36">
        <v>0</v>
      </c>
      <c r="P182" s="36">
        <v>0</v>
      </c>
      <c r="Q182" s="36">
        <v>25300</v>
      </c>
      <c r="R182" s="36">
        <v>0</v>
      </c>
      <c r="S182" s="36">
        <v>0</v>
      </c>
      <c r="T182" s="36">
        <v>0</v>
      </c>
      <c r="U182" s="36">
        <v>0</v>
      </c>
      <c r="V182" s="36">
        <f>SMALL(Q182:U182,COUNTIF(Q182:U182,0)+1)</f>
        <v>25300</v>
      </c>
      <c r="W182" s="19" t="s">
        <v>2209</v>
      </c>
      <c r="X182" s="19" t="s">
        <v>52</v>
      </c>
      <c r="Y182" s="2" t="s">
        <v>52</v>
      </c>
      <c r="Z182" s="2" t="s">
        <v>52</v>
      </c>
      <c r="AA182" s="37"/>
      <c r="AB182" s="2" t="s">
        <v>52</v>
      </c>
    </row>
    <row r="183" spans="1:28" ht="30" customHeight="1" x14ac:dyDescent="0.4">
      <c r="A183" s="19" t="s">
        <v>1875</v>
      </c>
      <c r="B183" s="19" t="s">
        <v>1874</v>
      </c>
      <c r="C183" s="19" t="s">
        <v>52</v>
      </c>
      <c r="D183" s="35" t="s">
        <v>973</v>
      </c>
      <c r="E183" s="36">
        <v>0</v>
      </c>
      <c r="F183" s="19" t="s">
        <v>52</v>
      </c>
      <c r="G183" s="36">
        <v>0</v>
      </c>
      <c r="H183" s="19" t="s">
        <v>52</v>
      </c>
      <c r="I183" s="36">
        <v>0</v>
      </c>
      <c r="J183" s="19" t="s">
        <v>52</v>
      </c>
      <c r="K183" s="36">
        <v>0</v>
      </c>
      <c r="L183" s="19" t="s">
        <v>52</v>
      </c>
      <c r="M183" s="36">
        <v>0</v>
      </c>
      <c r="N183" s="19" t="s">
        <v>52</v>
      </c>
      <c r="O183" s="36">
        <v>0</v>
      </c>
      <c r="P183" s="36">
        <v>0</v>
      </c>
      <c r="Q183" s="36">
        <v>68300</v>
      </c>
      <c r="R183" s="36">
        <v>0</v>
      </c>
      <c r="S183" s="36">
        <v>0</v>
      </c>
      <c r="T183" s="36">
        <v>0</v>
      </c>
      <c r="U183" s="36">
        <v>0</v>
      </c>
      <c r="V183" s="36">
        <f>SMALL(Q183:U183,COUNTIF(Q183:U183,0)+1)</f>
        <v>68300</v>
      </c>
      <c r="W183" s="19" t="s">
        <v>2210</v>
      </c>
      <c r="X183" s="19" t="s">
        <v>52</v>
      </c>
      <c r="Y183" s="2" t="s">
        <v>52</v>
      </c>
      <c r="Z183" s="2" t="s">
        <v>52</v>
      </c>
      <c r="AA183" s="37"/>
      <c r="AB183" s="2" t="s">
        <v>52</v>
      </c>
    </row>
    <row r="184" spans="1:28" ht="30" customHeight="1" x14ac:dyDescent="0.4">
      <c r="A184" s="19" t="s">
        <v>1890</v>
      </c>
      <c r="B184" s="19" t="s">
        <v>1888</v>
      </c>
      <c r="C184" s="19" t="s">
        <v>1889</v>
      </c>
      <c r="D184" s="35" t="s">
        <v>101</v>
      </c>
      <c r="E184" s="36">
        <v>0</v>
      </c>
      <c r="F184" s="19" t="s">
        <v>52</v>
      </c>
      <c r="G184" s="36">
        <v>0</v>
      </c>
      <c r="H184" s="19" t="s">
        <v>52</v>
      </c>
      <c r="I184" s="36">
        <v>0</v>
      </c>
      <c r="J184" s="19" t="s">
        <v>52</v>
      </c>
      <c r="K184" s="36">
        <v>2980000</v>
      </c>
      <c r="L184" s="19" t="s">
        <v>52</v>
      </c>
      <c r="M184" s="36">
        <v>0</v>
      </c>
      <c r="N184" s="19" t="s">
        <v>52</v>
      </c>
      <c r="O184" s="36">
        <f t="shared" ref="O184:O208" si="6">SMALL(E184:M184,COUNTIF(E184:M184,0)+1)</f>
        <v>2980000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19" t="s">
        <v>2211</v>
      </c>
      <c r="X184" s="19" t="s">
        <v>52</v>
      </c>
      <c r="Y184" s="2" t="s">
        <v>52</v>
      </c>
      <c r="Z184" s="2" t="s">
        <v>52</v>
      </c>
      <c r="AA184" s="37"/>
      <c r="AB184" s="2" t="s">
        <v>52</v>
      </c>
    </row>
    <row r="185" spans="1:28" ht="30" customHeight="1" x14ac:dyDescent="0.4">
      <c r="A185" s="19" t="s">
        <v>989</v>
      </c>
      <c r="B185" s="19" t="s">
        <v>985</v>
      </c>
      <c r="C185" s="19" t="s">
        <v>986</v>
      </c>
      <c r="D185" s="35" t="s">
        <v>987</v>
      </c>
      <c r="E185" s="36">
        <v>0</v>
      </c>
      <c r="F185" s="19" t="s">
        <v>52</v>
      </c>
      <c r="G185" s="36">
        <v>0</v>
      </c>
      <c r="H185" s="19" t="s">
        <v>52</v>
      </c>
      <c r="I185" s="36">
        <v>0</v>
      </c>
      <c r="J185" s="19" t="s">
        <v>52</v>
      </c>
      <c r="K185" s="36">
        <v>7150000</v>
      </c>
      <c r="L185" s="19" t="s">
        <v>2212</v>
      </c>
      <c r="M185" s="36">
        <v>0</v>
      </c>
      <c r="N185" s="19" t="s">
        <v>52</v>
      </c>
      <c r="O185" s="36">
        <f t="shared" si="6"/>
        <v>7150000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19" t="s">
        <v>2213</v>
      </c>
      <c r="X185" s="19" t="s">
        <v>988</v>
      </c>
      <c r="Y185" s="2" t="s">
        <v>52</v>
      </c>
      <c r="Z185" s="2" t="s">
        <v>52</v>
      </c>
      <c r="AA185" s="37"/>
      <c r="AB185" s="2" t="s">
        <v>52</v>
      </c>
    </row>
    <row r="186" spans="1:28" ht="30" customHeight="1" x14ac:dyDescent="0.4">
      <c r="A186" s="19" t="s">
        <v>992</v>
      </c>
      <c r="B186" s="19" t="s">
        <v>971</v>
      </c>
      <c r="C186" s="19" t="s">
        <v>991</v>
      </c>
      <c r="D186" s="35" t="s">
        <v>973</v>
      </c>
      <c r="E186" s="36">
        <v>0</v>
      </c>
      <c r="F186" s="19" t="s">
        <v>52</v>
      </c>
      <c r="G186" s="36">
        <v>0</v>
      </c>
      <c r="H186" s="19" t="s">
        <v>52</v>
      </c>
      <c r="I186" s="36">
        <v>0</v>
      </c>
      <c r="J186" s="19" t="s">
        <v>52</v>
      </c>
      <c r="K186" s="36">
        <v>22000</v>
      </c>
      <c r="L186" s="19" t="s">
        <v>52</v>
      </c>
      <c r="M186" s="36">
        <v>0</v>
      </c>
      <c r="N186" s="19" t="s">
        <v>52</v>
      </c>
      <c r="O186" s="36">
        <f t="shared" si="6"/>
        <v>22000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19" t="s">
        <v>2214</v>
      </c>
      <c r="X186" s="19" t="s">
        <v>52</v>
      </c>
      <c r="Y186" s="2" t="s">
        <v>52</v>
      </c>
      <c r="Z186" s="2" t="s">
        <v>52</v>
      </c>
      <c r="AA186" s="37"/>
      <c r="AB186" s="2" t="s">
        <v>52</v>
      </c>
    </row>
    <row r="187" spans="1:28" ht="30" customHeight="1" x14ac:dyDescent="0.4">
      <c r="A187" s="19" t="s">
        <v>1690</v>
      </c>
      <c r="B187" s="19" t="s">
        <v>167</v>
      </c>
      <c r="C187" s="19" t="s">
        <v>168</v>
      </c>
      <c r="D187" s="35" t="s">
        <v>101</v>
      </c>
      <c r="E187" s="36">
        <v>0</v>
      </c>
      <c r="F187" s="19" t="s">
        <v>52</v>
      </c>
      <c r="G187" s="36">
        <v>473000</v>
      </c>
      <c r="H187" s="19" t="s">
        <v>2215</v>
      </c>
      <c r="I187" s="36">
        <v>0</v>
      </c>
      <c r="J187" s="19" t="s">
        <v>52</v>
      </c>
      <c r="K187" s="36">
        <v>0</v>
      </c>
      <c r="L187" s="19" t="s">
        <v>52</v>
      </c>
      <c r="M187" s="36">
        <v>0</v>
      </c>
      <c r="N187" s="19" t="s">
        <v>52</v>
      </c>
      <c r="O187" s="36">
        <f t="shared" si="6"/>
        <v>473000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19" t="s">
        <v>2216</v>
      </c>
      <c r="X187" s="19" t="s">
        <v>52</v>
      </c>
      <c r="Y187" s="2" t="s">
        <v>52</v>
      </c>
      <c r="Z187" s="2" t="s">
        <v>52</v>
      </c>
      <c r="AA187" s="37"/>
      <c r="AB187" s="2" t="s">
        <v>52</v>
      </c>
    </row>
    <row r="188" spans="1:28" ht="30" customHeight="1" x14ac:dyDescent="0.4">
      <c r="A188" s="19" t="s">
        <v>1049</v>
      </c>
      <c r="B188" s="19" t="s">
        <v>787</v>
      </c>
      <c r="C188" s="19" t="s">
        <v>756</v>
      </c>
      <c r="D188" s="35" t="s">
        <v>101</v>
      </c>
      <c r="E188" s="36">
        <v>0</v>
      </c>
      <c r="F188" s="19" t="s">
        <v>52</v>
      </c>
      <c r="G188" s="36">
        <v>0</v>
      </c>
      <c r="H188" s="19" t="s">
        <v>52</v>
      </c>
      <c r="I188" s="36">
        <v>650000</v>
      </c>
      <c r="J188" s="19" t="s">
        <v>2217</v>
      </c>
      <c r="K188" s="36">
        <v>0</v>
      </c>
      <c r="L188" s="19" t="s">
        <v>52</v>
      </c>
      <c r="M188" s="36">
        <v>0</v>
      </c>
      <c r="N188" s="19" t="s">
        <v>52</v>
      </c>
      <c r="O188" s="36">
        <f t="shared" si="6"/>
        <v>650000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19" t="s">
        <v>2218</v>
      </c>
      <c r="X188" s="19" t="s">
        <v>52</v>
      </c>
      <c r="Y188" s="2" t="s">
        <v>52</v>
      </c>
      <c r="Z188" s="2" t="s">
        <v>52</v>
      </c>
      <c r="AA188" s="37"/>
      <c r="AB188" s="2" t="s">
        <v>52</v>
      </c>
    </row>
    <row r="189" spans="1:28" ht="30" customHeight="1" x14ac:dyDescent="0.4">
      <c r="A189" s="19" t="s">
        <v>850</v>
      </c>
      <c r="B189" s="19" t="s">
        <v>841</v>
      </c>
      <c r="C189" s="19" t="s">
        <v>314</v>
      </c>
      <c r="D189" s="35" t="s">
        <v>101</v>
      </c>
      <c r="E189" s="36">
        <v>0</v>
      </c>
      <c r="F189" s="19" t="s">
        <v>52</v>
      </c>
      <c r="G189" s="36">
        <v>0</v>
      </c>
      <c r="H189" s="19" t="s">
        <v>52</v>
      </c>
      <c r="I189" s="36">
        <v>0</v>
      </c>
      <c r="J189" s="19" t="s">
        <v>52</v>
      </c>
      <c r="K189" s="36">
        <v>1950</v>
      </c>
      <c r="L189" s="19" t="s">
        <v>52</v>
      </c>
      <c r="M189" s="36">
        <v>0</v>
      </c>
      <c r="N189" s="19" t="s">
        <v>52</v>
      </c>
      <c r="O189" s="36">
        <f t="shared" si="6"/>
        <v>1950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19" t="s">
        <v>2219</v>
      </c>
      <c r="X189" s="19" t="s">
        <v>52</v>
      </c>
      <c r="Y189" s="2" t="s">
        <v>52</v>
      </c>
      <c r="Z189" s="2" t="s">
        <v>52</v>
      </c>
      <c r="AA189" s="37"/>
      <c r="AB189" s="2" t="s">
        <v>52</v>
      </c>
    </row>
    <row r="190" spans="1:28" ht="30" customHeight="1" x14ac:dyDescent="0.4">
      <c r="A190" s="19" t="s">
        <v>848</v>
      </c>
      <c r="B190" s="19" t="s">
        <v>841</v>
      </c>
      <c r="C190" s="19" t="s">
        <v>306</v>
      </c>
      <c r="D190" s="35" t="s">
        <v>101</v>
      </c>
      <c r="E190" s="36">
        <v>0</v>
      </c>
      <c r="F190" s="19" t="s">
        <v>52</v>
      </c>
      <c r="G190" s="36">
        <v>0</v>
      </c>
      <c r="H190" s="19" t="s">
        <v>52</v>
      </c>
      <c r="I190" s="36">
        <v>0</v>
      </c>
      <c r="J190" s="19" t="s">
        <v>52</v>
      </c>
      <c r="K190" s="36">
        <v>2550</v>
      </c>
      <c r="L190" s="19" t="s">
        <v>52</v>
      </c>
      <c r="M190" s="36">
        <v>0</v>
      </c>
      <c r="N190" s="19" t="s">
        <v>52</v>
      </c>
      <c r="O190" s="36">
        <f t="shared" si="6"/>
        <v>2550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19" t="s">
        <v>2220</v>
      </c>
      <c r="X190" s="19" t="s">
        <v>52</v>
      </c>
      <c r="Y190" s="2" t="s">
        <v>52</v>
      </c>
      <c r="Z190" s="2" t="s">
        <v>52</v>
      </c>
      <c r="AA190" s="37"/>
      <c r="AB190" s="2" t="s">
        <v>52</v>
      </c>
    </row>
    <row r="191" spans="1:28" ht="30" customHeight="1" x14ac:dyDescent="0.4">
      <c r="A191" s="19" t="s">
        <v>846</v>
      </c>
      <c r="B191" s="19" t="s">
        <v>841</v>
      </c>
      <c r="C191" s="19" t="s">
        <v>177</v>
      </c>
      <c r="D191" s="35" t="s">
        <v>101</v>
      </c>
      <c r="E191" s="36">
        <v>0</v>
      </c>
      <c r="F191" s="19" t="s">
        <v>52</v>
      </c>
      <c r="G191" s="36">
        <v>0</v>
      </c>
      <c r="H191" s="19" t="s">
        <v>52</v>
      </c>
      <c r="I191" s="36">
        <v>0</v>
      </c>
      <c r="J191" s="19" t="s">
        <v>52</v>
      </c>
      <c r="K191" s="36">
        <v>2550</v>
      </c>
      <c r="L191" s="19" t="s">
        <v>52</v>
      </c>
      <c r="M191" s="36">
        <v>0</v>
      </c>
      <c r="N191" s="19" t="s">
        <v>52</v>
      </c>
      <c r="O191" s="36">
        <f t="shared" si="6"/>
        <v>2550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19" t="s">
        <v>2221</v>
      </c>
      <c r="X191" s="19" t="s">
        <v>52</v>
      </c>
      <c r="Y191" s="2" t="s">
        <v>52</v>
      </c>
      <c r="Z191" s="2" t="s">
        <v>52</v>
      </c>
      <c r="AA191" s="37"/>
      <c r="AB191" s="2" t="s">
        <v>52</v>
      </c>
    </row>
    <row r="192" spans="1:28" ht="30" customHeight="1" x14ac:dyDescent="0.4">
      <c r="A192" s="19" t="s">
        <v>844</v>
      </c>
      <c r="B192" s="19" t="s">
        <v>841</v>
      </c>
      <c r="C192" s="19" t="s">
        <v>773</v>
      </c>
      <c r="D192" s="35" t="s">
        <v>101</v>
      </c>
      <c r="E192" s="36">
        <v>0</v>
      </c>
      <c r="F192" s="19" t="s">
        <v>52</v>
      </c>
      <c r="G192" s="36">
        <v>0</v>
      </c>
      <c r="H192" s="19" t="s">
        <v>52</v>
      </c>
      <c r="I192" s="36">
        <v>0</v>
      </c>
      <c r="J192" s="19" t="s">
        <v>52</v>
      </c>
      <c r="K192" s="36">
        <v>3750</v>
      </c>
      <c r="L192" s="19" t="s">
        <v>52</v>
      </c>
      <c r="M192" s="36">
        <v>0</v>
      </c>
      <c r="N192" s="19" t="s">
        <v>52</v>
      </c>
      <c r="O192" s="36">
        <f t="shared" si="6"/>
        <v>3750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19" t="s">
        <v>2222</v>
      </c>
      <c r="X192" s="19" t="s">
        <v>52</v>
      </c>
      <c r="Y192" s="2" t="s">
        <v>52</v>
      </c>
      <c r="Z192" s="2" t="s">
        <v>52</v>
      </c>
      <c r="AA192" s="37"/>
      <c r="AB192" s="2" t="s">
        <v>52</v>
      </c>
    </row>
    <row r="193" spans="1:28" ht="30" customHeight="1" x14ac:dyDescent="0.4">
      <c r="A193" s="19" t="s">
        <v>842</v>
      </c>
      <c r="B193" s="19" t="s">
        <v>841</v>
      </c>
      <c r="C193" s="19" t="s">
        <v>756</v>
      </c>
      <c r="D193" s="35" t="s">
        <v>101</v>
      </c>
      <c r="E193" s="36">
        <v>0</v>
      </c>
      <c r="F193" s="19" t="s">
        <v>52</v>
      </c>
      <c r="G193" s="36">
        <v>0</v>
      </c>
      <c r="H193" s="19" t="s">
        <v>52</v>
      </c>
      <c r="I193" s="36">
        <v>0</v>
      </c>
      <c r="J193" s="19" t="s">
        <v>52</v>
      </c>
      <c r="K193" s="36">
        <v>3750</v>
      </c>
      <c r="L193" s="19" t="s">
        <v>52</v>
      </c>
      <c r="M193" s="36">
        <v>0</v>
      </c>
      <c r="N193" s="19" t="s">
        <v>52</v>
      </c>
      <c r="O193" s="36">
        <f t="shared" si="6"/>
        <v>3750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19" t="s">
        <v>2223</v>
      </c>
      <c r="X193" s="19" t="s">
        <v>52</v>
      </c>
      <c r="Y193" s="2" t="s">
        <v>52</v>
      </c>
      <c r="Z193" s="2" t="s">
        <v>52</v>
      </c>
      <c r="AA193" s="37"/>
      <c r="AB193" s="2" t="s">
        <v>52</v>
      </c>
    </row>
    <row r="194" spans="1:28" ht="30" customHeight="1" x14ac:dyDescent="0.4">
      <c r="A194" s="19" t="s">
        <v>1685</v>
      </c>
      <c r="B194" s="19" t="s">
        <v>1684</v>
      </c>
      <c r="C194" s="19" t="s">
        <v>159</v>
      </c>
      <c r="D194" s="35" t="s">
        <v>101</v>
      </c>
      <c r="E194" s="36">
        <v>0</v>
      </c>
      <c r="F194" s="19" t="s">
        <v>52</v>
      </c>
      <c r="G194" s="36">
        <v>270000</v>
      </c>
      <c r="H194" s="19" t="s">
        <v>2224</v>
      </c>
      <c r="I194" s="36">
        <v>0</v>
      </c>
      <c r="J194" s="19" t="s">
        <v>52</v>
      </c>
      <c r="K194" s="36">
        <v>0</v>
      </c>
      <c r="L194" s="19" t="s">
        <v>52</v>
      </c>
      <c r="M194" s="36">
        <v>0</v>
      </c>
      <c r="N194" s="19" t="s">
        <v>52</v>
      </c>
      <c r="O194" s="36">
        <f t="shared" si="6"/>
        <v>270000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19" t="s">
        <v>2225</v>
      </c>
      <c r="X194" s="19" t="s">
        <v>52</v>
      </c>
      <c r="Y194" s="2" t="s">
        <v>52</v>
      </c>
      <c r="Z194" s="2" t="s">
        <v>52</v>
      </c>
      <c r="AA194" s="37"/>
      <c r="AB194" s="2" t="s">
        <v>52</v>
      </c>
    </row>
    <row r="195" spans="1:28" ht="30" customHeight="1" x14ac:dyDescent="0.4">
      <c r="A195" s="19" t="s">
        <v>1672</v>
      </c>
      <c r="B195" s="19" t="s">
        <v>134</v>
      </c>
      <c r="C195" s="19" t="s">
        <v>139</v>
      </c>
      <c r="D195" s="35" t="s">
        <v>101</v>
      </c>
      <c r="E195" s="36">
        <v>0</v>
      </c>
      <c r="F195" s="19" t="s">
        <v>52</v>
      </c>
      <c r="G195" s="36">
        <v>0</v>
      </c>
      <c r="H195" s="19" t="s">
        <v>52</v>
      </c>
      <c r="I195" s="36">
        <v>0</v>
      </c>
      <c r="J195" s="19" t="s">
        <v>52</v>
      </c>
      <c r="K195" s="36">
        <v>7668</v>
      </c>
      <c r="L195" s="19" t="s">
        <v>1952</v>
      </c>
      <c r="M195" s="36">
        <v>0</v>
      </c>
      <c r="N195" s="19" t="s">
        <v>52</v>
      </c>
      <c r="O195" s="36">
        <f t="shared" si="6"/>
        <v>7668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19" t="s">
        <v>2226</v>
      </c>
      <c r="X195" s="19" t="s">
        <v>52</v>
      </c>
      <c r="Y195" s="2" t="s">
        <v>52</v>
      </c>
      <c r="Z195" s="2" t="s">
        <v>52</v>
      </c>
      <c r="AA195" s="37"/>
      <c r="AB195" s="2" t="s">
        <v>52</v>
      </c>
    </row>
    <row r="196" spans="1:28" ht="30" customHeight="1" x14ac:dyDescent="0.4">
      <c r="A196" s="19" t="s">
        <v>1678</v>
      </c>
      <c r="B196" s="19" t="s">
        <v>134</v>
      </c>
      <c r="C196" s="19" t="s">
        <v>135</v>
      </c>
      <c r="D196" s="35" t="s">
        <v>101</v>
      </c>
      <c r="E196" s="36">
        <v>0</v>
      </c>
      <c r="F196" s="19" t="s">
        <v>52</v>
      </c>
      <c r="G196" s="36">
        <v>0</v>
      </c>
      <c r="H196" s="19" t="s">
        <v>52</v>
      </c>
      <c r="I196" s="36">
        <v>0</v>
      </c>
      <c r="J196" s="19" t="s">
        <v>52</v>
      </c>
      <c r="K196" s="36">
        <v>15336</v>
      </c>
      <c r="L196" s="19" t="s">
        <v>1952</v>
      </c>
      <c r="M196" s="36">
        <v>0</v>
      </c>
      <c r="N196" s="19" t="s">
        <v>52</v>
      </c>
      <c r="O196" s="36">
        <f t="shared" si="6"/>
        <v>15336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19" t="s">
        <v>2227</v>
      </c>
      <c r="X196" s="19" t="s">
        <v>52</v>
      </c>
      <c r="Y196" s="2" t="s">
        <v>52</v>
      </c>
      <c r="Z196" s="2" t="s">
        <v>52</v>
      </c>
      <c r="AA196" s="37"/>
      <c r="AB196" s="2" t="s">
        <v>52</v>
      </c>
    </row>
    <row r="197" spans="1:28" ht="30" customHeight="1" x14ac:dyDescent="0.4">
      <c r="A197" s="19" t="s">
        <v>165</v>
      </c>
      <c r="B197" s="19" t="s">
        <v>163</v>
      </c>
      <c r="C197" s="19" t="s">
        <v>164</v>
      </c>
      <c r="D197" s="35" t="s">
        <v>90</v>
      </c>
      <c r="E197" s="36">
        <v>1459000</v>
      </c>
      <c r="F197" s="19" t="s">
        <v>2224</v>
      </c>
      <c r="G197" s="36">
        <v>850000</v>
      </c>
      <c r="H197" s="19" t="s">
        <v>2228</v>
      </c>
      <c r="I197" s="36">
        <v>0</v>
      </c>
      <c r="J197" s="19" t="s">
        <v>52</v>
      </c>
      <c r="K197" s="36">
        <v>0</v>
      </c>
      <c r="L197" s="19" t="s">
        <v>52</v>
      </c>
      <c r="M197" s="36">
        <v>0</v>
      </c>
      <c r="N197" s="19" t="s">
        <v>52</v>
      </c>
      <c r="O197" s="36">
        <f t="shared" si="6"/>
        <v>850000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19" t="s">
        <v>2229</v>
      </c>
      <c r="X197" s="19" t="s">
        <v>52</v>
      </c>
      <c r="Y197" s="2" t="s">
        <v>52</v>
      </c>
      <c r="Z197" s="2" t="s">
        <v>52</v>
      </c>
      <c r="AA197" s="37"/>
      <c r="AB197" s="2" t="s">
        <v>52</v>
      </c>
    </row>
    <row r="198" spans="1:28" ht="30" customHeight="1" x14ac:dyDescent="0.4">
      <c r="A198" s="19" t="s">
        <v>1030</v>
      </c>
      <c r="B198" s="19" t="s">
        <v>1028</v>
      </c>
      <c r="C198" s="19" t="s">
        <v>1029</v>
      </c>
      <c r="D198" s="35" t="s">
        <v>987</v>
      </c>
      <c r="E198" s="36">
        <v>0</v>
      </c>
      <c r="F198" s="19" t="s">
        <v>52</v>
      </c>
      <c r="G198" s="36">
        <v>350000</v>
      </c>
      <c r="H198" s="19" t="s">
        <v>2230</v>
      </c>
      <c r="I198" s="36">
        <v>0</v>
      </c>
      <c r="J198" s="19" t="s">
        <v>52</v>
      </c>
      <c r="K198" s="36">
        <v>0</v>
      </c>
      <c r="L198" s="19" t="s">
        <v>52</v>
      </c>
      <c r="M198" s="36">
        <v>0</v>
      </c>
      <c r="N198" s="19" t="s">
        <v>52</v>
      </c>
      <c r="O198" s="36">
        <f t="shared" si="6"/>
        <v>350000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19" t="s">
        <v>2231</v>
      </c>
      <c r="X198" s="19" t="s">
        <v>52</v>
      </c>
      <c r="Y198" s="2" t="s">
        <v>52</v>
      </c>
      <c r="Z198" s="2" t="s">
        <v>52</v>
      </c>
      <c r="AA198" s="37"/>
      <c r="AB198" s="2" t="s">
        <v>52</v>
      </c>
    </row>
    <row r="199" spans="1:28" ht="30" customHeight="1" x14ac:dyDescent="0.4">
      <c r="A199" s="19" t="s">
        <v>1044</v>
      </c>
      <c r="B199" s="19" t="s">
        <v>1042</v>
      </c>
      <c r="C199" s="19" t="s">
        <v>1043</v>
      </c>
      <c r="D199" s="35" t="s">
        <v>101</v>
      </c>
      <c r="E199" s="36">
        <v>0</v>
      </c>
      <c r="F199" s="19" t="s">
        <v>52</v>
      </c>
      <c r="G199" s="36">
        <v>0</v>
      </c>
      <c r="H199" s="19" t="s">
        <v>52</v>
      </c>
      <c r="I199" s="36">
        <v>0</v>
      </c>
      <c r="J199" s="19" t="s">
        <v>52</v>
      </c>
      <c r="K199" s="36">
        <v>130000</v>
      </c>
      <c r="L199" s="19" t="s">
        <v>52</v>
      </c>
      <c r="M199" s="36">
        <v>0</v>
      </c>
      <c r="N199" s="19" t="s">
        <v>52</v>
      </c>
      <c r="O199" s="36">
        <f t="shared" si="6"/>
        <v>130000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19" t="s">
        <v>2232</v>
      </c>
      <c r="X199" s="19" t="s">
        <v>52</v>
      </c>
      <c r="Y199" s="2" t="s">
        <v>52</v>
      </c>
      <c r="Z199" s="2" t="s">
        <v>52</v>
      </c>
      <c r="AA199" s="37"/>
      <c r="AB199" s="2" t="s">
        <v>52</v>
      </c>
    </row>
    <row r="200" spans="1:28" ht="30" customHeight="1" x14ac:dyDescent="0.4">
      <c r="A200" s="19" t="s">
        <v>940</v>
      </c>
      <c r="B200" s="19" t="s">
        <v>937</v>
      </c>
      <c r="C200" s="19" t="s">
        <v>938</v>
      </c>
      <c r="D200" s="35" t="s">
        <v>101</v>
      </c>
      <c r="E200" s="36">
        <v>0</v>
      </c>
      <c r="F200" s="19" t="s">
        <v>52</v>
      </c>
      <c r="G200" s="36">
        <v>0</v>
      </c>
      <c r="H200" s="19" t="s">
        <v>52</v>
      </c>
      <c r="I200" s="36">
        <v>0</v>
      </c>
      <c r="J200" s="19" t="s">
        <v>52</v>
      </c>
      <c r="K200" s="36">
        <v>0</v>
      </c>
      <c r="L200" s="19" t="s">
        <v>52</v>
      </c>
      <c r="M200" s="36">
        <v>2050000</v>
      </c>
      <c r="N200" s="19" t="s">
        <v>1950</v>
      </c>
      <c r="O200" s="36">
        <f t="shared" si="6"/>
        <v>2050000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19" t="s">
        <v>2233</v>
      </c>
      <c r="X200" s="19" t="s">
        <v>939</v>
      </c>
      <c r="Y200" s="2" t="s">
        <v>52</v>
      </c>
      <c r="Z200" s="2" t="s">
        <v>52</v>
      </c>
      <c r="AA200" s="37"/>
      <c r="AB200" s="2" t="s">
        <v>52</v>
      </c>
    </row>
    <row r="201" spans="1:28" ht="30" customHeight="1" x14ac:dyDescent="0.4">
      <c r="A201" s="19" t="s">
        <v>943</v>
      </c>
      <c r="B201" s="19" t="s">
        <v>942</v>
      </c>
      <c r="C201" s="19" t="s">
        <v>938</v>
      </c>
      <c r="D201" s="35" t="s">
        <v>101</v>
      </c>
      <c r="E201" s="36">
        <v>0</v>
      </c>
      <c r="F201" s="19" t="s">
        <v>52</v>
      </c>
      <c r="G201" s="36">
        <v>0</v>
      </c>
      <c r="H201" s="19" t="s">
        <v>52</v>
      </c>
      <c r="I201" s="36">
        <v>0</v>
      </c>
      <c r="J201" s="19" t="s">
        <v>52</v>
      </c>
      <c r="K201" s="36">
        <v>0</v>
      </c>
      <c r="L201" s="19" t="s">
        <v>52</v>
      </c>
      <c r="M201" s="36">
        <v>2050000</v>
      </c>
      <c r="N201" s="19" t="s">
        <v>1950</v>
      </c>
      <c r="O201" s="36">
        <f t="shared" si="6"/>
        <v>2050000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19" t="s">
        <v>2234</v>
      </c>
      <c r="X201" s="19" t="s">
        <v>939</v>
      </c>
      <c r="Y201" s="2" t="s">
        <v>52</v>
      </c>
      <c r="Z201" s="2" t="s">
        <v>52</v>
      </c>
      <c r="AA201" s="37"/>
      <c r="AB201" s="2" t="s">
        <v>52</v>
      </c>
    </row>
    <row r="202" spans="1:28" ht="30" customHeight="1" x14ac:dyDescent="0.4">
      <c r="A202" s="19" t="s">
        <v>946</v>
      </c>
      <c r="B202" s="19" t="s">
        <v>945</v>
      </c>
      <c r="C202" s="19" t="s">
        <v>938</v>
      </c>
      <c r="D202" s="35" t="s">
        <v>101</v>
      </c>
      <c r="E202" s="36">
        <v>0</v>
      </c>
      <c r="F202" s="19" t="s">
        <v>52</v>
      </c>
      <c r="G202" s="36">
        <v>0</v>
      </c>
      <c r="H202" s="19" t="s">
        <v>52</v>
      </c>
      <c r="I202" s="36">
        <v>0</v>
      </c>
      <c r="J202" s="19" t="s">
        <v>52</v>
      </c>
      <c r="K202" s="36">
        <v>0</v>
      </c>
      <c r="L202" s="19" t="s">
        <v>52</v>
      </c>
      <c r="M202" s="36">
        <v>2050000</v>
      </c>
      <c r="N202" s="19" t="s">
        <v>1950</v>
      </c>
      <c r="O202" s="36">
        <f t="shared" si="6"/>
        <v>2050000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19" t="s">
        <v>2235</v>
      </c>
      <c r="X202" s="19" t="s">
        <v>939</v>
      </c>
      <c r="Y202" s="2" t="s">
        <v>52</v>
      </c>
      <c r="Z202" s="2" t="s">
        <v>52</v>
      </c>
      <c r="AA202" s="37"/>
      <c r="AB202" s="2" t="s">
        <v>52</v>
      </c>
    </row>
    <row r="203" spans="1:28" ht="30" customHeight="1" x14ac:dyDescent="0.4">
      <c r="A203" s="19" t="s">
        <v>951</v>
      </c>
      <c r="B203" s="19" t="s">
        <v>948</v>
      </c>
      <c r="C203" s="19" t="s">
        <v>949</v>
      </c>
      <c r="D203" s="35" t="s">
        <v>101</v>
      </c>
      <c r="E203" s="36">
        <v>0</v>
      </c>
      <c r="F203" s="19" t="s">
        <v>52</v>
      </c>
      <c r="G203" s="36">
        <v>0</v>
      </c>
      <c r="H203" s="19" t="s">
        <v>52</v>
      </c>
      <c r="I203" s="36">
        <v>0</v>
      </c>
      <c r="J203" s="19" t="s">
        <v>52</v>
      </c>
      <c r="K203" s="36">
        <v>0</v>
      </c>
      <c r="L203" s="19" t="s">
        <v>52</v>
      </c>
      <c r="M203" s="36">
        <v>1845000</v>
      </c>
      <c r="N203" s="19" t="s">
        <v>1950</v>
      </c>
      <c r="O203" s="36">
        <f t="shared" si="6"/>
        <v>1845000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19" t="s">
        <v>2236</v>
      </c>
      <c r="X203" s="19" t="s">
        <v>950</v>
      </c>
      <c r="Y203" s="2" t="s">
        <v>52</v>
      </c>
      <c r="Z203" s="2" t="s">
        <v>52</v>
      </c>
      <c r="AA203" s="37"/>
      <c r="AB203" s="2" t="s">
        <v>52</v>
      </c>
    </row>
    <row r="204" spans="1:28" ht="30" customHeight="1" x14ac:dyDescent="0.4">
      <c r="A204" s="19" t="s">
        <v>956</v>
      </c>
      <c r="B204" s="19" t="s">
        <v>953</v>
      </c>
      <c r="C204" s="19" t="s">
        <v>954</v>
      </c>
      <c r="D204" s="35" t="s">
        <v>101</v>
      </c>
      <c r="E204" s="36">
        <v>0</v>
      </c>
      <c r="F204" s="19" t="s">
        <v>52</v>
      </c>
      <c r="G204" s="36">
        <v>0</v>
      </c>
      <c r="H204" s="19" t="s">
        <v>52</v>
      </c>
      <c r="I204" s="36">
        <v>0</v>
      </c>
      <c r="J204" s="19" t="s">
        <v>52</v>
      </c>
      <c r="K204" s="36">
        <v>0</v>
      </c>
      <c r="L204" s="19" t="s">
        <v>52</v>
      </c>
      <c r="M204" s="36">
        <v>1780000</v>
      </c>
      <c r="N204" s="19" t="s">
        <v>1950</v>
      </c>
      <c r="O204" s="36">
        <f t="shared" si="6"/>
        <v>1780000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19" t="s">
        <v>2237</v>
      </c>
      <c r="X204" s="19" t="s">
        <v>955</v>
      </c>
      <c r="Y204" s="2" t="s">
        <v>52</v>
      </c>
      <c r="Z204" s="2" t="s">
        <v>52</v>
      </c>
      <c r="AA204" s="37"/>
      <c r="AB204" s="2" t="s">
        <v>52</v>
      </c>
    </row>
    <row r="205" spans="1:28" ht="30" customHeight="1" x14ac:dyDescent="0.4">
      <c r="A205" s="19" t="s">
        <v>961</v>
      </c>
      <c r="B205" s="19" t="s">
        <v>958</v>
      </c>
      <c r="C205" s="19" t="s">
        <v>959</v>
      </c>
      <c r="D205" s="35" t="s">
        <v>101</v>
      </c>
      <c r="E205" s="36">
        <v>0</v>
      </c>
      <c r="F205" s="19" t="s">
        <v>52</v>
      </c>
      <c r="G205" s="36">
        <v>0</v>
      </c>
      <c r="H205" s="19" t="s">
        <v>52</v>
      </c>
      <c r="I205" s="36">
        <v>0</v>
      </c>
      <c r="J205" s="19" t="s">
        <v>52</v>
      </c>
      <c r="K205" s="36">
        <v>0</v>
      </c>
      <c r="L205" s="19" t="s">
        <v>52</v>
      </c>
      <c r="M205" s="36">
        <v>1620000</v>
      </c>
      <c r="N205" s="19" t="s">
        <v>1950</v>
      </c>
      <c r="O205" s="36">
        <f t="shared" si="6"/>
        <v>1620000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19" t="s">
        <v>2238</v>
      </c>
      <c r="X205" s="19" t="s">
        <v>960</v>
      </c>
      <c r="Y205" s="2" t="s">
        <v>52</v>
      </c>
      <c r="Z205" s="2" t="s">
        <v>52</v>
      </c>
      <c r="AA205" s="37"/>
      <c r="AB205" s="2" t="s">
        <v>52</v>
      </c>
    </row>
    <row r="206" spans="1:28" ht="30" customHeight="1" x14ac:dyDescent="0.4">
      <c r="A206" s="19" t="s">
        <v>964</v>
      </c>
      <c r="B206" s="19" t="s">
        <v>963</v>
      </c>
      <c r="C206" s="19" t="s">
        <v>959</v>
      </c>
      <c r="D206" s="35" t="s">
        <v>101</v>
      </c>
      <c r="E206" s="36">
        <v>0</v>
      </c>
      <c r="F206" s="19" t="s">
        <v>52</v>
      </c>
      <c r="G206" s="36">
        <v>0</v>
      </c>
      <c r="H206" s="19" t="s">
        <v>52</v>
      </c>
      <c r="I206" s="36">
        <v>0</v>
      </c>
      <c r="J206" s="19" t="s">
        <v>52</v>
      </c>
      <c r="K206" s="36">
        <v>0</v>
      </c>
      <c r="L206" s="19" t="s">
        <v>52</v>
      </c>
      <c r="M206" s="36">
        <v>1620000</v>
      </c>
      <c r="N206" s="19" t="s">
        <v>1950</v>
      </c>
      <c r="O206" s="36">
        <f t="shared" si="6"/>
        <v>1620000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19" t="s">
        <v>2239</v>
      </c>
      <c r="X206" s="19" t="s">
        <v>939</v>
      </c>
      <c r="Y206" s="2" t="s">
        <v>52</v>
      </c>
      <c r="Z206" s="2" t="s">
        <v>52</v>
      </c>
      <c r="AA206" s="37"/>
      <c r="AB206" s="2" t="s">
        <v>52</v>
      </c>
    </row>
    <row r="207" spans="1:28" ht="30" customHeight="1" x14ac:dyDescent="0.4">
      <c r="A207" s="19" t="s">
        <v>969</v>
      </c>
      <c r="B207" s="19" t="s">
        <v>966</v>
      </c>
      <c r="C207" s="19" t="s">
        <v>967</v>
      </c>
      <c r="D207" s="35" t="s">
        <v>101</v>
      </c>
      <c r="E207" s="36">
        <v>0</v>
      </c>
      <c r="F207" s="19" t="s">
        <v>52</v>
      </c>
      <c r="G207" s="36">
        <v>0</v>
      </c>
      <c r="H207" s="19" t="s">
        <v>52</v>
      </c>
      <c r="I207" s="36">
        <v>0</v>
      </c>
      <c r="J207" s="19" t="s">
        <v>52</v>
      </c>
      <c r="K207" s="36">
        <v>0</v>
      </c>
      <c r="L207" s="19" t="s">
        <v>52</v>
      </c>
      <c r="M207" s="36">
        <v>1250000</v>
      </c>
      <c r="N207" s="19" t="s">
        <v>1950</v>
      </c>
      <c r="O207" s="36">
        <f t="shared" si="6"/>
        <v>1250000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19" t="s">
        <v>2240</v>
      </c>
      <c r="X207" s="19" t="s">
        <v>968</v>
      </c>
      <c r="Y207" s="2" t="s">
        <v>52</v>
      </c>
      <c r="Z207" s="2" t="s">
        <v>52</v>
      </c>
      <c r="AA207" s="37"/>
      <c r="AB207" s="2" t="s">
        <v>52</v>
      </c>
    </row>
    <row r="208" spans="1:28" ht="30" customHeight="1" x14ac:dyDescent="0.4">
      <c r="A208" s="19" t="s">
        <v>974</v>
      </c>
      <c r="B208" s="19" t="s">
        <v>971</v>
      </c>
      <c r="C208" s="19" t="s">
        <v>972</v>
      </c>
      <c r="D208" s="35" t="s">
        <v>973</v>
      </c>
      <c r="E208" s="36">
        <v>0</v>
      </c>
      <c r="F208" s="19" t="s">
        <v>52</v>
      </c>
      <c r="G208" s="36">
        <v>0</v>
      </c>
      <c r="H208" s="19" t="s">
        <v>52</v>
      </c>
      <c r="I208" s="36">
        <v>0</v>
      </c>
      <c r="J208" s="19" t="s">
        <v>52</v>
      </c>
      <c r="K208" s="36">
        <v>0</v>
      </c>
      <c r="L208" s="19" t="s">
        <v>52</v>
      </c>
      <c r="M208" s="36">
        <v>84000</v>
      </c>
      <c r="N208" s="19" t="s">
        <v>52</v>
      </c>
      <c r="O208" s="36">
        <f t="shared" si="6"/>
        <v>84000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19" t="s">
        <v>2241</v>
      </c>
      <c r="X208" s="19" t="s">
        <v>52</v>
      </c>
      <c r="Y208" s="2" t="s">
        <v>52</v>
      </c>
      <c r="Z208" s="2" t="s">
        <v>52</v>
      </c>
      <c r="AA208" s="37"/>
      <c r="AB208" s="2" t="s">
        <v>52</v>
      </c>
    </row>
    <row r="209" spans="1:28" ht="30" customHeight="1" x14ac:dyDescent="0.4">
      <c r="A209" s="19" t="s">
        <v>1074</v>
      </c>
      <c r="B209" s="19" t="s">
        <v>1073</v>
      </c>
      <c r="C209" s="19" t="s">
        <v>1033</v>
      </c>
      <c r="D209" s="35" t="s">
        <v>1034</v>
      </c>
      <c r="E209" s="36">
        <v>0</v>
      </c>
      <c r="F209" s="19" t="s">
        <v>52</v>
      </c>
      <c r="G209" s="36">
        <v>0</v>
      </c>
      <c r="H209" s="19" t="s">
        <v>52</v>
      </c>
      <c r="I209" s="36">
        <v>0</v>
      </c>
      <c r="J209" s="19" t="s">
        <v>52</v>
      </c>
      <c r="K209" s="36">
        <v>0</v>
      </c>
      <c r="L209" s="19" t="s">
        <v>52</v>
      </c>
      <c r="M209" s="36">
        <v>0</v>
      </c>
      <c r="N209" s="19" t="s">
        <v>52</v>
      </c>
      <c r="O209" s="36">
        <v>0</v>
      </c>
      <c r="P209" s="36">
        <v>172698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19" t="s">
        <v>2242</v>
      </c>
      <c r="X209" s="19" t="s">
        <v>52</v>
      </c>
      <c r="Y209" s="2" t="s">
        <v>2243</v>
      </c>
      <c r="Z209" s="2" t="s">
        <v>52</v>
      </c>
      <c r="AA209" s="37"/>
      <c r="AB209" s="2" t="s">
        <v>52</v>
      </c>
    </row>
    <row r="210" spans="1:28" ht="30" customHeight="1" x14ac:dyDescent="0.4">
      <c r="A210" s="19" t="s">
        <v>1597</v>
      </c>
      <c r="B210" s="19" t="s">
        <v>1596</v>
      </c>
      <c r="C210" s="19" t="s">
        <v>1033</v>
      </c>
      <c r="D210" s="35" t="s">
        <v>1034</v>
      </c>
      <c r="E210" s="36">
        <v>0</v>
      </c>
      <c r="F210" s="19" t="s">
        <v>52</v>
      </c>
      <c r="G210" s="36">
        <v>0</v>
      </c>
      <c r="H210" s="19" t="s">
        <v>52</v>
      </c>
      <c r="I210" s="36">
        <v>0</v>
      </c>
      <c r="J210" s="19" t="s">
        <v>52</v>
      </c>
      <c r="K210" s="36">
        <v>0</v>
      </c>
      <c r="L210" s="19" t="s">
        <v>52</v>
      </c>
      <c r="M210" s="36">
        <v>0</v>
      </c>
      <c r="N210" s="19" t="s">
        <v>52</v>
      </c>
      <c r="O210" s="36">
        <v>0</v>
      </c>
      <c r="P210" s="36">
        <v>228717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19" t="s">
        <v>2244</v>
      </c>
      <c r="X210" s="19" t="s">
        <v>52</v>
      </c>
      <c r="Y210" s="2" t="s">
        <v>2243</v>
      </c>
      <c r="Z210" s="2" t="s">
        <v>52</v>
      </c>
      <c r="AA210" s="37"/>
      <c r="AB210" s="2" t="s">
        <v>52</v>
      </c>
    </row>
    <row r="211" spans="1:28" ht="30" customHeight="1" x14ac:dyDescent="0.4">
      <c r="A211" s="19" t="s">
        <v>1868</v>
      </c>
      <c r="B211" s="19" t="s">
        <v>1867</v>
      </c>
      <c r="C211" s="19" t="s">
        <v>1033</v>
      </c>
      <c r="D211" s="35" t="s">
        <v>1034</v>
      </c>
      <c r="E211" s="36">
        <v>0</v>
      </c>
      <c r="F211" s="19" t="s">
        <v>52</v>
      </c>
      <c r="G211" s="36">
        <v>0</v>
      </c>
      <c r="H211" s="19" t="s">
        <v>52</v>
      </c>
      <c r="I211" s="36">
        <v>0</v>
      </c>
      <c r="J211" s="19" t="s">
        <v>52</v>
      </c>
      <c r="K211" s="36">
        <v>0</v>
      </c>
      <c r="L211" s="19" t="s">
        <v>52</v>
      </c>
      <c r="M211" s="36">
        <v>0</v>
      </c>
      <c r="N211" s="19" t="s">
        <v>52</v>
      </c>
      <c r="O211" s="36">
        <v>0</v>
      </c>
      <c r="P211" s="36">
        <v>242423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19" t="s">
        <v>2245</v>
      </c>
      <c r="X211" s="19" t="s">
        <v>52</v>
      </c>
      <c r="Y211" s="2" t="s">
        <v>2243</v>
      </c>
      <c r="Z211" s="2" t="s">
        <v>52</v>
      </c>
      <c r="AA211" s="37"/>
      <c r="AB211" s="2" t="s">
        <v>52</v>
      </c>
    </row>
    <row r="212" spans="1:28" ht="30" customHeight="1" x14ac:dyDescent="0.4">
      <c r="A212" s="19" t="s">
        <v>1182</v>
      </c>
      <c r="B212" s="19" t="s">
        <v>1181</v>
      </c>
      <c r="C212" s="19" t="s">
        <v>1033</v>
      </c>
      <c r="D212" s="35" t="s">
        <v>1034</v>
      </c>
      <c r="E212" s="36">
        <v>0</v>
      </c>
      <c r="F212" s="19" t="s">
        <v>52</v>
      </c>
      <c r="G212" s="36">
        <v>0</v>
      </c>
      <c r="H212" s="19" t="s">
        <v>52</v>
      </c>
      <c r="I212" s="36">
        <v>0</v>
      </c>
      <c r="J212" s="19" t="s">
        <v>52</v>
      </c>
      <c r="K212" s="36">
        <v>0</v>
      </c>
      <c r="L212" s="19" t="s">
        <v>52</v>
      </c>
      <c r="M212" s="36">
        <v>0</v>
      </c>
      <c r="N212" s="19" t="s">
        <v>52</v>
      </c>
      <c r="O212" s="36">
        <v>0</v>
      </c>
      <c r="P212" s="36">
        <v>286330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19" t="s">
        <v>2246</v>
      </c>
      <c r="X212" s="19" t="s">
        <v>52</v>
      </c>
      <c r="Y212" s="2" t="s">
        <v>2243</v>
      </c>
      <c r="Z212" s="2" t="s">
        <v>52</v>
      </c>
      <c r="AA212" s="37"/>
      <c r="AB212" s="2" t="s">
        <v>52</v>
      </c>
    </row>
    <row r="213" spans="1:28" ht="30" customHeight="1" x14ac:dyDescent="0.4">
      <c r="A213" s="19" t="s">
        <v>1830</v>
      </c>
      <c r="B213" s="19" t="s">
        <v>1829</v>
      </c>
      <c r="C213" s="19" t="s">
        <v>1033</v>
      </c>
      <c r="D213" s="35" t="s">
        <v>1034</v>
      </c>
      <c r="E213" s="36">
        <v>0</v>
      </c>
      <c r="F213" s="19" t="s">
        <v>52</v>
      </c>
      <c r="G213" s="36">
        <v>0</v>
      </c>
      <c r="H213" s="19" t="s">
        <v>52</v>
      </c>
      <c r="I213" s="36">
        <v>0</v>
      </c>
      <c r="J213" s="19" t="s">
        <v>52</v>
      </c>
      <c r="K213" s="36">
        <v>0</v>
      </c>
      <c r="L213" s="19" t="s">
        <v>52</v>
      </c>
      <c r="M213" s="36">
        <v>0</v>
      </c>
      <c r="N213" s="19" t="s">
        <v>52</v>
      </c>
      <c r="O213" s="36">
        <v>0</v>
      </c>
      <c r="P213" s="36">
        <v>223246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19" t="s">
        <v>2247</v>
      </c>
      <c r="X213" s="19" t="s">
        <v>52</v>
      </c>
      <c r="Y213" s="2" t="s">
        <v>2243</v>
      </c>
      <c r="Z213" s="2" t="s">
        <v>52</v>
      </c>
      <c r="AA213" s="37"/>
      <c r="AB213" s="2" t="s">
        <v>52</v>
      </c>
    </row>
    <row r="214" spans="1:28" ht="30" customHeight="1" x14ac:dyDescent="0.4">
      <c r="A214" s="19" t="s">
        <v>1071</v>
      </c>
      <c r="B214" s="19" t="s">
        <v>1070</v>
      </c>
      <c r="C214" s="19" t="s">
        <v>1033</v>
      </c>
      <c r="D214" s="35" t="s">
        <v>1034</v>
      </c>
      <c r="E214" s="36">
        <v>0</v>
      </c>
      <c r="F214" s="19" t="s">
        <v>52</v>
      </c>
      <c r="G214" s="36">
        <v>0</v>
      </c>
      <c r="H214" s="19" t="s">
        <v>52</v>
      </c>
      <c r="I214" s="36">
        <v>0</v>
      </c>
      <c r="J214" s="19" t="s">
        <v>52</v>
      </c>
      <c r="K214" s="36">
        <v>0</v>
      </c>
      <c r="L214" s="19" t="s">
        <v>52</v>
      </c>
      <c r="M214" s="36">
        <v>0</v>
      </c>
      <c r="N214" s="19" t="s">
        <v>52</v>
      </c>
      <c r="O214" s="36">
        <v>0</v>
      </c>
      <c r="P214" s="36">
        <v>268225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19" t="s">
        <v>2248</v>
      </c>
      <c r="X214" s="19" t="s">
        <v>52</v>
      </c>
      <c r="Y214" s="2" t="s">
        <v>2243</v>
      </c>
      <c r="Z214" s="2" t="s">
        <v>52</v>
      </c>
      <c r="AA214" s="37"/>
      <c r="AB214" s="2" t="s">
        <v>52</v>
      </c>
    </row>
    <row r="215" spans="1:28" ht="30" customHeight="1" x14ac:dyDescent="0.4">
      <c r="A215" s="19" t="s">
        <v>1052</v>
      </c>
      <c r="B215" s="19" t="s">
        <v>1051</v>
      </c>
      <c r="C215" s="19" t="s">
        <v>1033</v>
      </c>
      <c r="D215" s="35" t="s">
        <v>1034</v>
      </c>
      <c r="E215" s="36">
        <v>0</v>
      </c>
      <c r="F215" s="19" t="s">
        <v>52</v>
      </c>
      <c r="G215" s="36">
        <v>0</v>
      </c>
      <c r="H215" s="19" t="s">
        <v>52</v>
      </c>
      <c r="I215" s="36">
        <v>0</v>
      </c>
      <c r="J215" s="19" t="s">
        <v>52</v>
      </c>
      <c r="K215" s="36">
        <v>0</v>
      </c>
      <c r="L215" s="19" t="s">
        <v>52</v>
      </c>
      <c r="M215" s="36">
        <v>0</v>
      </c>
      <c r="N215" s="19" t="s">
        <v>52</v>
      </c>
      <c r="O215" s="36">
        <v>0</v>
      </c>
      <c r="P215" s="36">
        <v>249073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19" t="s">
        <v>2249</v>
      </c>
      <c r="X215" s="19" t="s">
        <v>52</v>
      </c>
      <c r="Y215" s="2" t="s">
        <v>2243</v>
      </c>
      <c r="Z215" s="2" t="s">
        <v>52</v>
      </c>
      <c r="AA215" s="37"/>
      <c r="AB215" s="2" t="s">
        <v>52</v>
      </c>
    </row>
    <row r="216" spans="1:28" ht="30" customHeight="1" x14ac:dyDescent="0.4">
      <c r="A216" s="19" t="s">
        <v>1815</v>
      </c>
      <c r="B216" s="19" t="s">
        <v>1814</v>
      </c>
      <c r="C216" s="19" t="s">
        <v>1033</v>
      </c>
      <c r="D216" s="35" t="s">
        <v>1034</v>
      </c>
      <c r="E216" s="36">
        <v>0</v>
      </c>
      <c r="F216" s="19" t="s">
        <v>52</v>
      </c>
      <c r="G216" s="36">
        <v>0</v>
      </c>
      <c r="H216" s="19" t="s">
        <v>52</v>
      </c>
      <c r="I216" s="36">
        <v>0</v>
      </c>
      <c r="J216" s="19" t="s">
        <v>52</v>
      </c>
      <c r="K216" s="36">
        <v>0</v>
      </c>
      <c r="L216" s="19" t="s">
        <v>52</v>
      </c>
      <c r="M216" s="36">
        <v>0</v>
      </c>
      <c r="N216" s="19" t="s">
        <v>52</v>
      </c>
      <c r="O216" s="36">
        <v>0</v>
      </c>
      <c r="P216" s="36">
        <v>240647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19" t="s">
        <v>2250</v>
      </c>
      <c r="X216" s="19" t="s">
        <v>52</v>
      </c>
      <c r="Y216" s="2" t="s">
        <v>2243</v>
      </c>
      <c r="Z216" s="2" t="s">
        <v>52</v>
      </c>
      <c r="AA216" s="37"/>
      <c r="AB216" s="2" t="s">
        <v>52</v>
      </c>
    </row>
    <row r="217" spans="1:28" ht="30" customHeight="1" x14ac:dyDescent="0.4">
      <c r="A217" s="19" t="s">
        <v>1658</v>
      </c>
      <c r="B217" s="19" t="s">
        <v>1657</v>
      </c>
      <c r="C217" s="19" t="s">
        <v>1033</v>
      </c>
      <c r="D217" s="35" t="s">
        <v>1034</v>
      </c>
      <c r="E217" s="36">
        <v>0</v>
      </c>
      <c r="F217" s="19" t="s">
        <v>52</v>
      </c>
      <c r="G217" s="36">
        <v>0</v>
      </c>
      <c r="H217" s="19" t="s">
        <v>52</v>
      </c>
      <c r="I217" s="36">
        <v>0</v>
      </c>
      <c r="J217" s="19" t="s">
        <v>52</v>
      </c>
      <c r="K217" s="36">
        <v>0</v>
      </c>
      <c r="L217" s="19" t="s">
        <v>52</v>
      </c>
      <c r="M217" s="36">
        <v>0</v>
      </c>
      <c r="N217" s="19" t="s">
        <v>52</v>
      </c>
      <c r="O217" s="36">
        <v>0</v>
      </c>
      <c r="P217" s="36">
        <v>221435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19" t="s">
        <v>2251</v>
      </c>
      <c r="X217" s="19" t="s">
        <v>52</v>
      </c>
      <c r="Y217" s="2" t="s">
        <v>2243</v>
      </c>
      <c r="Z217" s="2" t="s">
        <v>52</v>
      </c>
      <c r="AA217" s="37"/>
      <c r="AB217" s="2" t="s">
        <v>52</v>
      </c>
    </row>
    <row r="218" spans="1:28" ht="30" customHeight="1" x14ac:dyDescent="0.4">
      <c r="A218" s="19" t="s">
        <v>1354</v>
      </c>
      <c r="B218" s="19" t="s">
        <v>1352</v>
      </c>
      <c r="C218" s="19" t="s">
        <v>1033</v>
      </c>
      <c r="D218" s="35" t="s">
        <v>1034</v>
      </c>
      <c r="E218" s="36">
        <v>0</v>
      </c>
      <c r="F218" s="19" t="s">
        <v>52</v>
      </c>
      <c r="G218" s="36">
        <v>0</v>
      </c>
      <c r="H218" s="19" t="s">
        <v>52</v>
      </c>
      <c r="I218" s="36">
        <v>0</v>
      </c>
      <c r="J218" s="19" t="s">
        <v>52</v>
      </c>
      <c r="K218" s="36">
        <v>0</v>
      </c>
      <c r="L218" s="19" t="s">
        <v>52</v>
      </c>
      <c r="M218" s="36">
        <v>0</v>
      </c>
      <c r="N218" s="19" t="s">
        <v>52</v>
      </c>
      <c r="O218" s="36">
        <v>0</v>
      </c>
      <c r="P218" s="36">
        <v>208140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19" t="s">
        <v>2252</v>
      </c>
      <c r="X218" s="19" t="s">
        <v>52</v>
      </c>
      <c r="Y218" s="2" t="s">
        <v>2243</v>
      </c>
      <c r="Z218" s="2" t="s">
        <v>52</v>
      </c>
      <c r="AA218" s="37"/>
      <c r="AB218" s="2" t="s">
        <v>52</v>
      </c>
    </row>
    <row r="219" spans="1:28" ht="30" customHeight="1" x14ac:dyDescent="0.4">
      <c r="A219" s="19" t="s">
        <v>1468</v>
      </c>
      <c r="B219" s="19" t="s">
        <v>1467</v>
      </c>
      <c r="C219" s="19" t="s">
        <v>1033</v>
      </c>
      <c r="D219" s="35" t="s">
        <v>1034</v>
      </c>
      <c r="E219" s="36">
        <v>0</v>
      </c>
      <c r="F219" s="19" t="s">
        <v>52</v>
      </c>
      <c r="G219" s="36">
        <v>0</v>
      </c>
      <c r="H219" s="19" t="s">
        <v>52</v>
      </c>
      <c r="I219" s="36">
        <v>0</v>
      </c>
      <c r="J219" s="19" t="s">
        <v>52</v>
      </c>
      <c r="K219" s="36">
        <v>0</v>
      </c>
      <c r="L219" s="19" t="s">
        <v>52</v>
      </c>
      <c r="M219" s="36">
        <v>0</v>
      </c>
      <c r="N219" s="19" t="s">
        <v>52</v>
      </c>
      <c r="O219" s="36">
        <v>0</v>
      </c>
      <c r="P219" s="36">
        <v>222151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19" t="s">
        <v>2253</v>
      </c>
      <c r="X219" s="19" t="s">
        <v>52</v>
      </c>
      <c r="Y219" s="2" t="s">
        <v>2243</v>
      </c>
      <c r="Z219" s="2" t="s">
        <v>52</v>
      </c>
      <c r="AA219" s="37"/>
      <c r="AB219" s="2" t="s">
        <v>52</v>
      </c>
    </row>
    <row r="220" spans="1:28" ht="30" customHeight="1" x14ac:dyDescent="0.4">
      <c r="A220" s="19" t="s">
        <v>1083</v>
      </c>
      <c r="B220" s="19" t="s">
        <v>1081</v>
      </c>
      <c r="C220" s="19" t="s">
        <v>1033</v>
      </c>
      <c r="D220" s="35" t="s">
        <v>1034</v>
      </c>
      <c r="E220" s="36">
        <v>0</v>
      </c>
      <c r="F220" s="19" t="s">
        <v>52</v>
      </c>
      <c r="G220" s="36">
        <v>0</v>
      </c>
      <c r="H220" s="19" t="s">
        <v>52</v>
      </c>
      <c r="I220" s="36">
        <v>0</v>
      </c>
      <c r="J220" s="19" t="s">
        <v>52</v>
      </c>
      <c r="K220" s="36">
        <v>0</v>
      </c>
      <c r="L220" s="19" t="s">
        <v>52</v>
      </c>
      <c r="M220" s="36">
        <v>0</v>
      </c>
      <c r="N220" s="19" t="s">
        <v>52</v>
      </c>
      <c r="O220" s="36">
        <v>0</v>
      </c>
      <c r="P220" s="36">
        <v>242647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19" t="s">
        <v>2254</v>
      </c>
      <c r="X220" s="19" t="s">
        <v>52</v>
      </c>
      <c r="Y220" s="2" t="s">
        <v>2243</v>
      </c>
      <c r="Z220" s="2" t="s">
        <v>52</v>
      </c>
      <c r="AA220" s="37"/>
      <c r="AB220" s="2" t="s">
        <v>52</v>
      </c>
    </row>
    <row r="221" spans="1:28" ht="30" customHeight="1" x14ac:dyDescent="0.4">
      <c r="A221" s="19" t="s">
        <v>1902</v>
      </c>
      <c r="B221" s="19" t="s">
        <v>1901</v>
      </c>
      <c r="C221" s="19" t="s">
        <v>1033</v>
      </c>
      <c r="D221" s="35" t="s">
        <v>1034</v>
      </c>
      <c r="E221" s="36">
        <v>0</v>
      </c>
      <c r="F221" s="19" t="s">
        <v>52</v>
      </c>
      <c r="G221" s="36">
        <v>0</v>
      </c>
      <c r="H221" s="19" t="s">
        <v>52</v>
      </c>
      <c r="I221" s="36">
        <v>0</v>
      </c>
      <c r="J221" s="19" t="s">
        <v>52</v>
      </c>
      <c r="K221" s="36">
        <v>0</v>
      </c>
      <c r="L221" s="19" t="s">
        <v>52</v>
      </c>
      <c r="M221" s="36">
        <v>0</v>
      </c>
      <c r="N221" s="19" t="s">
        <v>52</v>
      </c>
      <c r="O221" s="36">
        <v>0</v>
      </c>
      <c r="P221" s="36">
        <v>289745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19" t="s">
        <v>2255</v>
      </c>
      <c r="X221" s="19" t="s">
        <v>52</v>
      </c>
      <c r="Y221" s="2" t="s">
        <v>2243</v>
      </c>
      <c r="Z221" s="2" t="s">
        <v>52</v>
      </c>
      <c r="AA221" s="37"/>
      <c r="AB221" s="2" t="s">
        <v>52</v>
      </c>
    </row>
    <row r="222" spans="1:28" ht="30" customHeight="1" x14ac:dyDescent="0.4">
      <c r="A222" s="19" t="s">
        <v>1865</v>
      </c>
      <c r="B222" s="19" t="s">
        <v>1864</v>
      </c>
      <c r="C222" s="19" t="s">
        <v>1033</v>
      </c>
      <c r="D222" s="35" t="s">
        <v>1034</v>
      </c>
      <c r="E222" s="36">
        <v>0</v>
      </c>
      <c r="F222" s="19" t="s">
        <v>52</v>
      </c>
      <c r="G222" s="36">
        <v>0</v>
      </c>
      <c r="H222" s="19" t="s">
        <v>52</v>
      </c>
      <c r="I222" s="36">
        <v>0</v>
      </c>
      <c r="J222" s="19" t="s">
        <v>52</v>
      </c>
      <c r="K222" s="36">
        <v>0</v>
      </c>
      <c r="L222" s="19" t="s">
        <v>52</v>
      </c>
      <c r="M222" s="36">
        <v>0</v>
      </c>
      <c r="N222" s="19" t="s">
        <v>52</v>
      </c>
      <c r="O222" s="36">
        <v>0</v>
      </c>
      <c r="P222" s="36">
        <v>199200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19" t="s">
        <v>2256</v>
      </c>
      <c r="X222" s="19" t="s">
        <v>52</v>
      </c>
      <c r="Y222" s="2" t="s">
        <v>2243</v>
      </c>
      <c r="Z222" s="2" t="s">
        <v>52</v>
      </c>
      <c r="AA222" s="37"/>
      <c r="AB222" s="2" t="s">
        <v>52</v>
      </c>
    </row>
    <row r="223" spans="1:28" ht="30" customHeight="1" x14ac:dyDescent="0.4">
      <c r="A223" s="19" t="s">
        <v>1035</v>
      </c>
      <c r="B223" s="19" t="s">
        <v>1032</v>
      </c>
      <c r="C223" s="19" t="s">
        <v>1033</v>
      </c>
      <c r="D223" s="35" t="s">
        <v>1034</v>
      </c>
      <c r="E223" s="36">
        <v>0</v>
      </c>
      <c r="F223" s="19" t="s">
        <v>52</v>
      </c>
      <c r="G223" s="36">
        <v>0</v>
      </c>
      <c r="H223" s="19" t="s">
        <v>52</v>
      </c>
      <c r="I223" s="36">
        <v>0</v>
      </c>
      <c r="J223" s="19" t="s">
        <v>52</v>
      </c>
      <c r="K223" s="36">
        <v>0</v>
      </c>
      <c r="L223" s="19" t="s">
        <v>52</v>
      </c>
      <c r="M223" s="36">
        <v>0</v>
      </c>
      <c r="N223" s="19" t="s">
        <v>52</v>
      </c>
      <c r="O223" s="36">
        <v>0</v>
      </c>
      <c r="P223" s="36">
        <v>321645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19" t="s">
        <v>2257</v>
      </c>
      <c r="X223" s="19" t="s">
        <v>52</v>
      </c>
      <c r="Y223" s="2" t="s">
        <v>2243</v>
      </c>
      <c r="Z223" s="2" t="s">
        <v>52</v>
      </c>
      <c r="AA223" s="37"/>
      <c r="AB223" s="2" t="s">
        <v>52</v>
      </c>
    </row>
    <row r="224" spans="1:28" ht="30" customHeight="1" x14ac:dyDescent="0.4">
      <c r="A224" s="19" t="s">
        <v>1577</v>
      </c>
      <c r="B224" s="19" t="s">
        <v>56</v>
      </c>
      <c r="C224" s="19" t="s">
        <v>57</v>
      </c>
      <c r="D224" s="35" t="s">
        <v>58</v>
      </c>
      <c r="E224" s="36">
        <v>0</v>
      </c>
      <c r="F224" s="19" t="s">
        <v>52</v>
      </c>
      <c r="G224" s="36">
        <v>370000</v>
      </c>
      <c r="H224" s="19" t="s">
        <v>2066</v>
      </c>
      <c r="I224" s="36">
        <v>0</v>
      </c>
      <c r="J224" s="19" t="s">
        <v>52</v>
      </c>
      <c r="K224" s="36">
        <v>320000</v>
      </c>
      <c r="L224" s="19" t="s">
        <v>1950</v>
      </c>
      <c r="M224" s="36">
        <v>0</v>
      </c>
      <c r="N224" s="19" t="s">
        <v>52</v>
      </c>
      <c r="O224" s="36">
        <f>SMALL(E224:M224,COUNTIF(E224:M224,0)+1)</f>
        <v>320000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19" t="s">
        <v>2258</v>
      </c>
      <c r="X224" s="19" t="s">
        <v>52</v>
      </c>
      <c r="Y224" s="2" t="s">
        <v>52</v>
      </c>
      <c r="Z224" s="2" t="s">
        <v>52</v>
      </c>
      <c r="AA224" s="37"/>
      <c r="AB224" s="2" t="s">
        <v>52</v>
      </c>
    </row>
    <row r="225" spans="1:28" ht="30" customHeight="1" x14ac:dyDescent="0.4">
      <c r="A225" s="19" t="s">
        <v>1594</v>
      </c>
      <c r="B225" s="19" t="s">
        <v>1590</v>
      </c>
      <c r="C225" s="19" t="s">
        <v>1591</v>
      </c>
      <c r="D225" s="35" t="s">
        <v>1592</v>
      </c>
      <c r="E225" s="36">
        <v>0</v>
      </c>
      <c r="F225" s="19" t="s">
        <v>52</v>
      </c>
      <c r="G225" s="36">
        <v>0</v>
      </c>
      <c r="H225" s="19" t="s">
        <v>52</v>
      </c>
      <c r="I225" s="36">
        <v>0</v>
      </c>
      <c r="J225" s="19" t="s">
        <v>52</v>
      </c>
      <c r="K225" s="36">
        <v>0</v>
      </c>
      <c r="L225" s="19" t="s">
        <v>52</v>
      </c>
      <c r="M225" s="36">
        <v>8445</v>
      </c>
      <c r="N225" s="19" t="s">
        <v>1593</v>
      </c>
      <c r="O225" s="36">
        <f>SMALL(E225:M225,COUNTIF(E225:M225,0)+1)</f>
        <v>8445</v>
      </c>
      <c r="P225" s="36">
        <v>49479</v>
      </c>
      <c r="Q225" s="36">
        <v>0</v>
      </c>
      <c r="R225" s="36">
        <v>0</v>
      </c>
      <c r="S225" s="36">
        <v>0</v>
      </c>
      <c r="T225" s="36">
        <v>0</v>
      </c>
      <c r="U225" s="36">
        <v>10327</v>
      </c>
      <c r="V225" s="36">
        <f>SMALL(Q225:U225,COUNTIF(Q225:U225,0)+1)</f>
        <v>10327</v>
      </c>
      <c r="W225" s="19" t="s">
        <v>2259</v>
      </c>
      <c r="X225" s="19" t="s">
        <v>1593</v>
      </c>
      <c r="Y225" s="2" t="s">
        <v>52</v>
      </c>
      <c r="Z225" s="2" t="s">
        <v>52</v>
      </c>
      <c r="AA225" s="37"/>
      <c r="AB225" s="2" t="s">
        <v>52</v>
      </c>
    </row>
    <row r="226" spans="1:28" ht="30" customHeight="1" x14ac:dyDescent="0.4">
      <c r="A226" s="19" t="s">
        <v>412</v>
      </c>
      <c r="B226" s="19" t="s">
        <v>410</v>
      </c>
      <c r="C226" s="19" t="s">
        <v>411</v>
      </c>
      <c r="D226" s="35" t="s">
        <v>302</v>
      </c>
      <c r="E226" s="36">
        <v>0</v>
      </c>
      <c r="F226" s="19" t="s">
        <v>52</v>
      </c>
      <c r="G226" s="36">
        <v>0</v>
      </c>
      <c r="H226" s="19" t="s">
        <v>52</v>
      </c>
      <c r="I226" s="36">
        <v>0</v>
      </c>
      <c r="J226" s="19" t="s">
        <v>52</v>
      </c>
      <c r="K226" s="36">
        <v>0</v>
      </c>
      <c r="L226" s="19" t="s">
        <v>52</v>
      </c>
      <c r="M226" s="36">
        <v>5000</v>
      </c>
      <c r="N226" s="19" t="s">
        <v>1950</v>
      </c>
      <c r="O226" s="36">
        <f>SMALL(E226:M226,COUNTIF(E226:M226,0)+1)</f>
        <v>5000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19" t="s">
        <v>2260</v>
      </c>
      <c r="X226" s="19" t="s">
        <v>52</v>
      </c>
      <c r="Y226" s="2" t="s">
        <v>52</v>
      </c>
      <c r="Z226" s="2" t="s">
        <v>52</v>
      </c>
      <c r="AA226" s="37"/>
      <c r="AB226" s="2" t="s">
        <v>52</v>
      </c>
    </row>
    <row r="227" spans="1:28" ht="30" customHeight="1" x14ac:dyDescent="0.4">
      <c r="A227" s="19" t="s">
        <v>1588</v>
      </c>
      <c r="B227" s="19" t="s">
        <v>1587</v>
      </c>
      <c r="C227" s="19" t="s">
        <v>645</v>
      </c>
      <c r="D227" s="35" t="s">
        <v>302</v>
      </c>
      <c r="E227" s="36">
        <v>17160</v>
      </c>
      <c r="F227" s="19" t="s">
        <v>2261</v>
      </c>
      <c r="G227" s="36">
        <v>16000</v>
      </c>
      <c r="H227" s="19" t="s">
        <v>2262</v>
      </c>
      <c r="I227" s="36">
        <v>0</v>
      </c>
      <c r="J227" s="19" t="s">
        <v>52</v>
      </c>
      <c r="K227" s="36">
        <v>0</v>
      </c>
      <c r="L227" s="19" t="s">
        <v>52</v>
      </c>
      <c r="M227" s="36">
        <v>0</v>
      </c>
      <c r="N227" s="19" t="s">
        <v>52</v>
      </c>
      <c r="O227" s="36">
        <f>SMALL(E227:M227,COUNTIF(E227:M227,0)+1)</f>
        <v>16000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19" t="s">
        <v>2263</v>
      </c>
      <c r="X227" s="19" t="s">
        <v>52</v>
      </c>
      <c r="Y227" s="2" t="s">
        <v>52</v>
      </c>
      <c r="Z227" s="2" t="s">
        <v>52</v>
      </c>
      <c r="AA227" s="37"/>
      <c r="AB227" s="2" t="s">
        <v>52</v>
      </c>
    </row>
    <row r="228" spans="1:28" ht="30" customHeight="1" x14ac:dyDescent="0.4">
      <c r="A228" s="19" t="s">
        <v>637</v>
      </c>
      <c r="B228" s="19" t="s">
        <v>635</v>
      </c>
      <c r="C228" s="19" t="s">
        <v>636</v>
      </c>
      <c r="D228" s="35" t="s">
        <v>365</v>
      </c>
      <c r="E228" s="36">
        <v>0</v>
      </c>
      <c r="F228" s="19" t="s">
        <v>52</v>
      </c>
      <c r="G228" s="36">
        <v>0</v>
      </c>
      <c r="H228" s="19" t="s">
        <v>2264</v>
      </c>
      <c r="I228" s="36">
        <v>0</v>
      </c>
      <c r="J228" s="19" t="s">
        <v>52</v>
      </c>
      <c r="K228" s="36">
        <v>0</v>
      </c>
      <c r="L228" s="19" t="s">
        <v>52</v>
      </c>
      <c r="M228" s="36">
        <v>19000</v>
      </c>
      <c r="N228" s="19" t="s">
        <v>52</v>
      </c>
      <c r="O228" s="36">
        <f>SMALL(E228:M228,COUNTIF(E228:M228,0)+1)</f>
        <v>19000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19" t="s">
        <v>2265</v>
      </c>
      <c r="X228" s="19" t="s">
        <v>52</v>
      </c>
      <c r="Y228" s="2" t="s">
        <v>52</v>
      </c>
      <c r="Z228" s="2" t="s">
        <v>52</v>
      </c>
      <c r="AA228" s="37"/>
      <c r="AB228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1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pageSetUpPr fitToPage="1"/>
  </sheetPr>
  <dimension ref="A1:BA29"/>
  <sheetViews>
    <sheetView view="pageBreakPreview" zoomScale="85" zoomScaleNormal="100" zoomScaleSheetLayoutView="85" workbookViewId="0">
      <pane ySplit="5" topLeftCell="A6" activePane="bottomLeft" state="frozen"/>
      <selection activeCell="F33" sqref="F33"/>
      <selection pane="bottomLeft" activeCell="B12" sqref="B12"/>
    </sheetView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  <col min="50" max="50" width="12" customWidth="1"/>
    <col min="53" max="53" width="12.59765625" bestFit="1" customWidth="1"/>
  </cols>
  <sheetData>
    <row r="1" spans="1:53" ht="32.25" customHeight="1" x14ac:dyDescent="0.4">
      <c r="E1" s="54" t="s">
        <v>2396</v>
      </c>
      <c r="F1" s="54"/>
      <c r="G1" s="54" t="s">
        <v>2397</v>
      </c>
      <c r="H1" s="54" t="s">
        <v>2398</v>
      </c>
      <c r="I1" s="79" t="s">
        <v>2399</v>
      </c>
      <c r="J1" s="79"/>
    </row>
    <row r="2" spans="1:53" ht="32.25" customHeight="1" x14ac:dyDescent="0.4">
      <c r="E2" s="55">
        <v>159901</v>
      </c>
      <c r="F2" s="56"/>
      <c r="G2" s="56">
        <v>22</v>
      </c>
      <c r="H2" s="56">
        <v>3</v>
      </c>
      <c r="I2" s="57">
        <f>E2*G2*H2</f>
        <v>10553466</v>
      </c>
      <c r="J2" s="56"/>
    </row>
    <row r="3" spans="1:53" ht="30" customHeight="1" x14ac:dyDescent="0.4">
      <c r="A3" s="80" t="s">
        <v>2400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53" ht="30" customHeight="1" x14ac:dyDescent="0.4">
      <c r="A4" s="78" t="s">
        <v>2</v>
      </c>
      <c r="B4" s="78" t="s">
        <v>3</v>
      </c>
      <c r="C4" s="78" t="s">
        <v>4</v>
      </c>
      <c r="D4" s="78" t="s">
        <v>5</v>
      </c>
      <c r="E4" s="78" t="s">
        <v>6</v>
      </c>
      <c r="F4" s="78"/>
      <c r="G4" s="78" t="s">
        <v>9</v>
      </c>
      <c r="H4" s="78"/>
      <c r="I4" s="78" t="s">
        <v>10</v>
      </c>
      <c r="J4" s="78"/>
      <c r="K4" s="78" t="s">
        <v>11</v>
      </c>
      <c r="L4" s="78"/>
      <c r="M4" s="78" t="s">
        <v>12</v>
      </c>
      <c r="N4" s="75" t="s">
        <v>20</v>
      </c>
      <c r="O4" s="75" t="s">
        <v>14</v>
      </c>
      <c r="P4" s="75" t="s">
        <v>21</v>
      </c>
      <c r="Q4" s="75" t="s">
        <v>13</v>
      </c>
      <c r="R4" s="75" t="s">
        <v>22</v>
      </c>
      <c r="S4" s="75" t="s">
        <v>23</v>
      </c>
      <c r="T4" s="75" t="s">
        <v>24</v>
      </c>
      <c r="U4" s="75" t="s">
        <v>25</v>
      </c>
      <c r="V4" s="75" t="s">
        <v>26</v>
      </c>
      <c r="W4" s="75" t="s">
        <v>27</v>
      </c>
      <c r="X4" s="75" t="s">
        <v>28</v>
      </c>
      <c r="Y4" s="75" t="s">
        <v>29</v>
      </c>
      <c r="Z4" s="75" t="s">
        <v>30</v>
      </c>
      <c r="AA4" s="75" t="s">
        <v>31</v>
      </c>
      <c r="AB4" s="75" t="s">
        <v>32</v>
      </c>
      <c r="AC4" s="75" t="s">
        <v>33</v>
      </c>
      <c r="AD4" s="75" t="s">
        <v>34</v>
      </c>
      <c r="AE4" s="75" t="s">
        <v>35</v>
      </c>
      <c r="AF4" s="75" t="s">
        <v>36</v>
      </c>
      <c r="AG4" s="75" t="s">
        <v>37</v>
      </c>
      <c r="AH4" s="75" t="s">
        <v>38</v>
      </c>
      <c r="AI4" s="75" t="s">
        <v>39</v>
      </c>
      <c r="AJ4" s="75" t="s">
        <v>40</v>
      </c>
      <c r="AK4" s="75" t="s">
        <v>41</v>
      </c>
      <c r="AL4" s="75" t="s">
        <v>42</v>
      </c>
      <c r="AM4" s="75" t="s">
        <v>43</v>
      </c>
      <c r="AN4" s="75" t="s">
        <v>44</v>
      </c>
      <c r="AO4" s="75" t="s">
        <v>45</v>
      </c>
      <c r="AP4" s="75" t="s">
        <v>46</v>
      </c>
      <c r="AQ4" s="75" t="s">
        <v>47</v>
      </c>
      <c r="AR4" s="75" t="s">
        <v>48</v>
      </c>
      <c r="AS4" s="75" t="s">
        <v>16</v>
      </c>
      <c r="AT4" s="75" t="s">
        <v>17</v>
      </c>
      <c r="AU4" s="75" t="s">
        <v>49</v>
      </c>
      <c r="AV4" s="75" t="s">
        <v>50</v>
      </c>
    </row>
    <row r="5" spans="1:53" ht="30" customHeight="1" x14ac:dyDescent="0.4">
      <c r="A5" s="78"/>
      <c r="B5" s="78"/>
      <c r="C5" s="78"/>
      <c r="D5" s="78"/>
      <c r="E5" s="58" t="s">
        <v>7</v>
      </c>
      <c r="F5" s="58" t="s">
        <v>8</v>
      </c>
      <c r="G5" s="58" t="s">
        <v>7</v>
      </c>
      <c r="H5" s="58" t="s">
        <v>8</v>
      </c>
      <c r="I5" s="58" t="s">
        <v>7</v>
      </c>
      <c r="J5" s="58" t="s">
        <v>8</v>
      </c>
      <c r="K5" s="58" t="s">
        <v>7</v>
      </c>
      <c r="L5" s="58" t="s">
        <v>8</v>
      </c>
      <c r="M5" s="78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</row>
    <row r="6" spans="1:53" ht="30" customHeight="1" x14ac:dyDescent="0.4">
      <c r="A6" s="59" t="s">
        <v>2401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Q6" s="9" t="s">
        <v>55</v>
      </c>
    </row>
    <row r="7" spans="1:53" ht="30" customHeight="1" x14ac:dyDescent="0.4">
      <c r="A7" s="59" t="s">
        <v>2402</v>
      </c>
      <c r="B7" s="59" t="s">
        <v>2403</v>
      </c>
      <c r="C7" s="59" t="s">
        <v>2404</v>
      </c>
      <c r="D7" s="60">
        <v>1</v>
      </c>
      <c r="E7" s="61"/>
      <c r="F7" s="61"/>
      <c r="G7" s="61"/>
      <c r="H7" s="61"/>
      <c r="I7" s="61"/>
      <c r="J7" s="61"/>
      <c r="K7" s="61">
        <f t="shared" ref="K7:L22" si="0">TRUNC(E7+G7+I7, 0)</f>
        <v>0</v>
      </c>
      <c r="L7" s="61">
        <f t="shared" si="0"/>
        <v>0</v>
      </c>
      <c r="M7" s="59"/>
      <c r="N7" s="9" t="s">
        <v>2405</v>
      </c>
      <c r="O7" s="9" t="s">
        <v>52</v>
      </c>
      <c r="P7" s="9" t="s">
        <v>52</v>
      </c>
      <c r="Q7" s="9" t="s">
        <v>52</v>
      </c>
      <c r="R7" s="9" t="s">
        <v>61</v>
      </c>
      <c r="S7" s="9" t="s">
        <v>62</v>
      </c>
      <c r="T7" s="9" t="s">
        <v>62</v>
      </c>
      <c r="AR7" s="9" t="s">
        <v>52</v>
      </c>
      <c r="AS7" s="9" t="s">
        <v>52</v>
      </c>
      <c r="AU7" s="9" t="s">
        <v>2406</v>
      </c>
      <c r="AV7">
        <v>3</v>
      </c>
      <c r="AW7" t="s">
        <v>2407</v>
      </c>
    </row>
    <row r="8" spans="1:53" ht="30" customHeight="1" x14ac:dyDescent="0.4">
      <c r="A8" s="60" t="s">
        <v>172</v>
      </c>
      <c r="B8" s="60"/>
      <c r="C8" s="60"/>
      <c r="D8" s="60"/>
      <c r="E8" s="60"/>
      <c r="F8" s="61"/>
      <c r="G8" s="60"/>
      <c r="H8" s="61"/>
      <c r="I8" s="60"/>
      <c r="J8" s="61"/>
      <c r="K8" s="60"/>
      <c r="L8" s="61">
        <f>SUM(L7:L7)</f>
        <v>0</v>
      </c>
      <c r="M8" s="60"/>
      <c r="N8" t="s">
        <v>173</v>
      </c>
    </row>
    <row r="9" spans="1:53" ht="30" customHeight="1" x14ac:dyDescent="0.4">
      <c r="A9" s="60"/>
      <c r="B9" s="60"/>
      <c r="C9" s="60"/>
      <c r="D9" s="60"/>
      <c r="E9" s="60"/>
      <c r="F9" s="61"/>
      <c r="G9" s="60"/>
      <c r="H9" s="61"/>
      <c r="I9" s="60"/>
      <c r="J9" s="61"/>
      <c r="K9" s="60"/>
      <c r="L9" s="61"/>
      <c r="M9" s="60"/>
    </row>
    <row r="10" spans="1:53" ht="30" customHeight="1" x14ac:dyDescent="0.4">
      <c r="A10" s="59" t="s">
        <v>2408</v>
      </c>
      <c r="B10" s="59"/>
      <c r="C10" s="59"/>
      <c r="D10" s="60"/>
      <c r="E10" s="61"/>
      <c r="F10" s="61"/>
      <c r="G10" s="61"/>
      <c r="H10" s="61"/>
      <c r="I10" s="61"/>
      <c r="J10" s="61"/>
      <c r="K10" s="61">
        <f t="shared" si="0"/>
        <v>0</v>
      </c>
      <c r="L10" s="61">
        <f t="shared" si="0"/>
        <v>0</v>
      </c>
      <c r="M10" s="59"/>
      <c r="N10" s="9" t="s">
        <v>2409</v>
      </c>
      <c r="O10" s="9" t="s">
        <v>52</v>
      </c>
      <c r="P10" s="9" t="s">
        <v>52</v>
      </c>
      <c r="Q10" s="9" t="s">
        <v>52</v>
      </c>
      <c r="R10" s="9" t="s">
        <v>62</v>
      </c>
      <c r="S10" s="9" t="s">
        <v>62</v>
      </c>
      <c r="T10" s="9" t="s">
        <v>61</v>
      </c>
      <c r="AR10" s="9" t="s">
        <v>52</v>
      </c>
      <c r="AS10" s="9" t="s">
        <v>52</v>
      </c>
      <c r="AU10" s="9" t="s">
        <v>2410</v>
      </c>
      <c r="AV10">
        <v>26</v>
      </c>
    </row>
    <row r="11" spans="1:53" ht="30" customHeight="1" x14ac:dyDescent="0.4">
      <c r="A11" s="59" t="s">
        <v>2411</v>
      </c>
      <c r="B11" s="59" t="s">
        <v>2412</v>
      </c>
      <c r="C11" s="59" t="s">
        <v>2413</v>
      </c>
      <c r="D11" s="60">
        <v>1</v>
      </c>
      <c r="E11" s="61"/>
      <c r="F11" s="61"/>
      <c r="G11" s="61"/>
      <c r="H11" s="61"/>
      <c r="I11" s="61"/>
      <c r="J11" s="61"/>
      <c r="K11" s="61">
        <f t="shared" si="0"/>
        <v>0</v>
      </c>
      <c r="L11" s="61">
        <f t="shared" si="0"/>
        <v>0</v>
      </c>
      <c r="M11" s="59"/>
      <c r="N11" s="9" t="s">
        <v>2414</v>
      </c>
      <c r="O11" s="9" t="s">
        <v>52</v>
      </c>
      <c r="P11" s="9" t="s">
        <v>52</v>
      </c>
      <c r="Q11" s="9" t="s">
        <v>52</v>
      </c>
      <c r="R11" s="9" t="s">
        <v>62</v>
      </c>
      <c r="S11" s="9" t="s">
        <v>62</v>
      </c>
      <c r="T11" s="9" t="s">
        <v>61</v>
      </c>
      <c r="AR11" s="9" t="s">
        <v>52</v>
      </c>
      <c r="AS11" s="9" t="s">
        <v>52</v>
      </c>
      <c r="AU11" s="9" t="s">
        <v>2415</v>
      </c>
      <c r="AV11">
        <v>27</v>
      </c>
      <c r="BA11" s="52"/>
    </row>
    <row r="12" spans="1:53" ht="30" customHeight="1" x14ac:dyDescent="0.4">
      <c r="A12" s="59" t="s">
        <v>2416</v>
      </c>
      <c r="B12" s="59" t="s">
        <v>2417</v>
      </c>
      <c r="C12" s="59" t="s">
        <v>2404</v>
      </c>
      <c r="D12" s="60">
        <v>1</v>
      </c>
      <c r="E12" s="61"/>
      <c r="F12" s="61"/>
      <c r="G12" s="61"/>
      <c r="H12" s="61"/>
      <c r="I12" s="61"/>
      <c r="J12" s="61"/>
      <c r="K12" s="61">
        <f t="shared" si="0"/>
        <v>0</v>
      </c>
      <c r="L12" s="61">
        <f t="shared" si="0"/>
        <v>0</v>
      </c>
      <c r="M12" s="59"/>
      <c r="N12" s="9" t="s">
        <v>2418</v>
      </c>
      <c r="O12" s="9" t="s">
        <v>52</v>
      </c>
      <c r="P12" s="9" t="s">
        <v>52</v>
      </c>
      <c r="Q12" s="9" t="s">
        <v>52</v>
      </c>
      <c r="R12" s="9" t="s">
        <v>61</v>
      </c>
      <c r="S12" s="9" t="s">
        <v>62</v>
      </c>
      <c r="T12" s="9" t="s">
        <v>62</v>
      </c>
      <c r="AR12" s="9" t="s">
        <v>52</v>
      </c>
      <c r="AS12" s="9" t="s">
        <v>52</v>
      </c>
      <c r="AU12" s="9" t="s">
        <v>2419</v>
      </c>
      <c r="AV12">
        <v>28</v>
      </c>
    </row>
    <row r="13" spans="1:53" ht="30" customHeight="1" x14ac:dyDescent="0.4">
      <c r="A13" s="60" t="s">
        <v>2420</v>
      </c>
      <c r="B13" s="60" t="s">
        <v>2421</v>
      </c>
      <c r="C13" s="60" t="s">
        <v>2404</v>
      </c>
      <c r="D13" s="60">
        <v>1</v>
      </c>
      <c r="E13" s="61"/>
      <c r="F13" s="61"/>
      <c r="G13" s="61"/>
      <c r="H13" s="61"/>
      <c r="I13" s="61"/>
      <c r="J13" s="61"/>
      <c r="K13" s="61">
        <f t="shared" si="0"/>
        <v>0</v>
      </c>
      <c r="L13" s="61">
        <f t="shared" si="0"/>
        <v>0</v>
      </c>
      <c r="M13" s="60"/>
    </row>
    <row r="14" spans="1:53" ht="30" customHeight="1" x14ac:dyDescent="0.4">
      <c r="A14" s="60" t="s">
        <v>2422</v>
      </c>
      <c r="B14" s="60" t="s">
        <v>2423</v>
      </c>
      <c r="C14" s="60" t="s">
        <v>2404</v>
      </c>
      <c r="D14" s="60">
        <v>1</v>
      </c>
      <c r="E14" s="61"/>
      <c r="F14" s="61"/>
      <c r="G14" s="61"/>
      <c r="H14" s="61"/>
      <c r="I14" s="61"/>
      <c r="J14" s="61"/>
      <c r="K14" s="61">
        <f t="shared" si="0"/>
        <v>0</v>
      </c>
      <c r="L14" s="61">
        <f t="shared" si="0"/>
        <v>0</v>
      </c>
      <c r="M14" s="60"/>
    </row>
    <row r="15" spans="1:53" ht="30" customHeight="1" x14ac:dyDescent="0.4">
      <c r="A15" s="60"/>
      <c r="B15" s="60"/>
      <c r="C15" s="60"/>
      <c r="D15" s="60"/>
      <c r="E15" s="61"/>
      <c r="F15" s="61"/>
      <c r="G15" s="61"/>
      <c r="H15" s="61"/>
      <c r="I15" s="61"/>
      <c r="J15" s="61"/>
      <c r="K15" s="61">
        <f t="shared" si="0"/>
        <v>0</v>
      </c>
      <c r="L15" s="61">
        <f t="shared" si="0"/>
        <v>0</v>
      </c>
      <c r="M15" s="60"/>
    </row>
    <row r="16" spans="1:53" ht="30" customHeight="1" x14ac:dyDescent="0.4">
      <c r="A16" s="59" t="s">
        <v>2424</v>
      </c>
      <c r="B16" s="59"/>
      <c r="C16" s="59"/>
      <c r="D16" s="60"/>
      <c r="E16" s="61"/>
      <c r="F16" s="61"/>
      <c r="G16" s="61"/>
      <c r="H16" s="61"/>
      <c r="I16" s="61"/>
      <c r="J16" s="61"/>
      <c r="K16" s="61">
        <f t="shared" si="0"/>
        <v>0</v>
      </c>
      <c r="L16" s="61">
        <f t="shared" si="0"/>
        <v>0</v>
      </c>
      <c r="M16" s="59"/>
    </row>
    <row r="17" spans="1:49" s="49" customFormat="1" ht="30" customHeight="1" x14ac:dyDescent="0.4">
      <c r="A17" s="59" t="s">
        <v>2425</v>
      </c>
      <c r="B17" s="59" t="s">
        <v>2426</v>
      </c>
      <c r="C17" s="59" t="s">
        <v>2427</v>
      </c>
      <c r="D17" s="60">
        <v>1</v>
      </c>
      <c r="E17" s="61"/>
      <c r="F17" s="61"/>
      <c r="G17" s="61"/>
      <c r="H17" s="61"/>
      <c r="I17" s="61"/>
      <c r="J17" s="61"/>
      <c r="K17" s="61">
        <f t="shared" si="0"/>
        <v>0</v>
      </c>
      <c r="L17" s="61">
        <f t="shared" si="0"/>
        <v>0</v>
      </c>
      <c r="M17" s="59"/>
      <c r="AW17" s="49" t="s">
        <v>2428</v>
      </c>
    </row>
    <row r="18" spans="1:49" ht="30" customHeight="1" x14ac:dyDescent="0.4">
      <c r="A18" s="60"/>
      <c r="B18" s="60"/>
      <c r="C18" s="60"/>
      <c r="D18" s="60"/>
      <c r="E18" s="61"/>
      <c r="F18" s="61">
        <f t="shared" ref="F7:F28" si="1">TRUNC(E18*D18, 0)</f>
        <v>0</v>
      </c>
      <c r="G18" s="61"/>
      <c r="H18" s="61">
        <f t="shared" ref="H7:H28" si="2">TRUNC(G18*D18, 0)</f>
        <v>0</v>
      </c>
      <c r="I18" s="61"/>
      <c r="J18" s="61">
        <f t="shared" ref="J10:J28" si="3">TRUNC(I18*D18, 0)</f>
        <v>0</v>
      </c>
      <c r="K18" s="61">
        <f t="shared" si="0"/>
        <v>0</v>
      </c>
      <c r="L18" s="61">
        <f t="shared" si="0"/>
        <v>0</v>
      </c>
      <c r="M18" s="60"/>
    </row>
    <row r="19" spans="1:49" ht="30" customHeight="1" x14ac:dyDescent="0.4">
      <c r="A19" s="60"/>
      <c r="B19" s="60"/>
      <c r="C19" s="60"/>
      <c r="D19" s="60"/>
      <c r="E19" s="61"/>
      <c r="F19" s="61"/>
      <c r="G19" s="61"/>
      <c r="H19" s="61"/>
      <c r="I19" s="61"/>
      <c r="J19" s="61"/>
      <c r="K19" s="61"/>
      <c r="L19" s="61"/>
      <c r="M19" s="60"/>
    </row>
    <row r="20" spans="1:49" ht="30" customHeight="1" x14ac:dyDescent="0.4">
      <c r="A20" s="60"/>
      <c r="B20" s="60"/>
      <c r="C20" s="60"/>
      <c r="D20" s="60"/>
      <c r="E20" s="61"/>
      <c r="F20" s="61">
        <f t="shared" si="1"/>
        <v>0</v>
      </c>
      <c r="G20" s="61"/>
      <c r="H20" s="61">
        <f t="shared" si="2"/>
        <v>0</v>
      </c>
      <c r="I20" s="61"/>
      <c r="J20" s="61">
        <f t="shared" si="3"/>
        <v>0</v>
      </c>
      <c r="K20" s="61">
        <f t="shared" si="0"/>
        <v>0</v>
      </c>
      <c r="L20" s="61">
        <f t="shared" si="0"/>
        <v>0</v>
      </c>
      <c r="M20" s="60"/>
    </row>
    <row r="21" spans="1:49" ht="30" customHeight="1" x14ac:dyDescent="0.4">
      <c r="A21" s="60"/>
      <c r="B21" s="60"/>
      <c r="C21" s="60"/>
      <c r="D21" s="60"/>
      <c r="E21" s="61"/>
      <c r="F21" s="61">
        <f t="shared" si="1"/>
        <v>0</v>
      </c>
      <c r="G21" s="61"/>
      <c r="H21" s="61">
        <f t="shared" si="2"/>
        <v>0</v>
      </c>
      <c r="I21" s="61"/>
      <c r="J21" s="61">
        <f t="shared" si="3"/>
        <v>0</v>
      </c>
      <c r="K21" s="61">
        <f t="shared" si="0"/>
        <v>0</v>
      </c>
      <c r="L21" s="61">
        <f t="shared" si="0"/>
        <v>0</v>
      </c>
      <c r="M21" s="60"/>
    </row>
    <row r="22" spans="1:49" ht="30" customHeight="1" x14ac:dyDescent="0.4">
      <c r="A22" s="60"/>
      <c r="B22" s="60"/>
      <c r="C22" s="60"/>
      <c r="D22" s="60"/>
      <c r="E22" s="61"/>
      <c r="F22" s="61">
        <f t="shared" si="1"/>
        <v>0</v>
      </c>
      <c r="G22" s="61"/>
      <c r="H22" s="61">
        <f t="shared" si="2"/>
        <v>0</v>
      </c>
      <c r="I22" s="61"/>
      <c r="J22" s="61">
        <f t="shared" si="3"/>
        <v>0</v>
      </c>
      <c r="K22" s="61">
        <f t="shared" si="0"/>
        <v>0</v>
      </c>
      <c r="L22" s="61">
        <f t="shared" si="0"/>
        <v>0</v>
      </c>
      <c r="M22" s="60"/>
    </row>
    <row r="23" spans="1:49" ht="30" customHeight="1" x14ac:dyDescent="0.4">
      <c r="A23" s="60"/>
      <c r="B23" s="60"/>
      <c r="C23" s="60"/>
      <c r="D23" s="60"/>
      <c r="E23" s="61"/>
      <c r="F23" s="61">
        <f t="shared" si="1"/>
        <v>0</v>
      </c>
      <c r="G23" s="61"/>
      <c r="H23" s="61">
        <f t="shared" si="2"/>
        <v>0</v>
      </c>
      <c r="I23" s="61"/>
      <c r="J23" s="61">
        <f t="shared" si="3"/>
        <v>0</v>
      </c>
      <c r="K23" s="61">
        <f t="shared" ref="K23:L28" si="4">TRUNC(E23+G23+I23, 0)</f>
        <v>0</v>
      </c>
      <c r="L23" s="61">
        <f t="shared" si="4"/>
        <v>0</v>
      </c>
      <c r="M23" s="60"/>
    </row>
    <row r="24" spans="1:49" ht="30" customHeight="1" x14ac:dyDescent="0.4">
      <c r="A24" s="60"/>
      <c r="B24" s="60"/>
      <c r="C24" s="60"/>
      <c r="D24" s="60"/>
      <c r="E24" s="61"/>
      <c r="F24" s="61">
        <f t="shared" si="1"/>
        <v>0</v>
      </c>
      <c r="G24" s="61"/>
      <c r="H24" s="61">
        <f t="shared" si="2"/>
        <v>0</v>
      </c>
      <c r="I24" s="61"/>
      <c r="J24" s="61">
        <f t="shared" si="3"/>
        <v>0</v>
      </c>
      <c r="K24" s="61">
        <f t="shared" si="4"/>
        <v>0</v>
      </c>
      <c r="L24" s="61">
        <f t="shared" si="4"/>
        <v>0</v>
      </c>
      <c r="M24" s="60"/>
    </row>
    <row r="25" spans="1:49" ht="30" customHeight="1" x14ac:dyDescent="0.4">
      <c r="A25" s="60"/>
      <c r="B25" s="60"/>
      <c r="C25" s="60"/>
      <c r="D25" s="60"/>
      <c r="E25" s="61"/>
      <c r="F25" s="61">
        <f t="shared" si="1"/>
        <v>0</v>
      </c>
      <c r="G25" s="61"/>
      <c r="H25" s="61">
        <f t="shared" si="2"/>
        <v>0</v>
      </c>
      <c r="I25" s="61"/>
      <c r="J25" s="61">
        <f t="shared" si="3"/>
        <v>0</v>
      </c>
      <c r="K25" s="61">
        <f t="shared" si="4"/>
        <v>0</v>
      </c>
      <c r="L25" s="61">
        <f t="shared" si="4"/>
        <v>0</v>
      </c>
      <c r="M25" s="60"/>
    </row>
    <row r="26" spans="1:49" ht="30" customHeight="1" x14ac:dyDescent="0.4">
      <c r="A26" s="60"/>
      <c r="B26" s="60"/>
      <c r="C26" s="60"/>
      <c r="D26" s="60"/>
      <c r="E26" s="61"/>
      <c r="F26" s="61">
        <f t="shared" si="1"/>
        <v>0</v>
      </c>
      <c r="G26" s="61"/>
      <c r="H26" s="61">
        <f t="shared" si="2"/>
        <v>0</v>
      </c>
      <c r="I26" s="61"/>
      <c r="J26" s="61">
        <f t="shared" si="3"/>
        <v>0</v>
      </c>
      <c r="K26" s="61">
        <f t="shared" si="4"/>
        <v>0</v>
      </c>
      <c r="L26" s="61">
        <f t="shared" si="4"/>
        <v>0</v>
      </c>
      <c r="M26" s="60"/>
    </row>
    <row r="27" spans="1:49" ht="30" customHeight="1" x14ac:dyDescent="0.4">
      <c r="A27" s="60"/>
      <c r="B27" s="60"/>
      <c r="C27" s="60"/>
      <c r="D27" s="60"/>
      <c r="E27" s="61"/>
      <c r="F27" s="61">
        <f t="shared" si="1"/>
        <v>0</v>
      </c>
      <c r="G27" s="61"/>
      <c r="H27" s="61">
        <f t="shared" si="2"/>
        <v>0</v>
      </c>
      <c r="I27" s="61"/>
      <c r="J27" s="61">
        <f t="shared" si="3"/>
        <v>0</v>
      </c>
      <c r="K27" s="61">
        <f t="shared" si="4"/>
        <v>0</v>
      </c>
      <c r="L27" s="61">
        <f t="shared" si="4"/>
        <v>0</v>
      </c>
      <c r="M27" s="60"/>
    </row>
    <row r="28" spans="1:49" ht="30" customHeight="1" x14ac:dyDescent="0.4">
      <c r="A28" s="60"/>
      <c r="B28" s="60"/>
      <c r="C28" s="60"/>
      <c r="D28" s="60"/>
      <c r="E28" s="61"/>
      <c r="F28" s="61">
        <f t="shared" si="1"/>
        <v>0</v>
      </c>
      <c r="G28" s="61"/>
      <c r="H28" s="61">
        <f t="shared" si="2"/>
        <v>0</v>
      </c>
      <c r="I28" s="61"/>
      <c r="J28" s="61">
        <f t="shared" si="3"/>
        <v>0</v>
      </c>
      <c r="K28" s="61">
        <f t="shared" si="4"/>
        <v>0</v>
      </c>
      <c r="L28" s="61">
        <f t="shared" si="4"/>
        <v>0</v>
      </c>
      <c r="M28" s="60"/>
    </row>
    <row r="29" spans="1:49" ht="30" customHeight="1" x14ac:dyDescent="0.4">
      <c r="A29" s="60" t="s">
        <v>172</v>
      </c>
      <c r="B29" s="60"/>
      <c r="C29" s="60"/>
      <c r="D29" s="60"/>
      <c r="E29" s="60"/>
      <c r="F29" s="61">
        <f>SUM(F7:F28)</f>
        <v>0</v>
      </c>
      <c r="G29" s="60"/>
      <c r="H29" s="61">
        <f>SUM(H7:H28)</f>
        <v>0</v>
      </c>
      <c r="I29" s="60"/>
      <c r="J29" s="61">
        <f>SUM(J8+J11+J12+J13+J14+J17)</f>
        <v>0</v>
      </c>
      <c r="K29" s="60"/>
      <c r="L29" s="61">
        <f>SUM(L8+L11+L12+L13+L14+L17)</f>
        <v>0</v>
      </c>
      <c r="M29" s="60"/>
      <c r="N29" t="s">
        <v>173</v>
      </c>
    </row>
  </sheetData>
  <mergeCells count="46">
    <mergeCell ref="I1:J1"/>
    <mergeCell ref="A3:M3"/>
    <mergeCell ref="A4:A5"/>
    <mergeCell ref="B4:B5"/>
    <mergeCell ref="C4:C5"/>
    <mergeCell ref="D4:D5"/>
    <mergeCell ref="E4:F4"/>
    <mergeCell ref="G4:H4"/>
    <mergeCell ref="I4:J4"/>
    <mergeCell ref="K4:L4"/>
    <mergeCell ref="X4:X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AJ4:AJ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V4:AV5"/>
    <mergeCell ref="AK4:AK5"/>
    <mergeCell ref="AL4:AL5"/>
    <mergeCell ref="AM4:AM5"/>
    <mergeCell ref="AN4:AN5"/>
    <mergeCell ref="AO4:AO5"/>
    <mergeCell ref="AP4:AP5"/>
    <mergeCell ref="AQ4:AQ5"/>
    <mergeCell ref="AR4:AR5"/>
    <mergeCell ref="AS4:AS5"/>
    <mergeCell ref="AT4:AT5"/>
    <mergeCell ref="AU4:AU5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43"/>
  <sheetViews>
    <sheetView workbookViewId="0"/>
  </sheetViews>
  <sheetFormatPr defaultRowHeight="17.399999999999999" x14ac:dyDescent="0.4"/>
  <sheetData>
    <row r="1" spans="1:7" x14ac:dyDescent="0.4">
      <c r="A1" t="s">
        <v>2325</v>
      </c>
    </row>
    <row r="2" spans="1:7" x14ac:dyDescent="0.4">
      <c r="A2" s="1" t="s">
        <v>2326</v>
      </c>
      <c r="B2" t="s">
        <v>1938</v>
      </c>
      <c r="C2" s="1" t="s">
        <v>2327</v>
      </c>
    </row>
    <row r="3" spans="1:7" x14ac:dyDescent="0.4">
      <c r="A3" s="1" t="s">
        <v>2328</v>
      </c>
      <c r="B3" t="s">
        <v>2329</v>
      </c>
    </row>
    <row r="4" spans="1:7" x14ac:dyDescent="0.4">
      <c r="A4" s="1" t="s">
        <v>2330</v>
      </c>
      <c r="B4">
        <v>5</v>
      </c>
    </row>
    <row r="5" spans="1:7" x14ac:dyDescent="0.4">
      <c r="A5" s="1" t="s">
        <v>2331</v>
      </c>
      <c r="B5">
        <v>5</v>
      </c>
    </row>
    <row r="6" spans="1:7" x14ac:dyDescent="0.4">
      <c r="A6" s="1" t="s">
        <v>2332</v>
      </c>
      <c r="B6" t="s">
        <v>2333</v>
      </c>
    </row>
    <row r="7" spans="1:7" x14ac:dyDescent="0.4">
      <c r="A7" s="1" t="s">
        <v>2334</v>
      </c>
      <c r="B7" t="s">
        <v>1938</v>
      </c>
      <c r="C7">
        <v>1</v>
      </c>
    </row>
    <row r="8" spans="1:7" x14ac:dyDescent="0.4">
      <c r="A8" s="1" t="s">
        <v>2335</v>
      </c>
      <c r="B8" t="s">
        <v>1938</v>
      </c>
      <c r="C8">
        <v>1</v>
      </c>
    </row>
    <row r="9" spans="1:7" x14ac:dyDescent="0.4">
      <c r="A9" s="1" t="s">
        <v>2336</v>
      </c>
      <c r="B9" t="s">
        <v>1927</v>
      </c>
      <c r="C9" t="s">
        <v>1929</v>
      </c>
      <c r="D9" t="s">
        <v>1930</v>
      </c>
      <c r="E9" t="s">
        <v>1931</v>
      </c>
      <c r="F9" t="s">
        <v>1932</v>
      </c>
      <c r="G9" t="s">
        <v>2337</v>
      </c>
    </row>
    <row r="10" spans="1:7" x14ac:dyDescent="0.4">
      <c r="A10" s="1" t="s">
        <v>2338</v>
      </c>
      <c r="B10">
        <v>1088</v>
      </c>
      <c r="C10">
        <v>0</v>
      </c>
      <c r="D10">
        <v>0</v>
      </c>
    </row>
    <row r="11" spans="1:7" x14ac:dyDescent="0.4">
      <c r="A11" s="1" t="s">
        <v>2339</v>
      </c>
      <c r="B11" t="s">
        <v>2340</v>
      </c>
      <c r="C11">
        <v>4</v>
      </c>
    </row>
    <row r="12" spans="1:7" x14ac:dyDescent="0.4">
      <c r="A12" s="1" t="s">
        <v>2341</v>
      </c>
      <c r="B12" t="s">
        <v>2340</v>
      </c>
      <c r="C12">
        <v>4</v>
      </c>
    </row>
    <row r="13" spans="1:7" x14ac:dyDescent="0.4">
      <c r="A13" s="1" t="s">
        <v>2342</v>
      </c>
      <c r="B13" t="s">
        <v>2340</v>
      </c>
      <c r="C13">
        <v>3</v>
      </c>
    </row>
    <row r="14" spans="1:7" x14ac:dyDescent="0.4">
      <c r="A14" s="1" t="s">
        <v>2343</v>
      </c>
      <c r="B14" t="s">
        <v>1938</v>
      </c>
      <c r="C14">
        <v>5</v>
      </c>
    </row>
    <row r="15" spans="1:7" x14ac:dyDescent="0.4">
      <c r="A15" s="1" t="s">
        <v>2344</v>
      </c>
      <c r="B15" t="s">
        <v>1021</v>
      </c>
      <c r="C15" t="s">
        <v>2345</v>
      </c>
      <c r="D15" t="s">
        <v>2345</v>
      </c>
      <c r="E15" t="s">
        <v>2345</v>
      </c>
      <c r="F15">
        <v>1</v>
      </c>
    </row>
    <row r="16" spans="1:7" x14ac:dyDescent="0.4">
      <c r="A16" s="1" t="s">
        <v>2346</v>
      </c>
      <c r="B16">
        <v>1.1100000000000001</v>
      </c>
      <c r="C16">
        <v>1.1200000000000001</v>
      </c>
    </row>
    <row r="17" spans="1:13" x14ac:dyDescent="0.4">
      <c r="A17" s="1" t="s">
        <v>2347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4">
      <c r="A18" s="1" t="s">
        <v>2348</v>
      </c>
      <c r="B18">
        <v>1.25</v>
      </c>
      <c r="C18">
        <v>1.071</v>
      </c>
    </row>
    <row r="19" spans="1:13" x14ac:dyDescent="0.4">
      <c r="A19" s="1" t="s">
        <v>2349</v>
      </c>
    </row>
    <row r="20" spans="1:13" x14ac:dyDescent="0.4">
      <c r="A20" s="1" t="s">
        <v>2350</v>
      </c>
      <c r="B20" s="1" t="s">
        <v>1938</v>
      </c>
      <c r="C20">
        <v>1</v>
      </c>
    </row>
    <row r="21" spans="1:13" x14ac:dyDescent="0.4">
      <c r="A21" t="s">
        <v>2352</v>
      </c>
      <c r="B21" t="s">
        <v>2353</v>
      </c>
      <c r="C21" t="s">
        <v>2354</v>
      </c>
    </row>
    <row r="22" spans="1:13" x14ac:dyDescent="0.4">
      <c r="A22">
        <v>1</v>
      </c>
      <c r="B22" s="1" t="s">
        <v>2355</v>
      </c>
      <c r="C22" s="1" t="s">
        <v>2277</v>
      </c>
    </row>
    <row r="23" spans="1:13" x14ac:dyDescent="0.4">
      <c r="A23">
        <v>2</v>
      </c>
      <c r="B23" s="1" t="s">
        <v>2356</v>
      </c>
      <c r="C23" s="1" t="s">
        <v>2357</v>
      </c>
    </row>
    <row r="24" spans="1:13" x14ac:dyDescent="0.4">
      <c r="A24">
        <v>3</v>
      </c>
      <c r="B24" s="1" t="s">
        <v>2322</v>
      </c>
      <c r="C24" s="1" t="s">
        <v>2321</v>
      </c>
    </row>
    <row r="25" spans="1:13" x14ac:dyDescent="0.4">
      <c r="A25">
        <v>4</v>
      </c>
      <c r="B25" s="1" t="s">
        <v>2315</v>
      </c>
      <c r="C25" s="1" t="s">
        <v>2314</v>
      </c>
    </row>
    <row r="26" spans="1:13" x14ac:dyDescent="0.4">
      <c r="A26">
        <v>5</v>
      </c>
      <c r="B26" s="1" t="s">
        <v>2358</v>
      </c>
      <c r="C26" s="1" t="s">
        <v>52</v>
      </c>
    </row>
    <row r="27" spans="1:13" x14ac:dyDescent="0.4">
      <c r="A27">
        <v>6</v>
      </c>
      <c r="B27" s="1" t="s">
        <v>2359</v>
      </c>
      <c r="C27" s="1" t="s">
        <v>52</v>
      </c>
    </row>
    <row r="28" spans="1:13" x14ac:dyDescent="0.4">
      <c r="A28">
        <v>7</v>
      </c>
      <c r="B28" s="1" t="s">
        <v>2360</v>
      </c>
      <c r="C28" s="1" t="s">
        <v>52</v>
      </c>
    </row>
    <row r="29" spans="1:13" x14ac:dyDescent="0.4">
      <c r="A29">
        <v>8</v>
      </c>
      <c r="B29" s="1" t="s">
        <v>2360</v>
      </c>
      <c r="C29" s="1" t="s">
        <v>52</v>
      </c>
    </row>
    <row r="30" spans="1:13" x14ac:dyDescent="0.4">
      <c r="A30">
        <v>9</v>
      </c>
      <c r="B30" s="1" t="s">
        <v>2360</v>
      </c>
      <c r="C30" s="1" t="s">
        <v>52</v>
      </c>
    </row>
    <row r="31" spans="1:13" x14ac:dyDescent="0.4">
      <c r="A31" t="s">
        <v>1021</v>
      </c>
      <c r="B31" s="1" t="s">
        <v>2361</v>
      </c>
      <c r="C31" s="1" t="s">
        <v>52</v>
      </c>
    </row>
    <row r="32" spans="1:13" x14ac:dyDescent="0.4">
      <c r="A32" t="s">
        <v>2243</v>
      </c>
      <c r="B32" s="1" t="s">
        <v>2362</v>
      </c>
      <c r="C32" s="1" t="s">
        <v>52</v>
      </c>
    </row>
    <row r="33" spans="1:3" x14ac:dyDescent="0.4">
      <c r="A33" t="s">
        <v>1938</v>
      </c>
      <c r="B33" s="1" t="s">
        <v>2361</v>
      </c>
      <c r="C33" s="1" t="s">
        <v>52</v>
      </c>
    </row>
    <row r="34" spans="1:3" x14ac:dyDescent="0.4">
      <c r="A34" t="s">
        <v>2363</v>
      </c>
      <c r="B34" s="1" t="s">
        <v>2361</v>
      </c>
      <c r="C34" s="1" t="s">
        <v>52</v>
      </c>
    </row>
    <row r="35" spans="1:3" x14ac:dyDescent="0.4">
      <c r="A35" t="s">
        <v>2364</v>
      </c>
      <c r="B35" s="1" t="s">
        <v>2361</v>
      </c>
      <c r="C35" s="1" t="s">
        <v>52</v>
      </c>
    </row>
    <row r="36" spans="1:3" x14ac:dyDescent="0.4">
      <c r="A36" t="s">
        <v>62</v>
      </c>
      <c r="B36" s="1" t="s">
        <v>2361</v>
      </c>
      <c r="C36" s="1" t="s">
        <v>52</v>
      </c>
    </row>
    <row r="37" spans="1:3" x14ac:dyDescent="0.4">
      <c r="A37" t="s">
        <v>2365</v>
      </c>
      <c r="B37" s="1" t="s">
        <v>2361</v>
      </c>
      <c r="C37" s="1" t="s">
        <v>52</v>
      </c>
    </row>
    <row r="38" spans="1:3" x14ac:dyDescent="0.4">
      <c r="A38" t="s">
        <v>2366</v>
      </c>
      <c r="B38" s="1" t="s">
        <v>2361</v>
      </c>
      <c r="C38" s="1" t="s">
        <v>52</v>
      </c>
    </row>
    <row r="39" spans="1:3" x14ac:dyDescent="0.4">
      <c r="A39" t="s">
        <v>2367</v>
      </c>
      <c r="B39" s="1" t="s">
        <v>2361</v>
      </c>
      <c r="C39" s="1" t="s">
        <v>52</v>
      </c>
    </row>
    <row r="40" spans="1:3" x14ac:dyDescent="0.4">
      <c r="A40" t="s">
        <v>2368</v>
      </c>
      <c r="B40" s="1" t="s">
        <v>2361</v>
      </c>
      <c r="C40" s="1" t="s">
        <v>52</v>
      </c>
    </row>
    <row r="43" spans="1:3" x14ac:dyDescent="0.4">
      <c r="A43" t="s">
        <v>2351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12</vt:i4>
      </vt:variant>
    </vt:vector>
  </HeadingPairs>
  <TitlesOfParts>
    <vt:vector size="21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품질관리비</vt:lpstr>
      <vt:lpstr> 공사설정 </vt:lpstr>
      <vt:lpstr>Sheet1</vt:lpstr>
      <vt:lpstr>공종별내역서!Print_Area</vt:lpstr>
      <vt:lpstr>공종별집계표!Print_Area</vt:lpstr>
      <vt:lpstr>단가대비표!Print_Area</vt:lpstr>
      <vt:lpstr>원가계산서!Print_Area</vt:lpstr>
      <vt:lpstr>일위대가!Print_Area</vt:lpstr>
      <vt:lpstr>일위대가목록!Print_Area</vt:lpstr>
      <vt:lpstr>품질관리비!Print_Area</vt:lpstr>
      <vt:lpstr>공종별내역서!Print_Titles</vt:lpstr>
      <vt:lpstr>공종별집계표!Print_Titles</vt:lpstr>
      <vt:lpstr>단가대비표!Print_Titles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2026-10-24T10:18:44Z</dcterms:created>
  <dcterms:modified xsi:type="dcterms:W3CDTF">2026-10-25T08:09:06Z</dcterms:modified>
</cp:coreProperties>
</file>