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2. 재무회계팀\재무회계팀(용역·공사)\3. 공사집행과 지출결의서\2026\13. 월드컵경기장 내·외부 개선 공사\입찰공고\"/>
    </mc:Choice>
  </mc:AlternateContent>
  <bookViews>
    <workbookView xWindow="0" yWindow="0" windowWidth="28800" windowHeight="12165"/>
  </bookViews>
  <sheets>
    <sheet name="공종별집계표" sheetId="9" r:id="rId1"/>
    <sheet name="공종별내역서" sheetId="8" r:id="rId2"/>
  </sheets>
  <definedNames>
    <definedName name="_xlnm.Print_Area" localSheetId="1">공종별내역서!$A$1:$M$119</definedName>
    <definedName name="_xlnm.Print_Area" localSheetId="0">공종별집계표!$A$1:$M$46</definedName>
    <definedName name="_xlnm.Print_Titles" localSheetId="1">공종별내역서!$1:$4</definedName>
    <definedName name="_xlnm.Print_Titles" localSheetId="0">공종별집계표!$1:$4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9" i="8" l="1"/>
  <c r="E7" i="9" s="1"/>
  <c r="F7" i="9" s="1"/>
  <c r="J88" i="8"/>
  <c r="I18" i="9" s="1"/>
  <c r="J18" i="9" s="1"/>
  <c r="I17" i="9" s="1"/>
  <c r="J17" i="9" s="1"/>
  <c r="H108" i="8"/>
  <c r="G24" i="9" s="1"/>
  <c r="H24" i="9" s="1"/>
  <c r="F31" i="8"/>
  <c r="E10" i="9" s="1"/>
  <c r="J108" i="8"/>
  <c r="I24" i="9" s="1"/>
  <c r="J24" i="9" s="1"/>
  <c r="H48" i="8"/>
  <c r="G12" i="9" s="1"/>
  <c r="H12" i="9" s="1"/>
  <c r="H16" i="8"/>
  <c r="G8" i="9" s="1"/>
  <c r="H8" i="9" s="1"/>
  <c r="J48" i="8"/>
  <c r="I12" i="9" s="1"/>
  <c r="J12" i="9" s="1"/>
  <c r="F108" i="8"/>
  <c r="E24" i="9" s="1"/>
  <c r="F24" i="9" s="1"/>
  <c r="J84" i="8"/>
  <c r="I16" i="9" s="1"/>
  <c r="J16" i="9" s="1"/>
  <c r="H58" i="8"/>
  <c r="G13" i="9" s="1"/>
  <c r="H13" i="9" s="1"/>
  <c r="F84" i="8"/>
  <c r="E16" i="9" s="1"/>
  <c r="F88" i="8"/>
  <c r="E18" i="9" s="1"/>
  <c r="F18" i="9" s="1"/>
  <c r="H98" i="8"/>
  <c r="G21" i="9" s="1"/>
  <c r="H21" i="9" s="1"/>
  <c r="J9" i="8"/>
  <c r="I7" i="9" s="1"/>
  <c r="J7" i="9" s="1"/>
  <c r="J98" i="8"/>
  <c r="I21" i="9" s="1"/>
  <c r="J21" i="9" s="1"/>
  <c r="J16" i="8"/>
  <c r="I8" i="9" s="1"/>
  <c r="J8" i="9" s="1"/>
  <c r="F16" i="8"/>
  <c r="E8" i="9" s="1"/>
  <c r="F8" i="9" s="1"/>
  <c r="H84" i="8"/>
  <c r="G16" i="9" s="1"/>
  <c r="H16" i="9" s="1"/>
  <c r="H23" i="8"/>
  <c r="G9" i="9" s="1"/>
  <c r="H9" i="9" s="1"/>
  <c r="F48" i="8"/>
  <c r="E12" i="9" s="1"/>
  <c r="F12" i="9" s="1"/>
  <c r="F79" i="8"/>
  <c r="E15" i="9" s="1"/>
  <c r="F15" i="9" s="1"/>
  <c r="H88" i="8"/>
  <c r="G18" i="9" s="1"/>
  <c r="H18" i="9" s="1"/>
  <c r="G17" i="9" s="1"/>
  <c r="H119" i="8"/>
  <c r="G26" i="9" s="1"/>
  <c r="H26" i="9" s="1"/>
  <c r="G25" i="9" s="1"/>
  <c r="H25" i="9" s="1"/>
  <c r="F119" i="8"/>
  <c r="E26" i="9" s="1"/>
  <c r="F26" i="9" s="1"/>
  <c r="J119" i="8"/>
  <c r="I26" i="9" s="1"/>
  <c r="J26" i="9" s="1"/>
  <c r="I25" i="9" s="1"/>
  <c r="J25" i="9" s="1"/>
  <c r="J103" i="8"/>
  <c r="I23" i="9" s="1"/>
  <c r="J23" i="9" s="1"/>
  <c r="I22" i="9" s="1"/>
  <c r="H103" i="8"/>
  <c r="G23" i="9" s="1"/>
  <c r="H23" i="9" s="1"/>
  <c r="G22" i="9" s="1"/>
  <c r="F103" i="8"/>
  <c r="E23" i="9" s="1"/>
  <c r="J94" i="8"/>
  <c r="I20" i="9" s="1"/>
  <c r="J20" i="9" s="1"/>
  <c r="I19" i="9" s="1"/>
  <c r="H94" i="8"/>
  <c r="G20" i="9" s="1"/>
  <c r="H20" i="9" s="1"/>
  <c r="G19" i="9" s="1"/>
  <c r="F94" i="8"/>
  <c r="E20" i="9" s="1"/>
  <c r="F20" i="9" s="1"/>
  <c r="E19" i="9" s="1"/>
  <c r="J79" i="8"/>
  <c r="I15" i="9" s="1"/>
  <c r="J15" i="9" s="1"/>
  <c r="H75" i="8"/>
  <c r="G14" i="9" s="1"/>
  <c r="H14" i="9" s="1"/>
  <c r="J75" i="8"/>
  <c r="I14" i="9" s="1"/>
  <c r="J14" i="9" s="1"/>
  <c r="F75" i="8"/>
  <c r="E14" i="9" s="1"/>
  <c r="J58" i="8"/>
  <c r="I13" i="9" s="1"/>
  <c r="J13" i="9" s="1"/>
  <c r="F58" i="8"/>
  <c r="E13" i="9" s="1"/>
  <c r="F13" i="9" s="1"/>
  <c r="F44" i="8"/>
  <c r="E11" i="9" s="1"/>
  <c r="F11" i="9" s="1"/>
  <c r="H44" i="8"/>
  <c r="G11" i="9" s="1"/>
  <c r="H11" i="9" s="1"/>
  <c r="J44" i="8"/>
  <c r="I11" i="9" s="1"/>
  <c r="J11" i="9" s="1"/>
  <c r="J31" i="8"/>
  <c r="I10" i="9" s="1"/>
  <c r="J10" i="9" s="1"/>
  <c r="H31" i="8"/>
  <c r="G10" i="9" s="1"/>
  <c r="H10" i="9" s="1"/>
  <c r="J23" i="8"/>
  <c r="I9" i="9" s="1"/>
  <c r="J9" i="9" s="1"/>
  <c r="F23" i="8"/>
  <c r="E9" i="9" s="1"/>
  <c r="F9" i="9" s="1"/>
  <c r="H9" i="8"/>
  <c r="G7" i="9" s="1"/>
  <c r="H7" i="9" s="1"/>
  <c r="H79" i="8" l="1"/>
  <c r="G15" i="9" s="1"/>
  <c r="H15" i="9" s="1"/>
  <c r="L15" i="9" s="1"/>
  <c r="L48" i="8"/>
  <c r="L8" i="9"/>
  <c r="F98" i="8"/>
  <c r="E21" i="9" s="1"/>
  <c r="F21" i="9" s="1"/>
  <c r="L21" i="9" s="1"/>
  <c r="L88" i="8"/>
  <c r="L98" i="8"/>
  <c r="L23" i="8"/>
  <c r="L12" i="9"/>
  <c r="K12" i="9"/>
  <c r="L79" i="8"/>
  <c r="L24" i="9"/>
  <c r="T24" i="9" s="1"/>
  <c r="L94" i="8"/>
  <c r="K19" i="9"/>
  <c r="L7" i="9"/>
  <c r="F19" i="9"/>
  <c r="L20" i="9"/>
  <c r="L103" i="8"/>
  <c r="L44" i="8"/>
  <c r="K24" i="9"/>
  <c r="L58" i="8"/>
  <c r="L16" i="8"/>
  <c r="K16" i="9"/>
  <c r="F16" i="9"/>
  <c r="L16" i="9" s="1"/>
  <c r="L84" i="8"/>
  <c r="K8" i="9"/>
  <c r="L108" i="8"/>
  <c r="K18" i="9"/>
  <c r="H22" i="9"/>
  <c r="H17" i="9"/>
  <c r="H19" i="9"/>
  <c r="J19" i="9"/>
  <c r="J22" i="9"/>
  <c r="L119" i="8"/>
  <c r="K26" i="9"/>
  <c r="E25" i="9"/>
  <c r="L26" i="9"/>
  <c r="F23" i="9"/>
  <c r="K23" i="9"/>
  <c r="K20" i="9"/>
  <c r="E17" i="9"/>
  <c r="L18" i="9"/>
  <c r="L75" i="8"/>
  <c r="G6" i="9"/>
  <c r="F14" i="9"/>
  <c r="L14" i="9" s="1"/>
  <c r="K14" i="9"/>
  <c r="L13" i="9"/>
  <c r="K13" i="9"/>
  <c r="L11" i="9"/>
  <c r="I6" i="9"/>
  <c r="K11" i="9"/>
  <c r="L31" i="8"/>
  <c r="K10" i="9"/>
  <c r="F10" i="9"/>
  <c r="L10" i="9" s="1"/>
  <c r="L9" i="9"/>
  <c r="K9" i="9"/>
  <c r="K7" i="9"/>
  <c r="L9" i="8"/>
  <c r="K15" i="9" l="1"/>
  <c r="K21" i="9"/>
  <c r="T16" i="9"/>
  <c r="L19" i="9"/>
  <c r="T21" i="9"/>
  <c r="T15" i="9"/>
  <c r="J6" i="9"/>
  <c r="I5" i="9" s="1"/>
  <c r="J5" i="9" s="1"/>
  <c r="H6" i="9"/>
  <c r="G5" i="9" s="1"/>
  <c r="H5" i="9" s="1"/>
  <c r="H46" i="9" s="1"/>
  <c r="K25" i="9"/>
  <c r="F25" i="9"/>
  <c r="L25" i="9" s="1"/>
  <c r="E22" i="9"/>
  <c r="L23" i="9"/>
  <c r="F17" i="9"/>
  <c r="L17" i="9" s="1"/>
  <c r="K17" i="9"/>
  <c r="E6" i="9"/>
  <c r="J46" i="9" l="1"/>
  <c r="F6" i="9"/>
  <c r="L6" i="9" s="1"/>
  <c r="F22" i="9"/>
  <c r="L22" i="9" s="1"/>
  <c r="K22" i="9"/>
  <c r="K6" i="9"/>
  <c r="E5" i="9" l="1"/>
  <c r="F5" i="9" s="1"/>
  <c r="K5" i="9" l="1"/>
  <c r="L5" i="9"/>
  <c r="L46" i="9" s="1"/>
  <c r="F46" i="9"/>
</calcChain>
</file>

<file path=xl/sharedStrings.xml><?xml version="1.0" encoding="utf-8"?>
<sst xmlns="http://schemas.openxmlformats.org/spreadsheetml/2006/main" count="1521" uniqueCount="461">
  <si>
    <t>공 종 별 집 계 표</t>
  </si>
  <si>
    <t>[ 광주광역시 월드컵경기장 시설 개보수 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</si>
  <si>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</si>
  <si>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</si>
  <si>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</si>
  <si>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</si>
  <si>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</si>
  <si>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</si>
  <si>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</si>
  <si>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</si>
  <si>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</si>
  <si>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</si>
  <si>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</si>
  <si>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</si>
  <si>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</si>
  <si>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</si>
  <si>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</si>
  <si>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</si>
  <si>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</si>
  <si>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</si>
  <si>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</si>
  <si>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</si>
  <si>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</si>
  <si>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</si>
  <si>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</si>
  <si>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</si>
  <si>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</si>
  <si>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</si>
  <si>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</si>
  <si>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</si>
  <si>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</si>
  <si>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</si>
  <si>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</si>
  <si>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</si>
  <si>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</si>
  <si>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</si>
  <si>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</si>
  <si>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</si>
  <si>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</si>
  <si>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</si>
  <si>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</si>
  <si>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</si>
  <si>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</si>
  <si>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</si>
  <si>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</si>
  <si>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</si>
  <si>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</si>
  <si>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</si>
  <si>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</si>
  <si>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</si>
  <si>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</si>
  <si>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</si>
  <si>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광주광역시 월드컵경기장 시설 개보수 공사</t>
  </si>
  <si>
    <t/>
  </si>
  <si>
    <t>01</t>
  </si>
  <si>
    <t>0101  ▶. 야외화장실 개보수</t>
  </si>
  <si>
    <t>0101</t>
  </si>
  <si>
    <t>010101  공통 가설 공사</t>
  </si>
  <si>
    <t>010101</t>
  </si>
  <si>
    <t>▶. 야외화장실 개보수</t>
    <phoneticPr fontId="1" type="noConversion"/>
  </si>
  <si>
    <t>강관 조립말비계(이동식)설치 및 해체</t>
  </si>
  <si>
    <t>높이 2m, 3개월</t>
  </si>
  <si>
    <t>대</t>
  </si>
  <si>
    <t>호표 1</t>
  </si>
  <si>
    <t>56FD7119B765DFA649990BB0F93262</t>
  </si>
  <si>
    <t>T</t>
  </si>
  <si>
    <t>F</t>
  </si>
  <si>
    <t>01010156FD7119B765DFA649990BB0F93262</t>
  </si>
  <si>
    <t>건축물 현장정리</t>
  </si>
  <si>
    <t>보수공사 - 보통인부, 준공청소포함</t>
  </si>
  <si>
    <t>인</t>
  </si>
  <si>
    <t>호표 2</t>
  </si>
  <si>
    <t>56FD7119B2E5B783435503CEB618B0</t>
  </si>
  <si>
    <t>01010156FD7119B2E5B783435503CEB618B0</t>
  </si>
  <si>
    <t>고소작업차</t>
  </si>
  <si>
    <t>3ton</t>
  </si>
  <si>
    <t>일</t>
  </si>
  <si>
    <t>호표 3</t>
  </si>
  <si>
    <t>56FD7119B2E5B783435503CEB61D49</t>
  </si>
  <si>
    <t>01010156FD7119B2E5B783435503CEB61D49</t>
  </si>
  <si>
    <t>[ 합           계 ]</t>
  </si>
  <si>
    <t>TOTAL</t>
  </si>
  <si>
    <t>010102  타  일  공  사</t>
  </si>
  <si>
    <t>010102</t>
  </si>
  <si>
    <t>도기질타일(벽)</t>
  </si>
  <si>
    <t>일반색, 300*600*10mm</t>
  </si>
  <si>
    <t>M2</t>
  </si>
  <si>
    <t>51D9D11953F59F8244C30F0C0081FEB3C10F59</t>
  </si>
  <si>
    <t>01010251D9D11953F59F8244C30F0C0081FEB3C10F59</t>
  </si>
  <si>
    <t>자기질타일</t>
  </si>
  <si>
    <t>자기질타일, 시유, 300*300*8mm</t>
  </si>
  <si>
    <t>51D9D11953F59F8244C30F0C02B2488CE92E68</t>
  </si>
  <si>
    <t>01010251D9D11953F59F8244C30F0C02B2488CE92E68</t>
  </si>
  <si>
    <t>타일 떠붙이기(바탕 15mm)</t>
  </si>
  <si>
    <t>벽, 300*600(백색줄눈)</t>
  </si>
  <si>
    <t>호표 4</t>
  </si>
  <si>
    <t>56FDB119D0D894E84E8404AF863FA8</t>
  </si>
  <si>
    <t>01010256FDB119D0D894E84E8404AF863FA8</t>
  </si>
  <si>
    <t>타일용 코너비드 설치</t>
  </si>
  <si>
    <t>스테인리스 라운드, 10mm</t>
  </si>
  <si>
    <t>M</t>
  </si>
  <si>
    <t>호표 5</t>
  </si>
  <si>
    <t>56FD1119C44FD0C54A090826437346</t>
  </si>
  <si>
    <t>01010256FD1119C44FD0C54A090826437346</t>
  </si>
  <si>
    <t>타일 압착 붙이기(바탕 24mm+압 5mm)</t>
  </si>
  <si>
    <t>바닥, 300*300(일반C, 백색줄눈)</t>
  </si>
  <si>
    <t>호표 6</t>
  </si>
  <si>
    <t>56FDB119D0DA436E450C05E486B3B2</t>
  </si>
  <si>
    <t>01010256FDB119D0DA436E450C05E486B3B2</t>
  </si>
  <si>
    <t>010103  수  장  공  사</t>
  </si>
  <si>
    <t>010103</t>
  </si>
  <si>
    <t>알루미늄천장재(틀포함)</t>
  </si>
  <si>
    <t>300*300*0.5mm, 현장설치도</t>
  </si>
  <si>
    <t>시공도</t>
  </si>
  <si>
    <t>51D9D11953F01D8D4BB4000518D8C81D362190</t>
  </si>
  <si>
    <t>01010351D9D11953F01D8D4BB4000518D8C81D362190</t>
  </si>
  <si>
    <t>화장실칸막이</t>
  </si>
  <si>
    <t>T20방수PB+HPM마감, 친환경큐비클, 현장설치도</t>
  </si>
  <si>
    <t>51D9D11953FEFAA445BE0C28FAEFF935B78965</t>
  </si>
  <si>
    <t>01010351D9D11953FEFAA445BE0C28FAEFF935B78965</t>
  </si>
  <si>
    <t>소변기칸막이</t>
  </si>
  <si>
    <t>엣칭강화유리, 450*1200*8t, 현장설치도</t>
  </si>
  <si>
    <t>EA</t>
  </si>
  <si>
    <t>51D9D11953FEFAA445BE0C28FAEFF93654720A</t>
  </si>
  <si>
    <t>01010351D9D11953FEFAA445BE0C28FAEFF93654720A</t>
  </si>
  <si>
    <t>금속천장재 몰딩 설치</t>
  </si>
  <si>
    <t>15*30*25, 현장설치도</t>
  </si>
  <si>
    <t>51D9D11953F01D8D4BB406D50325F23E2BF02F</t>
  </si>
  <si>
    <t>01010351D9D11953F01D8D4BB406D50325F23E2BF02F</t>
  </si>
  <si>
    <t>인조대리석붙임(습식) /변기턱</t>
  </si>
  <si>
    <t>두겁, 인조대리석 200*20mm, 모르타르 30mm</t>
  </si>
  <si>
    <t>호표 7</t>
  </si>
  <si>
    <t>56FDB119D3AA458F41870D045B01DA</t>
  </si>
  <si>
    <t>01010356FDB119D3AA458F41870D045B01DA</t>
  </si>
  <si>
    <t>010104  방  수  공  사</t>
  </si>
  <si>
    <t>010104</t>
  </si>
  <si>
    <t>수밀코킹(실리콘)</t>
  </si>
  <si>
    <t>삼각, 5mm이하, 방균용</t>
  </si>
  <si>
    <t>호표 8</t>
  </si>
  <si>
    <t>56FDE1190358A0624C40052AFB666F</t>
  </si>
  <si>
    <t>01010456FDE1190358A0624C40052AFB666F</t>
  </si>
  <si>
    <t>삼각, 10mm, 창호주위</t>
  </si>
  <si>
    <t>호표 9</t>
  </si>
  <si>
    <t>56FDE119035A6CCA408402861EBE8F</t>
  </si>
  <si>
    <t>01010456FDE119035A6CCA408402861EBE8F</t>
  </si>
  <si>
    <t>수밀코킹(실리콘) / 외</t>
  </si>
  <si>
    <t>호표 10</t>
  </si>
  <si>
    <t>56FDE119035A6CCA408402861EBE8E</t>
  </si>
  <si>
    <t>01010456FDE119035A6CCA408402861EBE8E</t>
  </si>
  <si>
    <t>시멘트 액체방수 바름</t>
  </si>
  <si>
    <t>바닥, 1종</t>
  </si>
  <si>
    <t>호표 11</t>
  </si>
  <si>
    <t>56FDE1190CB612D743250D60C29EFB</t>
  </si>
  <si>
    <t>01010456FDE1190CB612D743250D60C29EFB</t>
  </si>
  <si>
    <t>수직부, 2종</t>
  </si>
  <si>
    <t>호표 12</t>
  </si>
  <si>
    <t>56FDE1190CB612D743250E06A7CB4E</t>
  </si>
  <si>
    <t>01010456FDE1190CB612D743250E06A7CB4E</t>
  </si>
  <si>
    <t>드레인주위보강 방수</t>
  </si>
  <si>
    <t>300*300, 방수모르타르</t>
  </si>
  <si>
    <t>호표 13</t>
  </si>
  <si>
    <t>56FDE1190CB612D743250E074C87D0</t>
  </si>
  <si>
    <t>01010456FDE1190CB612D743250E074C87D0</t>
  </si>
  <si>
    <t>010105  기계 설비 공사</t>
  </si>
  <si>
    <t>010105</t>
  </si>
  <si>
    <t>대변기</t>
  </si>
  <si>
    <t>양변기, C910C, CC-113</t>
  </si>
  <si>
    <t>조</t>
  </si>
  <si>
    <t>호표 14</t>
  </si>
  <si>
    <t>5638D119642B11DD47B30E413ECD3C</t>
  </si>
  <si>
    <t>0101055638D119642B11DD47B30E413ECD3C</t>
  </si>
  <si>
    <t>소변기</t>
  </si>
  <si>
    <t>소변기, KSU 320</t>
  </si>
  <si>
    <t>개</t>
  </si>
  <si>
    <t>호표 15</t>
  </si>
  <si>
    <t>5638D119642961B74FB6088A11DF33</t>
  </si>
  <si>
    <t>0101055638D119642961B74FB6088A11DF33</t>
  </si>
  <si>
    <t>수채</t>
  </si>
  <si>
    <t>KSCS-210, 소제용수채</t>
  </si>
  <si>
    <t>호표 16</t>
  </si>
  <si>
    <t>5638D119642DDF124EE50F4F16940A</t>
  </si>
  <si>
    <t>0101055638D119642DDF124EE50F4F16940A</t>
  </si>
  <si>
    <t>세면대수전설치</t>
  </si>
  <si>
    <t>세면기수전, 싱글레버</t>
  </si>
  <si>
    <t>호표 17</t>
  </si>
  <si>
    <t>5638D1196157B1B94E4007D3FA4532</t>
  </si>
  <si>
    <t>0101055638D1196157B1B94E4007D3FA4532</t>
  </si>
  <si>
    <t>욕실배기팬 설치</t>
  </si>
  <si>
    <t>Ø200㎜이하</t>
  </si>
  <si>
    <t>호표 18</t>
  </si>
  <si>
    <t>5638111964CEE90E4C2402BDB6BB8C</t>
  </si>
  <si>
    <t>0101055638111964CEE90E4C2402BDB6BB8C</t>
  </si>
  <si>
    <t>점보롤케이스</t>
  </si>
  <si>
    <t>호표 19</t>
  </si>
  <si>
    <t>5638D11967FACEAD46FE098AEF60EB</t>
  </si>
  <si>
    <t>0101055638D11967FACEAD46FE098AEF60EB</t>
  </si>
  <si>
    <t>라디에이터 설치</t>
  </si>
  <si>
    <t>호표 20</t>
  </si>
  <si>
    <t>56FD911987A3514540590C6599A6CE</t>
  </si>
  <si>
    <t>01010556FD911987A3514540590C6599A6CE</t>
  </si>
  <si>
    <t>핸드 드라이어 설치</t>
  </si>
  <si>
    <t>호표 21</t>
  </si>
  <si>
    <t>56FD911987A3514540590C6599A6CD</t>
  </si>
  <si>
    <t>01010556FD911987A3514540590C6599A6CD</t>
  </si>
  <si>
    <t>카운터형 세면기 / 남자화장실</t>
  </si>
  <si>
    <t>인조대리석일체형세면기, 3000*600</t>
  </si>
  <si>
    <t>호표 22</t>
  </si>
  <si>
    <t>5638D119642EE4564C9A08318AF264</t>
  </si>
  <si>
    <t>0101055638D119642EE4564C9A08318AF264</t>
  </si>
  <si>
    <t>카운터형 세면기 / 여자화장실</t>
  </si>
  <si>
    <t>인조대리석일체형세면기, 5200*600</t>
  </si>
  <si>
    <t>호표 23</t>
  </si>
  <si>
    <t>5638D119642EE4564C9A08318AF35F</t>
  </si>
  <si>
    <t>0101055638D119642EE4564C9A08318AF35F</t>
  </si>
  <si>
    <t>방습거울설치</t>
  </si>
  <si>
    <t>5mm</t>
  </si>
  <si>
    <t>호표 24</t>
  </si>
  <si>
    <t>56FDA119E37211E24C670F1A413058</t>
  </si>
  <si>
    <t>01010556FDA119E37211E24C670F1A413058</t>
  </si>
  <si>
    <t>010106  전  기  공  사</t>
  </si>
  <si>
    <t>010106</t>
  </si>
  <si>
    <t>LED 등기구 해체</t>
  </si>
  <si>
    <t>호표 25</t>
  </si>
  <si>
    <t>56FC7119CB0DBA55450107779FC48D</t>
  </si>
  <si>
    <t>01010656FC7119CB0DBA55450107779FC48D</t>
  </si>
  <si>
    <t>LED 등기구 설치</t>
  </si>
  <si>
    <t>직부등</t>
  </si>
  <si>
    <t>호표 26</t>
  </si>
  <si>
    <t>56BBE1192594EFBB4365055F2B623E</t>
  </si>
  <si>
    <t>01010656BBE1192594EFBB4365055F2B623E</t>
  </si>
  <si>
    <t>010107  창호및유리공사</t>
  </si>
  <si>
    <t>010107</t>
  </si>
  <si>
    <t>AW'1 (130mm,미서기창,방충망)</t>
  </si>
  <si>
    <t>3.600 x 0.450 = 1.620</t>
  </si>
  <si>
    <t>호표 27</t>
  </si>
  <si>
    <t>56FDA119EB4CC45D4ACA0A29BF20AE</t>
  </si>
  <si>
    <t>01010756FDA119EB4CC45D4ACA0A29BF20AE</t>
  </si>
  <si>
    <t>AW'2 (130mm,미서기창,방충망)</t>
  </si>
  <si>
    <t>2.150 x 0.450 = 0.967</t>
  </si>
  <si>
    <t>호표 28</t>
  </si>
  <si>
    <t>56FDA119EB4CC45D4ACA0A29BF20AC</t>
  </si>
  <si>
    <t>01010756FDA119EB4CC45D4ACA0A29BF20AC</t>
  </si>
  <si>
    <t>AW'3 (130mm,미서기창,방충망)</t>
  </si>
  <si>
    <t>1.250 x 0.450 = 0.562</t>
  </si>
  <si>
    <t>호표 29</t>
  </si>
  <si>
    <t>56FDA119EB4CC45D4ACA0A29BF20AA</t>
  </si>
  <si>
    <t>01010756FDA119EB4CC45D4ACA0A29BF20AA</t>
  </si>
  <si>
    <t>투명로이복층유리 24mm(6+12A+6)</t>
  </si>
  <si>
    <t>투명+아르곤가스+투명로이</t>
  </si>
  <si>
    <t>51D9D11953F122C84B3D0D697A7C85A07B6089</t>
  </si>
  <si>
    <t>01010751D9D11953F122C84B3D0D697A7C85A07B6089</t>
  </si>
  <si>
    <t>창호유리설치 / 복층유리</t>
  </si>
  <si>
    <t>유리두께 24mm 이하</t>
  </si>
  <si>
    <t>호표 30</t>
  </si>
  <si>
    <t>56FDA119E26F992C45D4041DEDCA8E</t>
  </si>
  <si>
    <t>01010756FDA119E26F992C45D4041DEDCA8E</t>
  </si>
  <si>
    <t>복층유리주위 코킹</t>
  </si>
  <si>
    <t>5*5, 실리콘</t>
  </si>
  <si>
    <t>호표 31</t>
  </si>
  <si>
    <t>56FDA119E266B4AC41AE067082DF98</t>
  </si>
  <si>
    <t>01010756FDA119E266B4AC41AE067082DF98</t>
  </si>
  <si>
    <t>유리면 시트지 붙임</t>
  </si>
  <si>
    <t>불투명, 유리에칭효과, 엠보싱</t>
  </si>
  <si>
    <t>호표 32</t>
  </si>
  <si>
    <t>56FDA119E37211E24C670F1A40283A</t>
  </si>
  <si>
    <t>01010756FDA119E37211E24C670F1A40283A</t>
  </si>
  <si>
    <t>창호주위 모르타르 충전</t>
  </si>
  <si>
    <t>호표 33</t>
  </si>
  <si>
    <t>56FDA119EC5791E545530488A83A3F</t>
  </si>
  <si>
    <t>01010756FDA119EC5791E545530488A83A3F</t>
  </si>
  <si>
    <t>010108  철  거  공  사</t>
  </si>
  <si>
    <t>010108</t>
  </si>
  <si>
    <t>경량천장철골틀 해체</t>
  </si>
  <si>
    <t>호표 34</t>
  </si>
  <si>
    <t>56FC7119CB0DBA5545010D9F7CD4E8</t>
  </si>
  <si>
    <t>01010856FC7119CB0DBA5545010D9F7CD4E8</t>
  </si>
  <si>
    <t>AL몰딩 해체</t>
  </si>
  <si>
    <t>천장</t>
  </si>
  <si>
    <t>호표 35</t>
  </si>
  <si>
    <t>56FC7119CB0DBA5545010D9F7CD492</t>
  </si>
  <si>
    <t>01010856FC7119CB0DBA5545010D9F7CD492</t>
  </si>
  <si>
    <t>화장실칸막이 해체</t>
  </si>
  <si>
    <t>호표 36</t>
  </si>
  <si>
    <t>56FC7119CB0DBA554501081D62A91E</t>
  </si>
  <si>
    <t>01010856FC7119CB0DBA554501081D62A91E</t>
  </si>
  <si>
    <t>소변기칸막이 해체</t>
  </si>
  <si>
    <t>호표 37</t>
  </si>
  <si>
    <t>56FC7119CB0DBA554501081D62AFF6</t>
  </si>
  <si>
    <t>01010856FC7119CB0DBA554501081D62AFF6</t>
  </si>
  <si>
    <t>거울 해체</t>
  </si>
  <si>
    <t>호표 38</t>
  </si>
  <si>
    <t>56FC7119CB0DBA554501081D62A963</t>
  </si>
  <si>
    <t>01010856FC7119CB0DBA554501081D62A963</t>
  </si>
  <si>
    <t>라디에이터 해체</t>
  </si>
  <si>
    <t>호표 39</t>
  </si>
  <si>
    <t>56FC7119CB0DBA554501081D63B054</t>
  </si>
  <si>
    <t>01010856FC7119CB0DBA554501081D63B054</t>
  </si>
  <si>
    <t>휴지걸이 해체</t>
  </si>
  <si>
    <t>호표 40</t>
  </si>
  <si>
    <t>56FC7119CB0DBA554501081D63B055</t>
  </si>
  <si>
    <t>01010856FC7119CB0DBA554501081D63B055</t>
  </si>
  <si>
    <t>핸드드라이어 해체</t>
  </si>
  <si>
    <t>호표 41</t>
  </si>
  <si>
    <t>56FC7119CB0DBA554501081D63B052</t>
  </si>
  <si>
    <t>01010856FC7119CB0DBA554501081D63B052</t>
  </si>
  <si>
    <t>환풍기 해체</t>
  </si>
  <si>
    <t>호표 42</t>
  </si>
  <si>
    <t>56FC7119CB0DBA554501081D63B053</t>
  </si>
  <si>
    <t>01010856FC7119CB0DBA554501081D63B053</t>
  </si>
  <si>
    <t>AL천장재 해체</t>
  </si>
  <si>
    <t>호표 43</t>
  </si>
  <si>
    <t>56FC7119CB0DBA5545010650F5E0D4</t>
  </si>
  <si>
    <t>01010856FC7119CB0DBA5545010650F5E0D4</t>
  </si>
  <si>
    <t>위생기구류 철거</t>
  </si>
  <si>
    <t>대변기,소변기,세면대등</t>
  </si>
  <si>
    <t>호표 44</t>
  </si>
  <si>
    <t>563951196AA5F82C4C4A072A9CAE83</t>
  </si>
  <si>
    <t>010108563951196AA5F82C4C4A072A9CAE83</t>
  </si>
  <si>
    <t>타일 해체</t>
  </si>
  <si>
    <t>떠붙이기</t>
  </si>
  <si>
    <t>호표 45</t>
  </si>
  <si>
    <t>56FC7119CB0DBA55450107779FC2DE</t>
  </si>
  <si>
    <t>01010856FC7119CB0DBA55450107779FC2DE</t>
  </si>
  <si>
    <t>압착붙이기, 접착붙이기</t>
  </si>
  <si>
    <t>호표 46</t>
  </si>
  <si>
    <t>56FC7119CB0DBA55450107779FC138</t>
  </si>
  <si>
    <t>01010856FC7119CB0DBA55450107779FC138</t>
  </si>
  <si>
    <t>스테인레스창호철거</t>
  </si>
  <si>
    <t>호표 47</t>
  </si>
  <si>
    <t>56FC7119CB0DBA55451204F7C667BE</t>
  </si>
  <si>
    <t>01010856FC7119CB0DBA55451204F7C667BE</t>
  </si>
  <si>
    <t>혼합건설폐기물 상차비</t>
  </si>
  <si>
    <t>(매립지반입대상 폐기물 포함)</t>
  </si>
  <si>
    <t>TON</t>
  </si>
  <si>
    <t>56BCB1192BC7ADD4466404E0F2762DE7421555</t>
  </si>
  <si>
    <t>01010856BCB1192BC7ADD4466404E0F2762DE7421555</t>
  </si>
  <si>
    <t>010109  강설(철거/고재)</t>
  </si>
  <si>
    <t>010109</t>
  </si>
  <si>
    <t>[합계제외]</t>
  </si>
  <si>
    <t>9</t>
  </si>
  <si>
    <t>철강설</t>
  </si>
  <si>
    <t>철강설, 고철, 작업설부산물</t>
  </si>
  <si>
    <t>kg</t>
  </si>
  <si>
    <t>수집상차도</t>
  </si>
  <si>
    <t>51F4A1192616967942360D64CE001D93C284C2</t>
  </si>
  <si>
    <t>01010951F4A1192616967942360D64CE001D93C284C2</t>
  </si>
  <si>
    <t>철강설, 스텐레스, 작업설부산물</t>
  </si>
  <si>
    <t>51F4A1192616967942360D64CE001D93C285E6</t>
  </si>
  <si>
    <t>01010951F4A1192616967942360D64CE001D93C285E6</t>
  </si>
  <si>
    <t>010110  건설폐기물처리비</t>
  </si>
  <si>
    <t>010110</t>
  </si>
  <si>
    <t>7</t>
  </si>
  <si>
    <t>혼합건설폐기물</t>
  </si>
  <si>
    <t>불연성 건설폐기물에 가연성 5% 이하 혼합</t>
  </si>
  <si>
    <t>56BCB1192BC7ADD4466404E0F277322BE41C58</t>
  </si>
  <si>
    <t>01011056BCB1192BC7ADD4466404E0F277322BE41C58</t>
  </si>
  <si>
    <t>그 밖의 건설폐기물에 가연성 5% 이하 혼합</t>
  </si>
  <si>
    <t>56BCB1192BC7ADD4466404E0F277322BE5261E</t>
  </si>
  <si>
    <t>01011056BCB1192BC7ADD4466404E0F277322BE5261E</t>
  </si>
  <si>
    <t>혼합건설폐기물 운반비</t>
  </si>
  <si>
    <t>16톤 암롤트럭, 30km</t>
  </si>
  <si>
    <t>56BCB1192BC7ADD4466404E0F2762DE74210D4</t>
  </si>
  <si>
    <t>01011056BCB1192BC7ADD4466404E0F2762DE74210D4</t>
  </si>
  <si>
    <t>0102  ▶. 경기장 난간 도색</t>
  </si>
  <si>
    <t>0102</t>
  </si>
  <si>
    <t>010201  보  수  공  사</t>
  </si>
  <si>
    <t>010201</t>
  </si>
  <si>
    <t>▶. 경기장 난간 도색</t>
    <phoneticPr fontId="1" type="noConversion"/>
  </si>
  <si>
    <t>재도장 시 바탕처리(철재면)</t>
  </si>
  <si>
    <t>B급(60m2/일)</t>
  </si>
  <si>
    <t>호표 48</t>
  </si>
  <si>
    <t>56FD81198E159F054DC302AB2AA990</t>
  </si>
  <si>
    <t>01020156FD81198E159F054DC302AB2AA990</t>
  </si>
  <si>
    <t>불소수지도장</t>
  </si>
  <si>
    <t>철재면, 2회</t>
  </si>
  <si>
    <t>호표 49</t>
  </si>
  <si>
    <t>56FD81199F479ACA4ACF0FDF38F5BC</t>
  </si>
  <si>
    <t>01020156FD81199F479ACA4ACF0FDF38F5BC</t>
  </si>
  <si>
    <t>0103  ▶. 주각부 도색</t>
  </si>
  <si>
    <t>0103</t>
  </si>
  <si>
    <t>010301  보  수  공  사</t>
  </si>
  <si>
    <t>010301</t>
  </si>
  <si>
    <t>▶. 주각부 도색</t>
    <phoneticPr fontId="1" type="noConversion"/>
  </si>
  <si>
    <t>페인트 긁어내기</t>
  </si>
  <si>
    <t>호표 50</t>
  </si>
  <si>
    <t>56FC7119C8B1213A406C0E68A86E6D</t>
  </si>
  <si>
    <t>01030156FC7119C8B1213A406C0E68A86E6D</t>
  </si>
  <si>
    <t>01030156FDE1190CB612D743250E06A7CB4E</t>
  </si>
  <si>
    <t>모르타르 바름</t>
  </si>
  <si>
    <t>외벽, 15mm</t>
  </si>
  <si>
    <t>호표 51</t>
  </si>
  <si>
    <t>56FD1119CF58691344830412D97946</t>
  </si>
  <si>
    <t>01030156FD1119CF58691344830412D97946</t>
  </si>
  <si>
    <t>01030156BCB1192BC7ADD4466404E0F2762DE7421555</t>
  </si>
  <si>
    <t>010302  건설폐기물처리비</t>
  </si>
  <si>
    <t>010302</t>
  </si>
  <si>
    <t>01030256BCB1192BC7ADD4466404E0F277322BE5261E</t>
  </si>
  <si>
    <t>01030256BCB1192BC7ADD4466404E0F2762DE74210D4</t>
  </si>
  <si>
    <t>0104  ▶. 볼라드 교체</t>
  </si>
  <si>
    <t>0104</t>
  </si>
  <si>
    <t>010401  보  수  공  사</t>
  </si>
  <si>
    <t>010401</t>
  </si>
  <si>
    <t>▶. 볼라드 교체</t>
    <phoneticPr fontId="1" type="noConversion"/>
  </si>
  <si>
    <t>볼라드 설치</t>
  </si>
  <si>
    <t>탄성이동식, Φ153×H1050~800, 기초주각부포함</t>
  </si>
  <si>
    <t>호표 52</t>
  </si>
  <si>
    <t>56D85119C02E7A3B41310608C99FC7</t>
  </si>
  <si>
    <t>01040156D85119C02E7A3B41310608C99FC7</t>
  </si>
  <si>
    <t>볼라드 해체</t>
  </si>
  <si>
    <t>호표 53</t>
  </si>
  <si>
    <t>56FC7119CB0DBA554501081D60FCAC</t>
  </si>
  <si>
    <t>01040156FC7119CB0DBA554501081D60FCAC</t>
  </si>
  <si>
    <t>01040156BCB1192BC7ADD4466404E0F2762DE7421555</t>
  </si>
  <si>
    <t>010402  건설폐기물처리비</t>
  </si>
  <si>
    <t>010402</t>
  </si>
  <si>
    <t>건설폐재류에 가연성 5% 이하 혼합</t>
  </si>
  <si>
    <t>56BCB1192BC7ADD4466404E0F277322BE3706C</t>
  </si>
  <si>
    <t>01040256BCB1192BC7ADD4466404E0F277322BE3706C</t>
  </si>
  <si>
    <t>01040256BCB1192BC7ADD4466404E0F277322BE5261E</t>
  </si>
  <si>
    <t>01040256BCB1192BC7ADD4466404E0F2762DE74210D4</t>
  </si>
  <si>
    <t>0105  ▶. 사인물 교체</t>
  </si>
  <si>
    <t>0105</t>
  </si>
  <si>
    <t>010501  보  수  공  사</t>
  </si>
  <si>
    <t>010501</t>
  </si>
  <si>
    <t>▶. 사인물 교체</t>
    <phoneticPr fontId="1" type="noConversion"/>
  </si>
  <si>
    <t>구역입구유도사인</t>
  </si>
  <si>
    <t>1250mm x 2550m, 솔벤실사+사인물, 시공비포함</t>
  </si>
  <si>
    <t>574591190194F5BD4D14088AFD4CF0BDF8C440</t>
  </si>
  <si>
    <t>010501574591190194F5BD4D14088AFD4CF0BDF8C440</t>
  </si>
  <si>
    <t>출입구 사인</t>
  </si>
  <si>
    <t>2400mm x 800m, 포멕스3T+솔벤실사, 시공비포함</t>
  </si>
  <si>
    <t>574591190194F5BD4D14088AFD4CF0BDF8C443</t>
  </si>
  <si>
    <t>010501574591190194F5BD4D14088AFD4CF0BDF8C443</t>
  </si>
  <si>
    <t>구역안내사인</t>
  </si>
  <si>
    <t>2500mm x 1250mm, 페인트도색+사인물, 시공비포함</t>
  </si>
  <si>
    <t>574591190194F5BD4D14088AFD4CF0BDF8C442</t>
  </si>
  <si>
    <t>010501574591190194F5BD4D14088AFD4CF0BDF8C442</t>
  </si>
  <si>
    <t>시설유도사인</t>
  </si>
  <si>
    <t>2500mm x 400mm, 포멕스3T+솔벤실사, 시공비포함</t>
  </si>
  <si>
    <t>574591190194F5BD4D14088AFD4CF0BDF8C445</t>
  </si>
  <si>
    <t>010501574591190194F5BD4D14088AFD4CF0BDF8C445</t>
  </si>
  <si>
    <t>구역표시사인</t>
  </si>
  <si>
    <t>2000mm x 1000mm, 포멕스3T+솔벤실사, 시공비포함</t>
  </si>
  <si>
    <t>574591190194F5BD4D14088AFD4CF0BDF8C444</t>
  </si>
  <si>
    <t>010501574591190194F5BD4D14088AFD4CF0BDF8C444</t>
  </si>
  <si>
    <t>좌석유도사인</t>
  </si>
  <si>
    <t>2200mm x 300mm, 포멕스3T+솔벤실사, 시공비포함</t>
  </si>
  <si>
    <t>574591190194F5BD4D14088AFD4CF0BDF8C447</t>
  </si>
  <si>
    <t>010501574591190194F5BD4D14088AFD4CF0BDF8C447</t>
  </si>
  <si>
    <t>1200mm x 300mm, 포멕스3T+솔벤실사, 시공비포함</t>
  </si>
  <si>
    <t>574591190194F5BD4D14088AFD4CF0BDF8C446</t>
  </si>
  <si>
    <t>010501574591190194F5BD4D14088AFD4CF0BDF8C446</t>
  </si>
  <si>
    <t>기타사인</t>
  </si>
  <si>
    <t>500mm x 500mm, 포멕스3T+솔벤실사, 시공비포함</t>
  </si>
  <si>
    <t>574591190194F5BD4D14088AFD4CF0BDF8C449</t>
  </si>
  <si>
    <t>010501574591190194F5BD4D14088AFD4CF0BDF8C449</t>
  </si>
  <si>
    <t>실리콘/양면테이프/기타</t>
  </si>
  <si>
    <t>시공비포함</t>
  </si>
  <si>
    <t>식</t>
  </si>
  <si>
    <t>574591190194F5BD4D14088AFD4CF0BDF8C448</t>
  </si>
  <si>
    <t>010501574591190194F5BD4D14088AFD4CF0BDF8C448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</si>
</sst>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6"/>
  <sheetViews>
    <sheetView tabSelected="1" workbookViewId="0">
      <selection activeCell="A16" sqref="A1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/>
      <c r="G3" s="14" t="s">
        <v>9</v>
      </c>
      <c r="H3" s="14"/>
      <c r="I3" s="14" t="s">
        <v>10</v>
      </c>
      <c r="J3" s="14"/>
      <c r="K3" s="14" t="s">
        <v>11</v>
      </c>
      <c r="L3" s="14"/>
      <c r="M3" s="14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</row>
    <row r="4" spans="1:20" ht="30" customHeight="1" x14ac:dyDescent="0.3">
      <c r="A4" s="15"/>
      <c r="B4" s="15"/>
      <c r="C4" s="15"/>
      <c r="D4" s="15"/>
      <c r="E4" s="8" t="s">
        <v>7</v>
      </c>
      <c r="F4" s="8" t="s">
        <v>8</v>
      </c>
      <c r="G4" s="8" t="s">
        <v>7</v>
      </c>
      <c r="H4" s="8" t="s">
        <v>8</v>
      </c>
      <c r="I4" s="8" t="s">
        <v>7</v>
      </c>
      <c r="J4" s="8" t="s">
        <v>8</v>
      </c>
      <c r="K4" s="8" t="s">
        <v>7</v>
      </c>
      <c r="L4" s="8" t="s">
        <v>8</v>
      </c>
      <c r="M4" s="15"/>
      <c r="N4" s="13"/>
      <c r="O4" s="13"/>
      <c r="P4" s="13"/>
      <c r="Q4" s="13"/>
      <c r="R4" s="13"/>
      <c r="S4" s="13"/>
      <c r="T4" s="13"/>
    </row>
    <row r="5" spans="1:20" ht="30" customHeight="1" x14ac:dyDescent="0.3">
      <c r="A5" s="9" t="s">
        <v>52</v>
      </c>
      <c r="B5" s="9" t="s">
        <v>53</v>
      </c>
      <c r="C5" s="9" t="s">
        <v>53</v>
      </c>
      <c r="D5" s="10">
        <v>1</v>
      </c>
      <c r="E5" s="11">
        <f>F6+F17+F19+F22+F25</f>
        <v>0</v>
      </c>
      <c r="F5" s="11">
        <f t="shared" ref="F5:F26" si="0">E5*D5</f>
        <v>0</v>
      </c>
      <c r="G5" s="11">
        <f>H6+H17+H19+H22+H25</f>
        <v>0</v>
      </c>
      <c r="H5" s="11">
        <f t="shared" ref="H5:H26" si="1">G5*D5</f>
        <v>0</v>
      </c>
      <c r="I5" s="11">
        <f>J6+J17+J19+J22+J25</f>
        <v>0</v>
      </c>
      <c r="J5" s="11">
        <f t="shared" ref="J5:J26" si="2">I5*D5</f>
        <v>0</v>
      </c>
      <c r="K5" s="11">
        <f t="shared" ref="K5:K26" si="3">E5+G5+I5</f>
        <v>0</v>
      </c>
      <c r="L5" s="11">
        <f t="shared" ref="L5:L26" si="4">F5+H5+J5</f>
        <v>0</v>
      </c>
      <c r="M5" s="9" t="s">
        <v>53</v>
      </c>
      <c r="N5" s="1" t="s">
        <v>54</v>
      </c>
      <c r="O5" s="1" t="s">
        <v>53</v>
      </c>
      <c r="P5" s="1" t="s">
        <v>53</v>
      </c>
      <c r="Q5" s="1" t="s">
        <v>53</v>
      </c>
      <c r="R5">
        <v>1</v>
      </c>
      <c r="S5" s="1" t="s">
        <v>53</v>
      </c>
      <c r="T5" s="7"/>
    </row>
    <row r="6" spans="1:20" ht="30" customHeight="1" x14ac:dyDescent="0.3">
      <c r="A6" s="9" t="s">
        <v>55</v>
      </c>
      <c r="B6" s="9" t="s">
        <v>53</v>
      </c>
      <c r="C6" s="9" t="s">
        <v>53</v>
      </c>
      <c r="D6" s="10">
        <v>1</v>
      </c>
      <c r="E6" s="11">
        <f>F7+F8+F9+F10+F11+F12+F13+F14</f>
        <v>0</v>
      </c>
      <c r="F6" s="11">
        <f t="shared" si="0"/>
        <v>0</v>
      </c>
      <c r="G6" s="11">
        <f>H7+H8+H9+H10+H11+H12+H13+H14</f>
        <v>0</v>
      </c>
      <c r="H6" s="11">
        <f t="shared" si="1"/>
        <v>0</v>
      </c>
      <c r="I6" s="11">
        <f>J7+J8+J9+J10+J11+J12+J13+J14</f>
        <v>0</v>
      </c>
      <c r="J6" s="11">
        <f t="shared" si="2"/>
        <v>0</v>
      </c>
      <c r="K6" s="11">
        <f t="shared" si="3"/>
        <v>0</v>
      </c>
      <c r="L6" s="11">
        <f t="shared" si="4"/>
        <v>0</v>
      </c>
      <c r="M6" s="9" t="s">
        <v>53</v>
      </c>
      <c r="N6" s="1" t="s">
        <v>56</v>
      </c>
      <c r="O6" s="1" t="s">
        <v>53</v>
      </c>
      <c r="P6" s="1" t="s">
        <v>54</v>
      </c>
      <c r="Q6" s="1" t="s">
        <v>53</v>
      </c>
      <c r="R6">
        <v>2</v>
      </c>
      <c r="S6" s="1" t="s">
        <v>53</v>
      </c>
      <c r="T6" s="7"/>
    </row>
    <row r="7" spans="1:20" ht="30" customHeight="1" x14ac:dyDescent="0.3">
      <c r="A7" s="9" t="s">
        <v>57</v>
      </c>
      <c r="B7" s="9" t="s">
        <v>53</v>
      </c>
      <c r="C7" s="9" t="s">
        <v>53</v>
      </c>
      <c r="D7" s="10">
        <v>1</v>
      </c>
      <c r="E7" s="11">
        <f>공종별내역서!F9</f>
        <v>0</v>
      </c>
      <c r="F7" s="11">
        <f t="shared" si="0"/>
        <v>0</v>
      </c>
      <c r="G7" s="11">
        <f>공종별내역서!H9</f>
        <v>0</v>
      </c>
      <c r="H7" s="11">
        <f t="shared" si="1"/>
        <v>0</v>
      </c>
      <c r="I7" s="11">
        <f>공종별내역서!J9</f>
        <v>0</v>
      </c>
      <c r="J7" s="11">
        <f t="shared" si="2"/>
        <v>0</v>
      </c>
      <c r="K7" s="11">
        <f t="shared" si="3"/>
        <v>0</v>
      </c>
      <c r="L7" s="11">
        <f t="shared" si="4"/>
        <v>0</v>
      </c>
      <c r="M7" s="9" t="s">
        <v>53</v>
      </c>
      <c r="N7" s="1" t="s">
        <v>58</v>
      </c>
      <c r="O7" s="1" t="s">
        <v>53</v>
      </c>
      <c r="P7" s="1" t="s">
        <v>56</v>
      </c>
      <c r="Q7" s="1" t="s">
        <v>53</v>
      </c>
      <c r="R7">
        <v>3</v>
      </c>
      <c r="S7" s="1" t="s">
        <v>53</v>
      </c>
      <c r="T7" s="7"/>
    </row>
    <row r="8" spans="1:20" ht="30" customHeight="1" x14ac:dyDescent="0.3">
      <c r="A8" s="9" t="s">
        <v>82</v>
      </c>
      <c r="B8" s="9" t="s">
        <v>53</v>
      </c>
      <c r="C8" s="9" t="s">
        <v>53</v>
      </c>
      <c r="D8" s="10">
        <v>1</v>
      </c>
      <c r="E8" s="11">
        <f>공종별내역서!F16</f>
        <v>0</v>
      </c>
      <c r="F8" s="11">
        <f t="shared" si="0"/>
        <v>0</v>
      </c>
      <c r="G8" s="11">
        <f>공종별내역서!H16</f>
        <v>0</v>
      </c>
      <c r="H8" s="11">
        <f t="shared" si="1"/>
        <v>0</v>
      </c>
      <c r="I8" s="11">
        <f>공종별내역서!J16</f>
        <v>0</v>
      </c>
      <c r="J8" s="11">
        <f t="shared" si="2"/>
        <v>0</v>
      </c>
      <c r="K8" s="11">
        <f t="shared" si="3"/>
        <v>0</v>
      </c>
      <c r="L8" s="11">
        <f t="shared" si="4"/>
        <v>0</v>
      </c>
      <c r="M8" s="9" t="s">
        <v>53</v>
      </c>
      <c r="N8" s="1" t="s">
        <v>83</v>
      </c>
      <c r="O8" s="1" t="s">
        <v>53</v>
      </c>
      <c r="P8" s="1" t="s">
        <v>56</v>
      </c>
      <c r="Q8" s="1" t="s">
        <v>53</v>
      </c>
      <c r="R8">
        <v>3</v>
      </c>
      <c r="S8" s="1" t="s">
        <v>53</v>
      </c>
      <c r="T8" s="7"/>
    </row>
    <row r="9" spans="1:20" ht="30" customHeight="1" x14ac:dyDescent="0.3">
      <c r="A9" s="9" t="s">
        <v>109</v>
      </c>
      <c r="B9" s="9" t="s">
        <v>53</v>
      </c>
      <c r="C9" s="9" t="s">
        <v>53</v>
      </c>
      <c r="D9" s="10">
        <v>1</v>
      </c>
      <c r="E9" s="11">
        <f>공종별내역서!F23</f>
        <v>0</v>
      </c>
      <c r="F9" s="11">
        <f t="shared" si="0"/>
        <v>0</v>
      </c>
      <c r="G9" s="11">
        <f>공종별내역서!H23</f>
        <v>0</v>
      </c>
      <c r="H9" s="11">
        <f t="shared" si="1"/>
        <v>0</v>
      </c>
      <c r="I9" s="11">
        <f>공종별내역서!J23</f>
        <v>0</v>
      </c>
      <c r="J9" s="11">
        <f t="shared" si="2"/>
        <v>0</v>
      </c>
      <c r="K9" s="11">
        <f t="shared" si="3"/>
        <v>0</v>
      </c>
      <c r="L9" s="11">
        <f t="shared" si="4"/>
        <v>0</v>
      </c>
      <c r="M9" s="9" t="s">
        <v>53</v>
      </c>
      <c r="N9" s="1" t="s">
        <v>110</v>
      </c>
      <c r="O9" s="1" t="s">
        <v>53</v>
      </c>
      <c r="P9" s="1" t="s">
        <v>56</v>
      </c>
      <c r="Q9" s="1" t="s">
        <v>53</v>
      </c>
      <c r="R9">
        <v>3</v>
      </c>
      <c r="S9" s="1" t="s">
        <v>53</v>
      </c>
      <c r="T9" s="7"/>
    </row>
    <row r="10" spans="1:20" ht="30" customHeight="1" x14ac:dyDescent="0.3">
      <c r="A10" s="9" t="s">
        <v>134</v>
      </c>
      <c r="B10" s="9" t="s">
        <v>53</v>
      </c>
      <c r="C10" s="9" t="s">
        <v>53</v>
      </c>
      <c r="D10" s="10">
        <v>1</v>
      </c>
      <c r="E10" s="11">
        <f>공종별내역서!F31</f>
        <v>0</v>
      </c>
      <c r="F10" s="11">
        <f t="shared" si="0"/>
        <v>0</v>
      </c>
      <c r="G10" s="11">
        <f>공종별내역서!H31</f>
        <v>0</v>
      </c>
      <c r="H10" s="11">
        <f t="shared" si="1"/>
        <v>0</v>
      </c>
      <c r="I10" s="11">
        <f>공종별내역서!J31</f>
        <v>0</v>
      </c>
      <c r="J10" s="11">
        <f t="shared" si="2"/>
        <v>0</v>
      </c>
      <c r="K10" s="11">
        <f t="shared" si="3"/>
        <v>0</v>
      </c>
      <c r="L10" s="11">
        <f t="shared" si="4"/>
        <v>0</v>
      </c>
      <c r="M10" s="9" t="s">
        <v>53</v>
      </c>
      <c r="N10" s="1" t="s">
        <v>135</v>
      </c>
      <c r="O10" s="1" t="s">
        <v>53</v>
      </c>
      <c r="P10" s="1" t="s">
        <v>56</v>
      </c>
      <c r="Q10" s="1" t="s">
        <v>53</v>
      </c>
      <c r="R10">
        <v>3</v>
      </c>
      <c r="S10" s="1" t="s">
        <v>53</v>
      </c>
      <c r="T10" s="7"/>
    </row>
    <row r="11" spans="1:20" ht="30" customHeight="1" x14ac:dyDescent="0.3">
      <c r="A11" s="9" t="s">
        <v>163</v>
      </c>
      <c r="B11" s="9" t="s">
        <v>53</v>
      </c>
      <c r="C11" s="9" t="s">
        <v>53</v>
      </c>
      <c r="D11" s="10">
        <v>1</v>
      </c>
      <c r="E11" s="11">
        <f>공종별내역서!F44</f>
        <v>0</v>
      </c>
      <c r="F11" s="11">
        <f t="shared" si="0"/>
        <v>0</v>
      </c>
      <c r="G11" s="11">
        <f>공종별내역서!H44</f>
        <v>0</v>
      </c>
      <c r="H11" s="11">
        <f t="shared" si="1"/>
        <v>0</v>
      </c>
      <c r="I11" s="11">
        <f>공종별내역서!J44</f>
        <v>0</v>
      </c>
      <c r="J11" s="11">
        <f t="shared" si="2"/>
        <v>0</v>
      </c>
      <c r="K11" s="11">
        <f t="shared" si="3"/>
        <v>0</v>
      </c>
      <c r="L11" s="11">
        <f t="shared" si="4"/>
        <v>0</v>
      </c>
      <c r="M11" s="9" t="s">
        <v>53</v>
      </c>
      <c r="N11" s="1" t="s">
        <v>164</v>
      </c>
      <c r="O11" s="1" t="s">
        <v>53</v>
      </c>
      <c r="P11" s="1" t="s">
        <v>56</v>
      </c>
      <c r="Q11" s="1" t="s">
        <v>53</v>
      </c>
      <c r="R11">
        <v>3</v>
      </c>
      <c r="S11" s="1" t="s">
        <v>53</v>
      </c>
      <c r="T11" s="7"/>
    </row>
    <row r="12" spans="1:20" ht="30" customHeight="1" x14ac:dyDescent="0.3">
      <c r="A12" s="9" t="s">
        <v>219</v>
      </c>
      <c r="B12" s="9" t="s">
        <v>53</v>
      </c>
      <c r="C12" s="9" t="s">
        <v>53</v>
      </c>
      <c r="D12" s="10">
        <v>1</v>
      </c>
      <c r="E12" s="11">
        <f>공종별내역서!F48</f>
        <v>0</v>
      </c>
      <c r="F12" s="11">
        <f t="shared" si="0"/>
        <v>0</v>
      </c>
      <c r="G12" s="11">
        <f>공종별내역서!H48</f>
        <v>0</v>
      </c>
      <c r="H12" s="11">
        <f t="shared" si="1"/>
        <v>0</v>
      </c>
      <c r="I12" s="11">
        <f>공종별내역서!J48</f>
        <v>0</v>
      </c>
      <c r="J12" s="11">
        <f t="shared" si="2"/>
        <v>0</v>
      </c>
      <c r="K12" s="11">
        <f t="shared" si="3"/>
        <v>0</v>
      </c>
      <c r="L12" s="11">
        <f t="shared" si="4"/>
        <v>0</v>
      </c>
      <c r="M12" s="9" t="s">
        <v>53</v>
      </c>
      <c r="N12" s="1" t="s">
        <v>220</v>
      </c>
      <c r="O12" s="1" t="s">
        <v>53</v>
      </c>
      <c r="P12" s="1" t="s">
        <v>56</v>
      </c>
      <c r="Q12" s="1" t="s">
        <v>53</v>
      </c>
      <c r="R12">
        <v>3</v>
      </c>
      <c r="S12" s="1" t="s">
        <v>53</v>
      </c>
      <c r="T12" s="7"/>
    </row>
    <row r="13" spans="1:20" ht="30" customHeight="1" x14ac:dyDescent="0.3">
      <c r="A13" s="9" t="s">
        <v>230</v>
      </c>
      <c r="B13" s="9" t="s">
        <v>53</v>
      </c>
      <c r="C13" s="9" t="s">
        <v>53</v>
      </c>
      <c r="D13" s="10">
        <v>1</v>
      </c>
      <c r="E13" s="11">
        <f>공종별내역서!F58</f>
        <v>0</v>
      </c>
      <c r="F13" s="11">
        <f t="shared" si="0"/>
        <v>0</v>
      </c>
      <c r="G13" s="11">
        <f>공종별내역서!H58</f>
        <v>0</v>
      </c>
      <c r="H13" s="11">
        <f t="shared" si="1"/>
        <v>0</v>
      </c>
      <c r="I13" s="11">
        <f>공종별내역서!J58</f>
        <v>0</v>
      </c>
      <c r="J13" s="11">
        <f t="shared" si="2"/>
        <v>0</v>
      </c>
      <c r="K13" s="11">
        <f t="shared" si="3"/>
        <v>0</v>
      </c>
      <c r="L13" s="11">
        <f t="shared" si="4"/>
        <v>0</v>
      </c>
      <c r="M13" s="9" t="s">
        <v>53</v>
      </c>
      <c r="N13" s="1" t="s">
        <v>231</v>
      </c>
      <c r="O13" s="1" t="s">
        <v>53</v>
      </c>
      <c r="P13" s="1" t="s">
        <v>56</v>
      </c>
      <c r="Q13" s="1" t="s">
        <v>53</v>
      </c>
      <c r="R13">
        <v>3</v>
      </c>
      <c r="S13" s="1" t="s">
        <v>53</v>
      </c>
      <c r="T13" s="7"/>
    </row>
    <row r="14" spans="1:20" ht="30" customHeight="1" x14ac:dyDescent="0.3">
      <c r="A14" s="9" t="s">
        <v>270</v>
      </c>
      <c r="B14" s="9" t="s">
        <v>53</v>
      </c>
      <c r="C14" s="9" t="s">
        <v>53</v>
      </c>
      <c r="D14" s="10">
        <v>1</v>
      </c>
      <c r="E14" s="11">
        <f>공종별내역서!F75</f>
        <v>0</v>
      </c>
      <c r="F14" s="11">
        <f t="shared" si="0"/>
        <v>0</v>
      </c>
      <c r="G14" s="11">
        <f>공종별내역서!H75</f>
        <v>0</v>
      </c>
      <c r="H14" s="11">
        <f t="shared" si="1"/>
        <v>0</v>
      </c>
      <c r="I14" s="11">
        <f>공종별내역서!J75</f>
        <v>0</v>
      </c>
      <c r="J14" s="11">
        <f t="shared" si="2"/>
        <v>0</v>
      </c>
      <c r="K14" s="11">
        <f t="shared" si="3"/>
        <v>0</v>
      </c>
      <c r="L14" s="11">
        <f t="shared" si="4"/>
        <v>0</v>
      </c>
      <c r="M14" s="9" t="s">
        <v>53</v>
      </c>
      <c r="N14" s="1" t="s">
        <v>271</v>
      </c>
      <c r="O14" s="1" t="s">
        <v>53</v>
      </c>
      <c r="P14" s="1" t="s">
        <v>56</v>
      </c>
      <c r="Q14" s="1" t="s">
        <v>53</v>
      </c>
      <c r="R14">
        <v>3</v>
      </c>
      <c r="S14" s="1" t="s">
        <v>53</v>
      </c>
      <c r="T14" s="7"/>
    </row>
    <row r="15" spans="1:20" ht="30" customHeight="1" x14ac:dyDescent="0.3">
      <c r="A15" s="9" t="s">
        <v>336</v>
      </c>
      <c r="B15" s="9" t="s">
        <v>338</v>
      </c>
      <c r="C15" s="9" t="s">
        <v>53</v>
      </c>
      <c r="D15" s="10">
        <v>1</v>
      </c>
      <c r="E15" s="11">
        <f>공종별내역서!F79</f>
        <v>0</v>
      </c>
      <c r="F15" s="11">
        <f t="shared" si="0"/>
        <v>0</v>
      </c>
      <c r="G15" s="11">
        <f>공종별내역서!H79</f>
        <v>0</v>
      </c>
      <c r="H15" s="11">
        <f t="shared" si="1"/>
        <v>0</v>
      </c>
      <c r="I15" s="11">
        <f>공종별내역서!J79</f>
        <v>0</v>
      </c>
      <c r="J15" s="11">
        <f t="shared" si="2"/>
        <v>0</v>
      </c>
      <c r="K15" s="11">
        <f t="shared" si="3"/>
        <v>0</v>
      </c>
      <c r="L15" s="11">
        <f t="shared" si="4"/>
        <v>0</v>
      </c>
      <c r="M15" s="9" t="s">
        <v>53</v>
      </c>
      <c r="N15" s="1" t="s">
        <v>337</v>
      </c>
      <c r="O15" s="1" t="s">
        <v>53</v>
      </c>
      <c r="P15" s="1" t="s">
        <v>53</v>
      </c>
      <c r="Q15" s="1" t="s">
        <v>339</v>
      </c>
      <c r="R15">
        <v>3</v>
      </c>
      <c r="S15" s="1" t="s">
        <v>53</v>
      </c>
      <c r="T15" s="7">
        <f>L15*1</f>
        <v>0</v>
      </c>
    </row>
    <row r="16" spans="1:20" ht="30" customHeight="1" x14ac:dyDescent="0.3">
      <c r="A16" s="9" t="s">
        <v>349</v>
      </c>
      <c r="B16" s="9" t="s">
        <v>338</v>
      </c>
      <c r="C16" s="9" t="s">
        <v>53</v>
      </c>
      <c r="D16" s="10">
        <v>1</v>
      </c>
      <c r="E16" s="11">
        <f>공종별내역서!F84</f>
        <v>0</v>
      </c>
      <c r="F16" s="11">
        <f t="shared" si="0"/>
        <v>0</v>
      </c>
      <c r="G16" s="11">
        <f>공종별내역서!H84</f>
        <v>0</v>
      </c>
      <c r="H16" s="11">
        <f t="shared" si="1"/>
        <v>0</v>
      </c>
      <c r="I16" s="11">
        <f>공종별내역서!J84</f>
        <v>0</v>
      </c>
      <c r="J16" s="11">
        <f t="shared" si="2"/>
        <v>0</v>
      </c>
      <c r="K16" s="11">
        <f t="shared" si="3"/>
        <v>0</v>
      </c>
      <c r="L16" s="11">
        <f t="shared" si="4"/>
        <v>0</v>
      </c>
      <c r="M16" s="9" t="s">
        <v>53</v>
      </c>
      <c r="N16" s="1" t="s">
        <v>350</v>
      </c>
      <c r="O16" s="1" t="s">
        <v>53</v>
      </c>
      <c r="P16" s="1" t="s">
        <v>53</v>
      </c>
      <c r="Q16" s="1" t="s">
        <v>351</v>
      </c>
      <c r="R16">
        <v>3</v>
      </c>
      <c r="S16" s="1" t="s">
        <v>53</v>
      </c>
      <c r="T16" s="7">
        <f>L16*1</f>
        <v>0</v>
      </c>
    </row>
    <row r="17" spans="1:20" ht="30" customHeight="1" x14ac:dyDescent="0.3">
      <c r="A17" s="9" t="s">
        <v>363</v>
      </c>
      <c r="B17" s="9" t="s">
        <v>53</v>
      </c>
      <c r="C17" s="9" t="s">
        <v>53</v>
      </c>
      <c r="D17" s="10">
        <v>1</v>
      </c>
      <c r="E17" s="11">
        <f>F18</f>
        <v>0</v>
      </c>
      <c r="F17" s="11">
        <f t="shared" si="0"/>
        <v>0</v>
      </c>
      <c r="G17" s="11">
        <f>H18</f>
        <v>0</v>
      </c>
      <c r="H17" s="11">
        <f t="shared" si="1"/>
        <v>0</v>
      </c>
      <c r="I17" s="11">
        <f>J18</f>
        <v>0</v>
      </c>
      <c r="J17" s="11">
        <f t="shared" si="2"/>
        <v>0</v>
      </c>
      <c r="K17" s="11">
        <f t="shared" si="3"/>
        <v>0</v>
      </c>
      <c r="L17" s="11">
        <f t="shared" si="4"/>
        <v>0</v>
      </c>
      <c r="M17" s="9" t="s">
        <v>53</v>
      </c>
      <c r="N17" s="1" t="s">
        <v>364</v>
      </c>
      <c r="O17" s="1" t="s">
        <v>53</v>
      </c>
      <c r="P17" s="1" t="s">
        <v>54</v>
      </c>
      <c r="Q17" s="1" t="s">
        <v>53</v>
      </c>
      <c r="R17">
        <v>2</v>
      </c>
      <c r="S17" s="1" t="s">
        <v>53</v>
      </c>
      <c r="T17" s="7"/>
    </row>
    <row r="18" spans="1:20" ht="30" customHeight="1" x14ac:dyDescent="0.3">
      <c r="A18" s="9" t="s">
        <v>365</v>
      </c>
      <c r="B18" s="9" t="s">
        <v>53</v>
      </c>
      <c r="C18" s="9" t="s">
        <v>53</v>
      </c>
      <c r="D18" s="10">
        <v>1</v>
      </c>
      <c r="E18" s="11">
        <f>공종별내역서!F88</f>
        <v>0</v>
      </c>
      <c r="F18" s="11">
        <f t="shared" si="0"/>
        <v>0</v>
      </c>
      <c r="G18" s="11">
        <f>공종별내역서!H88</f>
        <v>0</v>
      </c>
      <c r="H18" s="11">
        <f t="shared" si="1"/>
        <v>0</v>
      </c>
      <c r="I18" s="11">
        <f>공종별내역서!J88</f>
        <v>0</v>
      </c>
      <c r="J18" s="11">
        <f t="shared" si="2"/>
        <v>0</v>
      </c>
      <c r="K18" s="11">
        <f t="shared" si="3"/>
        <v>0</v>
      </c>
      <c r="L18" s="11">
        <f t="shared" si="4"/>
        <v>0</v>
      </c>
      <c r="M18" s="9" t="s">
        <v>53</v>
      </c>
      <c r="N18" s="1" t="s">
        <v>366</v>
      </c>
      <c r="O18" s="1" t="s">
        <v>53</v>
      </c>
      <c r="P18" s="1" t="s">
        <v>364</v>
      </c>
      <c r="Q18" s="1" t="s">
        <v>53</v>
      </c>
      <c r="R18">
        <v>3</v>
      </c>
      <c r="S18" s="1" t="s">
        <v>53</v>
      </c>
      <c r="T18" s="7"/>
    </row>
    <row r="19" spans="1:20" ht="30" customHeight="1" x14ac:dyDescent="0.3">
      <c r="A19" s="9" t="s">
        <v>378</v>
      </c>
      <c r="B19" s="9" t="s">
        <v>53</v>
      </c>
      <c r="C19" s="9" t="s">
        <v>53</v>
      </c>
      <c r="D19" s="10">
        <v>1</v>
      </c>
      <c r="E19" s="11">
        <f>F20</f>
        <v>0</v>
      </c>
      <c r="F19" s="11">
        <f t="shared" si="0"/>
        <v>0</v>
      </c>
      <c r="G19" s="11">
        <f>H20</f>
        <v>0</v>
      </c>
      <c r="H19" s="11">
        <f t="shared" si="1"/>
        <v>0</v>
      </c>
      <c r="I19" s="11">
        <f>J20</f>
        <v>0</v>
      </c>
      <c r="J19" s="11">
        <f t="shared" si="2"/>
        <v>0</v>
      </c>
      <c r="K19" s="11">
        <f t="shared" si="3"/>
        <v>0</v>
      </c>
      <c r="L19" s="11">
        <f t="shared" si="4"/>
        <v>0</v>
      </c>
      <c r="M19" s="9" t="s">
        <v>53</v>
      </c>
      <c r="N19" s="1" t="s">
        <v>379</v>
      </c>
      <c r="O19" s="1" t="s">
        <v>53</v>
      </c>
      <c r="P19" s="1" t="s">
        <v>54</v>
      </c>
      <c r="Q19" s="1" t="s">
        <v>53</v>
      </c>
      <c r="R19">
        <v>2</v>
      </c>
      <c r="S19" s="1" t="s">
        <v>53</v>
      </c>
      <c r="T19" s="7"/>
    </row>
    <row r="20" spans="1:20" ht="30" customHeight="1" x14ac:dyDescent="0.3">
      <c r="A20" s="9" t="s">
        <v>380</v>
      </c>
      <c r="B20" s="9" t="s">
        <v>53</v>
      </c>
      <c r="C20" s="9" t="s">
        <v>53</v>
      </c>
      <c r="D20" s="10">
        <v>1</v>
      </c>
      <c r="E20" s="11">
        <f>공종별내역서!F94</f>
        <v>0</v>
      </c>
      <c r="F20" s="11">
        <f t="shared" si="0"/>
        <v>0</v>
      </c>
      <c r="G20" s="11">
        <f>공종별내역서!H94</f>
        <v>0</v>
      </c>
      <c r="H20" s="11">
        <f t="shared" si="1"/>
        <v>0</v>
      </c>
      <c r="I20" s="11">
        <f>공종별내역서!J94</f>
        <v>0</v>
      </c>
      <c r="J20" s="11">
        <f t="shared" si="2"/>
        <v>0</v>
      </c>
      <c r="K20" s="11">
        <f t="shared" si="3"/>
        <v>0</v>
      </c>
      <c r="L20" s="11">
        <f t="shared" si="4"/>
        <v>0</v>
      </c>
      <c r="M20" s="9" t="s">
        <v>53</v>
      </c>
      <c r="N20" s="1" t="s">
        <v>381</v>
      </c>
      <c r="O20" s="1" t="s">
        <v>53</v>
      </c>
      <c r="P20" s="1" t="s">
        <v>379</v>
      </c>
      <c r="Q20" s="1" t="s">
        <v>53</v>
      </c>
      <c r="R20">
        <v>3</v>
      </c>
      <c r="S20" s="1" t="s">
        <v>53</v>
      </c>
      <c r="T20" s="7"/>
    </row>
    <row r="21" spans="1:20" ht="30" customHeight="1" x14ac:dyDescent="0.3">
      <c r="A21" s="9" t="s">
        <v>394</v>
      </c>
      <c r="B21" s="9" t="s">
        <v>338</v>
      </c>
      <c r="C21" s="9" t="s">
        <v>53</v>
      </c>
      <c r="D21" s="10">
        <v>1</v>
      </c>
      <c r="E21" s="11">
        <f>공종별내역서!F98</f>
        <v>0</v>
      </c>
      <c r="F21" s="11">
        <f t="shared" si="0"/>
        <v>0</v>
      </c>
      <c r="G21" s="11">
        <f>공종별내역서!H98</f>
        <v>0</v>
      </c>
      <c r="H21" s="11">
        <f t="shared" si="1"/>
        <v>0</v>
      </c>
      <c r="I21" s="11">
        <f>공종별내역서!J98</f>
        <v>0</v>
      </c>
      <c r="J21" s="11">
        <f t="shared" si="2"/>
        <v>0</v>
      </c>
      <c r="K21" s="11">
        <f t="shared" si="3"/>
        <v>0</v>
      </c>
      <c r="L21" s="11">
        <f t="shared" si="4"/>
        <v>0</v>
      </c>
      <c r="M21" s="9" t="s">
        <v>53</v>
      </c>
      <c r="N21" s="1" t="s">
        <v>395</v>
      </c>
      <c r="O21" s="1" t="s">
        <v>53</v>
      </c>
      <c r="P21" s="1" t="s">
        <v>53</v>
      </c>
      <c r="Q21" s="1" t="s">
        <v>351</v>
      </c>
      <c r="R21">
        <v>3</v>
      </c>
      <c r="S21" s="1" t="s">
        <v>53</v>
      </c>
      <c r="T21" s="7">
        <f>L21*1</f>
        <v>0</v>
      </c>
    </row>
    <row r="22" spans="1:20" ht="30" customHeight="1" x14ac:dyDescent="0.3">
      <c r="A22" s="9" t="s">
        <v>398</v>
      </c>
      <c r="B22" s="9" t="s">
        <v>53</v>
      </c>
      <c r="C22" s="9" t="s">
        <v>53</v>
      </c>
      <c r="D22" s="10">
        <v>1</v>
      </c>
      <c r="E22" s="11">
        <f>F23</f>
        <v>0</v>
      </c>
      <c r="F22" s="11">
        <f t="shared" si="0"/>
        <v>0</v>
      </c>
      <c r="G22" s="11">
        <f>H23</f>
        <v>0</v>
      </c>
      <c r="H22" s="11">
        <f t="shared" si="1"/>
        <v>0</v>
      </c>
      <c r="I22" s="11">
        <f>J23</f>
        <v>0</v>
      </c>
      <c r="J22" s="11">
        <f t="shared" si="2"/>
        <v>0</v>
      </c>
      <c r="K22" s="11">
        <f t="shared" si="3"/>
        <v>0</v>
      </c>
      <c r="L22" s="11">
        <f t="shared" si="4"/>
        <v>0</v>
      </c>
      <c r="M22" s="9" t="s">
        <v>53</v>
      </c>
      <c r="N22" s="1" t="s">
        <v>399</v>
      </c>
      <c r="O22" s="1" t="s">
        <v>53</v>
      </c>
      <c r="P22" s="1" t="s">
        <v>54</v>
      </c>
      <c r="Q22" s="1" t="s">
        <v>53</v>
      </c>
      <c r="R22">
        <v>2</v>
      </c>
      <c r="S22" s="1" t="s">
        <v>53</v>
      </c>
      <c r="T22" s="7"/>
    </row>
    <row r="23" spans="1:20" ht="30" customHeight="1" x14ac:dyDescent="0.3">
      <c r="A23" s="9" t="s">
        <v>400</v>
      </c>
      <c r="B23" s="9" t="s">
        <v>53</v>
      </c>
      <c r="C23" s="9" t="s">
        <v>53</v>
      </c>
      <c r="D23" s="10">
        <v>1</v>
      </c>
      <c r="E23" s="11">
        <f>공종별내역서!F103</f>
        <v>0</v>
      </c>
      <c r="F23" s="11">
        <f t="shared" si="0"/>
        <v>0</v>
      </c>
      <c r="G23" s="11">
        <f>공종별내역서!H103</f>
        <v>0</v>
      </c>
      <c r="H23" s="11">
        <f t="shared" si="1"/>
        <v>0</v>
      </c>
      <c r="I23" s="11">
        <f>공종별내역서!J103</f>
        <v>0</v>
      </c>
      <c r="J23" s="11">
        <f t="shared" si="2"/>
        <v>0</v>
      </c>
      <c r="K23" s="11">
        <f t="shared" si="3"/>
        <v>0</v>
      </c>
      <c r="L23" s="11">
        <f t="shared" si="4"/>
        <v>0</v>
      </c>
      <c r="M23" s="9" t="s">
        <v>53</v>
      </c>
      <c r="N23" s="1" t="s">
        <v>401</v>
      </c>
      <c r="O23" s="1" t="s">
        <v>53</v>
      </c>
      <c r="P23" s="1" t="s">
        <v>399</v>
      </c>
      <c r="Q23" s="1" t="s">
        <v>53</v>
      </c>
      <c r="R23">
        <v>3</v>
      </c>
      <c r="S23" s="1" t="s">
        <v>53</v>
      </c>
      <c r="T23" s="7"/>
    </row>
    <row r="24" spans="1:20" ht="30" customHeight="1" x14ac:dyDescent="0.3">
      <c r="A24" s="9" t="s">
        <v>413</v>
      </c>
      <c r="B24" s="9" t="s">
        <v>338</v>
      </c>
      <c r="C24" s="9" t="s">
        <v>53</v>
      </c>
      <c r="D24" s="10">
        <v>1</v>
      </c>
      <c r="E24" s="11">
        <f>공종별내역서!F108</f>
        <v>0</v>
      </c>
      <c r="F24" s="11">
        <f t="shared" si="0"/>
        <v>0</v>
      </c>
      <c r="G24" s="11">
        <f>공종별내역서!H108</f>
        <v>0</v>
      </c>
      <c r="H24" s="11">
        <f t="shared" si="1"/>
        <v>0</v>
      </c>
      <c r="I24" s="11">
        <f>공종별내역서!J108</f>
        <v>0</v>
      </c>
      <c r="J24" s="11">
        <f t="shared" si="2"/>
        <v>0</v>
      </c>
      <c r="K24" s="11">
        <f t="shared" si="3"/>
        <v>0</v>
      </c>
      <c r="L24" s="11">
        <f t="shared" si="4"/>
        <v>0</v>
      </c>
      <c r="M24" s="9" t="s">
        <v>53</v>
      </c>
      <c r="N24" s="1" t="s">
        <v>414</v>
      </c>
      <c r="O24" s="1" t="s">
        <v>53</v>
      </c>
      <c r="P24" s="1" t="s">
        <v>53</v>
      </c>
      <c r="Q24" s="1" t="s">
        <v>351</v>
      </c>
      <c r="R24">
        <v>3</v>
      </c>
      <c r="S24" s="1" t="s">
        <v>53</v>
      </c>
      <c r="T24" s="7">
        <f>L24*1</f>
        <v>0</v>
      </c>
    </row>
    <row r="25" spans="1:20" ht="30" customHeight="1" x14ac:dyDescent="0.3">
      <c r="A25" s="9" t="s">
        <v>420</v>
      </c>
      <c r="B25" s="9" t="s">
        <v>53</v>
      </c>
      <c r="C25" s="9" t="s">
        <v>53</v>
      </c>
      <c r="D25" s="10">
        <v>1</v>
      </c>
      <c r="E25" s="11">
        <f>F26</f>
        <v>0</v>
      </c>
      <c r="F25" s="11">
        <f t="shared" si="0"/>
        <v>0</v>
      </c>
      <c r="G25" s="11">
        <f>H26</f>
        <v>0</v>
      </c>
      <c r="H25" s="11">
        <f t="shared" si="1"/>
        <v>0</v>
      </c>
      <c r="I25" s="11">
        <f>J26</f>
        <v>0</v>
      </c>
      <c r="J25" s="11">
        <f t="shared" si="2"/>
        <v>0</v>
      </c>
      <c r="K25" s="11">
        <f t="shared" si="3"/>
        <v>0</v>
      </c>
      <c r="L25" s="11">
        <f t="shared" si="4"/>
        <v>0</v>
      </c>
      <c r="M25" s="9" t="s">
        <v>53</v>
      </c>
      <c r="N25" s="1" t="s">
        <v>421</v>
      </c>
      <c r="O25" s="1" t="s">
        <v>53</v>
      </c>
      <c r="P25" s="1" t="s">
        <v>54</v>
      </c>
      <c r="Q25" s="1" t="s">
        <v>53</v>
      </c>
      <c r="R25">
        <v>2</v>
      </c>
      <c r="S25" s="1" t="s">
        <v>53</v>
      </c>
      <c r="T25" s="7"/>
    </row>
    <row r="26" spans="1:20" ht="30" customHeight="1" x14ac:dyDescent="0.3">
      <c r="A26" s="9" t="s">
        <v>422</v>
      </c>
      <c r="B26" s="9" t="s">
        <v>53</v>
      </c>
      <c r="C26" s="9" t="s">
        <v>53</v>
      </c>
      <c r="D26" s="10">
        <v>1</v>
      </c>
      <c r="E26" s="11">
        <f>공종별내역서!F119</f>
        <v>0</v>
      </c>
      <c r="F26" s="11">
        <f t="shared" si="0"/>
        <v>0</v>
      </c>
      <c r="G26" s="11">
        <f>공종별내역서!H119</f>
        <v>0</v>
      </c>
      <c r="H26" s="11">
        <f t="shared" si="1"/>
        <v>0</v>
      </c>
      <c r="I26" s="11">
        <f>공종별내역서!J119</f>
        <v>0</v>
      </c>
      <c r="J26" s="11">
        <f t="shared" si="2"/>
        <v>0</v>
      </c>
      <c r="K26" s="11">
        <f t="shared" si="3"/>
        <v>0</v>
      </c>
      <c r="L26" s="11">
        <f t="shared" si="4"/>
        <v>0</v>
      </c>
      <c r="M26" s="9" t="s">
        <v>53</v>
      </c>
      <c r="N26" s="1" t="s">
        <v>423</v>
      </c>
      <c r="O26" s="1" t="s">
        <v>53</v>
      </c>
      <c r="P26" s="1" t="s">
        <v>421</v>
      </c>
      <c r="Q26" s="1" t="s">
        <v>53</v>
      </c>
      <c r="R26">
        <v>3</v>
      </c>
      <c r="S26" s="1" t="s">
        <v>53</v>
      </c>
      <c r="T26" s="7"/>
    </row>
    <row r="27" spans="1:20" ht="30" customHeigh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T27" s="7"/>
    </row>
    <row r="28" spans="1:20" ht="30" customHeight="1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T28" s="7"/>
    </row>
    <row r="29" spans="1:20" ht="30" customHeight="1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T29" s="7"/>
    </row>
    <row r="30" spans="1:20" ht="30" customHeight="1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T30" s="7"/>
    </row>
    <row r="31" spans="1:20" ht="30" customHeight="1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T31" s="7"/>
    </row>
    <row r="32" spans="1:20" ht="30" customHeight="1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T32" s="7"/>
    </row>
    <row r="33" spans="1:20" ht="30" customHeigh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T33" s="7"/>
    </row>
    <row r="34" spans="1:20" ht="30" customHeight="1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T34" s="7"/>
    </row>
    <row r="35" spans="1:20" ht="30" customHeight="1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T35" s="7"/>
    </row>
    <row r="36" spans="1:20" ht="30" customHeight="1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T36" s="7"/>
    </row>
    <row r="37" spans="1:20" ht="30" customHeight="1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T37" s="7"/>
    </row>
    <row r="38" spans="1:20" ht="30" customHeight="1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T38" s="7"/>
    </row>
    <row r="39" spans="1:20" ht="30" customHeight="1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T39" s="7"/>
    </row>
    <row r="40" spans="1:20" ht="30" customHeight="1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T40" s="7"/>
    </row>
    <row r="41" spans="1:20" ht="30" customHeight="1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T41" s="7"/>
    </row>
    <row r="42" spans="1:20" ht="30" customHeight="1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T42" s="7"/>
    </row>
    <row r="43" spans="1:20" ht="30" customHeight="1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T43" s="7"/>
    </row>
    <row r="44" spans="1:20" ht="30" customHeight="1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T44" s="7"/>
    </row>
    <row r="45" spans="1:20" ht="30" customHeight="1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T45" s="7"/>
    </row>
    <row r="46" spans="1:20" ht="30" customHeight="1" x14ac:dyDescent="0.3">
      <c r="A46" s="9" t="s">
        <v>80</v>
      </c>
      <c r="B46" s="10"/>
      <c r="C46" s="10"/>
      <c r="D46" s="10"/>
      <c r="E46" s="10"/>
      <c r="F46" s="11">
        <f>F5</f>
        <v>0</v>
      </c>
      <c r="G46" s="10"/>
      <c r="H46" s="11">
        <f>H5</f>
        <v>0</v>
      </c>
      <c r="I46" s="10"/>
      <c r="J46" s="11">
        <f>J5</f>
        <v>0</v>
      </c>
      <c r="K46" s="10"/>
      <c r="L46" s="11">
        <f>L5</f>
        <v>0</v>
      </c>
      <c r="M46" s="10"/>
      <c r="T46" s="7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rintOptions horizontalCentered="1" verticalCentered="1"/>
  <pageMargins left="0.78740157480314965" right="0" top="0.39370078740157483" bottom="0.39370078740157483" header="0" footer="0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19"/>
  <sheetViews>
    <sheetView workbookViewId="0">
      <selection activeCell="B19" sqref="B19"/>
    </sheetView>
  </sheetViews>
  <sheetFormatPr defaultRowHeight="16.5" x14ac:dyDescent="0.3"/>
  <cols>
    <col min="1" max="1" width="43.5" bestFit="1" customWidth="1"/>
    <col min="2" max="2" width="49.875" bestFit="1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48" ht="30" customHeight="1" x14ac:dyDescent="0.3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/>
      <c r="G3" s="14" t="s">
        <v>9</v>
      </c>
      <c r="H3" s="14"/>
      <c r="I3" s="14" t="s">
        <v>10</v>
      </c>
      <c r="J3" s="14"/>
      <c r="K3" s="14" t="s">
        <v>11</v>
      </c>
      <c r="L3" s="14"/>
      <c r="M3" s="14" t="s">
        <v>12</v>
      </c>
      <c r="N3" s="13" t="s">
        <v>21</v>
      </c>
      <c r="O3" s="13" t="s">
        <v>14</v>
      </c>
      <c r="P3" s="13" t="s">
        <v>22</v>
      </c>
      <c r="Q3" s="13" t="s">
        <v>13</v>
      </c>
      <c r="R3" s="13" t="s">
        <v>23</v>
      </c>
      <c r="S3" s="13" t="s">
        <v>24</v>
      </c>
      <c r="T3" s="13" t="s">
        <v>25</v>
      </c>
      <c r="U3" s="13" t="s">
        <v>26</v>
      </c>
      <c r="V3" s="13" t="s">
        <v>27</v>
      </c>
      <c r="W3" s="13" t="s">
        <v>28</v>
      </c>
      <c r="X3" s="13" t="s">
        <v>29</v>
      </c>
      <c r="Y3" s="13" t="s">
        <v>30</v>
      </c>
      <c r="Z3" s="13" t="s">
        <v>31</v>
      </c>
      <c r="AA3" s="13" t="s">
        <v>32</v>
      </c>
      <c r="AB3" s="13" t="s">
        <v>33</v>
      </c>
      <c r="AC3" s="13" t="s">
        <v>34</v>
      </c>
      <c r="AD3" s="13" t="s">
        <v>35</v>
      </c>
      <c r="AE3" s="13" t="s">
        <v>36</v>
      </c>
      <c r="AF3" s="13" t="s">
        <v>37</v>
      </c>
      <c r="AG3" s="13" t="s">
        <v>38</v>
      </c>
      <c r="AH3" s="13" t="s">
        <v>39</v>
      </c>
      <c r="AI3" s="13" t="s">
        <v>40</v>
      </c>
      <c r="AJ3" s="13" t="s">
        <v>41</v>
      </c>
      <c r="AK3" s="13" t="s">
        <v>42</v>
      </c>
      <c r="AL3" s="13" t="s">
        <v>43</v>
      </c>
      <c r="AM3" s="13" t="s">
        <v>44</v>
      </c>
      <c r="AN3" s="13" t="s">
        <v>45</v>
      </c>
      <c r="AO3" s="13" t="s">
        <v>46</v>
      </c>
      <c r="AP3" s="13" t="s">
        <v>47</v>
      </c>
      <c r="AQ3" s="13" t="s">
        <v>48</v>
      </c>
      <c r="AR3" s="13" t="s">
        <v>49</v>
      </c>
      <c r="AS3" s="13" t="s">
        <v>16</v>
      </c>
      <c r="AT3" s="13" t="s">
        <v>17</v>
      </c>
      <c r="AU3" s="13" t="s">
        <v>50</v>
      </c>
      <c r="AV3" s="13" t="s">
        <v>51</v>
      </c>
    </row>
    <row r="4" spans="1:48" ht="30" customHeight="1" x14ac:dyDescent="0.3">
      <c r="A4" s="15"/>
      <c r="B4" s="15"/>
      <c r="C4" s="15"/>
      <c r="D4" s="15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15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</row>
    <row r="5" spans="1:48" ht="30" customHeight="1" x14ac:dyDescent="0.3">
      <c r="A5" s="9" t="s">
        <v>57</v>
      </c>
      <c r="B5" s="9" t="s">
        <v>59</v>
      </c>
      <c r="C5" s="10"/>
      <c r="D5" s="10"/>
      <c r="E5" s="11"/>
      <c r="F5" s="11"/>
      <c r="G5" s="11"/>
      <c r="H5" s="11"/>
      <c r="I5" s="11"/>
      <c r="J5" s="11"/>
      <c r="K5" s="11"/>
      <c r="L5" s="11"/>
      <c r="M5" s="10"/>
      <c r="Q5" s="1" t="s">
        <v>58</v>
      </c>
    </row>
    <row r="6" spans="1:48" ht="30" customHeight="1" x14ac:dyDescent="0.3">
      <c r="A6" s="9" t="s">
        <v>60</v>
      </c>
      <c r="B6" s="9" t="s">
        <v>61</v>
      </c>
      <c r="C6" s="9" t="s">
        <v>62</v>
      </c>
      <c r="D6" s="10">
        <v>2</v>
      </c>
      <c r="E6" s="11"/>
      <c r="F6" s="11"/>
      <c r="G6" s="11"/>
      <c r="H6" s="11"/>
      <c r="I6" s="11"/>
      <c r="J6" s="11"/>
      <c r="K6" s="11"/>
      <c r="L6" s="11"/>
      <c r="M6" s="9" t="s">
        <v>63</v>
      </c>
      <c r="N6" s="1" t="s">
        <v>64</v>
      </c>
      <c r="O6" s="1" t="s">
        <v>53</v>
      </c>
      <c r="P6" s="1" t="s">
        <v>53</v>
      </c>
      <c r="Q6" s="1" t="s">
        <v>58</v>
      </c>
      <c r="R6" s="1" t="s">
        <v>65</v>
      </c>
      <c r="S6" s="1" t="s">
        <v>66</v>
      </c>
      <c r="T6" s="1" t="s">
        <v>66</v>
      </c>
      <c r="AR6" s="1" t="s">
        <v>53</v>
      </c>
      <c r="AS6" s="1" t="s">
        <v>53</v>
      </c>
      <c r="AU6" s="1" t="s">
        <v>67</v>
      </c>
      <c r="AV6">
        <v>106</v>
      </c>
    </row>
    <row r="7" spans="1:48" ht="30" customHeight="1" x14ac:dyDescent="0.3">
      <c r="A7" s="9" t="s">
        <v>68</v>
      </c>
      <c r="B7" s="9" t="s">
        <v>69</v>
      </c>
      <c r="C7" s="9" t="s">
        <v>70</v>
      </c>
      <c r="D7" s="10">
        <v>5</v>
      </c>
      <c r="E7" s="11"/>
      <c r="F7" s="11"/>
      <c r="G7" s="11"/>
      <c r="H7" s="11"/>
      <c r="I7" s="11"/>
      <c r="J7" s="11"/>
      <c r="K7" s="11"/>
      <c r="L7" s="11"/>
      <c r="M7" s="9" t="s">
        <v>71</v>
      </c>
      <c r="N7" s="1" t="s">
        <v>72</v>
      </c>
      <c r="O7" s="1" t="s">
        <v>53</v>
      </c>
      <c r="P7" s="1" t="s">
        <v>53</v>
      </c>
      <c r="Q7" s="1" t="s">
        <v>58</v>
      </c>
      <c r="R7" s="1" t="s">
        <v>65</v>
      </c>
      <c r="S7" s="1" t="s">
        <v>66</v>
      </c>
      <c r="T7" s="1" t="s">
        <v>66</v>
      </c>
      <c r="AR7" s="1" t="s">
        <v>53</v>
      </c>
      <c r="AS7" s="1" t="s">
        <v>53</v>
      </c>
      <c r="AU7" s="1" t="s">
        <v>73</v>
      </c>
      <c r="AV7">
        <v>5</v>
      </c>
    </row>
    <row r="8" spans="1:48" ht="30" customHeight="1" x14ac:dyDescent="0.3">
      <c r="A8" s="9" t="s">
        <v>74</v>
      </c>
      <c r="B8" s="9" t="s">
        <v>75</v>
      </c>
      <c r="C8" s="9" t="s">
        <v>76</v>
      </c>
      <c r="D8" s="10">
        <v>1</v>
      </c>
      <c r="E8" s="11"/>
      <c r="F8" s="11"/>
      <c r="G8" s="11"/>
      <c r="H8" s="11"/>
      <c r="I8" s="11"/>
      <c r="J8" s="11"/>
      <c r="K8" s="11"/>
      <c r="L8" s="11"/>
      <c r="M8" s="9" t="s">
        <v>77</v>
      </c>
      <c r="N8" s="1" t="s">
        <v>78</v>
      </c>
      <c r="O8" s="1" t="s">
        <v>53</v>
      </c>
      <c r="P8" s="1" t="s">
        <v>53</v>
      </c>
      <c r="Q8" s="1" t="s">
        <v>58</v>
      </c>
      <c r="R8" s="1" t="s">
        <v>65</v>
      </c>
      <c r="S8" s="1" t="s">
        <v>66</v>
      </c>
      <c r="T8" s="1" t="s">
        <v>66</v>
      </c>
      <c r="AR8" s="1" t="s">
        <v>53</v>
      </c>
      <c r="AS8" s="1" t="s">
        <v>53</v>
      </c>
      <c r="AU8" s="1" t="s">
        <v>79</v>
      </c>
      <c r="AV8">
        <v>156</v>
      </c>
    </row>
    <row r="9" spans="1:48" ht="30" customHeight="1" x14ac:dyDescent="0.3">
      <c r="A9" s="9" t="s">
        <v>80</v>
      </c>
      <c r="B9" s="10"/>
      <c r="C9" s="10"/>
      <c r="D9" s="10"/>
      <c r="E9" s="11"/>
      <c r="F9" s="11">
        <f>SUMIF(Q6:Q8,"010101",F6:F8)</f>
        <v>0</v>
      </c>
      <c r="G9" s="11"/>
      <c r="H9" s="11">
        <f>SUMIF(Q6:Q8,"010101",H6:H8)</f>
        <v>0</v>
      </c>
      <c r="I9" s="11"/>
      <c r="J9" s="11">
        <f>SUMIF(Q6:Q8,"010101",J6:J8)</f>
        <v>0</v>
      </c>
      <c r="K9" s="11"/>
      <c r="L9" s="11">
        <f>SUMIF(Q6:Q8,"010101",L6:L8)</f>
        <v>0</v>
      </c>
      <c r="M9" s="10"/>
      <c r="N9" t="s">
        <v>81</v>
      </c>
    </row>
    <row r="10" spans="1:48" ht="30" customHeight="1" x14ac:dyDescent="0.3">
      <c r="A10" s="9" t="s">
        <v>82</v>
      </c>
      <c r="B10" s="9" t="s">
        <v>59</v>
      </c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0"/>
      <c r="Q10" s="1" t="s">
        <v>83</v>
      </c>
    </row>
    <row r="11" spans="1:48" ht="30" customHeight="1" x14ac:dyDescent="0.3">
      <c r="A11" s="9" t="s">
        <v>84</v>
      </c>
      <c r="B11" s="9" t="s">
        <v>85</v>
      </c>
      <c r="C11" s="9" t="s">
        <v>86</v>
      </c>
      <c r="D11" s="10">
        <v>105.6</v>
      </c>
      <c r="E11" s="11"/>
      <c r="F11" s="11"/>
      <c r="G11" s="11"/>
      <c r="H11" s="11"/>
      <c r="I11" s="11"/>
      <c r="J11" s="11"/>
      <c r="K11" s="11"/>
      <c r="L11" s="11"/>
      <c r="M11" s="9" t="s">
        <v>53</v>
      </c>
      <c r="N11" s="1" t="s">
        <v>87</v>
      </c>
      <c r="O11" s="1" t="s">
        <v>53</v>
      </c>
      <c r="P11" s="1" t="s">
        <v>53</v>
      </c>
      <c r="Q11" s="1" t="s">
        <v>83</v>
      </c>
      <c r="R11" s="1" t="s">
        <v>66</v>
      </c>
      <c r="S11" s="1" t="s">
        <v>66</v>
      </c>
      <c r="T11" s="1" t="s">
        <v>65</v>
      </c>
      <c r="AR11" s="1" t="s">
        <v>53</v>
      </c>
      <c r="AS11" s="1" t="s">
        <v>53</v>
      </c>
      <c r="AU11" s="1" t="s">
        <v>88</v>
      </c>
      <c r="AV11">
        <v>7</v>
      </c>
    </row>
    <row r="12" spans="1:48" ht="30" customHeight="1" x14ac:dyDescent="0.3">
      <c r="A12" s="9" t="s">
        <v>89</v>
      </c>
      <c r="B12" s="9" t="s">
        <v>90</v>
      </c>
      <c r="C12" s="9" t="s">
        <v>86</v>
      </c>
      <c r="D12" s="10">
        <v>47.1</v>
      </c>
      <c r="E12" s="11"/>
      <c r="F12" s="11"/>
      <c r="G12" s="11"/>
      <c r="H12" s="11"/>
      <c r="I12" s="11"/>
      <c r="J12" s="11"/>
      <c r="K12" s="11"/>
      <c r="L12" s="11"/>
      <c r="M12" s="9" t="s">
        <v>53</v>
      </c>
      <c r="N12" s="1" t="s">
        <v>91</v>
      </c>
      <c r="O12" s="1" t="s">
        <v>53</v>
      </c>
      <c r="P12" s="1" t="s">
        <v>53</v>
      </c>
      <c r="Q12" s="1" t="s">
        <v>83</v>
      </c>
      <c r="R12" s="1" t="s">
        <v>66</v>
      </c>
      <c r="S12" s="1" t="s">
        <v>66</v>
      </c>
      <c r="T12" s="1" t="s">
        <v>65</v>
      </c>
      <c r="AR12" s="1" t="s">
        <v>53</v>
      </c>
      <c r="AS12" s="1" t="s">
        <v>53</v>
      </c>
      <c r="AU12" s="1" t="s">
        <v>92</v>
      </c>
      <c r="AV12">
        <v>8</v>
      </c>
    </row>
    <row r="13" spans="1:48" ht="30" customHeight="1" x14ac:dyDescent="0.3">
      <c r="A13" s="9" t="s">
        <v>93</v>
      </c>
      <c r="B13" s="9" t="s">
        <v>94</v>
      </c>
      <c r="C13" s="9" t="s">
        <v>86</v>
      </c>
      <c r="D13" s="10">
        <v>102.5</v>
      </c>
      <c r="E13" s="11"/>
      <c r="F13" s="11"/>
      <c r="G13" s="11"/>
      <c r="H13" s="11"/>
      <c r="I13" s="11"/>
      <c r="J13" s="11"/>
      <c r="K13" s="11"/>
      <c r="L13" s="11"/>
      <c r="M13" s="9" t="s">
        <v>95</v>
      </c>
      <c r="N13" s="1" t="s">
        <v>96</v>
      </c>
      <c r="O13" s="1" t="s">
        <v>53</v>
      </c>
      <c r="P13" s="1" t="s">
        <v>53</v>
      </c>
      <c r="Q13" s="1" t="s">
        <v>83</v>
      </c>
      <c r="R13" s="1" t="s">
        <v>65</v>
      </c>
      <c r="S13" s="1" t="s">
        <v>66</v>
      </c>
      <c r="T13" s="1" t="s">
        <v>66</v>
      </c>
      <c r="AR13" s="1" t="s">
        <v>53</v>
      </c>
      <c r="AS13" s="1" t="s">
        <v>53</v>
      </c>
      <c r="AU13" s="1" t="s">
        <v>97</v>
      </c>
      <c r="AV13">
        <v>9</v>
      </c>
    </row>
    <row r="14" spans="1:48" ht="30" customHeight="1" x14ac:dyDescent="0.3">
      <c r="A14" s="9" t="s">
        <v>98</v>
      </c>
      <c r="B14" s="9" t="s">
        <v>99</v>
      </c>
      <c r="C14" s="9" t="s">
        <v>100</v>
      </c>
      <c r="D14" s="10">
        <v>59.6</v>
      </c>
      <c r="E14" s="11"/>
      <c r="F14" s="11"/>
      <c r="G14" s="11"/>
      <c r="H14" s="11"/>
      <c r="I14" s="11"/>
      <c r="J14" s="11"/>
      <c r="K14" s="11"/>
      <c r="L14" s="11"/>
      <c r="M14" s="9" t="s">
        <v>101</v>
      </c>
      <c r="N14" s="1" t="s">
        <v>102</v>
      </c>
      <c r="O14" s="1" t="s">
        <v>53</v>
      </c>
      <c r="P14" s="1" t="s">
        <v>53</v>
      </c>
      <c r="Q14" s="1" t="s">
        <v>83</v>
      </c>
      <c r="R14" s="1" t="s">
        <v>65</v>
      </c>
      <c r="S14" s="1" t="s">
        <v>66</v>
      </c>
      <c r="T14" s="1" t="s">
        <v>66</v>
      </c>
      <c r="AR14" s="1" t="s">
        <v>53</v>
      </c>
      <c r="AS14" s="1" t="s">
        <v>53</v>
      </c>
      <c r="AU14" s="1" t="s">
        <v>103</v>
      </c>
      <c r="AV14">
        <v>107</v>
      </c>
    </row>
    <row r="15" spans="1:48" ht="30" customHeight="1" x14ac:dyDescent="0.3">
      <c r="A15" s="9" t="s">
        <v>104</v>
      </c>
      <c r="B15" s="9" t="s">
        <v>105</v>
      </c>
      <c r="C15" s="9" t="s">
        <v>86</v>
      </c>
      <c r="D15" s="10">
        <v>45.8</v>
      </c>
      <c r="E15" s="11"/>
      <c r="F15" s="11"/>
      <c r="G15" s="11"/>
      <c r="H15" s="11"/>
      <c r="I15" s="11"/>
      <c r="J15" s="11"/>
      <c r="K15" s="11"/>
      <c r="L15" s="11"/>
      <c r="M15" s="9" t="s">
        <v>106</v>
      </c>
      <c r="N15" s="1" t="s">
        <v>107</v>
      </c>
      <c r="O15" s="1" t="s">
        <v>53</v>
      </c>
      <c r="P15" s="1" t="s">
        <v>53</v>
      </c>
      <c r="Q15" s="1" t="s">
        <v>83</v>
      </c>
      <c r="R15" s="1" t="s">
        <v>65</v>
      </c>
      <c r="S15" s="1" t="s">
        <v>66</v>
      </c>
      <c r="T15" s="1" t="s">
        <v>66</v>
      </c>
      <c r="AR15" s="1" t="s">
        <v>53</v>
      </c>
      <c r="AS15" s="1" t="s">
        <v>53</v>
      </c>
      <c r="AU15" s="1" t="s">
        <v>108</v>
      </c>
      <c r="AV15">
        <v>11</v>
      </c>
    </row>
    <row r="16" spans="1:48" ht="30" customHeight="1" x14ac:dyDescent="0.3">
      <c r="A16" s="9" t="s">
        <v>80</v>
      </c>
      <c r="B16" s="10"/>
      <c r="C16" s="10"/>
      <c r="D16" s="10"/>
      <c r="E16" s="11"/>
      <c r="F16" s="11">
        <f>SUMIF(Q11:Q15,"010102",F11:F15)</f>
        <v>0</v>
      </c>
      <c r="G16" s="11"/>
      <c r="H16" s="11">
        <f>SUMIF(Q11:Q15,"010102",H11:H15)</f>
        <v>0</v>
      </c>
      <c r="I16" s="11"/>
      <c r="J16" s="11">
        <f>SUMIF(Q11:Q15,"010102",J11:J15)</f>
        <v>0</v>
      </c>
      <c r="K16" s="11"/>
      <c r="L16" s="11">
        <f>SUMIF(Q11:Q15,"010102",L11:L15)</f>
        <v>0</v>
      </c>
      <c r="M16" s="10"/>
      <c r="N16" t="s">
        <v>81</v>
      </c>
    </row>
    <row r="17" spans="1:48" ht="30" customHeight="1" x14ac:dyDescent="0.3">
      <c r="A17" s="9" t="s">
        <v>109</v>
      </c>
      <c r="B17" s="9" t="s">
        <v>59</v>
      </c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0"/>
      <c r="Q17" s="1" t="s">
        <v>110</v>
      </c>
    </row>
    <row r="18" spans="1:48" ht="30" customHeight="1" x14ac:dyDescent="0.3">
      <c r="A18" s="9" t="s">
        <v>111</v>
      </c>
      <c r="B18" s="9" t="s">
        <v>112</v>
      </c>
      <c r="C18" s="9" t="s">
        <v>86</v>
      </c>
      <c r="D18" s="10">
        <v>48</v>
      </c>
      <c r="E18" s="11"/>
      <c r="F18" s="11"/>
      <c r="G18" s="11"/>
      <c r="H18" s="11"/>
      <c r="I18" s="11"/>
      <c r="J18" s="11"/>
      <c r="K18" s="11"/>
      <c r="L18" s="11"/>
      <c r="M18" s="9" t="s">
        <v>113</v>
      </c>
      <c r="N18" s="1" t="s">
        <v>114</v>
      </c>
      <c r="O18" s="1" t="s">
        <v>53</v>
      </c>
      <c r="P18" s="1" t="s">
        <v>53</v>
      </c>
      <c r="Q18" s="1" t="s">
        <v>110</v>
      </c>
      <c r="R18" s="1" t="s">
        <v>66</v>
      </c>
      <c r="S18" s="1" t="s">
        <v>66</v>
      </c>
      <c r="T18" s="1" t="s">
        <v>65</v>
      </c>
      <c r="AR18" s="1" t="s">
        <v>53</v>
      </c>
      <c r="AS18" s="1" t="s">
        <v>53</v>
      </c>
      <c r="AU18" s="1" t="s">
        <v>115</v>
      </c>
      <c r="AV18">
        <v>115</v>
      </c>
    </row>
    <row r="19" spans="1:48" ht="30" customHeight="1" x14ac:dyDescent="0.3">
      <c r="A19" s="9" t="s">
        <v>116</v>
      </c>
      <c r="B19" s="9" t="s">
        <v>117</v>
      </c>
      <c r="C19" s="9" t="s">
        <v>86</v>
      </c>
      <c r="D19" s="10">
        <v>33.799999999999997</v>
      </c>
      <c r="E19" s="11"/>
      <c r="F19" s="11"/>
      <c r="G19" s="11"/>
      <c r="H19" s="11"/>
      <c r="I19" s="11"/>
      <c r="J19" s="11"/>
      <c r="K19" s="11"/>
      <c r="L19" s="11"/>
      <c r="M19" s="9" t="s">
        <v>113</v>
      </c>
      <c r="N19" s="1" t="s">
        <v>118</v>
      </c>
      <c r="O19" s="1" t="s">
        <v>53</v>
      </c>
      <c r="P19" s="1" t="s">
        <v>53</v>
      </c>
      <c r="Q19" s="1" t="s">
        <v>110</v>
      </c>
      <c r="R19" s="1" t="s">
        <v>66</v>
      </c>
      <c r="S19" s="1" t="s">
        <v>66</v>
      </c>
      <c r="T19" s="1" t="s">
        <v>65</v>
      </c>
      <c r="AR19" s="1" t="s">
        <v>53</v>
      </c>
      <c r="AS19" s="1" t="s">
        <v>53</v>
      </c>
      <c r="AU19" s="1" t="s">
        <v>119</v>
      </c>
      <c r="AV19">
        <v>111</v>
      </c>
    </row>
    <row r="20" spans="1:48" ht="30" customHeight="1" x14ac:dyDescent="0.3">
      <c r="A20" s="9" t="s">
        <v>120</v>
      </c>
      <c r="B20" s="9" t="s">
        <v>121</v>
      </c>
      <c r="C20" s="9" t="s">
        <v>122</v>
      </c>
      <c r="D20" s="10">
        <v>4</v>
      </c>
      <c r="E20" s="11"/>
      <c r="F20" s="11"/>
      <c r="G20" s="11"/>
      <c r="H20" s="11"/>
      <c r="I20" s="11"/>
      <c r="J20" s="11"/>
      <c r="K20" s="11"/>
      <c r="L20" s="11"/>
      <c r="M20" s="9" t="s">
        <v>113</v>
      </c>
      <c r="N20" s="1" t="s">
        <v>123</v>
      </c>
      <c r="O20" s="1" t="s">
        <v>53</v>
      </c>
      <c r="P20" s="1" t="s">
        <v>53</v>
      </c>
      <c r="Q20" s="1" t="s">
        <v>110</v>
      </c>
      <c r="R20" s="1" t="s">
        <v>66</v>
      </c>
      <c r="S20" s="1" t="s">
        <v>66</v>
      </c>
      <c r="T20" s="1" t="s">
        <v>65</v>
      </c>
      <c r="AR20" s="1" t="s">
        <v>53</v>
      </c>
      <c r="AS20" s="1" t="s">
        <v>53</v>
      </c>
      <c r="AU20" s="1" t="s">
        <v>124</v>
      </c>
      <c r="AV20">
        <v>112</v>
      </c>
    </row>
    <row r="21" spans="1:48" ht="30" customHeight="1" x14ac:dyDescent="0.3">
      <c r="A21" s="9" t="s">
        <v>125</v>
      </c>
      <c r="B21" s="9" t="s">
        <v>126</v>
      </c>
      <c r="C21" s="9" t="s">
        <v>100</v>
      </c>
      <c r="D21" s="10">
        <v>40</v>
      </c>
      <c r="E21" s="11"/>
      <c r="F21" s="11"/>
      <c r="G21" s="11"/>
      <c r="H21" s="11"/>
      <c r="I21" s="11"/>
      <c r="J21" s="11"/>
      <c r="K21" s="11"/>
      <c r="L21" s="11"/>
      <c r="M21" s="9" t="s">
        <v>113</v>
      </c>
      <c r="N21" s="1" t="s">
        <v>127</v>
      </c>
      <c r="O21" s="1" t="s">
        <v>53</v>
      </c>
      <c r="P21" s="1" t="s">
        <v>53</v>
      </c>
      <c r="Q21" s="1" t="s">
        <v>110</v>
      </c>
      <c r="R21" s="1" t="s">
        <v>66</v>
      </c>
      <c r="S21" s="1" t="s">
        <v>66</v>
      </c>
      <c r="T21" s="1" t="s">
        <v>65</v>
      </c>
      <c r="AR21" s="1" t="s">
        <v>53</v>
      </c>
      <c r="AS21" s="1" t="s">
        <v>53</v>
      </c>
      <c r="AU21" s="1" t="s">
        <v>128</v>
      </c>
      <c r="AV21">
        <v>116</v>
      </c>
    </row>
    <row r="22" spans="1:48" ht="30" customHeight="1" x14ac:dyDescent="0.3">
      <c r="A22" s="9" t="s">
        <v>129</v>
      </c>
      <c r="B22" s="9" t="s">
        <v>130</v>
      </c>
      <c r="C22" s="9" t="s">
        <v>100</v>
      </c>
      <c r="D22" s="10">
        <v>3.5</v>
      </c>
      <c r="E22" s="11"/>
      <c r="F22" s="11"/>
      <c r="G22" s="11"/>
      <c r="H22" s="11"/>
      <c r="I22" s="11"/>
      <c r="J22" s="11"/>
      <c r="K22" s="11"/>
      <c r="L22" s="11"/>
      <c r="M22" s="9" t="s">
        <v>131</v>
      </c>
      <c r="N22" s="1" t="s">
        <v>132</v>
      </c>
      <c r="O22" s="1" t="s">
        <v>53</v>
      </c>
      <c r="P22" s="1" t="s">
        <v>53</v>
      </c>
      <c r="Q22" s="1" t="s">
        <v>110</v>
      </c>
      <c r="R22" s="1" t="s">
        <v>65</v>
      </c>
      <c r="S22" s="1" t="s">
        <v>66</v>
      </c>
      <c r="T22" s="1" t="s">
        <v>66</v>
      </c>
      <c r="AR22" s="1" t="s">
        <v>53</v>
      </c>
      <c r="AS22" s="1" t="s">
        <v>53</v>
      </c>
      <c r="AU22" s="1" t="s">
        <v>133</v>
      </c>
      <c r="AV22">
        <v>160</v>
      </c>
    </row>
    <row r="23" spans="1:48" ht="30" customHeight="1" x14ac:dyDescent="0.3">
      <c r="A23" s="9" t="s">
        <v>80</v>
      </c>
      <c r="B23" s="10"/>
      <c r="C23" s="10"/>
      <c r="D23" s="10"/>
      <c r="E23" s="11"/>
      <c r="F23" s="11">
        <f>SUMIF(Q18:Q22,"010103",F18:F22)</f>
        <v>0</v>
      </c>
      <c r="G23" s="11"/>
      <c r="H23" s="11">
        <f>SUMIF(Q18:Q22,"010103",H18:H22)</f>
        <v>0</v>
      </c>
      <c r="I23" s="11"/>
      <c r="J23" s="11">
        <f>SUMIF(Q18:Q22,"010103",J18:J22)</f>
        <v>0</v>
      </c>
      <c r="K23" s="11"/>
      <c r="L23" s="11">
        <f>SUMIF(Q18:Q22,"010103",L18:L22)</f>
        <v>0</v>
      </c>
      <c r="M23" s="10"/>
      <c r="N23" t="s">
        <v>81</v>
      </c>
    </row>
    <row r="24" spans="1:48" ht="30" customHeight="1" x14ac:dyDescent="0.3">
      <c r="A24" s="9" t="s">
        <v>134</v>
      </c>
      <c r="B24" s="9" t="s">
        <v>59</v>
      </c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0"/>
      <c r="Q24" s="1" t="s">
        <v>135</v>
      </c>
    </row>
    <row r="25" spans="1:48" ht="30" customHeight="1" x14ac:dyDescent="0.3">
      <c r="A25" s="9" t="s">
        <v>136</v>
      </c>
      <c r="B25" s="9" t="s">
        <v>137</v>
      </c>
      <c r="C25" s="9" t="s">
        <v>100</v>
      </c>
      <c r="D25" s="10">
        <v>73.3</v>
      </c>
      <c r="E25" s="11"/>
      <c r="F25" s="11"/>
      <c r="G25" s="11"/>
      <c r="H25" s="11"/>
      <c r="I25" s="11"/>
      <c r="J25" s="11"/>
      <c r="K25" s="11"/>
      <c r="L25" s="11"/>
      <c r="M25" s="9" t="s">
        <v>138</v>
      </c>
      <c r="N25" s="1" t="s">
        <v>139</v>
      </c>
      <c r="O25" s="1" t="s">
        <v>53</v>
      </c>
      <c r="P25" s="1" t="s">
        <v>53</v>
      </c>
      <c r="Q25" s="1" t="s">
        <v>135</v>
      </c>
      <c r="R25" s="1" t="s">
        <v>65</v>
      </c>
      <c r="S25" s="1" t="s">
        <v>66</v>
      </c>
      <c r="T25" s="1" t="s">
        <v>66</v>
      </c>
      <c r="AR25" s="1" t="s">
        <v>53</v>
      </c>
      <c r="AS25" s="1" t="s">
        <v>53</v>
      </c>
      <c r="AU25" s="1" t="s">
        <v>140</v>
      </c>
      <c r="AV25">
        <v>22</v>
      </c>
    </row>
    <row r="26" spans="1:48" ht="30" customHeight="1" x14ac:dyDescent="0.3">
      <c r="A26" s="9" t="s">
        <v>136</v>
      </c>
      <c r="B26" s="9" t="s">
        <v>141</v>
      </c>
      <c r="C26" s="9" t="s">
        <v>100</v>
      </c>
      <c r="D26" s="10">
        <v>41</v>
      </c>
      <c r="E26" s="11"/>
      <c r="F26" s="11"/>
      <c r="G26" s="11"/>
      <c r="H26" s="11"/>
      <c r="I26" s="11"/>
      <c r="J26" s="11"/>
      <c r="K26" s="11"/>
      <c r="L26" s="11"/>
      <c r="M26" s="9" t="s">
        <v>142</v>
      </c>
      <c r="N26" s="1" t="s">
        <v>143</v>
      </c>
      <c r="O26" s="1" t="s">
        <v>53</v>
      </c>
      <c r="P26" s="1" t="s">
        <v>53</v>
      </c>
      <c r="Q26" s="1" t="s">
        <v>135</v>
      </c>
      <c r="R26" s="1" t="s">
        <v>65</v>
      </c>
      <c r="S26" s="1" t="s">
        <v>66</v>
      </c>
      <c r="T26" s="1" t="s">
        <v>66</v>
      </c>
      <c r="AR26" s="1" t="s">
        <v>53</v>
      </c>
      <c r="AS26" s="1" t="s">
        <v>53</v>
      </c>
      <c r="AU26" s="1" t="s">
        <v>144</v>
      </c>
      <c r="AV26">
        <v>23</v>
      </c>
    </row>
    <row r="27" spans="1:48" ht="30" customHeight="1" x14ac:dyDescent="0.3">
      <c r="A27" s="9" t="s">
        <v>145</v>
      </c>
      <c r="B27" s="9" t="s">
        <v>141</v>
      </c>
      <c r="C27" s="9" t="s">
        <v>100</v>
      </c>
      <c r="D27" s="10">
        <v>41</v>
      </c>
      <c r="E27" s="11"/>
      <c r="F27" s="11"/>
      <c r="G27" s="11"/>
      <c r="H27" s="11"/>
      <c r="I27" s="11"/>
      <c r="J27" s="11"/>
      <c r="K27" s="11"/>
      <c r="L27" s="11"/>
      <c r="M27" s="9" t="s">
        <v>146</v>
      </c>
      <c r="N27" s="1" t="s">
        <v>147</v>
      </c>
      <c r="O27" s="1" t="s">
        <v>53</v>
      </c>
      <c r="P27" s="1" t="s">
        <v>53</v>
      </c>
      <c r="Q27" s="1" t="s">
        <v>135</v>
      </c>
      <c r="R27" s="1" t="s">
        <v>65</v>
      </c>
      <c r="S27" s="1" t="s">
        <v>66</v>
      </c>
      <c r="T27" s="1" t="s">
        <v>66</v>
      </c>
      <c r="AR27" s="1" t="s">
        <v>53</v>
      </c>
      <c r="AS27" s="1" t="s">
        <v>53</v>
      </c>
      <c r="AU27" s="1" t="s">
        <v>148</v>
      </c>
      <c r="AV27">
        <v>24</v>
      </c>
    </row>
    <row r="28" spans="1:48" ht="30" customHeight="1" x14ac:dyDescent="0.3">
      <c r="A28" s="9" t="s">
        <v>149</v>
      </c>
      <c r="B28" s="9" t="s">
        <v>150</v>
      </c>
      <c r="C28" s="9" t="s">
        <v>86</v>
      </c>
      <c r="D28" s="10">
        <v>45.8</v>
      </c>
      <c r="E28" s="11"/>
      <c r="F28" s="11"/>
      <c r="G28" s="11"/>
      <c r="H28" s="11"/>
      <c r="I28" s="11"/>
      <c r="J28" s="11"/>
      <c r="K28" s="11"/>
      <c r="L28" s="11"/>
      <c r="M28" s="9" t="s">
        <v>151</v>
      </c>
      <c r="N28" s="1" t="s">
        <v>152</v>
      </c>
      <c r="O28" s="1" t="s">
        <v>53</v>
      </c>
      <c r="P28" s="1" t="s">
        <v>53</v>
      </c>
      <c r="Q28" s="1" t="s">
        <v>135</v>
      </c>
      <c r="R28" s="1" t="s">
        <v>65</v>
      </c>
      <c r="S28" s="1" t="s">
        <v>66</v>
      </c>
      <c r="T28" s="1" t="s">
        <v>66</v>
      </c>
      <c r="AR28" s="1" t="s">
        <v>53</v>
      </c>
      <c r="AS28" s="1" t="s">
        <v>53</v>
      </c>
      <c r="AU28" s="1" t="s">
        <v>153</v>
      </c>
      <c r="AV28">
        <v>108</v>
      </c>
    </row>
    <row r="29" spans="1:48" ht="30" customHeight="1" x14ac:dyDescent="0.3">
      <c r="A29" s="9" t="s">
        <v>149</v>
      </c>
      <c r="B29" s="9" t="s">
        <v>154</v>
      </c>
      <c r="C29" s="9" t="s">
        <v>86</v>
      </c>
      <c r="D29" s="10">
        <v>45.8</v>
      </c>
      <c r="E29" s="11"/>
      <c r="F29" s="11"/>
      <c r="G29" s="11"/>
      <c r="H29" s="11"/>
      <c r="I29" s="11"/>
      <c r="J29" s="11"/>
      <c r="K29" s="11"/>
      <c r="L29" s="11"/>
      <c r="M29" s="9" t="s">
        <v>155</v>
      </c>
      <c r="N29" s="1" t="s">
        <v>156</v>
      </c>
      <c r="O29" s="1" t="s">
        <v>53</v>
      </c>
      <c r="P29" s="1" t="s">
        <v>53</v>
      </c>
      <c r="Q29" s="1" t="s">
        <v>135</v>
      </c>
      <c r="R29" s="1" t="s">
        <v>65</v>
      </c>
      <c r="S29" s="1" t="s">
        <v>66</v>
      </c>
      <c r="T29" s="1" t="s">
        <v>66</v>
      </c>
      <c r="AR29" s="1" t="s">
        <v>53</v>
      </c>
      <c r="AS29" s="1" t="s">
        <v>53</v>
      </c>
      <c r="AU29" s="1" t="s">
        <v>157</v>
      </c>
      <c r="AV29">
        <v>109</v>
      </c>
    </row>
    <row r="30" spans="1:48" ht="30" customHeight="1" x14ac:dyDescent="0.3">
      <c r="A30" s="9" t="s">
        <v>158</v>
      </c>
      <c r="B30" s="9" t="s">
        <v>159</v>
      </c>
      <c r="C30" s="9" t="s">
        <v>122</v>
      </c>
      <c r="D30" s="10">
        <v>2</v>
      </c>
      <c r="E30" s="11"/>
      <c r="F30" s="11"/>
      <c r="G30" s="11"/>
      <c r="H30" s="11"/>
      <c r="I30" s="11"/>
      <c r="J30" s="11"/>
      <c r="K30" s="11"/>
      <c r="L30" s="11"/>
      <c r="M30" s="9" t="s">
        <v>160</v>
      </c>
      <c r="N30" s="1" t="s">
        <v>161</v>
      </c>
      <c r="O30" s="1" t="s">
        <v>53</v>
      </c>
      <c r="P30" s="1" t="s">
        <v>53</v>
      </c>
      <c r="Q30" s="1" t="s">
        <v>135</v>
      </c>
      <c r="R30" s="1" t="s">
        <v>65</v>
      </c>
      <c r="S30" s="1" t="s">
        <v>66</v>
      </c>
      <c r="T30" s="1" t="s">
        <v>66</v>
      </c>
      <c r="AR30" s="1" t="s">
        <v>53</v>
      </c>
      <c r="AS30" s="1" t="s">
        <v>53</v>
      </c>
      <c r="AU30" s="1" t="s">
        <v>162</v>
      </c>
      <c r="AV30">
        <v>110</v>
      </c>
    </row>
    <row r="31" spans="1:48" ht="30" customHeight="1" x14ac:dyDescent="0.3">
      <c r="A31" s="9" t="s">
        <v>80</v>
      </c>
      <c r="B31" s="10"/>
      <c r="C31" s="10"/>
      <c r="D31" s="10"/>
      <c r="E31" s="11"/>
      <c r="F31" s="11">
        <f>SUMIF(Q25:Q30,"010104",F25:F30)</f>
        <v>0</v>
      </c>
      <c r="G31" s="11"/>
      <c r="H31" s="11">
        <f>SUMIF(Q25:Q30,"010104",H25:H30)</f>
        <v>0</v>
      </c>
      <c r="I31" s="11"/>
      <c r="J31" s="11">
        <f>SUMIF(Q25:Q30,"010104",J25:J30)</f>
        <v>0</v>
      </c>
      <c r="K31" s="11"/>
      <c r="L31" s="11">
        <f>SUMIF(Q25:Q30,"010104",L25:L30)</f>
        <v>0</v>
      </c>
      <c r="M31" s="10"/>
      <c r="N31" t="s">
        <v>81</v>
      </c>
    </row>
    <row r="32" spans="1:48" ht="30" customHeight="1" x14ac:dyDescent="0.3">
      <c r="A32" s="9" t="s">
        <v>163</v>
      </c>
      <c r="B32" s="9" t="s">
        <v>59</v>
      </c>
      <c r="C32" s="10"/>
      <c r="D32" s="10"/>
      <c r="E32" s="11"/>
      <c r="F32" s="11"/>
      <c r="G32" s="11"/>
      <c r="H32" s="11"/>
      <c r="I32" s="11"/>
      <c r="J32" s="11"/>
      <c r="K32" s="11"/>
      <c r="L32" s="11"/>
      <c r="M32" s="10"/>
      <c r="Q32" s="1" t="s">
        <v>164</v>
      </c>
    </row>
    <row r="33" spans="1:48" ht="30" customHeight="1" x14ac:dyDescent="0.3">
      <c r="A33" s="9" t="s">
        <v>165</v>
      </c>
      <c r="B33" s="9" t="s">
        <v>166</v>
      </c>
      <c r="C33" s="9" t="s">
        <v>167</v>
      </c>
      <c r="D33" s="10">
        <v>7</v>
      </c>
      <c r="E33" s="11"/>
      <c r="F33" s="11"/>
      <c r="G33" s="11"/>
      <c r="H33" s="11"/>
      <c r="I33" s="11"/>
      <c r="J33" s="11"/>
      <c r="K33" s="11"/>
      <c r="L33" s="11"/>
      <c r="M33" s="9" t="s">
        <v>168</v>
      </c>
      <c r="N33" s="1" t="s">
        <v>169</v>
      </c>
      <c r="O33" s="1" t="s">
        <v>53</v>
      </c>
      <c r="P33" s="1" t="s">
        <v>53</v>
      </c>
      <c r="Q33" s="1" t="s">
        <v>164</v>
      </c>
      <c r="R33" s="1" t="s">
        <v>65</v>
      </c>
      <c r="S33" s="1" t="s">
        <v>66</v>
      </c>
      <c r="T33" s="1" t="s">
        <v>66</v>
      </c>
      <c r="AR33" s="1" t="s">
        <v>53</v>
      </c>
      <c r="AS33" s="1" t="s">
        <v>53</v>
      </c>
      <c r="AU33" s="1" t="s">
        <v>170</v>
      </c>
      <c r="AV33">
        <v>162</v>
      </c>
    </row>
    <row r="34" spans="1:48" ht="30" customHeight="1" x14ac:dyDescent="0.3">
      <c r="A34" s="9" t="s">
        <v>171</v>
      </c>
      <c r="B34" s="9" t="s">
        <v>172</v>
      </c>
      <c r="C34" s="9" t="s">
        <v>173</v>
      </c>
      <c r="D34" s="10">
        <v>4</v>
      </c>
      <c r="E34" s="11"/>
      <c r="F34" s="11"/>
      <c r="G34" s="11"/>
      <c r="H34" s="11"/>
      <c r="I34" s="11"/>
      <c r="J34" s="11"/>
      <c r="K34" s="11"/>
      <c r="L34" s="11"/>
      <c r="M34" s="9" t="s">
        <v>174</v>
      </c>
      <c r="N34" s="1" t="s">
        <v>175</v>
      </c>
      <c r="O34" s="1" t="s">
        <v>53</v>
      </c>
      <c r="P34" s="1" t="s">
        <v>53</v>
      </c>
      <c r="Q34" s="1" t="s">
        <v>164</v>
      </c>
      <c r="R34" s="1" t="s">
        <v>65</v>
      </c>
      <c r="S34" s="1" t="s">
        <v>66</v>
      </c>
      <c r="T34" s="1" t="s">
        <v>66</v>
      </c>
      <c r="AR34" s="1" t="s">
        <v>53</v>
      </c>
      <c r="AS34" s="1" t="s">
        <v>53</v>
      </c>
      <c r="AU34" s="1" t="s">
        <v>176</v>
      </c>
      <c r="AV34">
        <v>163</v>
      </c>
    </row>
    <row r="35" spans="1:48" ht="30" customHeight="1" x14ac:dyDescent="0.3">
      <c r="A35" s="9" t="s">
        <v>177</v>
      </c>
      <c r="B35" s="9" t="s">
        <v>178</v>
      </c>
      <c r="C35" s="9" t="s">
        <v>167</v>
      </c>
      <c r="D35" s="10">
        <v>1</v>
      </c>
      <c r="E35" s="11"/>
      <c r="F35" s="11"/>
      <c r="G35" s="11"/>
      <c r="H35" s="11"/>
      <c r="I35" s="11"/>
      <c r="J35" s="11"/>
      <c r="K35" s="11"/>
      <c r="L35" s="11"/>
      <c r="M35" s="9" t="s">
        <v>179</v>
      </c>
      <c r="N35" s="1" t="s">
        <v>180</v>
      </c>
      <c r="O35" s="1" t="s">
        <v>53</v>
      </c>
      <c r="P35" s="1" t="s">
        <v>53</v>
      </c>
      <c r="Q35" s="1" t="s">
        <v>164</v>
      </c>
      <c r="R35" s="1" t="s">
        <v>65</v>
      </c>
      <c r="S35" s="1" t="s">
        <v>66</v>
      </c>
      <c r="T35" s="1" t="s">
        <v>66</v>
      </c>
      <c r="AR35" s="1" t="s">
        <v>53</v>
      </c>
      <c r="AS35" s="1" t="s">
        <v>53</v>
      </c>
      <c r="AU35" s="1" t="s">
        <v>181</v>
      </c>
      <c r="AV35">
        <v>164</v>
      </c>
    </row>
    <row r="36" spans="1:48" ht="30" customHeight="1" x14ac:dyDescent="0.3">
      <c r="A36" s="9" t="s">
        <v>182</v>
      </c>
      <c r="B36" s="9" t="s">
        <v>183</v>
      </c>
      <c r="C36" s="9" t="s">
        <v>173</v>
      </c>
      <c r="D36" s="10">
        <v>6</v>
      </c>
      <c r="E36" s="11"/>
      <c r="F36" s="11"/>
      <c r="G36" s="11"/>
      <c r="H36" s="11"/>
      <c r="I36" s="11"/>
      <c r="J36" s="11"/>
      <c r="K36" s="11"/>
      <c r="L36" s="11"/>
      <c r="M36" s="9" t="s">
        <v>184</v>
      </c>
      <c r="N36" s="1" t="s">
        <v>185</v>
      </c>
      <c r="O36" s="1" t="s">
        <v>53</v>
      </c>
      <c r="P36" s="1" t="s">
        <v>53</v>
      </c>
      <c r="Q36" s="1" t="s">
        <v>164</v>
      </c>
      <c r="R36" s="1" t="s">
        <v>65</v>
      </c>
      <c r="S36" s="1" t="s">
        <v>66</v>
      </c>
      <c r="T36" s="1" t="s">
        <v>66</v>
      </c>
      <c r="AR36" s="1" t="s">
        <v>53</v>
      </c>
      <c r="AS36" s="1" t="s">
        <v>53</v>
      </c>
      <c r="AU36" s="1" t="s">
        <v>186</v>
      </c>
      <c r="AV36">
        <v>122</v>
      </c>
    </row>
    <row r="37" spans="1:48" ht="30" customHeight="1" x14ac:dyDescent="0.3">
      <c r="A37" s="9" t="s">
        <v>187</v>
      </c>
      <c r="B37" s="9" t="s">
        <v>188</v>
      </c>
      <c r="C37" s="9" t="s">
        <v>173</v>
      </c>
      <c r="D37" s="10">
        <v>4</v>
      </c>
      <c r="E37" s="11"/>
      <c r="F37" s="11"/>
      <c r="G37" s="11"/>
      <c r="H37" s="11"/>
      <c r="I37" s="11"/>
      <c r="J37" s="11"/>
      <c r="K37" s="11"/>
      <c r="L37" s="11"/>
      <c r="M37" s="9" t="s">
        <v>189</v>
      </c>
      <c r="N37" s="1" t="s">
        <v>190</v>
      </c>
      <c r="O37" s="1" t="s">
        <v>53</v>
      </c>
      <c r="P37" s="1" t="s">
        <v>53</v>
      </c>
      <c r="Q37" s="1" t="s">
        <v>164</v>
      </c>
      <c r="R37" s="1" t="s">
        <v>65</v>
      </c>
      <c r="S37" s="1" t="s">
        <v>66</v>
      </c>
      <c r="T37" s="1" t="s">
        <v>66</v>
      </c>
      <c r="AR37" s="1" t="s">
        <v>53</v>
      </c>
      <c r="AS37" s="1" t="s">
        <v>53</v>
      </c>
      <c r="AU37" s="1" t="s">
        <v>191</v>
      </c>
      <c r="AV37">
        <v>130</v>
      </c>
    </row>
    <row r="38" spans="1:48" ht="30" customHeight="1" x14ac:dyDescent="0.3">
      <c r="A38" s="9" t="s">
        <v>192</v>
      </c>
      <c r="B38" s="9" t="s">
        <v>192</v>
      </c>
      <c r="C38" s="9" t="s">
        <v>173</v>
      </c>
      <c r="D38" s="10">
        <v>9</v>
      </c>
      <c r="E38" s="11"/>
      <c r="F38" s="11"/>
      <c r="G38" s="11"/>
      <c r="H38" s="11"/>
      <c r="I38" s="11"/>
      <c r="J38" s="11"/>
      <c r="K38" s="11"/>
      <c r="L38" s="11"/>
      <c r="M38" s="9" t="s">
        <v>193</v>
      </c>
      <c r="N38" s="1" t="s">
        <v>194</v>
      </c>
      <c r="O38" s="1" t="s">
        <v>53</v>
      </c>
      <c r="P38" s="1" t="s">
        <v>53</v>
      </c>
      <c r="Q38" s="1" t="s">
        <v>164</v>
      </c>
      <c r="R38" s="1" t="s">
        <v>65</v>
      </c>
      <c r="S38" s="1" t="s">
        <v>66</v>
      </c>
      <c r="T38" s="1" t="s">
        <v>66</v>
      </c>
      <c r="AR38" s="1" t="s">
        <v>53</v>
      </c>
      <c r="AS38" s="1" t="s">
        <v>53</v>
      </c>
      <c r="AU38" s="1" t="s">
        <v>195</v>
      </c>
      <c r="AV38">
        <v>123</v>
      </c>
    </row>
    <row r="39" spans="1:48" ht="30" customHeight="1" x14ac:dyDescent="0.3">
      <c r="A39" s="9" t="s">
        <v>196</v>
      </c>
      <c r="B39" s="9" t="s">
        <v>53</v>
      </c>
      <c r="C39" s="9" t="s">
        <v>122</v>
      </c>
      <c r="D39" s="10">
        <v>2</v>
      </c>
      <c r="E39" s="11"/>
      <c r="F39" s="11"/>
      <c r="G39" s="11"/>
      <c r="H39" s="11"/>
      <c r="I39" s="11"/>
      <c r="J39" s="11"/>
      <c r="K39" s="11"/>
      <c r="L39" s="11"/>
      <c r="M39" s="9" t="s">
        <v>197</v>
      </c>
      <c r="N39" s="1" t="s">
        <v>198</v>
      </c>
      <c r="O39" s="1" t="s">
        <v>53</v>
      </c>
      <c r="P39" s="1" t="s">
        <v>53</v>
      </c>
      <c r="Q39" s="1" t="s">
        <v>164</v>
      </c>
      <c r="R39" s="1" t="s">
        <v>65</v>
      </c>
      <c r="S39" s="1" t="s">
        <v>66</v>
      </c>
      <c r="T39" s="1" t="s">
        <v>66</v>
      </c>
      <c r="AR39" s="1" t="s">
        <v>53</v>
      </c>
      <c r="AS39" s="1" t="s">
        <v>53</v>
      </c>
      <c r="AU39" s="1" t="s">
        <v>199</v>
      </c>
      <c r="AV39">
        <v>17</v>
      </c>
    </row>
    <row r="40" spans="1:48" ht="30" customHeight="1" x14ac:dyDescent="0.3">
      <c r="A40" s="9" t="s">
        <v>200</v>
      </c>
      <c r="B40" s="9" t="s">
        <v>53</v>
      </c>
      <c r="C40" s="9" t="s">
        <v>122</v>
      </c>
      <c r="D40" s="10">
        <v>2</v>
      </c>
      <c r="E40" s="11"/>
      <c r="F40" s="11"/>
      <c r="G40" s="11"/>
      <c r="H40" s="11"/>
      <c r="I40" s="11"/>
      <c r="J40" s="11"/>
      <c r="K40" s="11"/>
      <c r="L40" s="11"/>
      <c r="M40" s="9" t="s">
        <v>201</v>
      </c>
      <c r="N40" s="1" t="s">
        <v>202</v>
      </c>
      <c r="O40" s="1" t="s">
        <v>53</v>
      </c>
      <c r="P40" s="1" t="s">
        <v>53</v>
      </c>
      <c r="Q40" s="1" t="s">
        <v>164</v>
      </c>
      <c r="R40" s="1" t="s">
        <v>65</v>
      </c>
      <c r="S40" s="1" t="s">
        <v>66</v>
      </c>
      <c r="T40" s="1" t="s">
        <v>66</v>
      </c>
      <c r="AR40" s="1" t="s">
        <v>53</v>
      </c>
      <c r="AS40" s="1" t="s">
        <v>53</v>
      </c>
      <c r="AU40" s="1" t="s">
        <v>203</v>
      </c>
      <c r="AV40">
        <v>18</v>
      </c>
    </row>
    <row r="41" spans="1:48" ht="30" customHeight="1" x14ac:dyDescent="0.3">
      <c r="A41" s="9" t="s">
        <v>204</v>
      </c>
      <c r="B41" s="9" t="s">
        <v>205</v>
      </c>
      <c r="C41" s="9" t="s">
        <v>122</v>
      </c>
      <c r="D41" s="10">
        <v>1</v>
      </c>
      <c r="E41" s="11"/>
      <c r="F41" s="11"/>
      <c r="G41" s="11"/>
      <c r="H41" s="11"/>
      <c r="I41" s="11"/>
      <c r="J41" s="11"/>
      <c r="K41" s="11"/>
      <c r="L41" s="11"/>
      <c r="M41" s="9" t="s">
        <v>206</v>
      </c>
      <c r="N41" s="1" t="s">
        <v>207</v>
      </c>
      <c r="O41" s="1" t="s">
        <v>53</v>
      </c>
      <c r="P41" s="1" t="s">
        <v>53</v>
      </c>
      <c r="Q41" s="1" t="s">
        <v>164</v>
      </c>
      <c r="R41" s="1" t="s">
        <v>65</v>
      </c>
      <c r="S41" s="1" t="s">
        <v>66</v>
      </c>
      <c r="T41" s="1" t="s">
        <v>66</v>
      </c>
      <c r="AR41" s="1" t="s">
        <v>53</v>
      </c>
      <c r="AS41" s="1" t="s">
        <v>53</v>
      </c>
      <c r="AU41" s="1" t="s">
        <v>208</v>
      </c>
      <c r="AV41">
        <v>158</v>
      </c>
    </row>
    <row r="42" spans="1:48" ht="30" customHeight="1" x14ac:dyDescent="0.3">
      <c r="A42" s="9" t="s">
        <v>209</v>
      </c>
      <c r="B42" s="9" t="s">
        <v>210</v>
      </c>
      <c r="C42" s="9" t="s">
        <v>122</v>
      </c>
      <c r="D42" s="10">
        <v>1</v>
      </c>
      <c r="E42" s="11"/>
      <c r="F42" s="11"/>
      <c r="G42" s="11"/>
      <c r="H42" s="11"/>
      <c r="I42" s="11"/>
      <c r="J42" s="11"/>
      <c r="K42" s="11"/>
      <c r="L42" s="11"/>
      <c r="M42" s="9" t="s">
        <v>211</v>
      </c>
      <c r="N42" s="1" t="s">
        <v>212</v>
      </c>
      <c r="O42" s="1" t="s">
        <v>53</v>
      </c>
      <c r="P42" s="1" t="s">
        <v>53</v>
      </c>
      <c r="Q42" s="1" t="s">
        <v>164</v>
      </c>
      <c r="R42" s="1" t="s">
        <v>65</v>
      </c>
      <c r="S42" s="1" t="s">
        <v>66</v>
      </c>
      <c r="T42" s="1" t="s">
        <v>66</v>
      </c>
      <c r="AR42" s="1" t="s">
        <v>53</v>
      </c>
      <c r="AS42" s="1" t="s">
        <v>53</v>
      </c>
      <c r="AU42" s="1" t="s">
        <v>213</v>
      </c>
      <c r="AV42">
        <v>159</v>
      </c>
    </row>
    <row r="43" spans="1:48" ht="30" customHeight="1" x14ac:dyDescent="0.3">
      <c r="A43" s="9" t="s">
        <v>214</v>
      </c>
      <c r="B43" s="9" t="s">
        <v>215</v>
      </c>
      <c r="C43" s="9" t="s">
        <v>86</v>
      </c>
      <c r="D43" s="10">
        <v>7.7</v>
      </c>
      <c r="E43" s="11"/>
      <c r="F43" s="11"/>
      <c r="G43" s="11"/>
      <c r="H43" s="11"/>
      <c r="I43" s="11"/>
      <c r="J43" s="11"/>
      <c r="K43" s="11"/>
      <c r="L43" s="11"/>
      <c r="M43" s="9" t="s">
        <v>216</v>
      </c>
      <c r="N43" s="1" t="s">
        <v>217</v>
      </c>
      <c r="O43" s="1" t="s">
        <v>53</v>
      </c>
      <c r="P43" s="1" t="s">
        <v>53</v>
      </c>
      <c r="Q43" s="1" t="s">
        <v>164</v>
      </c>
      <c r="R43" s="1" t="s">
        <v>65</v>
      </c>
      <c r="S43" s="1" t="s">
        <v>66</v>
      </c>
      <c r="T43" s="1" t="s">
        <v>66</v>
      </c>
      <c r="AR43" s="1" t="s">
        <v>53</v>
      </c>
      <c r="AS43" s="1" t="s">
        <v>53</v>
      </c>
      <c r="AU43" s="1" t="s">
        <v>218</v>
      </c>
      <c r="AV43">
        <v>44</v>
      </c>
    </row>
    <row r="44" spans="1:48" ht="30" customHeight="1" x14ac:dyDescent="0.3">
      <c r="A44" s="9" t="s">
        <v>80</v>
      </c>
      <c r="B44" s="10"/>
      <c r="C44" s="10"/>
      <c r="D44" s="10"/>
      <c r="E44" s="11"/>
      <c r="F44" s="11">
        <f>SUMIF(Q33:Q43,"010105",F33:F43)</f>
        <v>0</v>
      </c>
      <c r="G44" s="11"/>
      <c r="H44" s="11">
        <f>SUMIF(Q33:Q43,"010105",H33:H43)</f>
        <v>0</v>
      </c>
      <c r="I44" s="11"/>
      <c r="J44" s="11">
        <f>SUMIF(Q33:Q43,"010105",J33:J43)</f>
        <v>0</v>
      </c>
      <c r="K44" s="11"/>
      <c r="L44" s="11">
        <f>SUMIF(Q33:Q43,"010105",L33:L43)</f>
        <v>0</v>
      </c>
      <c r="M44" s="10"/>
      <c r="N44" t="s">
        <v>81</v>
      </c>
    </row>
    <row r="45" spans="1:48" ht="30" customHeight="1" x14ac:dyDescent="0.3">
      <c r="A45" s="9" t="s">
        <v>219</v>
      </c>
      <c r="B45" s="9" t="s">
        <v>59</v>
      </c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  <c r="Q45" s="1" t="s">
        <v>220</v>
      </c>
    </row>
    <row r="46" spans="1:48" ht="30" customHeight="1" x14ac:dyDescent="0.3">
      <c r="A46" s="9" t="s">
        <v>221</v>
      </c>
      <c r="B46" s="9" t="s">
        <v>53</v>
      </c>
      <c r="C46" s="9" t="s">
        <v>122</v>
      </c>
      <c r="D46" s="10">
        <v>15</v>
      </c>
      <c r="E46" s="11"/>
      <c r="F46" s="11"/>
      <c r="G46" s="11"/>
      <c r="H46" s="11"/>
      <c r="I46" s="11"/>
      <c r="J46" s="11"/>
      <c r="K46" s="11"/>
      <c r="L46" s="11"/>
      <c r="M46" s="9" t="s">
        <v>222</v>
      </c>
      <c r="N46" s="1" t="s">
        <v>223</v>
      </c>
      <c r="O46" s="1" t="s">
        <v>53</v>
      </c>
      <c r="P46" s="1" t="s">
        <v>53</v>
      </c>
      <c r="Q46" s="1" t="s">
        <v>220</v>
      </c>
      <c r="R46" s="1" t="s">
        <v>65</v>
      </c>
      <c r="S46" s="1" t="s">
        <v>66</v>
      </c>
      <c r="T46" s="1" t="s">
        <v>66</v>
      </c>
      <c r="AR46" s="1" t="s">
        <v>53</v>
      </c>
      <c r="AS46" s="1" t="s">
        <v>53</v>
      </c>
      <c r="AU46" s="1" t="s">
        <v>224</v>
      </c>
      <c r="AV46">
        <v>171</v>
      </c>
    </row>
    <row r="47" spans="1:48" ht="30" customHeight="1" x14ac:dyDescent="0.3">
      <c r="A47" s="9" t="s">
        <v>225</v>
      </c>
      <c r="B47" s="9" t="s">
        <v>226</v>
      </c>
      <c r="C47" s="9" t="s">
        <v>173</v>
      </c>
      <c r="D47" s="10">
        <v>15</v>
      </c>
      <c r="E47" s="11"/>
      <c r="F47" s="11"/>
      <c r="G47" s="11"/>
      <c r="H47" s="11"/>
      <c r="I47" s="11"/>
      <c r="J47" s="11"/>
      <c r="K47" s="11"/>
      <c r="L47" s="11"/>
      <c r="M47" s="9" t="s">
        <v>227</v>
      </c>
      <c r="N47" s="1" t="s">
        <v>228</v>
      </c>
      <c r="O47" s="1" t="s">
        <v>53</v>
      </c>
      <c r="P47" s="1" t="s">
        <v>53</v>
      </c>
      <c r="Q47" s="1" t="s">
        <v>220</v>
      </c>
      <c r="R47" s="1" t="s">
        <v>65</v>
      </c>
      <c r="S47" s="1" t="s">
        <v>66</v>
      </c>
      <c r="T47" s="1" t="s">
        <v>66</v>
      </c>
      <c r="AR47" s="1" t="s">
        <v>53</v>
      </c>
      <c r="AS47" s="1" t="s">
        <v>53</v>
      </c>
      <c r="AU47" s="1" t="s">
        <v>229</v>
      </c>
      <c r="AV47">
        <v>169</v>
      </c>
    </row>
    <row r="48" spans="1:48" ht="30" customHeight="1" x14ac:dyDescent="0.3">
      <c r="A48" s="9" t="s">
        <v>80</v>
      </c>
      <c r="B48" s="10"/>
      <c r="C48" s="10"/>
      <c r="D48" s="10"/>
      <c r="E48" s="11"/>
      <c r="F48" s="11">
        <f>SUMIF(Q46:Q47,"010106",F46:F47)</f>
        <v>0</v>
      </c>
      <c r="G48" s="11"/>
      <c r="H48" s="11">
        <f>SUMIF(Q46:Q47,"010106",H46:H47)</f>
        <v>0</v>
      </c>
      <c r="I48" s="11"/>
      <c r="J48" s="11">
        <f>SUMIF(Q46:Q47,"010106",J46:J47)</f>
        <v>0</v>
      </c>
      <c r="K48" s="11"/>
      <c r="L48" s="11">
        <f>SUMIF(Q46:Q47,"010106",L46:L47)</f>
        <v>0</v>
      </c>
      <c r="M48" s="10"/>
      <c r="N48" t="s">
        <v>81</v>
      </c>
    </row>
    <row r="49" spans="1:48" ht="30" customHeight="1" x14ac:dyDescent="0.3">
      <c r="A49" s="9" t="s">
        <v>230</v>
      </c>
      <c r="B49" s="9" t="s">
        <v>59</v>
      </c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  <c r="Q49" s="1" t="s">
        <v>231</v>
      </c>
    </row>
    <row r="50" spans="1:48" ht="30" customHeight="1" x14ac:dyDescent="0.3">
      <c r="A50" s="9" t="s">
        <v>232</v>
      </c>
      <c r="B50" s="9" t="s">
        <v>233</v>
      </c>
      <c r="C50" s="9" t="s">
        <v>122</v>
      </c>
      <c r="D50" s="10">
        <v>4</v>
      </c>
      <c r="E50" s="11"/>
      <c r="F50" s="11"/>
      <c r="G50" s="11"/>
      <c r="H50" s="11"/>
      <c r="I50" s="11"/>
      <c r="J50" s="11"/>
      <c r="K50" s="11"/>
      <c r="L50" s="11"/>
      <c r="M50" s="9" t="s">
        <v>234</v>
      </c>
      <c r="N50" s="1" t="s">
        <v>235</v>
      </c>
      <c r="O50" s="1" t="s">
        <v>53</v>
      </c>
      <c r="P50" s="1" t="s">
        <v>53</v>
      </c>
      <c r="Q50" s="1" t="s">
        <v>231</v>
      </c>
      <c r="R50" s="1" t="s">
        <v>65</v>
      </c>
      <c r="S50" s="1" t="s">
        <v>66</v>
      </c>
      <c r="T50" s="1" t="s">
        <v>66</v>
      </c>
      <c r="AR50" s="1" t="s">
        <v>53</v>
      </c>
      <c r="AS50" s="1" t="s">
        <v>53</v>
      </c>
      <c r="AU50" s="1" t="s">
        <v>236</v>
      </c>
      <c r="AV50">
        <v>39</v>
      </c>
    </row>
    <row r="51" spans="1:48" ht="30" customHeight="1" x14ac:dyDescent="0.3">
      <c r="A51" s="9" t="s">
        <v>237</v>
      </c>
      <c r="B51" s="9" t="s">
        <v>238</v>
      </c>
      <c r="C51" s="9" t="s">
        <v>122</v>
      </c>
      <c r="D51" s="10">
        <v>1</v>
      </c>
      <c r="E51" s="11"/>
      <c r="F51" s="11"/>
      <c r="G51" s="11"/>
      <c r="H51" s="11"/>
      <c r="I51" s="11"/>
      <c r="J51" s="11"/>
      <c r="K51" s="11"/>
      <c r="L51" s="11"/>
      <c r="M51" s="9" t="s">
        <v>239</v>
      </c>
      <c r="N51" s="1" t="s">
        <v>240</v>
      </c>
      <c r="O51" s="1" t="s">
        <v>53</v>
      </c>
      <c r="P51" s="1" t="s">
        <v>53</v>
      </c>
      <c r="Q51" s="1" t="s">
        <v>231</v>
      </c>
      <c r="R51" s="1" t="s">
        <v>65</v>
      </c>
      <c r="S51" s="1" t="s">
        <v>66</v>
      </c>
      <c r="T51" s="1" t="s">
        <v>66</v>
      </c>
      <c r="AR51" s="1" t="s">
        <v>53</v>
      </c>
      <c r="AS51" s="1" t="s">
        <v>53</v>
      </c>
      <c r="AU51" s="1" t="s">
        <v>241</v>
      </c>
      <c r="AV51">
        <v>40</v>
      </c>
    </row>
    <row r="52" spans="1:48" ht="30" customHeight="1" x14ac:dyDescent="0.3">
      <c r="A52" s="9" t="s">
        <v>242</v>
      </c>
      <c r="B52" s="9" t="s">
        <v>243</v>
      </c>
      <c r="C52" s="9" t="s">
        <v>122</v>
      </c>
      <c r="D52" s="10">
        <v>1</v>
      </c>
      <c r="E52" s="11"/>
      <c r="F52" s="11"/>
      <c r="G52" s="11"/>
      <c r="H52" s="11"/>
      <c r="I52" s="11"/>
      <c r="J52" s="11"/>
      <c r="K52" s="11"/>
      <c r="L52" s="11"/>
      <c r="M52" s="9" t="s">
        <v>244</v>
      </c>
      <c r="N52" s="1" t="s">
        <v>245</v>
      </c>
      <c r="O52" s="1" t="s">
        <v>53</v>
      </c>
      <c r="P52" s="1" t="s">
        <v>53</v>
      </c>
      <c r="Q52" s="1" t="s">
        <v>231</v>
      </c>
      <c r="R52" s="1" t="s">
        <v>65</v>
      </c>
      <c r="S52" s="1" t="s">
        <v>66</v>
      </c>
      <c r="T52" s="1" t="s">
        <v>66</v>
      </c>
      <c r="AR52" s="1" t="s">
        <v>53</v>
      </c>
      <c r="AS52" s="1" t="s">
        <v>53</v>
      </c>
      <c r="AU52" s="1" t="s">
        <v>246</v>
      </c>
      <c r="AV52">
        <v>41</v>
      </c>
    </row>
    <row r="53" spans="1:48" ht="30" customHeight="1" x14ac:dyDescent="0.3">
      <c r="A53" s="9" t="s">
        <v>247</v>
      </c>
      <c r="B53" s="9" t="s">
        <v>248</v>
      </c>
      <c r="C53" s="9" t="s">
        <v>86</v>
      </c>
      <c r="D53" s="10">
        <v>8</v>
      </c>
      <c r="E53" s="11"/>
      <c r="F53" s="11"/>
      <c r="G53" s="11"/>
      <c r="H53" s="11"/>
      <c r="I53" s="11"/>
      <c r="J53" s="11"/>
      <c r="K53" s="11"/>
      <c r="L53" s="11"/>
      <c r="M53" s="9" t="s">
        <v>53</v>
      </c>
      <c r="N53" s="1" t="s">
        <v>249</v>
      </c>
      <c r="O53" s="1" t="s">
        <v>53</v>
      </c>
      <c r="P53" s="1" t="s">
        <v>53</v>
      </c>
      <c r="Q53" s="1" t="s">
        <v>231</v>
      </c>
      <c r="R53" s="1" t="s">
        <v>66</v>
      </c>
      <c r="S53" s="1" t="s">
        <v>66</v>
      </c>
      <c r="T53" s="1" t="s">
        <v>65</v>
      </c>
      <c r="AR53" s="1" t="s">
        <v>53</v>
      </c>
      <c r="AS53" s="1" t="s">
        <v>53</v>
      </c>
      <c r="AU53" s="1" t="s">
        <v>250</v>
      </c>
      <c r="AV53">
        <v>38</v>
      </c>
    </row>
    <row r="54" spans="1:48" ht="30" customHeight="1" x14ac:dyDescent="0.3">
      <c r="A54" s="9" t="s">
        <v>251</v>
      </c>
      <c r="B54" s="9" t="s">
        <v>252</v>
      </c>
      <c r="C54" s="9" t="s">
        <v>86</v>
      </c>
      <c r="D54" s="10">
        <v>8</v>
      </c>
      <c r="E54" s="11"/>
      <c r="F54" s="11"/>
      <c r="G54" s="11"/>
      <c r="H54" s="11"/>
      <c r="I54" s="11"/>
      <c r="J54" s="11"/>
      <c r="K54" s="11"/>
      <c r="L54" s="11"/>
      <c r="M54" s="9" t="s">
        <v>253</v>
      </c>
      <c r="N54" s="1" t="s">
        <v>254</v>
      </c>
      <c r="O54" s="1" t="s">
        <v>53</v>
      </c>
      <c r="P54" s="1" t="s">
        <v>53</v>
      </c>
      <c r="Q54" s="1" t="s">
        <v>231</v>
      </c>
      <c r="R54" s="1" t="s">
        <v>65</v>
      </c>
      <c r="S54" s="1" t="s">
        <v>66</v>
      </c>
      <c r="T54" s="1" t="s">
        <v>66</v>
      </c>
      <c r="AR54" s="1" t="s">
        <v>53</v>
      </c>
      <c r="AS54" s="1" t="s">
        <v>53</v>
      </c>
      <c r="AU54" s="1" t="s">
        <v>255</v>
      </c>
      <c r="AV54">
        <v>42</v>
      </c>
    </row>
    <row r="55" spans="1:48" ht="30" customHeight="1" x14ac:dyDescent="0.3">
      <c r="A55" s="9" t="s">
        <v>256</v>
      </c>
      <c r="B55" s="9" t="s">
        <v>257</v>
      </c>
      <c r="C55" s="9" t="s">
        <v>100</v>
      </c>
      <c r="D55" s="10">
        <v>107.2</v>
      </c>
      <c r="E55" s="11"/>
      <c r="F55" s="11"/>
      <c r="G55" s="11"/>
      <c r="H55" s="11"/>
      <c r="I55" s="11"/>
      <c r="J55" s="11"/>
      <c r="K55" s="11"/>
      <c r="L55" s="11"/>
      <c r="M55" s="9" t="s">
        <v>258</v>
      </c>
      <c r="N55" s="1" t="s">
        <v>259</v>
      </c>
      <c r="O55" s="1" t="s">
        <v>53</v>
      </c>
      <c r="P55" s="1" t="s">
        <v>53</v>
      </c>
      <c r="Q55" s="1" t="s">
        <v>231</v>
      </c>
      <c r="R55" s="1" t="s">
        <v>65</v>
      </c>
      <c r="S55" s="1" t="s">
        <v>66</v>
      </c>
      <c r="T55" s="1" t="s">
        <v>66</v>
      </c>
      <c r="AR55" s="1" t="s">
        <v>53</v>
      </c>
      <c r="AS55" s="1" t="s">
        <v>53</v>
      </c>
      <c r="AU55" s="1" t="s">
        <v>260</v>
      </c>
      <c r="AV55">
        <v>43</v>
      </c>
    </row>
    <row r="56" spans="1:48" ht="30" customHeight="1" x14ac:dyDescent="0.3">
      <c r="A56" s="9" t="s">
        <v>261</v>
      </c>
      <c r="B56" s="9" t="s">
        <v>262</v>
      </c>
      <c r="C56" s="9" t="s">
        <v>86</v>
      </c>
      <c r="D56" s="10">
        <v>8</v>
      </c>
      <c r="E56" s="11"/>
      <c r="F56" s="11"/>
      <c r="G56" s="11"/>
      <c r="H56" s="11"/>
      <c r="I56" s="11"/>
      <c r="J56" s="11"/>
      <c r="K56" s="11"/>
      <c r="L56" s="11"/>
      <c r="M56" s="9" t="s">
        <v>263</v>
      </c>
      <c r="N56" s="1" t="s">
        <v>264</v>
      </c>
      <c r="O56" s="1" t="s">
        <v>53</v>
      </c>
      <c r="P56" s="1" t="s">
        <v>53</v>
      </c>
      <c r="Q56" s="1" t="s">
        <v>231</v>
      </c>
      <c r="R56" s="1" t="s">
        <v>65</v>
      </c>
      <c r="S56" s="1" t="s">
        <v>66</v>
      </c>
      <c r="T56" s="1" t="s">
        <v>66</v>
      </c>
      <c r="AR56" s="1" t="s">
        <v>53</v>
      </c>
      <c r="AS56" s="1" t="s">
        <v>53</v>
      </c>
      <c r="AU56" s="1" t="s">
        <v>265</v>
      </c>
      <c r="AV56">
        <v>131</v>
      </c>
    </row>
    <row r="57" spans="1:48" ht="30" customHeight="1" x14ac:dyDescent="0.3">
      <c r="A57" s="9" t="s">
        <v>266</v>
      </c>
      <c r="B57" s="9" t="s">
        <v>53</v>
      </c>
      <c r="C57" s="9" t="s">
        <v>100</v>
      </c>
      <c r="D57" s="10">
        <v>41</v>
      </c>
      <c r="E57" s="11"/>
      <c r="F57" s="11"/>
      <c r="G57" s="11"/>
      <c r="H57" s="11"/>
      <c r="I57" s="11"/>
      <c r="J57" s="11"/>
      <c r="K57" s="11"/>
      <c r="L57" s="11"/>
      <c r="M57" s="9" t="s">
        <v>267</v>
      </c>
      <c r="N57" s="1" t="s">
        <v>268</v>
      </c>
      <c r="O57" s="1" t="s">
        <v>53</v>
      </c>
      <c r="P57" s="1" t="s">
        <v>53</v>
      </c>
      <c r="Q57" s="1" t="s">
        <v>231</v>
      </c>
      <c r="R57" s="1" t="s">
        <v>65</v>
      </c>
      <c r="S57" s="1" t="s">
        <v>66</v>
      </c>
      <c r="T57" s="1" t="s">
        <v>66</v>
      </c>
      <c r="AR57" s="1" t="s">
        <v>53</v>
      </c>
      <c r="AS57" s="1" t="s">
        <v>53</v>
      </c>
      <c r="AU57" s="1" t="s">
        <v>269</v>
      </c>
      <c r="AV57">
        <v>36</v>
      </c>
    </row>
    <row r="58" spans="1:48" ht="30" customHeight="1" x14ac:dyDescent="0.3">
      <c r="A58" s="9" t="s">
        <v>80</v>
      </c>
      <c r="B58" s="10"/>
      <c r="C58" s="10"/>
      <c r="D58" s="10"/>
      <c r="E58" s="11"/>
      <c r="F58" s="11">
        <f>SUMIF(Q50:Q57,"010107",F50:F57)</f>
        <v>0</v>
      </c>
      <c r="G58" s="11"/>
      <c r="H58" s="11">
        <f>SUMIF(Q50:Q57,"010107",H50:H57)</f>
        <v>0</v>
      </c>
      <c r="I58" s="11"/>
      <c r="J58" s="11">
        <f>SUMIF(Q50:Q57,"010107",J50:J57)</f>
        <v>0</v>
      </c>
      <c r="K58" s="11"/>
      <c r="L58" s="11">
        <f>SUMIF(Q50:Q57,"010107",L50:L57)</f>
        <v>0</v>
      </c>
      <c r="M58" s="10"/>
      <c r="N58" t="s">
        <v>81</v>
      </c>
    </row>
    <row r="59" spans="1:48" ht="30" customHeight="1" x14ac:dyDescent="0.3">
      <c r="A59" s="9" t="s">
        <v>270</v>
      </c>
      <c r="B59" s="9" t="s">
        <v>59</v>
      </c>
      <c r="C59" s="10"/>
      <c r="D59" s="10"/>
      <c r="E59" s="11"/>
      <c r="F59" s="11"/>
      <c r="G59" s="11"/>
      <c r="H59" s="11"/>
      <c r="I59" s="11"/>
      <c r="J59" s="11"/>
      <c r="K59" s="11"/>
      <c r="L59" s="11"/>
      <c r="M59" s="10"/>
      <c r="Q59" s="1" t="s">
        <v>271</v>
      </c>
    </row>
    <row r="60" spans="1:48" ht="30" customHeight="1" x14ac:dyDescent="0.3">
      <c r="A60" s="9" t="s">
        <v>272</v>
      </c>
      <c r="B60" s="9" t="s">
        <v>53</v>
      </c>
      <c r="C60" s="9" t="s">
        <v>86</v>
      </c>
      <c r="D60" s="10">
        <v>45.8</v>
      </c>
      <c r="E60" s="11"/>
      <c r="F60" s="11"/>
      <c r="G60" s="11"/>
      <c r="H60" s="11"/>
      <c r="I60" s="11"/>
      <c r="J60" s="11"/>
      <c r="K60" s="11"/>
      <c r="L60" s="11"/>
      <c r="M60" s="9" t="s">
        <v>273</v>
      </c>
      <c r="N60" s="1" t="s">
        <v>274</v>
      </c>
      <c r="O60" s="1" t="s">
        <v>53</v>
      </c>
      <c r="P60" s="1" t="s">
        <v>53</v>
      </c>
      <c r="Q60" s="1" t="s">
        <v>271</v>
      </c>
      <c r="R60" s="1" t="s">
        <v>65</v>
      </c>
      <c r="S60" s="1" t="s">
        <v>66</v>
      </c>
      <c r="T60" s="1" t="s">
        <v>66</v>
      </c>
      <c r="AR60" s="1" t="s">
        <v>53</v>
      </c>
      <c r="AS60" s="1" t="s">
        <v>53</v>
      </c>
      <c r="AU60" s="1" t="s">
        <v>275</v>
      </c>
      <c r="AV60">
        <v>47</v>
      </c>
    </row>
    <row r="61" spans="1:48" ht="30" customHeight="1" x14ac:dyDescent="0.3">
      <c r="A61" s="9" t="s">
        <v>276</v>
      </c>
      <c r="B61" s="9" t="s">
        <v>277</v>
      </c>
      <c r="C61" s="9" t="s">
        <v>100</v>
      </c>
      <c r="D61" s="10">
        <v>40</v>
      </c>
      <c r="E61" s="11"/>
      <c r="F61" s="11"/>
      <c r="G61" s="11"/>
      <c r="H61" s="11"/>
      <c r="I61" s="11"/>
      <c r="J61" s="11"/>
      <c r="K61" s="11"/>
      <c r="L61" s="11"/>
      <c r="M61" s="9" t="s">
        <v>278</v>
      </c>
      <c r="N61" s="1" t="s">
        <v>279</v>
      </c>
      <c r="O61" s="1" t="s">
        <v>53</v>
      </c>
      <c r="P61" s="1" t="s">
        <v>53</v>
      </c>
      <c r="Q61" s="1" t="s">
        <v>271</v>
      </c>
      <c r="R61" s="1" t="s">
        <v>65</v>
      </c>
      <c r="S61" s="1" t="s">
        <v>66</v>
      </c>
      <c r="T61" s="1" t="s">
        <v>66</v>
      </c>
      <c r="AR61" s="1" t="s">
        <v>53</v>
      </c>
      <c r="AS61" s="1" t="s">
        <v>53</v>
      </c>
      <c r="AU61" s="1" t="s">
        <v>280</v>
      </c>
      <c r="AV61">
        <v>132</v>
      </c>
    </row>
    <row r="62" spans="1:48" ht="30" customHeight="1" x14ac:dyDescent="0.3">
      <c r="A62" s="9" t="s">
        <v>281</v>
      </c>
      <c r="B62" s="9" t="s">
        <v>53</v>
      </c>
      <c r="C62" s="9" t="s">
        <v>86</v>
      </c>
      <c r="D62" s="10">
        <v>32.1</v>
      </c>
      <c r="E62" s="11"/>
      <c r="F62" s="11"/>
      <c r="G62" s="11"/>
      <c r="H62" s="11"/>
      <c r="I62" s="11"/>
      <c r="J62" s="11"/>
      <c r="K62" s="11"/>
      <c r="L62" s="11"/>
      <c r="M62" s="9" t="s">
        <v>282</v>
      </c>
      <c r="N62" s="1" t="s">
        <v>283</v>
      </c>
      <c r="O62" s="1" t="s">
        <v>53</v>
      </c>
      <c r="P62" s="1" t="s">
        <v>53</v>
      </c>
      <c r="Q62" s="1" t="s">
        <v>271</v>
      </c>
      <c r="R62" s="1" t="s">
        <v>65</v>
      </c>
      <c r="S62" s="1" t="s">
        <v>66</v>
      </c>
      <c r="T62" s="1" t="s">
        <v>66</v>
      </c>
      <c r="AR62" s="1" t="s">
        <v>53</v>
      </c>
      <c r="AS62" s="1" t="s">
        <v>53</v>
      </c>
      <c r="AU62" s="1" t="s">
        <v>284</v>
      </c>
      <c r="AV62">
        <v>133</v>
      </c>
    </row>
    <row r="63" spans="1:48" ht="30" customHeight="1" x14ac:dyDescent="0.3">
      <c r="A63" s="9" t="s">
        <v>285</v>
      </c>
      <c r="B63" s="9" t="s">
        <v>53</v>
      </c>
      <c r="C63" s="9" t="s">
        <v>122</v>
      </c>
      <c r="D63" s="10">
        <v>4</v>
      </c>
      <c r="E63" s="11"/>
      <c r="F63" s="11"/>
      <c r="G63" s="11"/>
      <c r="H63" s="11"/>
      <c r="I63" s="11"/>
      <c r="J63" s="11"/>
      <c r="K63" s="11"/>
      <c r="L63" s="11"/>
      <c r="M63" s="9" t="s">
        <v>286</v>
      </c>
      <c r="N63" s="1" t="s">
        <v>287</v>
      </c>
      <c r="O63" s="1" t="s">
        <v>53</v>
      </c>
      <c r="P63" s="1" t="s">
        <v>53</v>
      </c>
      <c r="Q63" s="1" t="s">
        <v>271</v>
      </c>
      <c r="R63" s="1" t="s">
        <v>65</v>
      </c>
      <c r="S63" s="1" t="s">
        <v>66</v>
      </c>
      <c r="T63" s="1" t="s">
        <v>66</v>
      </c>
      <c r="AR63" s="1" t="s">
        <v>53</v>
      </c>
      <c r="AS63" s="1" t="s">
        <v>53</v>
      </c>
      <c r="AU63" s="1" t="s">
        <v>288</v>
      </c>
      <c r="AV63">
        <v>134</v>
      </c>
    </row>
    <row r="64" spans="1:48" ht="30" customHeight="1" x14ac:dyDescent="0.3">
      <c r="A64" s="9" t="s">
        <v>289</v>
      </c>
      <c r="B64" s="9" t="s">
        <v>53</v>
      </c>
      <c r="C64" s="9" t="s">
        <v>86</v>
      </c>
      <c r="D64" s="10">
        <v>7.7</v>
      </c>
      <c r="E64" s="11"/>
      <c r="F64" s="11"/>
      <c r="G64" s="11"/>
      <c r="H64" s="11"/>
      <c r="I64" s="11"/>
      <c r="J64" s="11"/>
      <c r="K64" s="11"/>
      <c r="L64" s="11"/>
      <c r="M64" s="9" t="s">
        <v>290</v>
      </c>
      <c r="N64" s="1" t="s">
        <v>291</v>
      </c>
      <c r="O64" s="1" t="s">
        <v>53</v>
      </c>
      <c r="P64" s="1" t="s">
        <v>53</v>
      </c>
      <c r="Q64" s="1" t="s">
        <v>271</v>
      </c>
      <c r="R64" s="1" t="s">
        <v>65</v>
      </c>
      <c r="S64" s="1" t="s">
        <v>66</v>
      </c>
      <c r="T64" s="1" t="s">
        <v>66</v>
      </c>
      <c r="AR64" s="1" t="s">
        <v>53</v>
      </c>
      <c r="AS64" s="1" t="s">
        <v>53</v>
      </c>
      <c r="AU64" s="1" t="s">
        <v>292</v>
      </c>
      <c r="AV64">
        <v>51</v>
      </c>
    </row>
    <row r="65" spans="1:48" ht="30" customHeight="1" x14ac:dyDescent="0.3">
      <c r="A65" s="9" t="s">
        <v>293</v>
      </c>
      <c r="B65" s="9" t="s">
        <v>53</v>
      </c>
      <c r="C65" s="9" t="s">
        <v>122</v>
      </c>
      <c r="D65" s="10">
        <v>2</v>
      </c>
      <c r="E65" s="11"/>
      <c r="F65" s="11"/>
      <c r="G65" s="11"/>
      <c r="H65" s="11"/>
      <c r="I65" s="11"/>
      <c r="J65" s="11"/>
      <c r="K65" s="11"/>
      <c r="L65" s="11"/>
      <c r="M65" s="9" t="s">
        <v>294</v>
      </c>
      <c r="N65" s="1" t="s">
        <v>295</v>
      </c>
      <c r="O65" s="1" t="s">
        <v>53</v>
      </c>
      <c r="P65" s="1" t="s">
        <v>53</v>
      </c>
      <c r="Q65" s="1" t="s">
        <v>271</v>
      </c>
      <c r="R65" s="1" t="s">
        <v>65</v>
      </c>
      <c r="S65" s="1" t="s">
        <v>66</v>
      </c>
      <c r="T65" s="1" t="s">
        <v>66</v>
      </c>
      <c r="AR65" s="1" t="s">
        <v>53</v>
      </c>
      <c r="AS65" s="1" t="s">
        <v>53</v>
      </c>
      <c r="AU65" s="1" t="s">
        <v>296</v>
      </c>
      <c r="AV65">
        <v>52</v>
      </c>
    </row>
    <row r="66" spans="1:48" ht="30" customHeight="1" x14ac:dyDescent="0.3">
      <c r="A66" s="9" t="s">
        <v>297</v>
      </c>
      <c r="B66" s="9" t="s">
        <v>53</v>
      </c>
      <c r="C66" s="9" t="s">
        <v>122</v>
      </c>
      <c r="D66" s="10">
        <v>9</v>
      </c>
      <c r="E66" s="11"/>
      <c r="F66" s="11"/>
      <c r="G66" s="11"/>
      <c r="H66" s="11"/>
      <c r="I66" s="11"/>
      <c r="J66" s="11"/>
      <c r="K66" s="11"/>
      <c r="L66" s="11"/>
      <c r="M66" s="9" t="s">
        <v>298</v>
      </c>
      <c r="N66" s="1" t="s">
        <v>299</v>
      </c>
      <c r="O66" s="1" t="s">
        <v>53</v>
      </c>
      <c r="P66" s="1" t="s">
        <v>53</v>
      </c>
      <c r="Q66" s="1" t="s">
        <v>271</v>
      </c>
      <c r="R66" s="1" t="s">
        <v>65</v>
      </c>
      <c r="S66" s="1" t="s">
        <v>66</v>
      </c>
      <c r="T66" s="1" t="s">
        <v>66</v>
      </c>
      <c r="AR66" s="1" t="s">
        <v>53</v>
      </c>
      <c r="AS66" s="1" t="s">
        <v>53</v>
      </c>
      <c r="AU66" s="1" t="s">
        <v>300</v>
      </c>
      <c r="AV66">
        <v>53</v>
      </c>
    </row>
    <row r="67" spans="1:48" ht="30" customHeight="1" x14ac:dyDescent="0.3">
      <c r="A67" s="9" t="s">
        <v>301</v>
      </c>
      <c r="B67" s="9" t="s">
        <v>53</v>
      </c>
      <c r="C67" s="9" t="s">
        <v>122</v>
      </c>
      <c r="D67" s="10">
        <v>2</v>
      </c>
      <c r="E67" s="11"/>
      <c r="F67" s="11"/>
      <c r="G67" s="11"/>
      <c r="H67" s="11"/>
      <c r="I67" s="11"/>
      <c r="J67" s="11"/>
      <c r="K67" s="11"/>
      <c r="L67" s="11"/>
      <c r="M67" s="9" t="s">
        <v>302</v>
      </c>
      <c r="N67" s="1" t="s">
        <v>303</v>
      </c>
      <c r="O67" s="1" t="s">
        <v>53</v>
      </c>
      <c r="P67" s="1" t="s">
        <v>53</v>
      </c>
      <c r="Q67" s="1" t="s">
        <v>271</v>
      </c>
      <c r="R67" s="1" t="s">
        <v>65</v>
      </c>
      <c r="S67" s="1" t="s">
        <v>66</v>
      </c>
      <c r="T67" s="1" t="s">
        <v>66</v>
      </c>
      <c r="AR67" s="1" t="s">
        <v>53</v>
      </c>
      <c r="AS67" s="1" t="s">
        <v>53</v>
      </c>
      <c r="AU67" s="1" t="s">
        <v>304</v>
      </c>
      <c r="AV67">
        <v>54</v>
      </c>
    </row>
    <row r="68" spans="1:48" ht="30" customHeight="1" x14ac:dyDescent="0.3">
      <c r="A68" s="9" t="s">
        <v>305</v>
      </c>
      <c r="B68" s="9" t="s">
        <v>53</v>
      </c>
      <c r="C68" s="9" t="s">
        <v>122</v>
      </c>
      <c r="D68" s="10">
        <v>4</v>
      </c>
      <c r="E68" s="11"/>
      <c r="F68" s="11"/>
      <c r="G68" s="11"/>
      <c r="H68" s="11"/>
      <c r="I68" s="11"/>
      <c r="J68" s="11"/>
      <c r="K68" s="11"/>
      <c r="L68" s="11"/>
      <c r="M68" s="9" t="s">
        <v>306</v>
      </c>
      <c r="N68" s="1" t="s">
        <v>307</v>
      </c>
      <c r="O68" s="1" t="s">
        <v>53</v>
      </c>
      <c r="P68" s="1" t="s">
        <v>53</v>
      </c>
      <c r="Q68" s="1" t="s">
        <v>271</v>
      </c>
      <c r="R68" s="1" t="s">
        <v>65</v>
      </c>
      <c r="S68" s="1" t="s">
        <v>66</v>
      </c>
      <c r="T68" s="1" t="s">
        <v>66</v>
      </c>
      <c r="AR68" s="1" t="s">
        <v>53</v>
      </c>
      <c r="AS68" s="1" t="s">
        <v>53</v>
      </c>
      <c r="AU68" s="1" t="s">
        <v>308</v>
      </c>
      <c r="AV68">
        <v>55</v>
      </c>
    </row>
    <row r="69" spans="1:48" ht="30" customHeight="1" x14ac:dyDescent="0.3">
      <c r="A69" s="9" t="s">
        <v>309</v>
      </c>
      <c r="B69" s="9" t="s">
        <v>53</v>
      </c>
      <c r="C69" s="9" t="s">
        <v>86</v>
      </c>
      <c r="D69" s="10">
        <v>45.8</v>
      </c>
      <c r="E69" s="11"/>
      <c r="F69" s="11"/>
      <c r="G69" s="11"/>
      <c r="H69" s="11"/>
      <c r="I69" s="11"/>
      <c r="J69" s="11"/>
      <c r="K69" s="11"/>
      <c r="L69" s="11"/>
      <c r="M69" s="9" t="s">
        <v>310</v>
      </c>
      <c r="N69" s="1" t="s">
        <v>311</v>
      </c>
      <c r="O69" s="1" t="s">
        <v>53</v>
      </c>
      <c r="P69" s="1" t="s">
        <v>53</v>
      </c>
      <c r="Q69" s="1" t="s">
        <v>271</v>
      </c>
      <c r="R69" s="1" t="s">
        <v>65</v>
      </c>
      <c r="S69" s="1" t="s">
        <v>66</v>
      </c>
      <c r="T69" s="1" t="s">
        <v>66</v>
      </c>
      <c r="AR69" s="1" t="s">
        <v>53</v>
      </c>
      <c r="AS69" s="1" t="s">
        <v>53</v>
      </c>
      <c r="AU69" s="1" t="s">
        <v>312</v>
      </c>
      <c r="AV69">
        <v>56</v>
      </c>
    </row>
    <row r="70" spans="1:48" ht="30" customHeight="1" x14ac:dyDescent="0.3">
      <c r="A70" s="9" t="s">
        <v>313</v>
      </c>
      <c r="B70" s="9" t="s">
        <v>314</v>
      </c>
      <c r="C70" s="9" t="s">
        <v>167</v>
      </c>
      <c r="D70" s="10">
        <v>14</v>
      </c>
      <c r="E70" s="11"/>
      <c r="F70" s="11"/>
      <c r="G70" s="11"/>
      <c r="H70" s="11"/>
      <c r="I70" s="11"/>
      <c r="J70" s="11"/>
      <c r="K70" s="11"/>
      <c r="L70" s="11"/>
      <c r="M70" s="9" t="s">
        <v>315</v>
      </c>
      <c r="N70" s="1" t="s">
        <v>316</v>
      </c>
      <c r="O70" s="1" t="s">
        <v>53</v>
      </c>
      <c r="P70" s="1" t="s">
        <v>53</v>
      </c>
      <c r="Q70" s="1" t="s">
        <v>271</v>
      </c>
      <c r="R70" s="1" t="s">
        <v>65</v>
      </c>
      <c r="S70" s="1" t="s">
        <v>66</v>
      </c>
      <c r="T70" s="1" t="s">
        <v>66</v>
      </c>
      <c r="AR70" s="1" t="s">
        <v>53</v>
      </c>
      <c r="AS70" s="1" t="s">
        <v>53</v>
      </c>
      <c r="AU70" s="1" t="s">
        <v>317</v>
      </c>
      <c r="AV70">
        <v>137</v>
      </c>
    </row>
    <row r="71" spans="1:48" ht="30" customHeight="1" x14ac:dyDescent="0.3">
      <c r="A71" s="9" t="s">
        <v>318</v>
      </c>
      <c r="B71" s="9" t="s">
        <v>319</v>
      </c>
      <c r="C71" s="9" t="s">
        <v>86</v>
      </c>
      <c r="D71" s="10">
        <v>102.5</v>
      </c>
      <c r="E71" s="11"/>
      <c r="F71" s="11"/>
      <c r="G71" s="11"/>
      <c r="H71" s="11"/>
      <c r="I71" s="11"/>
      <c r="J71" s="11"/>
      <c r="K71" s="11"/>
      <c r="L71" s="11"/>
      <c r="M71" s="9" t="s">
        <v>320</v>
      </c>
      <c r="N71" s="1" t="s">
        <v>321</v>
      </c>
      <c r="O71" s="1" t="s">
        <v>53</v>
      </c>
      <c r="P71" s="1" t="s">
        <v>53</v>
      </c>
      <c r="Q71" s="1" t="s">
        <v>271</v>
      </c>
      <c r="R71" s="1" t="s">
        <v>65</v>
      </c>
      <c r="S71" s="1" t="s">
        <v>66</v>
      </c>
      <c r="T71" s="1" t="s">
        <v>66</v>
      </c>
      <c r="AR71" s="1" t="s">
        <v>53</v>
      </c>
      <c r="AS71" s="1" t="s">
        <v>53</v>
      </c>
      <c r="AU71" s="1" t="s">
        <v>322</v>
      </c>
      <c r="AV71">
        <v>58</v>
      </c>
    </row>
    <row r="72" spans="1:48" ht="30" customHeight="1" x14ac:dyDescent="0.3">
      <c r="A72" s="9" t="s">
        <v>318</v>
      </c>
      <c r="B72" s="9" t="s">
        <v>323</v>
      </c>
      <c r="C72" s="9" t="s">
        <v>86</v>
      </c>
      <c r="D72" s="10">
        <v>45.8</v>
      </c>
      <c r="E72" s="11"/>
      <c r="F72" s="11"/>
      <c r="G72" s="11"/>
      <c r="H72" s="11"/>
      <c r="I72" s="11"/>
      <c r="J72" s="11"/>
      <c r="K72" s="11"/>
      <c r="L72" s="11"/>
      <c r="M72" s="9" t="s">
        <v>324</v>
      </c>
      <c r="N72" s="1" t="s">
        <v>325</v>
      </c>
      <c r="O72" s="1" t="s">
        <v>53</v>
      </c>
      <c r="P72" s="1" t="s">
        <v>53</v>
      </c>
      <c r="Q72" s="1" t="s">
        <v>271</v>
      </c>
      <c r="R72" s="1" t="s">
        <v>65</v>
      </c>
      <c r="S72" s="1" t="s">
        <v>66</v>
      </c>
      <c r="T72" s="1" t="s">
        <v>66</v>
      </c>
      <c r="AR72" s="1" t="s">
        <v>53</v>
      </c>
      <c r="AS72" s="1" t="s">
        <v>53</v>
      </c>
      <c r="AU72" s="1" t="s">
        <v>326</v>
      </c>
      <c r="AV72">
        <v>59</v>
      </c>
    </row>
    <row r="73" spans="1:48" ht="30" customHeight="1" x14ac:dyDescent="0.3">
      <c r="A73" s="9" t="s">
        <v>327</v>
      </c>
      <c r="B73" s="9" t="s">
        <v>53</v>
      </c>
      <c r="C73" s="9" t="s">
        <v>86</v>
      </c>
      <c r="D73" s="10">
        <v>8</v>
      </c>
      <c r="E73" s="11"/>
      <c r="F73" s="11"/>
      <c r="G73" s="11"/>
      <c r="H73" s="11"/>
      <c r="I73" s="11"/>
      <c r="J73" s="11"/>
      <c r="K73" s="11"/>
      <c r="L73" s="11"/>
      <c r="M73" s="9" t="s">
        <v>328</v>
      </c>
      <c r="N73" s="1" t="s">
        <v>329</v>
      </c>
      <c r="O73" s="1" t="s">
        <v>53</v>
      </c>
      <c r="P73" s="1" t="s">
        <v>53</v>
      </c>
      <c r="Q73" s="1" t="s">
        <v>271</v>
      </c>
      <c r="R73" s="1" t="s">
        <v>65</v>
      </c>
      <c r="S73" s="1" t="s">
        <v>66</v>
      </c>
      <c r="T73" s="1" t="s">
        <v>66</v>
      </c>
      <c r="AR73" s="1" t="s">
        <v>53</v>
      </c>
      <c r="AS73" s="1" t="s">
        <v>53</v>
      </c>
      <c r="AU73" s="1" t="s">
        <v>330</v>
      </c>
      <c r="AV73">
        <v>136</v>
      </c>
    </row>
    <row r="74" spans="1:48" ht="30" customHeight="1" x14ac:dyDescent="0.3">
      <c r="A74" s="9" t="s">
        <v>331</v>
      </c>
      <c r="B74" s="9" t="s">
        <v>332</v>
      </c>
      <c r="C74" s="9" t="s">
        <v>333</v>
      </c>
      <c r="D74" s="10">
        <v>12.693</v>
      </c>
      <c r="E74" s="11"/>
      <c r="F74" s="11"/>
      <c r="G74" s="11"/>
      <c r="H74" s="11"/>
      <c r="I74" s="11"/>
      <c r="J74" s="11"/>
      <c r="K74" s="11"/>
      <c r="L74" s="11"/>
      <c r="M74" s="9" t="s">
        <v>53</v>
      </c>
      <c r="N74" s="1" t="s">
        <v>334</v>
      </c>
      <c r="O74" s="1" t="s">
        <v>53</v>
      </c>
      <c r="P74" s="1" t="s">
        <v>53</v>
      </c>
      <c r="Q74" s="1" t="s">
        <v>271</v>
      </c>
      <c r="R74" s="1" t="s">
        <v>66</v>
      </c>
      <c r="S74" s="1" t="s">
        <v>66</v>
      </c>
      <c r="T74" s="1" t="s">
        <v>65</v>
      </c>
      <c r="AR74" s="1" t="s">
        <v>53</v>
      </c>
      <c r="AS74" s="1" t="s">
        <v>53</v>
      </c>
      <c r="AU74" s="1" t="s">
        <v>335</v>
      </c>
      <c r="AV74">
        <v>64</v>
      </c>
    </row>
    <row r="75" spans="1:48" ht="30" customHeight="1" x14ac:dyDescent="0.3">
      <c r="A75" s="9" t="s">
        <v>80</v>
      </c>
      <c r="B75" s="10"/>
      <c r="C75" s="10"/>
      <c r="D75" s="10"/>
      <c r="E75" s="11"/>
      <c r="F75" s="11">
        <f>SUMIF(Q60:Q74,"010108",F60:F74)</f>
        <v>0</v>
      </c>
      <c r="G75" s="11"/>
      <c r="H75" s="11">
        <f>SUMIF(Q60:Q74,"010108",H60:H74)</f>
        <v>0</v>
      </c>
      <c r="I75" s="11"/>
      <c r="J75" s="11">
        <f>SUMIF(Q60:Q74,"010108",J60:J74)</f>
        <v>0</v>
      </c>
      <c r="K75" s="11"/>
      <c r="L75" s="11">
        <f>SUMIF(Q60:Q74,"010108",L60:L74)</f>
        <v>0</v>
      </c>
      <c r="M75" s="10"/>
      <c r="N75" t="s">
        <v>81</v>
      </c>
    </row>
    <row r="76" spans="1:48" ht="30" customHeight="1" x14ac:dyDescent="0.3">
      <c r="A76" s="9" t="s">
        <v>336</v>
      </c>
      <c r="B76" s="9" t="s">
        <v>59</v>
      </c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0"/>
      <c r="Q76" s="1" t="s">
        <v>337</v>
      </c>
    </row>
    <row r="77" spans="1:48" ht="30" customHeight="1" x14ac:dyDescent="0.3">
      <c r="A77" s="9" t="s">
        <v>340</v>
      </c>
      <c r="B77" s="9" t="s">
        <v>341</v>
      </c>
      <c r="C77" s="9" t="s">
        <v>342</v>
      </c>
      <c r="D77" s="10">
        <v>-68.623999999999995</v>
      </c>
      <c r="E77" s="11"/>
      <c r="F77" s="11"/>
      <c r="G77" s="11"/>
      <c r="H77" s="11"/>
      <c r="I77" s="11"/>
      <c r="J77" s="11"/>
      <c r="K77" s="11"/>
      <c r="L77" s="11"/>
      <c r="M77" s="9" t="s">
        <v>343</v>
      </c>
      <c r="N77" s="1" t="s">
        <v>344</v>
      </c>
      <c r="O77" s="1" t="s">
        <v>53</v>
      </c>
      <c r="P77" s="1" t="s">
        <v>53</v>
      </c>
      <c r="Q77" s="1" t="s">
        <v>337</v>
      </c>
      <c r="R77" s="1" t="s">
        <v>66</v>
      </c>
      <c r="S77" s="1" t="s">
        <v>66</v>
      </c>
      <c r="T77" s="1" t="s">
        <v>65</v>
      </c>
      <c r="AR77" s="1" t="s">
        <v>53</v>
      </c>
      <c r="AS77" s="1" t="s">
        <v>53</v>
      </c>
      <c r="AU77" s="1" t="s">
        <v>345</v>
      </c>
      <c r="AV77">
        <v>67</v>
      </c>
    </row>
    <row r="78" spans="1:48" ht="30" customHeight="1" x14ac:dyDescent="0.3">
      <c r="A78" s="9" t="s">
        <v>340</v>
      </c>
      <c r="B78" s="9" t="s">
        <v>346</v>
      </c>
      <c r="C78" s="9" t="s">
        <v>342</v>
      </c>
      <c r="D78" s="10">
        <v>-130.82400000000001</v>
      </c>
      <c r="E78" s="11"/>
      <c r="F78" s="11"/>
      <c r="G78" s="11"/>
      <c r="H78" s="11"/>
      <c r="I78" s="11"/>
      <c r="J78" s="11"/>
      <c r="K78" s="11"/>
      <c r="L78" s="11"/>
      <c r="M78" s="9" t="s">
        <v>343</v>
      </c>
      <c r="N78" s="1" t="s">
        <v>347</v>
      </c>
      <c r="O78" s="1" t="s">
        <v>53</v>
      </c>
      <c r="P78" s="1" t="s">
        <v>53</v>
      </c>
      <c r="Q78" s="1" t="s">
        <v>337</v>
      </c>
      <c r="R78" s="1" t="s">
        <v>66</v>
      </c>
      <c r="S78" s="1" t="s">
        <v>66</v>
      </c>
      <c r="T78" s="1" t="s">
        <v>65</v>
      </c>
      <c r="AR78" s="1" t="s">
        <v>53</v>
      </c>
      <c r="AS78" s="1" t="s">
        <v>53</v>
      </c>
      <c r="AU78" s="1" t="s">
        <v>348</v>
      </c>
      <c r="AV78">
        <v>68</v>
      </c>
    </row>
    <row r="79" spans="1:48" ht="30" customHeight="1" x14ac:dyDescent="0.3">
      <c r="A79" s="9" t="s">
        <v>80</v>
      </c>
      <c r="B79" s="10"/>
      <c r="C79" s="10"/>
      <c r="D79" s="10"/>
      <c r="E79" s="11"/>
      <c r="F79" s="11">
        <f>SUMIF(Q77:Q78,"010109",F77:F78)</f>
        <v>0</v>
      </c>
      <c r="G79" s="11"/>
      <c r="H79" s="11">
        <f>SUMIF(Q77:Q78,"010109",H77:H78)</f>
        <v>0</v>
      </c>
      <c r="I79" s="11"/>
      <c r="J79" s="11">
        <f>SUMIF(Q77:Q78,"010109",J77:J78)</f>
        <v>0</v>
      </c>
      <c r="K79" s="11"/>
      <c r="L79" s="11">
        <f>SUMIF(Q77:Q78,"010109",L77:L78)</f>
        <v>0</v>
      </c>
      <c r="M79" s="10"/>
      <c r="N79" t="s">
        <v>81</v>
      </c>
    </row>
    <row r="80" spans="1:48" ht="30" customHeight="1" x14ac:dyDescent="0.3">
      <c r="A80" s="9" t="s">
        <v>349</v>
      </c>
      <c r="B80" s="9" t="s">
        <v>59</v>
      </c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0"/>
      <c r="Q80" s="1" t="s">
        <v>350</v>
      </c>
    </row>
    <row r="81" spans="1:48" ht="30" customHeight="1" x14ac:dyDescent="0.3">
      <c r="A81" s="9" t="s">
        <v>352</v>
      </c>
      <c r="B81" s="9" t="s">
        <v>353</v>
      </c>
      <c r="C81" s="9" t="s">
        <v>333</v>
      </c>
      <c r="D81" s="10">
        <v>10.657</v>
      </c>
      <c r="E81" s="11"/>
      <c r="F81" s="11"/>
      <c r="G81" s="11"/>
      <c r="H81" s="11"/>
      <c r="I81" s="11"/>
      <c r="J81" s="11"/>
      <c r="K81" s="11"/>
      <c r="L81" s="11"/>
      <c r="M81" s="9" t="s">
        <v>53</v>
      </c>
      <c r="N81" s="1" t="s">
        <v>354</v>
      </c>
      <c r="O81" s="1" t="s">
        <v>53</v>
      </c>
      <c r="P81" s="1" t="s">
        <v>53</v>
      </c>
      <c r="Q81" s="1" t="s">
        <v>350</v>
      </c>
      <c r="R81" s="1" t="s">
        <v>66</v>
      </c>
      <c r="S81" s="1" t="s">
        <v>66</v>
      </c>
      <c r="T81" s="1" t="s">
        <v>65</v>
      </c>
      <c r="AR81" s="1" t="s">
        <v>53</v>
      </c>
      <c r="AS81" s="1" t="s">
        <v>53</v>
      </c>
      <c r="AU81" s="1" t="s">
        <v>355</v>
      </c>
      <c r="AV81">
        <v>62</v>
      </c>
    </row>
    <row r="82" spans="1:48" ht="30" customHeight="1" x14ac:dyDescent="0.3">
      <c r="A82" s="9" t="s">
        <v>352</v>
      </c>
      <c r="B82" s="9" t="s">
        <v>356</v>
      </c>
      <c r="C82" s="9" t="s">
        <v>333</v>
      </c>
      <c r="D82" s="10">
        <v>2.036</v>
      </c>
      <c r="E82" s="11"/>
      <c r="F82" s="11"/>
      <c r="G82" s="11"/>
      <c r="H82" s="11"/>
      <c r="I82" s="11"/>
      <c r="J82" s="11"/>
      <c r="K82" s="11"/>
      <c r="L82" s="11"/>
      <c r="M82" s="9" t="s">
        <v>53</v>
      </c>
      <c r="N82" s="1" t="s">
        <v>357</v>
      </c>
      <c r="O82" s="1" t="s">
        <v>53</v>
      </c>
      <c r="P82" s="1" t="s">
        <v>53</v>
      </c>
      <c r="Q82" s="1" t="s">
        <v>350</v>
      </c>
      <c r="R82" s="1" t="s">
        <v>66</v>
      </c>
      <c r="S82" s="1" t="s">
        <v>66</v>
      </c>
      <c r="T82" s="1" t="s">
        <v>65</v>
      </c>
      <c r="AR82" s="1" t="s">
        <v>53</v>
      </c>
      <c r="AS82" s="1" t="s">
        <v>53</v>
      </c>
      <c r="AU82" s="1" t="s">
        <v>358</v>
      </c>
      <c r="AV82">
        <v>63</v>
      </c>
    </row>
    <row r="83" spans="1:48" ht="30" customHeight="1" x14ac:dyDescent="0.3">
      <c r="A83" s="9" t="s">
        <v>359</v>
      </c>
      <c r="B83" s="9" t="s">
        <v>360</v>
      </c>
      <c r="C83" s="9" t="s">
        <v>333</v>
      </c>
      <c r="D83" s="10">
        <v>12.693</v>
      </c>
      <c r="E83" s="11"/>
      <c r="F83" s="11"/>
      <c r="G83" s="11"/>
      <c r="H83" s="11"/>
      <c r="I83" s="11"/>
      <c r="J83" s="11"/>
      <c r="K83" s="11"/>
      <c r="L83" s="11"/>
      <c r="M83" s="9" t="s">
        <v>53</v>
      </c>
      <c r="N83" s="1" t="s">
        <v>361</v>
      </c>
      <c r="O83" s="1" t="s">
        <v>53</v>
      </c>
      <c r="P83" s="1" t="s">
        <v>53</v>
      </c>
      <c r="Q83" s="1" t="s">
        <v>350</v>
      </c>
      <c r="R83" s="1" t="s">
        <v>66</v>
      </c>
      <c r="S83" s="1" t="s">
        <v>66</v>
      </c>
      <c r="T83" s="1" t="s">
        <v>65</v>
      </c>
      <c r="AR83" s="1" t="s">
        <v>53</v>
      </c>
      <c r="AS83" s="1" t="s">
        <v>53</v>
      </c>
      <c r="AU83" s="1" t="s">
        <v>362</v>
      </c>
      <c r="AV83">
        <v>65</v>
      </c>
    </row>
    <row r="84" spans="1:48" ht="30" customHeight="1" x14ac:dyDescent="0.3">
      <c r="A84" s="9" t="s">
        <v>80</v>
      </c>
      <c r="B84" s="10"/>
      <c r="C84" s="10"/>
      <c r="D84" s="10"/>
      <c r="E84" s="11"/>
      <c r="F84" s="11">
        <f>SUMIF(Q81:Q83,"010110",F81:F83)</f>
        <v>0</v>
      </c>
      <c r="G84" s="11"/>
      <c r="H84" s="11">
        <f>SUMIF(Q81:Q83,"010110",H81:H83)</f>
        <v>0</v>
      </c>
      <c r="I84" s="11"/>
      <c r="J84" s="11">
        <f>SUMIF(Q81:Q83,"010110",J81:J83)</f>
        <v>0</v>
      </c>
      <c r="K84" s="11"/>
      <c r="L84" s="11">
        <f>SUMIF(Q81:Q83,"010110",L81:L83)</f>
        <v>0</v>
      </c>
      <c r="M84" s="10"/>
      <c r="N84" t="s">
        <v>81</v>
      </c>
    </row>
    <row r="85" spans="1:48" ht="30" customHeight="1" x14ac:dyDescent="0.3">
      <c r="A85" s="9" t="s">
        <v>365</v>
      </c>
      <c r="B85" s="9" t="s">
        <v>367</v>
      </c>
      <c r="C85" s="10"/>
      <c r="D85" s="10"/>
      <c r="E85" s="11"/>
      <c r="F85" s="11"/>
      <c r="G85" s="11"/>
      <c r="H85" s="11"/>
      <c r="I85" s="11"/>
      <c r="J85" s="11"/>
      <c r="K85" s="11"/>
      <c r="L85" s="11"/>
      <c r="M85" s="10"/>
      <c r="Q85" s="1" t="s">
        <v>366</v>
      </c>
    </row>
    <row r="86" spans="1:48" ht="30" customHeight="1" x14ac:dyDescent="0.3">
      <c r="A86" s="9" t="s">
        <v>368</v>
      </c>
      <c r="B86" s="9" t="s">
        <v>369</v>
      </c>
      <c r="C86" s="9" t="s">
        <v>86</v>
      </c>
      <c r="D86" s="10">
        <v>1415</v>
      </c>
      <c r="E86" s="11"/>
      <c r="F86" s="11"/>
      <c r="G86" s="11"/>
      <c r="H86" s="11"/>
      <c r="I86" s="11"/>
      <c r="J86" s="11"/>
      <c r="K86" s="11"/>
      <c r="L86" s="11"/>
      <c r="M86" s="9" t="s">
        <v>370</v>
      </c>
      <c r="N86" s="1" t="s">
        <v>371</v>
      </c>
      <c r="O86" s="1" t="s">
        <v>53</v>
      </c>
      <c r="P86" s="1" t="s">
        <v>53</v>
      </c>
      <c r="Q86" s="1" t="s">
        <v>366</v>
      </c>
      <c r="R86" s="1" t="s">
        <v>65</v>
      </c>
      <c r="S86" s="1" t="s">
        <v>66</v>
      </c>
      <c r="T86" s="1" t="s">
        <v>66</v>
      </c>
      <c r="AR86" s="1" t="s">
        <v>53</v>
      </c>
      <c r="AS86" s="1" t="s">
        <v>53</v>
      </c>
      <c r="AU86" s="1" t="s">
        <v>372</v>
      </c>
      <c r="AV86">
        <v>138</v>
      </c>
    </row>
    <row r="87" spans="1:48" ht="30" customHeight="1" x14ac:dyDescent="0.3">
      <c r="A87" s="9" t="s">
        <v>373</v>
      </c>
      <c r="B87" s="9" t="s">
        <v>374</v>
      </c>
      <c r="C87" s="9" t="s">
        <v>86</v>
      </c>
      <c r="D87" s="10">
        <v>1415</v>
      </c>
      <c r="E87" s="11"/>
      <c r="F87" s="11"/>
      <c r="G87" s="11"/>
      <c r="H87" s="11"/>
      <c r="I87" s="11"/>
      <c r="J87" s="11"/>
      <c r="K87" s="11"/>
      <c r="L87" s="11"/>
      <c r="M87" s="9" t="s">
        <v>375</v>
      </c>
      <c r="N87" s="1" t="s">
        <v>376</v>
      </c>
      <c r="O87" s="1" t="s">
        <v>53</v>
      </c>
      <c r="P87" s="1" t="s">
        <v>53</v>
      </c>
      <c r="Q87" s="1" t="s">
        <v>366</v>
      </c>
      <c r="R87" s="1" t="s">
        <v>65</v>
      </c>
      <c r="S87" s="1" t="s">
        <v>66</v>
      </c>
      <c r="T87" s="1" t="s">
        <v>66</v>
      </c>
      <c r="AR87" s="1" t="s">
        <v>53</v>
      </c>
      <c r="AS87" s="1" t="s">
        <v>53</v>
      </c>
      <c r="AU87" s="1" t="s">
        <v>377</v>
      </c>
      <c r="AV87">
        <v>141</v>
      </c>
    </row>
    <row r="88" spans="1:48" ht="30" customHeight="1" x14ac:dyDescent="0.3">
      <c r="A88" s="9" t="s">
        <v>80</v>
      </c>
      <c r="B88" s="10"/>
      <c r="C88" s="10"/>
      <c r="D88" s="10"/>
      <c r="E88" s="11"/>
      <c r="F88" s="11">
        <f>SUMIF(Q86:Q87,"010201",F86:F87)</f>
        <v>0</v>
      </c>
      <c r="G88" s="11"/>
      <c r="H88" s="11">
        <f>SUMIF(Q86:Q87,"010201",H86:H87)</f>
        <v>0</v>
      </c>
      <c r="I88" s="11"/>
      <c r="J88" s="11">
        <f>SUMIF(Q86:Q87,"010201",J86:J87)</f>
        <v>0</v>
      </c>
      <c r="K88" s="11"/>
      <c r="L88" s="11">
        <f>SUMIF(Q86:Q87,"010201",L86:L87)</f>
        <v>0</v>
      </c>
      <c r="M88" s="10"/>
      <c r="N88" t="s">
        <v>81</v>
      </c>
    </row>
    <row r="89" spans="1:48" ht="30" customHeight="1" x14ac:dyDescent="0.3">
      <c r="A89" s="9" t="s">
        <v>380</v>
      </c>
      <c r="B89" s="9" t="s">
        <v>382</v>
      </c>
      <c r="C89" s="10"/>
      <c r="D89" s="10"/>
      <c r="E89" s="11"/>
      <c r="F89" s="11"/>
      <c r="G89" s="11"/>
      <c r="H89" s="11"/>
      <c r="I89" s="11"/>
      <c r="J89" s="11"/>
      <c r="K89" s="11"/>
      <c r="L89" s="11"/>
      <c r="M89" s="10"/>
      <c r="Q89" s="1" t="s">
        <v>381</v>
      </c>
    </row>
    <row r="90" spans="1:48" ht="30" customHeight="1" x14ac:dyDescent="0.3">
      <c r="A90" s="9" t="s">
        <v>383</v>
      </c>
      <c r="B90" s="9" t="s">
        <v>53</v>
      </c>
      <c r="C90" s="9" t="s">
        <v>86</v>
      </c>
      <c r="D90" s="10">
        <v>330</v>
      </c>
      <c r="E90" s="11"/>
      <c r="F90" s="11"/>
      <c r="G90" s="11"/>
      <c r="H90" s="11"/>
      <c r="I90" s="11"/>
      <c r="J90" s="11"/>
      <c r="K90" s="11"/>
      <c r="L90" s="11"/>
      <c r="M90" s="9" t="s">
        <v>384</v>
      </c>
      <c r="N90" s="1" t="s">
        <v>385</v>
      </c>
      <c r="O90" s="1" t="s">
        <v>53</v>
      </c>
      <c r="P90" s="1" t="s">
        <v>53</v>
      </c>
      <c r="Q90" s="1" t="s">
        <v>381</v>
      </c>
      <c r="R90" s="1" t="s">
        <v>65</v>
      </c>
      <c r="S90" s="1" t="s">
        <v>66</v>
      </c>
      <c r="T90" s="1" t="s">
        <v>66</v>
      </c>
      <c r="AR90" s="1" t="s">
        <v>53</v>
      </c>
      <c r="AS90" s="1" t="s">
        <v>53</v>
      </c>
      <c r="AU90" s="1" t="s">
        <v>386</v>
      </c>
      <c r="AV90">
        <v>85</v>
      </c>
    </row>
    <row r="91" spans="1:48" ht="30" customHeight="1" x14ac:dyDescent="0.3">
      <c r="A91" s="9" t="s">
        <v>149</v>
      </c>
      <c r="B91" s="9" t="s">
        <v>154</v>
      </c>
      <c r="C91" s="9" t="s">
        <v>86</v>
      </c>
      <c r="D91" s="10">
        <v>330</v>
      </c>
      <c r="E91" s="11"/>
      <c r="F91" s="11"/>
      <c r="G91" s="11"/>
      <c r="H91" s="11"/>
      <c r="I91" s="11"/>
      <c r="J91" s="11"/>
      <c r="K91" s="11"/>
      <c r="L91" s="11"/>
      <c r="M91" s="9" t="s">
        <v>155</v>
      </c>
      <c r="N91" s="1" t="s">
        <v>156</v>
      </c>
      <c r="O91" s="1" t="s">
        <v>53</v>
      </c>
      <c r="P91" s="1" t="s">
        <v>53</v>
      </c>
      <c r="Q91" s="1" t="s">
        <v>381</v>
      </c>
      <c r="R91" s="1" t="s">
        <v>65</v>
      </c>
      <c r="S91" s="1" t="s">
        <v>66</v>
      </c>
      <c r="T91" s="1" t="s">
        <v>66</v>
      </c>
      <c r="AR91" s="1" t="s">
        <v>53</v>
      </c>
      <c r="AS91" s="1" t="s">
        <v>53</v>
      </c>
      <c r="AU91" s="1" t="s">
        <v>387</v>
      </c>
      <c r="AV91">
        <v>79</v>
      </c>
    </row>
    <row r="92" spans="1:48" ht="30" customHeight="1" x14ac:dyDescent="0.3">
      <c r="A92" s="9" t="s">
        <v>388</v>
      </c>
      <c r="B92" s="9" t="s">
        <v>389</v>
      </c>
      <c r="C92" s="9" t="s">
        <v>86</v>
      </c>
      <c r="D92" s="10">
        <v>330</v>
      </c>
      <c r="E92" s="11"/>
      <c r="F92" s="11"/>
      <c r="G92" s="11"/>
      <c r="H92" s="11"/>
      <c r="I92" s="11"/>
      <c r="J92" s="11"/>
      <c r="K92" s="11"/>
      <c r="L92" s="11"/>
      <c r="M92" s="9" t="s">
        <v>390</v>
      </c>
      <c r="N92" s="1" t="s">
        <v>391</v>
      </c>
      <c r="O92" s="1" t="s">
        <v>53</v>
      </c>
      <c r="P92" s="1" t="s">
        <v>53</v>
      </c>
      <c r="Q92" s="1" t="s">
        <v>381</v>
      </c>
      <c r="R92" s="1" t="s">
        <v>65</v>
      </c>
      <c r="S92" s="1" t="s">
        <v>66</v>
      </c>
      <c r="T92" s="1" t="s">
        <v>66</v>
      </c>
      <c r="AR92" s="1" t="s">
        <v>53</v>
      </c>
      <c r="AS92" s="1" t="s">
        <v>53</v>
      </c>
      <c r="AU92" s="1" t="s">
        <v>392</v>
      </c>
      <c r="AV92">
        <v>167</v>
      </c>
    </row>
    <row r="93" spans="1:48" ht="30" customHeight="1" x14ac:dyDescent="0.3">
      <c r="A93" s="9" t="s">
        <v>331</v>
      </c>
      <c r="B93" s="9" t="s">
        <v>332</v>
      </c>
      <c r="C93" s="9" t="s">
        <v>333</v>
      </c>
      <c r="D93" s="10">
        <v>0.32900000000000001</v>
      </c>
      <c r="E93" s="11"/>
      <c r="F93" s="11"/>
      <c r="G93" s="11"/>
      <c r="H93" s="11"/>
      <c r="I93" s="11"/>
      <c r="J93" s="11"/>
      <c r="K93" s="11"/>
      <c r="L93" s="11"/>
      <c r="M93" s="9" t="s">
        <v>53</v>
      </c>
      <c r="N93" s="1" t="s">
        <v>334</v>
      </c>
      <c r="O93" s="1" t="s">
        <v>53</v>
      </c>
      <c r="P93" s="1" t="s">
        <v>53</v>
      </c>
      <c r="Q93" s="1" t="s">
        <v>381</v>
      </c>
      <c r="R93" s="1" t="s">
        <v>66</v>
      </c>
      <c r="S93" s="1" t="s">
        <v>66</v>
      </c>
      <c r="T93" s="1" t="s">
        <v>65</v>
      </c>
      <c r="AR93" s="1" t="s">
        <v>53</v>
      </c>
      <c r="AS93" s="1" t="s">
        <v>53</v>
      </c>
      <c r="AU93" s="1" t="s">
        <v>393</v>
      </c>
      <c r="AV93">
        <v>88</v>
      </c>
    </row>
    <row r="94" spans="1:48" ht="30" customHeight="1" x14ac:dyDescent="0.3">
      <c r="A94" s="9" t="s">
        <v>80</v>
      </c>
      <c r="B94" s="10"/>
      <c r="C94" s="10"/>
      <c r="D94" s="10"/>
      <c r="E94" s="11"/>
      <c r="F94" s="11">
        <f>SUMIF(Q90:Q93,"010301",F90:F93)</f>
        <v>0</v>
      </c>
      <c r="G94" s="11"/>
      <c r="H94" s="11">
        <f>SUMIF(Q90:Q93,"010301",H90:H93)</f>
        <v>0</v>
      </c>
      <c r="I94" s="11"/>
      <c r="J94" s="11">
        <f>SUMIF(Q90:Q93,"010301",J90:J93)</f>
        <v>0</v>
      </c>
      <c r="K94" s="11"/>
      <c r="L94" s="11">
        <f>SUMIF(Q90:Q93,"010301",L90:L93)</f>
        <v>0</v>
      </c>
      <c r="M94" s="10"/>
      <c r="N94" t="s">
        <v>81</v>
      </c>
    </row>
    <row r="95" spans="1:48" ht="30" customHeight="1" x14ac:dyDescent="0.3">
      <c r="A95" s="9" t="s">
        <v>394</v>
      </c>
      <c r="B95" s="9" t="s">
        <v>382</v>
      </c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0"/>
      <c r="Q95" s="1" t="s">
        <v>395</v>
      </c>
    </row>
    <row r="96" spans="1:48" ht="30" customHeight="1" x14ac:dyDescent="0.3">
      <c r="A96" s="9" t="s">
        <v>352</v>
      </c>
      <c r="B96" s="9" t="s">
        <v>356</v>
      </c>
      <c r="C96" s="9" t="s">
        <v>333</v>
      </c>
      <c r="D96" s="10">
        <v>0.32900000000000001</v>
      </c>
      <c r="E96" s="11"/>
      <c r="F96" s="11"/>
      <c r="G96" s="11"/>
      <c r="H96" s="11"/>
      <c r="I96" s="11"/>
      <c r="J96" s="11"/>
      <c r="K96" s="11"/>
      <c r="L96" s="11"/>
      <c r="M96" s="9" t="s">
        <v>53</v>
      </c>
      <c r="N96" s="1" t="s">
        <v>357</v>
      </c>
      <c r="O96" s="1" t="s">
        <v>53</v>
      </c>
      <c r="P96" s="1" t="s">
        <v>53</v>
      </c>
      <c r="Q96" s="1" t="s">
        <v>395</v>
      </c>
      <c r="R96" s="1" t="s">
        <v>66</v>
      </c>
      <c r="S96" s="1" t="s">
        <v>66</v>
      </c>
      <c r="T96" s="1" t="s">
        <v>65</v>
      </c>
      <c r="AR96" s="1" t="s">
        <v>53</v>
      </c>
      <c r="AS96" s="1" t="s">
        <v>53</v>
      </c>
      <c r="AU96" s="1" t="s">
        <v>396</v>
      </c>
      <c r="AV96">
        <v>87</v>
      </c>
    </row>
    <row r="97" spans="1:48" ht="30" customHeight="1" x14ac:dyDescent="0.3">
      <c r="A97" s="9" t="s">
        <v>359</v>
      </c>
      <c r="B97" s="9" t="s">
        <v>360</v>
      </c>
      <c r="C97" s="9" t="s">
        <v>333</v>
      </c>
      <c r="D97" s="10">
        <v>0.32900000000000001</v>
      </c>
      <c r="E97" s="11"/>
      <c r="F97" s="11"/>
      <c r="G97" s="11"/>
      <c r="H97" s="11"/>
      <c r="I97" s="11"/>
      <c r="J97" s="11"/>
      <c r="K97" s="11"/>
      <c r="L97" s="11"/>
      <c r="M97" s="9" t="s">
        <v>53</v>
      </c>
      <c r="N97" s="1" t="s">
        <v>361</v>
      </c>
      <c r="O97" s="1" t="s">
        <v>53</v>
      </c>
      <c r="P97" s="1" t="s">
        <v>53</v>
      </c>
      <c r="Q97" s="1" t="s">
        <v>395</v>
      </c>
      <c r="R97" s="1" t="s">
        <v>66</v>
      </c>
      <c r="S97" s="1" t="s">
        <v>66</v>
      </c>
      <c r="T97" s="1" t="s">
        <v>65</v>
      </c>
      <c r="AR97" s="1" t="s">
        <v>53</v>
      </c>
      <c r="AS97" s="1" t="s">
        <v>53</v>
      </c>
      <c r="AU97" s="1" t="s">
        <v>397</v>
      </c>
      <c r="AV97">
        <v>89</v>
      </c>
    </row>
    <row r="98" spans="1:48" ht="30" customHeight="1" x14ac:dyDescent="0.3">
      <c r="A98" s="9" t="s">
        <v>80</v>
      </c>
      <c r="B98" s="10"/>
      <c r="C98" s="10"/>
      <c r="D98" s="10"/>
      <c r="E98" s="11"/>
      <c r="F98" s="11">
        <f>SUMIF(Q96:Q97,"010302",F96:F97)</f>
        <v>0</v>
      </c>
      <c r="G98" s="11"/>
      <c r="H98" s="11">
        <f>SUMIF(Q96:Q97,"010302",H96:H97)</f>
        <v>0</v>
      </c>
      <c r="I98" s="11"/>
      <c r="J98" s="11">
        <f>SUMIF(Q96:Q97,"010302",J96:J97)</f>
        <v>0</v>
      </c>
      <c r="K98" s="11"/>
      <c r="L98" s="11">
        <f>SUMIF(Q96:Q97,"010302",L96:L97)</f>
        <v>0</v>
      </c>
      <c r="M98" s="10"/>
      <c r="N98" t="s">
        <v>81</v>
      </c>
    </row>
    <row r="99" spans="1:48" ht="30" customHeight="1" x14ac:dyDescent="0.3">
      <c r="A99" s="9" t="s">
        <v>400</v>
      </c>
      <c r="B99" s="9" t="s">
        <v>402</v>
      </c>
      <c r="C99" s="10"/>
      <c r="D99" s="10"/>
      <c r="E99" s="11"/>
      <c r="F99" s="11"/>
      <c r="G99" s="11"/>
      <c r="H99" s="11"/>
      <c r="I99" s="11"/>
      <c r="J99" s="11"/>
      <c r="K99" s="11"/>
      <c r="L99" s="11"/>
      <c r="M99" s="10"/>
      <c r="Q99" s="1" t="s">
        <v>401</v>
      </c>
    </row>
    <row r="100" spans="1:48" ht="30" customHeight="1" x14ac:dyDescent="0.3">
      <c r="A100" s="9" t="s">
        <v>403</v>
      </c>
      <c r="B100" s="9" t="s">
        <v>404</v>
      </c>
      <c r="C100" s="9" t="s">
        <v>122</v>
      </c>
      <c r="D100" s="10">
        <v>14</v>
      </c>
      <c r="E100" s="11"/>
      <c r="F100" s="11"/>
      <c r="G100" s="11"/>
      <c r="H100" s="11"/>
      <c r="I100" s="11"/>
      <c r="J100" s="11"/>
      <c r="K100" s="11"/>
      <c r="L100" s="11"/>
      <c r="M100" s="9" t="s">
        <v>405</v>
      </c>
      <c r="N100" s="1" t="s">
        <v>406</v>
      </c>
      <c r="O100" s="1" t="s">
        <v>53</v>
      </c>
      <c r="P100" s="1" t="s">
        <v>53</v>
      </c>
      <c r="Q100" s="1" t="s">
        <v>401</v>
      </c>
      <c r="R100" s="1" t="s">
        <v>65</v>
      </c>
      <c r="S100" s="1" t="s">
        <v>66</v>
      </c>
      <c r="T100" s="1" t="s">
        <v>66</v>
      </c>
      <c r="AR100" s="1" t="s">
        <v>53</v>
      </c>
      <c r="AS100" s="1" t="s">
        <v>53</v>
      </c>
      <c r="AU100" s="1" t="s">
        <v>407</v>
      </c>
      <c r="AV100">
        <v>142</v>
      </c>
    </row>
    <row r="101" spans="1:48" ht="30" customHeight="1" x14ac:dyDescent="0.3">
      <c r="A101" s="9" t="s">
        <v>408</v>
      </c>
      <c r="B101" s="9" t="s">
        <v>53</v>
      </c>
      <c r="C101" s="9" t="s">
        <v>122</v>
      </c>
      <c r="D101" s="10">
        <v>14</v>
      </c>
      <c r="E101" s="11"/>
      <c r="F101" s="11"/>
      <c r="G101" s="11"/>
      <c r="H101" s="11"/>
      <c r="I101" s="11"/>
      <c r="J101" s="11"/>
      <c r="K101" s="11"/>
      <c r="L101" s="11"/>
      <c r="M101" s="9" t="s">
        <v>409</v>
      </c>
      <c r="N101" s="1" t="s">
        <v>410</v>
      </c>
      <c r="O101" s="1" t="s">
        <v>53</v>
      </c>
      <c r="P101" s="1" t="s">
        <v>53</v>
      </c>
      <c r="Q101" s="1" t="s">
        <v>401</v>
      </c>
      <c r="R101" s="1" t="s">
        <v>65</v>
      </c>
      <c r="S101" s="1" t="s">
        <v>66</v>
      </c>
      <c r="T101" s="1" t="s">
        <v>66</v>
      </c>
      <c r="AR101" s="1" t="s">
        <v>53</v>
      </c>
      <c r="AS101" s="1" t="s">
        <v>53</v>
      </c>
      <c r="AU101" s="1" t="s">
        <v>411</v>
      </c>
      <c r="AV101">
        <v>94</v>
      </c>
    </row>
    <row r="102" spans="1:48" ht="30" customHeight="1" x14ac:dyDescent="0.3">
      <c r="A102" s="9" t="s">
        <v>331</v>
      </c>
      <c r="B102" s="9" t="s">
        <v>332</v>
      </c>
      <c r="C102" s="9" t="s">
        <v>333</v>
      </c>
      <c r="D102" s="10">
        <v>1.909</v>
      </c>
      <c r="E102" s="11"/>
      <c r="F102" s="11"/>
      <c r="G102" s="11"/>
      <c r="H102" s="11"/>
      <c r="I102" s="11"/>
      <c r="J102" s="11"/>
      <c r="K102" s="11"/>
      <c r="L102" s="11"/>
      <c r="M102" s="9" t="s">
        <v>53</v>
      </c>
      <c r="N102" s="1" t="s">
        <v>334</v>
      </c>
      <c r="O102" s="1" t="s">
        <v>53</v>
      </c>
      <c r="P102" s="1" t="s">
        <v>53</v>
      </c>
      <c r="Q102" s="1" t="s">
        <v>401</v>
      </c>
      <c r="R102" s="1" t="s">
        <v>66</v>
      </c>
      <c r="S102" s="1" t="s">
        <v>66</v>
      </c>
      <c r="T102" s="1" t="s">
        <v>65</v>
      </c>
      <c r="AR102" s="1" t="s">
        <v>53</v>
      </c>
      <c r="AS102" s="1" t="s">
        <v>53</v>
      </c>
      <c r="AU102" s="1" t="s">
        <v>412</v>
      </c>
      <c r="AV102">
        <v>99</v>
      </c>
    </row>
    <row r="103" spans="1:48" ht="30" customHeight="1" x14ac:dyDescent="0.3">
      <c r="A103" s="9" t="s">
        <v>80</v>
      </c>
      <c r="B103" s="10"/>
      <c r="C103" s="10"/>
      <c r="D103" s="10"/>
      <c r="E103" s="11"/>
      <c r="F103" s="11">
        <f>SUMIF(Q100:Q102,"010401",F100:F102)</f>
        <v>0</v>
      </c>
      <c r="G103" s="11"/>
      <c r="H103" s="11">
        <f>SUMIF(Q100:Q102,"010401",H100:H102)</f>
        <v>0</v>
      </c>
      <c r="I103" s="11"/>
      <c r="J103" s="11">
        <f>SUMIF(Q100:Q102,"010401",J100:J102)</f>
        <v>0</v>
      </c>
      <c r="K103" s="11"/>
      <c r="L103" s="11">
        <f>SUMIF(Q100:Q102,"010401",L100:L102)</f>
        <v>0</v>
      </c>
      <c r="M103" s="10"/>
      <c r="N103" t="s">
        <v>81</v>
      </c>
    </row>
    <row r="104" spans="1:48" ht="30" customHeight="1" x14ac:dyDescent="0.3">
      <c r="A104" s="9" t="s">
        <v>413</v>
      </c>
      <c r="B104" s="9" t="s">
        <v>402</v>
      </c>
      <c r="C104" s="10"/>
      <c r="D104" s="10"/>
      <c r="E104" s="11"/>
      <c r="F104" s="11"/>
      <c r="G104" s="11"/>
      <c r="H104" s="11"/>
      <c r="I104" s="11"/>
      <c r="J104" s="11"/>
      <c r="K104" s="11"/>
      <c r="L104" s="11"/>
      <c r="M104" s="10"/>
      <c r="Q104" s="1" t="s">
        <v>414</v>
      </c>
    </row>
    <row r="105" spans="1:48" ht="30" customHeight="1" x14ac:dyDescent="0.3">
      <c r="A105" s="9" t="s">
        <v>352</v>
      </c>
      <c r="B105" s="9" t="s">
        <v>415</v>
      </c>
      <c r="C105" s="9" t="s">
        <v>333</v>
      </c>
      <c r="D105" s="10">
        <v>1.2090000000000001</v>
      </c>
      <c r="E105" s="11"/>
      <c r="F105" s="11"/>
      <c r="G105" s="11"/>
      <c r="H105" s="11"/>
      <c r="I105" s="11"/>
      <c r="J105" s="11"/>
      <c r="K105" s="11"/>
      <c r="L105" s="11"/>
      <c r="M105" s="9" t="s">
        <v>53</v>
      </c>
      <c r="N105" s="1" t="s">
        <v>416</v>
      </c>
      <c r="O105" s="1" t="s">
        <v>53</v>
      </c>
      <c r="P105" s="1" t="s">
        <v>53</v>
      </c>
      <c r="Q105" s="1" t="s">
        <v>414</v>
      </c>
      <c r="R105" s="1" t="s">
        <v>66</v>
      </c>
      <c r="S105" s="1" t="s">
        <v>66</v>
      </c>
      <c r="T105" s="1" t="s">
        <v>65</v>
      </c>
      <c r="AR105" s="1" t="s">
        <v>53</v>
      </c>
      <c r="AS105" s="1" t="s">
        <v>53</v>
      </c>
      <c r="AU105" s="1" t="s">
        <v>417</v>
      </c>
      <c r="AV105">
        <v>146</v>
      </c>
    </row>
    <row r="106" spans="1:48" ht="30" customHeight="1" x14ac:dyDescent="0.3">
      <c r="A106" s="9" t="s">
        <v>352</v>
      </c>
      <c r="B106" s="9" t="s">
        <v>356</v>
      </c>
      <c r="C106" s="9" t="s">
        <v>333</v>
      </c>
      <c r="D106" s="10">
        <v>0.7</v>
      </c>
      <c r="E106" s="11"/>
      <c r="F106" s="11"/>
      <c r="G106" s="11"/>
      <c r="H106" s="11"/>
      <c r="I106" s="11"/>
      <c r="J106" s="11"/>
      <c r="K106" s="11"/>
      <c r="L106" s="11"/>
      <c r="M106" s="9" t="s">
        <v>53</v>
      </c>
      <c r="N106" s="1" t="s">
        <v>357</v>
      </c>
      <c r="O106" s="1" t="s">
        <v>53</v>
      </c>
      <c r="P106" s="1" t="s">
        <v>53</v>
      </c>
      <c r="Q106" s="1" t="s">
        <v>414</v>
      </c>
      <c r="R106" s="1" t="s">
        <v>66</v>
      </c>
      <c r="S106" s="1" t="s">
        <v>66</v>
      </c>
      <c r="T106" s="1" t="s">
        <v>65</v>
      </c>
      <c r="AR106" s="1" t="s">
        <v>53</v>
      </c>
      <c r="AS106" s="1" t="s">
        <v>53</v>
      </c>
      <c r="AU106" s="1" t="s">
        <v>418</v>
      </c>
      <c r="AV106">
        <v>98</v>
      </c>
    </row>
    <row r="107" spans="1:48" ht="30" customHeight="1" x14ac:dyDescent="0.3">
      <c r="A107" s="9" t="s">
        <v>359</v>
      </c>
      <c r="B107" s="9" t="s">
        <v>360</v>
      </c>
      <c r="C107" s="9" t="s">
        <v>333</v>
      </c>
      <c r="D107" s="10">
        <v>1.909</v>
      </c>
      <c r="E107" s="11"/>
      <c r="F107" s="11"/>
      <c r="G107" s="11"/>
      <c r="H107" s="11"/>
      <c r="I107" s="11"/>
      <c r="J107" s="11"/>
      <c r="K107" s="11"/>
      <c r="L107" s="11"/>
      <c r="M107" s="9" t="s">
        <v>53</v>
      </c>
      <c r="N107" s="1" t="s">
        <v>361</v>
      </c>
      <c r="O107" s="1" t="s">
        <v>53</v>
      </c>
      <c r="P107" s="1" t="s">
        <v>53</v>
      </c>
      <c r="Q107" s="1" t="s">
        <v>414</v>
      </c>
      <c r="R107" s="1" t="s">
        <v>66</v>
      </c>
      <c r="S107" s="1" t="s">
        <v>66</v>
      </c>
      <c r="T107" s="1" t="s">
        <v>65</v>
      </c>
      <c r="AR107" s="1" t="s">
        <v>53</v>
      </c>
      <c r="AS107" s="1" t="s">
        <v>53</v>
      </c>
      <c r="AU107" s="1" t="s">
        <v>419</v>
      </c>
      <c r="AV107">
        <v>100</v>
      </c>
    </row>
    <row r="108" spans="1:48" ht="30" customHeight="1" x14ac:dyDescent="0.3">
      <c r="A108" s="9" t="s">
        <v>80</v>
      </c>
      <c r="B108" s="10"/>
      <c r="C108" s="10"/>
      <c r="D108" s="10"/>
      <c r="E108" s="11"/>
      <c r="F108" s="11">
        <f>SUMIF(Q105:Q107,"010402",F105:F107)</f>
        <v>0</v>
      </c>
      <c r="G108" s="11"/>
      <c r="H108" s="11">
        <f>SUMIF(Q105:Q107,"010402",H105:H107)</f>
        <v>0</v>
      </c>
      <c r="I108" s="11"/>
      <c r="J108" s="11">
        <f>SUMIF(Q105:Q107,"010402",J105:J107)</f>
        <v>0</v>
      </c>
      <c r="K108" s="11"/>
      <c r="L108" s="11">
        <f>SUMIF(Q105:Q107,"010402",L105:L107)</f>
        <v>0</v>
      </c>
      <c r="M108" s="10"/>
      <c r="N108" t="s">
        <v>81</v>
      </c>
    </row>
    <row r="109" spans="1:48" ht="30" customHeight="1" x14ac:dyDescent="0.3">
      <c r="A109" s="9" t="s">
        <v>422</v>
      </c>
      <c r="B109" s="9" t="s">
        <v>424</v>
      </c>
      <c r="C109" s="10"/>
      <c r="D109" s="10"/>
      <c r="E109" s="11"/>
      <c r="F109" s="11"/>
      <c r="G109" s="11"/>
      <c r="H109" s="11"/>
      <c r="I109" s="11"/>
      <c r="J109" s="11"/>
      <c r="K109" s="11"/>
      <c r="L109" s="11"/>
      <c r="M109" s="10"/>
      <c r="Q109" s="1" t="s">
        <v>423</v>
      </c>
    </row>
    <row r="110" spans="1:48" ht="30" customHeight="1" x14ac:dyDescent="0.3">
      <c r="A110" s="9" t="s">
        <v>425</v>
      </c>
      <c r="B110" s="9" t="s">
        <v>426</v>
      </c>
      <c r="C110" s="9" t="s">
        <v>122</v>
      </c>
      <c r="D110" s="10">
        <v>4</v>
      </c>
      <c r="E110" s="11"/>
      <c r="F110" s="11"/>
      <c r="G110" s="11"/>
      <c r="H110" s="11"/>
      <c r="I110" s="11"/>
      <c r="J110" s="11"/>
      <c r="K110" s="11"/>
      <c r="L110" s="11"/>
      <c r="M110" s="9" t="s">
        <v>53</v>
      </c>
      <c r="N110" s="1" t="s">
        <v>427</v>
      </c>
      <c r="O110" s="1" t="s">
        <v>53</v>
      </c>
      <c r="P110" s="1" t="s">
        <v>53</v>
      </c>
      <c r="Q110" s="1" t="s">
        <v>423</v>
      </c>
      <c r="R110" s="1" t="s">
        <v>66</v>
      </c>
      <c r="S110" s="1" t="s">
        <v>66</v>
      </c>
      <c r="T110" s="1" t="s">
        <v>65</v>
      </c>
      <c r="AR110" s="1" t="s">
        <v>53</v>
      </c>
      <c r="AS110" s="1" t="s">
        <v>53</v>
      </c>
      <c r="AU110" s="1" t="s">
        <v>428</v>
      </c>
      <c r="AV110">
        <v>147</v>
      </c>
    </row>
    <row r="111" spans="1:48" ht="30" customHeight="1" x14ac:dyDescent="0.3">
      <c r="A111" s="9" t="s">
        <v>429</v>
      </c>
      <c r="B111" s="9" t="s">
        <v>430</v>
      </c>
      <c r="C111" s="9" t="s">
        <v>122</v>
      </c>
      <c r="D111" s="10">
        <v>32</v>
      </c>
      <c r="E111" s="11"/>
      <c r="F111" s="11"/>
      <c r="G111" s="11"/>
      <c r="H111" s="11"/>
      <c r="I111" s="11"/>
      <c r="J111" s="11"/>
      <c r="K111" s="11"/>
      <c r="L111" s="11"/>
      <c r="M111" s="9" t="s">
        <v>53</v>
      </c>
      <c r="N111" s="1" t="s">
        <v>431</v>
      </c>
      <c r="O111" s="1" t="s">
        <v>53</v>
      </c>
      <c r="P111" s="1" t="s">
        <v>53</v>
      </c>
      <c r="Q111" s="1" t="s">
        <v>423</v>
      </c>
      <c r="R111" s="1" t="s">
        <v>66</v>
      </c>
      <c r="S111" s="1" t="s">
        <v>66</v>
      </c>
      <c r="T111" s="1" t="s">
        <v>65</v>
      </c>
      <c r="AR111" s="1" t="s">
        <v>53</v>
      </c>
      <c r="AS111" s="1" t="s">
        <v>53</v>
      </c>
      <c r="AU111" s="1" t="s">
        <v>432</v>
      </c>
      <c r="AV111">
        <v>148</v>
      </c>
    </row>
    <row r="112" spans="1:48" ht="30" customHeight="1" x14ac:dyDescent="0.3">
      <c r="A112" s="9" t="s">
        <v>433</v>
      </c>
      <c r="B112" s="9" t="s">
        <v>434</v>
      </c>
      <c r="C112" s="9" t="s">
        <v>122</v>
      </c>
      <c r="D112" s="10">
        <v>3</v>
      </c>
      <c r="E112" s="11"/>
      <c r="F112" s="11"/>
      <c r="G112" s="11"/>
      <c r="H112" s="11"/>
      <c r="I112" s="11"/>
      <c r="J112" s="11"/>
      <c r="K112" s="11"/>
      <c r="L112" s="11"/>
      <c r="M112" s="9" t="s">
        <v>53</v>
      </c>
      <c r="N112" s="1" t="s">
        <v>435</v>
      </c>
      <c r="O112" s="1" t="s">
        <v>53</v>
      </c>
      <c r="P112" s="1" t="s">
        <v>53</v>
      </c>
      <c r="Q112" s="1" t="s">
        <v>423</v>
      </c>
      <c r="R112" s="1" t="s">
        <v>66</v>
      </c>
      <c r="S112" s="1" t="s">
        <v>66</v>
      </c>
      <c r="T112" s="1" t="s">
        <v>65</v>
      </c>
      <c r="AR112" s="1" t="s">
        <v>53</v>
      </c>
      <c r="AS112" s="1" t="s">
        <v>53</v>
      </c>
      <c r="AU112" s="1" t="s">
        <v>436</v>
      </c>
      <c r="AV112">
        <v>149</v>
      </c>
    </row>
    <row r="113" spans="1:48" ht="30" customHeight="1" x14ac:dyDescent="0.3">
      <c r="A113" s="9" t="s">
        <v>437</v>
      </c>
      <c r="B113" s="9" t="s">
        <v>438</v>
      </c>
      <c r="C113" s="9" t="s">
        <v>122</v>
      </c>
      <c r="D113" s="10">
        <v>2</v>
      </c>
      <c r="E113" s="11"/>
      <c r="F113" s="11"/>
      <c r="G113" s="11"/>
      <c r="H113" s="11"/>
      <c r="I113" s="11"/>
      <c r="J113" s="11"/>
      <c r="K113" s="11"/>
      <c r="L113" s="11"/>
      <c r="M113" s="9" t="s">
        <v>53</v>
      </c>
      <c r="N113" s="1" t="s">
        <v>439</v>
      </c>
      <c r="O113" s="1" t="s">
        <v>53</v>
      </c>
      <c r="P113" s="1" t="s">
        <v>53</v>
      </c>
      <c r="Q113" s="1" t="s">
        <v>423</v>
      </c>
      <c r="R113" s="1" t="s">
        <v>66</v>
      </c>
      <c r="S113" s="1" t="s">
        <v>66</v>
      </c>
      <c r="T113" s="1" t="s">
        <v>65</v>
      </c>
      <c r="AR113" s="1" t="s">
        <v>53</v>
      </c>
      <c r="AS113" s="1" t="s">
        <v>53</v>
      </c>
      <c r="AU113" s="1" t="s">
        <v>440</v>
      </c>
      <c r="AV113">
        <v>150</v>
      </c>
    </row>
    <row r="114" spans="1:48" ht="30" customHeight="1" x14ac:dyDescent="0.3">
      <c r="A114" s="9" t="s">
        <v>441</v>
      </c>
      <c r="B114" s="9" t="s">
        <v>442</v>
      </c>
      <c r="C114" s="9" t="s">
        <v>122</v>
      </c>
      <c r="D114" s="10">
        <v>8</v>
      </c>
      <c r="E114" s="11"/>
      <c r="F114" s="11"/>
      <c r="G114" s="11"/>
      <c r="H114" s="11"/>
      <c r="I114" s="11"/>
      <c r="J114" s="11"/>
      <c r="K114" s="11"/>
      <c r="L114" s="11"/>
      <c r="M114" s="9" t="s">
        <v>53</v>
      </c>
      <c r="N114" s="1" t="s">
        <v>443</v>
      </c>
      <c r="O114" s="1" t="s">
        <v>53</v>
      </c>
      <c r="P114" s="1" t="s">
        <v>53</v>
      </c>
      <c r="Q114" s="1" t="s">
        <v>423</v>
      </c>
      <c r="R114" s="1" t="s">
        <v>66</v>
      </c>
      <c r="S114" s="1" t="s">
        <v>66</v>
      </c>
      <c r="T114" s="1" t="s">
        <v>65</v>
      </c>
      <c r="AR114" s="1" t="s">
        <v>53</v>
      </c>
      <c r="AS114" s="1" t="s">
        <v>53</v>
      </c>
      <c r="AU114" s="1" t="s">
        <v>444</v>
      </c>
      <c r="AV114">
        <v>151</v>
      </c>
    </row>
    <row r="115" spans="1:48" ht="30" customHeight="1" x14ac:dyDescent="0.3">
      <c r="A115" s="9" t="s">
        <v>445</v>
      </c>
      <c r="B115" s="9" t="s">
        <v>446</v>
      </c>
      <c r="C115" s="9" t="s">
        <v>122</v>
      </c>
      <c r="D115" s="10">
        <v>8</v>
      </c>
      <c r="E115" s="11"/>
      <c r="F115" s="11"/>
      <c r="G115" s="11"/>
      <c r="H115" s="11"/>
      <c r="I115" s="11"/>
      <c r="J115" s="11"/>
      <c r="K115" s="11"/>
      <c r="L115" s="11"/>
      <c r="M115" s="9" t="s">
        <v>53</v>
      </c>
      <c r="N115" s="1" t="s">
        <v>447</v>
      </c>
      <c r="O115" s="1" t="s">
        <v>53</v>
      </c>
      <c r="P115" s="1" t="s">
        <v>53</v>
      </c>
      <c r="Q115" s="1" t="s">
        <v>423</v>
      </c>
      <c r="R115" s="1" t="s">
        <v>66</v>
      </c>
      <c r="S115" s="1" t="s">
        <v>66</v>
      </c>
      <c r="T115" s="1" t="s">
        <v>65</v>
      </c>
      <c r="AR115" s="1" t="s">
        <v>53</v>
      </c>
      <c r="AS115" s="1" t="s">
        <v>53</v>
      </c>
      <c r="AU115" s="1" t="s">
        <v>448</v>
      </c>
      <c r="AV115">
        <v>152</v>
      </c>
    </row>
    <row r="116" spans="1:48" ht="30" customHeight="1" x14ac:dyDescent="0.3">
      <c r="A116" s="9" t="s">
        <v>445</v>
      </c>
      <c r="B116" s="9" t="s">
        <v>449</v>
      </c>
      <c r="C116" s="9" t="s">
        <v>122</v>
      </c>
      <c r="D116" s="10">
        <v>2</v>
      </c>
      <c r="E116" s="11"/>
      <c r="F116" s="11"/>
      <c r="G116" s="11"/>
      <c r="H116" s="11"/>
      <c r="I116" s="11"/>
      <c r="J116" s="11"/>
      <c r="K116" s="11"/>
      <c r="L116" s="11"/>
      <c r="M116" s="9" t="s">
        <v>53</v>
      </c>
      <c r="N116" s="1" t="s">
        <v>450</v>
      </c>
      <c r="O116" s="1" t="s">
        <v>53</v>
      </c>
      <c r="P116" s="1" t="s">
        <v>53</v>
      </c>
      <c r="Q116" s="1" t="s">
        <v>423</v>
      </c>
      <c r="R116" s="1" t="s">
        <v>66</v>
      </c>
      <c r="S116" s="1" t="s">
        <v>66</v>
      </c>
      <c r="T116" s="1" t="s">
        <v>65</v>
      </c>
      <c r="AR116" s="1" t="s">
        <v>53</v>
      </c>
      <c r="AS116" s="1" t="s">
        <v>53</v>
      </c>
      <c r="AU116" s="1" t="s">
        <v>451</v>
      </c>
      <c r="AV116">
        <v>153</v>
      </c>
    </row>
    <row r="117" spans="1:48" ht="30" customHeight="1" x14ac:dyDescent="0.3">
      <c r="A117" s="9" t="s">
        <v>452</v>
      </c>
      <c r="B117" s="9" t="s">
        <v>453</v>
      </c>
      <c r="C117" s="9" t="s">
        <v>122</v>
      </c>
      <c r="D117" s="10">
        <v>5</v>
      </c>
      <c r="E117" s="11"/>
      <c r="F117" s="11"/>
      <c r="G117" s="11"/>
      <c r="H117" s="11"/>
      <c r="I117" s="11"/>
      <c r="J117" s="11"/>
      <c r="K117" s="11"/>
      <c r="L117" s="11"/>
      <c r="M117" s="9" t="s">
        <v>53</v>
      </c>
      <c r="N117" s="1" t="s">
        <v>454</v>
      </c>
      <c r="O117" s="1" t="s">
        <v>53</v>
      </c>
      <c r="P117" s="1" t="s">
        <v>53</v>
      </c>
      <c r="Q117" s="1" t="s">
        <v>423</v>
      </c>
      <c r="R117" s="1" t="s">
        <v>66</v>
      </c>
      <c r="S117" s="1" t="s">
        <v>66</v>
      </c>
      <c r="T117" s="1" t="s">
        <v>65</v>
      </c>
      <c r="AR117" s="1" t="s">
        <v>53</v>
      </c>
      <c r="AS117" s="1" t="s">
        <v>53</v>
      </c>
      <c r="AU117" s="1" t="s">
        <v>455</v>
      </c>
      <c r="AV117">
        <v>154</v>
      </c>
    </row>
    <row r="118" spans="1:48" ht="30" customHeight="1" x14ac:dyDescent="0.3">
      <c r="A118" s="9" t="s">
        <v>456</v>
      </c>
      <c r="B118" s="9" t="s">
        <v>457</v>
      </c>
      <c r="C118" s="9" t="s">
        <v>458</v>
      </c>
      <c r="D118" s="10">
        <v>1</v>
      </c>
      <c r="E118" s="11"/>
      <c r="F118" s="11"/>
      <c r="G118" s="11"/>
      <c r="H118" s="11"/>
      <c r="I118" s="11"/>
      <c r="J118" s="11"/>
      <c r="K118" s="11"/>
      <c r="L118" s="11"/>
      <c r="M118" s="9" t="s">
        <v>53</v>
      </c>
      <c r="N118" s="1" t="s">
        <v>459</v>
      </c>
      <c r="O118" s="1" t="s">
        <v>53</v>
      </c>
      <c r="P118" s="1" t="s">
        <v>53</v>
      </c>
      <c r="Q118" s="1" t="s">
        <v>423</v>
      </c>
      <c r="R118" s="1" t="s">
        <v>66</v>
      </c>
      <c r="S118" s="1" t="s">
        <v>66</v>
      </c>
      <c r="T118" s="1" t="s">
        <v>65</v>
      </c>
      <c r="AR118" s="1" t="s">
        <v>53</v>
      </c>
      <c r="AS118" s="1" t="s">
        <v>53</v>
      </c>
      <c r="AU118" s="1" t="s">
        <v>460</v>
      </c>
      <c r="AV118">
        <v>155</v>
      </c>
    </row>
    <row r="119" spans="1:48" ht="30" customHeight="1" x14ac:dyDescent="0.3">
      <c r="A119" s="9" t="s">
        <v>80</v>
      </c>
      <c r="B119" s="10"/>
      <c r="C119" s="10"/>
      <c r="D119" s="10"/>
      <c r="E119" s="11"/>
      <c r="F119" s="11">
        <f>SUMIF(Q110:Q118,"010501",F110:F118)</f>
        <v>0</v>
      </c>
      <c r="G119" s="11"/>
      <c r="H119" s="11">
        <f>SUMIF(Q110:Q118,"010501",H110:H118)</f>
        <v>0</v>
      </c>
      <c r="I119" s="11"/>
      <c r="J119" s="11">
        <f>SUMIF(Q110:Q118,"010501",J110:J118)</f>
        <v>0</v>
      </c>
      <c r="K119" s="11"/>
      <c r="L119" s="11">
        <f>SUMIF(Q110:Q118,"010501",L110:L118)</f>
        <v>0</v>
      </c>
      <c r="M119" s="10"/>
      <c r="N119" t="s">
        <v>81</v>
      </c>
    </row>
  </sheetData>
  <mergeCells count="44">
    <mergeCell ref="AU3:AU4"/>
    <mergeCell ref="AV3:AV4"/>
    <mergeCell ref="AO3:AO4"/>
    <mergeCell ref="AP3:AP4"/>
    <mergeCell ref="AQ3:AQ4"/>
    <mergeCell ref="AR3:AR4"/>
    <mergeCell ref="AS3:AS4"/>
    <mergeCell ref="AT3:AT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16" manualBreakCount="16">
    <brk id="9" max="16383" man="1"/>
    <brk id="16" max="16383" man="1"/>
    <brk id="23" max="16383" man="1"/>
    <brk id="31" max="16383" man="1"/>
    <brk id="44" max="16383" man="1"/>
    <brk id="48" max="16383" man="1"/>
    <brk id="58" max="16383" man="1"/>
    <brk id="75" max="16383" man="1"/>
    <brk id="79" max="16383" man="1"/>
    <brk id="84" max="16383" man="1"/>
    <brk id="88" max="16383" man="1"/>
    <brk id="94" max="16383" man="1"/>
    <brk id="98" max="16383" man="1"/>
    <brk id="103" max="16383" man="1"/>
    <brk id="108" max="16383" man="1"/>
    <brk id="1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eun ju</dc:creator>
  <cp:lastModifiedBy>User</cp:lastModifiedBy>
  <cp:lastPrinted>2026-09-30T07:03:35Z</cp:lastPrinted>
  <dcterms:created xsi:type="dcterms:W3CDTF">2026-09-22T08:55:58Z</dcterms:created>
  <dcterms:modified xsi:type="dcterms:W3CDTF">2026-10-27T00:50:59Z</dcterms:modified>
</cp:coreProperties>
</file>