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소나무 생육환경 개선사업\"/>
    </mc:Choice>
  </mc:AlternateContent>
  <xr:revisionPtr revIDLastSave="0" documentId="13_ncr:1_{250C937C-18D0-4FA8-978D-124CF5FA63CB}" xr6:coauthVersionLast="47" xr6:coauthVersionMax="47" xr10:uidLastSave="{00000000-0000-0000-0000-000000000000}"/>
  <bookViews>
    <workbookView xWindow="-28920" yWindow="-120" windowWidth="29040" windowHeight="15720" tabRatio="817" xr2:uid="{00000000-000D-0000-FFFF-FFFF00000000}"/>
  </bookViews>
  <sheets>
    <sheet name="갑지" sheetId="15" r:id="rId1"/>
    <sheet name="원가계산서" sheetId="16" r:id="rId2"/>
    <sheet name="내역서" sheetId="17" r:id="rId3"/>
    <sheet name="일위대가목록" sheetId="18" r:id="rId4"/>
    <sheet name="일위대가호표" sheetId="19" r:id="rId5"/>
    <sheet name="수량산출서" sheetId="20" r:id="rId6"/>
    <sheet name="임목폐기물산근" sheetId="21" r:id="rId7"/>
    <sheet name="단가산출목록" sheetId="8" r:id="rId8"/>
    <sheet name="단가산출" sheetId="7" r:id="rId9"/>
    <sheet name="건설기계목록" sheetId="6" r:id="rId10"/>
    <sheet name="건설기계" sheetId="5" r:id="rId11"/>
    <sheet name="건설기계기초자료" sheetId="14" r:id="rId12"/>
    <sheet name="건설기계적용기준" sheetId="4" r:id="rId13"/>
    <sheet name="노임단가" sheetId="2" r:id="rId14"/>
    <sheet name="자재단가" sheetId="1" r:id="rId15"/>
  </sheets>
  <definedNames>
    <definedName name="_xlnm.Print_Area" localSheetId="0">갑지!$A$1:$L$20</definedName>
    <definedName name="_xlnm.Print_Area" localSheetId="10">건설기계!$A$1:$M$42</definedName>
    <definedName name="_xlnm.Print_Area" localSheetId="11">건설기계기초자료!$A$1:$F$173</definedName>
    <definedName name="_xlnm.Print_Area" localSheetId="9">건설기계목록!$A$1:$I$31</definedName>
    <definedName name="_xlnm.Print_Area" localSheetId="12">건설기계적용기준!$A$1:$H$17</definedName>
    <definedName name="_xlnm.Print_Area" localSheetId="2">내역서!$A$1:$N$30</definedName>
    <definedName name="_xlnm.Print_Area" localSheetId="13">노임단가!$A$1:$L$36</definedName>
    <definedName name="_xlnm.Print_Area" localSheetId="8">단가산출!$A$1:$DA$81</definedName>
    <definedName name="_xlnm.Print_Area" localSheetId="7">단가산출목록!$A$1:$J$35</definedName>
    <definedName name="_xlnm.Print_Area" localSheetId="5">수량산출서!$A$1:$J$39</definedName>
    <definedName name="_xlnm.Print_Area" localSheetId="1">원가계산서!$A$1:$F$36</definedName>
    <definedName name="_xlnm.Print_Area" localSheetId="4">일위대가호표!$A$1:$M$93</definedName>
    <definedName name="_xlnm.Print_Area" localSheetId="6">임목폐기물산근!$A$1:$U$55</definedName>
    <definedName name="_xlnm.Print_Area" localSheetId="14">자재단가!$A$1:$Q$9</definedName>
    <definedName name="_xlnm.Print_Titles" localSheetId="10">건설기계!$3:$4</definedName>
    <definedName name="_xlnm.Print_Titles" localSheetId="9">건설기계목록!$3:$4</definedName>
    <definedName name="_xlnm.Print_Titles" localSheetId="2">내역서!$1:$4</definedName>
    <definedName name="_xlnm.Print_Titles" localSheetId="13">노임단가!$3:$4</definedName>
    <definedName name="_xlnm.Print_Titles" localSheetId="8">단가산출!$3:$4</definedName>
    <definedName name="_xlnm.Print_Titles" localSheetId="7">단가산출목록!$3:$4</definedName>
    <definedName name="_xlnm.Print_Titles" localSheetId="5">수량산출서!$1:$1</definedName>
    <definedName name="_xlnm.Print_Titles" localSheetId="3">일위대가목록!$1:$4</definedName>
    <definedName name="_xlnm.Print_Titles" localSheetId="4">일위대가호표!$1:$4</definedName>
    <definedName name="_xlnm.Print_Titles" localSheetId="14">자재단가!$3:$4</definedName>
    <definedName name="건설기계운전사">노임단가!$K$6</definedName>
    <definedName name="내역서">#REF!</definedName>
    <definedName name="보통인부">노임단가!$K$8</definedName>
    <definedName name="일반기계운전사">노임단가!$K$9</definedName>
    <definedName name="특별인부">노임단가!$K$7</definedName>
    <definedName name="화물차운전사">노임단가!$K$5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8" i="20" l="1"/>
  <c r="F9" i="20"/>
  <c r="K28" i="18"/>
  <c r="K29" i="18"/>
  <c r="C31" i="20"/>
  <c r="C37" i="20"/>
  <c r="D6" i="20"/>
  <c r="E6" i="20"/>
  <c r="G6" i="20"/>
  <c r="D7" i="20"/>
  <c r="C20" i="20" s="1"/>
  <c r="E7" i="20"/>
  <c r="F7" i="20"/>
  <c r="G7" i="20"/>
  <c r="D8" i="20"/>
  <c r="C11" i="17" s="1"/>
  <c r="E8" i="20"/>
  <c r="G8" i="20"/>
  <c r="D9" i="20"/>
  <c r="E9" i="20"/>
  <c r="G9" i="20"/>
  <c r="C35" i="20"/>
  <c r="C36" i="20"/>
  <c r="G15" i="5"/>
  <c r="H6" i="5"/>
  <c r="J6" i="5"/>
  <c r="H7" i="5"/>
  <c r="J7" i="5"/>
  <c r="F8" i="5"/>
  <c r="G8" i="5"/>
  <c r="K8" i="5" s="1"/>
  <c r="J8" i="5"/>
  <c r="C9" i="5"/>
  <c r="H9" i="5" s="1"/>
  <c r="O9" i="5"/>
  <c r="S9" i="5" s="1"/>
  <c r="C69" i="19"/>
  <c r="C68" i="19"/>
  <c r="F68" i="19" s="1"/>
  <c r="C67" i="19"/>
  <c r="J67" i="19" s="1"/>
  <c r="C66" i="19"/>
  <c r="J66" i="19" s="1"/>
  <c r="C41" i="19"/>
  <c r="C40" i="19"/>
  <c r="F40" i="19" s="1"/>
  <c r="C39" i="19"/>
  <c r="F39" i="19" s="1"/>
  <c r="C38" i="19"/>
  <c r="J38" i="19" s="1"/>
  <c r="C34" i="19"/>
  <c r="C33" i="19"/>
  <c r="J33" i="19" s="1"/>
  <c r="C32" i="19"/>
  <c r="F32" i="19" s="1"/>
  <c r="C31" i="19"/>
  <c r="J31" i="19" s="1"/>
  <c r="C27" i="19"/>
  <c r="C26" i="19"/>
  <c r="F26" i="19" s="1"/>
  <c r="C25" i="19"/>
  <c r="J25" i="19" s="1"/>
  <c r="C24" i="19"/>
  <c r="F24" i="19" s="1"/>
  <c r="C62" i="19"/>
  <c r="J62" i="19" s="1"/>
  <c r="C61" i="19"/>
  <c r="J61" i="19" s="1"/>
  <c r="C60" i="19"/>
  <c r="C20" i="19"/>
  <c r="C19" i="19"/>
  <c r="C18" i="19"/>
  <c r="C14" i="19"/>
  <c r="C13" i="19"/>
  <c r="C12" i="19"/>
  <c r="C8" i="19"/>
  <c r="C7" i="19"/>
  <c r="C6" i="19"/>
  <c r="C20" i="17"/>
  <c r="I12" i="18"/>
  <c r="G12" i="18"/>
  <c r="E12" i="18"/>
  <c r="E20" i="17" s="1"/>
  <c r="D12" i="18"/>
  <c r="D20" i="17" s="1"/>
  <c r="C12" i="18"/>
  <c r="B12" i="18"/>
  <c r="B20" i="17" s="1"/>
  <c r="A12" i="18"/>
  <c r="I48" i="19"/>
  <c r="J48" i="19" s="1"/>
  <c r="J47" i="19" s="1"/>
  <c r="J12" i="18" s="1"/>
  <c r="J20" i="17" s="1"/>
  <c r="I45" i="19"/>
  <c r="K48" i="19"/>
  <c r="H48" i="19"/>
  <c r="F48" i="19"/>
  <c r="H47" i="19"/>
  <c r="H12" i="18" s="1"/>
  <c r="H20" i="17" s="1"/>
  <c r="I20" i="17" s="1"/>
  <c r="F47" i="19"/>
  <c r="F12" i="18" s="1"/>
  <c r="BP15" i="20"/>
  <c r="BO15" i="20"/>
  <c r="BN15" i="20"/>
  <c r="BM15" i="20"/>
  <c r="BL15" i="20"/>
  <c r="BK15" i="20"/>
  <c r="BJ15" i="20"/>
  <c r="BI15" i="20"/>
  <c r="BH15" i="20"/>
  <c r="BG15" i="20"/>
  <c r="BF15" i="20"/>
  <c r="BE15" i="20"/>
  <c r="BD15" i="20"/>
  <c r="BC15" i="20"/>
  <c r="BB15" i="20"/>
  <c r="BA15" i="20"/>
  <c r="AZ15" i="20"/>
  <c r="AY15" i="20"/>
  <c r="AX15" i="20"/>
  <c r="AW15" i="20"/>
  <c r="AV15" i="20"/>
  <c r="AU15" i="20"/>
  <c r="AT15" i="20"/>
  <c r="AS15" i="20"/>
  <c r="AR15" i="20"/>
  <c r="AQ15" i="20"/>
  <c r="AP15" i="20"/>
  <c r="AO15" i="20"/>
  <c r="AN15" i="20"/>
  <c r="AM15" i="20"/>
  <c r="AL15" i="20"/>
  <c r="AK15" i="20"/>
  <c r="AJ15" i="20"/>
  <c r="AI15" i="20"/>
  <c r="AH15" i="20"/>
  <c r="AG15" i="20"/>
  <c r="AF15" i="20"/>
  <c r="AE15" i="20"/>
  <c r="AD15" i="20"/>
  <c r="AC15" i="20"/>
  <c r="AB15" i="20"/>
  <c r="AA15" i="20"/>
  <c r="Z15" i="20"/>
  <c r="Y15" i="20"/>
  <c r="X15" i="20"/>
  <c r="W15" i="20"/>
  <c r="V15" i="20"/>
  <c r="U15" i="20"/>
  <c r="T15" i="20"/>
  <c r="S15" i="20"/>
  <c r="R15" i="20"/>
  <c r="H15" i="20"/>
  <c r="E33" i="20"/>
  <c r="E37" i="20"/>
  <c r="E32" i="20"/>
  <c r="E26" i="20"/>
  <c r="E22" i="20"/>
  <c r="E36" i="20"/>
  <c r="E31" i="20"/>
  <c r="E29" i="20"/>
  <c r="E25" i="20"/>
  <c r="E21" i="20"/>
  <c r="E35" i="20"/>
  <c r="E28" i="20"/>
  <c r="E20" i="20"/>
  <c r="H14" i="20"/>
  <c r="H12" i="20"/>
  <c r="H13" i="20"/>
  <c r="H11" i="20"/>
  <c r="H10" i="20"/>
  <c r="H8" i="20"/>
  <c r="H9" i="20"/>
  <c r="H6" i="20"/>
  <c r="H7" i="20"/>
  <c r="E32" i="17"/>
  <c r="D32" i="17"/>
  <c r="B32" i="17"/>
  <c r="I10" i="18"/>
  <c r="G10" i="18"/>
  <c r="E10" i="18"/>
  <c r="E16" i="17" s="1"/>
  <c r="D10" i="18"/>
  <c r="D16" i="17" s="1"/>
  <c r="C10" i="18"/>
  <c r="B10" i="18"/>
  <c r="B16" i="17" s="1"/>
  <c r="I9" i="18"/>
  <c r="G9" i="18"/>
  <c r="E9" i="18"/>
  <c r="E15" i="17" s="1"/>
  <c r="D9" i="18"/>
  <c r="D15" i="17" s="1"/>
  <c r="C9" i="18"/>
  <c r="B9" i="18"/>
  <c r="B15" i="17" s="1"/>
  <c r="I8" i="18"/>
  <c r="G8" i="18"/>
  <c r="E8" i="18"/>
  <c r="E14" i="17" s="1"/>
  <c r="D8" i="18"/>
  <c r="D14" i="17" s="1"/>
  <c r="C8" i="18"/>
  <c r="B8" i="18"/>
  <c r="B14" i="17" s="1"/>
  <c r="E31" i="17"/>
  <c r="D31" i="17"/>
  <c r="B31" i="17"/>
  <c r="A10" i="18"/>
  <c r="A9" i="18"/>
  <c r="A8" i="18"/>
  <c r="H70" i="19"/>
  <c r="F70" i="19"/>
  <c r="G68" i="19"/>
  <c r="G67" i="19"/>
  <c r="K67" i="19" s="1"/>
  <c r="G66" i="19"/>
  <c r="H42" i="19"/>
  <c r="F42" i="19"/>
  <c r="G40" i="19"/>
  <c r="K40" i="19" s="1"/>
  <c r="G39" i="19"/>
  <c r="K39" i="19" s="1"/>
  <c r="G38" i="19"/>
  <c r="K38" i="19" s="1"/>
  <c r="H35" i="19"/>
  <c r="F35" i="19"/>
  <c r="G33" i="19"/>
  <c r="G32" i="19"/>
  <c r="G31" i="19"/>
  <c r="H28" i="19"/>
  <c r="F28" i="19"/>
  <c r="G26" i="19"/>
  <c r="K26" i="19" s="1"/>
  <c r="G25" i="19"/>
  <c r="K25" i="19" s="1"/>
  <c r="G24" i="19"/>
  <c r="J60" i="19"/>
  <c r="H63" i="19"/>
  <c r="F63" i="19"/>
  <c r="G62" i="19"/>
  <c r="K62" i="19" s="1"/>
  <c r="G61" i="19"/>
  <c r="G60" i="19"/>
  <c r="K60" i="19" s="1"/>
  <c r="BQ14" i="20"/>
  <c r="K12" i="18" l="1"/>
  <c r="F20" i="17"/>
  <c r="L20" i="17" s="1"/>
  <c r="K20" i="17"/>
  <c r="L47" i="19"/>
  <c r="L48" i="19"/>
  <c r="C24" i="20"/>
  <c r="F9" i="5"/>
  <c r="H8" i="5"/>
  <c r="L8" i="5" s="1"/>
  <c r="H10" i="5"/>
  <c r="F5" i="6" s="1"/>
  <c r="I9" i="5"/>
  <c r="K9" i="5" s="1"/>
  <c r="C12" i="17"/>
  <c r="C31" i="17"/>
  <c r="C15" i="17"/>
  <c r="C13" i="17"/>
  <c r="C32" i="17"/>
  <c r="C14" i="17"/>
  <c r="C16" i="17"/>
  <c r="C28" i="20"/>
  <c r="G28" i="20" s="1"/>
  <c r="C29" i="20"/>
  <c r="G29" i="20" s="1"/>
  <c r="D15" i="20"/>
  <c r="C22" i="20"/>
  <c r="C33" i="20"/>
  <c r="G33" i="20" s="1"/>
  <c r="C32" i="20"/>
  <c r="G15" i="20"/>
  <c r="C26" i="20"/>
  <c r="C25" i="20"/>
  <c r="C21" i="20"/>
  <c r="E15" i="20"/>
  <c r="F15" i="20"/>
  <c r="C38" i="20"/>
  <c r="G37" i="20"/>
  <c r="G36" i="20"/>
  <c r="I12" i="20"/>
  <c r="I13" i="20"/>
  <c r="G35" i="20"/>
  <c r="I11" i="20"/>
  <c r="G31" i="20"/>
  <c r="I10" i="20"/>
  <c r="I7" i="20"/>
  <c r="I9" i="20"/>
  <c r="I14" i="20"/>
  <c r="I8" i="20"/>
  <c r="I6" i="20"/>
  <c r="H39" i="19"/>
  <c r="J39" i="19"/>
  <c r="H31" i="19"/>
  <c r="K31" i="19"/>
  <c r="H32" i="19"/>
  <c r="H24" i="19"/>
  <c r="H66" i="19"/>
  <c r="K24" i="19"/>
  <c r="H68" i="19"/>
  <c r="J32" i="19"/>
  <c r="J24" i="19"/>
  <c r="H33" i="19"/>
  <c r="F67" i="19"/>
  <c r="F25" i="19"/>
  <c r="H67" i="19"/>
  <c r="F38" i="19"/>
  <c r="H40" i="19"/>
  <c r="J68" i="19"/>
  <c r="F31" i="19"/>
  <c r="J40" i="19"/>
  <c r="K68" i="19"/>
  <c r="H38" i="19"/>
  <c r="F61" i="19"/>
  <c r="J26" i="19"/>
  <c r="K33" i="19"/>
  <c r="K66" i="19"/>
  <c r="H25" i="19"/>
  <c r="K32" i="19"/>
  <c r="F33" i="19"/>
  <c r="F66" i="19"/>
  <c r="H26" i="19"/>
  <c r="H61" i="19"/>
  <c r="H60" i="19"/>
  <c r="K61" i="19"/>
  <c r="F62" i="19"/>
  <c r="F60" i="19"/>
  <c r="H62" i="19"/>
  <c r="G20" i="17" l="1"/>
  <c r="M20" i="17" s="1"/>
  <c r="I70" i="19"/>
  <c r="K70" i="19" s="1"/>
  <c r="J9" i="5"/>
  <c r="C30" i="20"/>
  <c r="C34" i="20"/>
  <c r="G32" i="20"/>
  <c r="G34" i="20" s="1"/>
  <c r="I34" i="20" s="1"/>
  <c r="I15" i="20"/>
  <c r="G38" i="20"/>
  <c r="I38" i="20" s="1"/>
  <c r="G30" i="20"/>
  <c r="I30" i="20" s="1"/>
  <c r="L32" i="19"/>
  <c r="I35" i="19"/>
  <c r="K35" i="19" s="1"/>
  <c r="L68" i="19"/>
  <c r="L39" i="19"/>
  <c r="L24" i="19"/>
  <c r="I28" i="19"/>
  <c r="K28" i="19" s="1"/>
  <c r="L40" i="19"/>
  <c r="L67" i="19"/>
  <c r="L25" i="19"/>
  <c r="L61" i="19"/>
  <c r="L33" i="19"/>
  <c r="L26" i="19"/>
  <c r="L31" i="19"/>
  <c r="L66" i="19"/>
  <c r="I42" i="19"/>
  <c r="I63" i="19"/>
  <c r="K63" i="19" s="1"/>
  <c r="L38" i="19"/>
  <c r="L60" i="19"/>
  <c r="F59" i="19"/>
  <c r="F31" i="17" s="1"/>
  <c r="L62" i="19"/>
  <c r="H59" i="19"/>
  <c r="H31" i="17" s="1"/>
  <c r="I31" i="17" s="1"/>
  <c r="J10" i="5" l="1"/>
  <c r="G5" i="6" s="1"/>
  <c r="L9" i="5"/>
  <c r="G31" i="17"/>
  <c r="J35" i="19"/>
  <c r="J28" i="19"/>
  <c r="J70" i="19"/>
  <c r="K42" i="19"/>
  <c r="J42" i="19"/>
  <c r="J63" i="19"/>
  <c r="J59" i="19" s="1"/>
  <c r="L35" i="19" l="1"/>
  <c r="L59" i="19"/>
  <c r="J31" i="17"/>
  <c r="L28" i="19"/>
  <c r="L70" i="19"/>
  <c r="L42" i="19"/>
  <c r="L63" i="19"/>
  <c r="K31" i="17" l="1"/>
  <c r="M31" i="17" s="1"/>
  <c r="L31" i="17"/>
  <c r="BQ12" i="20"/>
  <c r="BQ13" i="20"/>
  <c r="BQ10" i="20"/>
  <c r="K15" i="4"/>
  <c r="K26" i="18" l="1"/>
  <c r="K27" i="18"/>
  <c r="K30" i="18"/>
  <c r="K31" i="18"/>
  <c r="U41" i="21" l="1"/>
  <c r="T41" i="21"/>
  <c r="S41" i="21"/>
  <c r="R41" i="21"/>
  <c r="Q41" i="21"/>
  <c r="P41" i="21"/>
  <c r="O41" i="21"/>
  <c r="N41" i="21"/>
  <c r="M41" i="21"/>
  <c r="L41" i="21"/>
  <c r="K41" i="21"/>
  <c r="J41" i="21"/>
  <c r="I41" i="21"/>
  <c r="H41" i="21"/>
  <c r="G41" i="21"/>
  <c r="F41" i="21"/>
  <c r="E41" i="21"/>
  <c r="D41" i="21"/>
  <c r="C41" i="21"/>
  <c r="B41" i="21"/>
  <c r="U27" i="21"/>
  <c r="T27" i="21"/>
  <c r="S27" i="21"/>
  <c r="R27" i="21"/>
  <c r="Q27" i="21"/>
  <c r="P27" i="21"/>
  <c r="O27" i="21"/>
  <c r="N27" i="21"/>
  <c r="M27" i="21"/>
  <c r="L27" i="21"/>
  <c r="K27" i="21"/>
  <c r="J27" i="21"/>
  <c r="I27" i="21"/>
  <c r="H27" i="21"/>
  <c r="G27" i="21"/>
  <c r="F27" i="21"/>
  <c r="E27" i="21"/>
  <c r="D27" i="21"/>
  <c r="C27" i="21"/>
  <c r="B27" i="21"/>
  <c r="B13" i="21"/>
  <c r="S13" i="21"/>
  <c r="R13" i="21"/>
  <c r="Q13" i="21"/>
  <c r="P13" i="21"/>
  <c r="O13" i="21"/>
  <c r="N13" i="21"/>
  <c r="M13" i="21"/>
  <c r="L13" i="21"/>
  <c r="K13" i="21"/>
  <c r="J13" i="21"/>
  <c r="I13" i="21"/>
  <c r="H13" i="21"/>
  <c r="G13" i="21"/>
  <c r="F13" i="21"/>
  <c r="E13" i="21"/>
  <c r="D13" i="21"/>
  <c r="C13" i="21"/>
  <c r="B25" i="17"/>
  <c r="E21" i="17"/>
  <c r="I15" i="18"/>
  <c r="G15" i="18"/>
  <c r="E15" i="18"/>
  <c r="E25" i="17" s="1"/>
  <c r="D15" i="18"/>
  <c r="D25" i="17" s="1"/>
  <c r="C15" i="18"/>
  <c r="B15" i="18"/>
  <c r="I14" i="18"/>
  <c r="G14" i="18"/>
  <c r="E14" i="18"/>
  <c r="E24" i="17" s="1"/>
  <c r="D14" i="18"/>
  <c r="D24" i="17" s="1"/>
  <c r="C14" i="18"/>
  <c r="B14" i="18"/>
  <c r="B24" i="17" s="1"/>
  <c r="I13" i="18"/>
  <c r="G13" i="18"/>
  <c r="E13" i="18"/>
  <c r="D13" i="18"/>
  <c r="D21" i="17" s="1"/>
  <c r="C13" i="18"/>
  <c r="B13" i="18"/>
  <c r="B21" i="17" s="1"/>
  <c r="I11" i="18"/>
  <c r="G11" i="18"/>
  <c r="E11" i="18"/>
  <c r="E19" i="17" s="1"/>
  <c r="D11" i="18"/>
  <c r="D19" i="17" s="1"/>
  <c r="C11" i="18"/>
  <c r="B11" i="18"/>
  <c r="A15" i="18"/>
  <c r="A14" i="18"/>
  <c r="A13" i="18"/>
  <c r="A11" i="18"/>
  <c r="N9" i="1"/>
  <c r="P9" i="1" s="1"/>
  <c r="I57" i="19" s="1"/>
  <c r="N8" i="1"/>
  <c r="P8" i="1" s="1"/>
  <c r="I51" i="19" s="1"/>
  <c r="K51" i="19" s="1"/>
  <c r="E36" i="2"/>
  <c r="D36" i="2"/>
  <c r="I36" i="2" s="1"/>
  <c r="K36" i="2" s="1"/>
  <c r="K45" i="19" s="1"/>
  <c r="H51" i="19"/>
  <c r="H50" i="19" s="1"/>
  <c r="H13" i="18" s="1"/>
  <c r="H21" i="17" s="1"/>
  <c r="I21" i="17" s="1"/>
  <c r="F51" i="19"/>
  <c r="F50" i="19" s="1"/>
  <c r="F13" i="18" s="1"/>
  <c r="H93" i="19"/>
  <c r="H92" i="19" s="1"/>
  <c r="F93" i="19"/>
  <c r="F92" i="19" s="1"/>
  <c r="H45" i="19"/>
  <c r="H44" i="19" s="1"/>
  <c r="H11" i="18" s="1"/>
  <c r="H19" i="17" s="1"/>
  <c r="I19" i="17" s="1"/>
  <c r="F45" i="19"/>
  <c r="F44" i="19" s="1"/>
  <c r="F11" i="18" s="1"/>
  <c r="BQ11" i="20"/>
  <c r="BQ8" i="20"/>
  <c r="BQ9" i="20"/>
  <c r="BQ6" i="20"/>
  <c r="BQ7" i="20"/>
  <c r="I5" i="18"/>
  <c r="G5" i="18"/>
  <c r="E5" i="18"/>
  <c r="E11" i="17" s="1"/>
  <c r="D5" i="18"/>
  <c r="D11" i="17" s="1"/>
  <c r="C5" i="18"/>
  <c r="B5" i="18"/>
  <c r="B11" i="17" s="1"/>
  <c r="I6" i="18"/>
  <c r="G6" i="18"/>
  <c r="E6" i="18"/>
  <c r="E12" i="17" s="1"/>
  <c r="D6" i="18"/>
  <c r="D12" i="17" s="1"/>
  <c r="C6" i="18"/>
  <c r="B6" i="18"/>
  <c r="B12" i="17" s="1"/>
  <c r="I7" i="18"/>
  <c r="G7" i="18"/>
  <c r="E7" i="18"/>
  <c r="E13" i="17" s="1"/>
  <c r="D7" i="18"/>
  <c r="D13" i="17" s="1"/>
  <c r="C7" i="18"/>
  <c r="B7" i="18"/>
  <c r="B13" i="17" s="1"/>
  <c r="A5" i="18"/>
  <c r="A6" i="18"/>
  <c r="A7" i="18"/>
  <c r="F8" i="19"/>
  <c r="F7" i="19"/>
  <c r="F6" i="19"/>
  <c r="H9" i="19"/>
  <c r="F9" i="19"/>
  <c r="G6" i="19"/>
  <c r="K6" i="19" s="1"/>
  <c r="J14" i="19"/>
  <c r="F13" i="19"/>
  <c r="J12" i="19"/>
  <c r="H15" i="19"/>
  <c r="F15" i="19"/>
  <c r="F19" i="19"/>
  <c r="J20" i="19"/>
  <c r="J18" i="19"/>
  <c r="H76" i="19"/>
  <c r="F76" i="19"/>
  <c r="J74" i="19"/>
  <c r="F74" i="19"/>
  <c r="J73" i="19"/>
  <c r="F73" i="19"/>
  <c r="J72" i="19"/>
  <c r="F72" i="19"/>
  <c r="H83" i="19"/>
  <c r="F83" i="19"/>
  <c r="J81" i="19"/>
  <c r="F81" i="19"/>
  <c r="J80" i="19"/>
  <c r="F80" i="19"/>
  <c r="J79" i="19"/>
  <c r="F79" i="19"/>
  <c r="H21" i="19"/>
  <c r="F21" i="19"/>
  <c r="G19" i="19"/>
  <c r="K19" i="19" s="1"/>
  <c r="G18" i="19"/>
  <c r="K18" i="19" s="1"/>
  <c r="H90" i="19"/>
  <c r="F90" i="19"/>
  <c r="J88" i="19"/>
  <c r="F87" i="19"/>
  <c r="I34" i="2"/>
  <c r="K34" i="2" s="1"/>
  <c r="G12" i="19" s="1"/>
  <c r="K12" i="19" s="1"/>
  <c r="I35" i="2"/>
  <c r="K35" i="2" s="1"/>
  <c r="G7" i="19" s="1"/>
  <c r="A2" i="21"/>
  <c r="A2" i="19"/>
  <c r="A2" i="18"/>
  <c r="A2" i="17"/>
  <c r="A2" i="16"/>
  <c r="U42" i="21"/>
  <c r="T42" i="21"/>
  <c r="S42" i="21"/>
  <c r="R42" i="21"/>
  <c r="Q42" i="21"/>
  <c r="P42" i="21"/>
  <c r="O42" i="21"/>
  <c r="N42" i="21"/>
  <c r="M42" i="21"/>
  <c r="L42" i="21"/>
  <c r="K42" i="21"/>
  <c r="E42" i="21"/>
  <c r="D42" i="21"/>
  <c r="C42" i="21"/>
  <c r="B42" i="21"/>
  <c r="U40" i="21"/>
  <c r="T40" i="21"/>
  <c r="S40" i="21"/>
  <c r="S43" i="21" s="1"/>
  <c r="R40" i="21"/>
  <c r="R43" i="21" s="1"/>
  <c r="E40" i="21"/>
  <c r="D40" i="21"/>
  <c r="C40" i="21"/>
  <c r="C43" i="21" s="1"/>
  <c r="B40" i="21"/>
  <c r="B43" i="21" s="1"/>
  <c r="U34" i="21"/>
  <c r="T34" i="21"/>
  <c r="S34" i="21"/>
  <c r="R34" i="21"/>
  <c r="Q34" i="21"/>
  <c r="Q40" i="21" s="1"/>
  <c r="Q43" i="21" s="1"/>
  <c r="P34" i="21"/>
  <c r="P40" i="21" s="1"/>
  <c r="P43" i="21" s="1"/>
  <c r="O34" i="21"/>
  <c r="O40" i="21" s="1"/>
  <c r="O43" i="21" s="1"/>
  <c r="N34" i="21"/>
  <c r="N40" i="21" s="1"/>
  <c r="N43" i="21" s="1"/>
  <c r="M34" i="21"/>
  <c r="M40" i="21" s="1"/>
  <c r="L34" i="21"/>
  <c r="L40" i="21" s="1"/>
  <c r="K34" i="21"/>
  <c r="K40" i="21" s="1"/>
  <c r="J34" i="21"/>
  <c r="J40" i="21" s="1"/>
  <c r="I34" i="21"/>
  <c r="H34" i="21"/>
  <c r="G34" i="21"/>
  <c r="G42" i="21" s="1"/>
  <c r="F34" i="21"/>
  <c r="F42" i="21" s="1"/>
  <c r="E34" i="21"/>
  <c r="D34" i="21"/>
  <c r="C34" i="21"/>
  <c r="B34" i="21"/>
  <c r="U28" i="21"/>
  <c r="T28" i="21"/>
  <c r="S28" i="21"/>
  <c r="R28" i="21"/>
  <c r="Q28" i="21"/>
  <c r="P28" i="21"/>
  <c r="I28" i="21"/>
  <c r="H28" i="21"/>
  <c r="G28" i="21"/>
  <c r="F28" i="21"/>
  <c r="E28" i="21"/>
  <c r="D28" i="21"/>
  <c r="C28" i="21"/>
  <c r="B28" i="21"/>
  <c r="I26" i="21"/>
  <c r="H26" i="21"/>
  <c r="G26" i="21"/>
  <c r="G29" i="21" s="1"/>
  <c r="F26" i="21"/>
  <c r="F29" i="21" s="1"/>
  <c r="U20" i="21"/>
  <c r="U26" i="21" s="1"/>
  <c r="U29" i="21" s="1"/>
  <c r="T20" i="21"/>
  <c r="T26" i="21" s="1"/>
  <c r="T29" i="21" s="1"/>
  <c r="S20" i="21"/>
  <c r="S26" i="21" s="1"/>
  <c r="S29" i="21" s="1"/>
  <c r="R20" i="21"/>
  <c r="R26" i="21" s="1"/>
  <c r="R29" i="21" s="1"/>
  <c r="Q20" i="21"/>
  <c r="Q26" i="21" s="1"/>
  <c r="P20" i="21"/>
  <c r="P26" i="21" s="1"/>
  <c r="O20" i="21"/>
  <c r="O26" i="21" s="1"/>
  <c r="N20" i="21"/>
  <c r="N26" i="21" s="1"/>
  <c r="M20" i="21"/>
  <c r="L20" i="21"/>
  <c r="K20" i="21"/>
  <c r="K28" i="21" s="1"/>
  <c r="J20" i="21"/>
  <c r="J28" i="21" s="1"/>
  <c r="I20" i="21"/>
  <c r="H20" i="21"/>
  <c r="G20" i="21"/>
  <c r="F20" i="21"/>
  <c r="E20" i="21"/>
  <c r="E26" i="21" s="1"/>
  <c r="E29" i="21" s="1"/>
  <c r="D20" i="21"/>
  <c r="D26" i="21" s="1"/>
  <c r="D29" i="21" s="1"/>
  <c r="C20" i="21"/>
  <c r="C26" i="21" s="1"/>
  <c r="B20" i="21"/>
  <c r="B26" i="21" s="1"/>
  <c r="B29" i="21" s="1"/>
  <c r="S14" i="21"/>
  <c r="R14" i="21"/>
  <c r="Q14" i="21"/>
  <c r="P14" i="21"/>
  <c r="O14" i="21"/>
  <c r="N14" i="21"/>
  <c r="C14" i="21"/>
  <c r="B14" i="21"/>
  <c r="S12" i="21"/>
  <c r="S15" i="21" s="1"/>
  <c r="R12" i="21"/>
  <c r="R15" i="21" s="1"/>
  <c r="F12" i="21"/>
  <c r="E12" i="21"/>
  <c r="E15" i="21" s="1"/>
  <c r="C12" i="21"/>
  <c r="C15" i="21" s="1"/>
  <c r="B12" i="21"/>
  <c r="B15" i="21" s="1"/>
  <c r="S6" i="21"/>
  <c r="R6" i="21"/>
  <c r="Q6" i="21"/>
  <c r="Q12" i="21" s="1"/>
  <c r="P6" i="21"/>
  <c r="P12" i="21" s="1"/>
  <c r="P15" i="21" s="1"/>
  <c r="O6" i="21"/>
  <c r="O12" i="21" s="1"/>
  <c r="N6" i="21"/>
  <c r="N12" i="21" s="1"/>
  <c r="M6" i="21"/>
  <c r="M14" i="21" s="1"/>
  <c r="L6" i="21"/>
  <c r="L12" i="21" s="1"/>
  <c r="K6" i="21"/>
  <c r="K14" i="21" s="1"/>
  <c r="J6" i="21"/>
  <c r="J14" i="21" s="1"/>
  <c r="I6" i="21"/>
  <c r="H6" i="21"/>
  <c r="G6" i="21"/>
  <c r="G14" i="21" s="1"/>
  <c r="F6" i="21"/>
  <c r="F14" i="21" s="1"/>
  <c r="E6" i="21"/>
  <c r="E14" i="21" s="1"/>
  <c r="D6" i="21"/>
  <c r="D14" i="21" s="1"/>
  <c r="C6" i="21"/>
  <c r="B6" i="21"/>
  <c r="H57" i="19"/>
  <c r="H56" i="19" s="1"/>
  <c r="H15" i="18" s="1"/>
  <c r="H25" i="17" s="1"/>
  <c r="F57" i="19"/>
  <c r="F56" i="19" s="1"/>
  <c r="F15" i="18" s="1"/>
  <c r="F25" i="17" s="1"/>
  <c r="H54" i="19"/>
  <c r="H53" i="19" s="1"/>
  <c r="H14" i="18" s="1"/>
  <c r="H24" i="17" s="1"/>
  <c r="F54" i="19"/>
  <c r="F53" i="19" s="1"/>
  <c r="F14" i="18" s="1"/>
  <c r="F24" i="17" s="1"/>
  <c r="K19" i="18"/>
  <c r="D35" i="16"/>
  <c r="I13" i="15" s="1"/>
  <c r="E13" i="15" s="1"/>
  <c r="O16" i="5"/>
  <c r="I16" i="5" s="1"/>
  <c r="C16" i="5"/>
  <c r="J15" i="5"/>
  <c r="F15" i="5"/>
  <c r="J14" i="5"/>
  <c r="H14" i="5"/>
  <c r="J13" i="5"/>
  <c r="H13" i="5"/>
  <c r="K16" i="5" l="1"/>
  <c r="S16" i="5"/>
  <c r="I18" i="17"/>
  <c r="BQ15" i="20"/>
  <c r="G26" i="20"/>
  <c r="I93" i="19"/>
  <c r="K93" i="19" s="1"/>
  <c r="G72" i="19"/>
  <c r="K72" i="19" s="1"/>
  <c r="G80" i="19"/>
  <c r="K80" i="19" s="1"/>
  <c r="G73" i="19"/>
  <c r="K73" i="19" s="1"/>
  <c r="G86" i="19"/>
  <c r="K86" i="19" s="1"/>
  <c r="G13" i="19"/>
  <c r="H13" i="19" s="1"/>
  <c r="G79" i="19"/>
  <c r="K79" i="19" s="1"/>
  <c r="G87" i="19"/>
  <c r="H87" i="19" s="1"/>
  <c r="F21" i="17"/>
  <c r="G21" i="17" s="1"/>
  <c r="F19" i="17"/>
  <c r="G19" i="17" s="1"/>
  <c r="J51" i="19"/>
  <c r="C23" i="20"/>
  <c r="G20" i="20"/>
  <c r="E24" i="20"/>
  <c r="G24" i="20" s="1"/>
  <c r="G25" i="20"/>
  <c r="G21" i="20"/>
  <c r="G22" i="20"/>
  <c r="K22" i="18"/>
  <c r="J45" i="19"/>
  <c r="J44" i="19" s="1"/>
  <c r="K16" i="18"/>
  <c r="K23" i="18"/>
  <c r="J7" i="19"/>
  <c r="H7" i="19"/>
  <c r="K24" i="18"/>
  <c r="K21" i="18"/>
  <c r="K18" i="18"/>
  <c r="K20" i="18"/>
  <c r="K17" i="18"/>
  <c r="K25" i="18"/>
  <c r="K7" i="19"/>
  <c r="J13" i="19"/>
  <c r="F5" i="19"/>
  <c r="F5" i="18" s="1"/>
  <c r="F11" i="17" s="1"/>
  <c r="J8" i="19"/>
  <c r="H6" i="19"/>
  <c r="J6" i="19"/>
  <c r="F20" i="19"/>
  <c r="F18" i="19"/>
  <c r="J19" i="19"/>
  <c r="F14" i="19"/>
  <c r="F12" i="19"/>
  <c r="H12" i="19"/>
  <c r="H18" i="19"/>
  <c r="H19" i="19"/>
  <c r="J86" i="19"/>
  <c r="F86" i="19"/>
  <c r="F88" i="19"/>
  <c r="J87" i="19"/>
  <c r="H29" i="21"/>
  <c r="G12" i="21"/>
  <c r="I29" i="21"/>
  <c r="J26" i="21"/>
  <c r="K26" i="21"/>
  <c r="L15" i="21"/>
  <c r="L28" i="21"/>
  <c r="L26" i="21"/>
  <c r="M28" i="21"/>
  <c r="M26" i="21"/>
  <c r="N15" i="21"/>
  <c r="N28" i="21"/>
  <c r="N29" i="21" s="1"/>
  <c r="O28" i="21"/>
  <c r="O29" i="21" s="1"/>
  <c r="P29" i="21"/>
  <c r="Q15" i="21"/>
  <c r="H42" i="21"/>
  <c r="H40" i="21"/>
  <c r="C29" i="21"/>
  <c r="I42" i="21"/>
  <c r="I40" i="21"/>
  <c r="F40" i="21"/>
  <c r="H14" i="21"/>
  <c r="H12" i="21"/>
  <c r="T43" i="21"/>
  <c r="D43" i="21"/>
  <c r="E43" i="21"/>
  <c r="K43" i="21"/>
  <c r="G40" i="21"/>
  <c r="M43" i="21"/>
  <c r="F15" i="21"/>
  <c r="I14" i="21"/>
  <c r="I12" i="21"/>
  <c r="U43" i="21"/>
  <c r="O15" i="21"/>
  <c r="Q29" i="21"/>
  <c r="D12" i="21"/>
  <c r="L43" i="21"/>
  <c r="J42" i="21"/>
  <c r="J43" i="21" s="1"/>
  <c r="J12" i="21"/>
  <c r="K12" i="21"/>
  <c r="M12" i="21"/>
  <c r="L14" i="21"/>
  <c r="J57" i="19"/>
  <c r="J56" i="19" s="1"/>
  <c r="K57" i="19"/>
  <c r="H16" i="5"/>
  <c r="F16" i="5"/>
  <c r="G18" i="17" l="1"/>
  <c r="K13" i="19"/>
  <c r="J16" i="5"/>
  <c r="J17" i="5" s="1"/>
  <c r="G6" i="6" s="1"/>
  <c r="I69" i="19" s="1"/>
  <c r="J69" i="19" s="1"/>
  <c r="J65" i="19" s="1"/>
  <c r="J32" i="17" s="1"/>
  <c r="K32" i="17" s="1"/>
  <c r="H86" i="19"/>
  <c r="L86" i="19" s="1"/>
  <c r="K87" i="19"/>
  <c r="H73" i="19"/>
  <c r="L73" i="19" s="1"/>
  <c r="H72" i="19"/>
  <c r="L72" i="19" s="1"/>
  <c r="H80" i="19"/>
  <c r="L80" i="19" s="1"/>
  <c r="H79" i="19"/>
  <c r="J93" i="19"/>
  <c r="J92" i="19" s="1"/>
  <c r="L92" i="19" s="1"/>
  <c r="L56" i="19"/>
  <c r="J15" i="18"/>
  <c r="L51" i="19"/>
  <c r="J50" i="19"/>
  <c r="L13" i="19"/>
  <c r="L44" i="19"/>
  <c r="J11" i="18"/>
  <c r="L7" i="19"/>
  <c r="G27" i="20"/>
  <c r="I27" i="20" s="1"/>
  <c r="C27" i="20"/>
  <c r="C39" i="20" s="1"/>
  <c r="G23" i="20"/>
  <c r="I23" i="20" s="1"/>
  <c r="L45" i="19"/>
  <c r="F17" i="19"/>
  <c r="F7" i="18" s="1"/>
  <c r="F13" i="17" s="1"/>
  <c r="L6" i="19"/>
  <c r="L19" i="19"/>
  <c r="L12" i="19"/>
  <c r="F11" i="19"/>
  <c r="F6" i="18" s="1"/>
  <c r="F12" i="17" s="1"/>
  <c r="L87" i="19"/>
  <c r="L79" i="19"/>
  <c r="L18" i="19"/>
  <c r="H15" i="21"/>
  <c r="M29" i="21"/>
  <c r="H43" i="21"/>
  <c r="K15" i="21"/>
  <c r="G15" i="21"/>
  <c r="D15" i="21"/>
  <c r="I43" i="21"/>
  <c r="K29" i="21"/>
  <c r="J15" i="21"/>
  <c r="F43" i="21"/>
  <c r="G43" i="21"/>
  <c r="L29" i="21"/>
  <c r="J29" i="21"/>
  <c r="M15" i="21"/>
  <c r="I15" i="21"/>
  <c r="L57" i="19"/>
  <c r="I82" i="19" l="1"/>
  <c r="J82" i="19" s="1"/>
  <c r="I27" i="19"/>
  <c r="J27" i="19" s="1"/>
  <c r="J23" i="19" s="1"/>
  <c r="J8" i="18" s="1"/>
  <c r="J14" i="17" s="1"/>
  <c r="K14" i="17" s="1"/>
  <c r="I75" i="19"/>
  <c r="J75" i="19" s="1"/>
  <c r="I89" i="19"/>
  <c r="J89" i="19" s="1"/>
  <c r="I41" i="19"/>
  <c r="J41" i="19" s="1"/>
  <c r="J37" i="19" s="1"/>
  <c r="J10" i="18" s="1"/>
  <c r="J16" i="17" s="1"/>
  <c r="K16" i="17" s="1"/>
  <c r="L16" i="5"/>
  <c r="I34" i="19"/>
  <c r="J34" i="19" s="1"/>
  <c r="J30" i="19" s="1"/>
  <c r="J9" i="18" s="1"/>
  <c r="J15" i="17" s="1"/>
  <c r="K15" i="17" s="1"/>
  <c r="I39" i="20"/>
  <c r="C25" i="17" s="1"/>
  <c r="L93" i="19"/>
  <c r="J19" i="17"/>
  <c r="K11" i="18"/>
  <c r="J25" i="17"/>
  <c r="L25" i="17" s="1"/>
  <c r="K15" i="18"/>
  <c r="J13" i="18"/>
  <c r="K13" i="18" s="1"/>
  <c r="L50" i="19"/>
  <c r="G11" i="17"/>
  <c r="J21" i="17" l="1"/>
  <c r="L19" i="17"/>
  <c r="K19" i="17"/>
  <c r="K25" i="17"/>
  <c r="C24" i="17"/>
  <c r="G25" i="17"/>
  <c r="I25" i="17"/>
  <c r="G13" i="17"/>
  <c r="G12" i="17"/>
  <c r="M19" i="17" l="1"/>
  <c r="K21" i="17"/>
  <c r="M21" i="17" s="1"/>
  <c r="L21" i="17"/>
  <c r="G24" i="17"/>
  <c r="I24" i="17"/>
  <c r="I23" i="17" s="1"/>
  <c r="M25" i="17"/>
  <c r="K18" i="17" l="1"/>
  <c r="M18" i="17" s="1"/>
  <c r="D18" i="16" s="1"/>
  <c r="G23" i="17"/>
  <c r="L9" i="4"/>
  <c r="D7" i="1" s="1"/>
  <c r="D33" i="2" l="1"/>
  <c r="I33" i="2" s="1"/>
  <c r="K33" i="2" s="1"/>
  <c r="E33" i="2"/>
  <c r="D32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5" i="2"/>
  <c r="I32" i="2" l="1"/>
  <c r="K32" i="2" l="1"/>
  <c r="N7" i="1" l="1"/>
  <c r="N5" i="1" l="1"/>
  <c r="I5" i="2" l="1"/>
  <c r="K5" i="2" s="1"/>
  <c r="I6" i="2"/>
  <c r="K6" i="2" s="1"/>
  <c r="I9" i="2"/>
  <c r="K9" i="2" s="1"/>
  <c r="L15" i="4" s="1"/>
  <c r="I10" i="2"/>
  <c r="K10" i="2" s="1"/>
  <c r="I11" i="2"/>
  <c r="K11" i="2" s="1"/>
  <c r="I12" i="2"/>
  <c r="I13" i="2"/>
  <c r="K13" i="2" s="1"/>
  <c r="I14" i="2"/>
  <c r="K14" i="2" s="1"/>
  <c r="I15" i="2"/>
  <c r="K15" i="2" s="1"/>
  <c r="I16" i="2"/>
  <c r="K16" i="2" s="1"/>
  <c r="I17" i="2"/>
  <c r="K17" i="2" s="1"/>
  <c r="I18" i="2"/>
  <c r="K18" i="2" s="1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I29" i="2"/>
  <c r="K29" i="2" s="1"/>
  <c r="I30" i="2"/>
  <c r="K30" i="2" s="1"/>
  <c r="I31" i="2"/>
  <c r="K31" i="2" s="1"/>
  <c r="K14" i="4" l="1"/>
  <c r="L14" i="4" s="1"/>
  <c r="K12" i="2"/>
  <c r="K13" i="4"/>
  <c r="L13" i="4" s="1"/>
  <c r="I8" i="2"/>
  <c r="I7" i="2"/>
  <c r="K15" i="5" l="1"/>
  <c r="H15" i="5"/>
  <c r="K8" i="2"/>
  <c r="K7" i="2"/>
  <c r="G8" i="19" l="1"/>
  <c r="G81" i="19"/>
  <c r="G88" i="19"/>
  <c r="G74" i="19"/>
  <c r="G14" i="19"/>
  <c r="G20" i="19"/>
  <c r="L15" i="5"/>
  <c r="H17" i="5"/>
  <c r="F6" i="6" l="1"/>
  <c r="H14" i="19"/>
  <c r="K14" i="19"/>
  <c r="H74" i="19"/>
  <c r="K74" i="19"/>
  <c r="K88" i="19"/>
  <c r="H88" i="19"/>
  <c r="H81" i="19"/>
  <c r="K81" i="19"/>
  <c r="H20" i="19"/>
  <c r="K20" i="19"/>
  <c r="K8" i="19"/>
  <c r="H8" i="19"/>
  <c r="G41" i="19" l="1"/>
  <c r="H41" i="19" s="1"/>
  <c r="H37" i="19" s="1"/>
  <c r="H10" i="18" s="1"/>
  <c r="H16" i="17" s="1"/>
  <c r="I16" i="17" s="1"/>
  <c r="G34" i="19"/>
  <c r="H34" i="19" s="1"/>
  <c r="H30" i="19" s="1"/>
  <c r="H9" i="18" s="1"/>
  <c r="H15" i="17" s="1"/>
  <c r="I15" i="17" s="1"/>
  <c r="G69" i="19"/>
  <c r="H69" i="19" s="1"/>
  <c r="H65" i="19" s="1"/>
  <c r="H32" i="17" s="1"/>
  <c r="I32" i="17" s="1"/>
  <c r="G27" i="19"/>
  <c r="H27" i="19" s="1"/>
  <c r="H23" i="19" s="1"/>
  <c r="H8" i="18" s="1"/>
  <c r="H14" i="17" s="1"/>
  <c r="I14" i="17" s="1"/>
  <c r="I9" i="19"/>
  <c r="L8" i="19"/>
  <c r="H5" i="19"/>
  <c r="H17" i="19"/>
  <c r="L20" i="19"/>
  <c r="I21" i="19"/>
  <c r="L81" i="19"/>
  <c r="I83" i="19"/>
  <c r="I90" i="19"/>
  <c r="L88" i="19"/>
  <c r="L74" i="19"/>
  <c r="I76" i="19"/>
  <c r="L14" i="19"/>
  <c r="H11" i="19"/>
  <c r="I15" i="19"/>
  <c r="G82" i="19"/>
  <c r="G89" i="19"/>
  <c r="G75" i="19"/>
  <c r="K76" i="19" l="1"/>
  <c r="J76" i="19"/>
  <c r="K90" i="19"/>
  <c r="J90" i="19"/>
  <c r="H75" i="19"/>
  <c r="H7" i="18"/>
  <c r="H13" i="17" s="1"/>
  <c r="H82" i="19"/>
  <c r="H5" i="18"/>
  <c r="H11" i="17" s="1"/>
  <c r="H89" i="19"/>
  <c r="K15" i="19"/>
  <c r="J15" i="19"/>
  <c r="K83" i="19"/>
  <c r="J83" i="19"/>
  <c r="K21" i="19"/>
  <c r="J21" i="19"/>
  <c r="H6" i="18"/>
  <c r="H12" i="17" s="1"/>
  <c r="J9" i="19"/>
  <c r="K9" i="19"/>
  <c r="H85" i="19" l="1"/>
  <c r="H78" i="19"/>
  <c r="J17" i="19"/>
  <c r="L21" i="19"/>
  <c r="H71" i="19"/>
  <c r="L83" i="19"/>
  <c r="J78" i="19"/>
  <c r="L76" i="19"/>
  <c r="J71" i="19"/>
  <c r="J11" i="19"/>
  <c r="L15" i="19"/>
  <c r="L9" i="19"/>
  <c r="J5" i="19"/>
  <c r="J85" i="19"/>
  <c r="L90" i="19"/>
  <c r="J6" i="18" l="1"/>
  <c r="J12" i="17" s="1"/>
  <c r="L11" i="19"/>
  <c r="I13" i="17"/>
  <c r="J7" i="18"/>
  <c r="J13" i="17" s="1"/>
  <c r="L17" i="19"/>
  <c r="I12" i="17"/>
  <c r="J5" i="18"/>
  <c r="J11" i="17" s="1"/>
  <c r="L5" i="19"/>
  <c r="I11" i="17"/>
  <c r="I10" i="17" s="1"/>
  <c r="K7" i="18" l="1"/>
  <c r="K5" i="18"/>
  <c r="K6" i="18"/>
  <c r="K11" i="17" l="1"/>
  <c r="L11" i="17"/>
  <c r="K12" i="17"/>
  <c r="M12" i="17" s="1"/>
  <c r="L12" i="17"/>
  <c r="I5" i="17"/>
  <c r="K13" i="17"/>
  <c r="M13" i="17" s="1"/>
  <c r="L13" i="17"/>
  <c r="K10" i="17" l="1"/>
  <c r="D7" i="16"/>
  <c r="M11" i="17"/>
  <c r="K5" i="17" l="1"/>
  <c r="D8" i="16"/>
  <c r="D9" i="16" s="1"/>
  <c r="D24" i="16" l="1"/>
  <c r="D23" i="16"/>
  <c r="D12" i="16"/>
  <c r="D11" i="16"/>
  <c r="D10" i="16"/>
  <c r="H31" i="6" l="1"/>
  <c r="H29" i="6" l="1"/>
  <c r="M68" i="7" l="1"/>
  <c r="H66" i="7"/>
  <c r="EE62" i="7"/>
  <c r="U60" i="7"/>
  <c r="H54" i="7"/>
  <c r="H52" i="7"/>
  <c r="I50" i="7"/>
  <c r="J48" i="7"/>
  <c r="I46" i="7"/>
  <c r="I44" i="7"/>
  <c r="I42" i="7"/>
  <c r="U40" i="7"/>
  <c r="I40" i="7"/>
  <c r="V38" i="7"/>
  <c r="I38" i="7"/>
  <c r="V36" i="7"/>
  <c r="I36" i="7"/>
  <c r="U34" i="7"/>
  <c r="I34" i="7"/>
  <c r="U32" i="7"/>
  <c r="I32" i="7"/>
  <c r="U30" i="7"/>
  <c r="I30" i="7"/>
  <c r="I28" i="7"/>
  <c r="I26" i="7"/>
  <c r="I24" i="7"/>
  <c r="I22" i="7"/>
  <c r="I20" i="7"/>
  <c r="I18" i="7"/>
  <c r="I16" i="7"/>
  <c r="AA14" i="7"/>
  <c r="H14" i="7"/>
  <c r="Q12" i="7"/>
  <c r="J12" i="7"/>
  <c r="N10" i="7"/>
  <c r="J10" i="7"/>
  <c r="N8" i="7"/>
  <c r="DA6" i="7"/>
  <c r="P7" i="1"/>
  <c r="E6" i="5" s="1"/>
  <c r="P5" i="1"/>
  <c r="K6" i="5" l="1"/>
  <c r="F6" i="5"/>
  <c r="E13" i="5"/>
  <c r="W12" i="7"/>
  <c r="X56" i="7" s="1"/>
  <c r="W58" i="7" s="1"/>
  <c r="AF60" i="7" s="1"/>
  <c r="EJ62" i="7"/>
  <c r="W10" i="7"/>
  <c r="L6" i="5" l="1"/>
  <c r="E7" i="5"/>
  <c r="F13" i="5"/>
  <c r="E14" i="5" s="1"/>
  <c r="K13" i="5"/>
  <c r="AH64" i="7"/>
  <c r="AE66" i="7" s="1"/>
  <c r="S68" i="7" s="1"/>
  <c r="F7" i="5" l="1"/>
  <c r="K7" i="5"/>
  <c r="L13" i="5"/>
  <c r="K74" i="7"/>
  <c r="Y74" i="7" s="1"/>
  <c r="CZ74" i="7" s="1"/>
  <c r="H20" i="6"/>
  <c r="L7" i="5" l="1"/>
  <c r="F10" i="5"/>
  <c r="F14" i="5"/>
  <c r="K14" i="5"/>
  <c r="DA74" i="7"/>
  <c r="H17" i="6"/>
  <c r="E5" i="6" l="1"/>
  <c r="L10" i="5"/>
  <c r="L14" i="5"/>
  <c r="F17" i="5"/>
  <c r="K70" i="7"/>
  <c r="Y70" i="7" s="1"/>
  <c r="CZ70" i="7" s="1"/>
  <c r="DA70" i="7" s="1"/>
  <c r="E6" i="6" l="1"/>
  <c r="L17" i="5"/>
  <c r="H30" i="6"/>
  <c r="E69" i="19" l="1"/>
  <c r="E41" i="19"/>
  <c r="E34" i="19"/>
  <c r="E27" i="19"/>
  <c r="E89" i="19"/>
  <c r="E82" i="19"/>
  <c r="E75" i="19"/>
  <c r="H6" i="6"/>
  <c r="CX78" i="7"/>
  <c r="CX80" i="7" s="1"/>
  <c r="F27" i="19" l="1"/>
  <c r="K27" i="19"/>
  <c r="K34" i="19"/>
  <c r="F34" i="19"/>
  <c r="K41" i="19"/>
  <c r="F41" i="19"/>
  <c r="F69" i="19"/>
  <c r="K69" i="19"/>
  <c r="F75" i="19"/>
  <c r="K75" i="19"/>
  <c r="F82" i="19"/>
  <c r="K82" i="19"/>
  <c r="F89" i="19"/>
  <c r="K89" i="19"/>
  <c r="F5" i="8"/>
  <c r="L69" i="19" l="1"/>
  <c r="F65" i="19"/>
  <c r="L34" i="19"/>
  <c r="F30" i="19"/>
  <c r="F37" i="19"/>
  <c r="L41" i="19"/>
  <c r="L27" i="19"/>
  <c r="F23" i="19"/>
  <c r="F85" i="19"/>
  <c r="L85" i="19" s="1"/>
  <c r="L89" i="19"/>
  <c r="F78" i="19"/>
  <c r="L78" i="19" s="1"/>
  <c r="L82" i="19"/>
  <c r="F71" i="19"/>
  <c r="L71" i="19" s="1"/>
  <c r="L75" i="19"/>
  <c r="F8" i="18" l="1"/>
  <c r="L23" i="19"/>
  <c r="F10" i="18"/>
  <c r="L37" i="19"/>
  <c r="F9" i="18"/>
  <c r="L30" i="19"/>
  <c r="L65" i="19"/>
  <c r="F32" i="17" l="1"/>
  <c r="F15" i="17"/>
  <c r="K9" i="18"/>
  <c r="F16" i="17"/>
  <c r="K10" i="18"/>
  <c r="F14" i="17"/>
  <c r="K8" i="18"/>
  <c r="G14" i="17" l="1"/>
  <c r="L14" i="17"/>
  <c r="G16" i="17"/>
  <c r="M16" i="17" s="1"/>
  <c r="L16" i="17"/>
  <c r="G15" i="17"/>
  <c r="M15" i="17" s="1"/>
  <c r="L15" i="17"/>
  <c r="G32" i="17"/>
  <c r="M32" i="17" s="1"/>
  <c r="L32" i="17"/>
  <c r="G10" i="17" l="1"/>
  <c r="M14" i="17"/>
  <c r="G5" i="17" l="1"/>
  <c r="M10" i="17"/>
  <c r="H24" i="6"/>
  <c r="D4" i="16" l="1"/>
  <c r="D6" i="16" s="1"/>
  <c r="M5" i="17"/>
  <c r="H11" i="6"/>
  <c r="J19" i="16" l="1"/>
  <c r="J22" i="16"/>
  <c r="J17" i="16"/>
  <c r="D22" i="16"/>
  <c r="H9" i="6"/>
  <c r="H13" i="6"/>
  <c r="H14" i="6"/>
  <c r="H23" i="6"/>
  <c r="H16" i="6"/>
  <c r="H7" i="6"/>
  <c r="H12" i="6"/>
  <c r="H27" i="6"/>
  <c r="H15" i="6"/>
  <c r="K72" i="7"/>
  <c r="Y72" i="7" s="1"/>
  <c r="CZ72" i="7" s="1"/>
  <c r="CZ78" i="7" s="1"/>
  <c r="CZ80" i="7" s="1"/>
  <c r="H22" i="6"/>
  <c r="H18" i="6"/>
  <c r="H10" i="6"/>
  <c r="H5" i="6"/>
  <c r="H19" i="6"/>
  <c r="D17" i="16" l="1"/>
  <c r="D25" i="16" s="1"/>
  <c r="H25" i="6"/>
  <c r="H26" i="6"/>
  <c r="H5" i="8"/>
  <c r="I54" i="19" s="1"/>
  <c r="H8" i="6"/>
  <c r="DA72" i="7"/>
  <c r="CY78" i="7"/>
  <c r="D26" i="16" l="1"/>
  <c r="D27" i="16" s="1"/>
  <c r="D28" i="16" s="1"/>
  <c r="K54" i="19"/>
  <c r="J54" i="19"/>
  <c r="DA78" i="7"/>
  <c r="CY80" i="7"/>
  <c r="G28" i="16" l="1"/>
  <c r="J53" i="19"/>
  <c r="L54" i="19"/>
  <c r="G5" i="8"/>
  <c r="DA80" i="7"/>
  <c r="L53" i="19" l="1"/>
  <c r="J14" i="18"/>
  <c r="I5" i="8"/>
  <c r="K14" i="18" l="1"/>
  <c r="J24" i="17"/>
  <c r="L24" i="17" l="1"/>
  <c r="K24" i="17"/>
  <c r="K23" i="17" s="1"/>
  <c r="M23" i="17" l="1"/>
  <c r="D29" i="16" s="1"/>
  <c r="D30" i="16" s="1"/>
  <c r="M24" i="17"/>
  <c r="D31" i="16" l="1"/>
  <c r="I11" i="15" s="1"/>
  <c r="I10" i="15"/>
  <c r="D32" i="16" l="1"/>
  <c r="I12" i="15" s="1"/>
  <c r="D36" i="16" l="1"/>
  <c r="I9" i="15" s="1"/>
  <c r="T4" i="5" l="1"/>
  <c r="H21" i="6" l="1"/>
  <c r="H28" i="6" l="1"/>
  <c r="E11" i="15" l="1"/>
  <c r="E10" i="15"/>
  <c r="E12" i="15"/>
  <c r="E9" i="15" l="1"/>
  <c r="L8" i="4" l="1"/>
  <c r="D6" i="1" s="1"/>
  <c r="N6" i="1" s="1"/>
  <c r="P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Registered User</author>
  </authors>
  <commentList>
    <comment ref="A3" authorId="0" shapeId="0" xr:uid="{00000000-0006-0000-0B00-000001000000}">
      <text>
        <r>
          <rPr>
            <b/>
            <sz val="9"/>
            <color indexed="81"/>
            <rFont val="돋움"/>
            <family val="3"/>
            <charset val="129"/>
          </rPr>
          <t>건설노임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직종번호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일치시키세요</t>
        </r>
        <r>
          <rPr>
            <b/>
            <sz val="9"/>
            <color indexed="81"/>
            <rFont val="Tahoma"/>
            <family val="2"/>
          </rPr>
          <t>~</t>
        </r>
      </text>
    </comment>
    <comment ref="O3" authorId="0" shapeId="0" xr:uid="{00000000-0006-0000-0B00-000002000000}">
      <text>
        <r>
          <rPr>
            <b/>
            <sz val="9"/>
            <color indexed="81"/>
            <rFont val="돋움"/>
            <family val="3"/>
            <charset val="129"/>
          </rPr>
          <t>조사</t>
        </r>
        <r>
          <rPr>
            <b/>
            <sz val="9"/>
            <color indexed="81"/>
            <rFont val="Tahoma"/>
            <family val="2"/>
          </rPr>
          <t>,</t>
        </r>
        <r>
          <rPr>
            <b/>
            <sz val="9"/>
            <color indexed="81"/>
            <rFont val="돋움"/>
            <family val="3"/>
            <charset val="129"/>
          </rPr>
          <t>공표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출처</t>
        </r>
        <r>
          <rPr>
            <b/>
            <sz val="9"/>
            <color indexed="81"/>
            <rFont val="Tahoma"/>
            <family val="2"/>
          </rPr>
          <t xml:space="preserve">):
</t>
        </r>
        <r>
          <rPr>
            <b/>
            <sz val="9"/>
            <color indexed="81"/>
            <rFont val="돋움"/>
            <family val="3"/>
            <charset val="129"/>
          </rPr>
          <t>대한건설협회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건설업무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건설적산기준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>건설임금</t>
        </r>
      </text>
    </comment>
  </commentList>
</comments>
</file>

<file path=xl/sharedStrings.xml><?xml version="1.0" encoding="utf-8"?>
<sst xmlns="http://schemas.openxmlformats.org/spreadsheetml/2006/main" count="2419" uniqueCount="1587">
  <si>
    <t>t3</t>
  </si>
  <si>
    <t>(</t>
  </si>
  <si>
    <t>0</t>
  </si>
  <si>
    <t/>
  </si>
  <si>
    <t>d3</t>
  </si>
  <si>
    <t>T</t>
  </si>
  <si>
    <t>노무비 :</t>
  </si>
  <si>
    <t>,</t>
  </si>
  <si>
    <t>L</t>
  </si>
  <si>
    <t>M0000-001</t>
  </si>
  <si>
    <t>물 가 자 료</t>
  </si>
  <si>
    <t>용 접 공</t>
  </si>
  <si>
    <t>단 가</t>
  </si>
  <si>
    <t>16/12 * 1/8 * 25/20</t>
  </si>
  <si>
    <t>조 경 공</t>
  </si>
  <si>
    <t>수량</t>
  </si>
  <si>
    <t>금  액</t>
  </si>
  <si>
    <t>비 계 공</t>
  </si>
  <si>
    <t>S_JB_HP_LAST</t>
  </si>
  <si>
    <t>S_K_SONLYO</t>
  </si>
  <si>
    <t>재료비</t>
  </si>
  <si>
    <t>사용장비 : 덤프트럭(15.0톤)</t>
  </si>
  <si>
    <t>배 관 공</t>
  </si>
  <si>
    <t>v12</t>
  </si>
  <si>
    <t>S_LABCGYESU</t>
  </si>
  <si>
    <t>사능 - 송릉리(km)</t>
  </si>
  <si>
    <t>기계손료</t>
  </si>
  <si>
    <t>D5701-0006</t>
  </si>
  <si>
    <t>단  가</t>
  </si>
  <si>
    <t>v1</t>
  </si>
  <si>
    <t>D000-0110</t>
  </si>
  <si>
    <t>v5</t>
  </si>
  <si>
    <t>v9</t>
  </si>
  <si>
    <t xml:space="preserve">             계             </t>
  </si>
  <si>
    <t>SQE1133</t>
  </si>
  <si>
    <t>(흐트러진 상태의 덤프트럭 1회 적재량(㎥))</t>
  </si>
  <si>
    <t>작업반장</t>
  </si>
  <si>
    <t>W1052</t>
  </si>
  <si>
    <t>W1015</t>
  </si>
  <si>
    <t>W1019</t>
  </si>
  <si>
    <t>경  비 :</t>
  </si>
  <si>
    <t>적재기계의 작업효율</t>
  </si>
  <si>
    <t>공    종</t>
  </si>
  <si>
    <t>S_2DRIVER</t>
  </si>
  <si>
    <t>적재기계의 1회 사이클 시간(초)</t>
  </si>
  <si>
    <t>CM</t>
  </si>
  <si>
    <t>S_JB_JBK_RMK</t>
  </si>
  <si>
    <t>S_1DRIVER</t>
  </si>
  <si>
    <t>D7204-0160</t>
  </si>
  <si>
    <t>W0-0180</t>
  </si>
  <si>
    <t>D7204-0055</t>
  </si>
  <si>
    <t>W1006</t>
  </si>
  <si>
    <t>품    명</t>
  </si>
  <si>
    <t>W1002</t>
  </si>
  <si>
    <t>W1049</t>
  </si>
  <si>
    <t>강동대교 남단 - 퇴계원IC(km/hr)</t>
  </si>
  <si>
    <t>D5210-0025</t>
  </si>
  <si>
    <t>석  공</t>
  </si>
  <si>
    <t>D5701-0020</t>
  </si>
  <si>
    <t>S_VOLATILE</t>
  </si>
  <si>
    <t>M0000-101</t>
  </si>
  <si>
    <t>송능리 - 사토장(km/hr)</t>
  </si>
  <si>
    <t>D5205-0071</t>
  </si>
  <si>
    <t>(q</t>
  </si>
  <si>
    <t>d4</t>
  </si>
  <si>
    <t>+</t>
  </si>
  <si>
    <t>S</t>
  </si>
  <si>
    <t>거 래 가 격</t>
  </si>
  <si>
    <t>t4</t>
  </si>
  <si>
    <t>/</t>
  </si>
  <si>
    <t>k</t>
  </si>
  <si>
    <t>M9372007</t>
  </si>
  <si>
    <t>재 료 비</t>
  </si>
  <si>
    <t>S0127</t>
  </si>
  <si>
    <t>%SON-LYO</t>
  </si>
  <si>
    <t>적재 대기 시간(0.42분)</t>
  </si>
  <si>
    <t>▣ 유 류 대</t>
  </si>
  <si>
    <t>5 ton</t>
  </si>
  <si>
    <t>W1038</t>
  </si>
  <si>
    <t>S_JB_METHOD</t>
  </si>
  <si>
    <t>S_FOREMAN</t>
  </si>
  <si>
    <t>토량환산계수에서의 토량변화율</t>
  </si>
  <si>
    <t>S_GYESUDEC</t>
  </si>
  <si>
    <t xml:space="preserve">  ⊙ 노임산출계수(보통)</t>
  </si>
  <si>
    <t>◈ 폐기물운반비 (15DT,L=34.4km) ; 톤당</t>
  </si>
  <si>
    <t>Es</t>
  </si>
  <si>
    <t>Qt</t>
  </si>
  <si>
    <t>조 적 공</t>
  </si>
  <si>
    <t>1$</t>
  </si>
  <si>
    <t>인</t>
  </si>
  <si>
    <t>원</t>
  </si>
  <si>
    <t>도 장 공</t>
  </si>
  <si>
    <t>낙찰율(%)</t>
  </si>
  <si>
    <t>v11</t>
  </si>
  <si>
    <t>D4611-0350</t>
  </si>
  <si>
    <t>ℓ</t>
  </si>
  <si>
    <t>합    계</t>
  </si>
  <si>
    <t>W1027</t>
  </si>
  <si>
    <t>:D2502-0025</t>
  </si>
  <si>
    <t>단 가 산 출  목 록 표</t>
  </si>
  <si>
    <t>v2</t>
  </si>
  <si>
    <t>v6</t>
  </si>
  <si>
    <t>SQE1134</t>
  </si>
  <si>
    <t>㎥/HR</t>
  </si>
  <si>
    <t>S_DRIVER</t>
  </si>
  <si>
    <t>SQE1130</t>
  </si>
  <si>
    <t>S_JB_AMTDEC</t>
  </si>
  <si>
    <t>주연료비의 %</t>
  </si>
  <si>
    <t>2637</t>
  </si>
  <si>
    <t>W1012</t>
  </si>
  <si>
    <t>퇴계원IC - 사능(km/hr)</t>
  </si>
  <si>
    <t>W1051</t>
  </si>
  <si>
    <t>무근콘크리트 단위 중량(t/㎥)</t>
  </si>
  <si>
    <t>사능 - 송릉리(km/hr)</t>
  </si>
  <si>
    <t>1회 적재량</t>
  </si>
  <si>
    <t>제조업</t>
  </si>
  <si>
    <t>D0602-0150</t>
  </si>
  <si>
    <t>건설기계운전사</t>
  </si>
  <si>
    <t>기손</t>
  </si>
  <si>
    <t>기타단가</t>
  </si>
  <si>
    <t>비  고</t>
  </si>
  <si>
    <t>영동대교 남단 - 강동대교 남단(km/hr)</t>
  </si>
  <si>
    <t>규 격</t>
  </si>
  <si>
    <t>재료비 :</t>
  </si>
  <si>
    <t>일반기계운전사</t>
  </si>
  <si>
    <t>덮개 벗기고 씌우는 시간</t>
  </si>
  <si>
    <t>D3430-0300</t>
  </si>
  <si>
    <t>W1009</t>
  </si>
  <si>
    <t>W1001</t>
  </si>
  <si>
    <t>계</t>
  </si>
  <si>
    <t>D4430-0400</t>
  </si>
  <si>
    <t>선릉 - 영동대교 남단(km/hr)</t>
  </si>
  <si>
    <t>D5205-0035</t>
  </si>
  <si>
    <t>d1</t>
  </si>
  <si>
    <t>t5</t>
  </si>
  <si>
    <t>f</t>
  </si>
  <si>
    <t>DA</t>
  </si>
  <si>
    <t>단 가 산 출 근 거</t>
  </si>
  <si>
    <t>시간</t>
  </si>
  <si>
    <t>TON</t>
  </si>
  <si>
    <t>d5</t>
  </si>
  <si>
    <t>n</t>
  </si>
  <si>
    <t>(T</t>
  </si>
  <si>
    <t>t1</t>
  </si>
  <si>
    <t>*</t>
  </si>
  <si>
    <t>2</t>
  </si>
  <si>
    <t>콘크리트공</t>
  </si>
  <si>
    <t>특별인부</t>
  </si>
  <si>
    <t>D2702-0020</t>
  </si>
  <si>
    <t>화물차운전사</t>
  </si>
  <si>
    <t>토량환산계수</t>
  </si>
  <si>
    <t>수 량</t>
  </si>
  <si>
    <t>S000-500</t>
  </si>
  <si>
    <t>W1039</t>
  </si>
  <si>
    <t>착 암 공</t>
  </si>
  <si>
    <t>환    율</t>
  </si>
  <si>
    <t>◈ ◈ 적    용    기    준 ◈ ◈</t>
  </si>
  <si>
    <t>적하시간(t1과동일)</t>
  </si>
  <si>
    <t>Q1</t>
  </si>
  <si>
    <t xml:space="preserve">      계</t>
  </si>
  <si>
    <t>식</t>
  </si>
  <si>
    <t>퇴계원IC - 사능(km)</t>
  </si>
  <si>
    <t>형틀목공</t>
  </si>
  <si>
    <t>자 재 단 가</t>
  </si>
  <si>
    <t>철    공</t>
  </si>
  <si>
    <t>(적재시간(분))</t>
  </si>
  <si>
    <t>Cms</t>
  </si>
  <si>
    <t>포 설 공</t>
  </si>
  <si>
    <t>경    유</t>
  </si>
  <si>
    <t>경  비</t>
  </si>
  <si>
    <t>잡    품</t>
  </si>
  <si>
    <t>v10</t>
  </si>
  <si>
    <t>SKZ1500</t>
  </si>
  <si>
    <t>:S0127</t>
  </si>
  <si>
    <t>Page</t>
  </si>
  <si>
    <t>W1-1176</t>
  </si>
  <si>
    <t>폐기물운반비</t>
  </si>
  <si>
    <t>합</t>
  </si>
  <si>
    <t>D4205-0045</t>
  </si>
  <si>
    <t>v7</t>
  </si>
  <si>
    <t>rt</t>
  </si>
  <si>
    <t>v3</t>
  </si>
  <si>
    <t>SQE1131</t>
  </si>
  <si>
    <t>송능리 - 사토장(km)</t>
  </si>
  <si>
    <t>%RAN*MM</t>
  </si>
  <si>
    <t>S_JB_RES_RMK</t>
  </si>
  <si>
    <t>공장상차도</t>
  </si>
  <si>
    <t>SQE1135</t>
  </si>
  <si>
    <t>S_JB_LNK_MODE</t>
  </si>
  <si>
    <t>▣ 노 무 비</t>
  </si>
  <si>
    <t>SKZ1400</t>
  </si>
  <si>
    <t>휘 발 유</t>
  </si>
  <si>
    <t>포 장 공</t>
  </si>
  <si>
    <t>W1017</t>
  </si>
  <si>
    <t>W1050</t>
  </si>
  <si>
    <t>W1013</t>
  </si>
  <si>
    <t>노무비</t>
  </si>
  <si>
    <t>노 무 비</t>
  </si>
  <si>
    <t>k)</t>
  </si>
  <si>
    <t>km</t>
  </si>
  <si>
    <t>S_1EXCHANGE</t>
  </si>
  <si>
    <t>S_LABJARISU</t>
  </si>
  <si>
    <t>강동대교 남단 - 퇴계원IC(km)</t>
  </si>
  <si>
    <t>SKZ1800</t>
  </si>
  <si>
    <t>10^-7*1000</t>
  </si>
  <si>
    <t>S_JB_HP_FIRST</t>
  </si>
  <si>
    <t>경    비</t>
  </si>
  <si>
    <t>rt)</t>
  </si>
  <si>
    <t>W1047</t>
  </si>
  <si>
    <t>S_LIGHTOIL</t>
  </si>
  <si>
    <t>W1008</t>
  </si>
  <si>
    <t>적재기계의 바켓용량(㎥)</t>
  </si>
  <si>
    <t>D4205-0020</t>
  </si>
  <si>
    <t>d2</t>
  </si>
  <si>
    <t>-</t>
  </si>
  <si>
    <t>q</t>
  </si>
  <si>
    <t>1457</t>
  </si>
  <si>
    <t>M</t>
  </si>
  <si>
    <t>A</t>
  </si>
  <si>
    <t>d6</t>
  </si>
  <si>
    <t>)</t>
  </si>
  <si>
    <t>t2</t>
  </si>
  <si>
    <t>Q</t>
  </si>
  <si>
    <t>E</t>
  </si>
  <si>
    <t>=</t>
  </si>
  <si>
    <t>D2502-0025</t>
  </si>
  <si>
    <t>%</t>
  </si>
  <si>
    <t>1</t>
  </si>
  <si>
    <t>I</t>
  </si>
  <si>
    <t>직 종 명</t>
  </si>
  <si>
    <t>합  계</t>
  </si>
  <si>
    <t>W0-0179</t>
  </si>
  <si>
    <t>물 가 정 보</t>
  </si>
  <si>
    <t xml:space="preserve">   ------------------------------------------------------------</t>
  </si>
  <si>
    <t>S_2LABCGYESU</t>
  </si>
  <si>
    <t>▣ 환    율</t>
  </si>
  <si>
    <t>D5701-0010</t>
  </si>
  <si>
    <t>D3430-0400</t>
  </si>
  <si>
    <t>산      출      근      거</t>
  </si>
  <si>
    <t>미 장 공</t>
  </si>
  <si>
    <t>건 설 협 회</t>
  </si>
  <si>
    <t>W1021</t>
  </si>
  <si>
    <t>W1029</t>
  </si>
  <si>
    <t>할 석 공</t>
  </si>
  <si>
    <t>SKZ1600</t>
  </si>
  <si>
    <t>v4</t>
  </si>
  <si>
    <t>v8</t>
  </si>
  <si>
    <t>(d1</t>
  </si>
  <si>
    <t>부가세제외</t>
  </si>
  <si>
    <t>W1-1071</t>
  </si>
  <si>
    <t>SQE1132</t>
  </si>
  <si>
    <t>SKZ1700</t>
  </si>
  <si>
    <t>D7103-0010</t>
  </si>
  <si>
    <t>SQE1136</t>
  </si>
  <si>
    <t>S0148</t>
  </si>
  <si>
    <t>:D0602-0240</t>
  </si>
  <si>
    <t>건 설 기 계  목 록 표</t>
  </si>
  <si>
    <t>호표</t>
  </si>
  <si>
    <t>구    분</t>
  </si>
  <si>
    <t>영동대교 남단 - 강동대교 남단(km)</t>
  </si>
  <si>
    <t>D7360-0055</t>
  </si>
  <si>
    <t>코 킹 공</t>
  </si>
  <si>
    <t>철 근 공</t>
  </si>
  <si>
    <t>W1018</t>
  </si>
  <si>
    <t>하반기</t>
  </si>
  <si>
    <t>규  격</t>
  </si>
  <si>
    <t>S_HEAVYOIL</t>
  </si>
  <si>
    <t>보통인부</t>
  </si>
  <si>
    <t>S_3LABCGYESU</t>
  </si>
  <si>
    <t>석유공사</t>
  </si>
  <si>
    <t>(적재 소요회수(회/대))</t>
  </si>
  <si>
    <t>(1회사이클시간(분))</t>
  </si>
  <si>
    <t>단위</t>
  </si>
  <si>
    <t>상반기</t>
  </si>
  <si>
    <t>선능 - 영동대교 남단(km)</t>
  </si>
  <si>
    <t>조  달  청</t>
  </si>
  <si>
    <t>D3201-0003</t>
  </si>
  <si>
    <t>바켓계수</t>
  </si>
  <si>
    <t>W1003</t>
  </si>
  <si>
    <t>W1048</t>
  </si>
  <si>
    <t>번호</t>
  </si>
  <si>
    <t>작업효율</t>
  </si>
  <si>
    <t>W1007</t>
  </si>
  <si>
    <t>톤/HR</t>
  </si>
  <si>
    <t>Es)</t>
  </si>
  <si>
    <t>M0000-100</t>
  </si>
  <si>
    <t>고용보험료</t>
    <phoneticPr fontId="6" type="noConversion"/>
  </si>
  <si>
    <t>환경보전비</t>
    <phoneticPr fontId="6" type="noConversion"/>
  </si>
  <si>
    <t>노인장기요양보험료</t>
    <phoneticPr fontId="6" type="noConversion"/>
  </si>
  <si>
    <t>조력공</t>
  </si>
  <si>
    <t>제도사</t>
  </si>
  <si>
    <t>비계공</t>
  </si>
  <si>
    <t>철근공</t>
  </si>
  <si>
    <t>철공</t>
  </si>
  <si>
    <t>철판공</t>
  </si>
  <si>
    <t>철골공</t>
  </si>
  <si>
    <t>용접공</t>
  </si>
  <si>
    <t>보링공</t>
  </si>
  <si>
    <t>착암공</t>
  </si>
  <si>
    <t>화약취급공</t>
  </si>
  <si>
    <t>할석공</t>
  </si>
  <si>
    <t>포설공</t>
  </si>
  <si>
    <t>포장공</t>
  </si>
  <si>
    <t>잠수부</t>
  </si>
  <si>
    <t>조적공</t>
  </si>
  <si>
    <t>견출공</t>
  </si>
  <si>
    <t>건축목공</t>
  </si>
  <si>
    <t>창호공</t>
  </si>
  <si>
    <t>유리공</t>
  </si>
  <si>
    <t>방수공</t>
  </si>
  <si>
    <t>미장공</t>
  </si>
  <si>
    <t>타일공</t>
  </si>
  <si>
    <t>도장공</t>
  </si>
  <si>
    <t>내장공</t>
  </si>
  <si>
    <t>공표일</t>
    <phoneticPr fontId="4" type="noConversion"/>
  </si>
  <si>
    <t>도배공</t>
  </si>
  <si>
    <t>연마공</t>
  </si>
  <si>
    <t>석공</t>
  </si>
  <si>
    <t>줄눈공</t>
  </si>
  <si>
    <t>판넬조립공</t>
  </si>
  <si>
    <t>지붕잇기공</t>
  </si>
  <si>
    <t>벌목부</t>
  </si>
  <si>
    <t>조경공</t>
  </si>
  <si>
    <t>배관공</t>
  </si>
  <si>
    <t>보일러공</t>
  </si>
  <si>
    <t>위생공</t>
  </si>
  <si>
    <t>덕트공</t>
  </si>
  <si>
    <t>보온공</t>
  </si>
  <si>
    <t>인력운반공</t>
  </si>
  <si>
    <t>궤도공</t>
  </si>
  <si>
    <t>건설기계조장</t>
  </si>
  <si>
    <t>기계설비공</t>
  </si>
  <si>
    <t>준설선선장</t>
  </si>
  <si>
    <t>준설선기관사</t>
  </si>
  <si>
    <t>준설선운전사</t>
  </si>
  <si>
    <t>선원</t>
  </si>
  <si>
    <t>플랜트배관공</t>
  </si>
  <si>
    <t>플랜트제관공</t>
  </si>
  <si>
    <t>플랜트용접공</t>
  </si>
  <si>
    <t>플랜트특수용접공</t>
  </si>
  <si>
    <t>플랜트기계설치공</t>
  </si>
  <si>
    <t>플랜트특별인부</t>
  </si>
  <si>
    <t>플랜트케이블전공</t>
  </si>
  <si>
    <t>플랜트계장공</t>
  </si>
  <si>
    <t>플랜트덕트공</t>
  </si>
  <si>
    <t>플랜트보온공</t>
  </si>
  <si>
    <t>제철축로공</t>
  </si>
  <si>
    <t>비파괴시험공</t>
  </si>
  <si>
    <t>특급품질관리원</t>
  </si>
  <si>
    <t>고급품질관리원</t>
  </si>
  <si>
    <t>중급품질관리원</t>
  </si>
  <si>
    <t>초급품질관리원</t>
  </si>
  <si>
    <t>지적기사</t>
  </si>
  <si>
    <t>지적산업기사</t>
  </si>
  <si>
    <t>지적기능사</t>
  </si>
  <si>
    <t>내선전공</t>
  </si>
  <si>
    <t>특고압케이블전공</t>
  </si>
  <si>
    <t>고압케이블전공</t>
  </si>
  <si>
    <t>저압케이블전공</t>
  </si>
  <si>
    <t>송전전공</t>
  </si>
  <si>
    <t>송전활선전공</t>
  </si>
  <si>
    <t>배전전공</t>
  </si>
  <si>
    <t>배전활선전공</t>
  </si>
  <si>
    <t>플랜트전공</t>
  </si>
  <si>
    <t>계장공</t>
  </si>
  <si>
    <t>철도신호공</t>
  </si>
  <si>
    <t>통신내선공</t>
  </si>
  <si>
    <t>통신설비공</t>
  </si>
  <si>
    <t>통신외선공</t>
  </si>
  <si>
    <t>통신케이블공</t>
  </si>
  <si>
    <t>무선안테나공</t>
  </si>
  <si>
    <t>석면해체공</t>
  </si>
  <si>
    <t>광케이블설치사</t>
  </si>
  <si>
    <t>도편수</t>
  </si>
  <si>
    <t>드잡이공</t>
  </si>
  <si>
    <t>한식목공</t>
  </si>
  <si>
    <t>한식목공조공</t>
  </si>
  <si>
    <t>한식석공</t>
  </si>
  <si>
    <t>한식미장공</t>
  </si>
  <si>
    <t>한식와공</t>
  </si>
  <si>
    <t>한식와공조공</t>
  </si>
  <si>
    <t>목조각공</t>
  </si>
  <si>
    <t>석조각공</t>
  </si>
  <si>
    <t>특수화공</t>
  </si>
  <si>
    <t>화공</t>
  </si>
  <si>
    <t>원자력플랜트전공</t>
  </si>
  <si>
    <t>원자력용접공</t>
  </si>
  <si>
    <t>원자력기계설치공</t>
  </si>
  <si>
    <t>원자력품질관리사</t>
  </si>
  <si>
    <t>통신관련기사</t>
  </si>
  <si>
    <t>통신관련산업기사</t>
  </si>
  <si>
    <t>통신관련기능사</t>
  </si>
  <si>
    <t>전기공사기사</t>
  </si>
  <si>
    <t>전기공사산업기사</t>
  </si>
  <si>
    <t>변전전공</t>
  </si>
  <si>
    <t>코킹공</t>
  </si>
  <si>
    <t>건설부문 시중노임</t>
    <phoneticPr fontId="4" type="noConversion"/>
  </si>
  <si>
    <t>용접원</t>
    <phoneticPr fontId="4" type="noConversion"/>
  </si>
  <si>
    <t>엔지니어링</t>
    <phoneticPr fontId="4" type="noConversion"/>
  </si>
  <si>
    <t>건설중급기술자</t>
    <phoneticPr fontId="4" type="noConversion"/>
  </si>
  <si>
    <t>건설초급기술자</t>
    <phoneticPr fontId="4" type="noConversion"/>
  </si>
  <si>
    <t>개</t>
    <phoneticPr fontId="4" type="noConversion"/>
  </si>
  <si>
    <t>(단위:원, VAT별도)</t>
    <phoneticPr fontId="4" type="noConversion"/>
  </si>
  <si>
    <t>적 용 단 가</t>
    <phoneticPr fontId="4" type="noConversion"/>
  </si>
  <si>
    <t xml:space="preserve"> ：덤프트럭 (15 ton)</t>
    <phoneticPr fontId="4" type="noConversion"/>
  </si>
  <si>
    <t>동력분무기</t>
    <phoneticPr fontId="4" type="noConversion"/>
  </si>
  <si>
    <t>1월2일 매매기준율</t>
    <phoneticPr fontId="4" type="noConversion"/>
  </si>
  <si>
    <t>유 통 물 가</t>
    <phoneticPr fontId="4" type="noConversion"/>
  </si>
  <si>
    <t>배 관 공(수도)</t>
    <phoneticPr fontId="4" type="noConversion"/>
  </si>
  <si>
    <t>상각비:900/정비비:700/관리비:679</t>
    <phoneticPr fontId="4" type="noConversion"/>
  </si>
  <si>
    <t>상각비:1286/정비비:357/관리비:955</t>
    <phoneticPr fontId="4" type="noConversion"/>
  </si>
  <si>
    <t>인</t>
    <phoneticPr fontId="4" type="noConversion"/>
  </si>
  <si>
    <t>덤프트럭</t>
    <phoneticPr fontId="4" type="noConversion"/>
  </si>
  <si>
    <t>소형노면파쇄기</t>
    <phoneticPr fontId="4" type="noConversion"/>
  </si>
  <si>
    <t>수동식</t>
    <phoneticPr fontId="4" type="noConversion"/>
  </si>
  <si>
    <t>드잡이공편수</t>
  </si>
  <si>
    <t>한식미장공편수</t>
  </si>
  <si>
    <t>한식와공편수</t>
  </si>
  <si>
    <t>한식단청공편수</t>
  </si>
  <si>
    <t>한식석공조공</t>
  </si>
  <si>
    <t>한식미장공조공</t>
  </si>
  <si>
    <t>특급품질관리기술인</t>
  </si>
  <si>
    <t>고급품질관리기술인</t>
  </si>
  <si>
    <t>중급품질관리기술인</t>
  </si>
  <si>
    <t>초급품질관리기술인</t>
  </si>
  <si>
    <t>굴삭기</t>
    <phoneticPr fontId="4" type="noConversion"/>
  </si>
  <si>
    <t>플레이트콤팩터</t>
    <phoneticPr fontId="4" type="noConversion"/>
  </si>
  <si>
    <t>노면파쇄기</t>
    <phoneticPr fontId="4" type="noConversion"/>
  </si>
  <si>
    <t>절단기</t>
    <phoneticPr fontId="4" type="noConversion"/>
  </si>
  <si>
    <t>트럭탑재형크레인</t>
    <phoneticPr fontId="4" type="noConversion"/>
  </si>
  <si>
    <t>건 설 기 계  손 료</t>
    <phoneticPr fontId="4" type="noConversion"/>
  </si>
  <si>
    <t>가 격 정 보</t>
    <phoneticPr fontId="4" type="noConversion"/>
  </si>
  <si>
    <t>연   번</t>
    <phoneticPr fontId="4" type="noConversion"/>
  </si>
  <si>
    <t>보통</t>
    <phoneticPr fontId="2" type="noConversion"/>
  </si>
  <si>
    <t>자동차용</t>
    <phoneticPr fontId="2" type="noConversion"/>
  </si>
  <si>
    <t>분류번호</t>
    <phoneticPr fontId="4" type="noConversion"/>
  </si>
  <si>
    <t>불도저</t>
    <phoneticPr fontId="4" type="noConversion"/>
  </si>
  <si>
    <t>무한궤도</t>
    <phoneticPr fontId="4" type="noConversion"/>
  </si>
  <si>
    <t>0101-0007</t>
    <phoneticPr fontId="4" type="noConversion"/>
  </si>
  <si>
    <t>0101-0010</t>
    <phoneticPr fontId="4" type="noConversion"/>
  </si>
  <si>
    <t>0101-0012</t>
    <phoneticPr fontId="4" type="noConversion"/>
  </si>
  <si>
    <t>0101-0019</t>
    <phoneticPr fontId="4" type="noConversion"/>
  </si>
  <si>
    <t>0101-0032</t>
    <phoneticPr fontId="4" type="noConversion"/>
  </si>
  <si>
    <t>타이어</t>
    <phoneticPr fontId="4" type="noConversion"/>
  </si>
  <si>
    <t>0102-0015</t>
    <phoneticPr fontId="4" type="noConversion"/>
  </si>
  <si>
    <t>0102-0028</t>
    <phoneticPr fontId="4" type="noConversion"/>
  </si>
  <si>
    <t>0102-0033</t>
    <phoneticPr fontId="4" type="noConversion"/>
  </si>
  <si>
    <t>유압식리퍼</t>
    <phoneticPr fontId="4" type="noConversion"/>
  </si>
  <si>
    <t>0103-0016</t>
    <phoneticPr fontId="4" type="noConversion"/>
  </si>
  <si>
    <t>0103-0019</t>
    <phoneticPr fontId="4" type="noConversion"/>
  </si>
  <si>
    <t>0103-0023</t>
    <phoneticPr fontId="4" type="noConversion"/>
  </si>
  <si>
    <t>0103-0027</t>
    <phoneticPr fontId="4" type="noConversion"/>
  </si>
  <si>
    <t>0103-0032</t>
    <phoneticPr fontId="4" type="noConversion"/>
  </si>
  <si>
    <t>습지불도저</t>
    <phoneticPr fontId="4" type="noConversion"/>
  </si>
  <si>
    <t>0121-0004</t>
    <phoneticPr fontId="4" type="noConversion"/>
  </si>
  <si>
    <t>0121-0013</t>
    <phoneticPr fontId="4" type="noConversion"/>
  </si>
  <si>
    <t>0201-0012</t>
    <phoneticPr fontId="4" type="noConversion"/>
  </si>
  <si>
    <t>0201-0020</t>
    <phoneticPr fontId="4" type="noConversion"/>
  </si>
  <si>
    <t>0201-0040</t>
    <phoneticPr fontId="4" type="noConversion"/>
  </si>
  <si>
    <t>0201-0060</t>
    <phoneticPr fontId="4" type="noConversion"/>
  </si>
  <si>
    <t>0201-0070</t>
    <phoneticPr fontId="4" type="noConversion"/>
  </si>
  <si>
    <t>0201-0080</t>
    <phoneticPr fontId="4" type="noConversion"/>
  </si>
  <si>
    <t>0201-0100</t>
    <phoneticPr fontId="4" type="noConversion"/>
  </si>
  <si>
    <t>0201-0120</t>
    <phoneticPr fontId="4" type="noConversion"/>
  </si>
  <si>
    <t>0201-0200</t>
    <phoneticPr fontId="4" type="noConversion"/>
  </si>
  <si>
    <t>0211-0018</t>
    <phoneticPr fontId="4" type="noConversion"/>
  </si>
  <si>
    <t>0211-0060</t>
    <phoneticPr fontId="4" type="noConversion"/>
  </si>
  <si>
    <t>0211-0080</t>
    <phoneticPr fontId="4" type="noConversion"/>
  </si>
  <si>
    <t>0211-0100</t>
    <phoneticPr fontId="4" type="noConversion"/>
  </si>
  <si>
    <t>습지굴삭기</t>
    <phoneticPr fontId="4" type="noConversion"/>
  </si>
  <si>
    <t>0221-0040</t>
    <phoneticPr fontId="4" type="noConversion"/>
  </si>
  <si>
    <t>0221-0070</t>
    <phoneticPr fontId="4" type="noConversion"/>
  </si>
  <si>
    <t>대형브레이커</t>
    <phoneticPr fontId="4" type="noConversion"/>
  </si>
  <si>
    <t>0230-0002</t>
    <phoneticPr fontId="4" type="noConversion"/>
  </si>
  <si>
    <t>0230-0004</t>
    <phoneticPr fontId="4" type="noConversion"/>
  </si>
  <si>
    <t>0230-0006</t>
    <phoneticPr fontId="4" type="noConversion"/>
  </si>
  <si>
    <t>0230-0007</t>
    <phoneticPr fontId="4" type="noConversion"/>
  </si>
  <si>
    <t>0230-0008</t>
    <phoneticPr fontId="4" type="noConversion"/>
  </si>
  <si>
    <t>0230-0010</t>
    <phoneticPr fontId="4" type="noConversion"/>
  </si>
  <si>
    <t>유압식진동콤팩터</t>
    <phoneticPr fontId="4" type="noConversion"/>
  </si>
  <si>
    <t>굴삭기부착용</t>
    <phoneticPr fontId="4" type="noConversion"/>
  </si>
  <si>
    <t>0240-0007</t>
    <phoneticPr fontId="4" type="noConversion"/>
  </si>
  <si>
    <t>압쇄기</t>
    <phoneticPr fontId="4" type="noConversion"/>
  </si>
  <si>
    <t>펄퍼라이저</t>
    <phoneticPr fontId="4" type="noConversion"/>
  </si>
  <si>
    <t>0250-0080</t>
    <phoneticPr fontId="4" type="noConversion"/>
  </si>
  <si>
    <t>0250-0100</t>
    <phoneticPr fontId="4" type="noConversion"/>
  </si>
  <si>
    <t>트랜처</t>
    <phoneticPr fontId="4" type="noConversion"/>
  </si>
  <si>
    <t>0260-0355</t>
    <phoneticPr fontId="4" type="noConversion"/>
  </si>
  <si>
    <t>로더</t>
    <phoneticPr fontId="4" type="noConversion"/>
  </si>
  <si>
    <t>0301-0057</t>
    <phoneticPr fontId="4" type="noConversion"/>
  </si>
  <si>
    <t>0301-0075</t>
    <phoneticPr fontId="4" type="noConversion"/>
  </si>
  <si>
    <t>0301-0095</t>
    <phoneticPr fontId="4" type="noConversion"/>
  </si>
  <si>
    <t>0301-0115</t>
    <phoneticPr fontId="4" type="noConversion"/>
  </si>
  <si>
    <t>0301-0134</t>
    <phoneticPr fontId="4" type="noConversion"/>
  </si>
  <si>
    <t>0301-0153</t>
    <phoneticPr fontId="4" type="noConversion"/>
  </si>
  <si>
    <t>0301-0172</t>
    <phoneticPr fontId="4" type="noConversion"/>
  </si>
  <si>
    <t>0301-0287</t>
    <phoneticPr fontId="4" type="noConversion"/>
  </si>
  <si>
    <t>0302-0025</t>
    <phoneticPr fontId="4" type="noConversion"/>
  </si>
  <si>
    <t>0302-0057</t>
    <phoneticPr fontId="4" type="noConversion"/>
  </si>
  <si>
    <t>0302-0095</t>
    <phoneticPr fontId="4" type="noConversion"/>
  </si>
  <si>
    <t>0302-0134</t>
    <phoneticPr fontId="4" type="noConversion"/>
  </si>
  <si>
    <t>0302-0172</t>
    <phoneticPr fontId="4" type="noConversion"/>
  </si>
  <si>
    <t>0302-0229</t>
    <phoneticPr fontId="4" type="noConversion"/>
  </si>
  <si>
    <t>0302-0287</t>
    <phoneticPr fontId="4" type="noConversion"/>
  </si>
  <si>
    <t>0302-0350</t>
    <phoneticPr fontId="4" type="noConversion"/>
  </si>
  <si>
    <t>0302-0500</t>
    <phoneticPr fontId="4" type="noConversion"/>
  </si>
  <si>
    <t>스크레이퍼</t>
    <phoneticPr fontId="4" type="noConversion"/>
  </si>
  <si>
    <t>자주식</t>
    <phoneticPr fontId="4" type="noConversion"/>
  </si>
  <si>
    <t>0406-0054</t>
    <phoneticPr fontId="4" type="noConversion"/>
  </si>
  <si>
    <t>0406-0115</t>
    <phoneticPr fontId="4" type="noConversion"/>
  </si>
  <si>
    <t>0406-0161</t>
    <phoneticPr fontId="4" type="noConversion"/>
  </si>
  <si>
    <t>0406-0206</t>
    <phoneticPr fontId="4" type="noConversion"/>
  </si>
  <si>
    <t>피견인식</t>
    <phoneticPr fontId="4" type="noConversion"/>
  </si>
  <si>
    <t>0407-0054</t>
    <phoneticPr fontId="4" type="noConversion"/>
  </si>
  <si>
    <t>0407-0092</t>
    <phoneticPr fontId="4" type="noConversion"/>
  </si>
  <si>
    <t>0407-0107</t>
    <phoneticPr fontId="4" type="noConversion"/>
  </si>
  <si>
    <t>0407-0161</t>
    <phoneticPr fontId="4" type="noConversion"/>
  </si>
  <si>
    <t>0407-0206</t>
    <phoneticPr fontId="4" type="noConversion"/>
  </si>
  <si>
    <t>모터그레이더</t>
    <phoneticPr fontId="4" type="noConversion"/>
  </si>
  <si>
    <t>일반용</t>
    <phoneticPr fontId="4" type="noConversion"/>
  </si>
  <si>
    <t>0502-0036</t>
    <phoneticPr fontId="4" type="noConversion"/>
  </si>
  <si>
    <t>사리도</t>
    <phoneticPr fontId="4" type="noConversion"/>
  </si>
  <si>
    <t>0503-0036</t>
    <phoneticPr fontId="4" type="noConversion"/>
  </si>
  <si>
    <t>0602-0025</t>
    <phoneticPr fontId="4" type="noConversion"/>
  </si>
  <si>
    <t>0602-0045</t>
    <phoneticPr fontId="4" type="noConversion"/>
  </si>
  <si>
    <t>0602-0060</t>
    <phoneticPr fontId="4" type="noConversion"/>
  </si>
  <si>
    <t>0602-0080</t>
    <phoneticPr fontId="4" type="noConversion"/>
  </si>
  <si>
    <t>0602-0150</t>
    <phoneticPr fontId="4" type="noConversion"/>
  </si>
  <si>
    <t>0602-0105</t>
    <phoneticPr fontId="4" type="noConversion"/>
  </si>
  <si>
    <t>0602-0200</t>
    <phoneticPr fontId="4" type="noConversion"/>
  </si>
  <si>
    <t>0602-0320</t>
    <phoneticPr fontId="4" type="noConversion"/>
  </si>
  <si>
    <t>0602-0240</t>
    <phoneticPr fontId="4" type="noConversion"/>
  </si>
  <si>
    <t>덤프트럭자동덮개시설</t>
    <phoneticPr fontId="4" type="noConversion"/>
  </si>
  <si>
    <t>0610-0150</t>
    <phoneticPr fontId="4" type="noConversion"/>
  </si>
  <si>
    <t>0610-0200</t>
    <phoneticPr fontId="4" type="noConversion"/>
  </si>
  <si>
    <t>0610-0240</t>
    <phoneticPr fontId="4" type="noConversion"/>
  </si>
  <si>
    <t>머캐덤롤러</t>
    <phoneticPr fontId="4" type="noConversion"/>
  </si>
  <si>
    <t>1106-0010</t>
    <phoneticPr fontId="4" type="noConversion"/>
  </si>
  <si>
    <t>1106-0012</t>
    <phoneticPr fontId="4" type="noConversion"/>
  </si>
  <si>
    <t>1106-0015</t>
    <phoneticPr fontId="4" type="noConversion"/>
  </si>
  <si>
    <t>탠덤롤러</t>
    <phoneticPr fontId="4" type="noConversion"/>
  </si>
  <si>
    <t>1206-0008</t>
    <phoneticPr fontId="4" type="noConversion"/>
  </si>
  <si>
    <t>1206-0010</t>
    <phoneticPr fontId="4" type="noConversion"/>
  </si>
  <si>
    <t>1206-0014</t>
    <phoneticPr fontId="4" type="noConversion"/>
  </si>
  <si>
    <t>진동자주식</t>
    <phoneticPr fontId="4" type="noConversion"/>
  </si>
  <si>
    <t>1209-0001</t>
    <phoneticPr fontId="4" type="noConversion"/>
  </si>
  <si>
    <t>1209-0002</t>
    <phoneticPr fontId="4" type="noConversion"/>
  </si>
  <si>
    <t>1209-0004</t>
    <phoneticPr fontId="4" type="noConversion"/>
  </si>
  <si>
    <t>1209-0006</t>
    <phoneticPr fontId="4" type="noConversion"/>
  </si>
  <si>
    <t>1209-0007</t>
    <phoneticPr fontId="4" type="noConversion"/>
  </si>
  <si>
    <t>1209-0008</t>
    <phoneticPr fontId="4" type="noConversion"/>
  </si>
  <si>
    <t>1209-0013</t>
    <phoneticPr fontId="4" type="noConversion"/>
  </si>
  <si>
    <t>진동롤러</t>
    <phoneticPr fontId="4" type="noConversion"/>
  </si>
  <si>
    <t>핸드가이드식</t>
    <phoneticPr fontId="4" type="noConversion"/>
  </si>
  <si>
    <t>1305-0007</t>
    <phoneticPr fontId="4" type="noConversion"/>
  </si>
  <si>
    <t>타이어롤러</t>
    <phoneticPr fontId="4" type="noConversion"/>
  </si>
  <si>
    <t>1406-0008</t>
    <phoneticPr fontId="4" type="noConversion"/>
  </si>
  <si>
    <t>1406-0015</t>
    <phoneticPr fontId="4" type="noConversion"/>
  </si>
  <si>
    <t>1406-0025</t>
    <phoneticPr fontId="4" type="noConversion"/>
  </si>
  <si>
    <t>1306-0025</t>
    <phoneticPr fontId="4" type="noConversion"/>
  </si>
  <si>
    <t>1306-0044</t>
    <phoneticPr fontId="4" type="noConversion"/>
  </si>
  <si>
    <t>1306-0060</t>
    <phoneticPr fontId="4" type="noConversion"/>
  </si>
  <si>
    <t>1306-0100</t>
    <phoneticPr fontId="4" type="noConversion"/>
  </si>
  <si>
    <t>1306-0120</t>
    <phoneticPr fontId="4" type="noConversion"/>
  </si>
  <si>
    <t>양족식롤러</t>
    <phoneticPr fontId="4" type="noConversion"/>
  </si>
  <si>
    <t>1506-0011</t>
    <phoneticPr fontId="4" type="noConversion"/>
  </si>
  <si>
    <t>1506-0012</t>
    <phoneticPr fontId="4" type="noConversion"/>
  </si>
  <si>
    <t>1506-0015</t>
    <phoneticPr fontId="4" type="noConversion"/>
  </si>
  <si>
    <t>1506-0019</t>
    <phoneticPr fontId="4" type="noConversion"/>
  </si>
  <si>
    <t>1506-0025</t>
    <phoneticPr fontId="4" type="noConversion"/>
  </si>
  <si>
    <t>1506-0030</t>
    <phoneticPr fontId="4" type="noConversion"/>
  </si>
  <si>
    <t>1506-0032</t>
    <phoneticPr fontId="4" type="noConversion"/>
  </si>
  <si>
    <t>1506-0037</t>
    <phoneticPr fontId="4" type="noConversion"/>
  </si>
  <si>
    <t>래머</t>
    <phoneticPr fontId="4" type="noConversion"/>
  </si>
  <si>
    <t>1630-0080</t>
    <phoneticPr fontId="4" type="noConversion"/>
  </si>
  <si>
    <t>1730-0015</t>
    <phoneticPr fontId="4" type="noConversion"/>
  </si>
  <si>
    <t>크레인</t>
    <phoneticPr fontId="4" type="noConversion"/>
  </si>
  <si>
    <t>2101-0010</t>
    <phoneticPr fontId="4" type="noConversion"/>
  </si>
  <si>
    <t>2101-0015</t>
    <phoneticPr fontId="4" type="noConversion"/>
  </si>
  <si>
    <t>2101-0020</t>
    <phoneticPr fontId="4" type="noConversion"/>
  </si>
  <si>
    <t>2101-0025</t>
    <phoneticPr fontId="4" type="noConversion"/>
  </si>
  <si>
    <t>2101-0030</t>
    <phoneticPr fontId="4" type="noConversion"/>
  </si>
  <si>
    <t>2101-0035</t>
    <phoneticPr fontId="4" type="noConversion"/>
  </si>
  <si>
    <t>2101-0040</t>
    <phoneticPr fontId="4" type="noConversion"/>
  </si>
  <si>
    <t>2101-0050</t>
    <phoneticPr fontId="4" type="noConversion"/>
  </si>
  <si>
    <t>2101-0070</t>
    <phoneticPr fontId="4" type="noConversion"/>
  </si>
  <si>
    <t>2101-0080</t>
    <phoneticPr fontId="4" type="noConversion"/>
  </si>
  <si>
    <t>2101-0100</t>
    <phoneticPr fontId="4" type="noConversion"/>
  </si>
  <si>
    <t>2101-0150</t>
    <phoneticPr fontId="4" type="noConversion"/>
  </si>
  <si>
    <t>2101-0220</t>
    <phoneticPr fontId="4" type="noConversion"/>
  </si>
  <si>
    <t>2101-0280</t>
    <phoneticPr fontId="4" type="noConversion"/>
  </si>
  <si>
    <t>2101-0300</t>
    <phoneticPr fontId="4" type="noConversion"/>
  </si>
  <si>
    <t>2104-0010</t>
    <phoneticPr fontId="4" type="noConversion"/>
  </si>
  <si>
    <t>2104-0015</t>
    <phoneticPr fontId="4" type="noConversion"/>
  </si>
  <si>
    <t>2104-0020</t>
    <phoneticPr fontId="4" type="noConversion"/>
  </si>
  <si>
    <t>2104-0025</t>
    <phoneticPr fontId="4" type="noConversion"/>
  </si>
  <si>
    <t>2104-0030</t>
    <phoneticPr fontId="4" type="noConversion"/>
  </si>
  <si>
    <t>2104-0035</t>
    <phoneticPr fontId="4" type="noConversion"/>
  </si>
  <si>
    <t>2104-0040</t>
    <phoneticPr fontId="4" type="noConversion"/>
  </si>
  <si>
    <t>2104-0045</t>
    <phoneticPr fontId="4" type="noConversion"/>
  </si>
  <si>
    <t>2104-0050</t>
    <phoneticPr fontId="4" type="noConversion"/>
  </si>
  <si>
    <t>2104-0060</t>
    <phoneticPr fontId="4" type="noConversion"/>
  </si>
  <si>
    <t>2104-0070</t>
    <phoneticPr fontId="4" type="noConversion"/>
  </si>
  <si>
    <t>2104-0080</t>
    <phoneticPr fontId="4" type="noConversion"/>
  </si>
  <si>
    <t>2104-0100</t>
    <phoneticPr fontId="4" type="noConversion"/>
  </si>
  <si>
    <t>2104-0130</t>
    <phoneticPr fontId="4" type="noConversion"/>
  </si>
  <si>
    <t>2104-0160</t>
    <phoneticPr fontId="4" type="noConversion"/>
  </si>
  <si>
    <t>2104-0200</t>
    <phoneticPr fontId="4" type="noConversion"/>
  </si>
  <si>
    <t>2104-0220</t>
    <phoneticPr fontId="4" type="noConversion"/>
  </si>
  <si>
    <t>2104-0250</t>
    <phoneticPr fontId="4" type="noConversion"/>
  </si>
  <si>
    <t>2104-0300</t>
    <phoneticPr fontId="4" type="noConversion"/>
  </si>
  <si>
    <t>2105-0002</t>
    <phoneticPr fontId="4" type="noConversion"/>
  </si>
  <si>
    <t>2105-0003</t>
    <phoneticPr fontId="4" type="noConversion"/>
  </si>
  <si>
    <t>2105-0005</t>
    <phoneticPr fontId="4" type="noConversion"/>
  </si>
  <si>
    <t>2105-0010</t>
    <phoneticPr fontId="4" type="noConversion"/>
  </si>
  <si>
    <t>2105-0015</t>
    <phoneticPr fontId="4" type="noConversion"/>
  </si>
  <si>
    <t>2105-0018</t>
    <phoneticPr fontId="4" type="noConversion"/>
  </si>
  <si>
    <t>고소작업차</t>
    <phoneticPr fontId="4" type="noConversion"/>
  </si>
  <si>
    <t>2106-0002</t>
    <phoneticPr fontId="4" type="noConversion"/>
  </si>
  <si>
    <t>2106-0005</t>
    <phoneticPr fontId="4" type="noConversion"/>
  </si>
  <si>
    <t>2106-0003</t>
    <phoneticPr fontId="4" type="noConversion"/>
  </si>
  <si>
    <t>터널용고소작업차</t>
    <phoneticPr fontId="4" type="noConversion"/>
  </si>
  <si>
    <t>2107-0005</t>
    <phoneticPr fontId="4" type="noConversion"/>
  </si>
  <si>
    <t>리더</t>
    <phoneticPr fontId="4" type="noConversion"/>
  </si>
  <si>
    <t>고정형</t>
    <phoneticPr fontId="4" type="noConversion"/>
  </si>
  <si>
    <t>2115-0024</t>
    <phoneticPr fontId="4" type="noConversion"/>
  </si>
  <si>
    <t>2115-0031</t>
    <phoneticPr fontId="4" type="noConversion"/>
  </si>
  <si>
    <t>2115-0036</t>
    <phoneticPr fontId="4" type="noConversion"/>
  </si>
  <si>
    <t>회전형</t>
    <phoneticPr fontId="4" type="noConversion"/>
  </si>
  <si>
    <t>2116-0031</t>
    <phoneticPr fontId="4" type="noConversion"/>
  </si>
  <si>
    <t>2116-0036</t>
    <phoneticPr fontId="4" type="noConversion"/>
  </si>
  <si>
    <t>케이싱</t>
    <phoneticPr fontId="4" type="noConversion"/>
  </si>
  <si>
    <t>2117-0022</t>
    <phoneticPr fontId="4" type="noConversion"/>
  </si>
  <si>
    <t>2117-0027</t>
    <phoneticPr fontId="4" type="noConversion"/>
  </si>
  <si>
    <t>스킵버킷</t>
    <phoneticPr fontId="4" type="noConversion"/>
  </si>
  <si>
    <t>2118-0010</t>
    <phoneticPr fontId="4" type="noConversion"/>
  </si>
  <si>
    <t>타워크레인</t>
    <phoneticPr fontId="4" type="noConversion"/>
  </si>
  <si>
    <t>2208-5008</t>
    <phoneticPr fontId="4" type="noConversion"/>
  </si>
  <si>
    <t>2208-5010</t>
    <phoneticPr fontId="4" type="noConversion"/>
  </si>
  <si>
    <t>2208-5012</t>
    <phoneticPr fontId="4" type="noConversion"/>
  </si>
  <si>
    <t>2208-5016</t>
    <phoneticPr fontId="4" type="noConversion"/>
  </si>
  <si>
    <t>2208-5020</t>
    <phoneticPr fontId="4" type="noConversion"/>
  </si>
  <si>
    <t>건설용리프트</t>
    <phoneticPr fontId="4" type="noConversion"/>
  </si>
  <si>
    <t>인화물용</t>
    <phoneticPr fontId="4" type="noConversion"/>
  </si>
  <si>
    <t>2210-0145</t>
    <phoneticPr fontId="4" type="noConversion"/>
  </si>
  <si>
    <t>디젤기관차</t>
    <phoneticPr fontId="4" type="noConversion"/>
  </si>
  <si>
    <t>2330-0005</t>
    <phoneticPr fontId="4" type="noConversion"/>
  </si>
  <si>
    <t>2330-0007</t>
    <phoneticPr fontId="4" type="noConversion"/>
  </si>
  <si>
    <t>경운기</t>
    <phoneticPr fontId="4" type="noConversion"/>
  </si>
  <si>
    <t>2402-0001</t>
    <phoneticPr fontId="4" type="noConversion"/>
  </si>
  <si>
    <t>지게차</t>
    <phoneticPr fontId="4" type="noConversion"/>
  </si>
  <si>
    <t>2502-0020</t>
    <phoneticPr fontId="4" type="noConversion"/>
  </si>
  <si>
    <t>2502-0025</t>
    <phoneticPr fontId="4" type="noConversion"/>
  </si>
  <si>
    <t>2502-0035</t>
    <phoneticPr fontId="4" type="noConversion"/>
  </si>
  <si>
    <t>2502-0050</t>
    <phoneticPr fontId="4" type="noConversion"/>
  </si>
  <si>
    <t>2502-0075</t>
    <phoneticPr fontId="4" type="noConversion"/>
  </si>
  <si>
    <t>트랙터</t>
    <phoneticPr fontId="4" type="noConversion"/>
  </si>
  <si>
    <t>2602-0015</t>
    <phoneticPr fontId="4" type="noConversion"/>
  </si>
  <si>
    <t>2602-0025</t>
    <phoneticPr fontId="4" type="noConversion"/>
  </si>
  <si>
    <t>2602-0035</t>
    <phoneticPr fontId="4" type="noConversion"/>
  </si>
  <si>
    <t>2602-0045</t>
    <phoneticPr fontId="4" type="noConversion"/>
  </si>
  <si>
    <t>트럭트랙터 및 평판트레일러</t>
    <phoneticPr fontId="4" type="noConversion"/>
  </si>
  <si>
    <t>2702-0020</t>
    <phoneticPr fontId="4" type="noConversion"/>
  </si>
  <si>
    <t>2702-0030</t>
    <phoneticPr fontId="4" type="noConversion"/>
  </si>
  <si>
    <t>2702-0040</t>
    <phoneticPr fontId="4" type="noConversion"/>
  </si>
  <si>
    <t>2702-0060</t>
    <phoneticPr fontId="4" type="noConversion"/>
  </si>
  <si>
    <t>아스팔트믹싱플랜트</t>
    <phoneticPr fontId="4" type="noConversion"/>
  </si>
  <si>
    <t>3108-0040</t>
    <phoneticPr fontId="4" type="noConversion"/>
  </si>
  <si>
    <t>3108-0060</t>
    <phoneticPr fontId="4" type="noConversion"/>
  </si>
  <si>
    <t>3108-0080</t>
    <phoneticPr fontId="4" type="noConversion"/>
  </si>
  <si>
    <t>3108-0100</t>
    <phoneticPr fontId="4" type="noConversion"/>
  </si>
  <si>
    <t>3108-0120</t>
    <phoneticPr fontId="4" type="noConversion"/>
  </si>
  <si>
    <t>아스팔트피니셔</t>
    <phoneticPr fontId="4" type="noConversion"/>
  </si>
  <si>
    <t>3201-0001</t>
    <phoneticPr fontId="4" type="noConversion"/>
  </si>
  <si>
    <t>3201-0003</t>
    <phoneticPr fontId="4" type="noConversion"/>
  </si>
  <si>
    <t>아스팔트디스트리뷰터</t>
    <phoneticPr fontId="4" type="noConversion"/>
  </si>
  <si>
    <t>3302-0030</t>
    <phoneticPr fontId="4" type="noConversion"/>
  </si>
  <si>
    <t>3302-0038</t>
    <phoneticPr fontId="4" type="noConversion"/>
  </si>
  <si>
    <t>3302-0047</t>
    <phoneticPr fontId="4" type="noConversion"/>
  </si>
  <si>
    <t>3302-0057</t>
    <phoneticPr fontId="4" type="noConversion"/>
  </si>
  <si>
    <t>아스팔트스프레이어</t>
    <phoneticPr fontId="4" type="noConversion"/>
  </si>
  <si>
    <t>3430-0300</t>
    <phoneticPr fontId="4" type="noConversion"/>
  </si>
  <si>
    <t>3430-0400</t>
    <phoneticPr fontId="4" type="noConversion"/>
  </si>
  <si>
    <t>현장가열표층재생기</t>
    <phoneticPr fontId="4" type="noConversion"/>
  </si>
  <si>
    <t>3450-0642</t>
    <phoneticPr fontId="4" type="noConversion"/>
  </si>
  <si>
    <t>스테이빌라이저</t>
    <phoneticPr fontId="4" type="noConversion"/>
  </si>
  <si>
    <t>안정기</t>
    <phoneticPr fontId="4" type="noConversion"/>
  </si>
  <si>
    <t>3530-0015</t>
    <phoneticPr fontId="4" type="noConversion"/>
  </si>
  <si>
    <t>3530-0036</t>
    <phoneticPr fontId="4" type="noConversion"/>
  </si>
  <si>
    <t>콘크리트피니셔</t>
    <phoneticPr fontId="4" type="noConversion"/>
  </si>
  <si>
    <t>포장용</t>
    <phoneticPr fontId="4" type="noConversion"/>
  </si>
  <si>
    <t>3601-0102</t>
    <phoneticPr fontId="4" type="noConversion"/>
  </si>
  <si>
    <t>3601-0202</t>
    <phoneticPr fontId="4" type="noConversion"/>
  </si>
  <si>
    <t>3601-0204</t>
    <phoneticPr fontId="4" type="noConversion"/>
  </si>
  <si>
    <t>3601-0302</t>
    <phoneticPr fontId="4" type="noConversion"/>
  </si>
  <si>
    <t>3601-0402</t>
    <phoneticPr fontId="4" type="noConversion"/>
  </si>
  <si>
    <t>중앙분리대용</t>
    <phoneticPr fontId="4" type="noConversion"/>
  </si>
  <si>
    <t>3611-0142</t>
    <phoneticPr fontId="4" type="noConversion"/>
  </si>
  <si>
    <t>콘크리트스프레더</t>
    <phoneticPr fontId="4" type="noConversion"/>
  </si>
  <si>
    <t>3701-0200</t>
    <phoneticPr fontId="4" type="noConversion"/>
  </si>
  <si>
    <t>콘크리트조면마무리기</t>
    <phoneticPr fontId="4" type="noConversion"/>
  </si>
  <si>
    <t>3801-0795</t>
    <phoneticPr fontId="4" type="noConversion"/>
  </si>
  <si>
    <t>3801-0120</t>
    <phoneticPr fontId="4" type="noConversion"/>
  </si>
  <si>
    <t>콘크리트롤러페이버</t>
    <phoneticPr fontId="4" type="noConversion"/>
  </si>
  <si>
    <t>3805-0120</t>
    <phoneticPr fontId="4" type="noConversion"/>
  </si>
  <si>
    <t>3901-0300</t>
    <phoneticPr fontId="4" type="noConversion"/>
  </si>
  <si>
    <t>슬러리실기계</t>
    <phoneticPr fontId="4" type="noConversion"/>
  </si>
  <si>
    <t>콘크리트배치플랜트</t>
    <phoneticPr fontId="4" type="noConversion"/>
  </si>
  <si>
    <t>4108-0060</t>
    <phoneticPr fontId="4" type="noConversion"/>
  </si>
  <si>
    <t>4108-0090</t>
    <phoneticPr fontId="4" type="noConversion"/>
  </si>
  <si>
    <t>4108-0120</t>
    <phoneticPr fontId="4" type="noConversion"/>
  </si>
  <si>
    <t>4108-0150</t>
    <phoneticPr fontId="4" type="noConversion"/>
  </si>
  <si>
    <t>4108-0210</t>
    <phoneticPr fontId="4" type="noConversion"/>
  </si>
  <si>
    <t>사일로</t>
    <phoneticPr fontId="4" type="noConversion"/>
  </si>
  <si>
    <t>4115-0100</t>
    <phoneticPr fontId="4" type="noConversion"/>
  </si>
  <si>
    <t>4115-0150</t>
    <phoneticPr fontId="4" type="noConversion"/>
  </si>
  <si>
    <t>4115-0200</t>
    <phoneticPr fontId="4" type="noConversion"/>
  </si>
  <si>
    <t>4115-0300</t>
    <phoneticPr fontId="4" type="noConversion"/>
  </si>
  <si>
    <t>콘크리트믹서</t>
    <phoneticPr fontId="4" type="noConversion"/>
  </si>
  <si>
    <t>4205-0010</t>
    <phoneticPr fontId="4" type="noConversion"/>
  </si>
  <si>
    <t>4205-0017</t>
    <phoneticPr fontId="4" type="noConversion"/>
  </si>
  <si>
    <t>4205-0020</t>
    <phoneticPr fontId="4" type="noConversion"/>
  </si>
  <si>
    <t>4205-0030</t>
    <phoneticPr fontId="4" type="noConversion"/>
  </si>
  <si>
    <t>4205-0040</t>
    <phoneticPr fontId="4" type="noConversion"/>
  </si>
  <si>
    <t>4205-0045</t>
    <phoneticPr fontId="4" type="noConversion"/>
  </si>
  <si>
    <t>콘크리트믹서트럭</t>
    <phoneticPr fontId="4" type="noConversion"/>
  </si>
  <si>
    <t>4304-0060</t>
    <phoneticPr fontId="4" type="noConversion"/>
  </si>
  <si>
    <t>4304-0061</t>
    <phoneticPr fontId="4" type="noConversion"/>
  </si>
  <si>
    <t>커터</t>
    <phoneticPr fontId="4" type="noConversion"/>
  </si>
  <si>
    <t>4430-0400</t>
    <phoneticPr fontId="4" type="noConversion"/>
  </si>
  <si>
    <t>콘크리트펌프차</t>
    <phoneticPr fontId="4" type="noConversion"/>
  </si>
  <si>
    <t>4504-0021</t>
    <phoneticPr fontId="4" type="noConversion"/>
  </si>
  <si>
    <t>4504-0028</t>
    <phoneticPr fontId="4" type="noConversion"/>
  </si>
  <si>
    <t>4504-0032</t>
    <phoneticPr fontId="4" type="noConversion"/>
  </si>
  <si>
    <t>4504-0036</t>
    <phoneticPr fontId="4" type="noConversion"/>
  </si>
  <si>
    <t>4504-0041</t>
    <phoneticPr fontId="4" type="noConversion"/>
  </si>
  <si>
    <t>4504-0043</t>
    <phoneticPr fontId="4" type="noConversion"/>
  </si>
  <si>
    <t>4504-0047</t>
    <phoneticPr fontId="4" type="noConversion"/>
  </si>
  <si>
    <t>4504-0052</t>
    <phoneticPr fontId="4" type="noConversion"/>
  </si>
  <si>
    <t>콘크리트펌프</t>
    <phoneticPr fontId="4" type="noConversion"/>
  </si>
  <si>
    <t>4505-0015</t>
    <phoneticPr fontId="4" type="noConversion"/>
  </si>
  <si>
    <t>4505-0026</t>
    <phoneticPr fontId="4" type="noConversion"/>
  </si>
  <si>
    <t>초고압펌프</t>
    <phoneticPr fontId="4" type="noConversion"/>
  </si>
  <si>
    <t>4506-0200</t>
    <phoneticPr fontId="4" type="noConversion"/>
  </si>
  <si>
    <t>4506-0400</t>
    <phoneticPr fontId="4" type="noConversion"/>
  </si>
  <si>
    <t>콘크리트진동기</t>
    <phoneticPr fontId="4" type="noConversion"/>
  </si>
  <si>
    <t>4611-0075</t>
    <phoneticPr fontId="4" type="noConversion"/>
  </si>
  <si>
    <t>4611-0350</t>
    <phoneticPr fontId="4" type="noConversion"/>
  </si>
  <si>
    <t>크러셔</t>
    <phoneticPr fontId="4" type="noConversion"/>
  </si>
  <si>
    <t>이동식</t>
    <phoneticPr fontId="4" type="noConversion"/>
  </si>
  <si>
    <t>5105-0050</t>
    <phoneticPr fontId="4" type="noConversion"/>
  </si>
  <si>
    <t>5105-0100</t>
    <phoneticPr fontId="4" type="noConversion"/>
  </si>
  <si>
    <t>5105-0010</t>
    <phoneticPr fontId="4" type="noConversion"/>
  </si>
  <si>
    <t>5105-0200</t>
    <phoneticPr fontId="4" type="noConversion"/>
  </si>
  <si>
    <t>벨트콘베이어</t>
    <phoneticPr fontId="4" type="noConversion"/>
  </si>
  <si>
    <t>5111-0040</t>
    <phoneticPr fontId="4" type="noConversion"/>
  </si>
  <si>
    <t>5111-0060</t>
    <phoneticPr fontId="4" type="noConversion"/>
  </si>
  <si>
    <t>5111-0050</t>
    <phoneticPr fontId="4" type="noConversion"/>
  </si>
  <si>
    <t>5111-0076</t>
    <phoneticPr fontId="4" type="noConversion"/>
  </si>
  <si>
    <t>5111-0091</t>
    <phoneticPr fontId="4" type="noConversion"/>
  </si>
  <si>
    <t>에이프런피더</t>
    <phoneticPr fontId="4" type="noConversion"/>
  </si>
  <si>
    <t>5112-0001</t>
    <phoneticPr fontId="4" type="noConversion"/>
  </si>
  <si>
    <t>5112-0002</t>
  </si>
  <si>
    <t>5112-0003</t>
  </si>
  <si>
    <t>5112-0004</t>
  </si>
  <si>
    <t>5112-0005</t>
  </si>
  <si>
    <t>죠크러셔</t>
    <phoneticPr fontId="4" type="noConversion"/>
  </si>
  <si>
    <t>5113-0001</t>
    <phoneticPr fontId="4" type="noConversion"/>
  </si>
  <si>
    <t>5113-0002</t>
  </si>
  <si>
    <t>5113-0003</t>
  </si>
  <si>
    <t>5113-0004</t>
  </si>
  <si>
    <t>5113-0005</t>
  </si>
  <si>
    <t>5113-0006</t>
  </si>
  <si>
    <t>5113-0007</t>
  </si>
  <si>
    <t>5113-0008</t>
  </si>
  <si>
    <t>5113-0009</t>
  </si>
  <si>
    <t>5113-0010</t>
  </si>
  <si>
    <t>5113-0011</t>
  </si>
  <si>
    <t>롤크러셔</t>
    <phoneticPr fontId="4" type="noConversion"/>
  </si>
  <si>
    <t>5114-0001</t>
    <phoneticPr fontId="4" type="noConversion"/>
  </si>
  <si>
    <t>5114-0002</t>
  </si>
  <si>
    <t>5114-0003</t>
  </si>
  <si>
    <t>5114-0004</t>
  </si>
  <si>
    <t>5114-0005</t>
  </si>
  <si>
    <t>5114-0006</t>
  </si>
  <si>
    <t>5114-0007</t>
  </si>
  <si>
    <t>5114-0008</t>
  </si>
  <si>
    <t>콘크러셔</t>
    <phoneticPr fontId="4" type="noConversion"/>
  </si>
  <si>
    <t>5115-0030</t>
    <phoneticPr fontId="4" type="noConversion"/>
  </si>
  <si>
    <t>5115-0055</t>
    <phoneticPr fontId="4" type="noConversion"/>
  </si>
  <si>
    <t>5115-0075</t>
    <phoneticPr fontId="4" type="noConversion"/>
  </si>
  <si>
    <t>5115-0095</t>
    <phoneticPr fontId="4" type="noConversion"/>
  </si>
  <si>
    <t>스크린</t>
    <phoneticPr fontId="4" type="noConversion"/>
  </si>
  <si>
    <t>2단식</t>
    <phoneticPr fontId="4" type="noConversion"/>
  </si>
  <si>
    <t>5116-0001</t>
    <phoneticPr fontId="4" type="noConversion"/>
  </si>
  <si>
    <t>5116-0002</t>
  </si>
  <si>
    <t>5116-0003</t>
  </si>
  <si>
    <t>5116-0004</t>
  </si>
  <si>
    <t>5116-0005</t>
  </si>
  <si>
    <t>5116-0006</t>
  </si>
  <si>
    <t>5116-0007</t>
  </si>
  <si>
    <t>5116-0008</t>
  </si>
  <si>
    <t>3단식</t>
    <phoneticPr fontId="4" type="noConversion"/>
  </si>
  <si>
    <t>5117-0001</t>
    <phoneticPr fontId="4" type="noConversion"/>
  </si>
  <si>
    <t>5117-0002</t>
  </si>
  <si>
    <t>5117-0003</t>
  </si>
  <si>
    <t>5117-0004</t>
  </si>
  <si>
    <t>5117-0005</t>
  </si>
  <si>
    <t>5117-0006</t>
  </si>
  <si>
    <t>5117-0007</t>
  </si>
  <si>
    <t>5117-0008</t>
  </si>
  <si>
    <t>아그리케이트빈</t>
    <phoneticPr fontId="4" type="noConversion"/>
  </si>
  <si>
    <t>5118-0001</t>
    <phoneticPr fontId="4" type="noConversion"/>
  </si>
  <si>
    <t>5118-0002</t>
  </si>
  <si>
    <t>5118-0003</t>
  </si>
  <si>
    <t>5118-0004</t>
  </si>
  <si>
    <t>5118-0005</t>
  </si>
  <si>
    <t>5118-0006</t>
  </si>
  <si>
    <t>5118-0007</t>
  </si>
  <si>
    <t>골재세척설비</t>
    <phoneticPr fontId="4" type="noConversion"/>
  </si>
  <si>
    <t>5119-0625</t>
    <phoneticPr fontId="4" type="noConversion"/>
  </si>
  <si>
    <t>파이프추진기</t>
    <phoneticPr fontId="4" type="noConversion"/>
  </si>
  <si>
    <t>오거부착유압식</t>
    <phoneticPr fontId="4" type="noConversion"/>
  </si>
  <si>
    <t>5202-0127</t>
    <phoneticPr fontId="4" type="noConversion"/>
  </si>
  <si>
    <t>5202-0240</t>
    <phoneticPr fontId="4" type="noConversion"/>
  </si>
  <si>
    <t>5202-0300</t>
    <phoneticPr fontId="4" type="noConversion"/>
  </si>
  <si>
    <t>공압식</t>
    <phoneticPr fontId="4" type="noConversion"/>
  </si>
  <si>
    <t>5203-1800</t>
    <phoneticPr fontId="4" type="noConversion"/>
  </si>
  <si>
    <t>5203-2200</t>
    <phoneticPr fontId="4" type="noConversion"/>
  </si>
  <si>
    <t>5203-2700</t>
    <phoneticPr fontId="4" type="noConversion"/>
  </si>
  <si>
    <t>5203-3500</t>
    <phoneticPr fontId="4" type="noConversion"/>
  </si>
  <si>
    <t>5203-4500</t>
    <phoneticPr fontId="4" type="noConversion"/>
  </si>
  <si>
    <t>유압잭</t>
    <phoneticPr fontId="4" type="noConversion"/>
  </si>
  <si>
    <t>5204-0200</t>
    <phoneticPr fontId="4" type="noConversion"/>
  </si>
  <si>
    <t>5204-0300</t>
    <phoneticPr fontId="4" type="noConversion"/>
  </si>
  <si>
    <t>5204-0400</t>
    <phoneticPr fontId="4" type="noConversion"/>
  </si>
  <si>
    <t>5204-0500</t>
    <phoneticPr fontId="4" type="noConversion"/>
  </si>
  <si>
    <t>5204-0600</t>
    <phoneticPr fontId="4" type="noConversion"/>
  </si>
  <si>
    <t>공기압축기</t>
    <phoneticPr fontId="4" type="noConversion"/>
  </si>
  <si>
    <t>5205-0035</t>
    <phoneticPr fontId="4" type="noConversion"/>
  </si>
  <si>
    <t>5205-0071</t>
    <phoneticPr fontId="4" type="noConversion"/>
  </si>
  <si>
    <t>5205-0103</t>
    <phoneticPr fontId="4" type="noConversion"/>
  </si>
  <si>
    <t>5205-0170</t>
    <phoneticPr fontId="4" type="noConversion"/>
  </si>
  <si>
    <t>5205-0210</t>
    <phoneticPr fontId="4" type="noConversion"/>
  </si>
  <si>
    <t>5205-0255</t>
    <phoneticPr fontId="4" type="noConversion"/>
  </si>
  <si>
    <t>소형브레이커</t>
    <phoneticPr fontId="4" type="noConversion"/>
  </si>
  <si>
    <t>5210-0010</t>
    <phoneticPr fontId="4" type="noConversion"/>
  </si>
  <si>
    <t>5210-0013</t>
    <phoneticPr fontId="4" type="noConversion"/>
  </si>
  <si>
    <t>5210-0019</t>
    <phoneticPr fontId="4" type="noConversion"/>
  </si>
  <si>
    <t>5210-0027</t>
    <phoneticPr fontId="4" type="noConversion"/>
  </si>
  <si>
    <t>전기식</t>
    <phoneticPr fontId="4" type="noConversion"/>
  </si>
  <si>
    <t>5220-0015</t>
    <phoneticPr fontId="4" type="noConversion"/>
  </si>
  <si>
    <t>드릴웨곤</t>
    <phoneticPr fontId="4" type="noConversion"/>
  </si>
  <si>
    <t>5330-0074</t>
    <phoneticPr fontId="4" type="noConversion"/>
  </si>
  <si>
    <t>크로울러드릴</t>
    <phoneticPr fontId="4" type="noConversion"/>
  </si>
  <si>
    <t>5401-0015</t>
    <phoneticPr fontId="4" type="noConversion"/>
  </si>
  <si>
    <t>5401-0017</t>
    <phoneticPr fontId="4" type="noConversion"/>
  </si>
  <si>
    <t>공기식</t>
    <phoneticPr fontId="4" type="noConversion"/>
  </si>
  <si>
    <t>탑승유압식</t>
    <phoneticPr fontId="4" type="noConversion"/>
  </si>
  <si>
    <t>5405-0110</t>
    <phoneticPr fontId="4" type="noConversion"/>
  </si>
  <si>
    <t>5405-0150</t>
    <phoneticPr fontId="4" type="noConversion"/>
  </si>
  <si>
    <t>유압식할암기</t>
    <phoneticPr fontId="4" type="noConversion"/>
  </si>
  <si>
    <t>5501-0080</t>
    <phoneticPr fontId="4" type="noConversion"/>
  </si>
  <si>
    <t>5701-0010</t>
    <phoneticPr fontId="4" type="noConversion"/>
  </si>
  <si>
    <t>5701-0020</t>
    <phoneticPr fontId="4" type="noConversion"/>
  </si>
  <si>
    <t>5702-0095</t>
    <phoneticPr fontId="4" type="noConversion"/>
  </si>
  <si>
    <t>점보드릴</t>
    <phoneticPr fontId="4" type="noConversion"/>
  </si>
  <si>
    <t>5805-0002</t>
    <phoneticPr fontId="4" type="noConversion"/>
  </si>
  <si>
    <t>5805-0003</t>
    <phoneticPr fontId="4" type="noConversion"/>
  </si>
  <si>
    <t>코아드릴</t>
    <phoneticPr fontId="4" type="noConversion"/>
  </si>
  <si>
    <t>5901-0006</t>
    <phoneticPr fontId="4" type="noConversion"/>
  </si>
  <si>
    <t>5901-0010</t>
    <phoneticPr fontId="4" type="noConversion"/>
  </si>
  <si>
    <t>5901-0016</t>
    <phoneticPr fontId="4" type="noConversion"/>
  </si>
  <si>
    <t>그라우팅믹서</t>
    <phoneticPr fontId="4" type="noConversion"/>
  </si>
  <si>
    <t>6105-0190</t>
    <phoneticPr fontId="4" type="noConversion"/>
  </si>
  <si>
    <t>6105-0390</t>
    <phoneticPr fontId="4" type="noConversion"/>
  </si>
  <si>
    <t>그라우팅펌프</t>
    <phoneticPr fontId="4" type="noConversion"/>
  </si>
  <si>
    <t>6202-0060</t>
    <phoneticPr fontId="4" type="noConversion"/>
  </si>
  <si>
    <t>6202-0125</t>
    <phoneticPr fontId="4" type="noConversion"/>
  </si>
  <si>
    <t>6202-0200</t>
    <phoneticPr fontId="4" type="noConversion"/>
  </si>
  <si>
    <t>디젤파일해머</t>
    <phoneticPr fontId="4" type="noConversion"/>
  </si>
  <si>
    <t>6330-0015</t>
    <phoneticPr fontId="4" type="noConversion"/>
  </si>
  <si>
    <t>6330-0022</t>
    <phoneticPr fontId="4" type="noConversion"/>
  </si>
  <si>
    <t>6330-0032</t>
    <phoneticPr fontId="4" type="noConversion"/>
  </si>
  <si>
    <t>6330-0040</t>
    <phoneticPr fontId="4" type="noConversion"/>
  </si>
  <si>
    <t>보링기계</t>
    <phoneticPr fontId="4" type="noConversion"/>
  </si>
  <si>
    <t>6408-0015</t>
    <phoneticPr fontId="4" type="noConversion"/>
  </si>
  <si>
    <t>6408-0020</t>
    <phoneticPr fontId="4" type="noConversion"/>
  </si>
  <si>
    <t>6408-0030</t>
    <phoneticPr fontId="4" type="noConversion"/>
  </si>
  <si>
    <t>6408-0040</t>
    <phoneticPr fontId="4" type="noConversion"/>
  </si>
  <si>
    <t>6408-0050</t>
    <phoneticPr fontId="4" type="noConversion"/>
  </si>
  <si>
    <t>6408-0085</t>
    <phoneticPr fontId="4" type="noConversion"/>
  </si>
  <si>
    <t>6408-0100</t>
    <phoneticPr fontId="4" type="noConversion"/>
  </si>
  <si>
    <t>오거</t>
    <phoneticPr fontId="4" type="noConversion"/>
  </si>
  <si>
    <t>6410-0080</t>
    <phoneticPr fontId="4" type="noConversion"/>
  </si>
  <si>
    <t>6410-0100</t>
    <phoneticPr fontId="4" type="noConversion"/>
  </si>
  <si>
    <t>6410-0120</t>
    <phoneticPr fontId="4" type="noConversion"/>
  </si>
  <si>
    <t>6410-0150</t>
    <phoneticPr fontId="4" type="noConversion"/>
  </si>
  <si>
    <t>6410-0200</t>
    <phoneticPr fontId="4" type="noConversion"/>
  </si>
  <si>
    <t>6510-0100</t>
    <phoneticPr fontId="4" type="noConversion"/>
  </si>
  <si>
    <t>6510-0150</t>
    <phoneticPr fontId="4" type="noConversion"/>
  </si>
  <si>
    <t>6510-0200</t>
    <phoneticPr fontId="4" type="noConversion"/>
  </si>
  <si>
    <t>오실레이터, 로테이터</t>
    <phoneticPr fontId="4" type="noConversion"/>
  </si>
  <si>
    <t>6510-0250</t>
    <phoneticPr fontId="4" type="noConversion"/>
  </si>
  <si>
    <t>6510-0300</t>
    <phoneticPr fontId="4" type="noConversion"/>
  </si>
  <si>
    <t>유압파워팩</t>
    <phoneticPr fontId="4" type="noConversion"/>
  </si>
  <si>
    <t>6515-0090</t>
    <phoneticPr fontId="4" type="noConversion"/>
  </si>
  <si>
    <t>강연선인장기</t>
    <phoneticPr fontId="4" type="noConversion"/>
  </si>
  <si>
    <t>6516-0060</t>
    <phoneticPr fontId="4" type="noConversion"/>
  </si>
  <si>
    <t>6516-0120</t>
    <phoneticPr fontId="4" type="noConversion"/>
  </si>
  <si>
    <t>6516-0250</t>
    <phoneticPr fontId="4" type="noConversion"/>
  </si>
  <si>
    <t>6516-0300</t>
    <phoneticPr fontId="4" type="noConversion"/>
  </si>
  <si>
    <t>리버스서큘레이션드릴</t>
    <phoneticPr fontId="4" type="noConversion"/>
  </si>
  <si>
    <t>6517-0100</t>
    <phoneticPr fontId="4" type="noConversion"/>
  </si>
  <si>
    <t>6517-0150</t>
    <phoneticPr fontId="4" type="noConversion"/>
  </si>
  <si>
    <t>6517-0200</t>
    <phoneticPr fontId="4" type="noConversion"/>
  </si>
  <si>
    <t>6517-0250</t>
    <phoneticPr fontId="4" type="noConversion"/>
  </si>
  <si>
    <t>6517-0300</t>
    <phoneticPr fontId="4" type="noConversion"/>
  </si>
  <si>
    <t>전회전식천공기</t>
    <phoneticPr fontId="4" type="noConversion"/>
  </si>
  <si>
    <t>6518-0100</t>
    <phoneticPr fontId="4" type="noConversion"/>
  </si>
  <si>
    <t>6518-0150</t>
    <phoneticPr fontId="4" type="noConversion"/>
  </si>
  <si>
    <t>6518-0200</t>
    <phoneticPr fontId="4" type="noConversion"/>
  </si>
  <si>
    <t>6518-0250</t>
    <phoneticPr fontId="4" type="noConversion"/>
  </si>
  <si>
    <t>6518-0300</t>
    <phoneticPr fontId="4" type="noConversion"/>
  </si>
  <si>
    <t>진동파일해머</t>
    <phoneticPr fontId="4" type="noConversion"/>
  </si>
  <si>
    <t>전동식</t>
    <phoneticPr fontId="4" type="noConversion"/>
  </si>
  <si>
    <t>6530-0030</t>
    <phoneticPr fontId="4" type="noConversion"/>
  </si>
  <si>
    <t>6530-0040</t>
    <phoneticPr fontId="4" type="noConversion"/>
  </si>
  <si>
    <t>6530-0045</t>
    <phoneticPr fontId="4" type="noConversion"/>
  </si>
  <si>
    <t>6530-0060</t>
    <phoneticPr fontId="4" type="noConversion"/>
  </si>
  <si>
    <t>6530-0090</t>
    <phoneticPr fontId="4" type="noConversion"/>
  </si>
  <si>
    <t>6530-0120</t>
    <phoneticPr fontId="4" type="noConversion"/>
  </si>
  <si>
    <t>유압식</t>
    <phoneticPr fontId="4" type="noConversion"/>
  </si>
  <si>
    <t>6532-0220</t>
    <phoneticPr fontId="4" type="noConversion"/>
  </si>
  <si>
    <t>워터젯트</t>
    <phoneticPr fontId="4" type="noConversion"/>
  </si>
  <si>
    <t>6540-0131</t>
    <phoneticPr fontId="4" type="noConversion"/>
  </si>
  <si>
    <t>유압식압입인발기</t>
    <phoneticPr fontId="4" type="noConversion"/>
  </si>
  <si>
    <t>6550-0130</t>
    <phoneticPr fontId="4" type="noConversion"/>
  </si>
  <si>
    <t>유압파일해머</t>
    <phoneticPr fontId="4" type="noConversion"/>
  </si>
  <si>
    <t>6630-0003</t>
    <phoneticPr fontId="4" type="noConversion"/>
  </si>
  <si>
    <t>6630-0005</t>
    <phoneticPr fontId="4" type="noConversion"/>
  </si>
  <si>
    <t>6630-0007</t>
    <phoneticPr fontId="4" type="noConversion"/>
  </si>
  <si>
    <t>6630-0010</t>
    <phoneticPr fontId="4" type="noConversion"/>
  </si>
  <si>
    <t>6630-0013</t>
    <phoneticPr fontId="4" type="noConversion"/>
  </si>
  <si>
    <t>PBD천공기</t>
    <phoneticPr fontId="4" type="noConversion"/>
  </si>
  <si>
    <t>6701-0147</t>
    <phoneticPr fontId="4" type="noConversion"/>
  </si>
  <si>
    <t>6701-0184</t>
    <phoneticPr fontId="4" type="noConversion"/>
  </si>
  <si>
    <t>고압분사전용장비</t>
    <phoneticPr fontId="4" type="noConversion"/>
  </si>
  <si>
    <t>6801-0010</t>
    <phoneticPr fontId="4" type="noConversion"/>
  </si>
  <si>
    <t>파일천공전용장비</t>
    <phoneticPr fontId="4" type="noConversion"/>
  </si>
  <si>
    <t>6802-0040</t>
    <phoneticPr fontId="4" type="noConversion"/>
  </si>
  <si>
    <t>6802-0060</t>
    <phoneticPr fontId="4" type="noConversion"/>
  </si>
  <si>
    <t>6802-0100</t>
    <phoneticPr fontId="4" type="noConversion"/>
  </si>
  <si>
    <t>6802-0120</t>
    <phoneticPr fontId="4" type="noConversion"/>
  </si>
  <si>
    <t>6802-0135</t>
    <phoneticPr fontId="4" type="noConversion"/>
  </si>
  <si>
    <t>6802-0160</t>
    <phoneticPr fontId="4" type="noConversion"/>
  </si>
  <si>
    <t>다짐말뚝전용장비</t>
    <phoneticPr fontId="4" type="noConversion"/>
  </si>
  <si>
    <t>6803-0100</t>
    <phoneticPr fontId="4" type="noConversion"/>
  </si>
  <si>
    <t>6803-0120</t>
    <phoneticPr fontId="4" type="noConversion"/>
  </si>
  <si>
    <t>자동화믹서플랜트</t>
    <phoneticPr fontId="4" type="noConversion"/>
  </si>
  <si>
    <t>6901-0010</t>
    <phoneticPr fontId="4" type="noConversion"/>
  </si>
  <si>
    <t>고성능착정기</t>
    <phoneticPr fontId="4" type="noConversion"/>
  </si>
  <si>
    <t>하수관천공기</t>
    <phoneticPr fontId="4" type="noConversion"/>
  </si>
  <si>
    <t>7101-0450</t>
    <phoneticPr fontId="4" type="noConversion"/>
  </si>
  <si>
    <t>7103-0010</t>
    <phoneticPr fontId="4" type="noConversion"/>
  </si>
  <si>
    <t>상수도관천공기</t>
    <phoneticPr fontId="4" type="noConversion"/>
  </si>
  <si>
    <t>7104-0010</t>
    <phoneticPr fontId="4" type="noConversion"/>
  </si>
  <si>
    <t>골재살포기</t>
    <phoneticPr fontId="4" type="noConversion"/>
  </si>
  <si>
    <t>7106-0035</t>
    <phoneticPr fontId="4" type="noConversion"/>
  </si>
  <si>
    <t>진공흡입준설차</t>
    <phoneticPr fontId="4" type="noConversion"/>
  </si>
  <si>
    <t>7110-0013</t>
    <phoneticPr fontId="4" type="noConversion"/>
  </si>
  <si>
    <t>7110-0025</t>
    <phoneticPr fontId="4" type="noConversion"/>
  </si>
  <si>
    <t>버킷식준설기</t>
    <phoneticPr fontId="4" type="noConversion"/>
  </si>
  <si>
    <t>7120-0746</t>
    <phoneticPr fontId="4" type="noConversion"/>
  </si>
  <si>
    <t>자동세륜기</t>
    <phoneticPr fontId="4" type="noConversion"/>
  </si>
  <si>
    <t>롤타입</t>
    <phoneticPr fontId="4" type="noConversion"/>
  </si>
  <si>
    <t>7202-0008</t>
    <phoneticPr fontId="4" type="noConversion"/>
  </si>
  <si>
    <t>7202-0010</t>
    <phoneticPr fontId="4" type="noConversion"/>
  </si>
  <si>
    <t>물탱크</t>
    <phoneticPr fontId="4" type="noConversion"/>
  </si>
  <si>
    <t>살수차</t>
    <phoneticPr fontId="4" type="noConversion"/>
  </si>
  <si>
    <t>7204-0018</t>
    <phoneticPr fontId="4" type="noConversion"/>
  </si>
  <si>
    <t>7204-0038</t>
    <phoneticPr fontId="4" type="noConversion"/>
  </si>
  <si>
    <t>7204-0055</t>
    <phoneticPr fontId="4" type="noConversion"/>
  </si>
  <si>
    <t>7204-0065</t>
    <phoneticPr fontId="4" type="noConversion"/>
  </si>
  <si>
    <t>7204-0160</t>
    <phoneticPr fontId="4" type="noConversion"/>
  </si>
  <si>
    <t>이동식임목파쇄기</t>
    <phoneticPr fontId="4" type="noConversion"/>
  </si>
  <si>
    <t>7205-0125</t>
    <phoneticPr fontId="4" type="noConversion"/>
  </si>
  <si>
    <t>7205-0475</t>
    <phoneticPr fontId="4" type="noConversion"/>
  </si>
  <si>
    <t>7205-0540</t>
    <phoneticPr fontId="4" type="noConversion"/>
  </si>
  <si>
    <t>부착용집게</t>
    <phoneticPr fontId="4" type="noConversion"/>
  </si>
  <si>
    <t>7206-0020</t>
    <phoneticPr fontId="4" type="noConversion"/>
  </si>
  <si>
    <t>7206-0070</t>
    <phoneticPr fontId="4" type="noConversion"/>
  </si>
  <si>
    <t>7210-0485</t>
    <phoneticPr fontId="4" type="noConversion"/>
  </si>
  <si>
    <t>라인마커</t>
    <phoneticPr fontId="4" type="noConversion"/>
  </si>
  <si>
    <t>7330-0010</t>
    <phoneticPr fontId="4" type="noConversion"/>
  </si>
  <si>
    <t>차선제거기</t>
    <phoneticPr fontId="4" type="noConversion"/>
  </si>
  <si>
    <t>7360-0055</t>
    <phoneticPr fontId="4" type="noConversion"/>
  </si>
  <si>
    <t>7360-0090</t>
    <phoneticPr fontId="4" type="noConversion"/>
  </si>
  <si>
    <t>윈치</t>
    <phoneticPr fontId="4" type="noConversion"/>
  </si>
  <si>
    <t>수동</t>
    <phoneticPr fontId="4" type="noConversion"/>
  </si>
  <si>
    <t>7430-1100</t>
    <phoneticPr fontId="4" type="noConversion"/>
  </si>
  <si>
    <t>7430-1300</t>
    <phoneticPr fontId="4" type="noConversion"/>
  </si>
  <si>
    <t>7430-1500</t>
    <phoneticPr fontId="4" type="noConversion"/>
  </si>
  <si>
    <t>7430-2300</t>
    <phoneticPr fontId="4" type="noConversion"/>
  </si>
  <si>
    <t>7430-2500</t>
    <phoneticPr fontId="4" type="noConversion"/>
  </si>
  <si>
    <t>자동</t>
    <phoneticPr fontId="4" type="noConversion"/>
  </si>
  <si>
    <t>7431-1100</t>
    <phoneticPr fontId="4" type="noConversion"/>
  </si>
  <si>
    <t>7431-1300</t>
    <phoneticPr fontId="4" type="noConversion"/>
  </si>
  <si>
    <t>7431-2300</t>
    <phoneticPr fontId="4" type="noConversion"/>
  </si>
  <si>
    <t>7431-2500</t>
    <phoneticPr fontId="4" type="noConversion"/>
  </si>
  <si>
    <t>발전기</t>
    <phoneticPr fontId="4" type="noConversion"/>
  </si>
  <si>
    <t>7505-0025</t>
    <phoneticPr fontId="4" type="noConversion"/>
  </si>
  <si>
    <t>7505-0050</t>
    <phoneticPr fontId="4" type="noConversion"/>
  </si>
  <si>
    <t>7505-0100</t>
    <phoneticPr fontId="4" type="noConversion"/>
  </si>
  <si>
    <t>7505-0125</t>
    <phoneticPr fontId="4" type="noConversion"/>
  </si>
  <si>
    <t>7505-0150</t>
    <phoneticPr fontId="4" type="noConversion"/>
  </si>
  <si>
    <t>7505-0200</t>
    <phoneticPr fontId="4" type="noConversion"/>
  </si>
  <si>
    <t>7505-0250</t>
    <phoneticPr fontId="4" type="noConversion"/>
  </si>
  <si>
    <t>7505-0350</t>
    <phoneticPr fontId="4" type="noConversion"/>
  </si>
  <si>
    <t>7505-0450</t>
    <phoneticPr fontId="4" type="noConversion"/>
  </si>
  <si>
    <t>7505-0500</t>
    <phoneticPr fontId="4" type="noConversion"/>
  </si>
  <si>
    <t>7505-0700</t>
    <phoneticPr fontId="4" type="noConversion"/>
  </si>
  <si>
    <t>용접기</t>
    <phoneticPr fontId="4" type="noConversion"/>
  </si>
  <si>
    <t>교류</t>
    <phoneticPr fontId="4" type="noConversion"/>
  </si>
  <si>
    <t>7611-0200</t>
    <phoneticPr fontId="4" type="noConversion"/>
  </si>
  <si>
    <t>7611-0300</t>
    <phoneticPr fontId="4" type="noConversion"/>
  </si>
  <si>
    <t>7611-0400</t>
    <phoneticPr fontId="4" type="noConversion"/>
  </si>
  <si>
    <t>7611-0500</t>
    <phoneticPr fontId="4" type="noConversion"/>
  </si>
  <si>
    <t>직류</t>
    <phoneticPr fontId="4" type="noConversion"/>
  </si>
  <si>
    <t>7612-0200</t>
    <phoneticPr fontId="4" type="noConversion"/>
  </si>
  <si>
    <t>7612-0300</t>
    <phoneticPr fontId="4" type="noConversion"/>
  </si>
  <si>
    <t>7612-0400</t>
    <phoneticPr fontId="4" type="noConversion"/>
  </si>
  <si>
    <t>용착기</t>
    <phoneticPr fontId="4" type="noConversion"/>
  </si>
  <si>
    <t>7613-0075</t>
    <phoneticPr fontId="4" type="noConversion"/>
  </si>
  <si>
    <t>7613-0150</t>
    <phoneticPr fontId="4" type="noConversion"/>
  </si>
  <si>
    <t>7613-0300</t>
    <phoneticPr fontId="4" type="noConversion"/>
  </si>
  <si>
    <t>7613-0400</t>
    <phoneticPr fontId="4" type="noConversion"/>
  </si>
  <si>
    <t>7613-0600</t>
    <phoneticPr fontId="4" type="noConversion"/>
  </si>
  <si>
    <t>7613-0900</t>
    <phoneticPr fontId="4" type="noConversion"/>
  </si>
  <si>
    <t>알곤용접기</t>
    <phoneticPr fontId="4" type="noConversion"/>
  </si>
  <si>
    <t>7614-0300</t>
    <phoneticPr fontId="4" type="noConversion"/>
  </si>
  <si>
    <t>7620-0002</t>
    <phoneticPr fontId="4" type="noConversion"/>
  </si>
  <si>
    <t>7620-0003</t>
  </si>
  <si>
    <t>프리즈마절단기</t>
    <phoneticPr fontId="4" type="noConversion"/>
  </si>
  <si>
    <t>건설용펌프</t>
    <phoneticPr fontId="4" type="noConversion"/>
  </si>
  <si>
    <t>자흡식</t>
    <phoneticPr fontId="4" type="noConversion"/>
  </si>
  <si>
    <t>7621-0100</t>
    <phoneticPr fontId="4" type="noConversion"/>
  </si>
  <si>
    <t>7730-0050</t>
    <phoneticPr fontId="4" type="noConversion"/>
  </si>
  <si>
    <t>7730-0080</t>
    <phoneticPr fontId="4" type="noConversion"/>
  </si>
  <si>
    <t>7730-0100</t>
    <phoneticPr fontId="4" type="noConversion"/>
  </si>
  <si>
    <t>7730-0125</t>
    <phoneticPr fontId="4" type="noConversion"/>
  </si>
  <si>
    <t>7730-0150</t>
    <phoneticPr fontId="4" type="noConversion"/>
  </si>
  <si>
    <t>수중모터펌프</t>
    <phoneticPr fontId="4" type="noConversion"/>
  </si>
  <si>
    <t>7740-0080</t>
    <phoneticPr fontId="4" type="noConversion"/>
  </si>
  <si>
    <t>7740-0100</t>
    <phoneticPr fontId="4" type="noConversion"/>
  </si>
  <si>
    <t>7740-0150</t>
    <phoneticPr fontId="4" type="noConversion"/>
  </si>
  <si>
    <t>취부기</t>
    <phoneticPr fontId="4" type="noConversion"/>
  </si>
  <si>
    <t>7750-0016</t>
    <phoneticPr fontId="4" type="noConversion"/>
  </si>
  <si>
    <t>7750-0025</t>
    <phoneticPr fontId="4" type="noConversion"/>
  </si>
  <si>
    <t>실사출기</t>
    <phoneticPr fontId="4" type="noConversion"/>
  </si>
  <si>
    <t>7770-0004</t>
    <phoneticPr fontId="4" type="noConversion"/>
  </si>
  <si>
    <t>엔진</t>
    <phoneticPr fontId="4" type="noConversion"/>
  </si>
  <si>
    <t>가솔린</t>
    <phoneticPr fontId="4" type="noConversion"/>
  </si>
  <si>
    <t>7811-0025</t>
    <phoneticPr fontId="4" type="noConversion"/>
  </si>
  <si>
    <t>7811-0030</t>
    <phoneticPr fontId="4" type="noConversion"/>
  </si>
  <si>
    <t>7811-0040</t>
    <phoneticPr fontId="4" type="noConversion"/>
  </si>
  <si>
    <t>7811-0045</t>
    <phoneticPr fontId="4" type="noConversion"/>
  </si>
  <si>
    <t>7811-0070</t>
    <phoneticPr fontId="4" type="noConversion"/>
  </si>
  <si>
    <t>7811-0120</t>
    <phoneticPr fontId="4" type="noConversion"/>
  </si>
  <si>
    <t>디젤</t>
    <phoneticPr fontId="4" type="noConversion"/>
  </si>
  <si>
    <t>7812-0005</t>
    <phoneticPr fontId="4" type="noConversion"/>
  </si>
  <si>
    <t>7812-0007</t>
    <phoneticPr fontId="4" type="noConversion"/>
  </si>
  <si>
    <t>7812-0009</t>
    <phoneticPr fontId="4" type="noConversion"/>
  </si>
  <si>
    <t>7812-0015</t>
    <phoneticPr fontId="4" type="noConversion"/>
  </si>
  <si>
    <t>7812-0018</t>
    <phoneticPr fontId="4" type="noConversion"/>
  </si>
  <si>
    <t>7812-0020</t>
    <phoneticPr fontId="4" type="noConversion"/>
  </si>
  <si>
    <t>7812-0035</t>
    <phoneticPr fontId="4" type="noConversion"/>
  </si>
  <si>
    <t>7812-0070</t>
    <phoneticPr fontId="4" type="noConversion"/>
  </si>
  <si>
    <t>7812-0100</t>
    <phoneticPr fontId="4" type="noConversion"/>
  </si>
  <si>
    <t>7812-0150</t>
    <phoneticPr fontId="4" type="noConversion"/>
  </si>
  <si>
    <t>7812-0200</t>
    <phoneticPr fontId="4" type="noConversion"/>
  </si>
  <si>
    <t>우레탄폼분사용기구</t>
    <phoneticPr fontId="4" type="noConversion"/>
  </si>
  <si>
    <t>7830-0081</t>
    <phoneticPr fontId="4" type="noConversion"/>
  </si>
  <si>
    <t>모터</t>
    <phoneticPr fontId="4" type="noConversion"/>
  </si>
  <si>
    <t>7930-0001</t>
    <phoneticPr fontId="4" type="noConversion"/>
  </si>
  <si>
    <t>7930-0002</t>
  </si>
  <si>
    <t>7930-0003</t>
  </si>
  <si>
    <t>7930-0005</t>
    <phoneticPr fontId="4" type="noConversion"/>
  </si>
  <si>
    <t>7930-0007</t>
    <phoneticPr fontId="4" type="noConversion"/>
  </si>
  <si>
    <t>7930-0010</t>
    <phoneticPr fontId="4" type="noConversion"/>
  </si>
  <si>
    <t>7930-0015</t>
    <phoneticPr fontId="4" type="noConversion"/>
  </si>
  <si>
    <t>7930-0020</t>
    <phoneticPr fontId="4" type="noConversion"/>
  </si>
  <si>
    <t>7930-0025</t>
    <phoneticPr fontId="4" type="noConversion"/>
  </si>
  <si>
    <t>7930-0030</t>
    <phoneticPr fontId="4" type="noConversion"/>
  </si>
  <si>
    <t>7930-0040</t>
    <phoneticPr fontId="4" type="noConversion"/>
  </si>
  <si>
    <t>7930-0050</t>
    <phoneticPr fontId="4" type="noConversion"/>
  </si>
  <si>
    <t>7930-0075</t>
    <phoneticPr fontId="4" type="noConversion"/>
  </si>
  <si>
    <t>7930-0100</t>
    <phoneticPr fontId="4" type="noConversion"/>
  </si>
  <si>
    <t>쉴드TBM용</t>
    <phoneticPr fontId="4" type="noConversion"/>
  </si>
  <si>
    <t>7935-0180</t>
    <phoneticPr fontId="4" type="noConversion"/>
  </si>
  <si>
    <t>레일천공기</t>
    <phoneticPr fontId="4" type="noConversion"/>
  </si>
  <si>
    <t>파워렌치</t>
    <phoneticPr fontId="4" type="noConversion"/>
  </si>
  <si>
    <t>침목천공기</t>
    <phoneticPr fontId="4" type="noConversion"/>
  </si>
  <si>
    <t>7950-0149</t>
    <phoneticPr fontId="4" type="noConversion"/>
  </si>
  <si>
    <t>7951-0066</t>
    <phoneticPr fontId="4" type="noConversion"/>
  </si>
  <si>
    <t>7952-0246</t>
    <phoneticPr fontId="4" type="noConversion"/>
  </si>
  <si>
    <t>타이템퍼</t>
    <phoneticPr fontId="4" type="noConversion"/>
  </si>
  <si>
    <t>7953-3400</t>
    <phoneticPr fontId="4" type="noConversion"/>
  </si>
  <si>
    <t>양로기</t>
    <phoneticPr fontId="4" type="noConversion"/>
  </si>
  <si>
    <t>7954-1119</t>
    <phoneticPr fontId="4" type="noConversion"/>
  </si>
  <si>
    <t>모르타르펌프</t>
    <phoneticPr fontId="4" type="noConversion"/>
  </si>
  <si>
    <t>7991-0050</t>
    <phoneticPr fontId="4" type="noConversion"/>
  </si>
  <si>
    <t>7991-0100</t>
    <phoneticPr fontId="4" type="noConversion"/>
  </si>
  <si>
    <t>7991-0500</t>
    <phoneticPr fontId="4" type="noConversion"/>
  </si>
  <si>
    <t>모르타르믹서</t>
    <phoneticPr fontId="4" type="noConversion"/>
  </si>
  <si>
    <t>7992-0001</t>
    <phoneticPr fontId="4" type="noConversion"/>
  </si>
  <si>
    <t>양수기</t>
    <phoneticPr fontId="4" type="noConversion"/>
  </si>
  <si>
    <t>7993-0020</t>
    <phoneticPr fontId="4" type="noConversion"/>
  </si>
  <si>
    <t>PowerTrowel</t>
    <phoneticPr fontId="4" type="noConversion"/>
  </si>
  <si>
    <t>7994-0050</t>
    <phoneticPr fontId="4" type="noConversion"/>
  </si>
  <si>
    <t>배관파이프</t>
    <phoneticPr fontId="4" type="noConversion"/>
  </si>
  <si>
    <t>7995-0050</t>
    <phoneticPr fontId="4" type="noConversion"/>
  </si>
  <si>
    <t>펌프준설선</t>
    <phoneticPr fontId="4" type="noConversion"/>
  </si>
  <si>
    <t>9010-0003</t>
    <phoneticPr fontId="4" type="noConversion"/>
  </si>
  <si>
    <t>9010-0006</t>
    <phoneticPr fontId="4" type="noConversion"/>
  </si>
  <si>
    <t>9010-0010</t>
    <phoneticPr fontId="4" type="noConversion"/>
  </si>
  <si>
    <t>9010-0012</t>
    <phoneticPr fontId="4" type="noConversion"/>
  </si>
  <si>
    <t>9010-0020</t>
    <phoneticPr fontId="4" type="noConversion"/>
  </si>
  <si>
    <t>9010-0022</t>
    <phoneticPr fontId="4" type="noConversion"/>
  </si>
  <si>
    <t>9010-0033</t>
    <phoneticPr fontId="4" type="noConversion"/>
  </si>
  <si>
    <t>9010-0040</t>
    <phoneticPr fontId="4" type="noConversion"/>
  </si>
  <si>
    <t>9010-0044</t>
    <phoneticPr fontId="4" type="noConversion"/>
  </si>
  <si>
    <t>9010-0060</t>
    <phoneticPr fontId="4" type="noConversion"/>
  </si>
  <si>
    <t>9010-0080</t>
    <phoneticPr fontId="4" type="noConversion"/>
  </si>
  <si>
    <t>9010-0120</t>
    <phoneticPr fontId="4" type="noConversion"/>
  </si>
  <si>
    <t>9010-0200</t>
    <phoneticPr fontId="4" type="noConversion"/>
  </si>
  <si>
    <t>그래브준설선</t>
    <phoneticPr fontId="4" type="noConversion"/>
  </si>
  <si>
    <t>9010-0015</t>
    <phoneticPr fontId="4" type="noConversion"/>
  </si>
  <si>
    <t>9010-0016</t>
    <phoneticPr fontId="4" type="noConversion"/>
  </si>
  <si>
    <t>9010-0035</t>
    <phoneticPr fontId="4" type="noConversion"/>
  </si>
  <si>
    <t>9010-0050</t>
    <phoneticPr fontId="4" type="noConversion"/>
  </si>
  <si>
    <t>9010-0072</t>
    <phoneticPr fontId="4" type="noConversion"/>
  </si>
  <si>
    <t>9010-0180</t>
    <phoneticPr fontId="4" type="noConversion"/>
  </si>
  <si>
    <t>9010-0160</t>
    <phoneticPr fontId="4" type="noConversion"/>
  </si>
  <si>
    <t>예선</t>
    <phoneticPr fontId="4" type="noConversion"/>
  </si>
  <si>
    <t>9030-0016</t>
    <phoneticPr fontId="4" type="noConversion"/>
  </si>
  <si>
    <t>9030-0018</t>
    <phoneticPr fontId="4" type="noConversion"/>
  </si>
  <si>
    <t>9030-0025</t>
    <phoneticPr fontId="4" type="noConversion"/>
  </si>
  <si>
    <t>9030-0035</t>
    <phoneticPr fontId="4" type="noConversion"/>
  </si>
  <si>
    <t>9030-0045</t>
    <phoneticPr fontId="4" type="noConversion"/>
  </si>
  <si>
    <t>9030-0050</t>
    <phoneticPr fontId="4" type="noConversion"/>
  </si>
  <si>
    <t>9030-0080</t>
    <phoneticPr fontId="4" type="noConversion"/>
  </si>
  <si>
    <t>9030-0100</t>
    <phoneticPr fontId="4" type="noConversion"/>
  </si>
  <si>
    <t>9030-0240</t>
    <phoneticPr fontId="4" type="noConversion"/>
  </si>
  <si>
    <t>양묘선</t>
    <phoneticPr fontId="4" type="noConversion"/>
  </si>
  <si>
    <t>9040-0010</t>
    <phoneticPr fontId="4" type="noConversion"/>
  </si>
  <si>
    <t>9040-0030</t>
    <phoneticPr fontId="4" type="noConversion"/>
  </si>
  <si>
    <t>9040-0050</t>
    <phoneticPr fontId="4" type="noConversion"/>
  </si>
  <si>
    <t>9040-0060</t>
    <phoneticPr fontId="4" type="noConversion"/>
  </si>
  <si>
    <t>9040-0100</t>
    <phoneticPr fontId="4" type="noConversion"/>
  </si>
  <si>
    <t>9040-0120</t>
    <phoneticPr fontId="4" type="noConversion"/>
  </si>
  <si>
    <t>9040-0200</t>
    <phoneticPr fontId="4" type="noConversion"/>
  </si>
  <si>
    <t>9040-0250</t>
    <phoneticPr fontId="4" type="noConversion"/>
  </si>
  <si>
    <t>9040-0300</t>
    <phoneticPr fontId="4" type="noConversion"/>
  </si>
  <si>
    <t>9040-0380</t>
    <phoneticPr fontId="4" type="noConversion"/>
  </si>
  <si>
    <t>9040-0680</t>
    <phoneticPr fontId="4" type="noConversion"/>
  </si>
  <si>
    <t>기중기선</t>
    <phoneticPr fontId="4" type="noConversion"/>
  </si>
  <si>
    <t>비자항</t>
    <phoneticPr fontId="4" type="noConversion"/>
  </si>
  <si>
    <t>9050-0075</t>
    <phoneticPr fontId="4" type="noConversion"/>
  </si>
  <si>
    <t>9050-0150</t>
    <phoneticPr fontId="4" type="noConversion"/>
  </si>
  <si>
    <t>9050-0450</t>
    <phoneticPr fontId="4" type="noConversion"/>
  </si>
  <si>
    <t>9050-0750</t>
    <phoneticPr fontId="4" type="noConversion"/>
  </si>
  <si>
    <t>9050-0850</t>
    <phoneticPr fontId="4" type="noConversion"/>
  </si>
  <si>
    <t>토운선</t>
    <phoneticPr fontId="4" type="noConversion"/>
  </si>
  <si>
    <t>9060-0060</t>
    <phoneticPr fontId="4" type="noConversion"/>
  </si>
  <si>
    <t>9060-0100</t>
    <phoneticPr fontId="4" type="noConversion"/>
  </si>
  <si>
    <t>9060-0200</t>
    <phoneticPr fontId="4" type="noConversion"/>
  </si>
  <si>
    <t>9060-0300</t>
    <phoneticPr fontId="4" type="noConversion"/>
  </si>
  <si>
    <t>9060-0500</t>
    <phoneticPr fontId="4" type="noConversion"/>
  </si>
  <si>
    <t>9060-0600</t>
    <phoneticPr fontId="4" type="noConversion"/>
  </si>
  <si>
    <t>이우선</t>
    <phoneticPr fontId="4" type="noConversion"/>
  </si>
  <si>
    <t>9070-0015</t>
    <phoneticPr fontId="4" type="noConversion"/>
  </si>
  <si>
    <t>9070-0020</t>
    <phoneticPr fontId="4" type="noConversion"/>
  </si>
  <si>
    <t>대선</t>
    <phoneticPr fontId="4" type="noConversion"/>
  </si>
  <si>
    <t>9080-0050</t>
    <phoneticPr fontId="4" type="noConversion"/>
  </si>
  <si>
    <t>9080-0080</t>
    <phoneticPr fontId="4" type="noConversion"/>
  </si>
  <si>
    <t>9080-0100</t>
    <phoneticPr fontId="4" type="noConversion"/>
  </si>
  <si>
    <t>9080-0120</t>
    <phoneticPr fontId="4" type="noConversion"/>
  </si>
  <si>
    <t>9080-0150</t>
    <phoneticPr fontId="4" type="noConversion"/>
  </si>
  <si>
    <t>9080-0200</t>
    <phoneticPr fontId="4" type="noConversion"/>
  </si>
  <si>
    <t>9080-0300</t>
    <phoneticPr fontId="4" type="noConversion"/>
  </si>
  <si>
    <t>9080-0500</t>
    <phoneticPr fontId="4" type="noConversion"/>
  </si>
  <si>
    <t>9080-0700</t>
    <phoneticPr fontId="4" type="noConversion"/>
  </si>
  <si>
    <t>9080-1000</t>
    <phoneticPr fontId="4" type="noConversion"/>
  </si>
  <si>
    <t>9080-1100</t>
    <phoneticPr fontId="4" type="noConversion"/>
  </si>
  <si>
    <t>9080-1400</t>
    <phoneticPr fontId="4" type="noConversion"/>
  </si>
  <si>
    <t>9080-1500</t>
    <phoneticPr fontId="4" type="noConversion"/>
  </si>
  <si>
    <t>9080-1750</t>
    <phoneticPr fontId="4" type="noConversion"/>
  </si>
  <si>
    <t>9080-2000</t>
    <phoneticPr fontId="4" type="noConversion"/>
  </si>
  <si>
    <t>9080-3000</t>
    <phoneticPr fontId="4" type="noConversion"/>
  </si>
  <si>
    <t>하천골재채취선</t>
    <phoneticPr fontId="4" type="noConversion"/>
  </si>
  <si>
    <t>9090-0800</t>
    <phoneticPr fontId="4" type="noConversion"/>
  </si>
  <si>
    <t>9090-1000</t>
    <phoneticPr fontId="4" type="noConversion"/>
  </si>
  <si>
    <t>9090-1200</t>
    <phoneticPr fontId="4" type="noConversion"/>
  </si>
  <si>
    <t>9090-1300</t>
    <phoneticPr fontId="4" type="noConversion"/>
  </si>
  <si>
    <t>9090-1400</t>
    <phoneticPr fontId="4" type="noConversion"/>
  </si>
  <si>
    <t>9090-1500</t>
    <phoneticPr fontId="4" type="noConversion"/>
  </si>
  <si>
    <t>9090-1600</t>
    <phoneticPr fontId="4" type="noConversion"/>
  </si>
  <si>
    <t>명    칭</t>
    <phoneticPr fontId="4" type="noConversion"/>
  </si>
  <si>
    <t>연번</t>
    <phoneticPr fontId="6" type="noConversion"/>
  </si>
  <si>
    <t>건 설 기 계 기 초 자 료</t>
    <phoneticPr fontId="4" type="noConversion"/>
  </si>
  <si>
    <t>기계손료
기존단가</t>
    <phoneticPr fontId="4" type="noConversion"/>
  </si>
  <si>
    <t>0602-0150</t>
  </si>
  <si>
    <t>기준단가
상승률</t>
    <phoneticPr fontId="4" type="noConversion"/>
  </si>
  <si>
    <t>상승률 평균</t>
    <phoneticPr fontId="4" type="noConversion"/>
  </si>
  <si>
    <t>휘발유</t>
    <phoneticPr fontId="4" type="noConversion"/>
  </si>
  <si>
    <t>경유</t>
    <phoneticPr fontId="4" type="noConversion"/>
  </si>
  <si>
    <t>가  격
(2025년 1월 기준)</t>
    <phoneticPr fontId="4" type="noConversion"/>
  </si>
  <si>
    <t>서울외국환</t>
  </si>
  <si>
    <t>=</t>
    <phoneticPr fontId="6" type="noConversion"/>
  </si>
  <si>
    <t>인</t>
    <phoneticPr fontId="4" type="noConversion"/>
  </si>
  <si>
    <t>초급숙련기술자(기타)</t>
    <phoneticPr fontId="4" type="noConversion"/>
  </si>
  <si>
    <t>2025년
기준단가</t>
    <phoneticPr fontId="4" type="noConversion"/>
  </si>
  <si>
    <t>플로어링마루시공공</t>
  </si>
  <si>
    <t>교통정리원</t>
  </si>
  <si>
    <t>철거공</t>
  </si>
  <si>
    <t>흙막이공</t>
  </si>
  <si>
    <t>전철전공</t>
  </si>
  <si>
    <t>건설초급숙련기술사</t>
    <phoneticPr fontId="4" type="noConversion"/>
  </si>
  <si>
    <t>제조업</t>
    <phoneticPr fontId="4" type="noConversion"/>
  </si>
  <si>
    <t>엔지니어링</t>
    <phoneticPr fontId="4" type="noConversion"/>
  </si>
  <si>
    <t>줄눈공</t>
    <phoneticPr fontId="4" type="noConversion"/>
  </si>
  <si>
    <t>가  격
(2026년 1월 기준)</t>
    <phoneticPr fontId="4" type="noConversion"/>
  </si>
  <si>
    <t xml:space="preserve">  1 달러($)     : 1434.9원</t>
    <phoneticPr fontId="4" type="noConversion"/>
  </si>
  <si>
    <t>(2026.1.2. 기준)</t>
    <phoneticPr fontId="4" type="noConversion"/>
  </si>
  <si>
    <t xml:space="preserve">  건설기계운전사 : 283,297 x 16/12 x 1/8 x 25/20 = 59,020원</t>
    <phoneticPr fontId="4" type="noConversion"/>
  </si>
  <si>
    <t xml:space="preserve">  화물차  운전사 : 238,936 x 16/12 x 1/8 x 25/20 = 49,778원</t>
    <phoneticPr fontId="4" type="noConversion"/>
  </si>
  <si>
    <t xml:space="preserve">  일반기계운전사 : 173,995 x 16/12 x 1/8 x 25/20 = 36,248원</t>
    <phoneticPr fontId="4" type="noConversion"/>
  </si>
  <si>
    <t>2026년
기준단가</t>
    <phoneticPr fontId="4" type="noConversion"/>
  </si>
  <si>
    <t>노 임 단 가</t>
    <phoneticPr fontId="4" type="noConversion"/>
  </si>
  <si>
    <t xml:space="preserve"> ：고소작업차 (5 ton)</t>
    <phoneticPr fontId="4" type="noConversion"/>
  </si>
  <si>
    <t>화물차운전사</t>
    <phoneticPr fontId="4" type="noConversion"/>
  </si>
  <si>
    <t>고소작업차</t>
  </si>
  <si>
    <t>과 장</t>
    <phoneticPr fontId="6" type="noConversion"/>
  </si>
  <si>
    <t>팀 장</t>
    <phoneticPr fontId="6" type="noConversion"/>
  </si>
  <si>
    <t>심사자</t>
    <phoneticPr fontId="6" type="noConversion"/>
  </si>
  <si>
    <t>설계자</t>
    <phoneticPr fontId="6" type="noConversion"/>
  </si>
  <si>
    <t>설 계</t>
    <phoneticPr fontId="6" type="noConversion"/>
  </si>
  <si>
    <t>결 재</t>
    <phoneticPr fontId="6" type="noConversion"/>
  </si>
  <si>
    <t>심 사</t>
    <phoneticPr fontId="6" type="noConversion"/>
  </si>
  <si>
    <t xml:space="preserve">   월   일</t>
    <phoneticPr fontId="14" type="noConversion"/>
  </si>
  <si>
    <t>설    계    서</t>
    <phoneticPr fontId="6" type="noConversion"/>
  </si>
  <si>
    <t>구     분</t>
    <phoneticPr fontId="6" type="noConversion"/>
  </si>
  <si>
    <t>금    액</t>
    <phoneticPr fontId="7" type="noConversion"/>
  </si>
  <si>
    <t>비   고</t>
    <phoneticPr fontId="6" type="noConversion"/>
  </si>
  <si>
    <t>총 공 사 비</t>
    <phoneticPr fontId="6" type="noConversion"/>
  </si>
  <si>
    <t>도급비</t>
    <phoneticPr fontId="6" type="noConversion"/>
  </si>
  <si>
    <t>공급가액</t>
    <phoneticPr fontId="6" type="noConversion"/>
  </si>
  <si>
    <t>부가가치세</t>
    <phoneticPr fontId="6" type="noConversion"/>
  </si>
  <si>
    <t>계</t>
    <phoneticPr fontId="6" type="noConversion"/>
  </si>
  <si>
    <t>관 급 자 재</t>
    <phoneticPr fontId="126" type="noConversion"/>
  </si>
  <si>
    <t>□ 공 사 개 요</t>
  </si>
  <si>
    <t>1.  수관솎기</t>
    <phoneticPr fontId="6" type="noConversion"/>
  </si>
  <si>
    <t>2.  부 대 공</t>
    <phoneticPr fontId="6" type="noConversion"/>
  </si>
  <si>
    <t>3.  폐 기 물</t>
    <phoneticPr fontId="6" type="noConversion"/>
  </si>
  <si>
    <t>공  사  원  가  계  산  서</t>
    <phoneticPr fontId="126" type="noConversion"/>
  </si>
  <si>
    <t>비 목</t>
    <phoneticPr fontId="127" type="noConversion"/>
  </si>
  <si>
    <t>구    분</t>
    <phoneticPr fontId="126" type="noConversion"/>
  </si>
  <si>
    <t>금 액</t>
    <phoneticPr fontId="6" type="noConversion"/>
  </si>
  <si>
    <t>구        성        비</t>
    <phoneticPr fontId="127" type="noConversion"/>
  </si>
  <si>
    <t>비 고</t>
    <phoneticPr fontId="126" type="noConversion"/>
  </si>
  <si>
    <t>순  공  사  원  가</t>
    <phoneticPr fontId="127" type="noConversion"/>
  </si>
  <si>
    <t>재료비</t>
    <phoneticPr fontId="6" type="noConversion"/>
  </si>
  <si>
    <t>직접재료비</t>
    <phoneticPr fontId="126" type="noConversion"/>
  </si>
  <si>
    <t>작업설,부산물등(△)</t>
    <phoneticPr fontId="126" type="noConversion"/>
  </si>
  <si>
    <t>[소계]</t>
    <phoneticPr fontId="126" type="noConversion"/>
  </si>
  <si>
    <t>노무비</t>
    <phoneticPr fontId="6" type="noConversion"/>
  </si>
  <si>
    <t>직접노무비</t>
    <phoneticPr fontId="126" type="noConversion"/>
  </si>
  <si>
    <t>간접노무비</t>
    <phoneticPr fontId="126" type="noConversion"/>
  </si>
  <si>
    <t>경  비</t>
    <phoneticPr fontId="127" type="noConversion"/>
  </si>
  <si>
    <t>산출경비</t>
    <phoneticPr fontId="6" type="noConversion"/>
  </si>
  <si>
    <t>산재보험료</t>
    <phoneticPr fontId="126" type="noConversion"/>
  </si>
  <si>
    <t xml:space="preserve"> 노무비  x  3.56%</t>
    <phoneticPr fontId="127" type="noConversion"/>
  </si>
  <si>
    <t>노무비  x  1.01%</t>
    <phoneticPr fontId="127" type="noConversion"/>
  </si>
  <si>
    <t>7등급 미만</t>
    <phoneticPr fontId="126" type="noConversion"/>
  </si>
  <si>
    <t>국민건강보험료</t>
    <phoneticPr fontId="6" type="noConversion"/>
  </si>
  <si>
    <t>직접노무비  x  3.545%</t>
    <phoneticPr fontId="127" type="noConversion"/>
  </si>
  <si>
    <t>1개월미만 제외</t>
    <phoneticPr fontId="14" type="noConversion"/>
  </si>
  <si>
    <t>국민연금보험료</t>
    <phoneticPr fontId="6" type="noConversion"/>
  </si>
  <si>
    <t>직접노무비  x  4.5%</t>
    <phoneticPr fontId="127" type="noConversion"/>
  </si>
  <si>
    <t>건강보험료  x  12.95%</t>
    <phoneticPr fontId="127" type="noConversion"/>
  </si>
  <si>
    <t>퇴직공제부금비</t>
    <phoneticPr fontId="127" type="noConversion"/>
  </si>
  <si>
    <t>직접노무비  x  2.3%</t>
    <phoneticPr fontId="127" type="noConversion"/>
  </si>
  <si>
    <t>1억미만 제외</t>
    <phoneticPr fontId="127" type="noConversion"/>
  </si>
  <si>
    <t>산업안전보건관리비</t>
    <phoneticPr fontId="127" type="noConversion"/>
  </si>
  <si>
    <t>(재료비+직노+도급자관급/1.1) x 2.07%</t>
    <phoneticPr fontId="14" type="noConversion"/>
  </si>
  <si>
    <t>(재료비+직노+도급자관급/1.1) x 2.07%</t>
    <phoneticPr fontId="6" type="noConversion"/>
  </si>
  <si>
    <t>기타경비</t>
    <phoneticPr fontId="126" type="noConversion"/>
  </si>
  <si>
    <t>(재+직노)*2.07%*1.2</t>
    <phoneticPr fontId="6" type="noConversion"/>
  </si>
  <si>
    <t>(재료비+직노+기계경비)  x  0.3%</t>
    <phoneticPr fontId="127" type="noConversion"/>
  </si>
  <si>
    <t>안전관리비</t>
    <phoneticPr fontId="6" type="noConversion"/>
  </si>
  <si>
    <t>건설하도급대금지급 보증서 발급수수료</t>
    <phoneticPr fontId="6" type="noConversion"/>
  </si>
  <si>
    <t>(재료비+직노+기계경비)  x  0.081%</t>
    <phoneticPr fontId="127" type="noConversion"/>
  </si>
  <si>
    <t>전문공사적용제외</t>
    <phoneticPr fontId="126" type="noConversion"/>
  </si>
  <si>
    <t>건설기계대여대금 지급보증서 발급수수료</t>
    <phoneticPr fontId="6" type="noConversion"/>
  </si>
  <si>
    <t>(재료비+직노+기계경비)  x  0.16%</t>
    <phoneticPr fontId="127" type="noConversion"/>
  </si>
  <si>
    <t>1억미만 5개월미만 제외</t>
    <phoneticPr fontId="14" type="noConversion"/>
  </si>
  <si>
    <t>계</t>
    <phoneticPr fontId="127" type="noConversion"/>
  </si>
  <si>
    <t>일  반  관  리  비</t>
  </si>
  <si>
    <t>계  x   8.0%</t>
    <phoneticPr fontId="127" type="noConversion"/>
  </si>
  <si>
    <t>이              윤</t>
  </si>
  <si>
    <t>(노무비+경비+일반관리비)  x  15.0%</t>
    <phoneticPr fontId="127" type="noConversion"/>
  </si>
  <si>
    <t>공   급   가    액</t>
  </si>
  <si>
    <t>부  가  가  치  세</t>
  </si>
  <si>
    <t>공급가액  x  10.00%</t>
    <phoneticPr fontId="127" type="noConversion"/>
  </si>
  <si>
    <t>도급액</t>
    <phoneticPr fontId="127" type="noConversion"/>
  </si>
  <si>
    <t>도급자관급자재비</t>
    <phoneticPr fontId="127" type="noConversion"/>
  </si>
  <si>
    <t>관급자관급자재비</t>
    <phoneticPr fontId="127" type="noConversion"/>
  </si>
  <si>
    <t>관급자재합계</t>
    <phoneticPr fontId="127" type="noConversion"/>
  </si>
  <si>
    <t>[총   공   사   비]</t>
    <phoneticPr fontId="127" type="noConversion"/>
  </si>
  <si>
    <t>내 역 서</t>
    <phoneticPr fontId="14" type="noConversion"/>
  </si>
  <si>
    <t>공 종 명</t>
    <phoneticPr fontId="6" type="noConversion"/>
  </si>
  <si>
    <t>비 고</t>
  </si>
  <si>
    <t>금 액</t>
  </si>
  <si>
    <t>순공사비 계</t>
    <phoneticPr fontId="14" type="noConversion"/>
  </si>
  <si>
    <t>1. 수관솎기</t>
    <phoneticPr fontId="6" type="noConversion"/>
  </si>
  <si>
    <t>2. 부대공</t>
    <phoneticPr fontId="6" type="noConversion"/>
  </si>
  <si>
    <t>교통정리원</t>
    <phoneticPr fontId="4" type="noConversion"/>
  </si>
  <si>
    <t>현수막</t>
    <phoneticPr fontId="4" type="noConversion"/>
  </si>
  <si>
    <t>3. 폐기물처리</t>
    <phoneticPr fontId="6" type="noConversion"/>
  </si>
  <si>
    <t>일 위 대 가 목 록</t>
    <phoneticPr fontId="14" type="noConversion"/>
  </si>
  <si>
    <t>일 위 대 가 호 표</t>
    <phoneticPr fontId="14" type="noConversion"/>
  </si>
  <si>
    <t>No.1  수관솎기</t>
    <phoneticPr fontId="128" type="noConversion"/>
  </si>
  <si>
    <t>주</t>
    <phoneticPr fontId="128" type="noConversion"/>
  </si>
  <si>
    <t>나무의사</t>
  </si>
  <si>
    <t>수목치료기술자</t>
  </si>
  <si>
    <t>hr</t>
  </si>
  <si>
    <t>공구손료</t>
    <phoneticPr fontId="6" type="noConversion"/>
  </si>
  <si>
    <t>노무비의 3%</t>
    <phoneticPr fontId="6" type="noConversion"/>
  </si>
  <si>
    <t>식</t>
    <phoneticPr fontId="6" type="noConversion"/>
  </si>
  <si>
    <t>No.2  수관솎기</t>
    <phoneticPr fontId="128" type="noConversion"/>
  </si>
  <si>
    <t>No.3  수관솎기</t>
    <phoneticPr fontId="128" type="noConversion"/>
  </si>
  <si>
    <t>보행안전도우미</t>
    <phoneticPr fontId="128" type="noConversion"/>
  </si>
  <si>
    <t>인</t>
    <phoneticPr fontId="128" type="noConversion"/>
  </si>
  <si>
    <t>:B2000-470</t>
  </si>
  <si>
    <t>교통정리원</t>
    <phoneticPr fontId="6" type="noConversion"/>
  </si>
  <si>
    <t>보행안전도우미</t>
    <phoneticPr fontId="6" type="noConversion"/>
  </si>
  <si>
    <t>인건비의 20%</t>
    <phoneticPr fontId="128" type="noConversion"/>
  </si>
  <si>
    <t>인건비의 20%</t>
    <phoneticPr fontId="6" type="noConversion"/>
  </si>
  <si>
    <t>식</t>
    <phoneticPr fontId="128" type="noConversion"/>
  </si>
  <si>
    <t>개소</t>
    <phoneticPr fontId="128" type="noConversion"/>
  </si>
  <si>
    <t>현수막</t>
    <phoneticPr fontId="6" type="noConversion"/>
  </si>
  <si>
    <t>M3</t>
    <phoneticPr fontId="128" type="noConversion"/>
  </si>
  <si>
    <t>m3</t>
    <phoneticPr fontId="128" type="noConversion"/>
  </si>
  <si>
    <t>임목폐기물</t>
    <phoneticPr fontId="128" type="noConversion"/>
  </si>
  <si>
    <t>Ton</t>
    <phoneticPr fontId="128" type="noConversion"/>
  </si>
  <si>
    <t>임목폐기물</t>
    <phoneticPr fontId="6" type="noConversion"/>
  </si>
  <si>
    <t>처리비</t>
    <phoneticPr fontId="128" type="noConversion"/>
  </si>
  <si>
    <t>ton</t>
    <phoneticPr fontId="128" type="noConversion"/>
  </si>
  <si>
    <t>수 량 산 출 서</t>
    <phoneticPr fontId="14" type="noConversion"/>
  </si>
  <si>
    <t>○ 수관솎기</t>
    <phoneticPr fontId="6" type="noConversion"/>
  </si>
  <si>
    <t>구 역</t>
    <phoneticPr fontId="6" type="noConversion"/>
  </si>
  <si>
    <t>수 종</t>
    <phoneticPr fontId="6" type="noConversion"/>
  </si>
  <si>
    <t>장비투입
여부</t>
    <phoneticPr fontId="6" type="noConversion"/>
  </si>
  <si>
    <t>수관솎기</t>
    <phoneticPr fontId="6" type="noConversion"/>
  </si>
  <si>
    <t>비 고</t>
    <phoneticPr fontId="6" type="noConversion"/>
  </si>
  <si>
    <t>B20이하</t>
    <phoneticPr fontId="6" type="noConversion"/>
  </si>
  <si>
    <t>B21~30</t>
    <phoneticPr fontId="6" type="noConversion"/>
  </si>
  <si>
    <t>B31~40</t>
    <phoneticPr fontId="6" type="noConversion"/>
  </si>
  <si>
    <t>B41~50</t>
    <phoneticPr fontId="6" type="noConversion"/>
  </si>
  <si>
    <t>B51~60</t>
    <phoneticPr fontId="6" type="noConversion"/>
  </si>
  <si>
    <t>규  격</t>
    <phoneticPr fontId="6" type="noConversion"/>
  </si>
  <si>
    <t>소 계</t>
    <phoneticPr fontId="6" type="noConversion"/>
  </si>
  <si>
    <t>(주)</t>
    <phoneticPr fontId="6" type="noConversion"/>
  </si>
  <si>
    <t>B10</t>
    <phoneticPr fontId="6" type="noConversion"/>
  </si>
  <si>
    <t>B11</t>
    <phoneticPr fontId="6" type="noConversion"/>
  </si>
  <si>
    <t>B12</t>
  </si>
  <si>
    <t>B13</t>
  </si>
  <si>
    <t>B14</t>
  </si>
  <si>
    <t>B15</t>
    <phoneticPr fontId="6" type="noConversion"/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</si>
  <si>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</si>
  <si>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</si>
  <si>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</si>
  <si>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</si>
  <si>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</si>
  <si>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</si>
  <si>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</si>
  <si>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</si>
  <si>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</si>
  <si>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</si>
  <si>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</si>
  <si>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</si>
  <si>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</si>
  <si>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</si>
  <si>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</si>
  <si>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</si>
  <si>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</si>
  <si>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</si>
  <si>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</si>
  <si>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</si>
  <si>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</si>
  <si>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</si>
  <si>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</si>
  <si>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</si>
  <si>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</si>
  <si>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</si>
  <si>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</si>
  <si>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</si>
  <si>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</si>
  <si>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</si>
  <si>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</si>
  <si>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</si>
  <si>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</si>
  <si>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</si>
  <si>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</si>
  <si>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</si>
  <si>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</si>
  <si>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</si>
  <si>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</si>
  <si>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</si>
  <si>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</si>
  <si>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</si>
  <si>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</si>
  <si>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</si>
  <si>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</si>
  <si>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1구역</t>
    <phoneticPr fontId="6" type="noConversion"/>
  </si>
  <si>
    <t>소나무</t>
    <phoneticPr fontId="6" type="noConversion"/>
  </si>
  <si>
    <t>적용 계</t>
    <phoneticPr fontId="6" type="noConversion"/>
  </si>
  <si>
    <t>○ 임목폐기물 처리</t>
    <phoneticPr fontId="6" type="noConversion"/>
  </si>
  <si>
    <t>규 격</t>
    <phoneticPr fontId="6" type="noConversion"/>
  </si>
  <si>
    <t>산출근거</t>
    <phoneticPr fontId="6" type="noConversion"/>
  </si>
  <si>
    <t>임목폐기물 처리</t>
    <phoneticPr fontId="6" type="noConversion"/>
  </si>
  <si>
    <t>비고</t>
    <phoneticPr fontId="6" type="noConversion"/>
  </si>
  <si>
    <t>수목수량(주) x 임목폐기물 중량(kg)= 임목폐기물 총 중량(kg)</t>
    <phoneticPr fontId="6" type="noConversion"/>
  </si>
  <si>
    <t>(ton)</t>
    <phoneticPr fontId="6" type="noConversion"/>
  </si>
  <si>
    <t>x</t>
    <phoneticPr fontId="6" type="noConversion"/>
  </si>
  <si>
    <t>임 목 폐 기 물 산 출 근 거</t>
    <phoneticPr fontId="14" type="noConversion"/>
  </si>
  <si>
    <t>근원직경(cm)</t>
  </si>
  <si>
    <t>구분</t>
    <phoneticPr fontId="129" type="noConversion"/>
  </si>
  <si>
    <t>관목</t>
    <phoneticPr fontId="6" type="noConversion"/>
  </si>
  <si>
    <t>수간형상계수(f)</t>
  </si>
  <si>
    <t>원 주 율(π)</t>
  </si>
  <si>
    <t>흉고직경(cm)</t>
  </si>
  <si>
    <t>수    고(m)</t>
  </si>
  <si>
    <t>수목생체단위중량(kg/㎥)</t>
  </si>
  <si>
    <t>보 합 율(P,고립)</t>
    <phoneticPr fontId="6" type="noConversion"/>
  </si>
  <si>
    <t>뿌리분단위당중량(t/㎥)</t>
  </si>
  <si>
    <t>수목의 지상부 중량(kg)</t>
  </si>
  <si>
    <t>수목의 지하부 중량(kg)</t>
  </si>
  <si>
    <t>수목의 전체 중량(kg)</t>
  </si>
  <si>
    <t>※'조경설계기준-도시기반시설본부'의 기준에 의하여 산출</t>
    <phoneticPr fontId="6" type="noConversion"/>
  </si>
  <si>
    <t>※지상부 중량 산출근거:</t>
  </si>
  <si>
    <t>k*3.14*(B/2)^2*h*w1*(1+p)</t>
  </si>
  <si>
    <t>B,h=조경설계기준 참고,(일반적으로 B=근원직경*0.8)</t>
  </si>
  <si>
    <t>* 전정시 우죽의 실 적재 부피 산출 = 0.5ton/1m3당, 2m3/1ton 적용값 (적사시)</t>
  </si>
  <si>
    <t>w1=수간의 단위체적당 중량(1250kg/㎥적용)</t>
  </si>
  <si>
    <t>* 중량의 부피환산 = 우죽 또는 지상부중량x0.33ton 적용한 값임 (집재된 수량 적용시)</t>
  </si>
  <si>
    <t>p=지엽의 과다에 의한 보합률(임목:0.3, 고립목:1.0)</t>
  </si>
  <si>
    <t>* 지상부 단위중량 기준: 1250 kg</t>
  </si>
  <si>
    <t>k=수간형상계수</t>
  </si>
  <si>
    <t>* 전정 잔재물량은 전정의 정도 15~50% 수식 변경하여 수식대입</t>
  </si>
  <si>
    <t>상수리, 졸참, 회양목, 호랑가시 등 : 1340이상</t>
  </si>
  <si>
    <t xml:space="preserve">&gt;&gt; 예: 약전정 15~20%, 강전정 20~30%, 두목전정 30~50% </t>
  </si>
  <si>
    <t>느티, 목련, 쪽동백, 참느릅 : 1300~1340이상</t>
  </si>
  <si>
    <t xml:space="preserve">       일반전정 10%, 소나무정밀전정 20%</t>
  </si>
  <si>
    <t>곰솔, 산벗, 단풍, 은행, 향 : 1250~1300이상</t>
  </si>
  <si>
    <t>소나무, 침엽수 : 1210~1250</t>
  </si>
  <si>
    <t>가문비, 녹, 삼, 왜금송 : 1170~1210</t>
  </si>
  <si>
    <t>2구역</t>
    <phoneticPr fontId="6" type="noConversion"/>
  </si>
  <si>
    <t>1구역(야외정원)</t>
    <phoneticPr fontId="6" type="noConversion"/>
  </si>
  <si>
    <t>2구역(야외정원)</t>
    <phoneticPr fontId="6" type="noConversion"/>
  </si>
  <si>
    <t>나무의사</t>
    <phoneticPr fontId="4" type="noConversion"/>
  </si>
  <si>
    <t>수목치료기술자</t>
    <phoneticPr fontId="4" type="noConversion"/>
  </si>
  <si>
    <t>수목진료표준품셈 2-8-5</t>
    <phoneticPr fontId="6" type="noConversion"/>
  </si>
  <si>
    <t>5ton</t>
    <phoneticPr fontId="6" type="noConversion"/>
  </si>
  <si>
    <t>No.0  수관솎기</t>
    <phoneticPr fontId="128" type="noConversion"/>
  </si>
  <si>
    <t>장비작업, B31-40cm</t>
    <phoneticPr fontId="128" type="noConversion"/>
  </si>
  <si>
    <t>인력작업, B31-40cm</t>
    <phoneticPr fontId="128" type="noConversion"/>
  </si>
  <si>
    <t>장비작업, B21-30cm</t>
    <phoneticPr fontId="128" type="noConversion"/>
  </si>
  <si>
    <t>인력작업, B21-30cm</t>
    <phoneticPr fontId="128" type="noConversion"/>
  </si>
  <si>
    <t>장비작업, B20cm이하</t>
    <phoneticPr fontId="128" type="noConversion"/>
  </si>
  <si>
    <t>인력작업, B20cm이하</t>
    <phoneticPr fontId="128" type="noConversion"/>
  </si>
  <si>
    <t>수관솎기 부산물(kg)
(지상부×30%)</t>
    <phoneticPr fontId="6" type="noConversion"/>
  </si>
  <si>
    <t>3000×800</t>
    <phoneticPr fontId="128" type="noConversion"/>
  </si>
  <si>
    <t>No.0  교통정리원 보험료</t>
    <phoneticPr fontId="4" type="noConversion"/>
  </si>
  <si>
    <t>3000×800</t>
    <phoneticPr fontId="4" type="noConversion"/>
  </si>
  <si>
    <t>임목폐기물처리비</t>
    <phoneticPr fontId="4" type="noConversion"/>
  </si>
  <si>
    <t>임목폐기물</t>
    <phoneticPr fontId="4" type="noConversion"/>
  </si>
  <si>
    <t>Ton</t>
    <phoneticPr fontId="4" type="noConversion"/>
  </si>
  <si>
    <t>DT(15TON),L=34.4km</t>
    <phoneticPr fontId="4" type="noConversion"/>
  </si>
  <si>
    <t>DT(15TON),L=34.4km</t>
    <phoneticPr fontId="128" type="noConversion"/>
  </si>
  <si>
    <t>운반비</t>
    <phoneticPr fontId="6" type="noConversion"/>
  </si>
  <si>
    <t>2026년   월   일</t>
    <phoneticPr fontId="6" type="noConversion"/>
  </si>
  <si>
    <t>2026년   월   일</t>
    <phoneticPr fontId="14" type="noConversion"/>
  </si>
  <si>
    <t>일위 1호표</t>
    <phoneticPr fontId="6" type="noConversion"/>
  </si>
  <si>
    <t>일위 2호표</t>
  </si>
  <si>
    <t>일위 3호표</t>
  </si>
  <si>
    <t>일위 5호표</t>
  </si>
  <si>
    <t>일위 6호표</t>
  </si>
  <si>
    <t>일위 7호표</t>
  </si>
  <si>
    <t>미사용으로 제외</t>
    <phoneticPr fontId="6" type="noConversion"/>
  </si>
  <si>
    <t>공사비요율</t>
    <phoneticPr fontId="126" type="noConversion"/>
  </si>
  <si>
    <t>석면부담금</t>
  </si>
  <si>
    <t>임금채권부담금</t>
  </si>
  <si>
    <t xml:space="preserve"> 노무비  x  0.006%</t>
  </si>
  <si>
    <t xml:space="preserve"> 노무비  x  0.09%</t>
  </si>
  <si>
    <t>폐기물처리비</t>
    <phoneticPr fontId="6" type="noConversion"/>
  </si>
  <si>
    <t>직접노무비  x  18.4%</t>
    <phoneticPr fontId="127" type="noConversion"/>
  </si>
  <si>
    <t>(재료비+노무비)  x  4.9%</t>
    <phoneticPr fontId="127" type="noConversion"/>
  </si>
  <si>
    <t>2026년 상반기</t>
    <phoneticPr fontId="4" type="noConversion"/>
  </si>
  <si>
    <t>2026 하반기</t>
    <phoneticPr fontId="4" type="noConversion"/>
  </si>
  <si>
    <t>CU뒤_좌(야외정원)</t>
    <phoneticPr fontId="6" type="noConversion"/>
  </si>
  <si>
    <t>CU뒤_우(야외정원)</t>
    <phoneticPr fontId="6" type="noConversion"/>
  </si>
  <si>
    <t>장송</t>
    <phoneticPr fontId="6" type="noConversion"/>
  </si>
  <si>
    <t>일본오엽송</t>
    <phoneticPr fontId="6" type="noConversion"/>
  </si>
  <si>
    <t>소나무(조형)</t>
    <phoneticPr fontId="6" type="noConversion"/>
  </si>
  <si>
    <t>No.4  수관솎기</t>
    <phoneticPr fontId="128" type="noConversion"/>
  </si>
  <si>
    <t>인력작업, B41-50cm</t>
    <phoneticPr fontId="128" type="noConversion"/>
  </si>
  <si>
    <t>hr</t>
    <phoneticPr fontId="6" type="noConversion"/>
  </si>
  <si>
    <t>장비작업, B41-50cm</t>
    <phoneticPr fontId="128" type="noConversion"/>
  </si>
  <si>
    <t>No.5  수관솎기</t>
    <phoneticPr fontId="128" type="noConversion"/>
  </si>
  <si>
    <t>No.6  수관솎기</t>
    <phoneticPr fontId="128" type="noConversion"/>
  </si>
  <si>
    <t>3구역(LG아트센터)</t>
    <phoneticPr fontId="6" type="noConversion"/>
  </si>
  <si>
    <t>코오롱미래기술원측
입구(야외정원)</t>
    <phoneticPr fontId="6" type="noConversion"/>
  </si>
  <si>
    <t>CU뒷편</t>
    <phoneticPr fontId="6" type="noConversion"/>
  </si>
  <si>
    <t>3구역</t>
    <phoneticPr fontId="6" type="noConversion"/>
  </si>
  <si>
    <t>코오롱측
입구</t>
    <phoneticPr fontId="6" type="noConversion"/>
  </si>
  <si>
    <t>장비</t>
    <phoneticPr fontId="6" type="noConversion"/>
  </si>
  <si>
    <t>인력</t>
    <phoneticPr fontId="6" type="noConversion"/>
  </si>
  <si>
    <t>고소작업차(5ton)</t>
    <phoneticPr fontId="6" type="noConversion"/>
  </si>
  <si>
    <t>0.030 × 80% × 130%</t>
    <phoneticPr fontId="6" type="noConversion"/>
  </si>
  <si>
    <t>0.300 × 80% × 130%</t>
    <phoneticPr fontId="6" type="noConversion"/>
  </si>
  <si>
    <t>0.133 × 80% × 130%</t>
    <phoneticPr fontId="6" type="noConversion"/>
  </si>
  <si>
    <t>0.045 × 80% × 130%</t>
    <phoneticPr fontId="6" type="noConversion"/>
  </si>
  <si>
    <t>0.630 × 80% × 130%</t>
    <phoneticPr fontId="6" type="noConversion"/>
  </si>
  <si>
    <t>0.228 × 80% × 130%</t>
    <phoneticPr fontId="6" type="noConversion"/>
  </si>
  <si>
    <t>0.075 × 80% × 130%</t>
    <phoneticPr fontId="6" type="noConversion"/>
  </si>
  <si>
    <t>1.075 × 80% × 130%</t>
    <phoneticPr fontId="6" type="noConversion"/>
  </si>
  <si>
    <t>0.360 × 80% × 130%</t>
    <phoneticPr fontId="6" type="noConversion"/>
  </si>
  <si>
    <t>0.075 × 80%</t>
    <phoneticPr fontId="6" type="noConversion"/>
  </si>
  <si>
    <t>1.075 × 80%</t>
    <phoneticPr fontId="6" type="noConversion"/>
  </si>
  <si>
    <t>0.360 × 80%</t>
    <phoneticPr fontId="6" type="noConversion"/>
  </si>
  <si>
    <t>0.150 × 80% × 130%</t>
    <phoneticPr fontId="6" type="noConversion"/>
  </si>
  <si>
    <t>1.290 × 80% × 130%</t>
    <phoneticPr fontId="6" type="noConversion"/>
  </si>
  <si>
    <t>0.720 × 80% × 130%</t>
    <phoneticPr fontId="6" type="noConversion"/>
  </si>
  <si>
    <t>0.030 × 80%</t>
    <phoneticPr fontId="6" type="noConversion"/>
  </si>
  <si>
    <t>0.300 × 80%</t>
    <phoneticPr fontId="6" type="noConversion"/>
  </si>
  <si>
    <t>0.133 × 80%</t>
    <phoneticPr fontId="6" type="noConversion"/>
  </si>
  <si>
    <t>0.72 × 80%</t>
    <phoneticPr fontId="6" type="noConversion"/>
  </si>
  <si>
    <t>0.045 × 80%</t>
    <phoneticPr fontId="6" type="noConversion"/>
  </si>
  <si>
    <t>0.630 × 80%</t>
    <phoneticPr fontId="6" type="noConversion"/>
  </si>
  <si>
    <t>0.228 × 80%</t>
    <phoneticPr fontId="6" type="noConversion"/>
  </si>
  <si>
    <t>0.89 × 80%</t>
    <phoneticPr fontId="6" type="noConversion"/>
  </si>
  <si>
    <t>2.05 × 80%</t>
    <phoneticPr fontId="6" type="noConversion"/>
  </si>
  <si>
    <t>0.150 × 80%</t>
    <phoneticPr fontId="6" type="noConversion"/>
  </si>
  <si>
    <t>1.290 × 80%</t>
    <phoneticPr fontId="6" type="noConversion"/>
  </si>
  <si>
    <t>0.720 × 80%</t>
    <phoneticPr fontId="6" type="noConversion"/>
  </si>
  <si>
    <t>2.35 × 80%</t>
    <phoneticPr fontId="6" type="noConversion"/>
  </si>
  <si>
    <t>일위 4호표</t>
  </si>
  <si>
    <t>일위 8호표</t>
  </si>
  <si>
    <t>일위 9호표</t>
  </si>
  <si>
    <t>일위 10호표</t>
  </si>
  <si>
    <t>일위 11호표</t>
  </si>
  <si>
    <t>산근 1호표</t>
    <phoneticPr fontId="4" type="noConversion"/>
  </si>
  <si>
    <t>산근 1호표 ：폐기물운반비 (DT 15TON,L=34.4km) TON 당</t>
    <phoneticPr fontId="4" type="noConversion"/>
  </si>
  <si>
    <t>15 ton</t>
    <phoneticPr fontId="4" type="noConversion"/>
  </si>
  <si>
    <t xml:space="preserve">  휘 발 유      : 1,695.83 원</t>
    <phoneticPr fontId="4" type="noConversion"/>
  </si>
  <si>
    <t xml:space="preserve">  경    유      : 1,680.38 원</t>
    <phoneticPr fontId="4" type="noConversion"/>
  </si>
  <si>
    <t>교통정리원보험료</t>
    <phoneticPr fontId="6" type="noConversion"/>
  </si>
  <si>
    <t>임목폐기물 운반비</t>
    <phoneticPr fontId="6" type="noConversion"/>
  </si>
  <si>
    <t>임목폐기물 처리비</t>
    <phoneticPr fontId="6" type="noConversion"/>
  </si>
  <si>
    <r>
      <t>번 호</t>
    </r>
    <r>
      <rPr>
        <sz val="10"/>
        <color rgb="FF000000"/>
        <rFont val="돋움"/>
        <family val="3"/>
        <charset val="129"/>
      </rPr>
      <t/>
    </r>
    <phoneticPr fontId="4" type="noConversion"/>
  </si>
  <si>
    <t>배관공(수도)</t>
  </si>
  <si>
    <t>H/W시험사</t>
  </si>
  <si>
    <t>S/W시험사</t>
  </si>
  <si>
    <t>37 없음</t>
    <phoneticPr fontId="6" type="noConversion"/>
  </si>
  <si>
    <t>180 없음</t>
    <phoneticPr fontId="6" type="noConversion"/>
  </si>
  <si>
    <t>100짜리 누락</t>
    <phoneticPr fontId="6" type="noConversion"/>
  </si>
  <si>
    <t>No.7  교통정리원</t>
    <phoneticPr fontId="4" type="noConversion"/>
  </si>
  <si>
    <t>No.8  교통정리원보험료</t>
    <phoneticPr fontId="4" type="noConversion"/>
  </si>
  <si>
    <t>No.9  현수막</t>
    <phoneticPr fontId="4" type="noConversion"/>
  </si>
  <si>
    <t>No.10  임목폐기물 운반비</t>
    <phoneticPr fontId="4" type="noConversion"/>
  </si>
  <si>
    <t>No.11  임목폐기물 처리비</t>
    <phoneticPr fontId="4" type="noConversion"/>
  </si>
  <si>
    <t>: B20cm이하 2주, B21~30cm 88주, B31~40cm 10주</t>
    <phoneticPr fontId="6" type="noConversion"/>
  </si>
  <si>
    <t>: 교통정리원/보험료 2인, 현수막 2개소</t>
    <phoneticPr fontId="6" type="noConversion"/>
  </si>
  <si>
    <t>: 임목폐기물운반 19.55m3, 임목폐기물처리비 11.73ton</t>
    <phoneticPr fontId="6" type="noConversion"/>
  </si>
  <si>
    <t>□ 공 사 명 : 2026년 야외정원 소나무 생육환경 개선공사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</si>
</sst>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2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-* #,##0.00_-;\-* #,##0.00_-;_-* &quot;-&quot;_-;_-@_-"/>
    <numFmt numFmtId="177" formatCode="#,##0.0########"/>
    <numFmt numFmtId="178" formatCode="_-* #,##0.0_-;\-* #,##0.0_-;_-* &quot;-&quot;_-;_-@_-"/>
    <numFmt numFmtId="179" formatCode="_-* #,##0.00_-;\-* #,##0.00_-;_-* &quot;&quot;_-;_-@_-"/>
    <numFmt numFmtId="180" formatCode="#,##0.#######"/>
    <numFmt numFmtId="181" formatCode="#,###;\-#,###;&quot;&quot;;@"/>
    <numFmt numFmtId="182" formatCode="_-[$€-2]* #,##0.00_-;\-[$€-2]* #,##0.00_-;_-[$€-2]* &quot;-&quot;??_-"/>
    <numFmt numFmtId="183" formatCode="0.00_);[Red]\(0.00\)"/>
    <numFmt numFmtId="184" formatCode="0.000_ "/>
    <numFmt numFmtId="185" formatCode="0_);[Red]\(0\)"/>
    <numFmt numFmtId="186" formatCode="#,##0_ "/>
    <numFmt numFmtId="187" formatCode="0.00_ "/>
    <numFmt numFmtId="188" formatCode="* #,##0;* \-#,##0;* &quot;-&quot;;@"/>
    <numFmt numFmtId="189" formatCode="#,##0_ ;[Red]\-#,##0\ "/>
    <numFmt numFmtId="190" formatCode="&quot;₩&quot;#,##0"/>
    <numFmt numFmtId="191" formatCode="_-* #,##0_-;\-* #,##0_-;_-* &quot;-&quot;??_-;_-@_-"/>
    <numFmt numFmtId="192" formatCode="\ "/>
    <numFmt numFmtId="193" formatCode="#,##0.000"/>
    <numFmt numFmtId="194" formatCode="&quot;$&quot;#,##0_);\(&quot;$&quot;#,##0\)"/>
    <numFmt numFmtId="195" formatCode="&quot;₩&quot;&quot;₩&quot;\$#,##0_);&quot;₩&quot;&quot;₩&quot;\(&quot;₩&quot;&quot;₩&quot;\$#,##0&quot;₩&quot;&quot;₩&quot;\)"/>
    <numFmt numFmtId="196" formatCode="0.000E+00"/>
    <numFmt numFmtId="197" formatCode="0.0"/>
    <numFmt numFmtId="198" formatCode="_ * #,##0_ ;_ * \-#,##0_ ;_ * &quot;-&quot;_ ;_ @_ "/>
    <numFmt numFmtId="199" formatCode="_ * #,##0.00_ ;_ * \-#,##0.00_ ;_ * &quot;-&quot;??_ ;_ @_ "/>
    <numFmt numFmtId="200" formatCode="mm&quot;월&quot;\ dd&quot;일&quot;"/>
    <numFmt numFmtId="201" formatCode="_-* #,##0.0_-;\-* #,##0.0_-;_-* &quot;-&quot;??_-;_-@_-"/>
    <numFmt numFmtId="202" formatCode="0.0%"/>
    <numFmt numFmtId="203" formatCode="#,##0;&quot;-&quot;#,##0"/>
    <numFmt numFmtId="204" formatCode="&quot;$&quot;#,##0.00_);\(&quot;$&quot;#,##0.00\)"/>
    <numFmt numFmtId="205" formatCode="&quot;$&quot;#,##0_);[Red]\(&quot;$&quot;#,##0\)"/>
    <numFmt numFmtId="206" formatCode="#."/>
    <numFmt numFmtId="207" formatCode="#.00"/>
    <numFmt numFmtId="208" formatCode="&quot; + &quot;###,###"/>
    <numFmt numFmtId="209" formatCode="_(&quot;RM&quot;* #,##0.00_);_(&quot;RM&quot;* \(#,##0.00\);_(&quot;RM&quot;* &quot;-&quot;??_);_(@_)"/>
    <numFmt numFmtId="210" formatCode="&quot;US$&quot;#,##0_);\(&quot;US$&quot;#,##0\)"/>
    <numFmt numFmtId="211" formatCode="0_);\(0\)"/>
    <numFmt numFmtId="212" formatCode="&quot;$&quot;#,##0.00_);[Red]&quot;₩&quot;&quot;₩&quot;&quot;₩&quot;\(&quot;$&quot;#,##0.00&quot;₩&quot;&quot;₩&quot;&quot;₩&quot;\)"/>
    <numFmt numFmtId="213" formatCode="&quot;  &quot;@"/>
    <numFmt numFmtId="214" formatCode="0.00\ &quot;)&quot;"/>
    <numFmt numFmtId="215" formatCode="0.00\ &quot;)]&quot;"/>
    <numFmt numFmtId="216" formatCode="0.0000_);[Red]\(0.0000\)"/>
    <numFmt numFmtId="217" formatCode="0.000\ &quot;²&quot;"/>
    <numFmt numFmtId="218" formatCode="&quot;(&quot;\ 0.00"/>
    <numFmt numFmtId="219" formatCode="&quot;[(&quot;\ 0.00"/>
    <numFmt numFmtId="220" formatCode="&quot;US$&quot;#,##0_);[Red]\(&quot;US$&quot;#,##0\)"/>
    <numFmt numFmtId="221" formatCode="&quot;₩&quot;#,##0.00;&quot;₩&quot;\-#,##0.00"/>
    <numFmt numFmtId="222" formatCode="#,##0.00000000;[Red]\-#,##0.00000000"/>
    <numFmt numFmtId="223" formatCode="_-* #,##0.000_-;\-* #,##0.000_-;_-* &quot;-&quot;_-;_-@_-"/>
    <numFmt numFmtId="224" formatCode="%#.00"/>
    <numFmt numFmtId="225" formatCode="\$#.00"/>
    <numFmt numFmtId="226" formatCode="\$#."/>
    <numFmt numFmtId="227" formatCode="_ &quot;₩&quot;* #,##0_ ;_ &quot;₩&quot;* \-#,##0_ ;_ &quot;₩&quot;* &quot;-&quot;_ ;_ @_ "/>
    <numFmt numFmtId="228" formatCode="_ &quot;₩&quot;* #,##0.00_ ;_ &quot;₩&quot;* \-#,##0.00_ ;_ &quot;₩&quot;* &quot;-&quot;??_ ;_ @_ "/>
    <numFmt numFmtId="229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30" formatCode="#,##0.000000000000000000000000;[Red]\-#,##0.000000000000000000000000"/>
    <numFmt numFmtId="231" formatCode="&quot;₩&quot;\!\$#,##0&quot;₩&quot;\!\ ;&quot;₩&quot;\!\(&quot;₩&quot;\!\$#,##0&quot;₩&quot;\!\)"/>
    <numFmt numFmtId="23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33" formatCode="#,##0.000000"/>
    <numFmt numFmtId="234" formatCode="0\ &quot;EA&quot;"/>
    <numFmt numFmtId="235" formatCode="#,##0.0000000000000000000000000;[Red]\-#,##0.0000000000000000000000000"/>
    <numFmt numFmtId="236" formatCode="#,##0.00000"/>
    <numFmt numFmtId="237" formatCode="0.0%;[Red]&quot;₩&quot;&quot;₩&quot;&quot;₩&quot;&quot;₩&quot;&quot;₩&quot;&quot;₩&quot;\(0.0%&quot;₩&quot;&quot;₩&quot;&quot;₩&quot;&quot;₩&quot;&quot;₩&quot;&quot;₩&quot;\)"/>
    <numFmt numFmtId="238" formatCode="&quot;Fr.&quot;\ #,##0;[Red]&quot;Fr.&quot;\ \-#,##0"/>
    <numFmt numFmtId="239" formatCode="&quot;Fr.&quot;\ #,##0.00;[Red]&quot;Fr.&quot;\ \-#,##0.00"/>
    <numFmt numFmtId="240" formatCode="&quot;₩&quot;#,##0.00;&quot;₩&quot;&quot;₩&quot;\-#,##0.00"/>
    <numFmt numFmtId="241" formatCode="#,##0.00000000000000000000000000;[Red]\-#,##0.00000000000000000000000000"/>
    <numFmt numFmtId="242" formatCode="_*\ ??_-"/>
    <numFmt numFmtId="243" formatCode="0\ &quot;t&quot;"/>
    <numFmt numFmtId="244" formatCode="_-* #,##0.0000_-;\-* #,##0.0000_-;_-* &quot;-&quot;_-;_-@_-"/>
    <numFmt numFmtId="245" formatCode="0.000"/>
    <numFmt numFmtId="246" formatCode="&quot;₩&quot;\!\$#,##0_);[Red]&quot;₩&quot;\!\(&quot;₩&quot;\!\$#,##0&quot;₩&quot;\!\)"/>
    <numFmt numFmtId="24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4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49" formatCode="mmm\.yy"/>
    <numFmt numFmtId="250" formatCode="0.000000"/>
    <numFmt numFmtId="251" formatCode="_(&quot;$&quot;* #,##0.0_);_(&quot;$&quot;* \(#,##0.0\);_(&quot;$&quot;* &quot;-&quot;??_);_(@_)"/>
    <numFmt numFmtId="252" formatCode="&quot;₩&quot;\!\(#,##0.000&quot;₩&quot;\!\)"/>
    <numFmt numFmtId="253" formatCode="\(#,##0.000\)"/>
    <numFmt numFmtId="254" formatCode="&quot;?#,##0.00;\-&quot;&quot;?&quot;#,##0.00"/>
    <numFmt numFmtId="255" formatCode="0.0000000"/>
    <numFmt numFmtId="256" formatCode="_ * #,##0.000_ ;_ * \-#,##0.000_ ;_ * &quot;-&quot;_ ;_ @_ "/>
    <numFmt numFmtId="257" formatCode="&quot;*&quot;#,##0\ &quot;일 (월)&quot;\ \ "/>
    <numFmt numFmtId="258" formatCode="0.0000"/>
    <numFmt numFmtId="259" formatCode="#,##0;[Red]&quot;-&quot;#,##0"/>
    <numFmt numFmtId="260" formatCode="000\-000"/>
    <numFmt numFmtId="261" formatCode="_ * #,##0_ ;_ * &quot;₩&quot;&quot;₩&quot;&quot;₩&quot;&quot;₩&quot;\-#,##0_ ;_ * &quot;-&quot;_ ;_ @_ "/>
    <numFmt numFmtId="262" formatCode="#,##0.0"/>
    <numFmt numFmtId="263" formatCode="#,##0\ ;[Red]&quot;-&quot;#,##0\ "/>
    <numFmt numFmtId="264" formatCode="* #,##0\ ;[Red]* &quot;-&quot;#,##0\ "/>
    <numFmt numFmtId="265" formatCode="#,##0.####;[Red]&quot;-&quot;#,##0.####"/>
    <numFmt numFmtId="266" formatCode="&quot;₩&quot;#,##0.00\ ;\(&quot;₩&quot;#,##0.00\)"/>
    <numFmt numFmtId="267" formatCode="&quot;₩&quot;#,##0;&quot;₩&quot;\-#,##0"/>
    <numFmt numFmtId="268" formatCode="_ * #,##0_ ;_ * &quot;₩&quot;&quot;₩&quot;\!\!\-#,##0_ ;_ * &quot;-&quot;_ ;_ @_ "/>
    <numFmt numFmtId="269" formatCode="#,##0."/>
    <numFmt numFmtId="270" formatCode="\$#,##0;\(\$#,##0\)"/>
    <numFmt numFmtId="271" formatCode="#,##0;\(#,##0\)"/>
    <numFmt numFmtId="272" formatCode="_ * #,##0_ ;_ * &quot;₩&quot;&quot;₩&quot;&quot;₩&quot;&quot;₩&quot;&quot;₩&quot;\-#,##0_ ;_ * &quot;-&quot;_ ;_ @_ "/>
    <numFmt numFmtId="273" formatCode="0.00&quot; ㎠&quot;"/>
    <numFmt numFmtId="274" formatCode="#,##0.000\ &quot;㎏ &quot;"/>
    <numFmt numFmtId="275" formatCode="#,##0.000\ &quot;m  &quot;"/>
    <numFmt numFmtId="276" formatCode="#,##0.000\ &quot;㎡ &quot;"/>
    <numFmt numFmtId="277" formatCode="#,##0.000\ &quot;㎥ &quot;"/>
    <numFmt numFmtId="278" formatCode="General_)"/>
    <numFmt numFmtId="279" formatCode="&quot;$&quot;#,##0.0_);\(&quot;$&quot;#,##0.0\)"/>
    <numFmt numFmtId="280" formatCode="0.0_)"/>
    <numFmt numFmtId="281" formatCode="* _-&quot;₩&quot;#,##0;* \-&quot;₩&quot;#,##0;* _-&quot;₩&quot;&quot;-&quot;;@"/>
    <numFmt numFmtId="282" formatCode="#,##0.0000"/>
    <numFmt numFmtId="283" formatCode="0_ "/>
    <numFmt numFmtId="284" formatCode="#,##0&quot; $&quot;;[Red]\-#,##0&quot; $&quot;"/>
    <numFmt numFmtId="285" formatCode="#,##0.00&quot; $&quot;;[Red]\-#,##0.00&quot; $&quot;"/>
    <numFmt numFmtId="286" formatCode="m\o\n\th\ d\,\ yyyy"/>
    <numFmt numFmtId="287" formatCode="_-&quot;₩&quot;* #,##0.00_-;&quot;₩&quot;&quot;₩&quot;\-&quot;₩&quot;* #,##0.00_-;_-&quot;₩&quot;* &quot;-&quot;??_-;_-@_-"/>
    <numFmt numFmtId="288" formatCode="_-* #,##0.00_-;&quot;₩&quot;&quot;₩&quot;\-* #,##0.00_-;_-* &quot;-&quot;??_-;_-@_-"/>
    <numFmt numFmtId="289" formatCode="&quot;₩&quot;#,##0;&quot;₩&quot;&quot;₩&quot;&quot;₩&quot;&quot;₩&quot;\-#,##0"/>
    <numFmt numFmtId="290" formatCode="&quot;₩&quot;#,##0;[Red]&quot;₩&quot;&quot;₩&quot;&quot;₩&quot;&quot;₩&quot;\-#,##0"/>
    <numFmt numFmtId="291" formatCode="&quot;₩&quot;#,##0.00;&quot;₩&quot;&quot;₩&quot;&quot;₩&quot;&quot;₩&quot;\-#,##0.00"/>
    <numFmt numFmtId="292" formatCode="#,##0&quot; &quot;;[Red]&quot;△&quot;#,##0&quot; &quot;"/>
    <numFmt numFmtId="293" formatCode="* #,##0&quot; &quot;;[Red]* &quot;△&quot;#,##0&quot; &quot;;* @"/>
    <numFmt numFmtId="294" formatCode="#,##0.####;[Red]&quot;△&quot;#,##0.####"/>
    <numFmt numFmtId="295" formatCode="#,##0.00##;[Red]&quot;△&quot;#,##0.00##"/>
    <numFmt numFmtId="296" formatCode="@&quot; LINE&quot;"/>
    <numFmt numFmtId="297" formatCode="0.0000%"/>
    <numFmt numFmtId="298" formatCode="_-* #,##0;\-* #,##0;_-* &quot;-&quot;;_-@"/>
    <numFmt numFmtId="299" formatCode="#,##0.00;[Red]#,##0.00;&quot; &quot;"/>
    <numFmt numFmtId="300" formatCode="#,##0.0;[Red]#,##0.0;&quot; &quot;"/>
    <numFmt numFmtId="301" formatCode="_ &quot;₩&quot;* #,##0.00_ ;_ &quot;₩&quot;* &quot;₩&quot;&quot;₩&quot;&quot;₩&quot;&quot;₩&quot;\-#,##0.00_ ;_ &quot;₩&quot;* &quot;-&quot;??_ ;_ @_ "/>
    <numFmt numFmtId="302" formatCode="0.000\ "/>
    <numFmt numFmtId="303" formatCode="&quot;NO.&quot;#&quot;+&quot;#"/>
    <numFmt numFmtId="304" formatCode="_ * #,##0_ ;_ * &quot;₩&quot;\!\-#,##0_ ;_ * &quot;-&quot;_ ;_ @_ "/>
    <numFmt numFmtId="305" formatCode="\ 0.00"/>
    <numFmt numFmtId="306" formatCode="_-* #,##0_-;&quot;₩&quot;\!\-* #,##0_-;_-* &quot;-&quot;_-;_-@_-"/>
    <numFmt numFmtId="307" formatCode="_-* #,##0.00_-;&quot;₩&quot;\!\-* #,##0.00_-;_-* &quot;-&quot;??_-;_-@_-"/>
    <numFmt numFmtId="308" formatCode="&quot;₩&quot;\!\$#\!\,##0_);[Red]&quot;₩&quot;\!\(&quot;₩&quot;\!\$#\!\,##0&quot;₩&quot;\!\)"/>
    <numFmt numFmtId="309" formatCode="&quot;$&quot;#\!\,##0\!.00_);[Red]&quot;₩&quot;\!\(&quot;$&quot;#\!\,##0\!.00&quot;₩&quot;\!\)"/>
    <numFmt numFmtId="310" formatCode="0\!.0000000000000000"/>
    <numFmt numFmtId="311" formatCode="#,##0&quot;W&quot;_);\(#,##0&quot;W&quot;\)"/>
    <numFmt numFmtId="312" formatCode="#,##0.000_ "/>
    <numFmt numFmtId="313" formatCode="General;\-General\,&quot;&quot;;@"/>
    <numFmt numFmtId="314" formatCode="#,##0_);[Red]\(#,##0\)"/>
    <numFmt numFmtId="315" formatCode="[$\-412]#,##0.00"/>
    <numFmt numFmtId="316" formatCode="#,##0&quot;-)&quot;"/>
    <numFmt numFmtId="317" formatCode="0.000%"/>
    <numFmt numFmtId="318" formatCode="#,##0&quot; 원&quot;"/>
    <numFmt numFmtId="319" formatCode="#,###.0;\-#,###.0;&quot;&quot;;@"/>
    <numFmt numFmtId="320" formatCode="General&quot;주&quot;"/>
    <numFmt numFmtId="321" formatCode="#,###.000"/>
    <numFmt numFmtId="322" formatCode="#,##0.0;\-#,##0.0"/>
  </numFmts>
  <fonts count="169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sz val="11"/>
      <name val="굴림체"/>
      <family val="3"/>
      <charset val="129"/>
    </font>
    <font>
      <sz val="8"/>
      <name val="Arial"/>
      <family val="2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0"/>
      <name val="Arial"/>
      <family val="2"/>
    </font>
    <font>
      <b/>
      <sz val="10"/>
      <name val="Arial"/>
      <family val="2"/>
    </font>
    <font>
      <sz val="11"/>
      <color indexed="8"/>
      <name val="맑은 고딕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0"/>
      <name val="MS Sans Serif"/>
      <family val="2"/>
    </font>
    <font>
      <sz val="10"/>
      <name val="돋움"/>
      <family val="3"/>
      <charset val="129"/>
    </font>
    <font>
      <sz val="10"/>
      <name val="Times New Roman"/>
      <family val="1"/>
    </font>
    <font>
      <sz val="10"/>
      <name val="굴림체"/>
      <family val="3"/>
      <charset val="129"/>
    </font>
    <font>
      <sz val="8"/>
      <color indexed="8"/>
      <name val="Gulim"/>
      <family val="3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바탕체"/>
      <family val="1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b/>
      <sz val="12"/>
      <name val="바탕체"/>
      <family val="1"/>
      <charset val="129"/>
    </font>
    <font>
      <sz val="1"/>
      <color indexed="0"/>
      <name val="Courier"/>
      <family val="3"/>
    </font>
    <font>
      <sz val="12"/>
      <name val="¹UAAA¼"/>
      <family val="3"/>
      <charset val="129"/>
    </font>
    <font>
      <sz val="9"/>
      <name val="바탕체"/>
      <family val="1"/>
      <charset val="129"/>
    </font>
    <font>
      <sz val="1"/>
      <color indexed="8"/>
      <name val="Courier"/>
      <family val="3"/>
    </font>
    <font>
      <sz val="12"/>
      <name val="명조"/>
      <family val="3"/>
      <charset val="129"/>
    </font>
    <font>
      <sz val="12"/>
      <color indexed="10"/>
      <name val="바탕체"/>
      <family val="1"/>
      <charset val="129"/>
    </font>
    <font>
      <sz val="10"/>
      <name val="돋움체"/>
      <family val="3"/>
      <charset val="129"/>
    </font>
    <font>
      <sz val="12"/>
      <name val="뼻뮝"/>
      <family val="1"/>
      <charset val="129"/>
    </font>
    <font>
      <sz val="10"/>
      <name val="명조"/>
      <family val="3"/>
      <charset val="129"/>
    </font>
    <font>
      <sz val="9"/>
      <name val="돋움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12"/>
      <color indexed="24"/>
      <name val="Helv"/>
      <family val="2"/>
    </font>
    <font>
      <sz val="9"/>
      <name val="Arial"/>
      <family val="2"/>
    </font>
    <font>
      <sz val="11"/>
      <name val="돋움체"/>
      <family val="3"/>
      <charset val="129"/>
    </font>
    <font>
      <sz val="10"/>
      <color indexed="8"/>
      <name val="Gulim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System"/>
      <family val="2"/>
      <charset val="129"/>
    </font>
    <font>
      <sz val="8"/>
      <name val="¹UAAA¼"/>
      <family val="1"/>
      <charset val="129"/>
    </font>
    <font>
      <b/>
      <sz val="10"/>
      <name val="Helv"/>
      <family val="2"/>
    </font>
    <font>
      <u/>
      <sz val="7.5"/>
      <color indexed="12"/>
      <name val="±¼¸²A¼"/>
      <family val="3"/>
      <charset val="129"/>
    </font>
    <font>
      <sz val="12"/>
      <name val="Arial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name val="Helv"/>
      <family val="2"/>
    </font>
    <font>
      <b/>
      <sz val="8"/>
      <name val="Times New Roman"/>
      <family val="1"/>
    </font>
    <font>
      <b/>
      <sz val="8"/>
      <color indexed="8"/>
      <name val="Helv"/>
      <family val="2"/>
    </font>
    <font>
      <b/>
      <i/>
      <sz val="18"/>
      <color indexed="39"/>
      <name val="돋움체"/>
      <family val="3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9"/>
      <color indexed="8"/>
      <name val="Arial"/>
      <family val="2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돋움체"/>
      <family val="3"/>
      <charset val="129"/>
    </font>
    <font>
      <i/>
      <sz val="12"/>
      <name val="굴림체"/>
      <family val="3"/>
      <charset val="129"/>
    </font>
    <font>
      <sz val="10"/>
      <name val="Helv"/>
      <family val="2"/>
    </font>
    <font>
      <b/>
      <sz val="1"/>
      <color indexed="8"/>
      <name val="Courier"/>
      <family val="3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u/>
      <sz val="9.9"/>
      <color indexed="36"/>
      <name val="돋움"/>
      <family val="3"/>
      <charset val="129"/>
    </font>
    <font>
      <sz val="14"/>
      <name val="뼥?ⓒ"/>
      <family val="3"/>
      <charset val="129"/>
    </font>
    <font>
      <sz val="10"/>
      <name val="바탕"/>
      <family val="1"/>
      <charset val="129"/>
    </font>
    <font>
      <b/>
      <sz val="11"/>
      <color indexed="10"/>
      <name val="굴림"/>
      <family val="3"/>
      <charset val="129"/>
    </font>
    <font>
      <sz val="10"/>
      <name val="궁서(English)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i/>
      <sz val="10"/>
      <name val="Times New Roman"/>
      <family val="1"/>
    </font>
    <font>
      <sz val="10"/>
      <name val="Univers (WN)"/>
      <family val="2"/>
    </font>
    <font>
      <u/>
      <sz val="8"/>
      <color indexed="12"/>
      <name val="Times New Roman"/>
      <family val="1"/>
    </font>
    <font>
      <b/>
      <i/>
      <sz val="12"/>
      <name val="Times New Roman"/>
      <family val="1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9"/>
      <color indexed="81"/>
      <name val="Tahoma"/>
      <family val="2"/>
    </font>
    <font>
      <sz val="10"/>
      <color rgb="FF000000"/>
      <name val="돋움"/>
      <family val="3"/>
      <charset val="129"/>
    </font>
    <font>
      <sz val="8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sz val="10"/>
      <name val="¸iA¶"/>
      <family val="3"/>
      <charset val="129"/>
    </font>
    <font>
      <sz val="12"/>
      <name val="돋움"/>
      <family val="3"/>
      <charset val="129"/>
    </font>
    <font>
      <u/>
      <sz val="12"/>
      <color indexed="36"/>
      <name val="바탕체"/>
      <family val="1"/>
      <charset val="129"/>
    </font>
    <font>
      <sz val="10"/>
      <color indexed="12"/>
      <name val="돋움"/>
      <family val="3"/>
      <charset val="129"/>
    </font>
    <font>
      <sz val="10"/>
      <color indexed="10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9"/>
      <color indexed="10"/>
      <name val="바탕체"/>
      <family val="1"/>
      <charset val="129"/>
    </font>
    <font>
      <sz val="17"/>
      <name val="바탕체"/>
      <family val="1"/>
      <charset val="129"/>
    </font>
    <font>
      <b/>
      <u/>
      <sz val="16"/>
      <name val="굴림체"/>
      <family val="3"/>
      <charset val="129"/>
    </font>
    <font>
      <b/>
      <sz val="18"/>
      <name val="Arial"/>
      <family val="2"/>
    </font>
    <font>
      <sz val="10"/>
      <name val="Arial Narrow"/>
      <family val="2"/>
    </font>
    <font>
      <sz val="12"/>
      <name val="¹????¼"/>
      <family val="1"/>
      <charset val="129"/>
    </font>
    <font>
      <sz val="8"/>
      <name val="맑은 고딕"/>
      <family val="3"/>
      <charset val="129"/>
    </font>
    <font>
      <sz val="8"/>
      <name val="돋움체"/>
      <family val="3"/>
      <charset val="129"/>
    </font>
    <font>
      <sz val="8"/>
      <name val="굴림"/>
      <family val="2"/>
      <charset val="129"/>
    </font>
    <font>
      <sz val="28"/>
      <name val="굴림체"/>
      <family val="3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0"/>
      <name val="나눔고딕"/>
      <family val="3"/>
      <charset val="129"/>
    </font>
    <font>
      <sz val="11"/>
      <name val="나눔고딕"/>
      <family val="3"/>
      <charset val="129"/>
    </font>
    <font>
      <b/>
      <u/>
      <sz val="24"/>
      <name val="나눔고딕"/>
      <family val="3"/>
      <charset val="129"/>
    </font>
    <font>
      <sz val="24"/>
      <name val="나눔고딕"/>
      <family val="3"/>
      <charset val="129"/>
    </font>
    <font>
      <sz val="9"/>
      <name val="나눔고딕"/>
      <family val="3"/>
      <charset val="129"/>
    </font>
    <font>
      <b/>
      <sz val="10"/>
      <name val="나눔고딕"/>
      <family val="3"/>
      <charset val="129"/>
    </font>
    <font>
      <b/>
      <sz val="11"/>
      <name val="나눔고딕"/>
      <family val="3"/>
      <charset val="129"/>
    </font>
    <font>
      <sz val="14"/>
      <name val="나눔고딕"/>
      <family val="3"/>
      <charset val="129"/>
    </font>
    <font>
      <b/>
      <u/>
      <sz val="20"/>
      <name val="나눔고딕"/>
      <family val="3"/>
      <charset val="129"/>
    </font>
    <font>
      <b/>
      <sz val="9"/>
      <name val="나눔고딕"/>
      <family val="3"/>
      <charset val="129"/>
    </font>
    <font>
      <sz val="9"/>
      <color theme="1"/>
      <name val="나눔고딕"/>
      <family val="3"/>
      <charset val="129"/>
    </font>
    <font>
      <u/>
      <sz val="2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sz val="10"/>
      <color rgb="FF000000"/>
      <name val="나눔고딕"/>
      <family val="3"/>
      <charset val="129"/>
    </font>
    <font>
      <b/>
      <sz val="20"/>
      <name val="나눔고딕"/>
      <family val="3"/>
      <charset val="129"/>
    </font>
    <font>
      <sz val="9"/>
      <color indexed="12"/>
      <name val="나눔고딕"/>
      <family val="3"/>
      <charset val="129"/>
    </font>
    <font>
      <sz val="9"/>
      <color indexed="20"/>
      <name val="나눔고딕"/>
      <family val="3"/>
      <charset val="129"/>
    </font>
    <font>
      <b/>
      <sz val="17"/>
      <color indexed="8"/>
      <name val="나눔고딕"/>
      <family val="3"/>
      <charset val="129"/>
    </font>
    <font>
      <sz val="9"/>
      <color indexed="8"/>
      <name val="나눔고딕"/>
      <family val="3"/>
      <charset val="129"/>
    </font>
    <font>
      <b/>
      <sz val="14"/>
      <color indexed="8"/>
      <name val="나눔고딕"/>
      <family val="3"/>
      <charset val="129"/>
    </font>
    <font>
      <sz val="8.5"/>
      <name val="나눔고딕"/>
      <family val="3"/>
      <charset val="129"/>
    </font>
    <font>
      <sz val="11"/>
      <color theme="1"/>
      <name val="나눔고딕"/>
      <family val="3"/>
      <charset val="129"/>
    </font>
    <font>
      <sz val="8"/>
      <name val="나눔고딕"/>
      <family val="3"/>
      <charset val="129"/>
    </font>
    <font>
      <sz val="8"/>
      <color theme="1"/>
      <name val="나눔고딕"/>
      <family val="3"/>
      <charset val="129"/>
    </font>
    <font>
      <sz val="11"/>
      <color rgb="FF000000"/>
      <name val="나눔고딕"/>
      <family val="3"/>
      <charset val="129"/>
    </font>
    <font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8"/>
      <color indexed="8"/>
      <name val="나눔고딕"/>
      <family val="3"/>
      <charset val="129"/>
    </font>
    <font>
      <sz val="8"/>
      <color rgb="FF000000"/>
      <name val="나눔고딕"/>
      <family val="3"/>
      <charset val="129"/>
    </font>
    <font>
      <b/>
      <sz val="8"/>
      <name val="나눔고딕"/>
      <family val="3"/>
      <charset val="129"/>
    </font>
    <font>
      <b/>
      <sz val="8"/>
      <color indexed="8"/>
      <name val="나눔고딕"/>
      <family val="3"/>
      <charset val="129"/>
    </font>
    <font>
      <b/>
      <sz val="17"/>
      <name val="나눔고딕"/>
      <family val="3"/>
      <charset val="129"/>
    </font>
    <font>
      <b/>
      <sz val="11"/>
      <color indexed="8"/>
      <name val="나눔고딕"/>
      <family val="3"/>
      <charset val="129"/>
    </font>
    <font>
      <sz val="10"/>
      <color indexed="8"/>
      <name val="나눔고딕"/>
      <family val="3"/>
      <charset val="129"/>
    </font>
    <font>
      <b/>
      <sz val="10"/>
      <color indexed="8"/>
      <name val="나눔고딕"/>
      <family val="3"/>
      <charset val="129"/>
    </font>
    <font>
      <b/>
      <sz val="13"/>
      <name val="나눔고딕"/>
      <family val="3"/>
      <charset val="129"/>
    </font>
    <font>
      <sz val="12"/>
      <color indexed="8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1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3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 style="thin">
        <color indexed="8"/>
      </right>
      <top/>
      <bottom style="dotted">
        <color indexed="8"/>
      </bottom>
      <diagonal/>
    </border>
    <border>
      <left style="thin">
        <color indexed="8"/>
      </left>
      <right/>
      <top style="thin">
        <color indexed="8"/>
      </top>
      <bottom style="dotted">
        <color indexed="8"/>
      </bottom>
      <diagonal/>
    </border>
    <border>
      <left style="thin">
        <color indexed="64"/>
      </left>
      <right style="thin">
        <color indexed="8"/>
      </right>
      <top/>
      <bottom style="dotted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dotted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dotted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dotted">
        <color indexed="64"/>
      </top>
      <bottom style="dotted">
        <color indexed="64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64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indexed="8"/>
      </right>
      <top style="dotted">
        <color indexed="8"/>
      </top>
      <bottom/>
      <diagonal/>
    </border>
    <border>
      <left style="thin">
        <color indexed="8"/>
      </left>
      <right style="thin">
        <color indexed="64"/>
      </right>
      <top style="dotted">
        <color indexed="8"/>
      </top>
      <bottom/>
      <diagonal/>
    </border>
    <border>
      <left style="thin">
        <color indexed="64"/>
      </left>
      <right style="thin">
        <color indexed="8"/>
      </right>
      <top style="dotted">
        <color indexed="64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dotted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516">
    <xf numFmtId="0" fontId="0" fillId="0" borderId="0"/>
    <xf numFmtId="0" fontId="5" fillId="0" borderId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182" fontId="7" fillId="0" borderId="0" applyFont="0" applyFill="0" applyBorder="0" applyAlignment="0" applyProtection="0">
      <alignment vertical="center"/>
    </xf>
    <xf numFmtId="192" fontId="16" fillId="0" borderId="0" applyFill="0" applyBorder="0" applyProtection="0"/>
    <xf numFmtId="0" fontId="25" fillId="0" borderId="0"/>
    <xf numFmtId="193" fontId="16" fillId="0" borderId="44">
      <alignment horizontal="centerContinuous" vertical="center"/>
    </xf>
    <xf numFmtId="3" fontId="16" fillId="0" borderId="0">
      <alignment vertical="center"/>
    </xf>
    <xf numFmtId="194" fontId="16" fillId="0" borderId="0">
      <alignment vertical="center"/>
    </xf>
    <xf numFmtId="4" fontId="16" fillId="0" borderId="0">
      <alignment vertical="center"/>
    </xf>
    <xf numFmtId="193" fontId="16" fillId="0" borderId="0">
      <alignment vertical="center"/>
    </xf>
    <xf numFmtId="3" fontId="17" fillId="0" borderId="8"/>
    <xf numFmtId="24" fontId="18" fillId="0" borderId="0" applyFont="0" applyFill="0" applyBorder="0" applyAlignment="0" applyProtection="0"/>
    <xf numFmtId="246" fontId="18" fillId="0" borderId="0" applyFont="0" applyFill="0" applyBorder="0" applyAlignment="0" applyProtection="0"/>
    <xf numFmtId="246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195" fontId="19" fillId="0" borderId="0" applyNumberFormat="0" applyFont="0" applyFill="0" applyBorder="0" applyAlignment="0" applyProtection="0"/>
    <xf numFmtId="247" fontId="18" fillId="0" borderId="0" applyNumberFormat="0" applyFont="0" applyFill="0" applyBorder="0" applyAlignment="0" applyProtection="0"/>
    <xf numFmtId="248" fontId="18" fillId="0" borderId="0" applyNumberFormat="0" applyFont="0" applyFill="0" applyBorder="0" applyAlignment="0" applyProtection="0"/>
    <xf numFmtId="246" fontId="18" fillId="0" borderId="0" applyFont="0" applyFill="0" applyBorder="0" applyAlignment="0" applyProtection="0"/>
    <xf numFmtId="246" fontId="18" fillId="0" borderId="0" applyFont="0" applyFill="0" applyBorder="0" applyAlignment="0" applyProtection="0"/>
    <xf numFmtId="246" fontId="18" fillId="0" borderId="0" applyFont="0" applyFill="0" applyBorder="0" applyAlignment="0" applyProtection="0"/>
    <xf numFmtId="195" fontId="19" fillId="0" borderId="0" applyNumberFormat="0" applyFont="0" applyFill="0" applyBorder="0" applyAlignment="0" applyProtection="0"/>
    <xf numFmtId="247" fontId="18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196" fontId="7" fillId="0" borderId="0" applyNumberFormat="0" applyFont="0" applyFill="0" applyBorder="0" applyAlignment="0" applyProtection="0"/>
    <xf numFmtId="248" fontId="18" fillId="0" borderId="0" applyNumberFormat="0" applyFont="0" applyFill="0" applyBorder="0" applyAlignment="0" applyProtection="0"/>
    <xf numFmtId="246" fontId="18" fillId="0" borderId="0" applyFont="0" applyFill="0" applyBorder="0" applyAlignment="0" applyProtection="0"/>
    <xf numFmtId="246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6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197" fontId="7" fillId="0" borderId="0" applyFont="0" applyFill="0" applyBorder="0" applyAlignment="0" applyProtection="0">
      <alignment vertical="center"/>
    </xf>
    <xf numFmtId="0" fontId="68" fillId="0" borderId="0">
      <alignment vertical="center"/>
    </xf>
    <xf numFmtId="40" fontId="16" fillId="0" borderId="47"/>
    <xf numFmtId="0" fontId="84" fillId="0" borderId="0">
      <alignment vertical="center"/>
    </xf>
    <xf numFmtId="0" fontId="68" fillId="0" borderId="0">
      <alignment vertical="center"/>
    </xf>
    <xf numFmtId="38" fontId="16" fillId="0" borderId="42">
      <alignment horizontal="right"/>
    </xf>
    <xf numFmtId="0" fontId="16" fillId="0" borderId="0"/>
    <xf numFmtId="0" fontId="16" fillId="0" borderId="0"/>
    <xf numFmtId="0" fontId="9" fillId="0" borderId="0" applyFont="0" applyFill="0" applyBorder="0" applyAlignment="0" applyProtection="0"/>
    <xf numFmtId="0" fontId="9" fillId="0" borderId="0"/>
    <xf numFmtId="198" fontId="9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20" fillId="0" borderId="0"/>
    <xf numFmtId="0" fontId="9" fillId="0" borderId="0"/>
    <xf numFmtId="0" fontId="7" fillId="0" borderId="0"/>
    <xf numFmtId="0" fontId="21" fillId="0" borderId="0" applyFont="0" applyFill="0" applyBorder="0" applyAlignment="0" applyProtection="0"/>
    <xf numFmtId="0" fontId="9" fillId="0" borderId="0"/>
    <xf numFmtId="0" fontId="20" fillId="0" borderId="0"/>
    <xf numFmtId="0" fontId="20" fillId="0" borderId="0"/>
    <xf numFmtId="0" fontId="85" fillId="0" borderId="0"/>
    <xf numFmtId="0" fontId="20" fillId="0" borderId="0"/>
    <xf numFmtId="0" fontId="20" fillId="0" borderId="0"/>
    <xf numFmtId="0" fontId="9" fillId="0" borderId="0"/>
    <xf numFmtId="0" fontId="7" fillId="0" borderId="0"/>
    <xf numFmtId="0" fontId="20" fillId="0" borderId="0"/>
    <xf numFmtId="0" fontId="9" fillId="0" borderId="0"/>
    <xf numFmtId="0" fontId="18" fillId="0" borderId="0"/>
    <xf numFmtId="0" fontId="18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85" fillId="0" borderId="0"/>
    <xf numFmtId="0" fontId="20" fillId="0" borderId="0"/>
    <xf numFmtId="0" fontId="21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9" fillId="0" borderId="0" applyFont="0" applyFill="0" applyBorder="0" applyAlignment="0" applyProtection="0"/>
    <xf numFmtId="0" fontId="9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22" fillId="0" borderId="0"/>
    <xf numFmtId="0" fontId="20" fillId="0" borderId="0"/>
    <xf numFmtId="0" fontId="7" fillId="0" borderId="0"/>
    <xf numFmtId="0" fontId="7" fillId="0" borderId="0"/>
    <xf numFmtId="40" fontId="18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18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18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" fillId="0" borderId="0"/>
    <xf numFmtId="0" fontId="7" fillId="0" borderId="0"/>
    <xf numFmtId="0" fontId="9" fillId="0" borderId="0"/>
    <xf numFmtId="0" fontId="18" fillId="0" borderId="0"/>
    <xf numFmtId="0" fontId="20" fillId="0" borderId="0"/>
    <xf numFmtId="0" fontId="20" fillId="0" borderId="0"/>
    <xf numFmtId="0" fontId="9" fillId="0" borderId="0"/>
    <xf numFmtId="0" fontId="18" fillId="0" borderId="0"/>
    <xf numFmtId="0" fontId="21" fillId="0" borderId="0" applyFont="0" applyFill="0" applyBorder="0" applyAlignment="0" applyProtection="0"/>
    <xf numFmtId="0" fontId="16" fillId="0" borderId="0"/>
    <xf numFmtId="0" fontId="20" fillId="0" borderId="0"/>
    <xf numFmtId="0" fontId="9" fillId="0" borderId="0"/>
    <xf numFmtId="0" fontId="20" fillId="0" borderId="0"/>
    <xf numFmtId="0" fontId="9" fillId="0" borderId="0"/>
    <xf numFmtId="0" fontId="18" fillId="0" borderId="0"/>
    <xf numFmtId="0" fontId="20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18" fillId="0" borderId="0"/>
    <xf numFmtId="0" fontId="18" fillId="0" borderId="0"/>
    <xf numFmtId="0" fontId="9" fillId="0" borderId="0"/>
    <xf numFmtId="0" fontId="18" fillId="0" borderId="0"/>
    <xf numFmtId="0" fontId="9" fillId="0" borderId="0"/>
    <xf numFmtId="0" fontId="18" fillId="0" borderId="0"/>
    <xf numFmtId="0" fontId="9" fillId="0" borderId="0"/>
    <xf numFmtId="0" fontId="18" fillId="0" borderId="0"/>
    <xf numFmtId="0" fontId="20" fillId="0" borderId="0"/>
    <xf numFmtId="0" fontId="9" fillId="0" borderId="0"/>
    <xf numFmtId="0" fontId="9" fillId="0" borderId="0"/>
    <xf numFmtId="0" fontId="18" fillId="0" borderId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0" fillId="0" borderId="0"/>
    <xf numFmtId="0" fontId="32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3" fillId="0" borderId="0"/>
    <xf numFmtId="200" fontId="7" fillId="0" borderId="0" applyFont="0" applyFill="0" applyBorder="0" applyProtection="0">
      <alignment vertical="center"/>
    </xf>
    <xf numFmtId="201" fontId="7" fillId="0" borderId="0">
      <alignment vertical="center"/>
    </xf>
    <xf numFmtId="191" fontId="7" fillId="0" borderId="0" applyFont="0" applyFill="0" applyBorder="0" applyAlignment="0" applyProtection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207" fontId="32" fillId="0" borderId="0">
      <protection locked="0"/>
    </xf>
    <xf numFmtId="0" fontId="86" fillId="0" borderId="0">
      <protection locked="0"/>
    </xf>
    <xf numFmtId="0" fontId="86" fillId="0" borderId="0">
      <protection locked="0"/>
    </xf>
    <xf numFmtId="198" fontId="24" fillId="0" borderId="8">
      <alignment vertical="center"/>
    </xf>
    <xf numFmtId="9" fontId="25" fillId="0" borderId="0">
      <alignment vertical="center"/>
    </xf>
    <xf numFmtId="3" fontId="17" fillId="0" borderId="8"/>
    <xf numFmtId="202" fontId="25" fillId="0" borderId="0">
      <alignment vertical="center"/>
    </xf>
    <xf numFmtId="3" fontId="17" fillId="0" borderId="8"/>
    <xf numFmtId="10" fontId="25" fillId="0" borderId="0">
      <alignment vertical="center"/>
    </xf>
    <xf numFmtId="178" fontId="7" fillId="0" borderId="0">
      <alignment vertical="center"/>
    </xf>
    <xf numFmtId="191" fontId="7" fillId="0" borderId="0">
      <alignment vertical="center"/>
    </xf>
    <xf numFmtId="203" fontId="16" fillId="0" borderId="0">
      <alignment vertical="center"/>
    </xf>
    <xf numFmtId="3" fontId="26" fillId="0" borderId="49">
      <alignment horizontal="right" vertical="center"/>
    </xf>
    <xf numFmtId="0" fontId="21" fillId="0" borderId="8">
      <alignment horizontal="left" vertical="center" indent="1"/>
    </xf>
    <xf numFmtId="38" fontId="39" fillId="0" borderId="36" applyNumberFormat="0">
      <alignment horizontal="left" vertical="center"/>
    </xf>
    <xf numFmtId="204" fontId="7" fillId="0" borderId="0">
      <alignment vertical="center"/>
    </xf>
    <xf numFmtId="204" fontId="7" fillId="0" borderId="0">
      <alignment vertical="center"/>
    </xf>
    <xf numFmtId="204" fontId="7" fillId="0" borderId="0">
      <alignment vertical="center"/>
    </xf>
    <xf numFmtId="204" fontId="7" fillId="0" borderId="0">
      <alignment vertical="center"/>
    </xf>
    <xf numFmtId="204" fontId="7" fillId="0" borderId="0">
      <alignment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204" fontId="7" fillId="0" borderId="0">
      <alignment vertical="center"/>
    </xf>
    <xf numFmtId="204" fontId="7" fillId="0" borderId="0">
      <alignment vertical="center"/>
    </xf>
    <xf numFmtId="3" fontId="26" fillId="0" borderId="49">
      <alignment horizontal="right" vertical="center"/>
    </xf>
    <xf numFmtId="204" fontId="7" fillId="0" borderId="0">
      <alignment vertical="center"/>
    </xf>
    <xf numFmtId="204" fontId="7" fillId="0" borderId="0">
      <alignment vertical="center"/>
    </xf>
    <xf numFmtId="204" fontId="7" fillId="0" borderId="0">
      <alignment vertical="center"/>
    </xf>
    <xf numFmtId="205" fontId="7" fillId="0" borderId="0">
      <alignment vertical="center"/>
    </xf>
    <xf numFmtId="0" fontId="27" fillId="0" borderId="0">
      <alignment horizontal="centerContinuous"/>
    </xf>
    <xf numFmtId="0" fontId="9" fillId="0" borderId="0" applyNumberFormat="0" applyFill="0" applyBorder="0" applyAlignment="0" applyProtection="0"/>
    <xf numFmtId="206" fontId="29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9" fontId="30" fillId="0" borderId="0" applyFont="0" applyFill="0" applyBorder="0" applyAlignment="0" applyProtection="0"/>
    <xf numFmtId="198" fontId="28" fillId="0" borderId="0" applyFont="0" applyFill="0" applyBorder="0" applyAlignment="0" applyProtection="0"/>
    <xf numFmtId="2" fontId="26" fillId="0" borderId="49">
      <alignment horizontal="right" vertical="center"/>
    </xf>
    <xf numFmtId="0" fontId="16" fillId="0" borderId="50">
      <alignment horizontal="center"/>
    </xf>
    <xf numFmtId="2" fontId="26" fillId="0" borderId="49">
      <alignment horizontal="right"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205" fontId="7" fillId="0" borderId="51">
      <alignment vertical="center"/>
    </xf>
    <xf numFmtId="0" fontId="32" fillId="0" borderId="0">
      <protection locked="0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9" fontId="16" fillId="0" borderId="0">
      <protection locked="0"/>
    </xf>
    <xf numFmtId="0" fontId="71" fillId="14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31" fillId="0" borderId="52">
      <alignment horizontal="center" vertical="center"/>
    </xf>
    <xf numFmtId="268" fontId="9" fillId="0" borderId="0" applyFont="0" applyFill="0" applyBorder="0" applyAlignment="0" applyProtection="0"/>
    <xf numFmtId="198" fontId="45" fillId="0" borderId="0" applyFont="0" applyFill="0" applyBorder="0" applyAlignment="0" applyProtection="0"/>
    <xf numFmtId="199" fontId="45" fillId="0" borderId="0" applyFont="0" applyFill="0" applyBorder="0" applyAlignment="0" applyProtection="0"/>
    <xf numFmtId="198" fontId="3" fillId="0" borderId="53">
      <alignment horizontal="center" vertical="center"/>
    </xf>
    <xf numFmtId="0" fontId="3" fillId="0" borderId="54" applyProtection="0">
      <alignment horizontal="left" vertical="center" wrapText="1"/>
    </xf>
    <xf numFmtId="206" fontId="32" fillId="0" borderId="0">
      <protection locked="0"/>
    </xf>
    <xf numFmtId="206" fontId="32" fillId="0" borderId="0">
      <protection locked="0"/>
    </xf>
    <xf numFmtId="0" fontId="71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206" fontId="32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06" fontId="29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0" fontId="3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30" fillId="0" borderId="0" applyFont="0" applyFill="0" applyBorder="0" applyAlignment="0" applyProtection="0"/>
    <xf numFmtId="206" fontId="32" fillId="0" borderId="0">
      <protection locked="0"/>
    </xf>
    <xf numFmtId="227" fontId="45" fillId="0" borderId="0" applyFont="0" applyFill="0" applyBorder="0" applyAlignment="0" applyProtection="0"/>
    <xf numFmtId="228" fontId="45" fillId="0" borderId="0" applyFont="0" applyFill="0" applyBorder="0" applyAlignment="0" applyProtection="0"/>
    <xf numFmtId="224" fontId="32" fillId="0" borderId="0">
      <protection locked="0"/>
    </xf>
    <xf numFmtId="0" fontId="18" fillId="0" borderId="0"/>
    <xf numFmtId="0" fontId="51" fillId="0" borderId="0"/>
    <xf numFmtId="206" fontId="29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06" fontId="29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0" fontId="95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21" fillId="0" borderId="0" applyFont="0" applyFill="0" applyBorder="0" applyAlignment="0" applyProtection="0"/>
    <xf numFmtId="4" fontId="32" fillId="0" borderId="0">
      <protection locked="0"/>
    </xf>
    <xf numFmtId="269" fontId="32" fillId="0" borderId="0">
      <protection locked="0"/>
    </xf>
    <xf numFmtId="0" fontId="74" fillId="5" borderId="0" applyNumberFormat="0" applyBorder="0" applyAlignment="0" applyProtection="0">
      <alignment vertical="center"/>
    </xf>
    <xf numFmtId="0" fontId="42" fillId="0" borderId="0"/>
    <xf numFmtId="199" fontId="9" fillId="0" borderId="0" applyFont="0" applyFill="0" applyBorder="0" applyAlignment="0" applyProtection="0"/>
    <xf numFmtId="206" fontId="32" fillId="0" borderId="0">
      <protection locked="0"/>
    </xf>
    <xf numFmtId="0" fontId="47" fillId="0" borderId="0"/>
    <xf numFmtId="206" fontId="29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221" fontId="13" fillId="0" borderId="0">
      <protection locked="0"/>
    </xf>
    <xf numFmtId="0" fontId="48" fillId="0" borderId="0"/>
    <xf numFmtId="0" fontId="46" fillId="0" borderId="0"/>
    <xf numFmtId="0" fontId="47" fillId="0" borderId="0"/>
    <xf numFmtId="0" fontId="46" fillId="0" borderId="0"/>
    <xf numFmtId="0" fontId="30" fillId="0" borderId="0"/>
    <xf numFmtId="0" fontId="46" fillId="0" borderId="0"/>
    <xf numFmtId="0" fontId="7" fillId="0" borderId="0" applyFill="0" applyBorder="0" applyAlignment="0"/>
    <xf numFmtId="270" fontId="7" fillId="0" borderId="0" applyFill="0" applyBorder="0" applyAlignment="0"/>
    <xf numFmtId="0" fontId="73" fillId="22" borderId="55" applyNumberFormat="0" applyAlignment="0" applyProtection="0">
      <alignment vertical="center"/>
    </xf>
    <xf numFmtId="0" fontId="49" fillId="0" borderId="0"/>
    <xf numFmtId="0" fontId="77" fillId="23" borderId="56" applyNumberFormat="0" applyAlignment="0" applyProtection="0">
      <alignment vertical="center"/>
    </xf>
    <xf numFmtId="0" fontId="50" fillId="0" borderId="0" applyNumberFormat="0" applyFill="0" applyBorder="0" applyAlignment="0" applyProtection="0">
      <alignment vertical="top"/>
      <protection locked="0"/>
    </xf>
    <xf numFmtId="0" fontId="32" fillId="0" borderId="57">
      <protection locked="0"/>
    </xf>
    <xf numFmtId="206" fontId="32" fillId="0" borderId="0">
      <protection locked="0"/>
    </xf>
    <xf numFmtId="198" fontId="28" fillId="0" borderId="0" applyFont="0" applyFill="0" applyBorder="0" applyAlignment="0" applyProtection="0"/>
    <xf numFmtId="4" fontId="32" fillId="0" borderId="0">
      <protection locked="0"/>
    </xf>
    <xf numFmtId="41" fontId="51" fillId="0" borderId="0" applyFont="0" applyFill="0" applyBorder="0" applyAlignment="0" applyProtection="0"/>
    <xf numFmtId="38" fontId="9" fillId="0" borderId="0" applyFont="0" applyFill="0" applyBorder="0" applyAlignment="0" applyProtection="0"/>
    <xf numFmtId="229" fontId="7" fillId="0" borderId="0"/>
    <xf numFmtId="271" fontId="20" fillId="0" borderId="0"/>
    <xf numFmtId="199" fontId="9" fillId="0" borderId="0" applyFont="0" applyFill="0" applyBorder="0" applyAlignment="0" applyProtection="0"/>
    <xf numFmtId="3" fontId="52" fillId="0" borderId="0" applyFont="0" applyFill="0" applyBorder="0" applyAlignment="0" applyProtection="0"/>
    <xf numFmtId="0" fontId="53" fillId="0" borderId="0" applyNumberFormat="0" applyAlignment="0">
      <alignment horizontal="left"/>
    </xf>
    <xf numFmtId="0" fontId="21" fillId="0" borderId="0" applyFont="0" applyFill="0" applyBorder="0" applyAlignment="0" applyProtection="0"/>
    <xf numFmtId="230" fontId="16" fillId="0" borderId="0">
      <protection locked="0"/>
    </xf>
    <xf numFmtId="0" fontId="51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" fillId="0" borderId="0">
      <protection locked="0"/>
    </xf>
    <xf numFmtId="0" fontId="16" fillId="0" borderId="8" applyFill="0" applyBorder="0" applyAlignment="0"/>
    <xf numFmtId="231" fontId="52" fillId="0" borderId="0" applyFont="0" applyFill="0" applyBorder="0" applyAlignment="0" applyProtection="0"/>
    <xf numFmtId="198" fontId="7" fillId="0" borderId="0" applyFont="0" applyFill="0" applyBorder="0" applyAlignment="0" applyProtection="0"/>
    <xf numFmtId="232" fontId="20" fillId="0" borderId="0"/>
    <xf numFmtId="37" fontId="16" fillId="0" borderId="0"/>
    <xf numFmtId="233" fontId="16" fillId="0" borderId="0">
      <protection locked="0"/>
    </xf>
    <xf numFmtId="0" fontId="52" fillId="0" borderId="0" applyFont="0" applyFill="0" applyBorder="0" applyAlignment="0" applyProtection="0"/>
    <xf numFmtId="229" fontId="20" fillId="0" borderId="0"/>
    <xf numFmtId="0" fontId="7" fillId="0" borderId="0"/>
    <xf numFmtId="234" fontId="42" fillId="0" borderId="0" applyFill="0" applyBorder="0">
      <alignment horizontal="centerContinuous"/>
    </xf>
    <xf numFmtId="225" fontId="32" fillId="0" borderId="0">
      <protection locked="0"/>
    </xf>
    <xf numFmtId="226" fontId="32" fillId="0" borderId="0">
      <protection locked="0"/>
    </xf>
    <xf numFmtId="198" fontId="9" fillId="0" borderId="0" applyFont="0" applyFill="0" applyBorder="0" applyAlignment="0" applyProtection="0"/>
    <xf numFmtId="0" fontId="54" fillId="0" borderId="0" applyNumberFormat="0" applyAlignment="0">
      <alignment horizontal="left"/>
    </xf>
    <xf numFmtId="182" fontId="7" fillId="0" borderId="0" applyFont="0" applyFill="0" applyBorder="0" applyAlignment="0" applyProtection="0"/>
    <xf numFmtId="0" fontId="76" fillId="0" borderId="0" applyNumberFormat="0" applyFill="0" applyBorder="0" applyAlignment="0" applyProtection="0">
      <alignment vertical="center"/>
    </xf>
    <xf numFmtId="0" fontId="55" fillId="0" borderId="0" applyNumberFormat="0" applyFont="0" applyFill="0" applyBorder="0" applyAlignment="0" applyProtection="0"/>
    <xf numFmtId="0" fontId="32" fillId="0" borderId="0">
      <protection locked="0"/>
    </xf>
    <xf numFmtId="0" fontId="55" fillId="0" borderId="0" applyNumberFormat="0" applyFont="0" applyFill="0" applyBorder="0" applyAlignment="0" applyProtection="0"/>
    <xf numFmtId="0" fontId="32" fillId="0" borderId="0">
      <protection locked="0"/>
    </xf>
    <xf numFmtId="0" fontId="55" fillId="0" borderId="0" applyNumberFormat="0" applyFont="0" applyFill="0" applyBorder="0" applyAlignment="0" applyProtection="0"/>
    <xf numFmtId="0" fontId="97" fillId="0" borderId="0">
      <protection locked="0"/>
    </xf>
    <xf numFmtId="0" fontId="55" fillId="0" borderId="0" applyNumberFormat="0" applyFont="0" applyFill="0" applyBorder="0" applyAlignment="0" applyProtection="0"/>
    <xf numFmtId="0" fontId="32" fillId="0" borderId="0">
      <protection locked="0"/>
    </xf>
    <xf numFmtId="0" fontId="55" fillId="0" borderId="0" applyNumberFormat="0" applyFont="0" applyFill="0" applyBorder="0" applyAlignment="0" applyProtection="0"/>
    <xf numFmtId="0" fontId="32" fillId="0" borderId="0">
      <protection locked="0"/>
    </xf>
    <xf numFmtId="0" fontId="55" fillId="0" borderId="0" applyNumberFormat="0" applyFont="0" applyFill="0" applyBorder="0" applyAlignment="0" applyProtection="0"/>
    <xf numFmtId="0" fontId="32" fillId="0" borderId="0">
      <protection locked="0"/>
    </xf>
    <xf numFmtId="0" fontId="55" fillId="0" borderId="0" applyNumberFormat="0" applyFont="0" applyFill="0" applyBorder="0" applyAlignment="0" applyProtection="0"/>
    <xf numFmtId="0" fontId="97" fillId="0" borderId="0">
      <protection locked="0"/>
    </xf>
    <xf numFmtId="235" fontId="16" fillId="0" borderId="0">
      <protection locked="0"/>
    </xf>
    <xf numFmtId="2" fontId="52" fillId="0" borderId="0" applyFont="0" applyFill="0" applyBorder="0" applyAlignment="0" applyProtection="0"/>
    <xf numFmtId="272" fontId="16" fillId="0" borderId="0"/>
    <xf numFmtId="0" fontId="81" fillId="6" borderId="0" applyNumberFormat="0" applyBorder="0" applyAlignment="0" applyProtection="0">
      <alignment vertical="center"/>
    </xf>
    <xf numFmtId="38" fontId="4" fillId="2" borderId="0" applyNumberFormat="0" applyBorder="0" applyAlignment="0" applyProtection="0"/>
    <xf numFmtId="38" fontId="4" fillId="24" borderId="0" applyNumberFormat="0" applyBorder="0" applyAlignment="0" applyProtection="0"/>
    <xf numFmtId="3" fontId="25" fillId="0" borderId="58">
      <alignment horizontal="right" vertical="center"/>
    </xf>
    <xf numFmtId="4" fontId="25" fillId="0" borderId="58">
      <alignment horizontal="right" vertical="center"/>
    </xf>
    <xf numFmtId="0" fontId="98" fillId="0" borderId="0" applyAlignment="0">
      <alignment horizontal="right"/>
    </xf>
    <xf numFmtId="0" fontId="10" fillId="0" borderId="0"/>
    <xf numFmtId="0" fontId="99" fillId="0" borderId="0"/>
    <xf numFmtId="0" fontId="56" fillId="0" borderId="0">
      <alignment horizontal="left"/>
    </xf>
    <xf numFmtId="0" fontId="57" fillId="0" borderId="27" applyNumberFormat="0" applyAlignment="0" applyProtection="0">
      <alignment horizontal="left" vertical="center"/>
    </xf>
    <xf numFmtId="0" fontId="57" fillId="0" borderId="46">
      <alignment horizontal="left" vertical="center"/>
    </xf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80" fillId="0" borderId="59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236" fontId="16" fillId="0" borderId="0">
      <protection locked="0"/>
    </xf>
    <xf numFmtId="273" fontId="21" fillId="0" borderId="0">
      <protection locked="0"/>
    </xf>
    <xf numFmtId="236" fontId="16" fillId="0" borderId="0">
      <protection locked="0"/>
    </xf>
    <xf numFmtId="273" fontId="21" fillId="0" borderId="0">
      <protection locked="0"/>
    </xf>
    <xf numFmtId="0" fontId="100" fillId="0" borderId="0" applyNumberFormat="0" applyFill="0" applyBorder="0" applyAlignment="0" applyProtection="0"/>
    <xf numFmtId="0" fontId="101" fillId="0" borderId="0" applyNumberFormat="0" applyFill="0" applyBorder="0" applyAlignment="0" applyProtection="0">
      <alignment vertical="top"/>
      <protection locked="0"/>
    </xf>
    <xf numFmtId="0" fontId="79" fillId="9" borderId="55" applyNumberFormat="0" applyAlignment="0" applyProtection="0">
      <alignment vertical="center"/>
    </xf>
    <xf numFmtId="10" fontId="4" fillId="2" borderId="8" applyNumberFormat="0" applyBorder="0" applyAlignment="0" applyProtection="0"/>
    <xf numFmtId="10" fontId="4" fillId="25" borderId="8" applyNumberFormat="0" applyBorder="0" applyAlignment="0" applyProtection="0"/>
    <xf numFmtId="274" fontId="25" fillId="0" borderId="8">
      <alignment vertical="center"/>
    </xf>
    <xf numFmtId="237" fontId="16" fillId="0" borderId="0" applyFont="0" applyFill="0" applyBorder="0" applyAlignment="0" applyProtection="0"/>
    <xf numFmtId="0" fontId="78" fillId="0" borderId="60" applyNumberFormat="0" applyFill="0" applyAlignment="0" applyProtection="0">
      <alignment vertical="center"/>
    </xf>
    <xf numFmtId="275" fontId="25" fillId="0" borderId="8">
      <alignment horizontal="right" vertical="center"/>
    </xf>
    <xf numFmtId="276" fontId="25" fillId="0" borderId="8">
      <alignment vertical="center"/>
    </xf>
    <xf numFmtId="277" fontId="25" fillId="0" borderId="8">
      <alignment vertical="center"/>
    </xf>
    <xf numFmtId="278" fontId="102" fillId="0" borderId="0">
      <alignment horizontal="left"/>
    </xf>
    <xf numFmtId="3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60" fillId="0" borderId="19"/>
    <xf numFmtId="238" fontId="18" fillId="0" borderId="0" applyFont="0" applyFill="0" applyBorder="0" applyAlignment="0" applyProtection="0"/>
    <xf numFmtId="239" fontId="18" fillId="0" borderId="0" applyFont="0" applyFill="0" applyBorder="0" applyAlignment="0" applyProtection="0"/>
    <xf numFmtId="198" fontId="28" fillId="0" borderId="0" applyFont="0" applyFill="0" applyBorder="0" applyAlignment="0" applyProtection="0"/>
    <xf numFmtId="0" fontId="75" fillId="26" borderId="0" applyNumberFormat="0" applyBorder="0" applyAlignment="0" applyProtection="0">
      <alignment vertical="center"/>
    </xf>
    <xf numFmtId="37" fontId="61" fillId="0" borderId="0"/>
    <xf numFmtId="0" fontId="9" fillId="0" borderId="0" applyNumberFormat="0" applyFill="0" applyBorder="0" applyAlignment="0" applyProtection="0"/>
    <xf numFmtId="240" fontId="21" fillId="0" borderId="0"/>
    <xf numFmtId="279" fontId="7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16" fillId="0" borderId="0"/>
    <xf numFmtId="0" fontId="11" fillId="27" borderId="61" applyNumberFormat="0" applyFont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2" fillId="22" borderId="62" applyNumberFormat="0" applyAlignment="0" applyProtection="0">
      <alignment vertical="center"/>
    </xf>
    <xf numFmtId="241" fontId="16" fillId="0" borderId="0">
      <protection locked="0"/>
    </xf>
    <xf numFmtId="10" fontId="9" fillId="0" borderId="0" applyFont="0" applyFill="0" applyBorder="0" applyAlignment="0" applyProtection="0"/>
    <xf numFmtId="0" fontId="16" fillId="0" borderId="0">
      <protection locked="0"/>
    </xf>
    <xf numFmtId="30" fontId="63" fillId="0" borderId="0" applyNumberFormat="0" applyFill="0" applyBorder="0" applyAlignment="0" applyProtection="0">
      <alignment horizontal="left"/>
    </xf>
    <xf numFmtId="38" fontId="18" fillId="0" borderId="0" applyFont="0" applyFill="0" applyBorder="0" applyAlignment="0" applyProtection="0"/>
    <xf numFmtId="242" fontId="38" fillId="0" borderId="63" applyFont="0" applyFill="0" applyBorder="0" applyAlignment="0" applyProtection="0">
      <alignment horizontal="center" vertical="center"/>
    </xf>
    <xf numFmtId="0" fontId="18" fillId="0" borderId="0"/>
    <xf numFmtId="0" fontId="64" fillId="0" borderId="0">
      <alignment horizontal="center" vertical="center"/>
    </xf>
    <xf numFmtId="0" fontId="60" fillId="0" borderId="0"/>
    <xf numFmtId="40" fontId="65" fillId="0" borderId="0" applyBorder="0">
      <alignment horizontal="right"/>
    </xf>
    <xf numFmtId="280" fontId="103" fillId="0" borderId="0">
      <alignment horizontal="center"/>
    </xf>
    <xf numFmtId="49" fontId="66" fillId="0" borderId="0" applyFill="0" applyBorder="0" applyProtection="0">
      <alignment horizontal="centerContinuous" vertical="center"/>
    </xf>
    <xf numFmtId="0" fontId="67" fillId="0" borderId="0" applyFill="0" applyBorder="0" applyProtection="0">
      <alignment horizontal="centerContinuous" vertical="center"/>
    </xf>
    <xf numFmtId="0" fontId="68" fillId="2" borderId="0" applyFill="0" applyBorder="0" applyProtection="0">
      <alignment horizontal="center" vertical="center"/>
    </xf>
    <xf numFmtId="0" fontId="104" fillId="24" borderId="0">
      <alignment horizontal="centerContinuous"/>
    </xf>
    <xf numFmtId="243" fontId="42" fillId="0" borderId="0" applyFill="0" applyBorder="0">
      <alignment horizontal="centerContinuous"/>
    </xf>
    <xf numFmtId="236" fontId="16" fillId="0" borderId="64">
      <protection locked="0"/>
    </xf>
    <xf numFmtId="0" fontId="52" fillId="0" borderId="57" applyNumberFormat="0" applyFont="0" applyFill="0" applyAlignment="0" applyProtection="0"/>
    <xf numFmtId="0" fontId="69" fillId="0" borderId="50">
      <alignment horizontal="left"/>
    </xf>
    <xf numFmtId="0" fontId="72" fillId="0" borderId="0" applyNumberFormat="0" applyFill="0" applyBorder="0" applyAlignment="0" applyProtection="0">
      <alignment vertical="center"/>
    </xf>
    <xf numFmtId="0" fontId="21" fillId="0" borderId="8">
      <alignment horizontal="left" vertical="center" indent="2"/>
    </xf>
    <xf numFmtId="207" fontId="32" fillId="0" borderId="0">
      <protection locked="0"/>
    </xf>
    <xf numFmtId="2" fontId="87" fillId="0" borderId="0" applyFont="0" applyFill="0" applyBorder="0" applyAlignment="0" applyProtection="0"/>
    <xf numFmtId="0" fontId="32" fillId="0" borderId="0">
      <protection locked="0"/>
    </xf>
    <xf numFmtId="0" fontId="88" fillId="0" borderId="0" applyNumberFormat="0" applyFill="0" applyBorder="0" applyAlignment="0" applyProtection="0"/>
    <xf numFmtId="0" fontId="32" fillId="0" borderId="0">
      <protection locked="0"/>
    </xf>
    <xf numFmtId="0" fontId="89" fillId="0" borderId="0" applyNumberFormat="0" applyFill="0" applyBorder="0" applyAlignment="0" applyProtection="0"/>
    <xf numFmtId="0" fontId="33" fillId="0" borderId="0"/>
    <xf numFmtId="249" fontId="7" fillId="0" borderId="0"/>
    <xf numFmtId="249" fontId="7" fillId="0" borderId="0"/>
    <xf numFmtId="249" fontId="7" fillId="0" borderId="0"/>
    <xf numFmtId="249" fontId="7" fillId="0" borderId="0"/>
    <xf numFmtId="249" fontId="7" fillId="0" borderId="0"/>
    <xf numFmtId="249" fontId="7" fillId="0" borderId="0"/>
    <xf numFmtId="249" fontId="7" fillId="0" borderId="0"/>
    <xf numFmtId="249" fontId="7" fillId="0" borderId="0"/>
    <xf numFmtId="249" fontId="7" fillId="0" borderId="0"/>
    <xf numFmtId="249" fontId="7" fillId="0" borderId="0"/>
    <xf numFmtId="249" fontId="7" fillId="0" borderId="0"/>
    <xf numFmtId="185" fontId="7" fillId="0" borderId="0" applyNumberFormat="0" applyFill="0" applyBorder="0" applyAlignment="0">
      <alignment horizontal="left"/>
    </xf>
    <xf numFmtId="208" fontId="7" fillId="0" borderId="54">
      <alignment horizontal="right" vertical="center"/>
    </xf>
    <xf numFmtId="0" fontId="32" fillId="0" borderId="0">
      <protection locked="0"/>
    </xf>
    <xf numFmtId="0" fontId="87" fillId="0" borderId="0" applyFont="0" applyFill="0" applyBorder="0" applyAlignment="0" applyProtection="0"/>
    <xf numFmtId="0" fontId="12" fillId="0" borderId="0">
      <alignment vertical="center"/>
    </xf>
    <xf numFmtId="3" fontId="18" fillId="0" borderId="65">
      <alignment horizontal="center"/>
    </xf>
    <xf numFmtId="186" fontId="83" fillId="0" borderId="25" applyFont="0" applyFill="0" applyBorder="0" applyAlignment="0" applyProtection="0">
      <alignment horizontal="center" vertical="center"/>
    </xf>
    <xf numFmtId="3" fontId="6" fillId="0" borderId="47" applyNumberFormat="0" applyFill="0" applyBorder="0" applyProtection="0">
      <alignment horizontal="center" vertical="center"/>
    </xf>
    <xf numFmtId="0" fontId="34" fillId="28" borderId="0">
      <alignment horizontal="left"/>
    </xf>
    <xf numFmtId="0" fontId="32" fillId="0" borderId="0">
      <protection locked="0"/>
    </xf>
    <xf numFmtId="0" fontId="87" fillId="0" borderId="0" applyFont="0" applyFill="0" applyBorder="0" applyAlignment="0" applyProtection="0"/>
    <xf numFmtId="0" fontId="90" fillId="0" borderId="0" applyNumberFormat="0" applyFill="0" applyBorder="0" applyAlignment="0" applyProtection="0">
      <alignment vertical="top"/>
      <protection locked="0"/>
    </xf>
    <xf numFmtId="40" fontId="91" fillId="0" borderId="0" applyFont="0" applyFill="0" applyBorder="0" applyAlignment="0" applyProtection="0"/>
    <xf numFmtId="38" fontId="9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8" fontId="21" fillId="0" borderId="58">
      <alignment vertical="center"/>
    </xf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35" fillId="0" borderId="0" applyNumberFormat="0" applyFont="0" applyFill="0" applyBorder="0" applyProtection="0">
      <alignment horizontal="distributed" vertical="center" justifyLastLine="1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09" fontId="16" fillId="0" borderId="0" applyFont="0" applyFill="0" applyBorder="0" applyProtection="0">
      <alignment horizontal="center" vertical="center"/>
    </xf>
    <xf numFmtId="210" fontId="16" fillId="0" borderId="0" applyFont="0" applyFill="0" applyBorder="0" applyProtection="0">
      <alignment horizontal="center" vertical="center"/>
    </xf>
    <xf numFmtId="9" fontId="3" fillId="2" borderId="0" applyFill="0" applyBorder="0" applyProtection="0">
      <alignment horizontal="right"/>
    </xf>
    <xf numFmtId="10" fontId="3" fillId="0" borderId="0" applyFill="0" applyBorder="0" applyProtection="0">
      <alignment horizontal="right"/>
    </xf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211" fontId="7" fillId="0" borderId="0" applyFont="0" applyFill="0" applyBorder="0" applyAlignment="0" applyProtection="0"/>
    <xf numFmtId="202" fontId="35" fillId="0" borderId="0" applyFont="0" applyFill="0" applyBorder="0" applyAlignment="0" applyProtection="0"/>
    <xf numFmtId="0" fontId="36" fillId="0" borderId="0"/>
    <xf numFmtId="250" fontId="16" fillId="0" borderId="36" applyBorder="0"/>
    <xf numFmtId="49" fontId="7" fillId="0" borderId="0" applyFont="0" applyFill="0" applyBorder="0" applyProtection="0">
      <alignment vertical="center"/>
    </xf>
    <xf numFmtId="0" fontId="19" fillId="0" borderId="0" applyNumberFormat="0" applyFont="0" applyFill="0" applyBorder="0" applyProtection="0">
      <alignment horizontal="centerContinuous" vertical="center"/>
    </xf>
    <xf numFmtId="0" fontId="35" fillId="0" borderId="0" applyNumberFormat="0" applyFont="0" applyFill="0" applyBorder="0" applyProtection="0">
      <alignment horizontal="centerContinuous" vertical="center"/>
    </xf>
    <xf numFmtId="38" fontId="24" fillId="0" borderId="0">
      <alignment vertical="center" wrapText="1"/>
    </xf>
    <xf numFmtId="186" fontId="92" fillId="0" borderId="54">
      <alignment vertical="center"/>
    </xf>
    <xf numFmtId="49" fontId="7" fillId="0" borderId="8" applyBorder="0">
      <alignment horizontal="right" vertical="center"/>
    </xf>
    <xf numFmtId="49" fontId="93" fillId="0" borderId="66" applyFont="0" applyFill="0" applyBorder="0" applyProtection="0">
      <alignment horizontal="right" vertical="center"/>
    </xf>
    <xf numFmtId="49" fontId="7" fillId="0" borderId="0" applyFont="0" applyFill="0" applyBorder="0" applyAlignment="0" applyProtection="0"/>
    <xf numFmtId="0" fontId="15" fillId="0" borderId="54">
      <alignment horizontal="center" vertical="center"/>
    </xf>
    <xf numFmtId="3" fontId="16" fillId="0" borderId="0" applyFont="0" applyFill="0" applyBorder="0" applyAlignment="0" applyProtection="0"/>
    <xf numFmtId="212" fontId="7" fillId="0" borderId="0">
      <alignment vertical="center"/>
    </xf>
    <xf numFmtId="251" fontId="7" fillId="0" borderId="0">
      <alignment vertical="center"/>
    </xf>
    <xf numFmtId="197" fontId="31" fillId="0" borderId="0" applyFont="0" applyFill="0" applyBorder="0" applyAlignment="0" applyProtection="0">
      <alignment horizontal="centerContinuous" vertical="center"/>
    </xf>
    <xf numFmtId="245" fontId="31" fillId="0" borderId="0" applyFont="0" applyFill="0" applyBorder="0" applyAlignment="0" applyProtection="0">
      <alignment vertical="center"/>
    </xf>
    <xf numFmtId="188" fontId="10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/>
    <xf numFmtId="0" fontId="16" fillId="0" borderId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18" fillId="0" borderId="0" applyFont="0" applyFill="0" applyBorder="0" applyAlignment="0" applyProtection="0"/>
    <xf numFmtId="199" fontId="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0" fillId="0" borderId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40" fontId="18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20" fillId="0" borderId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20" fillId="0" borderId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20" fillId="0" borderId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199" fontId="9" fillId="0" borderId="0" applyFont="0" applyFill="0" applyBorder="0" applyAlignment="0" applyProtection="0"/>
    <xf numFmtId="0" fontId="37" fillId="0" borderId="67"/>
    <xf numFmtId="213" fontId="25" fillId="0" borderId="8" applyBorder="0">
      <alignment vertical="center"/>
    </xf>
    <xf numFmtId="214" fontId="38" fillId="0" borderId="0" applyFill="0" applyBorder="0">
      <alignment horizontal="centerContinuous"/>
    </xf>
    <xf numFmtId="215" fontId="38" fillId="0" borderId="0" applyFill="0" applyBorder="0">
      <alignment horizontal="centerContinuous"/>
    </xf>
    <xf numFmtId="216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44" fontId="7" fillId="0" borderId="0" applyFont="0" applyFill="0" applyBorder="0" applyAlignment="0" applyProtection="0"/>
    <xf numFmtId="244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52" fontId="16" fillId="0" borderId="0" applyFont="0" applyFill="0" applyBorder="0" applyAlignment="0" applyProtection="0"/>
    <xf numFmtId="252" fontId="16" fillId="0" borderId="0" applyFont="0" applyFill="0" applyBorder="0" applyAlignment="0" applyProtection="0"/>
    <xf numFmtId="253" fontId="16" fillId="0" borderId="0" applyFont="0" applyFill="0" applyBorder="0" applyAlignment="0" applyProtection="0"/>
    <xf numFmtId="253" fontId="16" fillId="0" borderId="0" applyFont="0" applyFill="0" applyBorder="0" applyAlignment="0" applyProtection="0"/>
    <xf numFmtId="253" fontId="16" fillId="0" borderId="0" applyFont="0" applyFill="0" applyBorder="0" applyAlignment="0" applyProtection="0"/>
    <xf numFmtId="253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233" fontId="7" fillId="0" borderId="0" applyFont="0" applyFill="0" applyBorder="0" applyAlignment="0" applyProtection="0"/>
    <xf numFmtId="252" fontId="16" fillId="0" borderId="0" applyFont="0" applyFill="0" applyBorder="0" applyAlignment="0" applyProtection="0"/>
    <xf numFmtId="252" fontId="16" fillId="0" borderId="0" applyFont="0" applyFill="0" applyBorder="0" applyAlignment="0" applyProtection="0"/>
    <xf numFmtId="254" fontId="16" fillId="0" borderId="0" applyFont="0" applyFill="0" applyBorder="0" applyAlignment="0" applyProtection="0"/>
    <xf numFmtId="252" fontId="16" fillId="0" borderId="0" applyFont="0" applyFill="0" applyBorder="0" applyAlignment="0" applyProtection="0"/>
    <xf numFmtId="203" fontId="94" fillId="0" borderId="0" applyFont="0" applyFill="0" applyBorder="0" applyAlignment="0" applyProtection="0"/>
    <xf numFmtId="244" fontId="7" fillId="0" borderId="0" applyFont="0" applyFill="0" applyBorder="0" applyAlignment="0" applyProtection="0"/>
    <xf numFmtId="253" fontId="16" fillId="0" borderId="0" applyFont="0" applyFill="0" applyBorder="0" applyAlignment="0" applyProtection="0"/>
    <xf numFmtId="253" fontId="16" fillId="0" borderId="0" applyFont="0" applyFill="0" applyBorder="0" applyAlignment="0" applyProtection="0"/>
    <xf numFmtId="254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16" fillId="0" borderId="0" applyFont="0" applyFill="0" applyBorder="0" applyAlignment="0" applyProtection="0"/>
    <xf numFmtId="254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2" fontId="16" fillId="0" borderId="0" applyFont="0" applyFill="0" applyBorder="0" applyAlignment="0" applyProtection="0"/>
    <xf numFmtId="203" fontId="94" fillId="0" borderId="0" applyFont="0" applyFill="0" applyBorder="0" applyAlignment="0" applyProtection="0"/>
    <xf numFmtId="252" fontId="16" fillId="0" borderId="0" applyFont="0" applyFill="0" applyBorder="0" applyAlignment="0" applyProtection="0"/>
    <xf numFmtId="254" fontId="16" fillId="0" borderId="0" applyFont="0" applyFill="0" applyBorder="0" applyAlignment="0" applyProtection="0"/>
    <xf numFmtId="253" fontId="16" fillId="0" borderId="0" applyFont="0" applyFill="0" applyBorder="0" applyAlignment="0" applyProtection="0"/>
    <xf numFmtId="203" fontId="94" fillId="0" borderId="0" applyFont="0" applyFill="0" applyBorder="0" applyAlignment="0" applyProtection="0"/>
    <xf numFmtId="254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5" fontId="16" fillId="0" borderId="0" applyFont="0" applyFill="0" applyBorder="0" applyAlignment="0" applyProtection="0"/>
    <xf numFmtId="244" fontId="7" fillId="0" borderId="0" applyFont="0" applyFill="0" applyBorder="0" applyAlignment="0" applyProtection="0"/>
    <xf numFmtId="244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56" fontId="7" fillId="0" borderId="0" applyFont="0" applyFill="0" applyBorder="0" applyAlignment="0" applyProtection="0"/>
    <xf numFmtId="254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55" fontId="7" fillId="0" borderId="0" applyFont="0" applyFill="0" applyBorder="0" applyAlignment="0" applyProtection="0"/>
    <xf numFmtId="253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55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55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53" fontId="16" fillId="0" borderId="0" applyFont="0" applyFill="0" applyBorder="0" applyAlignment="0" applyProtection="0"/>
    <xf numFmtId="254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253" fontId="16" fillId="0" borderId="0" applyFont="0" applyFill="0" applyBorder="0" applyAlignment="0" applyProtection="0"/>
    <xf numFmtId="253" fontId="16" fillId="0" borderId="0" applyFont="0" applyFill="0" applyBorder="0" applyAlignment="0" applyProtection="0"/>
    <xf numFmtId="253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4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257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4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255" fontId="7" fillId="0" borderId="0" applyFont="0" applyFill="0" applyBorder="0" applyAlignment="0" applyProtection="0"/>
    <xf numFmtId="254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244" fontId="7" fillId="0" borderId="0" applyFont="0" applyFill="0" applyBorder="0" applyAlignment="0" applyProtection="0"/>
    <xf numFmtId="203" fontId="94" fillId="0" borderId="0" applyFont="0" applyFill="0" applyBorder="0" applyAlignment="0" applyProtection="0"/>
    <xf numFmtId="254" fontId="16" fillId="0" borderId="0" applyFont="0" applyFill="0" applyBorder="0" applyAlignment="0" applyProtection="0"/>
    <xf numFmtId="203" fontId="94" fillId="0" borderId="0" applyFont="0" applyFill="0" applyBorder="0" applyAlignment="0" applyProtection="0"/>
    <xf numFmtId="244" fontId="7" fillId="0" borderId="0" applyFont="0" applyFill="0" applyBorder="0" applyAlignment="0" applyProtection="0"/>
    <xf numFmtId="244" fontId="7" fillId="0" borderId="0" applyFont="0" applyFill="0" applyBorder="0" applyAlignment="0" applyProtection="0"/>
    <xf numFmtId="253" fontId="16" fillId="0" borderId="0" applyFont="0" applyFill="0" applyBorder="0" applyAlignment="0" applyProtection="0"/>
    <xf numFmtId="0" fontId="7" fillId="0" borderId="0" applyFont="0" applyFill="0" applyBorder="0" applyAlignment="0" applyProtection="0"/>
    <xf numFmtId="254" fontId="16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58" fontId="16" fillId="0" borderId="0" applyFont="0" applyFill="0" applyBorder="0" applyAlignment="0" applyProtection="0"/>
    <xf numFmtId="253" fontId="16" fillId="0" borderId="0" applyFont="0" applyFill="0" applyBorder="0" applyAlignment="0" applyProtection="0"/>
    <xf numFmtId="254" fontId="16" fillId="0" borderId="0" applyFont="0" applyFill="0" applyBorder="0" applyAlignment="0" applyProtection="0"/>
    <xf numFmtId="201" fontId="16" fillId="0" borderId="0" applyFont="0" applyFill="0" applyBorder="0" applyAlignment="0" applyProtection="0"/>
    <xf numFmtId="255" fontId="7" fillId="0" borderId="0" applyFont="0" applyFill="0" applyBorder="0" applyAlignment="0" applyProtection="0"/>
    <xf numFmtId="0" fontId="39" fillId="0" borderId="0">
      <alignment vertical="center"/>
    </xf>
    <xf numFmtId="0" fontId="40" fillId="0" borderId="0">
      <alignment horizontal="center" vertical="center"/>
    </xf>
    <xf numFmtId="49" fontId="3" fillId="0" borderId="42" applyNumberFormat="0" applyAlignment="0"/>
    <xf numFmtId="2" fontId="38" fillId="0" borderId="0" applyFill="0" applyBorder="0" applyProtection="0">
      <alignment horizontal="centerContinuous"/>
    </xf>
    <xf numFmtId="0" fontId="24" fillId="0" borderId="0" applyNumberFormat="0" applyBorder="0" applyAlignment="0">
      <alignment horizontal="centerContinuous" vertical="center"/>
    </xf>
    <xf numFmtId="4" fontId="32" fillId="0" borderId="0">
      <protection locked="0"/>
    </xf>
    <xf numFmtId="0" fontId="33" fillId="0" borderId="0"/>
    <xf numFmtId="4" fontId="87" fillId="0" borderId="0" applyFont="0" applyFill="0" applyBorder="0" applyAlignment="0" applyProtection="0"/>
    <xf numFmtId="4" fontId="87" fillId="0" borderId="0" applyFont="0" applyFill="0" applyBorder="0" applyAlignment="0" applyProtection="0"/>
    <xf numFmtId="3" fontId="41" fillId="0" borderId="0" applyFont="0" applyFill="0" applyBorder="0" applyAlignment="0" applyProtection="0"/>
    <xf numFmtId="3" fontId="87" fillId="0" borderId="0" applyFont="0" applyFill="0" applyBorder="0" applyAlignment="0" applyProtection="0"/>
    <xf numFmtId="217" fontId="42" fillId="0" borderId="0" applyFill="0" applyBorder="0">
      <alignment horizontal="centerContinuous"/>
    </xf>
    <xf numFmtId="0" fontId="17" fillId="0" borderId="0"/>
    <xf numFmtId="218" fontId="38" fillId="0" borderId="0" applyFill="0" applyBorder="0">
      <alignment horizontal="centerContinuous"/>
    </xf>
    <xf numFmtId="219" fontId="38" fillId="0" borderId="0" applyFill="0" applyBorder="0">
      <alignment horizontal="centerContinuous"/>
    </xf>
    <xf numFmtId="0" fontId="16" fillId="0" borderId="0"/>
    <xf numFmtId="0" fontId="15" fillId="0" borderId="54" applyFill="0" applyProtection="0">
      <alignment horizontal="center" vertical="center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59" fontId="13" fillId="0" borderId="0" applyFont="0" applyFill="0" applyBorder="0" applyAlignment="0" applyProtection="0">
      <alignment vertical="center"/>
    </xf>
    <xf numFmtId="0" fontId="7" fillId="0" borderId="0">
      <protection locked="0"/>
    </xf>
    <xf numFmtId="5" fontId="7" fillId="0" borderId="0">
      <protection locked="0"/>
    </xf>
    <xf numFmtId="220" fontId="16" fillId="0" borderId="0" applyFont="0" applyFill="0" applyBorder="0" applyProtection="0">
      <alignment vertical="center"/>
    </xf>
    <xf numFmtId="38" fontId="35" fillId="0" borderId="0" applyFont="0" applyFill="0" applyBorder="0" applyProtection="0">
      <alignment vertical="center"/>
    </xf>
    <xf numFmtId="5" fontId="7" fillId="0" borderId="0">
      <protection locked="0"/>
    </xf>
    <xf numFmtId="41" fontId="7" fillId="0" borderId="0" applyFont="0" applyFill="0" applyBorder="0" applyAlignment="0" applyProtection="0"/>
    <xf numFmtId="260" fontId="7" fillId="0" borderId="0" applyNumberFormat="0" applyFont="0" applyFill="0" applyBorder="0" applyProtection="0">
      <alignment vertical="center"/>
    </xf>
    <xf numFmtId="261" fontId="9" fillId="0" borderId="8"/>
    <xf numFmtId="221" fontId="16" fillId="2" borderId="0" applyFill="0" applyBorder="0" applyProtection="0">
      <alignment horizontal="right"/>
    </xf>
    <xf numFmtId="262" fontId="16" fillId="2" borderId="0" applyFill="0" applyBorder="0" applyProtection="0">
      <alignment horizontal="right"/>
    </xf>
    <xf numFmtId="38" fontId="35" fillId="0" borderId="0" applyFont="0" applyFill="0" applyBorder="0" applyAlignment="0" applyProtection="0">
      <alignment vertical="center"/>
    </xf>
    <xf numFmtId="186" fontId="35" fillId="0" borderId="0" applyFont="0" applyFill="0" applyBorder="0" applyAlignment="0" applyProtection="0">
      <alignment vertical="center"/>
    </xf>
    <xf numFmtId="38" fontId="35" fillId="0" borderId="0" applyFill="0" applyBorder="0" applyAlignment="0" applyProtection="0">
      <alignment vertical="center"/>
    </xf>
    <xf numFmtId="222" fontId="7" fillId="0" borderId="0" applyFont="0" applyFill="0" applyBorder="0" applyAlignment="0" applyProtection="0"/>
    <xf numFmtId="40" fontId="16" fillId="0" borderId="47"/>
    <xf numFmtId="263" fontId="21" fillId="0" borderId="0" applyFont="0" applyFill="0" applyBorder="0" applyAlignment="0" applyProtection="0">
      <alignment textRotation="255"/>
    </xf>
    <xf numFmtId="264" fontId="21" fillId="0" borderId="0" applyFont="0" applyFill="0" applyBorder="0" applyAlignment="0" applyProtection="0">
      <alignment textRotation="255"/>
    </xf>
    <xf numFmtId="223" fontId="43" fillId="0" borderId="8">
      <alignment vertical="center"/>
    </xf>
    <xf numFmtId="265" fontId="21" fillId="0" borderId="0" applyFont="0" applyFill="0" applyBorder="0" applyAlignment="0" applyProtection="0">
      <alignment textRotation="255"/>
    </xf>
    <xf numFmtId="0" fontId="68" fillId="0" borderId="0"/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224" fontId="32" fillId="0" borderId="0">
      <protection locked="0"/>
    </xf>
    <xf numFmtId="10" fontId="87" fillId="0" borderId="0" applyFont="0" applyFill="0" applyBorder="0" applyAlignment="0" applyProtection="0"/>
    <xf numFmtId="0" fontId="7" fillId="0" borderId="0">
      <protection locked="0"/>
    </xf>
    <xf numFmtId="5" fontId="7" fillId="0" borderId="0">
      <protection locked="0"/>
    </xf>
    <xf numFmtId="0" fontId="19" fillId="0" borderId="54">
      <alignment horizontal="center" vertical="center"/>
    </xf>
    <xf numFmtId="0" fontId="19" fillId="0" borderId="54">
      <alignment horizontal="left" vertical="center"/>
    </xf>
    <xf numFmtId="0" fontId="19" fillId="0" borderId="54">
      <alignment vertical="center" textRotation="255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0" fillId="0" borderId="0"/>
    <xf numFmtId="0" fontId="11" fillId="0" borderId="0">
      <alignment vertical="center"/>
    </xf>
    <xf numFmtId="0" fontId="7" fillId="0" borderId="0"/>
    <xf numFmtId="0" fontId="7" fillId="0" borderId="0"/>
    <xf numFmtId="0" fontId="105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44" fillId="0" borderId="0"/>
    <xf numFmtId="0" fontId="7" fillId="0" borderId="0"/>
    <xf numFmtId="0" fontId="16" fillId="0" borderId="0"/>
    <xf numFmtId="0" fontId="7" fillId="0" borderId="0">
      <alignment vertical="center"/>
    </xf>
    <xf numFmtId="0" fontId="7" fillId="0" borderId="0"/>
    <xf numFmtId="0" fontId="3" fillId="0" borderId="0"/>
    <xf numFmtId="0" fontId="7" fillId="0" borderId="0"/>
    <xf numFmtId="0" fontId="16" fillId="0" borderId="54">
      <alignment vertical="center" wrapText="1"/>
    </xf>
    <xf numFmtId="0" fontId="21" fillId="0" borderId="0" applyProtection="0"/>
    <xf numFmtId="0" fontId="31" fillId="0" borderId="52">
      <alignment horizontal="center" vertical="center"/>
    </xf>
    <xf numFmtId="0" fontId="21" fillId="0" borderId="54">
      <alignment horizontal="center" vertical="center" wrapText="1"/>
    </xf>
    <xf numFmtId="0" fontId="32" fillId="0" borderId="57">
      <protection locked="0"/>
    </xf>
    <xf numFmtId="0" fontId="87" fillId="0" borderId="57" applyNumberFormat="0" applyFont="0" applyFill="0" applyAlignment="0" applyProtection="0"/>
    <xf numFmtId="225" fontId="32" fillId="0" borderId="0">
      <protection locked="0"/>
    </xf>
    <xf numFmtId="266" fontId="87" fillId="0" borderId="0" applyFont="0" applyFill="0" applyBorder="0" applyAlignment="0" applyProtection="0"/>
    <xf numFmtId="226" fontId="32" fillId="0" borderId="0">
      <protection locked="0"/>
    </xf>
    <xf numFmtId="267" fontId="87" fillId="0" borderId="0" applyFont="0" applyFill="0" applyBorder="0" applyAlignment="0" applyProtection="0"/>
    <xf numFmtId="38" fontId="16" fillId="0" borderId="0"/>
    <xf numFmtId="41" fontId="9" fillId="0" borderId="0" applyFont="0" applyFill="0" applyBorder="0" applyAlignment="0" applyProtection="0">
      <alignment vertical="center"/>
    </xf>
    <xf numFmtId="3" fontId="17" fillId="0" borderId="8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2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8">
      <alignment vertical="center"/>
    </xf>
    <xf numFmtId="0" fontId="24" fillId="0" borderId="8">
      <alignment vertical="center"/>
    </xf>
    <xf numFmtId="0" fontId="24" fillId="0" borderId="8">
      <alignment vertical="center"/>
    </xf>
    <xf numFmtId="198" fontId="24" fillId="0" borderId="8">
      <alignment vertical="center"/>
    </xf>
    <xf numFmtId="0" fontId="114" fillId="0" borderId="67"/>
    <xf numFmtId="3" fontId="26" fillId="0" borderId="49">
      <alignment horizontal="right" vertical="center"/>
    </xf>
    <xf numFmtId="3" fontId="26" fillId="0" borderId="49">
      <alignment horizontal="right" vertical="center"/>
    </xf>
    <xf numFmtId="297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297" fontId="7" fillId="0" borderId="0">
      <alignment vertical="center"/>
    </xf>
    <xf numFmtId="297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297" fontId="7" fillId="0" borderId="0">
      <alignment vertical="center"/>
    </xf>
    <xf numFmtId="297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97" fontId="7" fillId="0" borderId="0">
      <alignment vertical="center"/>
    </xf>
    <xf numFmtId="297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282" fontId="7" fillId="0" borderId="0">
      <alignment vertical="center"/>
    </xf>
    <xf numFmtId="282" fontId="7" fillId="0" borderId="0">
      <alignment vertical="center"/>
    </xf>
    <xf numFmtId="3" fontId="26" fillId="0" borderId="49">
      <alignment horizontal="right" vertical="center"/>
    </xf>
    <xf numFmtId="30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0" fontId="115" fillId="0" borderId="0">
      <alignment vertical="center"/>
    </xf>
    <xf numFmtId="300" fontId="115" fillId="0" borderId="0">
      <alignment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3" fontId="26" fillId="0" borderId="49">
      <alignment horizontal="right" vertical="center"/>
    </xf>
    <xf numFmtId="299" fontId="35" fillId="0" borderId="0">
      <alignment vertical="center"/>
    </xf>
    <xf numFmtId="0" fontId="7" fillId="0" borderId="0"/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2" fontId="26" fillId="0" borderId="49">
      <alignment horizontal="right" vertical="center"/>
    </xf>
    <xf numFmtId="0" fontId="11" fillId="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299" fontId="35" fillId="0" borderId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4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1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2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71" fillId="17" borderId="0" applyNumberFormat="0" applyBorder="0" applyAlignment="0" applyProtection="0">
      <alignment vertical="center"/>
    </xf>
    <xf numFmtId="0" fontId="106" fillId="0" borderId="0" applyNumberFormat="0" applyFill="0" applyBorder="0" applyAlignment="0" applyProtection="0"/>
    <xf numFmtId="0" fontId="18" fillId="0" borderId="0" applyFont="0" applyFill="0" applyBorder="0" applyAlignment="0" applyProtection="0"/>
    <xf numFmtId="3" fontId="9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7" fillId="0" borderId="0">
      <protection locked="0"/>
    </xf>
    <xf numFmtId="0" fontId="18" fillId="0" borderId="0" applyFont="0" applyFill="0" applyBorder="0" applyAlignment="0" applyProtection="0"/>
    <xf numFmtId="301" fontId="7" fillId="0" borderId="0"/>
    <xf numFmtId="305" fontId="7" fillId="0" borderId="0" applyFont="0" applyFill="0" applyBorder="0" applyAlignment="0" applyProtection="0"/>
    <xf numFmtId="284" fontId="21" fillId="0" borderId="0"/>
    <xf numFmtId="286" fontId="32" fillId="0" borderId="0">
      <protection locked="0"/>
    </xf>
    <xf numFmtId="285" fontId="21" fillId="0" borderId="0"/>
    <xf numFmtId="207" fontId="32" fillId="0" borderId="0">
      <protection locked="0"/>
    </xf>
    <xf numFmtId="0" fontId="123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206" fontId="86" fillId="0" borderId="0">
      <protection locked="0"/>
    </xf>
    <xf numFmtId="206" fontId="86" fillId="0" borderId="0">
      <protection locked="0"/>
    </xf>
    <xf numFmtId="0" fontId="25" fillId="0" borderId="8">
      <alignment horizontal="right" vertical="center"/>
    </xf>
    <xf numFmtId="0" fontId="25" fillId="0" borderId="8">
      <alignment horizontal="right" vertical="center"/>
    </xf>
    <xf numFmtId="0" fontId="25" fillId="0" borderId="8">
      <alignment horizontal="right" vertical="center"/>
    </xf>
    <xf numFmtId="275" fontId="25" fillId="0" borderId="8">
      <alignment horizontal="right" vertical="center"/>
    </xf>
    <xf numFmtId="245" fontId="83" fillId="0" borderId="0">
      <alignment horizontal="centerContinuous" vertical="center"/>
    </xf>
    <xf numFmtId="0" fontId="7" fillId="0" borderId="0"/>
    <xf numFmtId="0" fontId="9" fillId="0" borderId="0"/>
    <xf numFmtId="199" fontId="35" fillId="0" borderId="0">
      <alignment vertical="center"/>
    </xf>
    <xf numFmtId="0" fontId="7" fillId="0" borderId="0">
      <protection locked="0"/>
    </xf>
    <xf numFmtId="0" fontId="7" fillId="0" borderId="0">
      <protection locked="0"/>
    </xf>
    <xf numFmtId="183" fontId="35" fillId="0" borderId="0">
      <alignment vertical="center"/>
    </xf>
    <xf numFmtId="183" fontId="35" fillId="0" borderId="0">
      <alignment vertical="distributed"/>
    </xf>
    <xf numFmtId="206" fontId="32" fillId="0" borderId="64">
      <protection locked="0"/>
    </xf>
    <xf numFmtId="0" fontId="28" fillId="0" borderId="0" applyNumberFormat="0" applyFill="0" applyBorder="0" applyAlignment="0" applyProtection="0"/>
    <xf numFmtId="0" fontId="71" fillId="18" borderId="0" applyNumberFormat="0" applyBorder="0" applyAlignment="0" applyProtection="0">
      <alignment vertical="center"/>
    </xf>
    <xf numFmtId="0" fontId="71" fillId="18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19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20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5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16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1" fillId="21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22" borderId="55" applyNumberFormat="0" applyAlignment="0" applyProtection="0">
      <alignment vertical="center"/>
    </xf>
    <xf numFmtId="0" fontId="73" fillId="22" borderId="55" applyNumberFormat="0" applyAlignment="0" applyProtection="0">
      <alignment vertical="center"/>
    </xf>
    <xf numFmtId="289" fontId="16" fillId="0" borderId="0">
      <protection locked="0"/>
    </xf>
    <xf numFmtId="0" fontId="86" fillId="0" borderId="0">
      <protection locked="0"/>
    </xf>
    <xf numFmtId="0" fontId="86" fillId="0" borderId="0">
      <protection locked="0"/>
    </xf>
    <xf numFmtId="0" fontId="35" fillId="0" borderId="0">
      <alignment vertical="center"/>
    </xf>
    <xf numFmtId="228" fontId="7" fillId="0" borderId="0"/>
    <xf numFmtId="228" fontId="7" fillId="0" borderId="0"/>
    <xf numFmtId="228" fontId="7" fillId="0" borderId="0"/>
    <xf numFmtId="228" fontId="7" fillId="0" borderId="0"/>
    <xf numFmtId="228" fontId="7" fillId="0" borderId="0"/>
    <xf numFmtId="228" fontId="7" fillId="0" borderId="0"/>
    <xf numFmtId="228" fontId="7" fillId="0" borderId="0"/>
    <xf numFmtId="228" fontId="7" fillId="0" borderId="0"/>
    <xf numFmtId="228" fontId="7" fillId="0" borderId="0"/>
    <xf numFmtId="228" fontId="7" fillId="0" borderId="0"/>
    <xf numFmtId="228" fontId="7" fillId="0" borderId="0"/>
    <xf numFmtId="0" fontId="109" fillId="0" borderId="0"/>
    <xf numFmtId="0" fontId="7" fillId="0" borderId="0"/>
    <xf numFmtId="0" fontId="3" fillId="0" borderId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106" fillId="0" borderId="48">
      <alignment vertical="center"/>
    </xf>
    <xf numFmtId="0" fontId="116" fillId="0" borderId="0" applyNumberFormat="0" applyFill="0" applyBorder="0" applyAlignment="0" applyProtection="0">
      <alignment vertical="top"/>
      <protection locked="0"/>
    </xf>
    <xf numFmtId="296" fontId="117" fillId="0" borderId="68">
      <alignment horizontal="center" vertical="center"/>
    </xf>
    <xf numFmtId="0" fontId="9" fillId="27" borderId="61" applyNumberFormat="0" applyFont="0" applyAlignment="0" applyProtection="0">
      <alignment vertical="center"/>
    </xf>
    <xf numFmtId="0" fontId="9" fillId="27" borderId="61" applyNumberFormat="0" applyFont="0" applyAlignment="0" applyProtection="0">
      <alignment vertical="center"/>
    </xf>
    <xf numFmtId="10" fontId="83" fillId="0" borderId="0">
      <alignment vertical="center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5" fillId="26" borderId="0" applyNumberFormat="0" applyBorder="0" applyAlignment="0" applyProtection="0">
      <alignment vertical="center"/>
    </xf>
    <xf numFmtId="0" fontId="75" fillId="26" borderId="0" applyNumberFormat="0" applyBorder="0" applyAlignment="0" applyProtection="0">
      <alignment vertical="center"/>
    </xf>
    <xf numFmtId="198" fontId="118" fillId="0" borderId="2">
      <alignment vertical="center"/>
    </xf>
    <xf numFmtId="0" fontId="1" fillId="0" borderId="0" applyNumberFormat="0" applyFont="0" applyFill="0" applyBorder="0" applyProtection="0">
      <alignment horizontal="centerContinuous" vertical="center"/>
    </xf>
    <xf numFmtId="184" fontId="31" fillId="0" borderId="0" applyFill="0" applyBorder="0" applyProtection="0">
      <alignment horizontal="centerContinuous" vertical="center"/>
    </xf>
    <xf numFmtId="283" fontId="31" fillId="0" borderId="0" applyNumberFormat="0" applyFont="0" applyFill="0" applyBorder="0" applyProtection="0">
      <alignment horizontal="centerContinuous"/>
    </xf>
    <xf numFmtId="0" fontId="31" fillId="0" borderId="0" applyNumberFormat="0" applyFont="0" applyFill="0" applyBorder="0" applyProtection="0">
      <alignment horizontal="centerContinuous" vertical="center"/>
    </xf>
    <xf numFmtId="283" fontId="31" fillId="0" borderId="0" applyNumberFormat="0" applyFont="0" applyFill="0" applyBorder="0" applyProtection="0">
      <alignment horizontal="centerContinuous"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23" borderId="56" applyNumberFormat="0" applyAlignment="0" applyProtection="0">
      <alignment vertical="center"/>
    </xf>
    <xf numFmtId="0" fontId="77" fillId="23" borderId="56" applyNumberFormat="0" applyAlignment="0" applyProtection="0">
      <alignment vertical="center"/>
    </xf>
    <xf numFmtId="283" fontId="1" fillId="0" borderId="69" applyFont="0" applyFill="0" applyBorder="0" applyAlignment="0" applyProtection="0">
      <alignment vertical="center"/>
    </xf>
    <xf numFmtId="184" fontId="1" fillId="0" borderId="69" applyFont="0" applyFill="0" applyBorder="0" applyAlignment="0" applyProtection="0">
      <alignment vertical="center"/>
    </xf>
    <xf numFmtId="298" fontId="83" fillId="0" borderId="0">
      <alignment vertical="center"/>
    </xf>
    <xf numFmtId="0" fontId="19" fillId="0" borderId="0"/>
    <xf numFmtId="198" fontId="19" fillId="0" borderId="2">
      <alignment vertical="center"/>
    </xf>
    <xf numFmtId="283" fontId="31" fillId="0" borderId="0" applyFont="0" applyFill="0" applyBorder="0" applyProtection="0">
      <alignment horizontal="centerContinuous" vertical="center"/>
    </xf>
    <xf numFmtId="259" fontId="119" fillId="0" borderId="0">
      <alignment vertical="center"/>
    </xf>
    <xf numFmtId="0" fontId="31" fillId="0" borderId="0" applyFont="0" applyFill="0" applyBorder="0" applyProtection="0">
      <alignment horizontal="centerContinuous" vertical="center"/>
    </xf>
    <xf numFmtId="245" fontId="120" fillId="0" borderId="0" applyFont="0" applyFill="0" applyBorder="0" applyProtection="0">
      <alignment horizontal="centerContinuous" vertical="center"/>
    </xf>
    <xf numFmtId="302" fontId="31" fillId="0" borderId="54" applyFont="0" applyFill="0" applyBorder="0" applyProtection="0">
      <alignment horizontal="right" vertical="center"/>
      <protection locked="0"/>
    </xf>
    <xf numFmtId="302" fontId="2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7" fillId="0" borderId="0"/>
    <xf numFmtId="0" fontId="78" fillId="0" borderId="60" applyNumberFormat="0" applyFill="0" applyAlignment="0" applyProtection="0">
      <alignment vertical="center"/>
    </xf>
    <xf numFmtId="0" fontId="78" fillId="0" borderId="60" applyNumberFormat="0" applyFill="0" applyAlignment="0" applyProtection="0">
      <alignment vertical="center"/>
    </xf>
    <xf numFmtId="0" fontId="110" fillId="0" borderId="70" applyNumberFormat="0" applyFill="0" applyAlignment="0" applyProtection="0">
      <alignment vertical="center"/>
    </xf>
    <xf numFmtId="0" fontId="110" fillId="0" borderId="70" applyNumberFormat="0" applyFill="0" applyAlignment="0" applyProtection="0">
      <alignment vertical="center"/>
    </xf>
    <xf numFmtId="0" fontId="79" fillId="9" borderId="55" applyNumberFormat="0" applyAlignment="0" applyProtection="0">
      <alignment vertical="center"/>
    </xf>
    <xf numFmtId="0" fontId="79" fillId="9" borderId="55" applyNumberFormat="0" applyAlignment="0" applyProtection="0">
      <alignment vertical="center"/>
    </xf>
    <xf numFmtId="290" fontId="16" fillId="0" borderId="0">
      <protection locked="0"/>
    </xf>
    <xf numFmtId="0" fontId="33" fillId="29" borderId="0"/>
    <xf numFmtId="0" fontId="112" fillId="0" borderId="71" applyNumberFormat="0" applyFill="0" applyAlignment="0" applyProtection="0">
      <alignment vertical="center"/>
    </xf>
    <xf numFmtId="0" fontId="112" fillId="0" borderId="71" applyNumberFormat="0" applyFill="0" applyAlignment="0" applyProtection="0">
      <alignment vertical="center"/>
    </xf>
    <xf numFmtId="0" fontId="113" fillId="0" borderId="72" applyNumberFormat="0" applyFill="0" applyAlignment="0" applyProtection="0">
      <alignment vertical="center"/>
    </xf>
    <xf numFmtId="0" fontId="113" fillId="0" borderId="72" applyNumberFormat="0" applyFill="0" applyAlignment="0" applyProtection="0">
      <alignment vertical="center"/>
    </xf>
    <xf numFmtId="0" fontId="80" fillId="0" borderId="59" applyNumberFormat="0" applyFill="0" applyAlignment="0" applyProtection="0">
      <alignment vertical="center"/>
    </xf>
    <xf numFmtId="0" fontId="80" fillId="0" borderId="59" applyNumberFormat="0" applyFill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11" fillId="0" borderId="0" applyNumberFormat="0" applyFill="0" applyBorder="0" applyAlignment="0" applyProtection="0">
      <alignment vertical="center"/>
    </xf>
    <xf numFmtId="0" fontId="16" fillId="0" borderId="0"/>
    <xf numFmtId="0" fontId="121" fillId="0" borderId="0"/>
    <xf numFmtId="0" fontId="81" fillId="6" borderId="0" applyNumberFormat="0" applyBorder="0" applyAlignment="0" applyProtection="0">
      <alignment vertical="center"/>
    </xf>
    <xf numFmtId="0" fontId="81" fillId="6" borderId="0" applyNumberFormat="0" applyBorder="0" applyAlignment="0" applyProtection="0">
      <alignment vertical="center"/>
    </xf>
    <xf numFmtId="0" fontId="82" fillId="22" borderId="62" applyNumberFormat="0" applyAlignment="0" applyProtection="0">
      <alignment vertical="center"/>
    </xf>
    <xf numFmtId="0" fontId="82" fillId="22" borderId="62" applyNumberFormat="0" applyAlignment="0" applyProtection="0">
      <alignment vertical="center"/>
    </xf>
    <xf numFmtId="303" fontId="7" fillId="2" borderId="8" applyFill="0" applyBorder="0">
      <alignment horizontal="center" vertical="center"/>
    </xf>
    <xf numFmtId="304" fontId="16" fillId="0" borderId="11">
      <alignment horizontal="center" vertical="center"/>
    </xf>
    <xf numFmtId="298" fontId="43" fillId="0" borderId="0" applyFont="0" applyFill="0" applyBorder="0" applyAlignment="0" applyProtection="0"/>
    <xf numFmtId="292" fontId="18" fillId="0" borderId="0" applyFont="0" applyFill="0" applyBorder="0" applyAlignment="0" applyProtection="0"/>
    <xf numFmtId="293" fontId="18" fillId="0" borderId="0" applyFont="0" applyFill="0" applyBorder="0" applyAlignment="0" applyProtection="0"/>
    <xf numFmtId="294" fontId="18" fillId="0" borderId="0" applyFont="0" applyFill="0" applyBorder="0" applyAlignment="0" applyProtection="0"/>
    <xf numFmtId="295" fontId="18" fillId="0" borderId="0" applyFont="0" applyFill="0" applyBorder="0" applyAlignment="0" applyProtection="0"/>
    <xf numFmtId="0" fontId="122" fillId="0" borderId="0">
      <alignment horizontal="center" vertical="center"/>
    </xf>
    <xf numFmtId="281" fontId="10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16" fillId="0" borderId="0" applyFont="0" applyFill="0" applyBorder="0" applyAlignment="0" applyProtection="0"/>
    <xf numFmtId="288" fontId="16" fillId="0" borderId="0">
      <protection locked="0"/>
    </xf>
    <xf numFmtId="0" fontId="7" fillId="0" borderId="0"/>
    <xf numFmtId="0" fontId="9" fillId="0" borderId="0"/>
    <xf numFmtId="0" fontId="3" fillId="0" borderId="0"/>
    <xf numFmtId="0" fontId="7" fillId="0" borderId="0">
      <alignment vertical="center"/>
    </xf>
    <xf numFmtId="0" fontId="9" fillId="0" borderId="0"/>
    <xf numFmtId="0" fontId="21" fillId="0" borderId="0"/>
    <xf numFmtId="0" fontId="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287" fontId="16" fillId="0" borderId="0">
      <protection locked="0"/>
    </xf>
    <xf numFmtId="291" fontId="1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9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99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8" fillId="0" borderId="11">
      <alignment horizontal="center"/>
    </xf>
    <xf numFmtId="0" fontId="18" fillId="0" borderId="11">
      <alignment horizontal="center"/>
    </xf>
    <xf numFmtId="0" fontId="25" fillId="0" borderId="44">
      <alignment horizontal="centerContinuous" vertical="center"/>
    </xf>
    <xf numFmtId="262" fontId="16" fillId="0" borderId="0">
      <alignment vertical="center"/>
    </xf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10" fontId="7" fillId="0" borderId="0" applyNumberFormat="0" applyFont="0" applyFill="0" applyBorder="0" applyAlignment="0" applyProtection="0"/>
    <xf numFmtId="195" fontId="19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8" fontId="18" fillId="0" borderId="0" applyNumberFormat="0" applyFont="0" applyFill="0" applyBorder="0" applyAlignment="0" applyProtection="0"/>
    <xf numFmtId="309" fontId="7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10" fontId="7" fillId="0" borderId="0" applyNumberFormat="0" applyFont="0" applyFill="0" applyBorder="0" applyAlignment="0" applyProtection="0"/>
    <xf numFmtId="195" fontId="19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9" fontId="7" fillId="0" borderId="0" applyNumberFormat="0" applyFont="0" applyFill="0" applyBorder="0" applyAlignment="0" applyProtection="0"/>
    <xf numFmtId="196" fontId="7" fillId="0" borderId="0" applyNumberFormat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24" fontId="18" fillId="0" borderId="0" applyFont="0" applyFill="0" applyBorder="0" applyAlignment="0" applyProtection="0"/>
    <xf numFmtId="308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125" fillId="0" borderId="0"/>
    <xf numFmtId="0" fontId="125" fillId="0" borderId="0" applyFont="0" applyFill="0" applyBorder="0" applyAlignment="0" applyProtection="0"/>
    <xf numFmtId="0" fontId="125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3" fillId="0" borderId="3">
      <alignment vertical="center"/>
    </xf>
    <xf numFmtId="0" fontId="3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7" fillId="0" borderId="3">
      <alignment vertical="center"/>
    </xf>
    <xf numFmtId="0" fontId="9" fillId="0" borderId="0"/>
    <xf numFmtId="0" fontId="9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16" fillId="0" borderId="0"/>
    <xf numFmtId="0" fontId="16" fillId="0" borderId="0"/>
    <xf numFmtId="0" fontId="9" fillId="0" borderId="0"/>
    <xf numFmtId="0" fontId="9" fillId="0" borderId="0"/>
    <xf numFmtId="0" fontId="85" fillId="0" borderId="0"/>
    <xf numFmtId="0" fontId="9" fillId="0" borderId="0"/>
    <xf numFmtId="0" fontId="9" fillId="0" borderId="0"/>
    <xf numFmtId="0" fontId="9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124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16" fillId="0" borderId="0"/>
    <xf numFmtId="0" fontId="21" fillId="0" borderId="0" applyFont="0" applyFill="0" applyBorder="0" applyAlignment="0" applyProtection="0"/>
    <xf numFmtId="311" fontId="7" fillId="0" borderId="0">
      <protection locked="0"/>
    </xf>
    <xf numFmtId="0" fontId="7" fillId="0" borderId="0">
      <protection locked="0"/>
    </xf>
    <xf numFmtId="311" fontId="7" fillId="0" borderId="0">
      <protection locked="0"/>
    </xf>
    <xf numFmtId="0" fontId="85" fillId="0" borderId="0"/>
    <xf numFmtId="0" fontId="85" fillId="0" borderId="0"/>
    <xf numFmtId="0" fontId="85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9" fillId="0" borderId="0"/>
    <xf numFmtId="311" fontId="7" fillId="0" borderId="0">
      <protection locked="0"/>
    </xf>
    <xf numFmtId="311" fontId="7" fillId="0" borderId="0">
      <protection locked="0"/>
    </xf>
    <xf numFmtId="0" fontId="7" fillId="0" borderId="0"/>
    <xf numFmtId="0" fontId="7" fillId="0" borderId="0"/>
    <xf numFmtId="0" fontId="15" fillId="0" borderId="0"/>
    <xf numFmtId="0" fontId="16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21" fillId="0" borderId="0"/>
    <xf numFmtId="0" fontId="85" fillId="0" borderId="0"/>
    <xf numFmtId="0" fontId="9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5" fillId="0" borderId="0"/>
    <xf numFmtId="0" fontId="18" fillId="0" borderId="0"/>
    <xf numFmtId="0" fontId="9" fillId="0" borderId="0"/>
    <xf numFmtId="0" fontId="9" fillId="0" borderId="0"/>
    <xf numFmtId="0" fontId="16" fillId="0" borderId="0"/>
    <xf numFmtId="0" fontId="9" fillId="0" borderId="0"/>
    <xf numFmtId="0" fontId="9" fillId="0" borderId="0"/>
    <xf numFmtId="0" fontId="18" fillId="0" borderId="0"/>
    <xf numFmtId="0" fontId="9" fillId="0" borderId="0"/>
    <xf numFmtId="0" fontId="16" fillId="0" borderId="0"/>
    <xf numFmtId="0" fontId="9" fillId="0" borderId="0"/>
    <xf numFmtId="0" fontId="20" fillId="0" borderId="0"/>
    <xf numFmtId="0" fontId="7" fillId="0" borderId="0"/>
    <xf numFmtId="0" fontId="21" fillId="0" borderId="0" applyFont="0" applyFill="0" applyBorder="0" applyAlignment="0" applyProtection="0"/>
    <xf numFmtId="41" fontId="3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0" fontId="85" fillId="0" borderId="0"/>
    <xf numFmtId="0" fontId="7" fillId="0" borderId="0"/>
    <xf numFmtId="0" fontId="7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9" fillId="0" borderId="0"/>
    <xf numFmtId="0" fontId="9" fillId="0" borderId="0"/>
    <xf numFmtId="0" fontId="16" fillId="0" borderId="0"/>
    <xf numFmtId="0" fontId="16" fillId="0" borderId="0"/>
    <xf numFmtId="0" fontId="2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/>
    <xf numFmtId="0" fontId="9" fillId="0" borderId="0"/>
    <xf numFmtId="199" fontId="9" fillId="0" borderId="0" applyFont="0" applyFill="0" applyBorder="0" applyAlignment="0" applyProtection="0"/>
    <xf numFmtId="0" fontId="9" fillId="0" borderId="0"/>
    <xf numFmtId="0" fontId="9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/>
    <xf numFmtId="206" fontId="32" fillId="0" borderId="0">
      <protection locked="0"/>
    </xf>
    <xf numFmtId="0" fontId="9" fillId="0" borderId="0"/>
    <xf numFmtId="0" fontId="21" fillId="0" borderId="0"/>
    <xf numFmtId="206" fontId="32" fillId="0" borderId="0">
      <protection locked="0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/>
    <xf numFmtId="0" fontId="7" fillId="0" borderId="0"/>
    <xf numFmtId="0" fontId="7" fillId="0" borderId="0"/>
    <xf numFmtId="267" fontId="1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307" fontId="124" fillId="0" borderId="0" applyFont="0" applyFill="0" applyBorder="0" applyAlignment="0" applyProtection="0"/>
    <xf numFmtId="0" fontId="16" fillId="0" borderId="0" applyFont="0" applyFill="0" applyBorder="0" applyAlignment="0" applyProtection="0"/>
    <xf numFmtId="306" fontId="124" fillId="0" borderId="0" applyFont="0" applyFill="0" applyBorder="0" applyAlignment="0" applyProtection="0"/>
    <xf numFmtId="0" fontId="7" fillId="0" borderId="0"/>
    <xf numFmtId="0" fontId="7" fillId="0" borderId="0"/>
    <xf numFmtId="311" fontId="7" fillId="0" borderId="0">
      <protection locked="0"/>
    </xf>
    <xf numFmtId="0" fontId="21" fillId="0" borderId="0"/>
    <xf numFmtId="311" fontId="7" fillId="0" borderId="0">
      <protection locked="0"/>
    </xf>
    <xf numFmtId="0" fontId="21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16" fillId="0" borderId="0"/>
    <xf numFmtId="0" fontId="7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 applyNumberFormat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51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51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2" fontId="7" fillId="0" borderId="0" applyFont="0" applyFill="0" applyBorder="0" applyAlignment="0" applyProtection="0">
      <alignment vertical="center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3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24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2" fontId="7" fillId="0" borderId="0" applyFont="0" applyFill="0" applyBorder="0" applyAlignment="0" applyProtection="0"/>
    <xf numFmtId="42" fontId="7" fillId="0" borderId="0" applyFont="0" applyFill="0" applyBorder="0" applyAlignment="0" applyProtection="0">
      <alignment vertical="center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2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3" fillId="0" borderId="0" applyFont="0" applyFill="0" applyBorder="0" applyAlignment="0" applyProtection="0"/>
    <xf numFmtId="41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51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2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/>
    <xf numFmtId="41" fontId="21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7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51" fillId="0" borderId="0" applyFont="0" applyFill="0" applyBorder="0" applyAlignment="0" applyProtection="0"/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5" fontId="7" fillId="0" borderId="0">
      <protection locked="0"/>
    </xf>
    <xf numFmtId="41" fontId="7" fillId="0" borderId="0" applyFont="0" applyFill="0" applyBorder="0" applyAlignment="0" applyProtection="0">
      <alignment vertical="center"/>
    </xf>
    <xf numFmtId="5" fontId="7" fillId="0" borderId="0">
      <protection locked="0"/>
    </xf>
    <xf numFmtId="0" fontId="1" fillId="0" borderId="0"/>
    <xf numFmtId="0" fontId="7" fillId="0" borderId="0"/>
    <xf numFmtId="0" fontId="7" fillId="0" borderId="0"/>
    <xf numFmtId="0" fontId="7" fillId="0" borderId="0"/>
    <xf numFmtId="0" fontId="16" fillId="0" borderId="0"/>
    <xf numFmtId="0" fontId="105" fillId="0" borderId="0">
      <alignment vertical="center"/>
    </xf>
    <xf numFmtId="0" fontId="7" fillId="0" borderId="0"/>
  </cellStyleXfs>
  <cellXfs count="587">
    <xf numFmtId="0" fontId="0" fillId="0" borderId="0" xfId="0"/>
    <xf numFmtId="0" fontId="130" fillId="0" borderId="8" xfId="0" applyFont="1" applyBorder="1" applyAlignment="1">
      <alignment horizontal="center" vertical="center"/>
    </xf>
    <xf numFmtId="0" fontId="132" fillId="0" borderId="8" xfId="0" applyFont="1" applyBorder="1" applyAlignment="1">
      <alignment horizontal="center" vertical="center" shrinkToFit="1"/>
    </xf>
    <xf numFmtId="0" fontId="133" fillId="0" borderId="0" xfId="0" applyFont="1" applyAlignment="1">
      <alignment vertical="center"/>
    </xf>
    <xf numFmtId="0" fontId="133" fillId="0" borderId="3" xfId="0" applyFont="1" applyBorder="1" applyAlignment="1">
      <alignment vertical="center"/>
    </xf>
    <xf numFmtId="0" fontId="133" fillId="0" borderId="1" xfId="0" applyFont="1" applyBorder="1" applyAlignment="1">
      <alignment vertical="center"/>
    </xf>
    <xf numFmtId="0" fontId="135" fillId="0" borderId="0" xfId="0" applyFont="1" applyAlignment="1">
      <alignment vertical="center"/>
    </xf>
    <xf numFmtId="0" fontId="136" fillId="0" borderId="3" xfId="17510" applyFont="1" applyBorder="1" applyAlignment="1">
      <alignment vertical="center"/>
    </xf>
    <xf numFmtId="0" fontId="136" fillId="0" borderId="0" xfId="17510" applyFont="1" applyAlignment="1">
      <alignment vertical="center"/>
    </xf>
    <xf numFmtId="315" fontId="136" fillId="0" borderId="0" xfId="17510" applyNumberFormat="1" applyFont="1" applyAlignment="1">
      <alignment vertical="center"/>
    </xf>
    <xf numFmtId="0" fontId="136" fillId="0" borderId="1" xfId="17510" applyFont="1" applyBorder="1" applyAlignment="1">
      <alignment vertical="center"/>
    </xf>
    <xf numFmtId="0" fontId="137" fillId="0" borderId="0" xfId="17510" applyFont="1" applyAlignment="1">
      <alignment vertical="center"/>
    </xf>
    <xf numFmtId="0" fontId="133" fillId="0" borderId="0" xfId="17510" applyFont="1" applyAlignment="1">
      <alignment vertical="center"/>
    </xf>
    <xf numFmtId="0" fontId="138" fillId="0" borderId="0" xfId="17510" applyFont="1" applyAlignment="1">
      <alignment vertical="center"/>
    </xf>
    <xf numFmtId="0" fontId="139" fillId="0" borderId="0" xfId="17510" applyFont="1" applyAlignment="1">
      <alignment vertical="center"/>
    </xf>
    <xf numFmtId="0" fontId="139" fillId="0" borderId="1" xfId="17510" applyFont="1" applyBorder="1" applyAlignment="1">
      <alignment vertical="center"/>
    </xf>
    <xf numFmtId="0" fontId="138" fillId="30" borderId="24" xfId="17510" applyFont="1" applyFill="1" applyBorder="1" applyAlignment="1">
      <alignment horizontal="center" vertical="center"/>
    </xf>
    <xf numFmtId="0" fontId="133" fillId="0" borderId="24" xfId="17510" applyFont="1" applyBorder="1" applyAlignment="1">
      <alignment vertical="center"/>
    </xf>
    <xf numFmtId="0" fontId="133" fillId="0" borderId="87" xfId="17510" applyFont="1" applyBorder="1" applyAlignment="1">
      <alignment vertical="center"/>
    </xf>
    <xf numFmtId="0" fontId="133" fillId="0" borderId="90" xfId="17510" applyFont="1" applyBorder="1" applyAlignment="1">
      <alignment vertical="center"/>
    </xf>
    <xf numFmtId="0" fontId="133" fillId="0" borderId="95" xfId="17510" applyFont="1" applyBorder="1" applyAlignment="1">
      <alignment vertical="center"/>
    </xf>
    <xf numFmtId="0" fontId="133" fillId="0" borderId="3" xfId="17511" applyFont="1" applyBorder="1" applyAlignment="1">
      <alignment vertical="center"/>
    </xf>
    <xf numFmtId="0" fontId="133" fillId="0" borderId="47" xfId="17510" applyFont="1" applyBorder="1" applyAlignment="1">
      <alignment vertical="center"/>
    </xf>
    <xf numFmtId="0" fontId="136" fillId="0" borderId="1" xfId="17511" applyFont="1" applyBorder="1" applyAlignment="1">
      <alignment vertical="center"/>
    </xf>
    <xf numFmtId="0" fontId="133" fillId="0" borderId="0" xfId="17510" applyFont="1" applyAlignment="1">
      <alignment horizontal="left" vertical="center"/>
    </xf>
    <xf numFmtId="316" fontId="133" fillId="0" borderId="0" xfId="13752" applyNumberFormat="1" applyFont="1" applyBorder="1" applyAlignment="1">
      <alignment horizontal="left" vertical="center"/>
    </xf>
    <xf numFmtId="0" fontId="136" fillId="0" borderId="3" xfId="17511" applyFont="1" applyBorder="1" applyAlignment="1">
      <alignment vertical="center"/>
    </xf>
    <xf numFmtId="0" fontId="132" fillId="0" borderId="0" xfId="17510" applyFont="1" applyAlignment="1">
      <alignment vertical="center"/>
    </xf>
    <xf numFmtId="0" fontId="132" fillId="0" borderId="0" xfId="17511" applyFont="1" applyAlignment="1">
      <alignment vertical="center"/>
    </xf>
    <xf numFmtId="0" fontId="136" fillId="0" borderId="0" xfId="17511" applyFont="1" applyAlignment="1">
      <alignment vertical="center"/>
    </xf>
    <xf numFmtId="0" fontId="133" fillId="0" borderId="0" xfId="17511" applyFont="1" applyAlignment="1">
      <alignment vertical="center"/>
    </xf>
    <xf numFmtId="41" fontId="136" fillId="0" borderId="0" xfId="17511" applyNumberFormat="1" applyFont="1" applyAlignment="1">
      <alignment vertical="center"/>
    </xf>
    <xf numFmtId="0" fontId="132" fillId="0" borderId="0" xfId="17512" applyFont="1" applyAlignment="1">
      <alignment horizontal="left"/>
    </xf>
    <xf numFmtId="0" fontId="137" fillId="0" borderId="0" xfId="17510" applyFont="1" applyAlignment="1">
      <alignment horizontal="left" vertical="center"/>
    </xf>
    <xf numFmtId="37" fontId="133" fillId="0" borderId="0" xfId="0" applyNumberFormat="1" applyFont="1" applyAlignment="1">
      <alignment vertical="center"/>
    </xf>
    <xf numFmtId="0" fontId="136" fillId="0" borderId="45" xfId="17511" applyFont="1" applyBorder="1" applyAlignment="1">
      <alignment vertical="center"/>
    </xf>
    <xf numFmtId="0" fontId="133" fillId="0" borderId="48" xfId="17510" applyFont="1" applyBorder="1" applyAlignment="1">
      <alignment vertical="center"/>
    </xf>
    <xf numFmtId="37" fontId="133" fillId="0" borderId="48" xfId="0" applyNumberFormat="1" applyFont="1" applyBorder="1" applyAlignment="1">
      <alignment vertical="center"/>
    </xf>
    <xf numFmtId="0" fontId="133" fillId="0" borderId="48" xfId="17511" applyFont="1" applyBorder="1" applyAlignment="1">
      <alignment vertical="center"/>
    </xf>
    <xf numFmtId="0" fontId="136" fillId="0" borderId="48" xfId="17511" applyFont="1" applyBorder="1" applyAlignment="1">
      <alignment vertical="center"/>
    </xf>
    <xf numFmtId="41" fontId="136" fillId="0" borderId="48" xfId="17511" applyNumberFormat="1" applyFont="1" applyBorder="1" applyAlignment="1">
      <alignment vertical="center"/>
    </xf>
    <xf numFmtId="0" fontId="136" fillId="0" borderId="47" xfId="17511" applyFont="1" applyBorder="1" applyAlignment="1">
      <alignment vertical="center"/>
    </xf>
    <xf numFmtId="37" fontId="132" fillId="0" borderId="0" xfId="0" applyNumberFormat="1" applyFont="1" applyAlignment="1">
      <alignment vertical="center"/>
    </xf>
    <xf numFmtId="0" fontId="136" fillId="0" borderId="0" xfId="0" applyFont="1" applyAlignment="1">
      <alignment vertical="center"/>
    </xf>
    <xf numFmtId="0" fontId="132" fillId="0" borderId="0" xfId="0" applyFont="1"/>
    <xf numFmtId="0" fontId="141" fillId="0" borderId="0" xfId="0" applyFont="1" applyAlignment="1">
      <alignment horizontal="right" vertical="center"/>
    </xf>
    <xf numFmtId="0" fontId="141" fillId="0" borderId="8" xfId="0" applyFont="1" applyBorder="1" applyAlignment="1">
      <alignment horizontal="center" vertical="center"/>
    </xf>
    <xf numFmtId="0" fontId="141" fillId="0" borderId="9" xfId="0" applyFont="1" applyBorder="1" applyAlignment="1">
      <alignment horizontal="center" vertical="center"/>
    </xf>
    <xf numFmtId="0" fontId="142" fillId="0" borderId="7" xfId="0" applyFont="1" applyBorder="1" applyAlignment="1">
      <alignment horizontal="center" vertical="center"/>
    </xf>
    <xf numFmtId="0" fontId="142" fillId="0" borderId="8" xfId="0" applyFont="1" applyBorder="1" applyAlignment="1">
      <alignment horizontal="center" vertical="center"/>
    </xf>
    <xf numFmtId="176" fontId="142" fillId="0" borderId="8" xfId="0" applyNumberFormat="1" applyFont="1" applyBorder="1" applyAlignment="1">
      <alignment horizontal="center" vertical="center"/>
    </xf>
    <xf numFmtId="0" fontId="142" fillId="0" borderId="9" xfId="0" applyFont="1" applyBorder="1" applyAlignment="1">
      <alignment horizontal="center" vertical="center"/>
    </xf>
    <xf numFmtId="0" fontId="142" fillId="0" borderId="8" xfId="0" applyFont="1" applyBorder="1" applyAlignment="1">
      <alignment horizontal="center" vertical="center" wrapText="1"/>
    </xf>
    <xf numFmtId="0" fontId="143" fillId="0" borderId="0" xfId="0" applyFont="1" applyAlignment="1">
      <alignment horizontal="center" vertical="center"/>
    </xf>
    <xf numFmtId="0" fontId="136" fillId="0" borderId="0" xfId="0" applyFont="1" applyAlignment="1">
      <alignment horizontal="center" vertical="center"/>
    </xf>
    <xf numFmtId="0" fontId="137" fillId="0" borderId="0" xfId="0" applyFont="1" applyAlignment="1">
      <alignment horizontal="center" vertical="center"/>
    </xf>
    <xf numFmtId="0" fontId="144" fillId="0" borderId="76" xfId="0" applyFont="1" applyBorder="1" applyAlignment="1">
      <alignment horizontal="center" vertical="center" wrapText="1"/>
    </xf>
    <xf numFmtId="0" fontId="144" fillId="0" borderId="130" xfId="0" applyFont="1" applyBorder="1" applyAlignment="1">
      <alignment horizontal="center" vertical="center" wrapText="1"/>
    </xf>
    <xf numFmtId="0" fontId="141" fillId="0" borderId="77" xfId="0" applyFont="1" applyBorder="1" applyAlignment="1">
      <alignment horizontal="center" vertical="center"/>
    </xf>
    <xf numFmtId="0" fontId="137" fillId="0" borderId="74" xfId="0" applyFont="1" applyBorder="1" applyAlignment="1">
      <alignment horizontal="center" vertical="center"/>
    </xf>
    <xf numFmtId="0" fontId="137" fillId="0" borderId="22" xfId="0" applyFont="1" applyBorder="1" applyAlignment="1">
      <alignment horizontal="center" vertical="center"/>
    </xf>
    <xf numFmtId="0" fontId="137" fillId="0" borderId="41" xfId="0" applyFont="1" applyBorder="1" applyAlignment="1">
      <alignment horizontal="center" vertical="center"/>
    </xf>
    <xf numFmtId="0" fontId="144" fillId="0" borderId="50" xfId="0" applyFont="1" applyBorder="1" applyAlignment="1">
      <alignment horizontal="center" vertical="center" wrapText="1"/>
    </xf>
    <xf numFmtId="0" fontId="144" fillId="0" borderId="54" xfId="0" applyFont="1" applyBorder="1" applyAlignment="1">
      <alignment horizontal="center" vertical="center" wrapText="1"/>
    </xf>
    <xf numFmtId="0" fontId="141" fillId="0" borderId="78" xfId="0" applyFont="1" applyBorder="1" applyAlignment="1">
      <alignment horizontal="center" vertical="center"/>
    </xf>
    <xf numFmtId="0" fontId="136" fillId="0" borderId="38" xfId="0" applyFont="1" applyBorder="1" applyAlignment="1">
      <alignment horizontal="center" vertical="center"/>
    </xf>
    <xf numFmtId="0" fontId="136" fillId="0" borderId="36" xfId="0" applyFont="1" applyBorder="1" applyAlignment="1">
      <alignment vertical="center"/>
    </xf>
    <xf numFmtId="0" fontId="136" fillId="0" borderId="36" xfId="0" applyFont="1" applyBorder="1" applyAlignment="1">
      <alignment horizontal="center" vertical="center"/>
    </xf>
    <xf numFmtId="41" fontId="141" fillId="0" borderId="36" xfId="3796" applyFont="1" applyFill="1" applyBorder="1" applyAlignment="1" applyProtection="1">
      <alignment vertical="center"/>
    </xf>
    <xf numFmtId="41" fontId="136" fillId="0" borderId="36" xfId="0" applyNumberFormat="1" applyFont="1" applyBorder="1" applyAlignment="1">
      <alignment horizontal="right" vertical="center"/>
    </xf>
    <xf numFmtId="0" fontId="136" fillId="0" borderId="37" xfId="0" applyFont="1" applyBorder="1" applyAlignment="1">
      <alignment vertical="center"/>
    </xf>
    <xf numFmtId="0" fontId="145" fillId="0" borderId="50" xfId="0" applyFont="1" applyBorder="1" applyAlignment="1">
      <alignment horizontal="center" vertical="center" wrapText="1"/>
    </xf>
    <xf numFmtId="0" fontId="145" fillId="0" borderId="54" xfId="0" applyFont="1" applyBorder="1" applyAlignment="1">
      <alignment horizontal="justify" vertical="center" wrapText="1"/>
    </xf>
    <xf numFmtId="3" fontId="144" fillId="0" borderId="54" xfId="0" applyNumberFormat="1" applyFont="1" applyBorder="1" applyAlignment="1">
      <alignment horizontal="right" wrapText="1"/>
    </xf>
    <xf numFmtId="3" fontId="144" fillId="0" borderId="69" xfId="0" applyNumberFormat="1" applyFont="1" applyBorder="1" applyAlignment="1">
      <alignment horizontal="right" wrapText="1"/>
    </xf>
    <xf numFmtId="3" fontId="144" fillId="0" borderId="78" xfId="0" applyNumberFormat="1" applyFont="1" applyBorder="1" applyAlignment="1">
      <alignment horizontal="right" wrapText="1"/>
    </xf>
    <xf numFmtId="0" fontId="136" fillId="0" borderId="7" xfId="0" applyFont="1" applyBorder="1" applyAlignment="1">
      <alignment horizontal="center" vertical="center"/>
    </xf>
    <xf numFmtId="0" fontId="136" fillId="0" borderId="8" xfId="0" applyFont="1" applyBorder="1" applyAlignment="1">
      <alignment vertical="center"/>
    </xf>
    <xf numFmtId="0" fontId="136" fillId="0" borderId="8" xfId="0" applyFont="1" applyBorder="1" applyAlignment="1">
      <alignment horizontal="center" vertical="center"/>
    </xf>
    <xf numFmtId="41" fontId="136" fillId="0" borderId="8" xfId="0" applyNumberFormat="1" applyFont="1" applyBorder="1" applyAlignment="1">
      <alignment horizontal="right" vertical="center"/>
    </xf>
    <xf numFmtId="0" fontId="136" fillId="0" borderId="9" xfId="0" applyFont="1" applyBorder="1" applyAlignment="1">
      <alignment vertical="center"/>
    </xf>
    <xf numFmtId="0" fontId="136" fillId="0" borderId="9" xfId="0" applyFont="1" applyBorder="1" applyAlignment="1">
      <alignment horizontal="center" vertical="center"/>
    </xf>
    <xf numFmtId="0" fontId="136" fillId="0" borderId="26" xfId="0" applyFont="1" applyBorder="1" applyAlignment="1">
      <alignment vertical="center"/>
    </xf>
    <xf numFmtId="0" fontId="136" fillId="0" borderId="39" xfId="0" applyFont="1" applyBorder="1" applyAlignment="1">
      <alignment horizontal="center" vertical="center"/>
    </xf>
    <xf numFmtId="0" fontId="136" fillId="0" borderId="25" xfId="0" applyFont="1" applyBorder="1" applyAlignment="1">
      <alignment vertical="center"/>
    </xf>
    <xf numFmtId="0" fontId="136" fillId="0" borderId="25" xfId="0" applyFont="1" applyBorder="1" applyAlignment="1">
      <alignment horizontal="center" vertical="center"/>
    </xf>
    <xf numFmtId="41" fontId="141" fillId="0" borderId="2" xfId="3796" applyFont="1" applyFill="1" applyBorder="1" applyAlignment="1" applyProtection="1">
      <alignment vertical="center"/>
    </xf>
    <xf numFmtId="41" fontId="136" fillId="0" borderId="2" xfId="0" applyNumberFormat="1" applyFont="1" applyBorder="1" applyAlignment="1">
      <alignment horizontal="right" vertical="center"/>
    </xf>
    <xf numFmtId="176" fontId="136" fillId="0" borderId="25" xfId="0" applyNumberFormat="1" applyFont="1" applyBorder="1" applyAlignment="1">
      <alignment horizontal="right" vertical="center"/>
    </xf>
    <xf numFmtId="41" fontId="136" fillId="0" borderId="25" xfId="0" applyNumberFormat="1" applyFont="1" applyBorder="1" applyAlignment="1">
      <alignment horizontal="right" vertical="center"/>
    </xf>
    <xf numFmtId="0" fontId="136" fillId="0" borderId="26" xfId="0" applyFont="1" applyBorder="1" applyAlignment="1">
      <alignment horizontal="center" vertical="center"/>
    </xf>
    <xf numFmtId="41" fontId="141" fillId="0" borderId="8" xfId="3796" applyFont="1" applyFill="1" applyBorder="1" applyAlignment="1">
      <alignment vertical="center"/>
    </xf>
    <xf numFmtId="41" fontId="136" fillId="0" borderId="8" xfId="3796" applyFont="1" applyFill="1" applyBorder="1" applyAlignment="1">
      <alignment vertical="center"/>
    </xf>
    <xf numFmtId="0" fontId="144" fillId="0" borderId="69" xfId="0" applyFont="1" applyBorder="1" applyAlignment="1">
      <alignment horizontal="right" wrapText="1"/>
    </xf>
    <xf numFmtId="0" fontId="144" fillId="0" borderId="78" xfId="0" applyFont="1" applyBorder="1" applyAlignment="1">
      <alignment horizontal="right" wrapText="1"/>
    </xf>
    <xf numFmtId="0" fontId="144" fillId="0" borderId="54" xfId="0" applyFont="1" applyBorder="1" applyAlignment="1">
      <alignment horizontal="right" wrapText="1"/>
    </xf>
    <xf numFmtId="3" fontId="144" fillId="0" borderId="54" xfId="0" applyNumberFormat="1" applyFont="1" applyBorder="1" applyAlignment="1">
      <alignment horizontal="right" vertical="center" wrapText="1"/>
    </xf>
    <xf numFmtId="3" fontId="144" fillId="0" borderId="69" xfId="0" applyNumberFormat="1" applyFont="1" applyBorder="1" applyAlignment="1">
      <alignment horizontal="right" vertical="center" wrapText="1"/>
    </xf>
    <xf numFmtId="0" fontId="132" fillId="0" borderId="78" xfId="0" applyFont="1" applyBorder="1"/>
    <xf numFmtId="0" fontId="145" fillId="0" borderId="79" xfId="0" applyFont="1" applyBorder="1" applyAlignment="1">
      <alignment horizontal="center" vertical="center" wrapText="1"/>
    </xf>
    <xf numFmtId="0" fontId="132" fillId="0" borderId="65" xfId="0" applyFont="1" applyBorder="1" applyAlignment="1">
      <alignment horizontal="center" vertical="center"/>
    </xf>
    <xf numFmtId="3" fontId="144" fillId="0" borderId="65" xfId="0" applyNumberFormat="1" applyFont="1" applyBorder="1" applyAlignment="1">
      <alignment horizontal="right" vertical="center" wrapText="1"/>
    </xf>
    <xf numFmtId="3" fontId="144" fillId="0" borderId="92" xfId="0" applyNumberFormat="1" applyFont="1" applyBorder="1" applyAlignment="1">
      <alignment horizontal="right" vertical="center" wrapText="1"/>
    </xf>
    <xf numFmtId="0" fontId="132" fillId="0" borderId="80" xfId="0" applyFont="1" applyBorder="1"/>
    <xf numFmtId="0" fontId="132" fillId="0" borderId="0" xfId="0" applyFont="1" applyAlignment="1">
      <alignment horizontal="center" vertical="center"/>
    </xf>
    <xf numFmtId="0" fontId="133" fillId="0" borderId="13" xfId="0" applyFont="1" applyBorder="1" applyAlignment="1">
      <alignment vertical="center"/>
    </xf>
    <xf numFmtId="0" fontId="133" fillId="0" borderId="14" xfId="0" applyFont="1" applyBorder="1" applyAlignment="1">
      <alignment vertical="center"/>
    </xf>
    <xf numFmtId="0" fontId="133" fillId="0" borderId="15" xfId="0" applyFont="1" applyBorder="1" applyAlignment="1">
      <alignment vertical="center"/>
    </xf>
    <xf numFmtId="41" fontId="133" fillId="0" borderId="0" xfId="3796" applyFont="1" applyAlignment="1">
      <alignment vertical="center"/>
    </xf>
    <xf numFmtId="312" fontId="132" fillId="0" borderId="0" xfId="3796" applyNumberFormat="1" applyFont="1" applyAlignment="1">
      <alignment vertical="center"/>
    </xf>
    <xf numFmtId="41" fontId="132" fillId="0" borderId="0" xfId="3796" applyFont="1" applyAlignment="1">
      <alignment vertical="center"/>
    </xf>
    <xf numFmtId="12" fontId="132" fillId="0" borderId="0" xfId="0" applyNumberFormat="1" applyFont="1" applyAlignment="1">
      <alignment vertical="center"/>
    </xf>
    <xf numFmtId="0" fontId="133" fillId="0" borderId="16" xfId="0" applyFont="1" applyBorder="1" applyAlignment="1">
      <alignment vertical="center"/>
    </xf>
    <xf numFmtId="0" fontId="133" fillId="0" borderId="17" xfId="0" applyFont="1" applyBorder="1" applyAlignment="1">
      <alignment vertical="center"/>
    </xf>
    <xf numFmtId="312" fontId="132" fillId="0" borderId="0" xfId="3796" applyNumberFormat="1" applyFont="1" applyAlignment="1"/>
    <xf numFmtId="176" fontId="133" fillId="0" borderId="0" xfId="3796" applyNumberFormat="1" applyFont="1" applyFill="1" applyBorder="1" applyAlignment="1" applyProtection="1">
      <alignment vertical="center"/>
    </xf>
    <xf numFmtId="43" fontId="132" fillId="0" borderId="0" xfId="3796" applyNumberFormat="1" applyFont="1" applyAlignment="1">
      <alignment vertical="center"/>
    </xf>
    <xf numFmtId="0" fontId="133" fillId="0" borderId="18" xfId="0" applyFont="1" applyBorder="1" applyAlignment="1">
      <alignment vertical="center"/>
    </xf>
    <xf numFmtId="0" fontId="133" fillId="0" borderId="19" xfId="0" applyFont="1" applyBorder="1" applyAlignment="1">
      <alignment vertical="center"/>
    </xf>
    <xf numFmtId="0" fontId="133" fillId="0" borderId="20" xfId="0" applyFont="1" applyBorder="1" applyAlignment="1">
      <alignment vertical="center"/>
    </xf>
    <xf numFmtId="41" fontId="132" fillId="0" borderId="0" xfId="3796" applyFont="1" applyAlignment="1"/>
    <xf numFmtId="12" fontId="132" fillId="0" borderId="0" xfId="0" applyNumberFormat="1" applyFont="1"/>
    <xf numFmtId="0" fontId="143" fillId="0" borderId="0" xfId="0" applyFont="1" applyAlignment="1">
      <alignment vertical="center"/>
    </xf>
    <xf numFmtId="41" fontId="136" fillId="0" borderId="0" xfId="0" applyNumberFormat="1" applyFont="1" applyAlignment="1">
      <alignment vertical="center"/>
    </xf>
    <xf numFmtId="41" fontId="136" fillId="0" borderId="0" xfId="0" applyNumberFormat="1" applyFont="1" applyAlignment="1">
      <alignment horizontal="center" vertical="center"/>
    </xf>
    <xf numFmtId="0" fontId="132" fillId="0" borderId="7" xfId="0" applyFont="1" applyBorder="1" applyAlignment="1">
      <alignment horizontal="center" vertical="center"/>
    </xf>
    <xf numFmtId="41" fontId="136" fillId="0" borderId="8" xfId="0" applyNumberFormat="1" applyFont="1" applyBorder="1" applyAlignment="1">
      <alignment horizontal="center" vertical="center"/>
    </xf>
    <xf numFmtId="41" fontId="136" fillId="0" borderId="9" xfId="0" applyNumberFormat="1" applyFont="1" applyBorder="1" applyAlignment="1">
      <alignment horizontal="center" vertical="center"/>
    </xf>
    <xf numFmtId="41" fontId="132" fillId="0" borderId="0" xfId="0" applyNumberFormat="1" applyFont="1"/>
    <xf numFmtId="0" fontId="132" fillId="0" borderId="10" xfId="0" applyFont="1" applyBorder="1" applyAlignment="1">
      <alignment horizontal="center" vertical="center"/>
    </xf>
    <xf numFmtId="0" fontId="136" fillId="0" borderId="11" xfId="0" applyFont="1" applyBorder="1" applyAlignment="1">
      <alignment horizontal="center" vertical="center"/>
    </xf>
    <xf numFmtId="41" fontId="136" fillId="0" borderId="11" xfId="0" applyNumberFormat="1" applyFont="1" applyBorder="1" applyAlignment="1">
      <alignment horizontal="center" vertical="center"/>
    </xf>
    <xf numFmtId="41" fontId="136" fillId="0" borderId="12" xfId="0" applyNumberFormat="1" applyFont="1" applyBorder="1" applyAlignment="1">
      <alignment horizontal="center" vertical="center"/>
    </xf>
    <xf numFmtId="41" fontId="136" fillId="0" borderId="0" xfId="3796" applyFont="1" applyFill="1" applyAlignment="1">
      <alignment horizontal="center" vertical="center"/>
    </xf>
    <xf numFmtId="0" fontId="137" fillId="0" borderId="2" xfId="0" applyFont="1" applyBorder="1" applyAlignment="1">
      <alignment horizontal="center" vertical="center"/>
    </xf>
    <xf numFmtId="0" fontId="137" fillId="0" borderId="3" xfId="0" applyFont="1" applyBorder="1" applyAlignment="1">
      <alignment horizontal="center" vertical="center"/>
    </xf>
    <xf numFmtId="0" fontId="147" fillId="0" borderId="7" xfId="0" applyFont="1" applyBorder="1" applyAlignment="1">
      <alignment vertical="center"/>
    </xf>
    <xf numFmtId="0" fontId="147" fillId="0" borderId="8" xfId="0" applyFont="1" applyBorder="1" applyAlignment="1">
      <alignment horizontal="center" vertical="center"/>
    </xf>
    <xf numFmtId="0" fontId="147" fillId="0" borderId="8" xfId="0" applyFont="1" applyBorder="1" applyAlignment="1">
      <alignment vertical="center"/>
    </xf>
    <xf numFmtId="176" fontId="147" fillId="0" borderId="8" xfId="0" applyNumberFormat="1" applyFont="1" applyBorder="1" applyAlignment="1">
      <alignment horizontal="right" vertical="center"/>
    </xf>
    <xf numFmtId="178" fontId="147" fillId="0" borderId="8" xfId="0" applyNumberFormat="1" applyFont="1" applyBorder="1" applyAlignment="1">
      <alignment horizontal="right" vertical="center"/>
    </xf>
    <xf numFmtId="0" fontId="147" fillId="0" borderId="9" xfId="0" applyFont="1" applyBorder="1" applyAlignment="1">
      <alignment horizontal="center" vertical="center"/>
    </xf>
    <xf numFmtId="41" fontId="136" fillId="0" borderId="7" xfId="0" applyNumberFormat="1" applyFont="1" applyBorder="1" applyAlignment="1">
      <alignment vertical="center"/>
    </xf>
    <xf numFmtId="41" fontId="136" fillId="0" borderId="8" xfId="0" applyNumberFormat="1" applyFont="1" applyBorder="1" applyAlignment="1">
      <alignment vertical="center"/>
    </xf>
    <xf numFmtId="41" fontId="136" fillId="0" borderId="9" xfId="3796" applyFont="1" applyFill="1" applyBorder="1" applyAlignment="1">
      <alignment horizontal="center" vertical="center"/>
    </xf>
    <xf numFmtId="0" fontId="136" fillId="0" borderId="7" xfId="0" applyFont="1" applyBorder="1" applyAlignment="1">
      <alignment vertical="center"/>
    </xf>
    <xf numFmtId="177" fontId="136" fillId="0" borderId="8" xfId="0" applyNumberFormat="1" applyFont="1" applyBorder="1" applyAlignment="1">
      <alignment vertical="center"/>
    </xf>
    <xf numFmtId="176" fontId="136" fillId="0" borderId="8" xfId="0" applyNumberFormat="1" applyFont="1" applyBorder="1" applyAlignment="1">
      <alignment horizontal="right" vertical="center"/>
    </xf>
    <xf numFmtId="178" fontId="136" fillId="0" borderId="8" xfId="0" applyNumberFormat="1" applyFont="1" applyBorder="1" applyAlignment="1">
      <alignment horizontal="right" vertical="center"/>
    </xf>
    <xf numFmtId="3" fontId="136" fillId="0" borderId="8" xfId="0" applyNumberFormat="1" applyFont="1" applyBorder="1" applyAlignment="1">
      <alignment vertical="center"/>
    </xf>
    <xf numFmtId="0" fontId="141" fillId="0" borderId="7" xfId="0" applyFont="1" applyBorder="1" applyAlignment="1">
      <alignment vertical="center"/>
    </xf>
    <xf numFmtId="0" fontId="141" fillId="0" borderId="8" xfId="0" applyFont="1" applyBorder="1" applyAlignment="1">
      <alignment vertical="center"/>
    </xf>
    <xf numFmtId="176" fontId="141" fillId="0" borderId="8" xfId="0" applyNumberFormat="1" applyFont="1" applyBorder="1" applyAlignment="1">
      <alignment horizontal="right" vertical="center"/>
    </xf>
    <xf numFmtId="178" fontId="141" fillId="0" borderId="8" xfId="0" applyNumberFormat="1" applyFont="1" applyBorder="1" applyAlignment="1">
      <alignment horizontal="right" vertical="center"/>
    </xf>
    <xf numFmtId="262" fontId="136" fillId="0" borderId="8" xfId="0" applyNumberFormat="1" applyFont="1" applyBorder="1" applyAlignment="1">
      <alignment vertical="center"/>
    </xf>
    <xf numFmtId="0" fontId="136" fillId="0" borderId="39" xfId="0" applyFont="1" applyBorder="1" applyAlignment="1">
      <alignment vertical="center"/>
    </xf>
    <xf numFmtId="178" fontId="136" fillId="0" borderId="25" xfId="0" applyNumberFormat="1" applyFont="1" applyBorder="1" applyAlignment="1">
      <alignment horizontal="right" vertical="center"/>
    </xf>
    <xf numFmtId="41" fontId="132" fillId="0" borderId="7" xfId="0" applyNumberFormat="1" applyFont="1" applyBorder="1"/>
    <xf numFmtId="41" fontId="132" fillId="0" borderId="8" xfId="0" applyNumberFormat="1" applyFont="1" applyBorder="1"/>
    <xf numFmtId="41" fontId="132" fillId="0" borderId="9" xfId="3796" applyFont="1" applyFill="1" applyBorder="1" applyAlignment="1">
      <alignment horizontal="center"/>
    </xf>
    <xf numFmtId="0" fontId="136" fillId="0" borderId="10" xfId="0" applyFont="1" applyBorder="1" applyAlignment="1">
      <alignment vertical="center"/>
    </xf>
    <xf numFmtId="0" fontId="136" fillId="0" borderId="11" xfId="0" applyFont="1" applyBorder="1" applyAlignment="1">
      <alignment vertical="center"/>
    </xf>
    <xf numFmtId="176" fontId="136" fillId="0" borderId="11" xfId="0" applyNumberFormat="1" applyFont="1" applyBorder="1" applyAlignment="1">
      <alignment horizontal="right" vertical="center"/>
    </xf>
    <xf numFmtId="178" fontId="136" fillId="0" borderId="11" xfId="0" applyNumberFormat="1" applyFont="1" applyBorder="1" applyAlignment="1">
      <alignment horizontal="right" vertical="center"/>
    </xf>
    <xf numFmtId="0" fontId="136" fillId="0" borderId="12" xfId="0" applyFont="1" applyBorder="1" applyAlignment="1">
      <alignment horizontal="center" vertical="center"/>
    </xf>
    <xf numFmtId="41" fontId="132" fillId="0" borderId="10" xfId="0" applyNumberFormat="1" applyFont="1" applyBorder="1"/>
    <xf numFmtId="41" fontId="132" fillId="0" borderId="11" xfId="0" applyNumberFormat="1" applyFont="1" applyBorder="1"/>
    <xf numFmtId="41" fontId="132" fillId="0" borderId="12" xfId="3796" applyFont="1" applyFill="1" applyBorder="1" applyAlignment="1">
      <alignment horizontal="center"/>
    </xf>
    <xf numFmtId="0" fontId="132" fillId="0" borderId="0" xfId="0" applyFont="1" applyAlignment="1">
      <alignment horizontal="center"/>
    </xf>
    <xf numFmtId="41" fontId="132" fillId="0" borderId="0" xfId="3796" applyFont="1" applyFill="1" applyAlignment="1">
      <alignment horizontal="center"/>
    </xf>
    <xf numFmtId="0" fontId="136" fillId="0" borderId="8" xfId="0" applyFont="1" applyBorder="1" applyAlignment="1">
      <alignment horizontal="right" vertical="center"/>
    </xf>
    <xf numFmtId="43" fontId="136" fillId="0" borderId="0" xfId="0" applyNumberFormat="1" applyFont="1" applyAlignment="1">
      <alignment vertical="center"/>
    </xf>
    <xf numFmtId="43" fontId="141" fillId="0" borderId="0" xfId="0" applyNumberFormat="1" applyFont="1" applyAlignment="1">
      <alignment vertical="center"/>
    </xf>
    <xf numFmtId="0" fontId="136" fillId="0" borderId="11" xfId="0" applyFont="1" applyBorder="1" applyAlignment="1">
      <alignment horizontal="right" vertical="center"/>
    </xf>
    <xf numFmtId="41" fontId="136" fillId="0" borderId="11" xfId="0" applyNumberFormat="1" applyFont="1" applyBorder="1" applyAlignment="1">
      <alignment horizontal="right" vertical="center"/>
    </xf>
    <xf numFmtId="0" fontId="136" fillId="0" borderId="12" xfId="0" applyFont="1" applyBorder="1" applyAlignment="1">
      <alignment vertical="center"/>
    </xf>
    <xf numFmtId="180" fontId="147" fillId="0" borderId="135" xfId="0" applyNumberFormat="1" applyFont="1" applyBorder="1" applyAlignment="1">
      <alignment vertical="center"/>
    </xf>
    <xf numFmtId="180" fontId="147" fillId="0" borderId="136" xfId="0" applyNumberFormat="1" applyFont="1" applyBorder="1" applyAlignment="1">
      <alignment vertical="center"/>
    </xf>
    <xf numFmtId="180" fontId="147" fillId="0" borderId="133" xfId="0" applyNumberFormat="1" applyFont="1" applyBorder="1" applyAlignment="1">
      <alignment vertical="center"/>
    </xf>
    <xf numFmtId="179" fontId="147" fillId="0" borderId="134" xfId="0" applyNumberFormat="1" applyFont="1" applyBorder="1" applyAlignment="1">
      <alignment horizontal="right" vertical="center"/>
    </xf>
    <xf numFmtId="179" fontId="147" fillId="0" borderId="137" xfId="0" applyNumberFormat="1" applyFont="1" applyBorder="1" applyAlignment="1">
      <alignment horizontal="right" vertical="center"/>
    </xf>
    <xf numFmtId="180" fontId="136" fillId="0" borderId="16" xfId="0" applyNumberFormat="1" applyFont="1" applyBorder="1" applyAlignment="1">
      <alignment vertical="center"/>
    </xf>
    <xf numFmtId="180" fontId="136" fillId="0" borderId="0" xfId="0" applyNumberFormat="1" applyFont="1" applyAlignment="1">
      <alignment vertical="center"/>
    </xf>
    <xf numFmtId="180" fontId="136" fillId="0" borderId="1" xfId="0" applyNumberFormat="1" applyFont="1" applyBorder="1" applyAlignment="1">
      <alignment vertical="center"/>
    </xf>
    <xf numFmtId="179" fontId="136" fillId="0" borderId="2" xfId="0" applyNumberFormat="1" applyFont="1" applyBorder="1" applyAlignment="1">
      <alignment horizontal="right" vertical="center"/>
    </xf>
    <xf numFmtId="179" fontId="136" fillId="0" borderId="21" xfId="0" applyNumberFormat="1" applyFont="1" applyBorder="1" applyAlignment="1">
      <alignment horizontal="right" vertical="center"/>
    </xf>
    <xf numFmtId="180" fontId="148" fillId="0" borderId="16" xfId="0" applyNumberFormat="1" applyFont="1" applyBorder="1" applyAlignment="1">
      <alignment vertical="center"/>
    </xf>
    <xf numFmtId="180" fontId="148" fillId="0" borderId="0" xfId="0" applyNumberFormat="1" applyFont="1" applyAlignment="1">
      <alignment vertical="center"/>
    </xf>
    <xf numFmtId="180" fontId="148" fillId="0" borderId="1" xfId="0" applyNumberFormat="1" applyFont="1" applyBorder="1" applyAlignment="1">
      <alignment vertical="center"/>
    </xf>
    <xf numFmtId="179" fontId="148" fillId="0" borderId="2" xfId="0" applyNumberFormat="1" applyFont="1" applyBorder="1" applyAlignment="1">
      <alignment horizontal="right" vertical="center"/>
    </xf>
    <xf numFmtId="179" fontId="148" fillId="0" borderId="21" xfId="0" applyNumberFormat="1" applyFont="1" applyBorder="1" applyAlignment="1">
      <alignment horizontal="right" vertical="center"/>
    </xf>
    <xf numFmtId="180" fontId="141" fillId="0" borderId="16" xfId="0" applyNumberFormat="1" applyFont="1" applyBorder="1" applyAlignment="1">
      <alignment vertical="center"/>
    </xf>
    <xf numFmtId="180" fontId="141" fillId="0" borderId="0" xfId="0" applyNumberFormat="1" applyFont="1" applyAlignment="1">
      <alignment vertical="center"/>
    </xf>
    <xf numFmtId="180" fontId="141" fillId="0" borderId="1" xfId="0" applyNumberFormat="1" applyFont="1" applyBorder="1" applyAlignment="1">
      <alignment vertical="center"/>
    </xf>
    <xf numFmtId="179" fontId="141" fillId="0" borderId="2" xfId="0" applyNumberFormat="1" applyFont="1" applyBorder="1" applyAlignment="1">
      <alignment horizontal="right" vertical="center"/>
    </xf>
    <xf numFmtId="179" fontId="141" fillId="0" borderId="21" xfId="0" applyNumberFormat="1" applyFont="1" applyBorder="1" applyAlignment="1">
      <alignment horizontal="right" vertical="center"/>
    </xf>
    <xf numFmtId="180" fontId="136" fillId="0" borderId="18" xfId="0" applyNumberFormat="1" applyFont="1" applyBorder="1" applyAlignment="1">
      <alignment vertical="center"/>
    </xf>
    <xf numFmtId="180" fontId="136" fillId="0" borderId="19" xfId="0" applyNumberFormat="1" applyFont="1" applyBorder="1" applyAlignment="1">
      <alignment vertical="center"/>
    </xf>
    <xf numFmtId="180" fontId="136" fillId="0" borderId="74" xfId="0" applyNumberFormat="1" applyFont="1" applyBorder="1" applyAlignment="1">
      <alignment vertical="center"/>
    </xf>
    <xf numFmtId="179" fontId="136" fillId="0" borderId="22" xfId="0" applyNumberFormat="1" applyFont="1" applyBorder="1" applyAlignment="1">
      <alignment horizontal="right" vertical="center"/>
    </xf>
    <xf numFmtId="179" fontId="136" fillId="0" borderId="138" xfId="0" applyNumberFormat="1" applyFont="1" applyBorder="1" applyAlignment="1">
      <alignment horizontal="right" vertical="center"/>
    </xf>
    <xf numFmtId="41" fontId="136" fillId="0" borderId="8" xfId="0" applyNumberFormat="1" applyFont="1" applyBorder="1" applyAlignment="1">
      <alignment horizontal="right"/>
    </xf>
    <xf numFmtId="0" fontId="132" fillId="0" borderId="9" xfId="0" applyFont="1" applyBorder="1"/>
    <xf numFmtId="0" fontId="136" fillId="0" borderId="10" xfId="0" applyFont="1" applyBorder="1" applyAlignment="1">
      <alignment horizontal="center" vertical="center"/>
    </xf>
    <xf numFmtId="41" fontId="136" fillId="0" borderId="11" xfId="0" applyNumberFormat="1" applyFont="1" applyBorder="1" applyAlignment="1">
      <alignment horizontal="right"/>
    </xf>
    <xf numFmtId="0" fontId="132" fillId="0" borderId="12" xfId="0" applyFont="1" applyBorder="1"/>
    <xf numFmtId="0" fontId="149" fillId="0" borderId="0" xfId="0" applyFont="1" applyAlignment="1">
      <alignment horizontal="center"/>
    </xf>
    <xf numFmtId="0" fontId="150" fillId="0" borderId="0" xfId="0" applyFont="1" applyAlignment="1">
      <alignment horizontal="left" vertical="center"/>
    </xf>
    <xf numFmtId="0" fontId="151" fillId="0" borderId="0" xfId="0" applyFont="1" applyAlignment="1">
      <alignment horizontal="center" vertical="center"/>
    </xf>
    <xf numFmtId="0" fontId="152" fillId="30" borderId="25" xfId="17513" applyFont="1" applyFill="1" applyBorder="1" applyAlignment="1">
      <alignment horizontal="right" vertical="center"/>
    </xf>
    <xf numFmtId="0" fontId="152" fillId="30" borderId="8" xfId="17513" applyFont="1" applyFill="1" applyBorder="1" applyAlignment="1">
      <alignment horizontal="center" vertical="center"/>
    </xf>
    <xf numFmtId="0" fontId="152" fillId="0" borderId="0" xfId="17513" applyFont="1" applyAlignment="1">
      <alignment vertical="center"/>
    </xf>
    <xf numFmtId="0" fontId="153" fillId="0" borderId="0" xfId="17514" applyFont="1">
      <alignment vertical="center"/>
    </xf>
    <xf numFmtId="0" fontId="152" fillId="30" borderId="36" xfId="17513" applyFont="1" applyFill="1" applyBorder="1" applyAlignment="1">
      <alignment horizontal="left" vertical="center"/>
    </xf>
    <xf numFmtId="0" fontId="152" fillId="0" borderId="53" xfId="17513" applyFont="1" applyBorder="1" applyAlignment="1">
      <alignment horizontal="center" vertical="center"/>
    </xf>
    <xf numFmtId="0" fontId="152" fillId="0" borderId="53" xfId="17513" applyFont="1" applyBorder="1" applyAlignment="1">
      <alignment vertical="center"/>
    </xf>
    <xf numFmtId="0" fontId="152" fillId="0" borderId="52" xfId="17513" applyFont="1" applyBorder="1" applyAlignment="1">
      <alignment horizontal="center" vertical="center"/>
    </xf>
    <xf numFmtId="245" fontId="152" fillId="0" borderId="52" xfId="17513" applyNumberFormat="1" applyFont="1" applyBorder="1" applyAlignment="1">
      <alignment vertical="center"/>
    </xf>
    <xf numFmtId="0" fontId="152" fillId="30" borderId="52" xfId="17513" applyFont="1" applyFill="1" applyBorder="1" applyAlignment="1">
      <alignment horizontal="center" vertical="center"/>
    </xf>
    <xf numFmtId="0" fontId="152" fillId="30" borderId="52" xfId="17513" applyFont="1" applyFill="1" applyBorder="1" applyAlignment="1">
      <alignment vertical="center"/>
    </xf>
    <xf numFmtId="37" fontId="152" fillId="0" borderId="52" xfId="17513" applyNumberFormat="1" applyFont="1" applyBorder="1" applyAlignment="1">
      <alignment vertical="center"/>
    </xf>
    <xf numFmtId="0" fontId="152" fillId="0" borderId="52" xfId="17513" applyFont="1" applyBorder="1" applyAlignment="1">
      <alignment vertical="center"/>
    </xf>
    <xf numFmtId="322" fontId="152" fillId="0" borderId="52" xfId="17513" applyNumberFormat="1" applyFont="1" applyBorder="1" applyAlignment="1">
      <alignment vertical="center"/>
    </xf>
    <xf numFmtId="0" fontId="152" fillId="30" borderId="52" xfId="17513" applyFont="1" applyFill="1" applyBorder="1" applyAlignment="1">
      <alignment horizontal="center" vertical="center" wrapText="1"/>
    </xf>
    <xf numFmtId="39" fontId="152" fillId="30" borderId="52" xfId="17513" applyNumberFormat="1" applyFont="1" applyFill="1" applyBorder="1" applyAlignment="1">
      <alignment vertical="center"/>
    </xf>
    <xf numFmtId="0" fontId="152" fillId="0" borderId="128" xfId="17513" applyFont="1" applyBorder="1" applyAlignment="1">
      <alignment horizontal="center" vertical="center"/>
    </xf>
    <xf numFmtId="322" fontId="152" fillId="0" borderId="128" xfId="17513" applyNumberFormat="1" applyFont="1" applyBorder="1" applyAlignment="1">
      <alignment vertical="center"/>
    </xf>
    <xf numFmtId="0" fontId="152" fillId="0" borderId="46" xfId="17513" applyFont="1" applyBorder="1" applyAlignment="1">
      <alignment horizontal="center" vertical="center"/>
    </xf>
    <xf numFmtId="322" fontId="152" fillId="0" borderId="46" xfId="17513" applyNumberFormat="1" applyFont="1" applyBorder="1" applyAlignment="1">
      <alignment vertical="center"/>
    </xf>
    <xf numFmtId="39" fontId="152" fillId="3" borderId="52" xfId="17513" applyNumberFormat="1" applyFont="1" applyFill="1" applyBorder="1" applyAlignment="1">
      <alignment vertical="center"/>
    </xf>
    <xf numFmtId="0" fontId="154" fillId="0" borderId="0" xfId="17515" applyFont="1"/>
    <xf numFmtId="0" fontId="155" fillId="0" borderId="0" xfId="17514" applyFont="1">
      <alignment vertical="center"/>
    </xf>
    <xf numFmtId="0" fontId="149" fillId="0" borderId="0" xfId="0" applyFont="1"/>
    <xf numFmtId="0" fontId="156" fillId="0" borderId="48" xfId="0" applyFont="1" applyBorder="1" applyAlignment="1">
      <alignment vertical="center"/>
    </xf>
    <xf numFmtId="0" fontId="156" fillId="0" borderId="0" xfId="0" applyFont="1" applyAlignment="1">
      <alignment vertical="center"/>
    </xf>
    <xf numFmtId="0" fontId="156" fillId="0" borderId="0" xfId="0" applyFont="1" applyAlignment="1">
      <alignment horizontal="center" vertical="center"/>
    </xf>
    <xf numFmtId="0" fontId="157" fillId="0" borderId="0" xfId="0" applyFont="1" applyAlignment="1">
      <alignment horizontal="center" vertical="center"/>
    </xf>
    <xf numFmtId="0" fontId="157" fillId="0" borderId="0" xfId="0" applyFont="1" applyAlignment="1">
      <alignment vertical="center"/>
    </xf>
    <xf numFmtId="0" fontId="136" fillId="30" borderId="25" xfId="2" applyFont="1" applyFill="1" applyBorder="1" applyAlignment="1">
      <alignment horizontal="center" vertical="center" shrinkToFit="1"/>
    </xf>
    <xf numFmtId="0" fontId="157" fillId="0" borderId="40" xfId="0" applyFont="1" applyBorder="1" applyAlignment="1">
      <alignment horizontal="center" vertical="center"/>
    </xf>
    <xf numFmtId="0" fontId="157" fillId="30" borderId="36" xfId="0" applyFont="1" applyFill="1" applyBorder="1" applyAlignment="1">
      <alignment horizontal="center" vertical="center"/>
    </xf>
    <xf numFmtId="0" fontId="136" fillId="30" borderId="36" xfId="2" applyFont="1" applyFill="1" applyBorder="1" applyAlignment="1">
      <alignment horizontal="center" vertical="center" shrinkToFit="1"/>
    </xf>
    <xf numFmtId="0" fontId="157" fillId="0" borderId="8" xfId="0" applyFont="1" applyBorder="1" applyAlignment="1">
      <alignment horizontal="center" vertical="center"/>
    </xf>
    <xf numFmtId="3" fontId="157" fillId="0" borderId="8" xfId="0" applyNumberFormat="1" applyFont="1" applyBorder="1" applyAlignment="1">
      <alignment vertical="center"/>
    </xf>
    <xf numFmtId="3" fontId="158" fillId="0" borderId="8" xfId="0" applyNumberFormat="1" applyFont="1" applyBorder="1" applyAlignment="1">
      <alignment vertical="center"/>
    </xf>
    <xf numFmtId="0" fontId="157" fillId="0" borderId="8" xfId="0" applyFont="1" applyBorder="1" applyAlignment="1">
      <alignment vertical="center"/>
    </xf>
    <xf numFmtId="0" fontId="158" fillId="0" borderId="8" xfId="0" applyFont="1" applyBorder="1" applyAlignment="1">
      <alignment horizontal="center" vertical="center"/>
    </xf>
    <xf numFmtId="3" fontId="157" fillId="33" borderId="8" xfId="0" applyNumberFormat="1" applyFont="1" applyFill="1" applyBorder="1" applyAlignment="1">
      <alignment vertical="center"/>
    </xf>
    <xf numFmtId="0" fontId="157" fillId="0" borderId="131" xfId="0" applyFont="1" applyBorder="1" applyAlignment="1">
      <alignment horizontal="center" vertical="center" wrapText="1"/>
    </xf>
    <xf numFmtId="0" fontId="157" fillId="0" borderId="131" xfId="0" applyFont="1" applyBorder="1" applyAlignment="1">
      <alignment horizontal="center" vertical="center"/>
    </xf>
    <xf numFmtId="0" fontId="157" fillId="0" borderId="133" xfId="0" applyFont="1" applyBorder="1" applyAlignment="1">
      <alignment horizontal="center" vertical="center"/>
    </xf>
    <xf numFmtId="3" fontId="157" fillId="33" borderId="131" xfId="0" applyNumberFormat="1" applyFont="1" applyFill="1" applyBorder="1" applyAlignment="1">
      <alignment vertical="center"/>
    </xf>
    <xf numFmtId="3" fontId="157" fillId="0" borderId="131" xfId="0" applyNumberFormat="1" applyFont="1" applyBorder="1" applyAlignment="1">
      <alignment vertical="center"/>
    </xf>
    <xf numFmtId="3" fontId="158" fillId="0" borderId="131" xfId="0" applyNumberFormat="1" applyFont="1" applyBorder="1" applyAlignment="1">
      <alignment vertical="center"/>
    </xf>
    <xf numFmtId="0" fontId="157" fillId="0" borderId="131" xfId="0" applyFont="1" applyBorder="1" applyAlignment="1">
      <alignment vertical="center"/>
    </xf>
    <xf numFmtId="0" fontId="158" fillId="30" borderId="8" xfId="0" applyFont="1" applyFill="1" applyBorder="1" applyAlignment="1">
      <alignment horizontal="center" vertical="center"/>
    </xf>
    <xf numFmtId="0" fontId="158" fillId="30" borderId="40" xfId="0" applyFont="1" applyFill="1" applyBorder="1" applyAlignment="1">
      <alignment horizontal="center" vertical="center"/>
    </xf>
    <xf numFmtId="186" fontId="158" fillId="30" borderId="8" xfId="0" applyNumberFormat="1" applyFont="1" applyFill="1" applyBorder="1" applyAlignment="1">
      <alignment vertical="center"/>
    </xf>
    <xf numFmtId="3" fontId="158" fillId="30" borderId="8" xfId="0" applyNumberFormat="1" applyFont="1" applyFill="1" applyBorder="1" applyAlignment="1">
      <alignment vertical="center"/>
    </xf>
    <xf numFmtId="0" fontId="157" fillId="30" borderId="8" xfId="0" applyFont="1" applyFill="1" applyBorder="1" applyAlignment="1">
      <alignment vertical="center"/>
    </xf>
    <xf numFmtId="0" fontId="157" fillId="30" borderId="25" xfId="0" applyFont="1" applyFill="1" applyBorder="1" applyAlignment="1">
      <alignment horizontal="center" vertical="center"/>
    </xf>
    <xf numFmtId="0" fontId="157" fillId="30" borderId="25" xfId="0" applyFont="1" applyFill="1" applyBorder="1" applyAlignment="1">
      <alignment horizontal="center" vertical="center" shrinkToFit="1"/>
    </xf>
    <xf numFmtId="320" fontId="157" fillId="0" borderId="44" xfId="0" applyNumberFormat="1" applyFont="1" applyBorder="1" applyAlignment="1">
      <alignment horizontal="center" vertical="center"/>
    </xf>
    <xf numFmtId="0" fontId="136" fillId="0" borderId="46" xfId="2" applyFont="1" applyBorder="1" applyAlignment="1">
      <alignment horizontal="center" vertical="center" shrinkToFit="1"/>
    </xf>
    <xf numFmtId="2" fontId="136" fillId="0" borderId="46" xfId="2" applyNumberFormat="1" applyFont="1" applyBorder="1" applyAlignment="1">
      <alignment horizontal="center" vertical="center" shrinkToFit="1"/>
    </xf>
    <xf numFmtId="2" fontId="136" fillId="0" borderId="40" xfId="2" applyNumberFormat="1" applyFont="1" applyBorder="1" applyAlignment="1">
      <alignment horizontal="center" vertical="center" shrinkToFit="1"/>
    </xf>
    <xf numFmtId="0" fontId="136" fillId="0" borderId="24" xfId="2" applyFont="1" applyBorder="1" applyAlignment="1">
      <alignment horizontal="center" vertical="center" shrinkToFit="1"/>
    </xf>
    <xf numFmtId="0" fontId="136" fillId="30" borderId="46" xfId="2" applyFont="1" applyFill="1" applyBorder="1" applyAlignment="1">
      <alignment horizontal="center" vertical="center" shrinkToFit="1"/>
    </xf>
    <xf numFmtId="320" fontId="157" fillId="30" borderId="46" xfId="0" applyNumberFormat="1" applyFont="1" applyFill="1" applyBorder="1" applyAlignment="1">
      <alignment horizontal="center" vertical="center"/>
    </xf>
    <xf numFmtId="187" fontId="157" fillId="30" borderId="40" xfId="0" applyNumberFormat="1" applyFont="1" applyFill="1" applyBorder="1" applyAlignment="1">
      <alignment horizontal="center" vertical="center"/>
    </xf>
    <xf numFmtId="0" fontId="158" fillId="32" borderId="46" xfId="0" applyFont="1" applyFill="1" applyBorder="1" applyAlignment="1">
      <alignment horizontal="center" vertical="center"/>
    </xf>
    <xf numFmtId="320" fontId="158" fillId="32" borderId="46" xfId="0" applyNumberFormat="1" applyFont="1" applyFill="1" applyBorder="1" applyAlignment="1">
      <alignment horizontal="center" vertical="center"/>
    </xf>
    <xf numFmtId="0" fontId="158" fillId="32" borderId="40" xfId="0" applyFont="1" applyFill="1" applyBorder="1" applyAlignment="1">
      <alignment horizontal="center" vertical="center"/>
    </xf>
    <xf numFmtId="245" fontId="158" fillId="32" borderId="8" xfId="0" applyNumberFormat="1" applyFont="1" applyFill="1" applyBorder="1" applyAlignment="1">
      <alignment horizontal="center" vertical="center"/>
    </xf>
    <xf numFmtId="0" fontId="157" fillId="32" borderId="8" xfId="0" applyFont="1" applyFill="1" applyBorder="1" applyAlignment="1">
      <alignment vertical="center"/>
    </xf>
    <xf numFmtId="0" fontId="144" fillId="0" borderId="0" xfId="3772" applyFont="1" applyAlignment="1">
      <alignment horizontal="center" vertical="center" shrinkToFit="1"/>
    </xf>
    <xf numFmtId="0" fontId="145" fillId="0" borderId="0" xfId="0" applyFont="1" applyAlignment="1">
      <alignment vertical="center"/>
    </xf>
    <xf numFmtId="0" fontId="144" fillId="0" borderId="0" xfId="0" applyFont="1" applyAlignment="1">
      <alignment horizontal="center" vertical="center"/>
    </xf>
    <xf numFmtId="283" fontId="144" fillId="0" borderId="0" xfId="0" applyNumberFormat="1" applyFont="1" applyAlignment="1">
      <alignment horizontal="center" vertical="center"/>
    </xf>
    <xf numFmtId="321" fontId="144" fillId="0" borderId="0" xfId="0" applyNumberFormat="1" applyFont="1" applyAlignment="1">
      <alignment horizontal="center" vertical="center"/>
    </xf>
    <xf numFmtId="0" fontId="145" fillId="0" borderId="0" xfId="0" applyFont="1" applyAlignment="1">
      <alignment horizontal="center" vertical="center"/>
    </xf>
    <xf numFmtId="0" fontId="133" fillId="0" borderId="0" xfId="0" applyFont="1" applyAlignment="1">
      <alignment horizontal="center" vertical="center"/>
    </xf>
    <xf numFmtId="0" fontId="133" fillId="0" borderId="0" xfId="0" applyFont="1" applyAlignment="1">
      <alignment horizontal="right" vertical="center"/>
    </xf>
    <xf numFmtId="0" fontId="133" fillId="0" borderId="0" xfId="0" applyFont="1" applyAlignment="1">
      <alignment horizontal="left" vertical="center"/>
    </xf>
    <xf numFmtId="0" fontId="151" fillId="0" borderId="0" xfId="0" applyFont="1" applyAlignment="1">
      <alignment horizontal="center" vertical="center" shrinkToFit="1"/>
    </xf>
    <xf numFmtId="0" fontId="141" fillId="30" borderId="8" xfId="0" applyFont="1" applyFill="1" applyBorder="1" applyAlignment="1">
      <alignment horizontal="center" vertical="center"/>
    </xf>
    <xf numFmtId="0" fontId="136" fillId="0" borderId="0" xfId="0" applyFont="1" applyAlignment="1">
      <alignment horizontal="right" vertical="center"/>
    </xf>
    <xf numFmtId="0" fontId="136" fillId="0" borderId="0" xfId="0" applyFont="1" applyAlignment="1">
      <alignment horizontal="left" vertical="center"/>
    </xf>
    <xf numFmtId="0" fontId="150" fillId="0" borderId="0" xfId="0" applyFont="1"/>
    <xf numFmtId="9" fontId="136" fillId="0" borderId="0" xfId="0" applyNumberFormat="1" applyFont="1" applyAlignment="1">
      <alignment horizontal="right" vertical="center"/>
    </xf>
    <xf numFmtId="313" fontId="159" fillId="0" borderId="8" xfId="2" applyNumberFormat="1" applyFont="1" applyBorder="1">
      <alignment vertical="center"/>
    </xf>
    <xf numFmtId="0" fontId="159" fillId="0" borderId="8" xfId="2" applyFont="1" applyBorder="1">
      <alignment vertical="center"/>
    </xf>
    <xf numFmtId="313" fontId="159" fillId="0" borderId="8" xfId="2" applyNumberFormat="1" applyFont="1" applyBorder="1" applyAlignment="1">
      <alignment horizontal="center" vertical="center"/>
    </xf>
    <xf numFmtId="3" fontId="159" fillId="0" borderId="8" xfId="2" applyNumberFormat="1" applyFont="1" applyBorder="1">
      <alignment vertical="center"/>
    </xf>
    <xf numFmtId="181" fontId="159" fillId="0" borderId="8" xfId="2" applyNumberFormat="1" applyFont="1" applyBorder="1">
      <alignment vertical="center"/>
    </xf>
    <xf numFmtId="313" fontId="159" fillId="0" borderId="8" xfId="2" applyNumberFormat="1" applyFont="1" applyBorder="1" applyAlignment="1">
      <alignment vertical="center" wrapText="1"/>
    </xf>
    <xf numFmtId="0" fontId="159" fillId="0" borderId="0" xfId="2" applyFont="1">
      <alignment vertical="center"/>
    </xf>
    <xf numFmtId="0" fontId="160" fillId="0" borderId="0" xfId="0" applyFont="1" applyAlignment="1">
      <alignment horizontal="center" vertical="center"/>
    </xf>
    <xf numFmtId="0" fontId="160" fillId="0" borderId="0" xfId="0" applyFont="1" applyAlignment="1">
      <alignment vertical="center"/>
    </xf>
    <xf numFmtId="313" fontId="159" fillId="0" borderId="8" xfId="2" applyNumberFormat="1" applyFont="1" applyBorder="1" applyAlignment="1">
      <alignment horizontal="left" vertical="center" indent="1"/>
    </xf>
    <xf numFmtId="9" fontId="159" fillId="0" borderId="8" xfId="2" applyNumberFormat="1" applyFont="1" applyBorder="1" applyAlignment="1">
      <alignment horizontal="left" vertical="center"/>
    </xf>
    <xf numFmtId="319" fontId="159" fillId="0" borderId="8" xfId="2" applyNumberFormat="1" applyFont="1" applyBorder="1">
      <alignment vertical="center"/>
    </xf>
    <xf numFmtId="9" fontId="160" fillId="0" borderId="0" xfId="0" applyNumberFormat="1" applyFont="1" applyAlignment="1">
      <alignment horizontal="center" vertical="center"/>
    </xf>
    <xf numFmtId="313" fontId="159" fillId="0" borderId="8" xfId="2" applyNumberFormat="1" applyFont="1" applyBorder="1" applyAlignment="1">
      <alignment horizontal="left" vertical="center"/>
    </xf>
    <xf numFmtId="313" fontId="154" fillId="0" borderId="8" xfId="0" applyNumberFormat="1" applyFont="1" applyBorder="1" applyAlignment="1">
      <alignment horizontal="left" vertical="center" indent="1"/>
    </xf>
    <xf numFmtId="313" fontId="154" fillId="0" borderId="8" xfId="0" applyNumberFormat="1" applyFont="1" applyBorder="1" applyAlignment="1">
      <alignment horizontal="center" vertical="center" shrinkToFit="1"/>
    </xf>
    <xf numFmtId="0" fontId="154" fillId="0" borderId="8" xfId="0" applyFont="1" applyBorder="1" applyAlignment="1">
      <alignment horizontal="center" vertical="center"/>
    </xf>
    <xf numFmtId="313" fontId="154" fillId="0" borderId="8" xfId="0" applyNumberFormat="1" applyFont="1" applyBorder="1" applyAlignment="1">
      <alignment horizontal="center" vertical="center"/>
    </xf>
    <xf numFmtId="3" fontId="154" fillId="0" borderId="8" xfId="0" applyNumberFormat="1" applyFont="1" applyBorder="1" applyAlignment="1">
      <alignment horizontal="center" vertical="center"/>
    </xf>
    <xf numFmtId="0" fontId="159" fillId="0" borderId="0" xfId="0" applyFont="1" applyAlignment="1">
      <alignment vertical="center"/>
    </xf>
    <xf numFmtId="0" fontId="159" fillId="0" borderId="0" xfId="0" applyFont="1" applyAlignment="1">
      <alignment horizontal="right" vertical="center"/>
    </xf>
    <xf numFmtId="0" fontId="159" fillId="0" borderId="0" xfId="0" applyFont="1" applyAlignment="1">
      <alignment horizontal="left" vertical="center"/>
    </xf>
    <xf numFmtId="313" fontId="159" fillId="0" borderId="131" xfId="2" applyNumberFormat="1" applyFont="1" applyBorder="1" applyAlignment="1">
      <alignment horizontal="left" vertical="center" indent="1"/>
    </xf>
    <xf numFmtId="0" fontId="159" fillId="0" borderId="131" xfId="2" applyFont="1" applyBorder="1" applyAlignment="1">
      <alignment horizontal="left" vertical="center"/>
    </xf>
    <xf numFmtId="0" fontId="159" fillId="0" borderId="131" xfId="2" applyFont="1" applyBorder="1">
      <alignment vertical="center"/>
    </xf>
    <xf numFmtId="313" fontId="159" fillId="0" borderId="131" xfId="2" applyNumberFormat="1" applyFont="1" applyBorder="1" applyAlignment="1">
      <alignment horizontal="center" vertical="center"/>
    </xf>
    <xf numFmtId="3" fontId="159" fillId="0" borderId="131" xfId="2" applyNumberFormat="1" applyFont="1" applyBorder="1">
      <alignment vertical="center"/>
    </xf>
    <xf numFmtId="313" fontId="159" fillId="0" borderId="131" xfId="2" applyNumberFormat="1" applyFont="1" applyBorder="1" applyAlignment="1">
      <alignment vertical="center" wrapText="1"/>
    </xf>
    <xf numFmtId="0" fontId="159" fillId="0" borderId="8" xfId="2" applyFont="1" applyBorder="1" applyAlignment="1">
      <alignment horizontal="left" vertical="center"/>
    </xf>
    <xf numFmtId="0" fontId="154" fillId="0" borderId="8" xfId="0" applyFont="1" applyBorder="1" applyAlignment="1">
      <alignment horizontal="center" vertical="center" shrinkToFit="1"/>
    </xf>
    <xf numFmtId="0" fontId="154" fillId="0" borderId="8" xfId="0" applyFont="1" applyBorder="1" applyAlignment="1">
      <alignment vertical="center"/>
    </xf>
    <xf numFmtId="3" fontId="154" fillId="0" borderId="8" xfId="0" applyNumberFormat="1" applyFont="1" applyBorder="1" applyAlignment="1">
      <alignment horizontal="right" vertical="center"/>
    </xf>
    <xf numFmtId="0" fontId="154" fillId="0" borderId="0" xfId="0" applyFont="1" applyAlignment="1">
      <alignment vertical="center"/>
    </xf>
    <xf numFmtId="0" fontId="154" fillId="0" borderId="0" xfId="0" applyFont="1" applyAlignment="1">
      <alignment horizontal="right" vertical="center"/>
    </xf>
    <xf numFmtId="0" fontId="154" fillId="0" borderId="0" xfId="0" applyFont="1" applyAlignment="1">
      <alignment horizontal="left" vertical="center"/>
    </xf>
    <xf numFmtId="0" fontId="154" fillId="0" borderId="0" xfId="0" applyFont="1"/>
    <xf numFmtId="0" fontId="159" fillId="0" borderId="8" xfId="2" applyFont="1" applyBorder="1" applyAlignment="1">
      <alignment horizontal="left" vertical="center" indent="1"/>
    </xf>
    <xf numFmtId="3" fontId="154" fillId="0" borderId="8" xfId="0" applyNumberFormat="1" applyFont="1" applyBorder="1" applyAlignment="1">
      <alignment vertical="center"/>
    </xf>
    <xf numFmtId="176" fontId="154" fillId="0" borderId="8" xfId="0" applyNumberFormat="1" applyFont="1" applyBorder="1" applyAlignment="1">
      <alignment horizontal="right" vertical="center"/>
    </xf>
    <xf numFmtId="0" fontId="159" fillId="0" borderId="0" xfId="0" applyFont="1"/>
    <xf numFmtId="0" fontId="159" fillId="0" borderId="0" xfId="0" applyFont="1" applyAlignment="1">
      <alignment horizontal="center"/>
    </xf>
    <xf numFmtId="0" fontId="159" fillId="0" borderId="0" xfId="0" applyFont="1" applyAlignment="1">
      <alignment horizontal="right"/>
    </xf>
    <xf numFmtId="0" fontId="159" fillId="0" borderId="0" xfId="0" applyFont="1" applyAlignment="1">
      <alignment horizontal="left"/>
    </xf>
    <xf numFmtId="0" fontId="161" fillId="30" borderId="8" xfId="0" applyFont="1" applyFill="1" applyBorder="1" applyAlignment="1">
      <alignment horizontal="center" vertical="center"/>
    </xf>
    <xf numFmtId="41" fontId="161" fillId="30" borderId="8" xfId="1426" applyFont="1" applyFill="1" applyBorder="1" applyAlignment="1">
      <alignment horizontal="center" vertical="center"/>
    </xf>
    <xf numFmtId="0" fontId="154" fillId="0" borderId="8" xfId="0" applyFont="1" applyBorder="1" applyAlignment="1">
      <alignment vertical="center" shrinkToFit="1"/>
    </xf>
    <xf numFmtId="41" fontId="154" fillId="0" borderId="8" xfId="1426" applyFont="1" applyBorder="1" applyAlignment="1">
      <alignment vertical="center"/>
    </xf>
    <xf numFmtId="0" fontId="154" fillId="0" borderId="131" xfId="0" applyFont="1" applyBorder="1" applyAlignment="1">
      <alignment vertical="center" shrinkToFit="1"/>
    </xf>
    <xf numFmtId="0" fontId="154" fillId="0" borderId="131" xfId="0" applyFont="1" applyBorder="1" applyAlignment="1">
      <alignment vertical="center"/>
    </xf>
    <xf numFmtId="41" fontId="154" fillId="0" borderId="131" xfId="1426" applyFont="1" applyBorder="1" applyAlignment="1">
      <alignment vertical="center"/>
    </xf>
    <xf numFmtId="0" fontId="154" fillId="0" borderId="0" xfId="0" applyFont="1" applyAlignment="1">
      <alignment shrinkToFit="1"/>
    </xf>
    <xf numFmtId="0" fontId="154" fillId="0" borderId="0" xfId="0" applyFont="1" applyAlignment="1">
      <alignment horizontal="center"/>
    </xf>
    <xf numFmtId="41" fontId="154" fillId="0" borderId="0" xfId="1426" applyFont="1"/>
    <xf numFmtId="313" fontId="162" fillId="31" borderId="8" xfId="0" applyNumberFormat="1" applyFont="1" applyFill="1" applyBorder="1" applyAlignment="1">
      <alignment horizontal="center" vertical="center"/>
    </xf>
    <xf numFmtId="0" fontId="154" fillId="0" borderId="0" xfId="0" applyFont="1" applyAlignment="1">
      <alignment horizontal="center" vertical="center"/>
    </xf>
    <xf numFmtId="0" fontId="161" fillId="32" borderId="8" xfId="0" applyFont="1" applyFill="1" applyBorder="1" applyAlignment="1">
      <alignment horizontal="center" vertical="center" shrinkToFit="1"/>
    </xf>
    <xf numFmtId="0" fontId="161" fillId="32" borderId="8" xfId="0" applyFont="1" applyFill="1" applyBorder="1" applyAlignment="1">
      <alignment vertical="center"/>
    </xf>
    <xf numFmtId="181" fontId="161" fillId="32" borderId="8" xfId="0" applyNumberFormat="1" applyFont="1" applyFill="1" applyBorder="1" applyAlignment="1">
      <alignment vertical="center"/>
    </xf>
    <xf numFmtId="313" fontId="161" fillId="32" borderId="8" xfId="0" applyNumberFormat="1" applyFont="1" applyFill="1" applyBorder="1" applyAlignment="1">
      <alignment horizontal="center" vertical="center" shrinkToFit="1"/>
    </xf>
    <xf numFmtId="0" fontId="161" fillId="0" borderId="0" xfId="0" applyFont="1" applyAlignment="1">
      <alignment vertical="center"/>
    </xf>
    <xf numFmtId="0" fontId="161" fillId="0" borderId="0" xfId="0" applyFont="1" applyAlignment="1">
      <alignment horizontal="right" vertical="center"/>
    </xf>
    <xf numFmtId="181" fontId="154" fillId="0" borderId="8" xfId="0" applyNumberFormat="1" applyFont="1" applyBorder="1" applyAlignment="1">
      <alignment vertical="center"/>
    </xf>
    <xf numFmtId="0" fontId="154" fillId="0" borderId="8" xfId="0" applyFont="1" applyBorder="1" applyAlignment="1">
      <alignment horizontal="left" vertical="center" indent="1" shrinkToFit="1"/>
    </xf>
    <xf numFmtId="0" fontId="161" fillId="30" borderId="8" xfId="0" applyFont="1" applyFill="1" applyBorder="1" applyAlignment="1">
      <alignment vertical="center" shrinkToFit="1"/>
    </xf>
    <xf numFmtId="0" fontId="161" fillId="30" borderId="8" xfId="0" applyFont="1" applyFill="1" applyBorder="1" applyAlignment="1">
      <alignment vertical="center"/>
    </xf>
    <xf numFmtId="181" fontId="161" fillId="30" borderId="8" xfId="0" applyNumberFormat="1" applyFont="1" applyFill="1" applyBorder="1" applyAlignment="1">
      <alignment vertical="center"/>
    </xf>
    <xf numFmtId="313" fontId="161" fillId="30" borderId="8" xfId="0" applyNumberFormat="1" applyFont="1" applyFill="1" applyBorder="1" applyAlignment="1">
      <alignment horizontal="center" vertical="center" shrinkToFit="1"/>
    </xf>
    <xf numFmtId="0" fontId="161" fillId="0" borderId="0" xfId="0" applyFont="1" applyAlignment="1">
      <alignment horizontal="center" vertical="center"/>
    </xf>
    <xf numFmtId="0" fontId="154" fillId="0" borderId="131" xfId="0" applyFont="1" applyBorder="1" applyAlignment="1">
      <alignment horizontal="left" vertical="center" indent="1" shrinkToFit="1"/>
    </xf>
    <xf numFmtId="181" fontId="154" fillId="0" borderId="131" xfId="0" applyNumberFormat="1" applyFont="1" applyBorder="1" applyAlignment="1">
      <alignment vertical="center"/>
    </xf>
    <xf numFmtId="0" fontId="133" fillId="0" borderId="0" xfId="0" applyFont="1" applyAlignment="1">
      <alignment shrinkToFit="1"/>
    </xf>
    <xf numFmtId="0" fontId="133" fillId="0" borderId="0" xfId="0" applyFont="1"/>
    <xf numFmtId="0" fontId="133" fillId="0" borderId="0" xfId="0" applyFont="1" applyAlignment="1">
      <alignment horizontal="center" shrinkToFit="1"/>
    </xf>
    <xf numFmtId="0" fontId="133" fillId="0" borderId="0" xfId="0" applyFont="1" applyAlignment="1">
      <alignment horizontal="center"/>
    </xf>
    <xf numFmtId="41" fontId="131" fillId="0" borderId="0" xfId="1426" applyFont="1" applyFill="1" applyAlignment="1">
      <alignment horizontal="center" vertical="center"/>
    </xf>
    <xf numFmtId="41" fontId="131" fillId="0" borderId="0" xfId="1426" applyFont="1" applyFill="1" applyAlignment="1"/>
    <xf numFmtId="41" fontId="132" fillId="0" borderId="98" xfId="1426" applyFont="1" applyFill="1" applyBorder="1" applyAlignment="1" applyProtection="1">
      <alignment vertical="center"/>
    </xf>
    <xf numFmtId="41" fontId="138" fillId="0" borderId="0" xfId="1426" applyFont="1" applyFill="1" applyBorder="1" applyAlignment="1" applyProtection="1">
      <alignment vertical="center"/>
    </xf>
    <xf numFmtId="41" fontId="164" fillId="0" borderId="48" xfId="1426" applyFont="1" applyFill="1" applyBorder="1" applyAlignment="1" applyProtection="1">
      <alignment vertical="center"/>
    </xf>
    <xf numFmtId="41" fontId="138" fillId="0" borderId="98" xfId="1426" applyFont="1" applyFill="1" applyBorder="1" applyAlignment="1" applyProtection="1">
      <alignment horizontal="center" vertical="center"/>
    </xf>
    <xf numFmtId="41" fontId="138" fillId="0" borderId="0" xfId="1426" applyFont="1" applyFill="1" applyBorder="1" applyAlignment="1" applyProtection="1">
      <alignment horizontal="center" vertical="center"/>
    </xf>
    <xf numFmtId="41" fontId="132" fillId="0" borderId="0" xfId="1426" applyFont="1" applyFill="1" applyAlignment="1">
      <alignment horizontal="center" vertical="center"/>
    </xf>
    <xf numFmtId="41" fontId="132" fillId="0" borderId="0" xfId="1426" applyFont="1" applyFill="1" applyAlignment="1"/>
    <xf numFmtId="41" fontId="138" fillId="30" borderId="101" xfId="1426" applyFont="1" applyFill="1" applyBorder="1" applyAlignment="1" applyProtection="1">
      <alignment horizontal="center" vertical="center"/>
    </xf>
    <xf numFmtId="41" fontId="164" fillId="30" borderId="8" xfId="1426" applyFont="1" applyFill="1" applyBorder="1" applyAlignment="1" applyProtection="1">
      <alignment horizontal="center" vertical="center"/>
    </xf>
    <xf numFmtId="41" fontId="138" fillId="30" borderId="102" xfId="1426" applyFont="1" applyFill="1" applyBorder="1" applyAlignment="1" applyProtection="1">
      <alignment horizontal="center" vertical="center"/>
    </xf>
    <xf numFmtId="41" fontId="138" fillId="30" borderId="103" xfId="1426" applyFont="1" applyFill="1" applyBorder="1" applyAlignment="1" applyProtection="1">
      <alignment horizontal="center" vertical="center"/>
    </xf>
    <xf numFmtId="0" fontId="132" fillId="0" borderId="105" xfId="1426" applyNumberFormat="1" applyFont="1" applyFill="1" applyBorder="1" applyAlignment="1" applyProtection="1">
      <alignment horizontal="distributed" vertical="center" indent="2"/>
    </xf>
    <xf numFmtId="314" fontId="165" fillId="0" borderId="106" xfId="1426" applyNumberFormat="1" applyFont="1" applyFill="1" applyBorder="1" applyAlignment="1" applyProtection="1">
      <alignment horizontal="right" vertical="center"/>
    </xf>
    <xf numFmtId="41" fontId="132" fillId="0" borderId="107" xfId="1426" applyFont="1" applyFill="1" applyBorder="1" applyAlignment="1" applyProtection="1">
      <alignment horizontal="center" vertical="center"/>
    </xf>
    <xf numFmtId="41" fontId="132" fillId="0" borderId="108" xfId="1426" applyFont="1" applyFill="1" applyBorder="1" applyAlignment="1" applyProtection="1">
      <alignment horizontal="left" vertical="center"/>
    </xf>
    <xf numFmtId="0" fontId="132" fillId="0" borderId="110" xfId="1426" applyNumberFormat="1" applyFont="1" applyFill="1" applyBorder="1" applyAlignment="1" applyProtection="1">
      <alignment horizontal="distributed" vertical="center" indent="2"/>
    </xf>
    <xf numFmtId="189" fontId="165" fillId="0" borderId="109" xfId="1426" applyNumberFormat="1" applyFont="1" applyFill="1" applyBorder="1" applyAlignment="1" applyProtection="1">
      <alignment horizontal="right" vertical="center"/>
    </xf>
    <xf numFmtId="41" fontId="132" fillId="0" borderId="111" xfId="1426" applyFont="1" applyFill="1" applyBorder="1" applyAlignment="1" applyProtection="1">
      <alignment horizontal="center" vertical="center"/>
    </xf>
    <xf numFmtId="41" fontId="132" fillId="0" borderId="112" xfId="1426" applyFont="1" applyFill="1" applyBorder="1" applyAlignment="1" applyProtection="1">
      <alignment horizontal="left" vertical="center"/>
    </xf>
    <xf numFmtId="0" fontId="132" fillId="0" borderId="114" xfId="1426" applyNumberFormat="1" applyFont="1" applyFill="1" applyBorder="1" applyAlignment="1" applyProtection="1">
      <alignment horizontal="distributed" vertical="center" indent="2"/>
    </xf>
    <xf numFmtId="314" fontId="165" fillId="0" borderId="114" xfId="1426" applyNumberFormat="1" applyFont="1" applyFill="1" applyBorder="1" applyAlignment="1" applyProtection="1">
      <alignment horizontal="right" vertical="center"/>
    </xf>
    <xf numFmtId="41" fontId="132" fillId="0" borderId="99" xfId="1426" applyFont="1" applyFill="1" applyBorder="1" applyAlignment="1" applyProtection="1">
      <alignment horizontal="center" vertical="center"/>
    </xf>
    <xf numFmtId="41" fontId="132" fillId="0" borderId="115" xfId="1426" applyFont="1" applyFill="1" applyBorder="1" applyAlignment="1" applyProtection="1">
      <alignment horizontal="left" vertical="center"/>
    </xf>
    <xf numFmtId="41" fontId="132" fillId="0" borderId="116" xfId="1426" applyFont="1" applyFill="1" applyBorder="1" applyAlignment="1" applyProtection="1">
      <alignment horizontal="center" vertical="center"/>
    </xf>
    <xf numFmtId="0" fontId="132" fillId="0" borderId="117" xfId="1426" applyNumberFormat="1" applyFont="1" applyFill="1" applyBorder="1" applyAlignment="1" applyProtection="1">
      <alignment horizontal="distributed" vertical="center" indent="2"/>
    </xf>
    <xf numFmtId="314" fontId="165" fillId="0" borderId="109" xfId="1426" applyNumberFormat="1" applyFont="1" applyFill="1" applyBorder="1" applyAlignment="1" applyProtection="1">
      <alignment horizontal="right" vertical="center"/>
    </xf>
    <xf numFmtId="41" fontId="132" fillId="0" borderId="111" xfId="1426" applyFont="1" applyFill="1" applyBorder="1" applyAlignment="1" applyProtection="1">
      <alignment horizontal="center" vertical="center" shrinkToFit="1"/>
    </xf>
    <xf numFmtId="202" fontId="132" fillId="0" borderId="0" xfId="1426" applyNumberFormat="1" applyFont="1" applyFill="1" applyAlignment="1">
      <alignment horizontal="center" vertical="center"/>
    </xf>
    <xf numFmtId="202" fontId="132" fillId="3" borderId="0" xfId="1426" applyNumberFormat="1" applyFont="1" applyFill="1" applyAlignment="1">
      <alignment horizontal="center" vertical="center"/>
    </xf>
    <xf numFmtId="41" fontId="132" fillId="0" borderId="115" xfId="1426" applyFont="1" applyFill="1" applyBorder="1" applyAlignment="1" applyProtection="1">
      <alignment horizontal="center" vertical="center"/>
    </xf>
    <xf numFmtId="41" fontId="132" fillId="0" borderId="118" xfId="1426" applyFont="1" applyFill="1" applyBorder="1" applyAlignment="1" applyProtection="1">
      <alignment horizontal="left" vertical="center"/>
    </xf>
    <xf numFmtId="0" fontId="132" fillId="0" borderId="119" xfId="1426" applyNumberFormat="1" applyFont="1" applyFill="1" applyBorder="1" applyAlignment="1" applyProtection="1">
      <alignment horizontal="distributed" vertical="center" indent="2"/>
    </xf>
    <xf numFmtId="314" fontId="165" fillId="0" borderId="119" xfId="1426" applyNumberFormat="1" applyFont="1" applyFill="1" applyBorder="1" applyAlignment="1" applyProtection="1">
      <alignment horizontal="right" vertical="center"/>
    </xf>
    <xf numFmtId="41" fontId="132" fillId="0" borderId="120" xfId="1426" applyFont="1" applyFill="1" applyBorder="1" applyAlignment="1" applyProtection="1">
      <alignment horizontal="center" vertical="center" shrinkToFit="1"/>
    </xf>
    <xf numFmtId="10" fontId="132" fillId="0" borderId="0" xfId="1426" applyNumberFormat="1" applyFont="1" applyFill="1" applyAlignment="1">
      <alignment horizontal="center" vertical="center"/>
    </xf>
    <xf numFmtId="317" fontId="132" fillId="0" borderId="0" xfId="1426" applyNumberFormat="1" applyFont="1" applyFill="1" applyAlignment="1">
      <alignment horizontal="center" vertical="center"/>
    </xf>
    <xf numFmtId="202" fontId="132" fillId="0" borderId="0" xfId="1426" applyNumberFormat="1" applyFont="1" applyFill="1" applyBorder="1" applyAlignment="1" applyProtection="1">
      <alignment horizontal="center" vertical="center"/>
    </xf>
    <xf numFmtId="10" fontId="132" fillId="0" borderId="0" xfId="1426" applyNumberFormat="1" applyFont="1" applyFill="1" applyBorder="1" applyAlignment="1" applyProtection="1">
      <alignment horizontal="center" vertical="center"/>
    </xf>
    <xf numFmtId="10" fontId="132" fillId="3" borderId="0" xfId="1426" applyNumberFormat="1" applyFont="1" applyFill="1" applyBorder="1" applyAlignment="1" applyProtection="1">
      <alignment horizontal="center" vertical="center"/>
    </xf>
    <xf numFmtId="41" fontId="132" fillId="0" borderId="0" xfId="1426" applyFont="1" applyFill="1" applyAlignment="1">
      <alignment vertical="center"/>
    </xf>
    <xf numFmtId="0" fontId="132" fillId="0" borderId="121" xfId="1426" applyNumberFormat="1" applyFont="1" applyFill="1" applyBorder="1" applyAlignment="1" applyProtection="1">
      <alignment horizontal="distributed" vertical="center" indent="2"/>
    </xf>
    <xf numFmtId="314" fontId="165" fillId="0" borderId="121" xfId="1426" applyNumberFormat="1" applyFont="1" applyFill="1" applyBorder="1" applyAlignment="1" applyProtection="1">
      <alignment horizontal="right" vertical="center"/>
    </xf>
    <xf numFmtId="41" fontId="132" fillId="0" borderId="122" xfId="1426" applyFont="1" applyFill="1" applyBorder="1" applyAlignment="1" applyProtection="1">
      <alignment horizontal="center" vertical="center" shrinkToFit="1"/>
    </xf>
    <xf numFmtId="41" fontId="132" fillId="0" borderId="123" xfId="1426" applyFont="1" applyFill="1" applyBorder="1" applyAlignment="1" applyProtection="1">
      <alignment horizontal="left" vertical="center"/>
    </xf>
    <xf numFmtId="0" fontId="132" fillId="0" borderId="119" xfId="1426" applyNumberFormat="1" applyFont="1" applyFill="1" applyBorder="1" applyAlignment="1" applyProtection="1">
      <alignment horizontal="distributed" vertical="center" wrapText="1" indent="2"/>
    </xf>
    <xf numFmtId="0" fontId="132" fillId="0" borderId="121" xfId="1426" applyNumberFormat="1" applyFont="1" applyFill="1" applyBorder="1" applyAlignment="1" applyProtection="1">
      <alignment horizontal="distributed" vertical="center" wrapText="1" indent="2"/>
    </xf>
    <xf numFmtId="202" fontId="132" fillId="3" borderId="0" xfId="1426" applyNumberFormat="1" applyFont="1" applyFill="1" applyBorder="1" applyAlignment="1" applyProtection="1">
      <alignment horizontal="center" vertical="center"/>
    </xf>
    <xf numFmtId="41" fontId="132" fillId="0" borderId="124" xfId="1426" applyFont="1" applyFill="1" applyBorder="1" applyAlignment="1" applyProtection="1">
      <alignment horizontal="center" vertical="center" shrinkToFit="1"/>
    </xf>
    <xf numFmtId="41" fontId="132" fillId="0" borderId="103" xfId="1426" applyFont="1" applyFill="1" applyBorder="1" applyAlignment="1" applyProtection="1">
      <alignment horizontal="left" vertical="center"/>
    </xf>
    <xf numFmtId="314" fontId="132" fillId="0" borderId="114" xfId="1426" applyNumberFormat="1" applyFont="1" applyFill="1" applyBorder="1" applyAlignment="1" applyProtection="1">
      <alignment horizontal="right" vertical="center"/>
    </xf>
    <xf numFmtId="41" fontId="132" fillId="0" borderId="99" xfId="1426" applyFont="1" applyFill="1" applyBorder="1" applyAlignment="1" applyProtection="1">
      <alignment horizontal="center" vertical="center" shrinkToFit="1"/>
    </xf>
    <xf numFmtId="9" fontId="132" fillId="0" borderId="0" xfId="1426" applyNumberFormat="1" applyFont="1" applyFill="1" applyAlignment="1">
      <alignment horizontal="center" vertical="center"/>
    </xf>
    <xf numFmtId="41" fontId="132" fillId="0" borderId="99" xfId="1426" quotePrefix="1" applyFont="1" applyFill="1" applyBorder="1" applyAlignment="1" applyProtection="1">
      <alignment horizontal="center" vertical="center"/>
    </xf>
    <xf numFmtId="41" fontId="132" fillId="0" borderId="115" xfId="1426" quotePrefix="1" applyFont="1" applyFill="1" applyBorder="1" applyAlignment="1" applyProtection="1">
      <alignment horizontal="left" vertical="center"/>
    </xf>
    <xf numFmtId="314" fontId="137" fillId="0" borderId="113" xfId="1426" applyNumberFormat="1" applyFont="1" applyFill="1" applyBorder="1" applyAlignment="1" applyProtection="1">
      <alignment horizontal="right" vertical="center"/>
    </xf>
    <xf numFmtId="41" fontId="136" fillId="0" borderId="0" xfId="1426" applyFont="1" applyFill="1" applyAlignment="1">
      <alignment horizontal="center" vertical="center"/>
    </xf>
    <xf numFmtId="314" fontId="132" fillId="0" borderId="113" xfId="1426" applyNumberFormat="1" applyFont="1" applyFill="1" applyBorder="1" applyAlignment="1" applyProtection="1">
      <alignment horizontal="right" vertical="center"/>
    </xf>
    <xf numFmtId="318" fontId="132" fillId="0" borderId="115" xfId="1426" applyNumberFormat="1" applyFont="1" applyFill="1" applyBorder="1" applyAlignment="1" applyProtection="1">
      <alignment horizontal="center" vertical="center"/>
    </xf>
    <xf numFmtId="318" fontId="132" fillId="0" borderId="126" xfId="1426" applyNumberFormat="1" applyFont="1" applyFill="1" applyBorder="1" applyAlignment="1" applyProtection="1">
      <alignment horizontal="center" vertical="center"/>
    </xf>
    <xf numFmtId="10" fontId="131" fillId="0" borderId="0" xfId="1426" applyNumberFormat="1" applyFont="1" applyFill="1" applyAlignment="1">
      <alignment horizontal="center" vertical="center"/>
    </xf>
    <xf numFmtId="314" fontId="166" fillId="0" borderId="114" xfId="1426" applyNumberFormat="1" applyFont="1" applyFill="1" applyBorder="1" applyAlignment="1" applyProtection="1">
      <alignment horizontal="right" vertical="center"/>
    </xf>
    <xf numFmtId="41" fontId="137" fillId="0" borderId="99" xfId="1426" applyFont="1" applyFill="1" applyBorder="1" applyAlignment="1" applyProtection="1">
      <alignment horizontal="center" vertical="center"/>
    </xf>
    <xf numFmtId="41" fontId="137" fillId="0" borderId="127" xfId="1426" applyFont="1" applyFill="1" applyBorder="1" applyAlignment="1" applyProtection="1">
      <alignment vertical="center"/>
    </xf>
    <xf numFmtId="10" fontId="167" fillId="0" borderId="0" xfId="12438" applyNumberFormat="1" applyFont="1" applyAlignment="1">
      <alignment horizontal="center" vertical="center"/>
    </xf>
    <xf numFmtId="41" fontId="167" fillId="0" borderId="0" xfId="1426" applyFont="1" applyFill="1" applyAlignment="1"/>
    <xf numFmtId="41" fontId="168" fillId="0" borderId="0" xfId="1426" applyFont="1" applyFill="1" applyAlignment="1"/>
    <xf numFmtId="41" fontId="131" fillId="0" borderId="0" xfId="1426" applyFont="1" applyFill="1" applyAlignment="1">
      <alignment horizontal="center"/>
    </xf>
    <xf numFmtId="10" fontId="168" fillId="0" borderId="0" xfId="12438" applyNumberFormat="1" applyFont="1" applyAlignment="1">
      <alignment vertical="center"/>
    </xf>
    <xf numFmtId="313" fontId="154" fillId="0" borderId="131" xfId="0" applyNumberFormat="1" applyFont="1" applyBorder="1" applyAlignment="1">
      <alignment horizontal="center" vertical="center" shrinkToFit="1"/>
    </xf>
    <xf numFmtId="3" fontId="157" fillId="0" borderId="8" xfId="0" applyNumberFormat="1" applyFont="1" applyFill="1" applyBorder="1" applyAlignment="1">
      <alignment vertical="center"/>
    </xf>
    <xf numFmtId="0" fontId="132" fillId="0" borderId="0" xfId="17510" applyFont="1" applyAlignment="1">
      <alignment horizontal="distributed" vertical="center"/>
    </xf>
    <xf numFmtId="0" fontId="138" fillId="0" borderId="91" xfId="17510" applyFont="1" applyBorder="1" applyAlignment="1">
      <alignment horizontal="center" vertical="center"/>
    </xf>
    <xf numFmtId="0" fontId="138" fillId="0" borderId="96" xfId="0" applyFont="1" applyBorder="1" applyAlignment="1">
      <alignment vertical="center"/>
    </xf>
    <xf numFmtId="0" fontId="138" fillId="0" borderId="97" xfId="0" applyFont="1" applyBorder="1" applyAlignment="1">
      <alignment vertical="center"/>
    </xf>
    <xf numFmtId="0" fontId="133" fillId="0" borderId="45" xfId="17510" applyFont="1" applyBorder="1" applyAlignment="1">
      <alignment horizontal="left" vertical="center"/>
    </xf>
    <xf numFmtId="0" fontId="133" fillId="0" borderId="48" xfId="17510" applyFont="1" applyBorder="1" applyAlignment="1">
      <alignment horizontal="left" vertical="center"/>
    </xf>
    <xf numFmtId="190" fontId="133" fillId="0" borderId="48" xfId="13752" applyNumberFormat="1" applyFont="1" applyBorder="1" applyAlignment="1">
      <alignment horizontal="right" vertical="center"/>
    </xf>
    <xf numFmtId="190" fontId="133" fillId="0" borderId="47" xfId="13752" applyNumberFormat="1" applyFont="1" applyBorder="1" applyAlignment="1">
      <alignment horizontal="right" vertical="center"/>
    </xf>
    <xf numFmtId="0" fontId="132" fillId="0" borderId="0" xfId="17510" applyFont="1" applyAlignment="1">
      <alignment vertical="center"/>
    </xf>
    <xf numFmtId="0" fontId="138" fillId="0" borderId="81" xfId="17510" applyFont="1" applyBorder="1" applyAlignment="1">
      <alignment horizontal="center" vertical="center" textRotation="255" wrapText="1"/>
    </xf>
    <xf numFmtId="0" fontId="138" fillId="0" borderId="68" xfId="0" applyFont="1" applyBorder="1" applyAlignment="1">
      <alignment horizontal="center" vertical="center" textRotation="255" wrapText="1"/>
    </xf>
    <xf numFmtId="0" fontId="138" fillId="0" borderId="91" xfId="0" applyFont="1" applyBorder="1" applyAlignment="1">
      <alignment horizontal="center" vertical="center" textRotation="255" wrapText="1"/>
    </xf>
    <xf numFmtId="0" fontId="138" fillId="0" borderId="84" xfId="17510" applyFont="1" applyBorder="1" applyAlignment="1">
      <alignment horizontal="distributed" vertical="center" indent="1"/>
    </xf>
    <xf numFmtId="0" fontId="138" fillId="0" borderId="85" xfId="17510" applyFont="1" applyBorder="1" applyAlignment="1">
      <alignment horizontal="distributed" vertical="center" indent="1"/>
    </xf>
    <xf numFmtId="0" fontId="133" fillId="0" borderId="86" xfId="17510" applyFont="1" applyBorder="1" applyAlignment="1">
      <alignment horizontal="left" vertical="center"/>
    </xf>
    <xf numFmtId="0" fontId="133" fillId="0" borderId="85" xfId="17510" applyFont="1" applyBorder="1" applyAlignment="1">
      <alignment horizontal="left" vertical="center"/>
    </xf>
    <xf numFmtId="190" fontId="133" fillId="0" borderId="85" xfId="13752" applyNumberFormat="1" applyFont="1" applyBorder="1" applyAlignment="1">
      <alignment horizontal="right" vertical="center"/>
    </xf>
    <xf numFmtId="190" fontId="133" fillId="0" borderId="87" xfId="13752" applyNumberFormat="1" applyFont="1" applyBorder="1" applyAlignment="1">
      <alignment horizontal="right" vertical="center"/>
    </xf>
    <xf numFmtId="0" fontId="138" fillId="0" borderId="69" xfId="17510" applyFont="1" applyBorder="1" applyAlignment="1">
      <alignment horizontal="center" vertical="center"/>
    </xf>
    <xf numFmtId="0" fontId="138" fillId="0" borderId="88" xfId="17510" applyFont="1" applyBorder="1" applyAlignment="1">
      <alignment horizontal="center" vertical="center"/>
    </xf>
    <xf numFmtId="0" fontId="133" fillId="0" borderId="89" xfId="17510" applyFont="1" applyBorder="1" applyAlignment="1">
      <alignment horizontal="left" vertical="center"/>
    </xf>
    <xf numFmtId="0" fontId="133" fillId="0" borderId="88" xfId="17510" applyFont="1" applyBorder="1" applyAlignment="1">
      <alignment horizontal="left" vertical="center"/>
    </xf>
    <xf numFmtId="190" fontId="133" fillId="0" borderId="88" xfId="13752" applyNumberFormat="1" applyFont="1" applyBorder="1" applyAlignment="1">
      <alignment horizontal="right" vertical="center"/>
    </xf>
    <xf numFmtId="190" fontId="133" fillId="0" borderId="90" xfId="13752" applyNumberFormat="1" applyFont="1" applyBorder="1" applyAlignment="1">
      <alignment horizontal="right" vertical="center"/>
    </xf>
    <xf numFmtId="0" fontId="138" fillId="0" borderId="92" xfId="17510" applyFont="1" applyBorder="1" applyAlignment="1">
      <alignment horizontal="distributed" vertical="center" indent="1"/>
    </xf>
    <xf numFmtId="0" fontId="138" fillId="0" borderId="93" xfId="17510" applyFont="1" applyBorder="1" applyAlignment="1">
      <alignment horizontal="distributed" vertical="center" indent="1"/>
    </xf>
    <xf numFmtId="0" fontId="133" fillId="0" borderId="94" xfId="17510" applyFont="1" applyBorder="1" applyAlignment="1">
      <alignment horizontal="left" vertical="center"/>
    </xf>
    <xf numFmtId="0" fontId="133" fillId="0" borderId="93" xfId="17510" applyFont="1" applyBorder="1" applyAlignment="1">
      <alignment horizontal="left" vertical="center"/>
    </xf>
    <xf numFmtId="190" fontId="133" fillId="0" borderId="93" xfId="13752" applyNumberFormat="1" applyFont="1" applyBorder="1" applyAlignment="1">
      <alignment horizontal="right" vertical="center"/>
    </xf>
    <xf numFmtId="190" fontId="133" fillId="0" borderId="95" xfId="13752" applyNumberFormat="1" applyFont="1" applyBorder="1" applyAlignment="1">
      <alignment horizontal="right" vertical="center"/>
    </xf>
    <xf numFmtId="0" fontId="138" fillId="0" borderId="81" xfId="17510" applyFont="1" applyBorder="1" applyAlignment="1">
      <alignment horizontal="center" vertical="center"/>
    </xf>
    <xf numFmtId="0" fontId="138" fillId="0" borderId="82" xfId="0" applyFont="1" applyBorder="1" applyAlignment="1">
      <alignment vertical="center"/>
    </xf>
    <xf numFmtId="0" fontId="138" fillId="0" borderId="83" xfId="0" applyFont="1" applyBorder="1" applyAlignment="1">
      <alignment vertical="center"/>
    </xf>
    <xf numFmtId="0" fontId="133" fillId="0" borderId="42" xfId="17510" applyFont="1" applyBorder="1" applyAlignment="1">
      <alignment horizontal="left" vertical="center"/>
    </xf>
    <xf numFmtId="0" fontId="133" fillId="0" borderId="43" xfId="17510" applyFont="1" applyBorder="1" applyAlignment="1">
      <alignment horizontal="left" vertical="center"/>
    </xf>
    <xf numFmtId="190" fontId="133" fillId="0" borderId="43" xfId="13752" applyNumberFormat="1" applyFont="1" applyBorder="1" applyAlignment="1">
      <alignment horizontal="right" vertical="center"/>
    </xf>
    <xf numFmtId="190" fontId="133" fillId="0" borderId="24" xfId="13752" applyNumberFormat="1" applyFont="1" applyBorder="1" applyAlignment="1">
      <alignment horizontal="right" vertical="center"/>
    </xf>
    <xf numFmtId="0" fontId="130" fillId="0" borderId="8" xfId="0" applyFont="1" applyBorder="1" applyAlignment="1">
      <alignment horizontal="center" vertical="center"/>
    </xf>
    <xf numFmtId="0" fontId="131" fillId="0" borderId="8" xfId="0" applyFont="1" applyBorder="1" applyAlignment="1">
      <alignment horizontal="center" vertical="center"/>
    </xf>
    <xf numFmtId="0" fontId="134" fillId="0" borderId="3" xfId="17510" applyFont="1" applyBorder="1" applyAlignment="1">
      <alignment horizontal="center" vertical="center"/>
    </xf>
    <xf numFmtId="0" fontId="134" fillId="0" borderId="0" xfId="17510" applyFont="1" applyAlignment="1">
      <alignment horizontal="center" vertical="center"/>
    </xf>
    <xf numFmtId="0" fontId="134" fillId="0" borderId="1" xfId="17510" applyFont="1" applyBorder="1" applyAlignment="1">
      <alignment horizontal="center" vertical="center"/>
    </xf>
    <xf numFmtId="0" fontId="138" fillId="30" borderId="81" xfId="17510" applyFont="1" applyFill="1" applyBorder="1" applyAlignment="1">
      <alignment horizontal="center" vertical="center"/>
    </xf>
    <xf numFmtId="0" fontId="138" fillId="30" borderId="82" xfId="0" applyFont="1" applyFill="1" applyBorder="1" applyAlignment="1">
      <alignment vertical="center"/>
    </xf>
    <xf numFmtId="0" fontId="138" fillId="30" borderId="83" xfId="0" applyFont="1" applyFill="1" applyBorder="1" applyAlignment="1">
      <alignment vertical="center"/>
    </xf>
    <xf numFmtId="0" fontId="138" fillId="30" borderId="42" xfId="0" applyFont="1" applyFill="1" applyBorder="1" applyAlignment="1">
      <alignment horizontal="center" vertical="center"/>
    </xf>
    <xf numFmtId="0" fontId="138" fillId="30" borderId="43" xfId="0" applyFont="1" applyFill="1" applyBorder="1" applyAlignment="1">
      <alignment horizontal="center" vertical="center"/>
    </xf>
    <xf numFmtId="0" fontId="138" fillId="30" borderId="24" xfId="0" applyFont="1" applyFill="1" applyBorder="1" applyAlignment="1">
      <alignment horizontal="center" vertical="center"/>
    </xf>
    <xf numFmtId="0" fontId="132" fillId="0" borderId="99" xfId="1426" applyNumberFormat="1" applyFont="1" applyFill="1" applyBorder="1" applyAlignment="1" applyProtection="1">
      <alignment horizontal="distributed" vertical="center" indent="2"/>
    </xf>
    <xf numFmtId="0" fontId="132" fillId="0" borderId="125" xfId="1426" applyNumberFormat="1" applyFont="1" applyFill="1" applyBorder="1" applyAlignment="1" applyProtection="1">
      <alignment horizontal="distributed" vertical="center" indent="2"/>
    </xf>
    <xf numFmtId="0" fontId="132" fillId="0" borderId="100" xfId="1426" applyNumberFormat="1" applyFont="1" applyFill="1" applyBorder="1" applyAlignment="1" applyProtection="1">
      <alignment horizontal="distributed" vertical="center" indent="2"/>
    </xf>
    <xf numFmtId="0" fontId="137" fillId="0" borderId="99" xfId="1426" applyNumberFormat="1" applyFont="1" applyFill="1" applyBorder="1" applyAlignment="1" applyProtection="1">
      <alignment horizontal="distributed" vertical="center" indent="2"/>
    </xf>
    <xf numFmtId="0" fontId="137" fillId="0" borderId="125" xfId="1426" applyNumberFormat="1" applyFont="1" applyFill="1" applyBorder="1" applyAlignment="1" applyProtection="1">
      <alignment horizontal="distributed" vertical="center" indent="2"/>
    </xf>
    <xf numFmtId="0" fontId="137" fillId="0" borderId="100" xfId="1426" applyNumberFormat="1" applyFont="1" applyFill="1" applyBorder="1" applyAlignment="1" applyProtection="1">
      <alignment horizontal="distributed" vertical="center" indent="2"/>
    </xf>
    <xf numFmtId="41" fontId="132" fillId="0" borderId="129" xfId="1426" applyFont="1" applyFill="1" applyBorder="1" applyAlignment="1" applyProtection="1">
      <alignment horizontal="center" vertical="center" textRotation="255"/>
    </xf>
    <xf numFmtId="41" fontId="132" fillId="0" borderId="109" xfId="1426" applyFont="1" applyFill="1" applyBorder="1" applyAlignment="1" applyProtection="1">
      <alignment horizontal="center" vertical="center" textRotation="255"/>
    </xf>
    <xf numFmtId="41" fontId="132" fillId="0" borderId="113" xfId="1426" applyFont="1" applyFill="1" applyBorder="1" applyAlignment="1" applyProtection="1">
      <alignment horizontal="center" vertical="center" textRotation="255"/>
    </xf>
    <xf numFmtId="41" fontId="163" fillId="0" borderId="0" xfId="1426" applyFont="1" applyFill="1" applyAlignment="1" applyProtection="1">
      <alignment horizontal="center"/>
    </xf>
    <xf numFmtId="41" fontId="138" fillId="30" borderId="99" xfId="1426" applyFont="1" applyFill="1" applyBorder="1" applyAlignment="1" applyProtection="1">
      <alignment horizontal="center" vertical="center"/>
    </xf>
    <xf numFmtId="41" fontId="138" fillId="30" borderId="100" xfId="1426" applyFont="1" applyFill="1" applyBorder="1" applyAlignment="1" applyProtection="1">
      <alignment horizontal="center" vertical="center"/>
    </xf>
    <xf numFmtId="41" fontId="132" fillId="0" borderId="104" xfId="1426" applyFont="1" applyFill="1" applyBorder="1" applyAlignment="1" applyProtection="1">
      <alignment vertical="center" textRotation="255"/>
    </xf>
    <xf numFmtId="41" fontId="132" fillId="0" borderId="109" xfId="1426" applyFont="1" applyFill="1" applyBorder="1" applyAlignment="1" applyProtection="1">
      <alignment vertical="center" textRotation="255"/>
    </xf>
    <xf numFmtId="41" fontId="132" fillId="0" borderId="113" xfId="1426" applyFont="1" applyFill="1" applyBorder="1" applyAlignment="1" applyProtection="1">
      <alignment vertical="center" textRotation="255"/>
    </xf>
    <xf numFmtId="0" fontId="154" fillId="0" borderId="0" xfId="0" applyFont="1" applyAlignment="1">
      <alignment horizontal="center" vertical="center"/>
    </xf>
    <xf numFmtId="0" fontId="149" fillId="0" borderId="0" xfId="0" applyFont="1" applyAlignment="1">
      <alignment horizontal="center"/>
    </xf>
    <xf numFmtId="313" fontId="162" fillId="31" borderId="8" xfId="0" applyNumberFormat="1" applyFont="1" applyFill="1" applyBorder="1" applyAlignment="1">
      <alignment horizontal="center" vertical="center" shrinkToFit="1"/>
    </xf>
    <xf numFmtId="313" fontId="162" fillId="31" borderId="8" xfId="0" applyNumberFormat="1" applyFont="1" applyFill="1" applyBorder="1" applyAlignment="1">
      <alignment horizontal="center" vertical="center"/>
    </xf>
    <xf numFmtId="0" fontId="161" fillId="30" borderId="8" xfId="0" applyFont="1" applyFill="1" applyBorder="1" applyAlignment="1">
      <alignment horizontal="center" vertical="center" shrinkToFit="1"/>
    </xf>
    <xf numFmtId="0" fontId="161" fillId="30" borderId="8" xfId="0" applyFont="1" applyFill="1" applyBorder="1" applyAlignment="1">
      <alignment horizontal="center" vertical="center"/>
    </xf>
    <xf numFmtId="41" fontId="161" fillId="30" borderId="8" xfId="1426" applyFont="1" applyFill="1" applyBorder="1" applyAlignment="1">
      <alignment horizontal="center" vertical="center"/>
    </xf>
    <xf numFmtId="0" fontId="141" fillId="30" borderId="8" xfId="0" applyFont="1" applyFill="1" applyBorder="1" applyAlignment="1">
      <alignment horizontal="center" vertical="center"/>
    </xf>
    <xf numFmtId="0" fontId="158" fillId="32" borderId="44" xfId="0" applyFont="1" applyFill="1" applyBorder="1" applyAlignment="1">
      <alignment horizontal="center" vertical="center"/>
    </xf>
    <xf numFmtId="0" fontId="158" fillId="32" borderId="46" xfId="0" applyFont="1" applyFill="1" applyBorder="1" applyAlignment="1">
      <alignment horizontal="center" vertical="center"/>
    </xf>
    <xf numFmtId="0" fontId="157" fillId="30" borderId="8" xfId="0" applyFont="1" applyFill="1" applyBorder="1" applyAlignment="1">
      <alignment horizontal="center" vertical="center"/>
    </xf>
    <xf numFmtId="0" fontId="157" fillId="30" borderId="42" xfId="0" applyFont="1" applyFill="1" applyBorder="1" applyAlignment="1">
      <alignment horizontal="center" vertical="center"/>
    </xf>
    <xf numFmtId="0" fontId="157" fillId="30" borderId="45" xfId="0" applyFont="1" applyFill="1" applyBorder="1" applyAlignment="1">
      <alignment horizontal="center" vertical="center"/>
    </xf>
    <xf numFmtId="0" fontId="157" fillId="0" borderId="8" xfId="0" applyFont="1" applyBorder="1" applyAlignment="1">
      <alignment horizontal="center" vertical="center" wrapText="1"/>
    </xf>
    <xf numFmtId="0" fontId="157" fillId="0" borderId="8" xfId="0" applyFont="1" applyBorder="1" applyAlignment="1">
      <alignment horizontal="center" vertical="center"/>
    </xf>
    <xf numFmtId="0" fontId="157" fillId="30" borderId="25" xfId="0" applyFont="1" applyFill="1" applyBorder="1" applyAlignment="1">
      <alignment horizontal="center" vertical="center"/>
    </xf>
    <xf numFmtId="0" fontId="157" fillId="0" borderId="131" xfId="0" applyFont="1" applyBorder="1" applyAlignment="1">
      <alignment horizontal="center" vertical="center"/>
    </xf>
    <xf numFmtId="0" fontId="157" fillId="30" borderId="36" xfId="0" applyFont="1" applyFill="1" applyBorder="1" applyAlignment="1">
      <alignment horizontal="center" vertical="center"/>
    </xf>
    <xf numFmtId="0" fontId="157" fillId="0" borderId="44" xfId="0" applyFont="1" applyBorder="1" applyAlignment="1">
      <alignment horizontal="center" vertical="center"/>
    </xf>
    <xf numFmtId="0" fontId="157" fillId="0" borderId="46" xfId="0" applyFont="1" applyBorder="1" applyAlignment="1">
      <alignment horizontal="center" vertical="center"/>
    </xf>
    <xf numFmtId="0" fontId="157" fillId="0" borderId="40" xfId="0" applyFont="1" applyBorder="1" applyAlignment="1">
      <alignment horizontal="center" vertical="center"/>
    </xf>
    <xf numFmtId="0" fontId="158" fillId="0" borderId="25" xfId="0" applyFont="1" applyBorder="1" applyAlignment="1">
      <alignment horizontal="center" vertical="center"/>
    </xf>
    <xf numFmtId="0" fontId="158" fillId="0" borderId="36" xfId="0" applyFont="1" applyBorder="1" applyAlignment="1">
      <alignment horizontal="center" vertical="center"/>
    </xf>
    <xf numFmtId="0" fontId="157" fillId="30" borderId="3" xfId="0" applyFont="1" applyFill="1" applyBorder="1" applyAlignment="1">
      <alignment horizontal="center" vertical="center"/>
    </xf>
    <xf numFmtId="0" fontId="157" fillId="30" borderId="25" xfId="0" applyFont="1" applyFill="1" applyBorder="1" applyAlignment="1">
      <alignment horizontal="center" vertical="center" wrapText="1"/>
    </xf>
    <xf numFmtId="0" fontId="157" fillId="30" borderId="2" xfId="0" applyFont="1" applyFill="1" applyBorder="1" applyAlignment="1">
      <alignment horizontal="center" vertical="center"/>
    </xf>
    <xf numFmtId="0" fontId="157" fillId="30" borderId="44" xfId="0" applyFont="1" applyFill="1" applyBorder="1" applyAlignment="1">
      <alignment horizontal="center" vertical="center"/>
    </xf>
    <xf numFmtId="0" fontId="157" fillId="30" borderId="46" xfId="0" applyFont="1" applyFill="1" applyBorder="1" applyAlignment="1">
      <alignment horizontal="center" vertical="center"/>
    </xf>
    <xf numFmtId="0" fontId="157" fillId="30" borderId="40" xfId="0" applyFont="1" applyFill="1" applyBorder="1" applyAlignment="1">
      <alignment horizontal="center" vertical="center"/>
    </xf>
    <xf numFmtId="0" fontId="141" fillId="30" borderId="25" xfId="2" applyFont="1" applyFill="1" applyBorder="1" applyAlignment="1">
      <alignment horizontal="center" vertical="center" shrinkToFit="1"/>
    </xf>
    <xf numFmtId="0" fontId="141" fillId="30" borderId="36" xfId="2" applyFont="1" applyFill="1" applyBorder="1" applyAlignment="1">
      <alignment horizontal="center" vertical="center" shrinkToFit="1"/>
    </xf>
    <xf numFmtId="0" fontId="157" fillId="0" borderId="134" xfId="0" applyFont="1" applyBorder="1" applyAlignment="1">
      <alignment horizontal="center" vertical="center"/>
    </xf>
    <xf numFmtId="0" fontId="157" fillId="0" borderId="36" xfId="0" applyFont="1" applyBorder="1" applyAlignment="1">
      <alignment horizontal="center" vertical="center"/>
    </xf>
    <xf numFmtId="0" fontId="157" fillId="0" borderId="2" xfId="0" applyFont="1" applyBorder="1" applyAlignment="1">
      <alignment horizontal="center" vertical="center"/>
    </xf>
    <xf numFmtId="0" fontId="158" fillId="30" borderId="8" xfId="0" applyFont="1" applyFill="1" applyBorder="1" applyAlignment="1">
      <alignment horizontal="center" vertical="center"/>
    </xf>
    <xf numFmtId="0" fontId="154" fillId="0" borderId="43" xfId="17515" applyFont="1" applyBorder="1" applyAlignment="1">
      <alignment horizontal="left"/>
    </xf>
    <xf numFmtId="0" fontId="152" fillId="30" borderId="25" xfId="17513" applyFont="1" applyFill="1" applyBorder="1" applyAlignment="1">
      <alignment horizontal="center" vertical="center"/>
    </xf>
    <xf numFmtId="0" fontId="152" fillId="30" borderId="36" xfId="17513" applyFont="1" applyFill="1" applyBorder="1" applyAlignment="1">
      <alignment horizontal="center" vertical="center"/>
    </xf>
    <xf numFmtId="0" fontId="152" fillId="30" borderId="63" xfId="17513" applyFont="1" applyFill="1" applyBorder="1" applyAlignment="1">
      <alignment horizontal="center" vertical="center"/>
    </xf>
    <xf numFmtId="0" fontId="152" fillId="30" borderId="128" xfId="17513" applyFont="1" applyFill="1" applyBorder="1" applyAlignment="1">
      <alignment horizontal="center" vertical="center"/>
    </xf>
    <xf numFmtId="0" fontId="143" fillId="0" borderId="0" xfId="0" applyFont="1" applyAlignment="1">
      <alignment horizontal="center" vertical="center"/>
    </xf>
    <xf numFmtId="0" fontId="137" fillId="0" borderId="4" xfId="0" applyFont="1" applyBorder="1" applyAlignment="1">
      <alignment horizontal="center" vertical="center"/>
    </xf>
    <xf numFmtId="0" fontId="137" fillId="0" borderId="7" xfId="0" applyFont="1" applyBorder="1" applyAlignment="1">
      <alignment horizontal="center" vertical="center"/>
    </xf>
    <xf numFmtId="0" fontId="137" fillId="0" borderId="5" xfId="0" applyFont="1" applyBorder="1" applyAlignment="1">
      <alignment horizontal="center" vertical="center"/>
    </xf>
    <xf numFmtId="0" fontId="137" fillId="0" borderId="8" xfId="0" applyFont="1" applyBorder="1" applyAlignment="1">
      <alignment horizontal="center" vertical="center"/>
    </xf>
    <xf numFmtId="0" fontId="137" fillId="0" borderId="6" xfId="0" applyFont="1" applyBorder="1" applyAlignment="1">
      <alignment horizontal="center" vertical="center"/>
    </xf>
    <xf numFmtId="0" fontId="137" fillId="0" borderId="9" xfId="0" applyFont="1" applyBorder="1" applyAlignment="1">
      <alignment horizontal="center" vertical="center"/>
    </xf>
    <xf numFmtId="0" fontId="137" fillId="0" borderId="34" xfId="0" applyFont="1" applyBorder="1" applyAlignment="1">
      <alignment horizontal="center" vertical="center"/>
    </xf>
    <xf numFmtId="0" fontId="137" fillId="0" borderId="31" xfId="0" applyFont="1" applyBorder="1" applyAlignment="1">
      <alignment horizontal="center" vertical="center"/>
    </xf>
    <xf numFmtId="0" fontId="137" fillId="0" borderId="35" xfId="0" applyFont="1" applyBorder="1" applyAlignment="1">
      <alignment horizontal="center" vertical="center"/>
    </xf>
    <xf numFmtId="0" fontId="137" fillId="0" borderId="29" xfId="0" applyFont="1" applyBorder="1" applyAlignment="1">
      <alignment horizontal="center" vertical="center"/>
    </xf>
    <xf numFmtId="0" fontId="137" fillId="0" borderId="32" xfId="0" applyFont="1" applyBorder="1" applyAlignment="1">
      <alignment horizontal="center" vertical="center"/>
    </xf>
    <xf numFmtId="0" fontId="137" fillId="0" borderId="30" xfId="0" applyFont="1" applyBorder="1" applyAlignment="1">
      <alignment horizontal="center" vertical="center"/>
    </xf>
    <xf numFmtId="0" fontId="137" fillId="0" borderId="73" xfId="0" applyFont="1" applyBorder="1" applyAlignment="1">
      <alignment horizontal="center" vertical="center"/>
    </xf>
    <xf numFmtId="41" fontId="141" fillId="0" borderId="4" xfId="3796" applyFont="1" applyFill="1" applyBorder="1" applyAlignment="1">
      <alignment horizontal="center" vertical="center" wrapText="1"/>
    </xf>
    <xf numFmtId="41" fontId="141" fillId="0" borderId="7" xfId="3796" applyFont="1" applyFill="1" applyBorder="1" applyAlignment="1">
      <alignment horizontal="center" vertical="center"/>
    </xf>
    <xf numFmtId="0" fontId="137" fillId="0" borderId="13" xfId="0" applyFont="1" applyBorder="1" applyAlignment="1">
      <alignment horizontal="center" vertical="center"/>
    </xf>
    <xf numFmtId="0" fontId="137" fillId="0" borderId="28" xfId="0" applyFont="1" applyBorder="1" applyAlignment="1">
      <alignment horizontal="center" vertical="center"/>
    </xf>
    <xf numFmtId="0" fontId="137" fillId="0" borderId="23" xfId="0" applyFont="1" applyBorder="1" applyAlignment="1">
      <alignment horizontal="center" vertical="center"/>
    </xf>
    <xf numFmtId="0" fontId="137" fillId="0" borderId="33" xfId="0" applyFont="1" applyBorder="1" applyAlignment="1">
      <alignment horizontal="center" vertical="center"/>
    </xf>
    <xf numFmtId="0" fontId="137" fillId="0" borderId="15" xfId="0" applyFont="1" applyBorder="1" applyAlignment="1">
      <alignment horizontal="center" vertical="center"/>
    </xf>
    <xf numFmtId="0" fontId="141" fillId="0" borderId="13" xfId="0" applyFont="1" applyBorder="1" applyAlignment="1">
      <alignment horizontal="center" vertical="center" wrapText="1"/>
    </xf>
    <xf numFmtId="0" fontId="141" fillId="0" borderId="18" xfId="0" applyFont="1" applyBorder="1" applyAlignment="1">
      <alignment horizontal="center" vertical="center"/>
    </xf>
    <xf numFmtId="0" fontId="141" fillId="0" borderId="4" xfId="0" applyFont="1" applyBorder="1" applyAlignment="1">
      <alignment horizontal="center" vertical="center"/>
    </xf>
    <xf numFmtId="0" fontId="141" fillId="0" borderId="6" xfId="0" applyFont="1" applyBorder="1" applyAlignment="1">
      <alignment horizontal="center" vertical="center"/>
    </xf>
    <xf numFmtId="0" fontId="141" fillId="0" borderId="10" xfId="0" applyFont="1" applyBorder="1" applyAlignment="1">
      <alignment horizontal="center" vertical="center"/>
    </xf>
    <xf numFmtId="0" fontId="141" fillId="0" borderId="12" xfId="0" applyFont="1" applyBorder="1" applyAlignment="1">
      <alignment horizontal="center" vertical="center"/>
    </xf>
    <xf numFmtId="41" fontId="141" fillId="0" borderId="6" xfId="3796" applyFont="1" applyFill="1" applyBorder="1" applyAlignment="1">
      <alignment vertical="center" wrapText="1"/>
    </xf>
    <xf numFmtId="41" fontId="141" fillId="0" borderId="9" xfId="3796" applyFont="1" applyFill="1" applyBorder="1" applyAlignment="1">
      <alignment vertical="center"/>
    </xf>
    <xf numFmtId="41" fontId="141" fillId="0" borderId="5" xfId="3796" applyFont="1" applyFill="1" applyBorder="1" applyAlignment="1">
      <alignment horizontal="center" vertical="center" wrapText="1"/>
    </xf>
    <xf numFmtId="41" fontId="141" fillId="0" borderId="8" xfId="3796" applyFont="1" applyFill="1" applyBorder="1" applyAlignment="1">
      <alignment horizontal="center" vertical="center"/>
    </xf>
    <xf numFmtId="41" fontId="141" fillId="0" borderId="5" xfId="0" applyNumberFormat="1" applyFont="1" applyBorder="1" applyAlignment="1">
      <alignment horizontal="center" vertical="center" wrapText="1"/>
    </xf>
    <xf numFmtId="41" fontId="141" fillId="0" borderId="8" xfId="0" applyNumberFormat="1" applyFont="1" applyBorder="1" applyAlignment="1">
      <alignment horizontal="center" vertical="center"/>
    </xf>
    <xf numFmtId="41" fontId="141" fillId="0" borderId="6" xfId="0" applyNumberFormat="1" applyFont="1" applyBorder="1" applyAlignment="1">
      <alignment horizontal="center" vertical="center" wrapText="1"/>
    </xf>
    <xf numFmtId="41" fontId="141" fillId="0" borderId="9" xfId="0" applyNumberFormat="1" applyFont="1" applyBorder="1" applyAlignment="1">
      <alignment horizontal="center" vertical="center"/>
    </xf>
    <xf numFmtId="0" fontId="136" fillId="0" borderId="8" xfId="0" applyFont="1" applyBorder="1" applyAlignment="1">
      <alignment horizontal="center" vertical="center"/>
    </xf>
    <xf numFmtId="0" fontId="141" fillId="0" borderId="5" xfId="0" applyFont="1" applyBorder="1" applyAlignment="1">
      <alignment horizontal="center" vertical="center"/>
    </xf>
    <xf numFmtId="0" fontId="141" fillId="0" borderId="8" xfId="0" applyFont="1" applyBorder="1" applyAlignment="1">
      <alignment horizontal="center" vertical="center"/>
    </xf>
    <xf numFmtId="0" fontId="136" fillId="0" borderId="11" xfId="0" applyFont="1" applyBorder="1" applyAlignment="1">
      <alignment horizontal="center" vertical="center"/>
    </xf>
    <xf numFmtId="0" fontId="146" fillId="0" borderId="0" xfId="0" applyFont="1" applyAlignment="1">
      <alignment horizontal="center" vertical="center"/>
    </xf>
    <xf numFmtId="0" fontId="144" fillId="0" borderId="75" xfId="0" applyFont="1" applyBorder="1" applyAlignment="1">
      <alignment horizontal="center" vertical="center" wrapText="1"/>
    </xf>
    <xf numFmtId="0" fontId="144" fillId="0" borderId="76" xfId="0" applyFont="1" applyBorder="1" applyAlignment="1">
      <alignment horizontal="center" vertical="center" wrapText="1"/>
    </xf>
    <xf numFmtId="0" fontId="137" fillId="0" borderId="27" xfId="0" applyFont="1" applyBorder="1" applyAlignment="1">
      <alignment horizontal="center" vertical="center"/>
    </xf>
    <xf numFmtId="0" fontId="137" fillId="0" borderId="22" xfId="0" applyFont="1" applyBorder="1" applyAlignment="1">
      <alignment horizontal="center" vertical="center"/>
    </xf>
    <xf numFmtId="0" fontId="137" fillId="0" borderId="132" xfId="0" applyFont="1" applyBorder="1" applyAlignment="1">
      <alignment horizontal="center" vertical="center"/>
    </xf>
    <xf numFmtId="0" fontId="140" fillId="0" borderId="0" xfId="0" applyFont="1" applyAlignment="1">
      <alignment horizontal="center" vertical="center"/>
    </xf>
    <xf numFmtId="0" fontId="141" fillId="0" borderId="7" xfId="0" applyFont="1" applyBorder="1" applyAlignment="1">
      <alignment horizontal="center" vertical="center"/>
    </xf>
    <xf numFmtId="0" fontId="141" fillId="0" borderId="9" xfId="0" applyFont="1" applyBorder="1" applyAlignment="1">
      <alignment horizontal="center" vertical="center"/>
    </xf>
  </cellXfs>
  <cellStyles count="17516">
    <cellStyle name=" " xfId="7439" xr:uid="{00000000-0005-0000-0000-000000000000}"/>
    <cellStyle name="' '" xfId="6" xr:uid="{00000000-0005-0000-0000-000001000000}"/>
    <cellStyle name="          _x000d__x000a_386grabber=vga.3gr_x000d__x000a_" xfId="7" xr:uid="{00000000-0005-0000-0000-000002000000}"/>
    <cellStyle name="  10" xfId="7440" xr:uid="{00000000-0005-0000-0000-000003000000}"/>
    <cellStyle name="  11" xfId="7441" xr:uid="{00000000-0005-0000-0000-000004000000}"/>
    <cellStyle name="  12" xfId="7442" xr:uid="{00000000-0005-0000-0000-000005000000}"/>
    <cellStyle name="  13" xfId="7443" xr:uid="{00000000-0005-0000-0000-000006000000}"/>
    <cellStyle name="  14" xfId="7444" xr:uid="{00000000-0005-0000-0000-000007000000}"/>
    <cellStyle name="  15" xfId="7445" xr:uid="{00000000-0005-0000-0000-000008000000}"/>
    <cellStyle name="  2" xfId="7446" xr:uid="{00000000-0005-0000-0000-000009000000}"/>
    <cellStyle name="  3" xfId="7447" xr:uid="{00000000-0005-0000-0000-00000A000000}"/>
    <cellStyle name="  4" xfId="7448" xr:uid="{00000000-0005-0000-0000-00000B000000}"/>
    <cellStyle name="  5" xfId="7449" xr:uid="{00000000-0005-0000-0000-00000C000000}"/>
    <cellStyle name="  6" xfId="7450" xr:uid="{00000000-0005-0000-0000-00000D000000}"/>
    <cellStyle name="  7" xfId="7451" xr:uid="{00000000-0005-0000-0000-00000E000000}"/>
    <cellStyle name="  8" xfId="7452" xr:uid="{00000000-0005-0000-0000-00000F000000}"/>
    <cellStyle name="  9" xfId="7453" xr:uid="{00000000-0005-0000-0000-000010000000}"/>
    <cellStyle name="&quot;" xfId="7454" xr:uid="{00000000-0005-0000-0000-000011000000}"/>
    <cellStyle name="&quot;_2012년 1월 물가조사" xfId="7455" xr:uid="{00000000-0005-0000-0000-000012000000}"/>
    <cellStyle name="#" xfId="8" xr:uid="{00000000-0005-0000-0000-000013000000}"/>
    <cellStyle name="# 2" xfId="7456" xr:uid="{00000000-0005-0000-0000-000014000000}"/>
    <cellStyle name="#,##0" xfId="9" xr:uid="{00000000-0005-0000-0000-000015000000}"/>
    <cellStyle name="#,##0 2" xfId="3797" xr:uid="{00000000-0005-0000-0000-000016000000}"/>
    <cellStyle name="#,##0.0" xfId="10" xr:uid="{00000000-0005-0000-0000-000017000000}"/>
    <cellStyle name="#,##0.0 2" xfId="7457" xr:uid="{00000000-0005-0000-0000-000018000000}"/>
    <cellStyle name="#,##0.00" xfId="11" xr:uid="{00000000-0005-0000-0000-000019000000}"/>
    <cellStyle name="#,##0.000" xfId="12" xr:uid="{00000000-0005-0000-0000-00001A000000}"/>
    <cellStyle name="#,##0_내역서(기성)" xfId="13" xr:uid="{00000000-0005-0000-0000-00001B000000}"/>
    <cellStyle name="$" xfId="14" xr:uid="{00000000-0005-0000-0000-00001C000000}"/>
    <cellStyle name="$ 2" xfId="7458" xr:uid="{00000000-0005-0000-0000-00001D000000}"/>
    <cellStyle name="$ 3" xfId="7459" xr:uid="{00000000-0005-0000-0000-00001E000000}"/>
    <cellStyle name="$_0008금감원통합감독검사정보시스템" xfId="7460" xr:uid="{00000000-0005-0000-0000-00001F000000}"/>
    <cellStyle name="$_0009김포공항LED교체공사(광일)" xfId="7461" xr:uid="{00000000-0005-0000-0000-000020000000}"/>
    <cellStyle name="$_0011KIST소각설비제작설치" xfId="7462" xr:uid="{00000000-0005-0000-0000-000021000000}"/>
    <cellStyle name="$_0011긴급전화기정산(99년형광일)" xfId="7463" xr:uid="{00000000-0005-0000-0000-000022000000}"/>
    <cellStyle name="$_0011부산종합경기장전광판" xfId="7464" xr:uid="{00000000-0005-0000-0000-000023000000}"/>
    <cellStyle name="$_0012문화유적지표석제작설치" xfId="7465" xr:uid="{00000000-0005-0000-0000-000024000000}"/>
    <cellStyle name="$_0102국제조명신공항분수조명" xfId="7466" xr:uid="{00000000-0005-0000-0000-000025000000}"/>
    <cellStyle name="$_0103회전식현수막게시대제작설치" xfId="7467" xr:uid="{00000000-0005-0000-0000-000026000000}"/>
    <cellStyle name="$_0104포항시침출수처리시스템" xfId="7468" xr:uid="{00000000-0005-0000-0000-000027000000}"/>
    <cellStyle name="$_0105담배자판기개조원가" xfId="7469" xr:uid="{00000000-0005-0000-0000-000028000000}"/>
    <cellStyle name="$_0106LG인버터냉난방기제작-1" xfId="7470" xr:uid="{00000000-0005-0000-0000-000029000000}"/>
    <cellStyle name="$_0107광전송장비구매설치" xfId="7471" xr:uid="{00000000-0005-0000-0000-00002A000000}"/>
    <cellStyle name="$_0107도공IBS설비SW부문(참조)" xfId="7472" xr:uid="{00000000-0005-0000-0000-00002B000000}"/>
    <cellStyle name="$_0107문화재복원용목재-8월6일" xfId="7473" xr:uid="{00000000-0005-0000-0000-00002C000000}"/>
    <cellStyle name="$_0107포천영중수배전반(제조,설치)" xfId="7474" xr:uid="{00000000-0005-0000-0000-00002D000000}"/>
    <cellStyle name="$_0108농기반미곡건조기제작설치" xfId="7475" xr:uid="{00000000-0005-0000-0000-00002E000000}"/>
    <cellStyle name="$_0108담배인삼공사영업춘추복" xfId="7476" xr:uid="{00000000-0005-0000-0000-00002F000000}"/>
    <cellStyle name="$_0108한국전기교통-LED교통신호등((원본))" xfId="7477" xr:uid="{00000000-0005-0000-0000-000030000000}"/>
    <cellStyle name="$_0111해양수산부등명기제작" xfId="7478" xr:uid="{00000000-0005-0000-0000-000031000000}"/>
    <cellStyle name="$_0111핸디소프트-전자표준문서시스템" xfId="7479" xr:uid="{00000000-0005-0000-0000-000032000000}"/>
    <cellStyle name="$_0112금감원사무자동화시스템" xfId="7480" xr:uid="{00000000-0005-0000-0000-000033000000}"/>
    <cellStyle name="$_0112수도권매립지SW원가" xfId="7481" xr:uid="{00000000-0005-0000-0000-000034000000}"/>
    <cellStyle name="$_0112중고원-HRD종합정보망구축(完)" xfId="7482" xr:uid="{00000000-0005-0000-0000-000035000000}"/>
    <cellStyle name="$_0201종합예술회관의자제작설치-1" xfId="7483" xr:uid="{00000000-0005-0000-0000-000036000000}"/>
    <cellStyle name="$_0202마사회근무복" xfId="7484" xr:uid="{00000000-0005-0000-0000-000037000000}"/>
    <cellStyle name="$_0202부경교재-승강칠판" xfId="7485" xr:uid="{00000000-0005-0000-0000-000038000000}"/>
    <cellStyle name="$_0204한국석묘납골함-1규격" xfId="7486" xr:uid="{00000000-0005-0000-0000-000039000000}"/>
    <cellStyle name="$_0206금감원금융정보교환망재구축" xfId="7487" xr:uid="{00000000-0005-0000-0000-00003A000000}"/>
    <cellStyle name="$_0206정통부수납장표기기제작설치" xfId="7488" xr:uid="{00000000-0005-0000-0000-00003B000000}"/>
    <cellStyle name="$_0207담배인삼공사-담요" xfId="7489" xr:uid="{00000000-0005-0000-0000-00003C000000}"/>
    <cellStyle name="$_0208레비텍-다층여과기설계변경" xfId="7490" xr:uid="{00000000-0005-0000-0000-00003D000000}"/>
    <cellStyle name="$_0209이산화염소발생기-설치(50K)" xfId="7491" xr:uid="{00000000-0005-0000-0000-00003E000000}"/>
    <cellStyle name="$_0210현대정보기술-TD이중계" xfId="7492" xr:uid="{00000000-0005-0000-0000-00003F000000}"/>
    <cellStyle name="$_0211조달청-#1대북지원사업정산(1월7일)" xfId="7493" xr:uid="{00000000-0005-0000-0000-000040000000}"/>
    <cellStyle name="$_0212금감원-법규정보시스템(完)" xfId="7494" xr:uid="{00000000-0005-0000-0000-000041000000}"/>
    <cellStyle name="$_0301교통방송-CCTV유지보수" xfId="7495" xr:uid="{00000000-0005-0000-0000-000042000000}"/>
    <cellStyle name="$_0302인천경찰청-무인단속기위탁관리" xfId="7496" xr:uid="{00000000-0005-0000-0000-000043000000}"/>
    <cellStyle name="$_0302조달청-대북지원2차(안성연)" xfId="7497" xr:uid="{00000000-0005-0000-0000-000044000000}"/>
    <cellStyle name="$_0302조달청-대북지원2차(최수현)" xfId="7498" xr:uid="{00000000-0005-0000-0000-000045000000}"/>
    <cellStyle name="$_0302표준문서-쌍용정보통신(신)" xfId="7499" xr:uid="{00000000-0005-0000-0000-000046000000}"/>
    <cellStyle name="$_0304소프트파워-정부표준전자문서시스템" xfId="7500" xr:uid="{00000000-0005-0000-0000-000047000000}"/>
    <cellStyle name="$_0304소프트파워-정부표준전자문서시스템(完)" xfId="7501" xr:uid="{00000000-0005-0000-0000-000048000000}"/>
    <cellStyle name="$_0304철도청-주변환장치-1" xfId="7502" xr:uid="{00000000-0005-0000-0000-000049000000}"/>
    <cellStyle name="$_0305금감원-금융통계정보시스템구축(完)" xfId="7503" xr:uid="{00000000-0005-0000-0000-00004A000000}"/>
    <cellStyle name="$_0305제낭조합-면범포지" xfId="7504" xr:uid="{00000000-0005-0000-0000-00004B000000}"/>
    <cellStyle name="$_0306제낭공업협동조합-면범포지원단(경비까지)" xfId="7505" xr:uid="{00000000-0005-0000-0000-00004C000000}"/>
    <cellStyle name="$_0307경찰청-무인교통단속표준SW개발용역(完)" xfId="7506" xr:uid="{00000000-0005-0000-0000-00004D000000}"/>
    <cellStyle name="$_0308조달청-#8대북지원사업정산" xfId="7507" xr:uid="{00000000-0005-0000-0000-00004E000000}"/>
    <cellStyle name="$_0309두합크린텍-설치원가" xfId="7508" xr:uid="{00000000-0005-0000-0000-00004F000000}"/>
    <cellStyle name="$_0309조달청-#9대북지원사업정산" xfId="7509" xr:uid="{00000000-0005-0000-0000-000050000000}"/>
    <cellStyle name="$_0310여주상수도-탈수기(유천ENG)" xfId="7510" xr:uid="{00000000-0005-0000-0000-000051000000}"/>
    <cellStyle name="$_0311대기해양작업시간" xfId="7511" xr:uid="{00000000-0005-0000-0000-000052000000}"/>
    <cellStyle name="$_0311대기해양중형등명기" xfId="7512" xr:uid="{00000000-0005-0000-0000-000053000000}"/>
    <cellStyle name="$_0312국민체육진흥공단-전기부문" xfId="7513" xr:uid="{00000000-0005-0000-0000-000054000000}"/>
    <cellStyle name="$_0312대기해양-중형등명기제작설치" xfId="7514" xr:uid="{00000000-0005-0000-0000-000055000000}"/>
    <cellStyle name="$_0312라이준-칼라아스콘4규격" xfId="7515" xr:uid="{00000000-0005-0000-0000-000056000000}"/>
    <cellStyle name="$_0401집진기프로그램SW개발비산정" xfId="7516" xr:uid="{00000000-0005-0000-0000-000057000000}"/>
    <cellStyle name="$_2001-06조달청신성-한냉지형" xfId="7517" xr:uid="{00000000-0005-0000-0000-000058000000}"/>
    <cellStyle name="$_2001년 9월" xfId="15" xr:uid="{00000000-0005-0000-0000-000059000000}"/>
    <cellStyle name="$_2001년 9월 일위" xfId="16" xr:uid="{00000000-0005-0000-0000-00005A000000}"/>
    <cellStyle name="$_2001년7월내역" xfId="17" xr:uid="{00000000-0005-0000-0000-00005B000000}"/>
    <cellStyle name="$_2001년8월내역" xfId="18" xr:uid="{00000000-0005-0000-0000-00005C000000}"/>
    <cellStyle name="$_2002-03경찰대학-졸업식" xfId="7518" xr:uid="{00000000-0005-0000-0000-00005D000000}"/>
    <cellStyle name="$_2002-03경찰청-경찰표지장" xfId="7519" xr:uid="{00000000-0005-0000-0000-00005E000000}"/>
    <cellStyle name="$_2002-03반디-가로등(열주형)" xfId="7520" xr:uid="{00000000-0005-0000-0000-00005F000000}"/>
    <cellStyle name="$_2002-03신화전자-감지기" xfId="7521" xr:uid="{00000000-0005-0000-0000-000060000000}"/>
    <cellStyle name="$_2002-04강원랜드-슬러트머신" xfId="7522" xr:uid="{00000000-0005-0000-0000-000061000000}"/>
    <cellStyle name="$_2002-04메가컴-외주무대" xfId="7523" xr:uid="{00000000-0005-0000-0000-000062000000}"/>
    <cellStyle name="$_2002-04엘지애드-무대" xfId="7524" xr:uid="{00000000-0005-0000-0000-000063000000}"/>
    <cellStyle name="$_2002-05강원랜드-슬러트머신(넥스터)" xfId="7525" xr:uid="{00000000-0005-0000-0000-000064000000}"/>
    <cellStyle name="$_2002-05경기경찰청-냉온수기공사" xfId="7526" xr:uid="{00000000-0005-0000-0000-000065000000}"/>
    <cellStyle name="$_2002-05대통령비서실-카페트" xfId="7527" xr:uid="{00000000-0005-0000-0000-000066000000}"/>
    <cellStyle name="$_2002결과표" xfId="7528" xr:uid="{00000000-0005-0000-0000-000067000000}"/>
    <cellStyle name="$_2002결과표1" xfId="7529" xr:uid="{00000000-0005-0000-0000-000068000000}"/>
    <cellStyle name="$_2002년 설치" xfId="19" xr:uid="{00000000-0005-0000-0000-000069000000}"/>
    <cellStyle name="$_2002년 합판거푸집" xfId="20" xr:uid="{00000000-0005-0000-0000-00006A000000}"/>
    <cellStyle name="$_2003-01정일사-표창5종" xfId="7530" xr:uid="{00000000-0005-0000-0000-00006B000000}"/>
    <cellStyle name="$_db진흥" xfId="21" xr:uid="{00000000-0005-0000-0000-00006C000000}"/>
    <cellStyle name="$_db진흥 2" xfId="22" xr:uid="{00000000-0005-0000-0000-00006D000000}"/>
    <cellStyle name="$_db진흥 3" xfId="7531" xr:uid="{00000000-0005-0000-0000-00006E000000}"/>
    <cellStyle name="$_db진흥 4" xfId="7532" xr:uid="{00000000-0005-0000-0000-00006F000000}"/>
    <cellStyle name="$_Pilot플랜트-계변경" xfId="7533" xr:uid="{00000000-0005-0000-0000-000070000000}"/>
    <cellStyle name="$_Pilot플랜트이전설치-변경최종" xfId="7534" xr:uid="{00000000-0005-0000-0000-000071000000}"/>
    <cellStyle name="$_SE40" xfId="23" xr:uid="{00000000-0005-0000-0000-000072000000}"/>
    <cellStyle name="$_SE40 2" xfId="7535" xr:uid="{00000000-0005-0000-0000-000073000000}"/>
    <cellStyle name="$_SE40 3" xfId="7536" xr:uid="{00000000-0005-0000-0000-000074000000}"/>
    <cellStyle name="$_SW(케이비)" xfId="7537" xr:uid="{00000000-0005-0000-0000-000075000000}"/>
    <cellStyle name="$_TDW제작시방" xfId="24" xr:uid="{00000000-0005-0000-0000-000076000000}"/>
    <cellStyle name="$_TDW제작시방(2002,05,27)" xfId="25" xr:uid="{00000000-0005-0000-0000-000077000000}"/>
    <cellStyle name="$_간지,목차,페이지,표지" xfId="7538" xr:uid="{00000000-0005-0000-0000-000078000000}"/>
    <cellStyle name="$_갑지" xfId="26" xr:uid="{00000000-0005-0000-0000-000079000000}"/>
    <cellStyle name="$_견적2" xfId="27" xr:uid="{00000000-0005-0000-0000-00007A000000}"/>
    <cellStyle name="$_견적2 2" xfId="28" xr:uid="{00000000-0005-0000-0000-00007B000000}"/>
    <cellStyle name="$_견적2 3" xfId="7539" xr:uid="{00000000-0005-0000-0000-00007C000000}"/>
    <cellStyle name="$_견적2 4" xfId="7540" xr:uid="{00000000-0005-0000-0000-00007D000000}"/>
    <cellStyle name="$_경찰청-근무,기동복" xfId="7541" xr:uid="{00000000-0005-0000-0000-00007E000000}"/>
    <cellStyle name="$_공사비2001-06" xfId="29" xr:uid="{00000000-0005-0000-0000-00007F000000}"/>
    <cellStyle name="$_공사비2001-07" xfId="30" xr:uid="{00000000-0005-0000-0000-000080000000}"/>
    <cellStyle name="$_공사일반관리비양식" xfId="7542" xr:uid="{00000000-0005-0000-0000-000081000000}"/>
    <cellStyle name="$_기아" xfId="31" xr:uid="{00000000-0005-0000-0000-000082000000}"/>
    <cellStyle name="$_기아 2" xfId="32" xr:uid="{00000000-0005-0000-0000-000083000000}"/>
    <cellStyle name="$_기아 3" xfId="7543" xr:uid="{00000000-0005-0000-0000-000084000000}"/>
    <cellStyle name="$_기아 4" xfId="7544" xr:uid="{00000000-0005-0000-0000-000085000000}"/>
    <cellStyle name="$_기초공사" xfId="7545" xr:uid="{00000000-0005-0000-0000-000086000000}"/>
    <cellStyle name="$_남광TS-60B(둔기교)" xfId="33" xr:uid="{00000000-0005-0000-0000-000087000000}"/>
    <cellStyle name="$_내역서" xfId="34" xr:uid="{00000000-0005-0000-0000-000088000000}"/>
    <cellStyle name="$_내역서(수정)" xfId="35" xr:uid="{00000000-0005-0000-0000-000089000000}"/>
    <cellStyle name="$_내역표지" xfId="36" xr:uid="{00000000-0005-0000-0000-00008A000000}"/>
    <cellStyle name="$_네인텍정보기술-회로카드(수현)" xfId="7546" xr:uid="{00000000-0005-0000-0000-00008B000000}"/>
    <cellStyle name="$_단가산출" xfId="7547" xr:uid="{00000000-0005-0000-0000-00008C000000}"/>
    <cellStyle name="$_대기해양노무비" xfId="7548" xr:uid="{00000000-0005-0000-0000-00008D000000}"/>
    <cellStyle name="$_대북자재8월분" xfId="7549" xr:uid="{00000000-0005-0000-0000-00008E000000}"/>
    <cellStyle name="$_대북자재8월분-1" xfId="7550" xr:uid="{00000000-0005-0000-0000-00008F000000}"/>
    <cellStyle name="$_동막지평야부재보공구" xfId="37" xr:uid="{00000000-0005-0000-0000-000090000000}"/>
    <cellStyle name="$_동산용사촌수현(원본)" xfId="7551" xr:uid="{00000000-0005-0000-0000-000091000000}"/>
    <cellStyle name="$_명금지구 기계내역 보완(유압식2002,10,2)" xfId="38" xr:uid="{00000000-0005-0000-0000-000092000000}"/>
    <cellStyle name="$_백제군사전시1" xfId="7552" xr:uid="{00000000-0005-0000-0000-000093000000}"/>
    <cellStyle name="$_보성회령제사통-변경1" xfId="39" xr:uid="{00000000-0005-0000-0000-000094000000}"/>
    <cellStyle name="$_사업수지" xfId="40" xr:uid="{00000000-0005-0000-0000-000095000000}"/>
    <cellStyle name="$_설계서내역(총괄)" xfId="41" xr:uid="{00000000-0005-0000-0000-000096000000}"/>
    <cellStyle name="$_세풍승인" xfId="42" xr:uid="{00000000-0005-0000-0000-000097000000}"/>
    <cellStyle name="$_수지예산서(학사평수정)" xfId="43" xr:uid="{00000000-0005-0000-0000-000098000000}"/>
    <cellStyle name="$_수초제거기(대양기계)" xfId="7553" xr:uid="{00000000-0005-0000-0000-000099000000}"/>
    <cellStyle name="$_순천구룡" xfId="44" xr:uid="{00000000-0005-0000-0000-00009A000000}"/>
    <cellStyle name="$_순천지부구룡해룡" xfId="45" xr:uid="{00000000-0005-0000-0000-00009B000000}"/>
    <cellStyle name="$_시방서" xfId="46" xr:uid="{00000000-0005-0000-0000-00009C000000}"/>
    <cellStyle name="$_시설용역" xfId="7554" xr:uid="{00000000-0005-0000-0000-00009D000000}"/>
    <cellStyle name="$_암전정밀실체현미경(수현)" xfId="7555" xr:uid="{00000000-0005-0000-0000-00009E000000}"/>
    <cellStyle name="$_오리엔탈" xfId="7556" xr:uid="{00000000-0005-0000-0000-00009F000000}"/>
    <cellStyle name="$_원본 - 한국전기교통-개선형신호등 4종" xfId="7557" xr:uid="{00000000-0005-0000-0000-0000A0000000}"/>
    <cellStyle name="$_제경비율모음" xfId="7558" xr:uid="{00000000-0005-0000-0000-0000A1000000}"/>
    <cellStyle name="$_제조원가" xfId="7559" xr:uid="{00000000-0005-0000-0000-0000A2000000}"/>
    <cellStyle name="$_조달청-B판사천강교제작(최종본)" xfId="7560" xr:uid="{00000000-0005-0000-0000-0000A3000000}"/>
    <cellStyle name="$_조달청-대북지원3차(최수현)" xfId="7561" xr:uid="{00000000-0005-0000-0000-0000A4000000}"/>
    <cellStyle name="$_조달청-대북지원4차(최수현)" xfId="7562" xr:uid="{00000000-0005-0000-0000-0000A5000000}"/>
    <cellStyle name="$_조달청-대북지원5차(최수현)" xfId="7563" xr:uid="{00000000-0005-0000-0000-0000A6000000}"/>
    <cellStyle name="$_조달청-대북지원6차(번호)" xfId="7564" xr:uid="{00000000-0005-0000-0000-0000A7000000}"/>
    <cellStyle name="$_조달청-대북지원6차(최수현)" xfId="7565" xr:uid="{00000000-0005-0000-0000-0000A8000000}"/>
    <cellStyle name="$_조달청-대북지원7차(최수현)" xfId="7566" xr:uid="{00000000-0005-0000-0000-0000A9000000}"/>
    <cellStyle name="$_조달청-대북지원8차(최수현)" xfId="7567" xr:uid="{00000000-0005-0000-0000-0000AA000000}"/>
    <cellStyle name="$_조달청-대북지원9차(최수현)" xfId="7568" xr:uid="{00000000-0005-0000-0000-0000AB000000}"/>
    <cellStyle name="$_중앙선관위(투표,개표)" xfId="7569" xr:uid="{00000000-0005-0000-0000-0000AC000000}"/>
    <cellStyle name="$_중앙선관위(투표,개표)-사본" xfId="7570" xr:uid="{00000000-0005-0000-0000-0000AD000000}"/>
    <cellStyle name="$_진도마산2차제출F18x21" xfId="47" xr:uid="{00000000-0005-0000-0000-0000AE000000}"/>
    <cellStyle name="$_철공가공조립" xfId="7571" xr:uid="{00000000-0005-0000-0000-0000AF000000}"/>
    <cellStyle name="$_최종-한국전기교통-개선형신호등 4종(공수조정)" xfId="7572" xr:uid="{00000000-0005-0000-0000-0000B0000000}"/>
    <cellStyle name="$_코솔라-제조원가" xfId="7573" xr:uid="{00000000-0005-0000-0000-0000B1000000}"/>
    <cellStyle name="$_토지공사-간접비" xfId="7574" xr:uid="{00000000-0005-0000-0000-0000B2000000}"/>
    <cellStyle name="$_한국도로공사" xfId="7575" xr:uid="{00000000-0005-0000-0000-0000B3000000}"/>
    <cellStyle name="$_한전내역서-최종" xfId="7576" xr:uid="{00000000-0005-0000-0000-0000B4000000}"/>
    <cellStyle name="$_합판거푸집" xfId="48" xr:uid="{00000000-0005-0000-0000-0000B5000000}"/>
    <cellStyle name="&amp;A" xfId="7577" xr:uid="{00000000-0005-0000-0000-0000B6000000}"/>
    <cellStyle name="(##.00)" xfId="49" xr:uid="{00000000-0005-0000-0000-0000B7000000}"/>
    <cellStyle name="(△콤마)" xfId="50" xr:uid="{00000000-0005-0000-0000-0000B8000000}"/>
    <cellStyle name="(1)" xfId="51" xr:uid="{00000000-0005-0000-0000-0000B9000000}"/>
    <cellStyle name="(백분율)" xfId="52" xr:uid="{00000000-0005-0000-0000-0000BA000000}"/>
    <cellStyle name="(콤마)" xfId="53" xr:uid="{00000000-0005-0000-0000-0000BB000000}"/>
    <cellStyle name="(표준)" xfId="54" xr:uid="{00000000-0005-0000-0000-0000BC000000}"/>
    <cellStyle name=")" xfId="7578" xr:uid="{00000000-0005-0000-0000-0000BD000000}"/>
    <cellStyle name="??&amp;O?&amp;H?_x0008__x000f__x0007_?_x0007__x0001__x0001_" xfId="55" xr:uid="{00000000-0005-0000-0000-0000BE000000}"/>
    <cellStyle name="??&amp;O?&amp;H?_x0008_??_x0007__x0001__x0001_" xfId="56" xr:uid="{00000000-0005-0000-0000-0000BF000000}"/>
    <cellStyle name="??&amp;쏗?뷐9_x0008__x0011__x0007_?_x0007__x0001__x0001_" xfId="57" xr:uid="{00000000-0005-0000-0000-0000C0000000}"/>
    <cellStyle name="???­ [0]_¸ð??¸·" xfId="7579" xr:uid="{00000000-0005-0000-0000-0000C1000000}"/>
    <cellStyle name="???­_¸ð??¸·" xfId="7580" xr:uid="{00000000-0005-0000-0000-0000C2000000}"/>
    <cellStyle name="???Ø_¸ð??¸·" xfId="7581" xr:uid="{00000000-0005-0000-0000-0000C3000000}"/>
    <cellStyle name="?Þ¸¶ [0]_¸ð??¸·" xfId="7582" xr:uid="{00000000-0005-0000-0000-0000C4000000}"/>
    <cellStyle name="?Þ¸¶_¸ð??¸·" xfId="7583" xr:uid="{00000000-0005-0000-0000-0000C5000000}"/>
    <cellStyle name="?W?_laroux" xfId="58" xr:uid="{00000000-0005-0000-0000-0000C6000000}"/>
    <cellStyle name="?曹%U?&amp;H?_x0008_?s_x000a__x0007__x0001__x0001_" xfId="7584" xr:uid="{00000000-0005-0000-0000-0000C7000000}"/>
    <cellStyle name="@_laroux" xfId="7585" xr:uid="{00000000-0005-0000-0000-0000C8000000}"/>
    <cellStyle name="@_laroux_제트베인" xfId="7586" xr:uid="{00000000-0005-0000-0000-0000C9000000}"/>
    <cellStyle name="@_laroux_제트베인_1" xfId="7587" xr:uid="{00000000-0005-0000-0000-0000CA000000}"/>
    <cellStyle name="@_laroux_제트베인_1 2" xfId="7588" xr:uid="{00000000-0005-0000-0000-0000CB000000}"/>
    <cellStyle name="@_laroux_제트베인_1 3" xfId="7589" xr:uid="{00000000-0005-0000-0000-0000CC000000}"/>
    <cellStyle name="@_laroux_제트베인_1_광명_주정차시스템 견적서(한일에스티엠_4억9천)" xfId="7590" xr:uid="{00000000-0005-0000-0000-0000CD000000}"/>
    <cellStyle name="@_laroux_제트베인_1_광명_주정차시스템 견적서(한일에스티엠_4억9천) 2" xfId="7591" xr:uid="{00000000-0005-0000-0000-0000CE000000}"/>
    <cellStyle name="@_laroux_제트베인_1_광명_주정차시스템 견적서(한일에스티엠_4억9천) 3" xfId="7592" xr:uid="{00000000-0005-0000-0000-0000CF000000}"/>
    <cellStyle name="@_laroux_제트베인_1_광명_주정차시스템 견적서(한일에스티엠_4억9천)_동부최종설계변경내역(금원)" xfId="7593" xr:uid="{00000000-0005-0000-0000-0000D0000000}"/>
    <cellStyle name="@_laroux_제트베인_1_광명_주정차시스템 견적서(한일에스티엠_4억9천)_동부최종설계변경내역(금원) 2" xfId="7594" xr:uid="{00000000-0005-0000-0000-0000D1000000}"/>
    <cellStyle name="@_laroux_제트베인_1_광명_주정차시스템 견적서(한일에스티엠_4억9천)_동부최종설계변경내역(금원) 3" xfId="7595" xr:uid="{00000000-0005-0000-0000-0000D2000000}"/>
    <cellStyle name="@_laroux_제트베인_1_광명_주정차시스템 견적서(한일에스티엠_4억9천)_성남시 불법주정차자동_견적서" xfId="7596" xr:uid="{00000000-0005-0000-0000-0000D3000000}"/>
    <cellStyle name="@_laroux_제트베인_1_광명_주정차시스템 견적서(한일에스티엠_4억9천)_성남시 불법주정차자동_견적서 2" xfId="7597" xr:uid="{00000000-0005-0000-0000-0000D4000000}"/>
    <cellStyle name="@_laroux_제트베인_1_광명_주정차시스템 견적서(한일에스티엠_4억9천)_성남시 불법주정차자동_견적서 3" xfId="7598" xr:uid="{00000000-0005-0000-0000-0000D5000000}"/>
    <cellStyle name="@_laroux_제트베인_1_광명_주정차시스템 견적서(한일에스티엠_4억9천)_성남시 불법주정차자동_견적서_견적서_ 한일에스티엠" xfId="7599" xr:uid="{00000000-0005-0000-0000-0000D6000000}"/>
    <cellStyle name="@_laroux_제트베인_1_광명_주정차시스템 견적서(한일에스티엠_4억9천)_성남시 불법주정차자동_견적서_견적서_ 한일에스티엠 2" xfId="7600" xr:uid="{00000000-0005-0000-0000-0000D7000000}"/>
    <cellStyle name="@_laroux_제트베인_1_광명_주정차시스템 견적서(한일에스티엠_4억9천)_성남시 불법주정차자동_견적서_견적서_ 한일에스티엠 3" xfId="7601" xr:uid="{00000000-0005-0000-0000-0000D8000000}"/>
    <cellStyle name="@_laroux_제트베인_1_광명_주정차시스템 견적서(한일에스티엠_4억9천)_성남시 불법주정차자동_견적서_견적서_ 한일에스티엠_동부최종설계변경내역(금원)" xfId="7602" xr:uid="{00000000-0005-0000-0000-0000D9000000}"/>
    <cellStyle name="@_laroux_제트베인_1_광명_주정차시스템 견적서(한일에스티엠_4억9천)_성남시 불법주정차자동_견적서_견적서_ 한일에스티엠_동부최종설계변경내역(금원) 2" xfId="7603" xr:uid="{00000000-0005-0000-0000-0000DA000000}"/>
    <cellStyle name="@_laroux_제트베인_1_광명_주정차시스템 견적서(한일에스티엠_4억9천)_성남시 불법주정차자동_견적서_견적서_ 한일에스티엠_동부최종설계변경내역(금원) 3" xfId="7604" xr:uid="{00000000-0005-0000-0000-0000DB000000}"/>
    <cellStyle name="@_laroux_제트베인_1_광명_주정차시스템 견적서(한일에스티엠_4억9천)_성남시 불법주정차자동_견적서_동부최종설계변경내역(금원)" xfId="7605" xr:uid="{00000000-0005-0000-0000-0000DC000000}"/>
    <cellStyle name="@_laroux_제트베인_1_광명_주정차시스템 견적서(한일에스티엠_4억9천)_성남시 불법주정차자동_견적서_동부최종설계변경내역(금원) 2" xfId="7606" xr:uid="{00000000-0005-0000-0000-0000DD000000}"/>
    <cellStyle name="@_laroux_제트베인_1_광명_주정차시스템 견적서(한일에스티엠_4억9천)_성남시 불법주정차자동_견적서_동부최종설계변경내역(금원) 3" xfId="7607" xr:uid="{00000000-0005-0000-0000-0000DE000000}"/>
    <cellStyle name="@_laroux_제트베인_1_광명_주정차시스템 견적서(한일에스티엠_수정본)" xfId="7608" xr:uid="{00000000-0005-0000-0000-0000DF000000}"/>
    <cellStyle name="@_laroux_제트베인_1_광명_주정차시스템 견적서(한일에스티엠_수정본) 2" xfId="7609" xr:uid="{00000000-0005-0000-0000-0000E0000000}"/>
    <cellStyle name="@_laroux_제트베인_1_광명_주정차시스템 견적서(한일에스티엠_수정본) 3" xfId="7610" xr:uid="{00000000-0005-0000-0000-0000E1000000}"/>
    <cellStyle name="@_laroux_제트베인_1_광명_주정차시스템 견적서(한일에스티엠_수정본)_동부최종설계변경내역(금원)" xfId="7611" xr:uid="{00000000-0005-0000-0000-0000E2000000}"/>
    <cellStyle name="@_laroux_제트베인_1_광명_주정차시스템 견적서(한일에스티엠_수정본)_동부최종설계변경내역(금원) 2" xfId="7612" xr:uid="{00000000-0005-0000-0000-0000E3000000}"/>
    <cellStyle name="@_laroux_제트베인_1_광명_주정차시스템 견적서(한일에스티엠_수정본)_동부최종설계변경내역(금원) 3" xfId="7613" xr:uid="{00000000-0005-0000-0000-0000E4000000}"/>
    <cellStyle name="@_laroux_제트베인_1_광명_주정차시스템 견적서(한일에스티엠_수정본)_성남시 불법주정차자동_견적서" xfId="7614" xr:uid="{00000000-0005-0000-0000-0000E5000000}"/>
    <cellStyle name="@_laroux_제트베인_1_광명_주정차시스템 견적서(한일에스티엠_수정본)_성남시 불법주정차자동_견적서 2" xfId="7615" xr:uid="{00000000-0005-0000-0000-0000E6000000}"/>
    <cellStyle name="@_laroux_제트베인_1_광명_주정차시스템 견적서(한일에스티엠_수정본)_성남시 불법주정차자동_견적서 3" xfId="7616" xr:uid="{00000000-0005-0000-0000-0000E7000000}"/>
    <cellStyle name="@_laroux_제트베인_1_광명_주정차시스템 견적서(한일에스티엠_수정본)_성남시 불법주정차자동_견적서_견적서_ 한일에스티엠" xfId="7617" xr:uid="{00000000-0005-0000-0000-0000E8000000}"/>
    <cellStyle name="@_laroux_제트베인_1_광명_주정차시스템 견적서(한일에스티엠_수정본)_성남시 불법주정차자동_견적서_견적서_ 한일에스티엠 2" xfId="7618" xr:uid="{00000000-0005-0000-0000-0000E9000000}"/>
    <cellStyle name="@_laroux_제트베인_1_광명_주정차시스템 견적서(한일에스티엠_수정본)_성남시 불법주정차자동_견적서_견적서_ 한일에스티엠 3" xfId="7619" xr:uid="{00000000-0005-0000-0000-0000EA000000}"/>
    <cellStyle name="@_laroux_제트베인_1_광명_주정차시스템 견적서(한일에스티엠_수정본)_성남시 불법주정차자동_견적서_견적서_ 한일에스티엠_동부최종설계변경내역(금원)" xfId="7620" xr:uid="{00000000-0005-0000-0000-0000EB000000}"/>
    <cellStyle name="@_laroux_제트베인_1_광명_주정차시스템 견적서(한일에스티엠_수정본)_성남시 불법주정차자동_견적서_견적서_ 한일에스티엠_동부최종설계변경내역(금원) 2" xfId="7621" xr:uid="{00000000-0005-0000-0000-0000EC000000}"/>
    <cellStyle name="@_laroux_제트베인_1_광명_주정차시스템 견적서(한일에스티엠_수정본)_성남시 불법주정차자동_견적서_견적서_ 한일에스티엠_동부최종설계변경내역(금원) 3" xfId="7622" xr:uid="{00000000-0005-0000-0000-0000ED000000}"/>
    <cellStyle name="@_laroux_제트베인_1_광명_주정차시스템 견적서(한일에스티엠_수정본)_성남시 불법주정차자동_견적서_동부최종설계변경내역(금원)" xfId="7623" xr:uid="{00000000-0005-0000-0000-0000EE000000}"/>
    <cellStyle name="@_laroux_제트베인_1_광명_주정차시스템 견적서(한일에스티엠_수정본)_성남시 불법주정차자동_견적서_동부최종설계변경내역(금원) 2" xfId="7624" xr:uid="{00000000-0005-0000-0000-0000EF000000}"/>
    <cellStyle name="@_laroux_제트베인_1_광명_주정차시스템 견적서(한일에스티엠_수정본)_성남시 불법주정차자동_견적서_동부최종설계변경내역(금원) 3" xfId="7625" xr:uid="{00000000-0005-0000-0000-0000F0000000}"/>
    <cellStyle name="@_laroux_제트베인_1_동부최종설계변경내역(금원)" xfId="7626" xr:uid="{00000000-0005-0000-0000-0000F1000000}"/>
    <cellStyle name="@_laroux_제트베인_1_동부최종설계변경내역(금원) 2" xfId="7627" xr:uid="{00000000-0005-0000-0000-0000F2000000}"/>
    <cellStyle name="@_laroux_제트베인_1_동부최종설계변경내역(금원) 3" xfId="7628" xr:uid="{00000000-0005-0000-0000-0000F3000000}"/>
    <cellStyle name="@_laroux_제트베인_1_마창VMS1EA" xfId="7629" xr:uid="{00000000-0005-0000-0000-0000F4000000}"/>
    <cellStyle name="@_laroux_제트베인_1_마창VMS1EA 2" xfId="7630" xr:uid="{00000000-0005-0000-0000-0000F5000000}"/>
    <cellStyle name="@_laroux_제트베인_1_마창VMS1EA 3" xfId="7631" xr:uid="{00000000-0005-0000-0000-0000F6000000}"/>
    <cellStyle name="@_laroux_제트베인_1_마창VMS1EA_광명_주정차시스템 견적서(한일에스티엠_4억9천)" xfId="7632" xr:uid="{00000000-0005-0000-0000-0000F7000000}"/>
    <cellStyle name="@_laroux_제트베인_1_마창VMS1EA_광명_주정차시스템 견적서(한일에스티엠_4억9천) 2" xfId="7633" xr:uid="{00000000-0005-0000-0000-0000F8000000}"/>
    <cellStyle name="@_laroux_제트베인_1_마창VMS1EA_광명_주정차시스템 견적서(한일에스티엠_4억9천) 3" xfId="7634" xr:uid="{00000000-0005-0000-0000-0000F9000000}"/>
    <cellStyle name="@_laroux_제트베인_1_마창VMS1EA_광명_주정차시스템 견적서(한일에스티엠_4억9천)_동부최종설계변경내역(금원)" xfId="7635" xr:uid="{00000000-0005-0000-0000-0000FA000000}"/>
    <cellStyle name="@_laroux_제트베인_1_마창VMS1EA_광명_주정차시스템 견적서(한일에스티엠_4억9천)_동부최종설계변경내역(금원) 2" xfId="7636" xr:uid="{00000000-0005-0000-0000-0000FB000000}"/>
    <cellStyle name="@_laroux_제트베인_1_마창VMS1EA_광명_주정차시스템 견적서(한일에스티엠_4억9천)_동부최종설계변경내역(금원) 3" xfId="7637" xr:uid="{00000000-0005-0000-0000-0000FC000000}"/>
    <cellStyle name="@_laroux_제트베인_1_마창VMS1EA_광명_주정차시스템 견적서(한일에스티엠_4억9천)_성남시 불법주정차자동_견적서" xfId="7638" xr:uid="{00000000-0005-0000-0000-0000FD000000}"/>
    <cellStyle name="@_laroux_제트베인_1_마창VMS1EA_광명_주정차시스템 견적서(한일에스티엠_4억9천)_성남시 불법주정차자동_견적서 2" xfId="7639" xr:uid="{00000000-0005-0000-0000-0000FE000000}"/>
    <cellStyle name="@_laroux_제트베인_1_마창VMS1EA_광명_주정차시스템 견적서(한일에스티엠_4억9천)_성남시 불법주정차자동_견적서 3" xfId="7640" xr:uid="{00000000-0005-0000-0000-0000FF000000}"/>
    <cellStyle name="@_laroux_제트베인_1_마창VMS1EA_광명_주정차시스템 견적서(한일에스티엠_4억9천)_성남시 불법주정차자동_견적서_견적서_ 한일에스티엠" xfId="7641" xr:uid="{00000000-0005-0000-0000-000000010000}"/>
    <cellStyle name="@_laroux_제트베인_1_마창VMS1EA_광명_주정차시스템 견적서(한일에스티엠_4억9천)_성남시 불법주정차자동_견적서_견적서_ 한일에스티엠 2" xfId="7642" xr:uid="{00000000-0005-0000-0000-000001010000}"/>
    <cellStyle name="@_laroux_제트베인_1_마창VMS1EA_광명_주정차시스템 견적서(한일에스티엠_4억9천)_성남시 불법주정차자동_견적서_견적서_ 한일에스티엠 3" xfId="7643" xr:uid="{00000000-0005-0000-0000-000002010000}"/>
    <cellStyle name="@_laroux_제트베인_1_마창VMS1EA_광명_주정차시스템 견적서(한일에스티엠_4억9천)_성남시 불법주정차자동_견적서_견적서_ 한일에스티엠_동부최종설계변경내역(금원)" xfId="7644" xr:uid="{00000000-0005-0000-0000-000003010000}"/>
    <cellStyle name="@_laroux_제트베인_1_마창VMS1EA_광명_주정차시스템 견적서(한일에스티엠_4억9천)_성남시 불법주정차자동_견적서_견적서_ 한일에스티엠_동부최종설계변경내역(금원) 2" xfId="7645" xr:uid="{00000000-0005-0000-0000-000004010000}"/>
    <cellStyle name="@_laroux_제트베인_1_마창VMS1EA_광명_주정차시스템 견적서(한일에스티엠_4억9천)_성남시 불법주정차자동_견적서_견적서_ 한일에스티엠_동부최종설계변경내역(금원) 3" xfId="7646" xr:uid="{00000000-0005-0000-0000-000005010000}"/>
    <cellStyle name="@_laroux_제트베인_1_마창VMS1EA_광명_주정차시스템 견적서(한일에스티엠_4억9천)_성남시 불법주정차자동_견적서_동부최종설계변경내역(금원)" xfId="7647" xr:uid="{00000000-0005-0000-0000-000006010000}"/>
    <cellStyle name="@_laroux_제트베인_1_마창VMS1EA_광명_주정차시스템 견적서(한일에스티엠_4억9천)_성남시 불법주정차자동_견적서_동부최종설계변경내역(금원) 2" xfId="7648" xr:uid="{00000000-0005-0000-0000-000007010000}"/>
    <cellStyle name="@_laroux_제트베인_1_마창VMS1EA_광명_주정차시스템 견적서(한일에스티엠_4억9천)_성남시 불법주정차자동_견적서_동부최종설계변경내역(금원) 3" xfId="7649" xr:uid="{00000000-0005-0000-0000-000008010000}"/>
    <cellStyle name="@_laroux_제트베인_1_마창VMS1EA_광명_주정차시스템 견적서(한일에스티엠_수정본)" xfId="7650" xr:uid="{00000000-0005-0000-0000-000009010000}"/>
    <cellStyle name="@_laroux_제트베인_1_마창VMS1EA_광명_주정차시스템 견적서(한일에스티엠_수정본) 2" xfId="7651" xr:uid="{00000000-0005-0000-0000-00000A010000}"/>
    <cellStyle name="@_laroux_제트베인_1_마창VMS1EA_광명_주정차시스템 견적서(한일에스티엠_수정본) 3" xfId="7652" xr:uid="{00000000-0005-0000-0000-00000B010000}"/>
    <cellStyle name="@_laroux_제트베인_1_마창VMS1EA_광명_주정차시스템 견적서(한일에스티엠_수정본)_동부최종설계변경내역(금원)" xfId="7653" xr:uid="{00000000-0005-0000-0000-00000C010000}"/>
    <cellStyle name="@_laroux_제트베인_1_마창VMS1EA_광명_주정차시스템 견적서(한일에스티엠_수정본)_동부최종설계변경내역(금원) 2" xfId="7654" xr:uid="{00000000-0005-0000-0000-00000D010000}"/>
    <cellStyle name="@_laroux_제트베인_1_마창VMS1EA_광명_주정차시스템 견적서(한일에스티엠_수정본)_동부최종설계변경내역(금원) 3" xfId="7655" xr:uid="{00000000-0005-0000-0000-00000E010000}"/>
    <cellStyle name="@_laroux_제트베인_1_마창VMS1EA_광명_주정차시스템 견적서(한일에스티엠_수정본)_성남시 불법주정차자동_견적서" xfId="7656" xr:uid="{00000000-0005-0000-0000-00000F010000}"/>
    <cellStyle name="@_laroux_제트베인_1_마창VMS1EA_광명_주정차시스템 견적서(한일에스티엠_수정본)_성남시 불법주정차자동_견적서 2" xfId="7657" xr:uid="{00000000-0005-0000-0000-000010010000}"/>
    <cellStyle name="@_laroux_제트베인_1_마창VMS1EA_광명_주정차시스템 견적서(한일에스티엠_수정본)_성남시 불법주정차자동_견적서 3" xfId="7658" xr:uid="{00000000-0005-0000-0000-000011010000}"/>
    <cellStyle name="@_laroux_제트베인_1_마창VMS1EA_광명_주정차시스템 견적서(한일에스티엠_수정본)_성남시 불법주정차자동_견적서_견적서_ 한일에스티엠" xfId="7659" xr:uid="{00000000-0005-0000-0000-000012010000}"/>
    <cellStyle name="@_laroux_제트베인_1_마창VMS1EA_광명_주정차시스템 견적서(한일에스티엠_수정본)_성남시 불법주정차자동_견적서_견적서_ 한일에스티엠 2" xfId="7660" xr:uid="{00000000-0005-0000-0000-000013010000}"/>
    <cellStyle name="@_laroux_제트베인_1_마창VMS1EA_광명_주정차시스템 견적서(한일에스티엠_수정본)_성남시 불법주정차자동_견적서_견적서_ 한일에스티엠 3" xfId="7661" xr:uid="{00000000-0005-0000-0000-000014010000}"/>
    <cellStyle name="@_laroux_제트베인_1_마창VMS1EA_광명_주정차시스템 견적서(한일에스티엠_수정본)_성남시 불법주정차자동_견적서_견적서_ 한일에스티엠_동부최종설계변경내역(금원)" xfId="7662" xr:uid="{00000000-0005-0000-0000-000015010000}"/>
    <cellStyle name="@_laroux_제트베인_1_마창VMS1EA_광명_주정차시스템 견적서(한일에스티엠_수정본)_성남시 불법주정차자동_견적서_견적서_ 한일에스티엠_동부최종설계변경내역(금원) 2" xfId="7663" xr:uid="{00000000-0005-0000-0000-000016010000}"/>
    <cellStyle name="@_laroux_제트베인_1_마창VMS1EA_광명_주정차시스템 견적서(한일에스티엠_수정본)_성남시 불법주정차자동_견적서_견적서_ 한일에스티엠_동부최종설계변경내역(금원) 3" xfId="7664" xr:uid="{00000000-0005-0000-0000-000017010000}"/>
    <cellStyle name="@_laroux_제트베인_1_마창VMS1EA_광명_주정차시스템 견적서(한일에스티엠_수정본)_성남시 불법주정차자동_견적서_동부최종설계변경내역(금원)" xfId="7665" xr:uid="{00000000-0005-0000-0000-000018010000}"/>
    <cellStyle name="@_laroux_제트베인_1_마창VMS1EA_광명_주정차시스템 견적서(한일에스티엠_수정본)_성남시 불법주정차자동_견적서_동부최종설계변경내역(금원) 2" xfId="7666" xr:uid="{00000000-0005-0000-0000-000019010000}"/>
    <cellStyle name="@_laroux_제트베인_1_마창VMS1EA_광명_주정차시스템 견적서(한일에스티엠_수정본)_성남시 불법주정차자동_견적서_동부최종설계변경내역(금원) 3" xfId="7667" xr:uid="{00000000-0005-0000-0000-00001A010000}"/>
    <cellStyle name="@_laroux_제트베인_1_마창VMS1EA_동부최종설계변경내역(금원)" xfId="7668" xr:uid="{00000000-0005-0000-0000-00001B010000}"/>
    <cellStyle name="@_laroux_제트베인_1_마창VMS1EA_동부최종설계변경내역(금원) 2" xfId="7669" xr:uid="{00000000-0005-0000-0000-00001C010000}"/>
    <cellStyle name="@_laroux_제트베인_1_마창VMS1EA_동부최종설계변경내역(금원) 3" xfId="7670" xr:uid="{00000000-0005-0000-0000-00001D010000}"/>
    <cellStyle name="@_laroux_제트베인_1_마창VMS1EA_성남시 불법주정차자동_견적서" xfId="7671" xr:uid="{00000000-0005-0000-0000-00001E010000}"/>
    <cellStyle name="@_laroux_제트베인_1_마창VMS1EA_성남시 불법주정차자동_견적서 2" xfId="7672" xr:uid="{00000000-0005-0000-0000-00001F010000}"/>
    <cellStyle name="@_laroux_제트베인_1_마창VMS1EA_성남시 불법주정차자동_견적서 3" xfId="7673" xr:uid="{00000000-0005-0000-0000-000020010000}"/>
    <cellStyle name="@_laroux_제트베인_1_마창VMS1EA_성남시 불법주정차자동_견적서_견적서_ 한일에스티엠" xfId="7674" xr:uid="{00000000-0005-0000-0000-000021010000}"/>
    <cellStyle name="@_laroux_제트베인_1_마창VMS1EA_성남시 불법주정차자동_견적서_견적서_ 한일에스티엠 2" xfId="7675" xr:uid="{00000000-0005-0000-0000-000022010000}"/>
    <cellStyle name="@_laroux_제트베인_1_마창VMS1EA_성남시 불법주정차자동_견적서_견적서_ 한일에스티엠 3" xfId="7676" xr:uid="{00000000-0005-0000-0000-000023010000}"/>
    <cellStyle name="@_laroux_제트베인_1_마창VMS1EA_성남시 불법주정차자동_견적서_견적서_ 한일에스티엠_동부최종설계변경내역(금원)" xfId="7677" xr:uid="{00000000-0005-0000-0000-000024010000}"/>
    <cellStyle name="@_laroux_제트베인_1_마창VMS1EA_성남시 불법주정차자동_견적서_견적서_ 한일에스티엠_동부최종설계변경내역(금원) 2" xfId="7678" xr:uid="{00000000-0005-0000-0000-000025010000}"/>
    <cellStyle name="@_laroux_제트베인_1_마창VMS1EA_성남시 불법주정차자동_견적서_견적서_ 한일에스티엠_동부최종설계변경내역(금원) 3" xfId="7679" xr:uid="{00000000-0005-0000-0000-000026010000}"/>
    <cellStyle name="@_laroux_제트베인_1_마창VMS1EA_성남시 불법주정차자동_견적서_동부최종설계변경내역(금원)" xfId="7680" xr:uid="{00000000-0005-0000-0000-000027010000}"/>
    <cellStyle name="@_laroux_제트베인_1_마창VMS1EA_성남시 불법주정차자동_견적서_동부최종설계변경내역(금원) 2" xfId="7681" xr:uid="{00000000-0005-0000-0000-000028010000}"/>
    <cellStyle name="@_laroux_제트베인_1_마창VMS1EA_성남시 불법주정차자동_견적서_동부최종설계변경내역(금원) 3" xfId="7682" xr:uid="{00000000-0005-0000-0000-000029010000}"/>
    <cellStyle name="@_laroux_제트베인_1_마창VMS1EA-2" xfId="7683" xr:uid="{00000000-0005-0000-0000-00002A010000}"/>
    <cellStyle name="@_laroux_제트베인_1_마창VMS1EA-2 2" xfId="7684" xr:uid="{00000000-0005-0000-0000-00002B010000}"/>
    <cellStyle name="@_laroux_제트베인_1_마창VMS1EA-2 3" xfId="7685" xr:uid="{00000000-0005-0000-0000-00002C010000}"/>
    <cellStyle name="@_laroux_제트베인_1_마창VMS1EA-2_광명_주정차시스템 견적서(한일에스티엠_4억9천)" xfId="7686" xr:uid="{00000000-0005-0000-0000-00002D010000}"/>
    <cellStyle name="@_laroux_제트베인_1_마창VMS1EA-2_광명_주정차시스템 견적서(한일에스티엠_4억9천) 2" xfId="7687" xr:uid="{00000000-0005-0000-0000-00002E010000}"/>
    <cellStyle name="@_laroux_제트베인_1_마창VMS1EA-2_광명_주정차시스템 견적서(한일에스티엠_4억9천) 3" xfId="7688" xr:uid="{00000000-0005-0000-0000-00002F010000}"/>
    <cellStyle name="@_laroux_제트베인_1_마창VMS1EA-2_광명_주정차시스템 견적서(한일에스티엠_4억9천)_동부최종설계변경내역(금원)" xfId="7689" xr:uid="{00000000-0005-0000-0000-000030010000}"/>
    <cellStyle name="@_laroux_제트베인_1_마창VMS1EA-2_광명_주정차시스템 견적서(한일에스티엠_4억9천)_동부최종설계변경내역(금원) 2" xfId="7690" xr:uid="{00000000-0005-0000-0000-000031010000}"/>
    <cellStyle name="@_laroux_제트베인_1_마창VMS1EA-2_광명_주정차시스템 견적서(한일에스티엠_4억9천)_동부최종설계변경내역(금원) 3" xfId="7691" xr:uid="{00000000-0005-0000-0000-000032010000}"/>
    <cellStyle name="@_laroux_제트베인_1_마창VMS1EA-2_광명_주정차시스템 견적서(한일에스티엠_4억9천)_성남시 불법주정차자동_견적서" xfId="7692" xr:uid="{00000000-0005-0000-0000-000033010000}"/>
    <cellStyle name="@_laroux_제트베인_1_마창VMS1EA-2_광명_주정차시스템 견적서(한일에스티엠_4억9천)_성남시 불법주정차자동_견적서 2" xfId="7693" xr:uid="{00000000-0005-0000-0000-000034010000}"/>
    <cellStyle name="@_laroux_제트베인_1_마창VMS1EA-2_광명_주정차시스템 견적서(한일에스티엠_4억9천)_성남시 불법주정차자동_견적서 3" xfId="7694" xr:uid="{00000000-0005-0000-0000-000035010000}"/>
    <cellStyle name="@_laroux_제트베인_1_마창VMS1EA-2_광명_주정차시스템 견적서(한일에스티엠_4억9천)_성남시 불법주정차자동_견적서_견적서_ 한일에스티엠" xfId="7695" xr:uid="{00000000-0005-0000-0000-000036010000}"/>
    <cellStyle name="@_laroux_제트베인_1_마창VMS1EA-2_광명_주정차시스템 견적서(한일에스티엠_4억9천)_성남시 불법주정차자동_견적서_견적서_ 한일에스티엠 2" xfId="7696" xr:uid="{00000000-0005-0000-0000-000037010000}"/>
    <cellStyle name="@_laroux_제트베인_1_마창VMS1EA-2_광명_주정차시스템 견적서(한일에스티엠_4억9천)_성남시 불법주정차자동_견적서_견적서_ 한일에스티엠 3" xfId="7697" xr:uid="{00000000-0005-0000-0000-000038010000}"/>
    <cellStyle name="@_laroux_제트베인_1_마창VMS1EA-2_광명_주정차시스템 견적서(한일에스티엠_4억9천)_성남시 불법주정차자동_견적서_견적서_ 한일에스티엠_동부최종설계변경내역(금원)" xfId="7698" xr:uid="{00000000-0005-0000-0000-000039010000}"/>
    <cellStyle name="@_laroux_제트베인_1_마창VMS1EA-2_광명_주정차시스템 견적서(한일에스티엠_4억9천)_성남시 불법주정차자동_견적서_견적서_ 한일에스티엠_동부최종설계변경내역(금원) 2" xfId="7699" xr:uid="{00000000-0005-0000-0000-00003A010000}"/>
    <cellStyle name="@_laroux_제트베인_1_마창VMS1EA-2_광명_주정차시스템 견적서(한일에스티엠_4억9천)_성남시 불법주정차자동_견적서_견적서_ 한일에스티엠_동부최종설계변경내역(금원) 3" xfId="7700" xr:uid="{00000000-0005-0000-0000-00003B010000}"/>
    <cellStyle name="@_laroux_제트베인_1_마창VMS1EA-2_광명_주정차시스템 견적서(한일에스티엠_4억9천)_성남시 불법주정차자동_견적서_동부최종설계변경내역(금원)" xfId="7701" xr:uid="{00000000-0005-0000-0000-00003C010000}"/>
    <cellStyle name="@_laroux_제트베인_1_마창VMS1EA-2_광명_주정차시스템 견적서(한일에스티엠_4억9천)_성남시 불법주정차자동_견적서_동부최종설계변경내역(금원) 2" xfId="7702" xr:uid="{00000000-0005-0000-0000-00003D010000}"/>
    <cellStyle name="@_laroux_제트베인_1_마창VMS1EA-2_광명_주정차시스템 견적서(한일에스티엠_4억9천)_성남시 불법주정차자동_견적서_동부최종설계변경내역(금원) 3" xfId="7703" xr:uid="{00000000-0005-0000-0000-00003E010000}"/>
    <cellStyle name="@_laroux_제트베인_1_마창VMS1EA-2_광명_주정차시스템 견적서(한일에스티엠_수정본)" xfId="7704" xr:uid="{00000000-0005-0000-0000-00003F010000}"/>
    <cellStyle name="@_laroux_제트베인_1_마창VMS1EA-2_광명_주정차시스템 견적서(한일에스티엠_수정본) 2" xfId="7705" xr:uid="{00000000-0005-0000-0000-000040010000}"/>
    <cellStyle name="@_laroux_제트베인_1_마창VMS1EA-2_광명_주정차시스템 견적서(한일에스티엠_수정본) 3" xfId="7706" xr:uid="{00000000-0005-0000-0000-000041010000}"/>
    <cellStyle name="@_laroux_제트베인_1_마창VMS1EA-2_광명_주정차시스템 견적서(한일에스티엠_수정본)_동부최종설계변경내역(금원)" xfId="7707" xr:uid="{00000000-0005-0000-0000-000042010000}"/>
    <cellStyle name="@_laroux_제트베인_1_마창VMS1EA-2_광명_주정차시스템 견적서(한일에스티엠_수정본)_동부최종설계변경내역(금원) 2" xfId="7708" xr:uid="{00000000-0005-0000-0000-000043010000}"/>
    <cellStyle name="@_laroux_제트베인_1_마창VMS1EA-2_광명_주정차시스템 견적서(한일에스티엠_수정본)_동부최종설계변경내역(금원) 3" xfId="7709" xr:uid="{00000000-0005-0000-0000-000044010000}"/>
    <cellStyle name="@_laroux_제트베인_1_마창VMS1EA-2_광명_주정차시스템 견적서(한일에스티엠_수정본)_성남시 불법주정차자동_견적서" xfId="7710" xr:uid="{00000000-0005-0000-0000-000045010000}"/>
    <cellStyle name="@_laroux_제트베인_1_마창VMS1EA-2_광명_주정차시스템 견적서(한일에스티엠_수정본)_성남시 불법주정차자동_견적서 2" xfId="7711" xr:uid="{00000000-0005-0000-0000-000046010000}"/>
    <cellStyle name="@_laroux_제트베인_1_마창VMS1EA-2_광명_주정차시스템 견적서(한일에스티엠_수정본)_성남시 불법주정차자동_견적서 3" xfId="7712" xr:uid="{00000000-0005-0000-0000-000047010000}"/>
    <cellStyle name="@_laroux_제트베인_1_마창VMS1EA-2_광명_주정차시스템 견적서(한일에스티엠_수정본)_성남시 불법주정차자동_견적서_견적서_ 한일에스티엠" xfId="7713" xr:uid="{00000000-0005-0000-0000-000048010000}"/>
    <cellStyle name="@_laroux_제트베인_1_마창VMS1EA-2_광명_주정차시스템 견적서(한일에스티엠_수정본)_성남시 불법주정차자동_견적서_견적서_ 한일에스티엠 2" xfId="7714" xr:uid="{00000000-0005-0000-0000-000049010000}"/>
    <cellStyle name="@_laroux_제트베인_1_마창VMS1EA-2_광명_주정차시스템 견적서(한일에스티엠_수정본)_성남시 불법주정차자동_견적서_견적서_ 한일에스티엠 3" xfId="7715" xr:uid="{00000000-0005-0000-0000-00004A010000}"/>
    <cellStyle name="@_laroux_제트베인_1_마창VMS1EA-2_광명_주정차시스템 견적서(한일에스티엠_수정본)_성남시 불법주정차자동_견적서_견적서_ 한일에스티엠_동부최종설계변경내역(금원)" xfId="7716" xr:uid="{00000000-0005-0000-0000-00004B010000}"/>
    <cellStyle name="@_laroux_제트베인_1_마창VMS1EA-2_광명_주정차시스템 견적서(한일에스티엠_수정본)_성남시 불법주정차자동_견적서_견적서_ 한일에스티엠_동부최종설계변경내역(금원) 2" xfId="7717" xr:uid="{00000000-0005-0000-0000-00004C010000}"/>
    <cellStyle name="@_laroux_제트베인_1_마창VMS1EA-2_광명_주정차시스템 견적서(한일에스티엠_수정본)_성남시 불법주정차자동_견적서_견적서_ 한일에스티엠_동부최종설계변경내역(금원) 3" xfId="7718" xr:uid="{00000000-0005-0000-0000-00004D010000}"/>
    <cellStyle name="@_laroux_제트베인_1_마창VMS1EA-2_광명_주정차시스템 견적서(한일에스티엠_수정본)_성남시 불법주정차자동_견적서_동부최종설계변경내역(금원)" xfId="7719" xr:uid="{00000000-0005-0000-0000-00004E010000}"/>
    <cellStyle name="@_laroux_제트베인_1_마창VMS1EA-2_광명_주정차시스템 견적서(한일에스티엠_수정본)_성남시 불법주정차자동_견적서_동부최종설계변경내역(금원) 2" xfId="7720" xr:uid="{00000000-0005-0000-0000-00004F010000}"/>
    <cellStyle name="@_laroux_제트베인_1_마창VMS1EA-2_광명_주정차시스템 견적서(한일에스티엠_수정본)_성남시 불법주정차자동_견적서_동부최종설계변경내역(금원) 3" xfId="7721" xr:uid="{00000000-0005-0000-0000-000050010000}"/>
    <cellStyle name="@_laroux_제트베인_1_마창VMS1EA-2_동부최종설계변경내역(금원)" xfId="7722" xr:uid="{00000000-0005-0000-0000-000051010000}"/>
    <cellStyle name="@_laroux_제트베인_1_마창VMS1EA-2_동부최종설계변경내역(금원) 2" xfId="7723" xr:uid="{00000000-0005-0000-0000-000052010000}"/>
    <cellStyle name="@_laroux_제트베인_1_마창VMS1EA-2_동부최종설계변경내역(금원) 3" xfId="7724" xr:uid="{00000000-0005-0000-0000-000053010000}"/>
    <cellStyle name="@_laroux_제트베인_1_마창VMS1EA-2_성남시 불법주정차자동_견적서" xfId="7725" xr:uid="{00000000-0005-0000-0000-000054010000}"/>
    <cellStyle name="@_laroux_제트베인_1_마창VMS1EA-2_성남시 불법주정차자동_견적서 2" xfId="7726" xr:uid="{00000000-0005-0000-0000-000055010000}"/>
    <cellStyle name="@_laroux_제트베인_1_마창VMS1EA-2_성남시 불법주정차자동_견적서 3" xfId="7727" xr:uid="{00000000-0005-0000-0000-000056010000}"/>
    <cellStyle name="@_laroux_제트베인_1_마창VMS1EA-2_성남시 불법주정차자동_견적서_견적서_ 한일에스티엠" xfId="7728" xr:uid="{00000000-0005-0000-0000-000057010000}"/>
    <cellStyle name="@_laroux_제트베인_1_마창VMS1EA-2_성남시 불법주정차자동_견적서_견적서_ 한일에스티엠 2" xfId="7729" xr:uid="{00000000-0005-0000-0000-000058010000}"/>
    <cellStyle name="@_laroux_제트베인_1_마창VMS1EA-2_성남시 불법주정차자동_견적서_견적서_ 한일에스티엠 3" xfId="7730" xr:uid="{00000000-0005-0000-0000-000059010000}"/>
    <cellStyle name="@_laroux_제트베인_1_마창VMS1EA-2_성남시 불법주정차자동_견적서_견적서_ 한일에스티엠_동부최종설계변경내역(금원)" xfId="7731" xr:uid="{00000000-0005-0000-0000-00005A010000}"/>
    <cellStyle name="@_laroux_제트베인_1_마창VMS1EA-2_성남시 불법주정차자동_견적서_견적서_ 한일에스티엠_동부최종설계변경내역(금원) 2" xfId="7732" xr:uid="{00000000-0005-0000-0000-00005B010000}"/>
    <cellStyle name="@_laroux_제트베인_1_마창VMS1EA-2_성남시 불법주정차자동_견적서_견적서_ 한일에스티엠_동부최종설계변경내역(금원) 3" xfId="7733" xr:uid="{00000000-0005-0000-0000-00005C010000}"/>
    <cellStyle name="@_laroux_제트베인_1_마창VMS1EA-2_성남시 불법주정차자동_견적서_동부최종설계변경내역(금원)" xfId="7734" xr:uid="{00000000-0005-0000-0000-00005D010000}"/>
    <cellStyle name="@_laroux_제트베인_1_마창VMS1EA-2_성남시 불법주정차자동_견적서_동부최종설계변경내역(금원) 2" xfId="7735" xr:uid="{00000000-0005-0000-0000-00005E010000}"/>
    <cellStyle name="@_laroux_제트베인_1_마창VMS1EA-2_성남시 불법주정차자동_견적서_동부최종설계변경내역(금원) 3" xfId="7736" xr:uid="{00000000-0005-0000-0000-00005F010000}"/>
    <cellStyle name="@_laroux_제트베인_1_성남시 불법주정차자동_견적서" xfId="7737" xr:uid="{00000000-0005-0000-0000-000060010000}"/>
    <cellStyle name="@_laroux_제트베인_1_성남시 불법주정차자동_견적서 2" xfId="7738" xr:uid="{00000000-0005-0000-0000-000061010000}"/>
    <cellStyle name="@_laroux_제트베인_1_성남시 불법주정차자동_견적서 3" xfId="7739" xr:uid="{00000000-0005-0000-0000-000062010000}"/>
    <cellStyle name="@_laroux_제트베인_1_성남시 불법주정차자동_견적서_견적서_ 한일에스티엠" xfId="7740" xr:uid="{00000000-0005-0000-0000-000063010000}"/>
    <cellStyle name="@_laroux_제트베인_1_성남시 불법주정차자동_견적서_견적서_ 한일에스티엠 2" xfId="7741" xr:uid="{00000000-0005-0000-0000-000064010000}"/>
    <cellStyle name="@_laroux_제트베인_1_성남시 불법주정차자동_견적서_견적서_ 한일에스티엠 3" xfId="7742" xr:uid="{00000000-0005-0000-0000-000065010000}"/>
    <cellStyle name="@_laroux_제트베인_1_성남시 불법주정차자동_견적서_견적서_ 한일에스티엠_동부최종설계변경내역(금원)" xfId="7743" xr:uid="{00000000-0005-0000-0000-000066010000}"/>
    <cellStyle name="@_laroux_제트베인_1_성남시 불법주정차자동_견적서_견적서_ 한일에스티엠_동부최종설계변경내역(금원) 2" xfId="7744" xr:uid="{00000000-0005-0000-0000-000067010000}"/>
    <cellStyle name="@_laroux_제트베인_1_성남시 불법주정차자동_견적서_견적서_ 한일에스티엠_동부최종설계변경내역(금원) 3" xfId="7745" xr:uid="{00000000-0005-0000-0000-000068010000}"/>
    <cellStyle name="@_laroux_제트베인_1_성남시 불법주정차자동_견적서_동부최종설계변경내역(금원)" xfId="7746" xr:uid="{00000000-0005-0000-0000-000069010000}"/>
    <cellStyle name="@_laroux_제트베인_1_성남시 불법주정차자동_견적서_동부최종설계변경내역(금원) 2" xfId="7747" xr:uid="{00000000-0005-0000-0000-00006A010000}"/>
    <cellStyle name="@_laroux_제트베인_1_성남시 불법주정차자동_견적서_동부최종설계변경내역(금원) 3" xfId="7748" xr:uid="{00000000-0005-0000-0000-00006B010000}"/>
    <cellStyle name="]_Sheet1_FY96" xfId="59" xr:uid="{00000000-0005-0000-0000-00006C010000}"/>
    <cellStyle name="]_Sheet1_PRODUCT DETAIL_x0013_Comma [0]_Sheet1_Q1" xfId="60" xr:uid="{00000000-0005-0000-0000-00006D010000}"/>
    <cellStyle name="_(2009년시내북부,남부1지역빗물받이퇴적물제거공사설계서)" xfId="7749" xr:uid="{00000000-0005-0000-0000-00006E010000}"/>
    <cellStyle name="_(2009년시내중부2,동부지역빗물받이퇴적물제거공사설계서)" xfId="7750" xr:uid="{00000000-0005-0000-0000-00006F010000}"/>
    <cellStyle name="_~MGcSLwbRa" xfId="7751" xr:uid="{00000000-0005-0000-0000-000070010000}"/>
    <cellStyle name="_~MGyEq67" xfId="7752" xr:uid="{00000000-0005-0000-0000-000071010000}"/>
    <cellStyle name="_0.주요자재및 총괄집계표" xfId="61" xr:uid="{00000000-0005-0000-0000-000072010000}"/>
    <cellStyle name="_00 라인별집계표" xfId="62" xr:uid="{00000000-0005-0000-0000-000073010000}"/>
    <cellStyle name="_000토공" xfId="3798" xr:uid="{00000000-0005-0000-0000-000074010000}"/>
    <cellStyle name="_003 봉림교(교각수량)" xfId="7753" xr:uid="{00000000-0005-0000-0000-000075010000}"/>
    <cellStyle name="_003 봉림교(교각수량) 2" xfId="7754" xr:uid="{00000000-0005-0000-0000-000076010000}"/>
    <cellStyle name="_003 봉림교(교각수량)_003 봉림교(교각수량)" xfId="7755" xr:uid="{00000000-0005-0000-0000-000077010000}"/>
    <cellStyle name="_003 봉림교(교각수량)_003 봉림교(교각수량) 2" xfId="7756" xr:uid="{00000000-0005-0000-0000-000078010000}"/>
    <cellStyle name="_003 봉림교(교각수량)_003 봉림교(교각수량)_003 봉림교(교각수량)" xfId="7757" xr:uid="{00000000-0005-0000-0000-000079010000}"/>
    <cellStyle name="_003 봉림교(교각수량)_003 봉림교(교각수량)_003 봉림교(교각수량) 2" xfId="7758" xr:uid="{00000000-0005-0000-0000-00007A010000}"/>
    <cellStyle name="_003 봉림교(교각수량)_003 봉림교(교각수량)_003 봉림교(교각수량)_부대공수량" xfId="7759" xr:uid="{00000000-0005-0000-0000-00007B010000}"/>
    <cellStyle name="_003 봉림교(교각수량)_003 봉림교(교각수량)_003 봉림교(교각수량)_부대공수량 2" xfId="7760" xr:uid="{00000000-0005-0000-0000-00007C010000}"/>
    <cellStyle name="_003 봉림교(교각수량)_003 봉림교(교각수량)_부대공수량" xfId="7761" xr:uid="{00000000-0005-0000-0000-00007D010000}"/>
    <cellStyle name="_003 봉림교(교각수량)_003 봉림교(교각수량)_부대공수량 2" xfId="7762" xr:uid="{00000000-0005-0000-0000-00007E010000}"/>
    <cellStyle name="_003 봉림교(교각수량)_부대공수량" xfId="7763" xr:uid="{00000000-0005-0000-0000-00007F010000}"/>
    <cellStyle name="_003 봉림교(교각수량)_부대공수량 2" xfId="7764" xr:uid="{00000000-0005-0000-0000-000080010000}"/>
    <cellStyle name="_01-교통시설" xfId="7765" xr:uid="{00000000-0005-0000-0000-000081010000}"/>
    <cellStyle name="_02.토공" xfId="63" xr:uid="{00000000-0005-0000-0000-000082010000}"/>
    <cellStyle name="_02배수공" xfId="3799" xr:uid="{00000000-0005-0000-0000-000083010000}"/>
    <cellStyle name="_02-배수공" xfId="7766" xr:uid="{00000000-0005-0000-0000-000084010000}"/>
    <cellStyle name="_02-배수공_폐기물처리내역서" xfId="7767" xr:uid="{00000000-0005-0000-0000-000085010000}"/>
    <cellStyle name="_02-배수공_폐기물처리내역서_중앙로폐기물내역서" xfId="7768" xr:uid="{00000000-0005-0000-0000-000086010000}"/>
    <cellStyle name="_02-토공" xfId="7769" xr:uid="{00000000-0005-0000-0000-000087010000}"/>
    <cellStyle name="_02-토공_폐기물처리내역서" xfId="7770" xr:uid="{00000000-0005-0000-0000-000088010000}"/>
    <cellStyle name="_02-토공_폐기물처리내역서_중앙로폐기물내역서" xfId="7771" xr:uid="{00000000-0005-0000-0000-000089010000}"/>
    <cellStyle name="_02-토공집계" xfId="7772" xr:uid="{00000000-0005-0000-0000-00008A010000}"/>
    <cellStyle name="_03.배수공" xfId="7773" xr:uid="{00000000-0005-0000-0000-00008B010000}"/>
    <cellStyle name="_03.배수공-춘천23.7km(3공구)" xfId="7774" xr:uid="{00000000-0005-0000-0000-00008C010000}"/>
    <cellStyle name="_03.배수공-춘천23.7km(3공구)_폐기물처리내역서" xfId="7775" xr:uid="{00000000-0005-0000-0000-00008D010000}"/>
    <cellStyle name="_03.배수공-춘천23.7km(3공구)_폐기물처리내역서_중앙로폐기물내역서" xfId="7776" xr:uid="{00000000-0005-0000-0000-00008E010000}"/>
    <cellStyle name="_03배수공" xfId="7777" xr:uid="{00000000-0005-0000-0000-00008F010000}"/>
    <cellStyle name="_03-배수공" xfId="7778" xr:uid="{00000000-0005-0000-0000-000090010000}"/>
    <cellStyle name="_03-배수공(도로)" xfId="7779" xr:uid="{00000000-0005-0000-0000-000091010000}"/>
    <cellStyle name="_03-배수공(암거)" xfId="7780" xr:uid="{00000000-0005-0000-0000-000092010000}"/>
    <cellStyle name="_03-배수공(암거)_폐기물처리내역서" xfId="7781" xr:uid="{00000000-0005-0000-0000-000093010000}"/>
    <cellStyle name="_03-배수공(암거)_폐기물처리내역서_중앙로폐기물내역서" xfId="7782" xr:uid="{00000000-0005-0000-0000-000094010000}"/>
    <cellStyle name="_03종배수관" xfId="7783" xr:uid="{00000000-0005-0000-0000-000095010000}"/>
    <cellStyle name="_03포장공" xfId="3800" xr:uid="{00000000-0005-0000-0000-000096010000}"/>
    <cellStyle name="_03포장공_02.2-4.배수공" xfId="3801" xr:uid="{00000000-0005-0000-0000-000097010000}"/>
    <cellStyle name="_03포장공_02.3-6.배수공" xfId="3802" xr:uid="{00000000-0005-0000-0000-000098010000}"/>
    <cellStyle name="_03포장공_02.3-G.배수공" xfId="3803" xr:uid="{00000000-0005-0000-0000-000099010000}"/>
    <cellStyle name="_04.배수공" xfId="7784" xr:uid="{00000000-0005-0000-0000-00009A010000}"/>
    <cellStyle name="_04.배수공_폐기물처리내역서" xfId="7785" xr:uid="{00000000-0005-0000-0000-00009B010000}"/>
    <cellStyle name="_04.배수공_폐기물처리내역서_중앙로폐기물내역서" xfId="7786" xr:uid="{00000000-0005-0000-0000-00009C010000}"/>
    <cellStyle name="_04구조물공" xfId="7787" xr:uid="{00000000-0005-0000-0000-00009D010000}"/>
    <cellStyle name="_04구조물공 2" xfId="7788" xr:uid="{00000000-0005-0000-0000-00009E010000}"/>
    <cellStyle name="_04구조물공_부대공수량" xfId="7789" xr:uid="{00000000-0005-0000-0000-00009F010000}"/>
    <cellStyle name="_04구조물공_부대공수량 2" xfId="7790" xr:uid="{00000000-0005-0000-0000-0000A0010000}"/>
    <cellStyle name="_04배수공" xfId="7791" xr:uid="{00000000-0005-0000-0000-0000A1010000}"/>
    <cellStyle name="_04부대공" xfId="3804" xr:uid="{00000000-0005-0000-0000-0000A2010000}"/>
    <cellStyle name="_04오수공" xfId="7792" xr:uid="{00000000-0005-0000-0000-0000A3010000}"/>
    <cellStyle name="_04오수공 2" xfId="7793" xr:uid="{00000000-0005-0000-0000-0000A4010000}"/>
    <cellStyle name="_04-포장공" xfId="7794" xr:uid="{00000000-0005-0000-0000-0000A5010000}"/>
    <cellStyle name="_04-포장공_폐기물처리내역서" xfId="7795" xr:uid="{00000000-0005-0000-0000-0000A6010000}"/>
    <cellStyle name="_04-포장공_폐기물처리내역서_중앙로폐기물내역서" xfId="7796" xr:uid="{00000000-0005-0000-0000-0000A7010000}"/>
    <cellStyle name="_05.구내배관토공" xfId="64" xr:uid="{00000000-0005-0000-0000-0000A8010000}"/>
    <cellStyle name="_05.부대공(5-22)" xfId="65" xr:uid="{00000000-0005-0000-0000-0000A9010000}"/>
    <cellStyle name="_05BOX복구공" xfId="7797" xr:uid="{00000000-0005-0000-0000-0000AA010000}"/>
    <cellStyle name="_05BOX복구공 2" xfId="7798" xr:uid="{00000000-0005-0000-0000-0000AB010000}"/>
    <cellStyle name="_05포장공" xfId="7799" xr:uid="{00000000-0005-0000-0000-0000AC010000}"/>
    <cellStyle name="_05-포장공" xfId="7800" xr:uid="{00000000-0005-0000-0000-0000AD010000}"/>
    <cellStyle name="_05포장공_폐기물처리내역서" xfId="7801" xr:uid="{00000000-0005-0000-0000-0000AE010000}"/>
    <cellStyle name="_05-포장공_폐기물처리내역서" xfId="7802" xr:uid="{00000000-0005-0000-0000-0000AF010000}"/>
    <cellStyle name="_05포장공_폐기물처리내역서_중앙로폐기물내역서" xfId="7803" xr:uid="{00000000-0005-0000-0000-0000B0010000}"/>
    <cellStyle name="_05-포장공_폐기물처리내역서_중앙로폐기물내역서" xfId="7804" xr:uid="{00000000-0005-0000-0000-0000B1010000}"/>
    <cellStyle name="_07.포장공" xfId="7805" xr:uid="{00000000-0005-0000-0000-0000B2010000}"/>
    <cellStyle name="_07.포장공_폐기물처리내역서" xfId="7806" xr:uid="{00000000-0005-0000-0000-0000B3010000}"/>
    <cellStyle name="_07.포장공_폐기물처리내역서_중앙로폐기물내역서" xfId="7807" xr:uid="{00000000-0005-0000-0000-0000B4010000}"/>
    <cellStyle name="_08.부대공2" xfId="7808" xr:uid="{00000000-0005-0000-0000-0000B5010000}"/>
    <cellStyle name="_08.부대공2_폐기물처리내역서" xfId="7809" xr:uid="{00000000-0005-0000-0000-0000B6010000}"/>
    <cellStyle name="_08.부대공2_폐기물처리내역서_중앙로폐기물내역서" xfId="7810" xr:uid="{00000000-0005-0000-0000-0000B7010000}"/>
    <cellStyle name="_08부대공" xfId="7811" xr:uid="{00000000-0005-0000-0000-0000B8010000}"/>
    <cellStyle name="_1.처리장토공(0705)" xfId="66" xr:uid="{00000000-0005-0000-0000-0000B9010000}"/>
    <cellStyle name="_1.토공(0724)" xfId="67" xr:uid="{00000000-0005-0000-0000-0000BA010000}"/>
    <cellStyle name="_1-01토공" xfId="3805" xr:uid="{00000000-0005-0000-0000-0000BB010000}"/>
    <cellStyle name="_10-내역서-삼척시가로등(2009)-심" xfId="68" xr:uid="{00000000-0005-0000-0000-0000BC010000}"/>
    <cellStyle name="_1220-원가조사-전자지불" xfId="7812" xr:uid="{00000000-0005-0000-0000-0000BD010000}"/>
    <cellStyle name="_15.건축기계설비공사(주성기연) 3회변경내역서" xfId="7813" xr:uid="{00000000-0005-0000-0000-0000BE010000}"/>
    <cellStyle name="_1원가계산,2총괄내역서xls" xfId="7814" xr:uid="{00000000-0005-0000-0000-0000BF010000}"/>
    <cellStyle name="_2.구조물공(0626)" xfId="69" xr:uid="{00000000-0005-0000-0000-0000C0010000}"/>
    <cellStyle name="_2.실시설계총괄내역서_vds(loop)_최종_이상훈" xfId="7815" xr:uid="{00000000-0005-0000-0000-0000C1010000}"/>
    <cellStyle name="_2.실시설계총괄내역서_교통정보수집" xfId="7816" xr:uid="{00000000-0005-0000-0000-0000C2010000}"/>
    <cellStyle name="_2.실시설계총괄내역서_신호제어" xfId="7817" xr:uid="{00000000-0005-0000-0000-0000C3010000}"/>
    <cellStyle name="_2.토공" xfId="70" xr:uid="{00000000-0005-0000-0000-0000C4010000}"/>
    <cellStyle name="_2001 장애조치" xfId="7818" xr:uid="{00000000-0005-0000-0000-0000C5010000}"/>
    <cellStyle name="_2002결과표1" xfId="7819" xr:uid="{00000000-0005-0000-0000-0000C6010000}"/>
    <cellStyle name="_2002물가변동집계(0205)" xfId="71" xr:uid="{00000000-0005-0000-0000-0000C7010000}"/>
    <cellStyle name="_2007년_M(1).S공법__일위대가표및특별시방서" xfId="7820" xr:uid="{00000000-0005-0000-0000-0000C8010000}"/>
    <cellStyle name="_2007년_SS-ET___일위대가" xfId="7821" xr:uid="{00000000-0005-0000-0000-0000C9010000}"/>
    <cellStyle name="_2007년M(1).S공법일위대가표및특별시방서" xfId="3806" xr:uid="{00000000-0005-0000-0000-0000CA010000}"/>
    <cellStyle name="_2007년굴착복구시행도로정비공사(1)" xfId="7822" xr:uid="{00000000-0005-0000-0000-0000CB010000}"/>
    <cellStyle name="_2007설계지침(기준 및 내역)" xfId="7823" xr:uid="{00000000-0005-0000-0000-0000CC010000}"/>
    <cellStyle name="_2008년 도로사업소 설계지침(물가조사포함)" xfId="7824" xr:uid="{00000000-0005-0000-0000-0000CD010000}"/>
    <cellStyle name="_2008년 설계지침 정오(할증포함)" xfId="7825" xr:uid="{00000000-0005-0000-0000-0000CE010000}"/>
    <cellStyle name="_2008설계(참고)" xfId="7826" xr:uid="{00000000-0005-0000-0000-0000CF010000}"/>
    <cellStyle name="_21 봉림교-교대수량" xfId="7827" xr:uid="{00000000-0005-0000-0000-0000D0010000}"/>
    <cellStyle name="_21 봉림교-교대수량 2" xfId="7828" xr:uid="{00000000-0005-0000-0000-0000D1010000}"/>
    <cellStyle name="_21 봉림교-교대수량_부대공수량" xfId="7829" xr:uid="{00000000-0005-0000-0000-0000D2010000}"/>
    <cellStyle name="_21 봉림교-교대수량_부대공수량 2" xfId="7830" xr:uid="{00000000-0005-0000-0000-0000D3010000}"/>
    <cellStyle name="_2-2.토공" xfId="72" xr:uid="{00000000-0005-0000-0000-0000D4010000}"/>
    <cellStyle name="_2-4.상반기실적부문별요약" xfId="73" xr:uid="{00000000-0005-0000-0000-0000D5010000}"/>
    <cellStyle name="_2-4.상반기실적부문별요약(표지및목차포함)" xfId="74" xr:uid="{00000000-0005-0000-0000-0000D6010000}"/>
    <cellStyle name="_2-4.상반기실적부문별요약(표지및목차포함)_1" xfId="75" xr:uid="{00000000-0005-0000-0000-0000D7010000}"/>
    <cellStyle name="_2-4.상반기실적부문별요약_1" xfId="76" xr:uid="{00000000-0005-0000-0000-0000D8010000}"/>
    <cellStyle name="_2-급수관로." xfId="7831" xr:uid="{00000000-0005-0000-0000-0000D9010000}"/>
    <cellStyle name="_2합류지점수량_0306" xfId="7832" xr:uid="{00000000-0005-0000-0000-0000DA010000}"/>
    <cellStyle name="_2합류지점수량_0306 2" xfId="7833" xr:uid="{00000000-0005-0000-0000-0000DB010000}"/>
    <cellStyle name="_2합류지점수량_0306_1.토공및호안공" xfId="7834" xr:uid="{00000000-0005-0000-0000-0000DC010000}"/>
    <cellStyle name="_2합류지점수량_0306_1.토공및호안공 2" xfId="7835" xr:uid="{00000000-0005-0000-0000-0000DD010000}"/>
    <cellStyle name="_2합류지점수량_0306_실정보고서(물푸기,암거)" xfId="7836" xr:uid="{00000000-0005-0000-0000-0000DE010000}"/>
    <cellStyle name="_2합류지점수량_0306_실정보고서(물푸기,암거) 2" xfId="7837" xr:uid="{00000000-0005-0000-0000-0000DF010000}"/>
    <cellStyle name="_3. 상도문1리" xfId="77" xr:uid="{00000000-0005-0000-0000-0000E0010000}"/>
    <cellStyle name="_3.관부설공" xfId="78" xr:uid="{00000000-0005-0000-0000-0000E1010000}"/>
    <cellStyle name="_3.구내배관공" xfId="79" xr:uid="{00000000-0005-0000-0000-0000E2010000}"/>
    <cellStyle name="_3.오수처리시설공" xfId="80" xr:uid="{00000000-0005-0000-0000-0000E3010000}"/>
    <cellStyle name="_3-04포장공" xfId="3807" xr:uid="{00000000-0005-0000-0000-0000E4010000}"/>
    <cellStyle name="_3내역서" xfId="7838" xr:uid="{00000000-0005-0000-0000-0000E5010000}"/>
    <cellStyle name="_3내역서 2" xfId="7839" xr:uid="{00000000-0005-0000-0000-0000E6010000}"/>
    <cellStyle name="_3차구청심의내용서" xfId="3808" xr:uid="{00000000-0005-0000-0000-0000E7010000}"/>
    <cellStyle name="_3차구청심의내용서 2" xfId="7840" xr:uid="{00000000-0005-0000-0000-0000E8010000}"/>
    <cellStyle name="_3차구청심의내용서(1)" xfId="3809" xr:uid="{00000000-0005-0000-0000-0000E9010000}"/>
    <cellStyle name="_3차구청심의내용서(1) 2" xfId="7841" xr:uid="{00000000-0005-0000-0000-0000EA010000}"/>
    <cellStyle name="_3차구청심의내용서(1)_도로굴착 복구비 정비대장-1" xfId="3810" xr:uid="{00000000-0005-0000-0000-0000EB010000}"/>
    <cellStyle name="_3차구청심의내용서(1)_도로굴착 복구비 정비대장-1 2" xfId="7842" xr:uid="{00000000-0005-0000-0000-0000EC010000}"/>
    <cellStyle name="_3차구청심의내용서_3차구청심의내용서(1)" xfId="3811" xr:uid="{00000000-0005-0000-0000-0000ED010000}"/>
    <cellStyle name="_3차구청심의내용서_3차구청심의내용서(1) 2" xfId="7843" xr:uid="{00000000-0005-0000-0000-0000EE010000}"/>
    <cellStyle name="_3차구청심의내용서_3차구청심의내용서(1)_3차구청심의내용서(1)" xfId="3812" xr:uid="{00000000-0005-0000-0000-0000EF010000}"/>
    <cellStyle name="_3차구청심의내용서_3차구청심의내용서(1)_3차구청심의내용서(1) 2" xfId="7844" xr:uid="{00000000-0005-0000-0000-0000F0010000}"/>
    <cellStyle name="_3차구청심의내용서_3차구청심의내용서(1)_3차구청심의내용서(1)_도로굴착 복구비 정비대장-1" xfId="3813" xr:uid="{00000000-0005-0000-0000-0000F1010000}"/>
    <cellStyle name="_3차구청심의내용서_3차구청심의내용서(1)_3차구청심의내용서(1)_도로굴착 복구비 정비대장-1 2" xfId="7845" xr:uid="{00000000-0005-0000-0000-0000F2010000}"/>
    <cellStyle name="_3차구청심의내용서_3차구청심의내용서(1)_개포동 달터공원외2개소" xfId="3814" xr:uid="{00000000-0005-0000-0000-0000F3010000}"/>
    <cellStyle name="_3차구청심의내용서_3차구청심의내용서(1)_개포동 달터공원외2개소_개원길경기여고주변외3최종" xfId="3815" xr:uid="{00000000-0005-0000-0000-0000F4010000}"/>
    <cellStyle name="_3차구청심의내용서_3차구청심의내용서(1)_개포동 달터공원외2개소_수서동하나로길외1개소1차설계" xfId="3816" xr:uid="{00000000-0005-0000-0000-0000F5010000}"/>
    <cellStyle name="_3차구청심의내용서_3차구청심의내용서(1)_계약금액변경에따른 실정보고서철" xfId="3817" xr:uid="{00000000-0005-0000-0000-0000F6010000}"/>
    <cellStyle name="_3차구청심의내용서_3차구청심의내용서(1)_계약금액변경에따른 실정보고서철 2" xfId="7846" xr:uid="{00000000-0005-0000-0000-0000F7010000}"/>
    <cellStyle name="_3차구청심의내용서_3차구청심의내용서(1)_계약금액변경에따른 실정보고서철_도로굴착 복구비 정비대장-1" xfId="3818" xr:uid="{00000000-0005-0000-0000-0000F8010000}"/>
    <cellStyle name="_3차구청심의내용서_3차구청심의내용서(1)_계약금액변경에따른 실정보고서철_도로굴착 복구비 정비대장-1 2" xfId="7847" xr:uid="{00000000-0005-0000-0000-0000F9010000}"/>
    <cellStyle name="_3차구청심의내용서_3차구청심의내용서(1)_굴착승인 미굴착내역" xfId="3819" xr:uid="{00000000-0005-0000-0000-0000FA010000}"/>
    <cellStyle name="_3차구청심의내용서_3차구청심의내용서(1)_굴착승인 미굴착내역 2" xfId="7848" xr:uid="{00000000-0005-0000-0000-0000FB010000}"/>
    <cellStyle name="_3차구청심의내용서_3차구청심의내용서(1)_굴착승인 미굴착내역_도로굴착 복구비 정비대장-1" xfId="3820" xr:uid="{00000000-0005-0000-0000-0000FC010000}"/>
    <cellStyle name="_3차구청심의내용서_3차구청심의내용서(1)_굴착승인 미굴착내역_도로굴착 복구비 정비대장-1 2" xfId="7849" xr:uid="{00000000-0005-0000-0000-0000FD010000}"/>
    <cellStyle name="_3차구청심의내용서_3차구청심의내용서(1)_대모산길 수량산출서" xfId="3821" xr:uid="{00000000-0005-0000-0000-0000FE010000}"/>
    <cellStyle name="_3차구청심의내용서_3차구청심의내용서(1)_대모산길 수량산출서_개포동 달터공원외2개소" xfId="3822" xr:uid="{00000000-0005-0000-0000-0000FF010000}"/>
    <cellStyle name="_3차구청심의내용서_3차구청심의내용서(1)_대모산길 수량산출서_개포동 달터공원외2개소_개원길경기여고주변외3최종" xfId="3823" xr:uid="{00000000-0005-0000-0000-000000020000}"/>
    <cellStyle name="_3차구청심의내용서_3차구청심의내용서(1)_대모산길 수량산출서_개포동 달터공원외2개소_수서동하나로길외1개소1차설계" xfId="3824" xr:uid="{00000000-0005-0000-0000-000001020000}"/>
    <cellStyle name="_3차구청심의내용서_3차구청심의내용서(1)_대모산길 수량산출서_대모산준공-p" xfId="3825" xr:uid="{00000000-0005-0000-0000-000002020000}"/>
    <cellStyle name="_3차구청심의내용서_3차구청심의내용서(1)_대모산길 수량산출서_대모산준공-p_개원길경기여고주변외3최종" xfId="3826" xr:uid="{00000000-0005-0000-0000-000003020000}"/>
    <cellStyle name="_3차구청심의내용서_3차구청심의내용서(1)_대모산길 수량산출서_대모산준공-p_수서동하나로길외1개소1차설계" xfId="3827" xr:uid="{00000000-0005-0000-0000-000004020000}"/>
    <cellStyle name="_3차구청심의내용서_3차구청심의내용서(1)_대모산길 수량산출서_설계서및수량산출서(계약)-설계변경-p" xfId="3828" xr:uid="{00000000-0005-0000-0000-000005020000}"/>
    <cellStyle name="_3차구청심의내용서_3차구청심의내용서(1)_대모산길 수량산출서_설계서및수량산출서(계약)-설계변경-p_개원길경기여고주변외3최종" xfId="3829" xr:uid="{00000000-0005-0000-0000-000006020000}"/>
    <cellStyle name="_3차구청심의내용서_3차구청심의내용서(1)_대모산길 수량산출서_설계서및수량산출서(계약)-설계변경-p_수서동하나로길외1개소1차설계" xfId="3830" xr:uid="{00000000-0005-0000-0000-000007020000}"/>
    <cellStyle name="_3차구청심의내용서_3차구청심의내용서(1)_대모산길 수량산출서_설계서및수량산출서(계약)-설계변경-p-이전비변경" xfId="3831" xr:uid="{00000000-0005-0000-0000-000008020000}"/>
    <cellStyle name="_3차구청심의내용서_3차구청심의내용서(1)_대모산길 수량산출서_설계서및수량산출서(계약)-설계변경-p-이전비변경_개원길경기여고주변외3최종" xfId="3832" xr:uid="{00000000-0005-0000-0000-000009020000}"/>
    <cellStyle name="_3차구청심의내용서_3차구청심의내용서(1)_대모산길 수량산출서_설계서및수량산출서(계약)-설계변경-p-이전비변경_수서동하나로길외1개소1차설계" xfId="3833" xr:uid="{00000000-0005-0000-0000-00000A020000}"/>
    <cellStyle name="_3차구청심의내용서_3차구청심의내용서(1)_대모산길 수량산출서_수량산출서" xfId="3834" xr:uid="{00000000-0005-0000-0000-00000B020000}"/>
    <cellStyle name="_3차구청심의내용서_3차구청심의내용서(1)_대모산길 수량산출서_수량산출서(보도육교)" xfId="3835" xr:uid="{00000000-0005-0000-0000-00000C020000}"/>
    <cellStyle name="_3차구청심의내용서_3차구청심의내용서(1)_대모산길 수량산출서_수량산출서(보도육교)_수량산출서(보도육교)" xfId="3836" xr:uid="{00000000-0005-0000-0000-00000D020000}"/>
    <cellStyle name="_3차구청심의내용서_3차구청심의내용서(1)_대모산길 수량산출서_수량산출서(보도육교)_수량산출서(양재천)" xfId="3837" xr:uid="{00000000-0005-0000-0000-00000E020000}"/>
    <cellStyle name="_3차구청심의내용서_3차구청심의내용서(1)_대모산길 수량산출서_수량산출서(영희초등학교)" xfId="3838" xr:uid="{00000000-0005-0000-0000-00000F020000}"/>
    <cellStyle name="_3차구청심의내용서_3차구청심의내용서(1)_대모산길 수량산출서_수량산출서(영희초등학교)_개포동 달터공원외2개소" xfId="3839" xr:uid="{00000000-0005-0000-0000-000010020000}"/>
    <cellStyle name="_3차구청심의내용서_3차구청심의내용서(1)_대모산길 수량산출서_수량산출서(영희초등학교)_개포동 달터공원외2개소_개원길경기여고주변외3최종" xfId="3840" xr:uid="{00000000-0005-0000-0000-000011020000}"/>
    <cellStyle name="_3차구청심의내용서_3차구청심의내용서(1)_대모산길 수량산출서_수량산출서(영희초등학교)_개포동 달터공원외2개소_수서동하나로길외1개소1차설계" xfId="3841" xr:uid="{00000000-0005-0000-0000-000012020000}"/>
    <cellStyle name="_3차구청심의내용서_3차구청심의내용서(1)_대모산길 수량산출서_수량산출서(영희초등학교)_수량산출서(보도육교)" xfId="3842" xr:uid="{00000000-0005-0000-0000-000013020000}"/>
    <cellStyle name="_3차구청심의내용서_3차구청심의내용서(1)_대모산길 수량산출서_수량산출서(영희초등학교)_수량산출서(보도육교)_수량산출서(보도육교)" xfId="3843" xr:uid="{00000000-0005-0000-0000-000014020000}"/>
    <cellStyle name="_3차구청심의내용서_3차구청심의내용서(1)_대모산길 수량산출서_수량산출서(영희초등학교)_수량산출서(보도육교)_수량산출서(양재천)" xfId="3844" xr:uid="{00000000-0005-0000-0000-000015020000}"/>
    <cellStyle name="_3차구청심의내용서_3차구청심의내용서(1)_대모산길 수량산출서_수량산출서_개포동 달터공원외2개소" xfId="3845" xr:uid="{00000000-0005-0000-0000-000016020000}"/>
    <cellStyle name="_3차구청심의내용서_3차구청심의내용서(1)_대모산길 수량산출서_수량산출서_개포동 달터공원외2개소_개원길경기여고주변외3최종" xfId="3846" xr:uid="{00000000-0005-0000-0000-000017020000}"/>
    <cellStyle name="_3차구청심의내용서_3차구청심의내용서(1)_대모산길 수량산출서_수량산출서_개포동 달터공원외2개소_수서동하나로길외1개소1차설계" xfId="3847" xr:uid="{00000000-0005-0000-0000-000018020000}"/>
    <cellStyle name="_3차구청심의내용서_3차구청심의내용서(1)_대모산길 수량산출서_수량산출서_수량산출서(보도육교)" xfId="3848" xr:uid="{00000000-0005-0000-0000-000019020000}"/>
    <cellStyle name="_3차구청심의내용서_3차구청심의내용서(1)_대모산길 수량산출서_수량산출서_수량산출서(보도육교)_수량산출서(보도육교)" xfId="3849" xr:uid="{00000000-0005-0000-0000-00001A020000}"/>
    <cellStyle name="_3차구청심의내용서_3차구청심의내용서(1)_대모산길 수량산출서_수량산출서_수량산출서(보도육교)_수량산출서(양재천)" xfId="3850" xr:uid="{00000000-0005-0000-0000-00001B020000}"/>
    <cellStyle name="_3차구청심의내용서_3차구청심의내용서(1)_대모산길 수량산출서_수량산출서-p변경-폭변경-가로수분변경" xfId="3851" xr:uid="{00000000-0005-0000-0000-00001C020000}"/>
    <cellStyle name="_3차구청심의내용서_3차구청심의내용서(1)_대모산길 수량산출서_수량산출서-p변경-폭변경-가로수분변경_개원길경기여고주변외3최종" xfId="3852" xr:uid="{00000000-0005-0000-0000-00001D020000}"/>
    <cellStyle name="_3차구청심의내용서_3차구청심의내용서(1)_대모산길 수량산출서_수량산출서-p변경-폭변경-가로수분변경_수서동하나로길외1개소1차설계" xfId="3853" xr:uid="{00000000-0005-0000-0000-00001E020000}"/>
    <cellStyle name="_3차구청심의내용서_3차구청심의내용서(1)_대모산길 수량산출서_역삼동619주변외 개소 수량산출서(수정)" xfId="3854" xr:uid="{00000000-0005-0000-0000-00001F020000}"/>
    <cellStyle name="_3차구청심의내용서_3차구청심의내용서(1)_대모산길 수량산출서_역삼동619주변외 개소 수량산출서(수정)_개포동 달터공원외2개소" xfId="3855" xr:uid="{00000000-0005-0000-0000-000020020000}"/>
    <cellStyle name="_3차구청심의내용서_3차구청심의내용서(1)_대모산길 수량산출서_역삼동619주변외 개소 수량산출서(수정)_개포동 달터공원외2개소_개원길경기여고주변외3최종" xfId="3856" xr:uid="{00000000-0005-0000-0000-000021020000}"/>
    <cellStyle name="_3차구청심의내용서_3차구청심의내용서(1)_대모산길 수량산출서_역삼동619주변외 개소 수량산출서(수정)_개포동 달터공원외2개소_수서동하나로길외1개소1차설계" xfId="3857" xr:uid="{00000000-0005-0000-0000-000022020000}"/>
    <cellStyle name="_3차구청심의내용서_3차구청심의내용서(1)_대모산길 수량산출서_역삼동619주변외 개소 수량산출서(수정)_수량산출서(보도육교)" xfId="3858" xr:uid="{00000000-0005-0000-0000-000023020000}"/>
    <cellStyle name="_3차구청심의내용서_3차구청심의내용서(1)_대모산길 수량산출서_역삼동619주변외 개소 수량산출서(수정)_수량산출서(보도육교)_수량산출서(보도육교)" xfId="3859" xr:uid="{00000000-0005-0000-0000-000024020000}"/>
    <cellStyle name="_3차구청심의내용서_3차구청심의내용서(1)_대모산길 수량산출서_역삼동619주변외 개소 수량산출서(수정)_수량산출서(보도육교)_수량산출서(양재천)" xfId="3860" xr:uid="{00000000-0005-0000-0000-000025020000}"/>
    <cellStyle name="_3차구청심의내용서_3차구청심의내용서(1)_대모산길 수량산출서_영희초교 설계(탄성2+2.65보도 )" xfId="3861" xr:uid="{00000000-0005-0000-0000-000026020000}"/>
    <cellStyle name="_3차구청심의내용서_3차구청심의내용서(1)_대모산길 수량산출서_영희초교 설계(탄성2+2.65보도 )_개포동 달터공원외2개소" xfId="3862" xr:uid="{00000000-0005-0000-0000-000027020000}"/>
    <cellStyle name="_3차구청심의내용서_3차구청심의내용서(1)_대모산길 수량산출서_영희초교 설계(탄성2+2.65보도 )_개포동 달터공원외2개소_개원길경기여고주변외3최종" xfId="3863" xr:uid="{00000000-0005-0000-0000-000028020000}"/>
    <cellStyle name="_3차구청심의내용서_3차구청심의내용서(1)_대모산길 수량산출서_영희초교 설계(탄성2+2.65보도 )_개포동 달터공원외2개소_수서동하나로길외1개소1차설계" xfId="3864" xr:uid="{00000000-0005-0000-0000-000029020000}"/>
    <cellStyle name="_3차구청심의내용서_3차구청심의내용서(1)_대모산길 수량산출서_영희초교 설계(탄성2+2.65보도 )_수량산출서(보도육교)" xfId="3865" xr:uid="{00000000-0005-0000-0000-00002A020000}"/>
    <cellStyle name="_3차구청심의내용서_3차구청심의내용서(1)_대모산길 수량산출서_영희초교 설계(탄성2+2.65보도 )_수량산출서(보도육교)_수량산출서(보도육교)" xfId="3866" xr:uid="{00000000-0005-0000-0000-00002B020000}"/>
    <cellStyle name="_3차구청심의내용서_3차구청심의내용서(1)_대모산길 수량산출서_영희초교 설계(탄성2+2.65보도 )_수량산출서(보도육교)_수량산출서(양재천)" xfId="3867" xr:uid="{00000000-0005-0000-0000-00002C020000}"/>
    <cellStyle name="_3차구청심의내용서_3차구청심의내용서(1)_도로굴착 복구비 정비대장-1" xfId="3868" xr:uid="{00000000-0005-0000-0000-00002D020000}"/>
    <cellStyle name="_3차구청심의내용서_3차구청심의내용서(1)_도로굴착 복구비 정비대장-1 2" xfId="7850" xr:uid="{00000000-0005-0000-0000-00002E020000}"/>
    <cellStyle name="_3차구청심의내용서_3차구청심의내용서(1)_사본 - 2005년도 수량산출서(연재훈)" xfId="3869" xr:uid="{00000000-0005-0000-0000-00002F020000}"/>
    <cellStyle name="_3차구청심의내용서_3차구청심의내용서(1)_사본 - 2005년도 수량산출서(연재훈)_개포동 달터공원외2개소" xfId="3870" xr:uid="{00000000-0005-0000-0000-000030020000}"/>
    <cellStyle name="_3차구청심의내용서_3차구청심의내용서(1)_사본 - 2005년도 수량산출서(연재훈)_개포동 달터공원외2개소_개원길경기여고주변외3최종" xfId="3871" xr:uid="{00000000-0005-0000-0000-000031020000}"/>
    <cellStyle name="_3차구청심의내용서_3차구청심의내용서(1)_사본 - 2005년도 수량산출서(연재훈)_개포동 달터공원외2개소_수서동하나로길외1개소1차설계" xfId="3872" xr:uid="{00000000-0005-0000-0000-000032020000}"/>
    <cellStyle name="_3차구청심의내용서_3차구청심의내용서(1)_사본 - 2005년도 수량산출서(연재훈)_대모산준공-p" xfId="3873" xr:uid="{00000000-0005-0000-0000-000033020000}"/>
    <cellStyle name="_3차구청심의내용서_3차구청심의내용서(1)_사본 - 2005년도 수량산출서(연재훈)_대모산준공-p_개원길경기여고주변외3최종" xfId="3874" xr:uid="{00000000-0005-0000-0000-000034020000}"/>
    <cellStyle name="_3차구청심의내용서_3차구청심의내용서(1)_사본 - 2005년도 수량산출서(연재훈)_대모산준공-p_수서동하나로길외1개소1차설계" xfId="3875" xr:uid="{00000000-0005-0000-0000-000035020000}"/>
    <cellStyle name="_3차구청심의내용서_3차구청심의내용서(1)_사본 - 2005년도 수량산출서(연재훈)_설계서및수량산출서(계약)-설계변경-p" xfId="3876" xr:uid="{00000000-0005-0000-0000-000036020000}"/>
    <cellStyle name="_3차구청심의내용서_3차구청심의내용서(1)_사본 - 2005년도 수량산출서(연재훈)_설계서및수량산출서(계약)-설계변경-p_개원길경기여고주변외3최종" xfId="3877" xr:uid="{00000000-0005-0000-0000-000037020000}"/>
    <cellStyle name="_3차구청심의내용서_3차구청심의내용서(1)_사본 - 2005년도 수량산출서(연재훈)_설계서및수량산출서(계약)-설계변경-p_수서동하나로길외1개소1차설계" xfId="3878" xr:uid="{00000000-0005-0000-0000-000038020000}"/>
    <cellStyle name="_3차구청심의내용서_3차구청심의내용서(1)_사본 - 2005년도 수량산출서(연재훈)_설계서및수량산출서(계약)-설계변경-p-이전비변경" xfId="3879" xr:uid="{00000000-0005-0000-0000-000039020000}"/>
    <cellStyle name="_3차구청심의내용서_3차구청심의내용서(1)_사본 - 2005년도 수량산출서(연재훈)_설계서및수량산출서(계약)-설계변경-p-이전비변경_개원길경기여고주변외3최종" xfId="3880" xr:uid="{00000000-0005-0000-0000-00003A020000}"/>
    <cellStyle name="_3차구청심의내용서_3차구청심의내용서(1)_사본 - 2005년도 수량산출서(연재훈)_설계서및수량산출서(계약)-설계변경-p-이전비변경_수서동하나로길외1개소1차설계" xfId="3881" xr:uid="{00000000-0005-0000-0000-00003B020000}"/>
    <cellStyle name="_3차구청심의내용서_3차구청심의내용서(1)_사본 - 2005년도 수량산출서(연재훈)_수량산출서" xfId="3882" xr:uid="{00000000-0005-0000-0000-00003C020000}"/>
    <cellStyle name="_3차구청심의내용서_3차구청심의내용서(1)_사본 - 2005년도 수량산출서(연재훈)_수량산출서(보도육교)" xfId="3883" xr:uid="{00000000-0005-0000-0000-00003D020000}"/>
    <cellStyle name="_3차구청심의내용서_3차구청심의내용서(1)_사본 - 2005년도 수량산출서(연재훈)_수량산출서(보도육교)_수량산출서(보도육교)" xfId="3884" xr:uid="{00000000-0005-0000-0000-00003E020000}"/>
    <cellStyle name="_3차구청심의내용서_3차구청심의내용서(1)_사본 - 2005년도 수량산출서(연재훈)_수량산출서(보도육교)_수량산출서(양재천)" xfId="3885" xr:uid="{00000000-0005-0000-0000-00003F020000}"/>
    <cellStyle name="_3차구청심의내용서_3차구청심의내용서(1)_사본 - 2005년도 수량산출서(연재훈)_수량산출서(영희초등학교)" xfId="3886" xr:uid="{00000000-0005-0000-0000-000040020000}"/>
    <cellStyle name="_3차구청심의내용서_3차구청심의내용서(1)_사본 - 2005년도 수량산출서(연재훈)_수량산출서(영희초등학교)_개포동 달터공원외2개소" xfId="3887" xr:uid="{00000000-0005-0000-0000-000041020000}"/>
    <cellStyle name="_3차구청심의내용서_3차구청심의내용서(1)_사본 - 2005년도 수량산출서(연재훈)_수량산출서(영희초등학교)_개포동 달터공원외2개소_개원길경기여고주변외3최종" xfId="3888" xr:uid="{00000000-0005-0000-0000-000042020000}"/>
    <cellStyle name="_3차구청심의내용서_3차구청심의내용서(1)_사본 - 2005년도 수량산출서(연재훈)_수량산출서(영희초등학교)_개포동 달터공원외2개소_수서동하나로길외1개소1차설계" xfId="3889" xr:uid="{00000000-0005-0000-0000-000043020000}"/>
    <cellStyle name="_3차구청심의내용서_3차구청심의내용서(1)_사본 - 2005년도 수량산출서(연재훈)_수량산출서(영희초등학교)_수량산출서(보도육교)" xfId="3890" xr:uid="{00000000-0005-0000-0000-000044020000}"/>
    <cellStyle name="_3차구청심의내용서_3차구청심의내용서(1)_사본 - 2005년도 수량산출서(연재훈)_수량산출서(영희초등학교)_수량산출서(보도육교)_수량산출서(보도육교)" xfId="3891" xr:uid="{00000000-0005-0000-0000-000045020000}"/>
    <cellStyle name="_3차구청심의내용서_3차구청심의내용서(1)_사본 - 2005년도 수량산출서(연재훈)_수량산출서(영희초등학교)_수량산출서(보도육교)_수량산출서(양재천)" xfId="3892" xr:uid="{00000000-0005-0000-0000-000046020000}"/>
    <cellStyle name="_3차구청심의내용서_3차구청심의내용서(1)_사본 - 2005년도 수량산출서(연재훈)_수량산출서_개포동 달터공원외2개소" xfId="3893" xr:uid="{00000000-0005-0000-0000-000047020000}"/>
    <cellStyle name="_3차구청심의내용서_3차구청심의내용서(1)_사본 - 2005년도 수량산출서(연재훈)_수량산출서_개포동 달터공원외2개소_개원길경기여고주변외3최종" xfId="3894" xr:uid="{00000000-0005-0000-0000-000048020000}"/>
    <cellStyle name="_3차구청심의내용서_3차구청심의내용서(1)_사본 - 2005년도 수량산출서(연재훈)_수량산출서_개포동 달터공원외2개소_수서동하나로길외1개소1차설계" xfId="3895" xr:uid="{00000000-0005-0000-0000-000049020000}"/>
    <cellStyle name="_3차구청심의내용서_3차구청심의내용서(1)_사본 - 2005년도 수량산출서(연재훈)_수량산출서_수량산출서(보도육교)" xfId="3896" xr:uid="{00000000-0005-0000-0000-00004A020000}"/>
    <cellStyle name="_3차구청심의내용서_3차구청심의내용서(1)_사본 - 2005년도 수량산출서(연재훈)_수량산출서_수량산출서(보도육교)_수량산출서(보도육교)" xfId="3897" xr:uid="{00000000-0005-0000-0000-00004B020000}"/>
    <cellStyle name="_3차구청심의내용서_3차구청심의내용서(1)_사본 - 2005년도 수량산출서(연재훈)_수량산출서_수량산출서(보도육교)_수량산출서(양재천)" xfId="3898" xr:uid="{00000000-0005-0000-0000-00004C020000}"/>
    <cellStyle name="_3차구청심의내용서_3차구청심의내용서(1)_사본 - 2005년도 수량산출서(연재훈)_수량산출서-p변경-폭변경-가로수분변경" xfId="3899" xr:uid="{00000000-0005-0000-0000-00004D020000}"/>
    <cellStyle name="_3차구청심의내용서_3차구청심의내용서(1)_사본 - 2005년도 수량산출서(연재훈)_수량산출서-p변경-폭변경-가로수분변경_개원길경기여고주변외3최종" xfId="3900" xr:uid="{00000000-0005-0000-0000-00004E020000}"/>
    <cellStyle name="_3차구청심의내용서_3차구청심의내용서(1)_사본 - 2005년도 수량산출서(연재훈)_수량산출서-p변경-폭변경-가로수분변경_수서동하나로길외1개소1차설계" xfId="3901" xr:uid="{00000000-0005-0000-0000-00004F020000}"/>
    <cellStyle name="_3차구청심의내용서_3차구청심의내용서(1)_사본 - 2005년도 수량산출서(연재훈)_역삼동619주변외 개소 수량산출서(수정)" xfId="3902" xr:uid="{00000000-0005-0000-0000-000050020000}"/>
    <cellStyle name="_3차구청심의내용서_3차구청심의내용서(1)_사본 - 2005년도 수량산출서(연재훈)_역삼동619주변외 개소 수량산출서(수정)_개포동 달터공원외2개소" xfId="3903" xr:uid="{00000000-0005-0000-0000-000051020000}"/>
    <cellStyle name="_3차구청심의내용서_3차구청심의내용서(1)_사본 - 2005년도 수량산출서(연재훈)_역삼동619주변외 개소 수량산출서(수정)_개포동 달터공원외2개소_개원길경기여고주변외3최종" xfId="3904" xr:uid="{00000000-0005-0000-0000-000052020000}"/>
    <cellStyle name="_3차구청심의내용서_3차구청심의내용서(1)_사본 - 2005년도 수량산출서(연재훈)_역삼동619주변외 개소 수량산출서(수정)_개포동 달터공원외2개소_수서동하나로길외1개소1차설계" xfId="3905" xr:uid="{00000000-0005-0000-0000-000053020000}"/>
    <cellStyle name="_3차구청심의내용서_3차구청심의내용서(1)_사본 - 2005년도 수량산출서(연재훈)_역삼동619주변외 개소 수량산출서(수정)_수량산출서(보도육교)" xfId="3906" xr:uid="{00000000-0005-0000-0000-000054020000}"/>
    <cellStyle name="_3차구청심의내용서_3차구청심의내용서(1)_사본 - 2005년도 수량산출서(연재훈)_역삼동619주변외 개소 수량산출서(수정)_수량산출서(보도육교)_수량산출서(보도육교)" xfId="3907" xr:uid="{00000000-0005-0000-0000-000055020000}"/>
    <cellStyle name="_3차구청심의내용서_3차구청심의내용서(1)_사본 - 2005년도 수량산출서(연재훈)_역삼동619주변외 개소 수량산출서(수정)_수량산출서(보도육교)_수량산출서(양재천)" xfId="3908" xr:uid="{00000000-0005-0000-0000-000056020000}"/>
    <cellStyle name="_3차구청심의내용서_3차구청심의내용서(1)_사본 - 2005년도 수량산출서(연재훈)_영희초교 설계(탄성2+2.65보도 )" xfId="3909" xr:uid="{00000000-0005-0000-0000-000057020000}"/>
    <cellStyle name="_3차구청심의내용서_3차구청심의내용서(1)_사본 - 2005년도 수량산출서(연재훈)_영희초교 설계(탄성2+2.65보도 )_개포동 달터공원외2개소" xfId="3910" xr:uid="{00000000-0005-0000-0000-000058020000}"/>
    <cellStyle name="_3차구청심의내용서_3차구청심의내용서(1)_사본 - 2005년도 수량산출서(연재훈)_영희초교 설계(탄성2+2.65보도 )_개포동 달터공원외2개소_개원길경기여고주변외3최종" xfId="3911" xr:uid="{00000000-0005-0000-0000-000059020000}"/>
    <cellStyle name="_3차구청심의내용서_3차구청심의내용서(1)_사본 - 2005년도 수량산출서(연재훈)_영희초교 설계(탄성2+2.65보도 )_개포동 달터공원외2개소_수서동하나로길외1개소1차설계" xfId="3912" xr:uid="{00000000-0005-0000-0000-00005A020000}"/>
    <cellStyle name="_3차구청심의내용서_3차구청심의내용서(1)_사본 - 2005년도 수량산출서(연재훈)_영희초교 설계(탄성2+2.65보도 )_수량산출서(보도육교)" xfId="3913" xr:uid="{00000000-0005-0000-0000-00005B020000}"/>
    <cellStyle name="_3차구청심의내용서_3차구청심의내용서(1)_사본 - 2005년도 수량산출서(연재훈)_영희초교 설계(탄성2+2.65보도 )_수량산출서(보도육교)_수량산출서(보도육교)" xfId="3914" xr:uid="{00000000-0005-0000-0000-00005C020000}"/>
    <cellStyle name="_3차구청심의내용서_3차구청심의내용서(1)_사본 - 2005년도 수량산출서(연재훈)_영희초교 설계(탄성2+2.65보도 )_수량산출서(보도육교)_수량산출서(양재천)" xfId="3915" xr:uid="{00000000-0005-0000-0000-00005D020000}"/>
    <cellStyle name="_3차구청심의내용서_3차구청심의내용서(1)_수량산출서" xfId="3916" xr:uid="{00000000-0005-0000-0000-00005E020000}"/>
    <cellStyle name="_3차구청심의내용서_3차구청심의내용서(1)_수량산출서 2" xfId="7851" xr:uid="{00000000-0005-0000-0000-00005F020000}"/>
    <cellStyle name="_3차구청심의내용서_3차구청심의내용서(1)_수량산출서(보도육교)" xfId="3917" xr:uid="{00000000-0005-0000-0000-000060020000}"/>
    <cellStyle name="_3차구청심의내용서_3차구청심의내용서(1)_수량산출서(보도육교)_수량산출서(보도육교)" xfId="3918" xr:uid="{00000000-0005-0000-0000-000061020000}"/>
    <cellStyle name="_3차구청심의내용서_3차구청심의내용서(1)_수량산출서(보도육교)_수량산출서(양재천)" xfId="3919" xr:uid="{00000000-0005-0000-0000-000062020000}"/>
    <cellStyle name="_3차구청심의내용서_3차구청심의내용서(1)_역삼동619주변외 12개소 수량산출서" xfId="3920" xr:uid="{00000000-0005-0000-0000-000063020000}"/>
    <cellStyle name="_3차구청심의내용서_3차구청심의내용서(1)_역삼동619주변외 12개소 수량산출서_개포동 달터공원외2개소" xfId="3921" xr:uid="{00000000-0005-0000-0000-000064020000}"/>
    <cellStyle name="_3차구청심의내용서_3차구청심의내용서(1)_역삼동619주변외 12개소 수량산출서_개포동 달터공원외2개소_개원길경기여고주변외3최종" xfId="3922" xr:uid="{00000000-0005-0000-0000-000065020000}"/>
    <cellStyle name="_3차구청심의내용서_3차구청심의내용서(1)_역삼동619주변외 12개소 수량산출서_개포동 달터공원외2개소_수서동하나로길외1개소1차설계" xfId="3923" xr:uid="{00000000-0005-0000-0000-000066020000}"/>
    <cellStyle name="_3차구청심의내용서_3차구청심의내용서(1)_역삼동619주변외 12개소 수량산출서_수량산출서" xfId="3924" xr:uid="{00000000-0005-0000-0000-000067020000}"/>
    <cellStyle name="_3차구청심의내용서_3차구청심의내용서(1)_역삼동619주변외 12개소 수량산출서_수량산출서(보도육교)" xfId="3925" xr:uid="{00000000-0005-0000-0000-000068020000}"/>
    <cellStyle name="_3차구청심의내용서_3차구청심의내용서(1)_역삼동619주변외 12개소 수량산출서_수량산출서(보도육교)_수량산출서(보도육교)" xfId="3926" xr:uid="{00000000-0005-0000-0000-000069020000}"/>
    <cellStyle name="_3차구청심의내용서_3차구청심의내용서(1)_역삼동619주변외 12개소 수량산출서_수량산출서(보도육교)_수량산출서(양재천)" xfId="3927" xr:uid="{00000000-0005-0000-0000-00006A020000}"/>
    <cellStyle name="_3차구청심의내용서_3차구청심의내용서(1)_역삼동619주변외 12개소 수량산출서_수량산출서(영희초등학교)" xfId="3928" xr:uid="{00000000-0005-0000-0000-00006B020000}"/>
    <cellStyle name="_3차구청심의내용서_3차구청심의내용서(1)_역삼동619주변외 12개소 수량산출서_수량산출서(영희초등학교)_개포동 달터공원외2개소" xfId="3929" xr:uid="{00000000-0005-0000-0000-00006C020000}"/>
    <cellStyle name="_3차구청심의내용서_3차구청심의내용서(1)_역삼동619주변외 12개소 수량산출서_수량산출서(영희초등학교)_개포동 달터공원외2개소_개원길경기여고주변외3최종" xfId="3930" xr:uid="{00000000-0005-0000-0000-00006D020000}"/>
    <cellStyle name="_3차구청심의내용서_3차구청심의내용서(1)_역삼동619주변외 12개소 수량산출서_수량산출서(영희초등학교)_개포동 달터공원외2개소_수서동하나로길외1개소1차설계" xfId="3931" xr:uid="{00000000-0005-0000-0000-00006E020000}"/>
    <cellStyle name="_3차구청심의내용서_3차구청심의내용서(1)_역삼동619주변외 12개소 수량산출서_수량산출서(영희초등학교)_수량산출서(보도육교)" xfId="3932" xr:uid="{00000000-0005-0000-0000-00006F020000}"/>
    <cellStyle name="_3차구청심의내용서_3차구청심의내용서(1)_역삼동619주변외 12개소 수량산출서_수량산출서(영희초등학교)_수량산출서(보도육교)_수량산출서(보도육교)" xfId="3933" xr:uid="{00000000-0005-0000-0000-000070020000}"/>
    <cellStyle name="_3차구청심의내용서_3차구청심의내용서(1)_역삼동619주변외 12개소 수량산출서_수량산출서(영희초등학교)_수량산출서(보도육교)_수량산출서(양재천)" xfId="3934" xr:uid="{00000000-0005-0000-0000-000071020000}"/>
    <cellStyle name="_3차구청심의내용서_3차구청심의내용서(1)_역삼동619주변외 12개소 수량산출서_수량산출서_개포동 달터공원외2개소" xfId="3935" xr:uid="{00000000-0005-0000-0000-000072020000}"/>
    <cellStyle name="_3차구청심의내용서_3차구청심의내용서(1)_역삼동619주변외 12개소 수량산출서_수량산출서_개포동 달터공원외2개소_개원길경기여고주변외3최종" xfId="3936" xr:uid="{00000000-0005-0000-0000-000073020000}"/>
    <cellStyle name="_3차구청심의내용서_3차구청심의내용서(1)_역삼동619주변외 12개소 수량산출서_수량산출서_개포동 달터공원외2개소_수서동하나로길외1개소1차설계" xfId="3937" xr:uid="{00000000-0005-0000-0000-000074020000}"/>
    <cellStyle name="_3차구청심의내용서_3차구청심의내용서(1)_역삼동619주변외 12개소 수량산출서_수량산출서_수량산출서(보도육교)" xfId="3938" xr:uid="{00000000-0005-0000-0000-000075020000}"/>
    <cellStyle name="_3차구청심의내용서_3차구청심의내용서(1)_역삼동619주변외 12개소 수량산출서_수량산출서_수량산출서(보도육교)_수량산출서(보도육교)" xfId="3939" xr:uid="{00000000-0005-0000-0000-000076020000}"/>
    <cellStyle name="_3차구청심의내용서_3차구청심의내용서(1)_역삼동619주변외 12개소 수량산출서_수량산출서_수량산출서(보도육교)_수량산출서(양재천)" xfId="3940" xr:uid="{00000000-0005-0000-0000-000077020000}"/>
    <cellStyle name="_3차구청심의내용서_3차구청심의내용서(1)_역삼동619주변외 12개소 수량산출서_역삼동619주변외 개소 수량산출서(수정)" xfId="3941" xr:uid="{00000000-0005-0000-0000-000078020000}"/>
    <cellStyle name="_3차구청심의내용서_3차구청심의내용서(1)_역삼동619주변외 12개소 수량산출서_역삼동619주변외 개소 수량산출서(수정)_개포동 달터공원외2개소" xfId="3942" xr:uid="{00000000-0005-0000-0000-000079020000}"/>
    <cellStyle name="_3차구청심의내용서_3차구청심의내용서(1)_역삼동619주변외 12개소 수량산출서_역삼동619주변외 개소 수량산출서(수정)_개포동 달터공원외2개소_개원길경기여고주변외3최종" xfId="3943" xr:uid="{00000000-0005-0000-0000-00007A020000}"/>
    <cellStyle name="_3차구청심의내용서_3차구청심의내용서(1)_역삼동619주변외 12개소 수량산출서_역삼동619주변외 개소 수량산출서(수정)_개포동 달터공원외2개소_수서동하나로길외1개소1차설계" xfId="3944" xr:uid="{00000000-0005-0000-0000-00007B020000}"/>
    <cellStyle name="_3차구청심의내용서_3차구청심의내용서(1)_역삼동619주변외 12개소 수량산출서_역삼동619주변외 개소 수량산출서(수정)_수량산출서(보도육교)" xfId="3945" xr:uid="{00000000-0005-0000-0000-00007C020000}"/>
    <cellStyle name="_3차구청심의내용서_3차구청심의내용서(1)_역삼동619주변외 12개소 수량산출서_역삼동619주변외 개소 수량산출서(수정)_수량산출서(보도육교)_수량산출서(보도육교)" xfId="3946" xr:uid="{00000000-0005-0000-0000-00007D020000}"/>
    <cellStyle name="_3차구청심의내용서_3차구청심의내용서(1)_역삼동619주변외 12개소 수량산출서_역삼동619주변외 개소 수량산출서(수정)_수량산출서(보도육교)_수량산출서(양재천)" xfId="3947" xr:uid="{00000000-0005-0000-0000-00007E020000}"/>
    <cellStyle name="_3차구청심의내용서_3차구청심의내용서(1)_역삼동619주변외 12개소 수량산출서_영희초교 설계(탄성2+2.65보도 )" xfId="3948" xr:uid="{00000000-0005-0000-0000-00007F020000}"/>
    <cellStyle name="_3차구청심의내용서_3차구청심의내용서(1)_역삼동619주변외 12개소 수량산출서_영희초교 설계(탄성2+2.65보도 )_개포동 달터공원외2개소" xfId="3949" xr:uid="{00000000-0005-0000-0000-000080020000}"/>
    <cellStyle name="_3차구청심의내용서_3차구청심의내용서(1)_역삼동619주변외 12개소 수량산출서_영희초교 설계(탄성2+2.65보도 )_개포동 달터공원외2개소_개원길경기여고주변외3최종" xfId="3950" xr:uid="{00000000-0005-0000-0000-000081020000}"/>
    <cellStyle name="_3차구청심의내용서_3차구청심의내용서(1)_역삼동619주변외 12개소 수량산출서_영희초교 설계(탄성2+2.65보도 )_개포동 달터공원외2개소_수서동하나로길외1개소1차설계" xfId="3951" xr:uid="{00000000-0005-0000-0000-000082020000}"/>
    <cellStyle name="_3차구청심의내용서_3차구청심의내용서(1)_역삼동619주변외 12개소 수량산출서_영희초교 설계(탄성2+2.65보도 )_수량산출서(보도육교)" xfId="3952" xr:uid="{00000000-0005-0000-0000-000083020000}"/>
    <cellStyle name="_3차구청심의내용서_3차구청심의내용서(1)_역삼동619주변외 12개소 수량산출서_영희초교 설계(탄성2+2.65보도 )_수량산출서(보도육교)_수량산출서(보도육교)" xfId="3953" xr:uid="{00000000-0005-0000-0000-000084020000}"/>
    <cellStyle name="_3차구청심의내용서_3차구청심의내용서(1)_역삼동619주변외 12개소 수량산출서_영희초교 설계(탄성2+2.65보도 )_수량산출서(보도육교)_수량산출서(양재천)" xfId="3954" xr:uid="{00000000-0005-0000-0000-000085020000}"/>
    <cellStyle name="_3차구청심의내용서_3차구청심의내용서(1)_역삼동619주변외 개소 수량산출서(수정)" xfId="3955" xr:uid="{00000000-0005-0000-0000-000086020000}"/>
    <cellStyle name="_3차구청심의내용서_3차구청심의내용서(1)_역삼동619주변외 개소 수량산출서(수정)_개포동 달터공원외2개소" xfId="3956" xr:uid="{00000000-0005-0000-0000-000087020000}"/>
    <cellStyle name="_3차구청심의내용서_3차구청심의내용서(1)_역삼동619주변외 개소 수량산출서(수정)_개포동 달터공원외2개소_개원길경기여고주변외3최종" xfId="3957" xr:uid="{00000000-0005-0000-0000-000088020000}"/>
    <cellStyle name="_3차구청심의내용서_3차구청심의내용서(1)_역삼동619주변외 개소 수량산출서(수정)_개포동 달터공원외2개소_수서동하나로길외1개소1차설계" xfId="3958" xr:uid="{00000000-0005-0000-0000-000089020000}"/>
    <cellStyle name="_3차구청심의내용서_3차구청심의내용서(1)_역삼동619주변외 개소 수량산출서(수정)_수량산출서" xfId="3959" xr:uid="{00000000-0005-0000-0000-00008A020000}"/>
    <cellStyle name="_3차구청심의내용서_3차구청심의내용서(1)_역삼동619주변외 개소 수량산출서(수정)_수량산출서(보도육교)" xfId="3960" xr:uid="{00000000-0005-0000-0000-00008B020000}"/>
    <cellStyle name="_3차구청심의내용서_3차구청심의내용서(1)_역삼동619주변외 개소 수량산출서(수정)_수량산출서(보도육교)_수량산출서(보도육교)" xfId="3961" xr:uid="{00000000-0005-0000-0000-00008C020000}"/>
    <cellStyle name="_3차구청심의내용서_3차구청심의내용서(1)_역삼동619주변외 개소 수량산출서(수정)_수량산출서(보도육교)_수량산출서(양재천)" xfId="3962" xr:uid="{00000000-0005-0000-0000-00008D020000}"/>
    <cellStyle name="_3차구청심의내용서_3차구청심의내용서(1)_역삼동619주변외 개소 수량산출서(수정)_수량산출서(영희초등학교)" xfId="3963" xr:uid="{00000000-0005-0000-0000-00008E020000}"/>
    <cellStyle name="_3차구청심의내용서_3차구청심의내용서(1)_역삼동619주변외 개소 수량산출서(수정)_수량산출서(영희초등학교)_개포동 달터공원외2개소" xfId="3964" xr:uid="{00000000-0005-0000-0000-00008F020000}"/>
    <cellStyle name="_3차구청심의내용서_3차구청심의내용서(1)_역삼동619주변외 개소 수량산출서(수정)_수량산출서(영희초등학교)_개포동 달터공원외2개소_개원길경기여고주변외3최종" xfId="3965" xr:uid="{00000000-0005-0000-0000-000090020000}"/>
    <cellStyle name="_3차구청심의내용서_3차구청심의내용서(1)_역삼동619주변외 개소 수량산출서(수정)_수량산출서(영희초등학교)_개포동 달터공원외2개소_수서동하나로길외1개소1차설계" xfId="3966" xr:uid="{00000000-0005-0000-0000-000091020000}"/>
    <cellStyle name="_3차구청심의내용서_3차구청심의내용서(1)_역삼동619주변외 개소 수량산출서(수정)_수량산출서(영희초등학교)_수량산출서(보도육교)" xfId="3967" xr:uid="{00000000-0005-0000-0000-000092020000}"/>
    <cellStyle name="_3차구청심의내용서_3차구청심의내용서(1)_역삼동619주변외 개소 수량산출서(수정)_수량산출서(영희초등학교)_수량산출서(보도육교)_수량산출서(보도육교)" xfId="3968" xr:uid="{00000000-0005-0000-0000-000093020000}"/>
    <cellStyle name="_3차구청심의내용서_3차구청심의내용서(1)_역삼동619주변외 개소 수량산출서(수정)_수량산출서(영희초등학교)_수량산출서(보도육교)_수량산출서(양재천)" xfId="3969" xr:uid="{00000000-0005-0000-0000-000094020000}"/>
    <cellStyle name="_3차구청심의내용서_3차구청심의내용서(1)_역삼동619주변외 개소 수량산출서(수정)_수량산출서_개포동 달터공원외2개소" xfId="3970" xr:uid="{00000000-0005-0000-0000-000095020000}"/>
    <cellStyle name="_3차구청심의내용서_3차구청심의내용서(1)_역삼동619주변외 개소 수량산출서(수정)_수량산출서_개포동 달터공원외2개소_개원길경기여고주변외3최종" xfId="3971" xr:uid="{00000000-0005-0000-0000-000096020000}"/>
    <cellStyle name="_3차구청심의내용서_3차구청심의내용서(1)_역삼동619주변외 개소 수량산출서(수정)_수량산출서_개포동 달터공원외2개소_수서동하나로길외1개소1차설계" xfId="3972" xr:uid="{00000000-0005-0000-0000-000097020000}"/>
    <cellStyle name="_3차구청심의내용서_3차구청심의내용서(1)_역삼동619주변외 개소 수량산출서(수정)_수량산출서_수량산출서(보도육교)" xfId="3973" xr:uid="{00000000-0005-0000-0000-000098020000}"/>
    <cellStyle name="_3차구청심의내용서_3차구청심의내용서(1)_역삼동619주변외 개소 수량산출서(수정)_수량산출서_수량산출서(보도육교)_수량산출서(보도육교)" xfId="3974" xr:uid="{00000000-0005-0000-0000-000099020000}"/>
    <cellStyle name="_3차구청심의내용서_3차구청심의내용서(1)_역삼동619주변외 개소 수량산출서(수정)_수량산출서_수량산출서(보도육교)_수량산출서(양재천)" xfId="3975" xr:uid="{00000000-0005-0000-0000-00009A020000}"/>
    <cellStyle name="_3차구청심의내용서_3차구청심의내용서(1)_역삼동619주변외 개소 수량산출서(수정)_역삼동619주변외 개소 수량산출서(수정)" xfId="3976" xr:uid="{00000000-0005-0000-0000-00009B020000}"/>
    <cellStyle name="_3차구청심의내용서_3차구청심의내용서(1)_역삼동619주변외 개소 수량산출서(수정)_역삼동619주변외 개소 수량산출서(수정)_개포동 달터공원외2개소" xfId="3977" xr:uid="{00000000-0005-0000-0000-00009C020000}"/>
    <cellStyle name="_3차구청심의내용서_3차구청심의내용서(1)_역삼동619주변외 개소 수량산출서(수정)_역삼동619주변외 개소 수량산출서(수정)_개포동 달터공원외2개소_개원길경기여고주변외3최종" xfId="3978" xr:uid="{00000000-0005-0000-0000-00009D020000}"/>
    <cellStyle name="_3차구청심의내용서_3차구청심의내용서(1)_역삼동619주변외 개소 수량산출서(수정)_역삼동619주변외 개소 수량산출서(수정)_개포동 달터공원외2개소_수서동하나로길외1개소1차설계" xfId="3979" xr:uid="{00000000-0005-0000-0000-00009E020000}"/>
    <cellStyle name="_3차구청심의내용서_3차구청심의내용서(1)_역삼동619주변외 개소 수량산출서(수정)_역삼동619주변외 개소 수량산출서(수정)_수량산출서(보도육교)" xfId="3980" xr:uid="{00000000-0005-0000-0000-00009F020000}"/>
    <cellStyle name="_3차구청심의내용서_3차구청심의내용서(1)_역삼동619주변외 개소 수량산출서(수정)_역삼동619주변외 개소 수량산출서(수정)_수량산출서(보도육교)_수량산출서(보도육교)" xfId="3981" xr:uid="{00000000-0005-0000-0000-0000A0020000}"/>
    <cellStyle name="_3차구청심의내용서_3차구청심의내용서(1)_역삼동619주변외 개소 수량산출서(수정)_역삼동619주변외 개소 수량산출서(수정)_수량산출서(보도육교)_수량산출서(양재천)" xfId="3982" xr:uid="{00000000-0005-0000-0000-0000A1020000}"/>
    <cellStyle name="_3차구청심의내용서_3차구청심의내용서(1)_역삼동619주변외 개소 수량산출서(수정)_영희초교 설계(탄성2+2.65보도 )" xfId="3983" xr:uid="{00000000-0005-0000-0000-0000A2020000}"/>
    <cellStyle name="_3차구청심의내용서_3차구청심의내용서(1)_역삼동619주변외 개소 수량산출서(수정)_영희초교 설계(탄성2+2.65보도 )_개포동 달터공원외2개소" xfId="3984" xr:uid="{00000000-0005-0000-0000-0000A3020000}"/>
    <cellStyle name="_3차구청심의내용서_3차구청심의내용서(1)_역삼동619주변외 개소 수량산출서(수정)_영희초교 설계(탄성2+2.65보도 )_개포동 달터공원외2개소_개원길경기여고주변외3최종" xfId="3985" xr:uid="{00000000-0005-0000-0000-0000A4020000}"/>
    <cellStyle name="_3차구청심의내용서_3차구청심의내용서(1)_역삼동619주변외 개소 수량산출서(수정)_영희초교 설계(탄성2+2.65보도 )_개포동 달터공원외2개소_수서동하나로길외1개소1차설계" xfId="3986" xr:uid="{00000000-0005-0000-0000-0000A5020000}"/>
    <cellStyle name="_3차구청심의내용서_3차구청심의내용서(1)_역삼동619주변외 개소 수량산출서(수정)_영희초교 설계(탄성2+2.65보도 )_수량산출서(보도육교)" xfId="3987" xr:uid="{00000000-0005-0000-0000-0000A6020000}"/>
    <cellStyle name="_3차구청심의내용서_3차구청심의내용서(1)_역삼동619주변외 개소 수량산출서(수정)_영희초교 설계(탄성2+2.65보도 )_수량산출서(보도육교)_수량산출서(보도육교)" xfId="3988" xr:uid="{00000000-0005-0000-0000-0000A7020000}"/>
    <cellStyle name="_3차구청심의내용서_3차구청심의내용서(1)_역삼동619주변외 개소 수량산출서(수정)_영희초교 설계(탄성2+2.65보도 )_수량산출서(보도육교)_수량산출서(양재천)" xfId="3989" xr:uid="{00000000-0005-0000-0000-0000A8020000}"/>
    <cellStyle name="_3차구청심의내용서_3차구청심의내용서(1)_역삼동769주변외 2개소 수량산출서" xfId="3990" xr:uid="{00000000-0005-0000-0000-0000A9020000}"/>
    <cellStyle name="_3차구청심의내용서_3차구청심의내용서(1)_역삼동769주변외 2개소 수량산출서_개포동 달터공원외2개소" xfId="3991" xr:uid="{00000000-0005-0000-0000-0000AA020000}"/>
    <cellStyle name="_3차구청심의내용서_3차구청심의내용서(1)_역삼동769주변외 2개소 수량산출서_개포동 달터공원외2개소_개원길경기여고주변외3최종" xfId="3992" xr:uid="{00000000-0005-0000-0000-0000AB020000}"/>
    <cellStyle name="_3차구청심의내용서_3차구청심의내용서(1)_역삼동769주변외 2개소 수량산출서_개포동 달터공원외2개소_수서동하나로길외1개소1차설계" xfId="3993" xr:uid="{00000000-0005-0000-0000-0000AC020000}"/>
    <cellStyle name="_3차구청심의내용서_3차구청심의내용서(1)_역삼동769주변외 2개소 수량산출서_수량산출서" xfId="3994" xr:uid="{00000000-0005-0000-0000-0000AD020000}"/>
    <cellStyle name="_3차구청심의내용서_3차구청심의내용서(1)_역삼동769주변외 2개소 수량산출서_수량산출서(보도육교)" xfId="3995" xr:uid="{00000000-0005-0000-0000-0000AE020000}"/>
    <cellStyle name="_3차구청심의내용서_3차구청심의내용서(1)_역삼동769주변외 2개소 수량산출서_수량산출서(보도육교)_수량산출서(보도육교)" xfId="3996" xr:uid="{00000000-0005-0000-0000-0000AF020000}"/>
    <cellStyle name="_3차구청심의내용서_3차구청심의내용서(1)_역삼동769주변외 2개소 수량산출서_수량산출서(보도육교)_수량산출서(양재천)" xfId="3997" xr:uid="{00000000-0005-0000-0000-0000B0020000}"/>
    <cellStyle name="_3차구청심의내용서_3차구청심의내용서(1)_역삼동769주변외 2개소 수량산출서_수량산출서(영희초등학교)" xfId="3998" xr:uid="{00000000-0005-0000-0000-0000B1020000}"/>
    <cellStyle name="_3차구청심의내용서_3차구청심의내용서(1)_역삼동769주변외 2개소 수량산출서_수량산출서(영희초등학교)_개포동 달터공원외2개소" xfId="3999" xr:uid="{00000000-0005-0000-0000-0000B2020000}"/>
    <cellStyle name="_3차구청심의내용서_3차구청심의내용서(1)_역삼동769주변외 2개소 수량산출서_수량산출서(영희초등학교)_개포동 달터공원외2개소_개원길경기여고주변외3최종" xfId="4000" xr:uid="{00000000-0005-0000-0000-0000B3020000}"/>
    <cellStyle name="_3차구청심의내용서_3차구청심의내용서(1)_역삼동769주변외 2개소 수량산출서_수량산출서(영희초등학교)_개포동 달터공원외2개소_수서동하나로길외1개소1차설계" xfId="4001" xr:uid="{00000000-0005-0000-0000-0000B4020000}"/>
    <cellStyle name="_3차구청심의내용서_3차구청심의내용서(1)_역삼동769주변외 2개소 수량산출서_수량산출서(영희초등학교)_수량산출서(보도육교)" xfId="4002" xr:uid="{00000000-0005-0000-0000-0000B5020000}"/>
    <cellStyle name="_3차구청심의내용서_3차구청심의내용서(1)_역삼동769주변외 2개소 수량산출서_수량산출서(영희초등학교)_수량산출서(보도육교)_수량산출서(보도육교)" xfId="4003" xr:uid="{00000000-0005-0000-0000-0000B6020000}"/>
    <cellStyle name="_3차구청심의내용서_3차구청심의내용서(1)_역삼동769주변외 2개소 수량산출서_수량산출서(영희초등학교)_수량산출서(보도육교)_수량산출서(양재천)" xfId="4004" xr:uid="{00000000-0005-0000-0000-0000B7020000}"/>
    <cellStyle name="_3차구청심의내용서_3차구청심의내용서(1)_역삼동769주변외 2개소 수량산출서_수량산출서_개포동 달터공원외2개소" xfId="4005" xr:uid="{00000000-0005-0000-0000-0000B8020000}"/>
    <cellStyle name="_3차구청심의내용서_3차구청심의내용서(1)_역삼동769주변외 2개소 수량산출서_수량산출서_개포동 달터공원외2개소_개원길경기여고주변외3최종" xfId="4006" xr:uid="{00000000-0005-0000-0000-0000B9020000}"/>
    <cellStyle name="_3차구청심의내용서_3차구청심의내용서(1)_역삼동769주변외 2개소 수량산출서_수량산출서_개포동 달터공원외2개소_수서동하나로길외1개소1차설계" xfId="4007" xr:uid="{00000000-0005-0000-0000-0000BA020000}"/>
    <cellStyle name="_3차구청심의내용서_3차구청심의내용서(1)_역삼동769주변외 2개소 수량산출서_수량산출서_수량산출서(보도육교)" xfId="4008" xr:uid="{00000000-0005-0000-0000-0000BB020000}"/>
    <cellStyle name="_3차구청심의내용서_3차구청심의내용서(1)_역삼동769주변외 2개소 수량산출서_수량산출서_수량산출서(보도육교)_수량산출서(보도육교)" xfId="4009" xr:uid="{00000000-0005-0000-0000-0000BC020000}"/>
    <cellStyle name="_3차구청심의내용서_3차구청심의내용서(1)_역삼동769주변외 2개소 수량산출서_수량산출서_수량산출서(보도육교)_수량산출서(양재천)" xfId="4010" xr:uid="{00000000-0005-0000-0000-0000BD020000}"/>
    <cellStyle name="_3차구청심의내용서_3차구청심의내용서(1)_역삼동769주변외 2개소 수량산출서_역삼동619주변외 개소 수량산출서(수정)" xfId="4011" xr:uid="{00000000-0005-0000-0000-0000BE020000}"/>
    <cellStyle name="_3차구청심의내용서_3차구청심의내용서(1)_역삼동769주변외 2개소 수량산출서_역삼동619주변외 개소 수량산출서(수정)_개포동 달터공원외2개소" xfId="4012" xr:uid="{00000000-0005-0000-0000-0000BF020000}"/>
    <cellStyle name="_3차구청심의내용서_3차구청심의내용서(1)_역삼동769주변외 2개소 수량산출서_역삼동619주변외 개소 수량산출서(수정)_개포동 달터공원외2개소_개원길경기여고주변외3최종" xfId="4013" xr:uid="{00000000-0005-0000-0000-0000C0020000}"/>
    <cellStyle name="_3차구청심의내용서_3차구청심의내용서(1)_역삼동769주변외 2개소 수량산출서_역삼동619주변외 개소 수량산출서(수정)_개포동 달터공원외2개소_수서동하나로길외1개소1차설계" xfId="4014" xr:uid="{00000000-0005-0000-0000-0000C1020000}"/>
    <cellStyle name="_3차구청심의내용서_3차구청심의내용서(1)_역삼동769주변외 2개소 수량산출서_역삼동619주변외 개소 수량산출서(수정)_수량산출서(보도육교)" xfId="4015" xr:uid="{00000000-0005-0000-0000-0000C2020000}"/>
    <cellStyle name="_3차구청심의내용서_3차구청심의내용서(1)_역삼동769주변외 2개소 수량산출서_역삼동619주변외 개소 수량산출서(수정)_수량산출서(보도육교)_수량산출서(보도육교)" xfId="4016" xr:uid="{00000000-0005-0000-0000-0000C3020000}"/>
    <cellStyle name="_3차구청심의내용서_3차구청심의내용서(1)_역삼동769주변외 2개소 수량산출서_역삼동619주변외 개소 수량산출서(수정)_수량산출서(보도육교)_수량산출서(양재천)" xfId="4017" xr:uid="{00000000-0005-0000-0000-0000C4020000}"/>
    <cellStyle name="_3차구청심의내용서_3차구청심의내용서(1)_역삼동769주변외 2개소 수량산출서_영희초교 설계(탄성2+2.65보도 )" xfId="4018" xr:uid="{00000000-0005-0000-0000-0000C5020000}"/>
    <cellStyle name="_3차구청심의내용서_3차구청심의내용서(1)_역삼동769주변외 2개소 수량산출서_영희초교 설계(탄성2+2.65보도 )_개포동 달터공원외2개소" xfId="4019" xr:uid="{00000000-0005-0000-0000-0000C6020000}"/>
    <cellStyle name="_3차구청심의내용서_3차구청심의내용서(1)_역삼동769주변외 2개소 수량산출서_영희초교 설계(탄성2+2.65보도 )_개포동 달터공원외2개소_개원길경기여고주변외3최종" xfId="4020" xr:uid="{00000000-0005-0000-0000-0000C7020000}"/>
    <cellStyle name="_3차구청심의내용서_3차구청심의내용서(1)_역삼동769주변외 2개소 수량산출서_영희초교 설계(탄성2+2.65보도 )_개포동 달터공원외2개소_수서동하나로길외1개소1차설계" xfId="4021" xr:uid="{00000000-0005-0000-0000-0000C8020000}"/>
    <cellStyle name="_3차구청심의내용서_3차구청심의내용서(1)_역삼동769주변외 2개소 수량산출서_영희초교 설계(탄성2+2.65보도 )_수량산출서(보도육교)" xfId="4022" xr:uid="{00000000-0005-0000-0000-0000C9020000}"/>
    <cellStyle name="_3차구청심의내용서_3차구청심의내용서(1)_역삼동769주변외 2개소 수량산출서_영희초교 설계(탄성2+2.65보도 )_수량산출서(보도육교)_수량산출서(보도육교)" xfId="4023" xr:uid="{00000000-0005-0000-0000-0000CA020000}"/>
    <cellStyle name="_3차구청심의내용서_3차구청심의내용서(1)_역삼동769주변외 2개소 수량산출서_영희초교 설계(탄성2+2.65보도 )_수량산출서(보도육교)_수량산출서(양재천)" xfId="4024" xr:uid="{00000000-0005-0000-0000-0000CB020000}"/>
    <cellStyle name="_3차구청심의내용서_3차구청심의내용서(1)_차수별 관자재리스트(시도,구도)" xfId="4025" xr:uid="{00000000-0005-0000-0000-0000CC020000}"/>
    <cellStyle name="_3차구청심의내용서_3차구청심의내용서(1)_차수별 관자재리스트(시도,구도) 2" xfId="7852" xr:uid="{00000000-0005-0000-0000-0000CD020000}"/>
    <cellStyle name="_3차구청심의내용서_3차구청심의내용서(1)_차수별 관자재리스트(시도,구도)_도로굴착 복구비 정비대장-1" xfId="4026" xr:uid="{00000000-0005-0000-0000-0000CE020000}"/>
    <cellStyle name="_3차구청심의내용서_3차구청심의내용서(1)_차수별 관자재리스트(시도,구도)_도로굴착 복구비 정비대장-1 2" xfId="7853" xr:uid="{00000000-0005-0000-0000-0000CF020000}"/>
    <cellStyle name="_3차구청심의내용서_개포동 달터공원외2개소" xfId="4027" xr:uid="{00000000-0005-0000-0000-0000D0020000}"/>
    <cellStyle name="_3차구청심의내용서_개포동 달터공원외2개소_개원길경기여고주변외3최종" xfId="4028" xr:uid="{00000000-0005-0000-0000-0000D1020000}"/>
    <cellStyle name="_3차구청심의내용서_개포동 달터공원외2개소_수서동하나로길외1개소1차설계" xfId="4029" xr:uid="{00000000-0005-0000-0000-0000D2020000}"/>
    <cellStyle name="_3차구청심의내용서_굴착승인 미굴착내역" xfId="4030" xr:uid="{00000000-0005-0000-0000-0000D3020000}"/>
    <cellStyle name="_3차구청심의내용서_굴착승인 미굴착내역 2" xfId="7854" xr:uid="{00000000-0005-0000-0000-0000D4020000}"/>
    <cellStyle name="_3차구청심의내용서_굴착승인 미굴착내역_굴착승인 미굴착내역" xfId="4031" xr:uid="{00000000-0005-0000-0000-0000D5020000}"/>
    <cellStyle name="_3차구청심의내용서_굴착승인 미굴착내역_굴착승인 미굴착내역 2" xfId="7855" xr:uid="{00000000-0005-0000-0000-0000D6020000}"/>
    <cellStyle name="_3차구청심의내용서_굴착승인 미굴착내역_굴착승인 미굴착내역_도로굴착 복구비 정비대장-1" xfId="4032" xr:uid="{00000000-0005-0000-0000-0000D7020000}"/>
    <cellStyle name="_3차구청심의내용서_굴착승인 미굴착내역_굴착승인 미굴착내역_도로굴착 복구비 정비대장-1 2" xfId="7856" xr:uid="{00000000-0005-0000-0000-0000D8020000}"/>
    <cellStyle name="_3차구청심의내용서_굴착승인 미굴착내역_도로굴착 복구비 정비대장-1" xfId="4033" xr:uid="{00000000-0005-0000-0000-0000D9020000}"/>
    <cellStyle name="_3차구청심의내용서_굴착승인 미굴착내역_도로굴착 복구비 정비대장-1 2" xfId="7857" xr:uid="{00000000-0005-0000-0000-0000DA020000}"/>
    <cellStyle name="_3차구청심의내용서_대모산길 수량산출서" xfId="4034" xr:uid="{00000000-0005-0000-0000-0000DB020000}"/>
    <cellStyle name="_3차구청심의내용서_대모산길 수량산출서_개포동 달터공원외2개소" xfId="4035" xr:uid="{00000000-0005-0000-0000-0000DC020000}"/>
    <cellStyle name="_3차구청심의내용서_대모산길 수량산출서_개포동 달터공원외2개소_개원길경기여고주변외3최종" xfId="4036" xr:uid="{00000000-0005-0000-0000-0000DD020000}"/>
    <cellStyle name="_3차구청심의내용서_대모산길 수량산출서_개포동 달터공원외2개소_수서동하나로길외1개소1차설계" xfId="4037" xr:uid="{00000000-0005-0000-0000-0000DE020000}"/>
    <cellStyle name="_3차구청심의내용서_대모산길 수량산출서_대모산준공-p" xfId="4038" xr:uid="{00000000-0005-0000-0000-0000DF020000}"/>
    <cellStyle name="_3차구청심의내용서_대모산길 수량산출서_대모산준공-p_개원길경기여고주변외3최종" xfId="4039" xr:uid="{00000000-0005-0000-0000-0000E0020000}"/>
    <cellStyle name="_3차구청심의내용서_대모산길 수량산출서_대모산준공-p_수서동하나로길외1개소1차설계" xfId="4040" xr:uid="{00000000-0005-0000-0000-0000E1020000}"/>
    <cellStyle name="_3차구청심의내용서_대모산길 수량산출서_설계서및수량산출서(계약)-설계변경-p" xfId="4041" xr:uid="{00000000-0005-0000-0000-0000E2020000}"/>
    <cellStyle name="_3차구청심의내용서_대모산길 수량산출서_설계서및수량산출서(계약)-설계변경-p_개원길경기여고주변외3최종" xfId="4042" xr:uid="{00000000-0005-0000-0000-0000E3020000}"/>
    <cellStyle name="_3차구청심의내용서_대모산길 수량산출서_설계서및수량산출서(계약)-설계변경-p_수서동하나로길외1개소1차설계" xfId="4043" xr:uid="{00000000-0005-0000-0000-0000E4020000}"/>
    <cellStyle name="_3차구청심의내용서_대모산길 수량산출서_설계서및수량산출서(계약)-설계변경-p-이전비변경" xfId="4044" xr:uid="{00000000-0005-0000-0000-0000E5020000}"/>
    <cellStyle name="_3차구청심의내용서_대모산길 수량산출서_설계서및수량산출서(계약)-설계변경-p-이전비변경_개원길경기여고주변외3최종" xfId="4045" xr:uid="{00000000-0005-0000-0000-0000E6020000}"/>
    <cellStyle name="_3차구청심의내용서_대모산길 수량산출서_설계서및수량산출서(계약)-설계변경-p-이전비변경_수서동하나로길외1개소1차설계" xfId="4046" xr:uid="{00000000-0005-0000-0000-0000E7020000}"/>
    <cellStyle name="_3차구청심의내용서_대모산길 수량산출서_수량산출서" xfId="4047" xr:uid="{00000000-0005-0000-0000-0000E8020000}"/>
    <cellStyle name="_3차구청심의내용서_대모산길 수량산출서_수량산출서(보도육교)" xfId="4048" xr:uid="{00000000-0005-0000-0000-0000E9020000}"/>
    <cellStyle name="_3차구청심의내용서_대모산길 수량산출서_수량산출서(보도육교)_수량산출서(보도육교)" xfId="4049" xr:uid="{00000000-0005-0000-0000-0000EA020000}"/>
    <cellStyle name="_3차구청심의내용서_대모산길 수량산출서_수량산출서(보도육교)_수량산출서(양재천)" xfId="4050" xr:uid="{00000000-0005-0000-0000-0000EB020000}"/>
    <cellStyle name="_3차구청심의내용서_대모산길 수량산출서_수량산출서(영희초등학교)" xfId="4051" xr:uid="{00000000-0005-0000-0000-0000EC020000}"/>
    <cellStyle name="_3차구청심의내용서_대모산길 수량산출서_수량산출서(영희초등학교)_개포동 달터공원외2개소" xfId="4052" xr:uid="{00000000-0005-0000-0000-0000ED020000}"/>
    <cellStyle name="_3차구청심의내용서_대모산길 수량산출서_수량산출서(영희초등학교)_개포동 달터공원외2개소_개원길경기여고주변외3최종" xfId="4053" xr:uid="{00000000-0005-0000-0000-0000EE020000}"/>
    <cellStyle name="_3차구청심의내용서_대모산길 수량산출서_수량산출서(영희초등학교)_개포동 달터공원외2개소_수서동하나로길외1개소1차설계" xfId="4054" xr:uid="{00000000-0005-0000-0000-0000EF020000}"/>
    <cellStyle name="_3차구청심의내용서_대모산길 수량산출서_수량산출서(영희초등학교)_수량산출서(보도육교)" xfId="4055" xr:uid="{00000000-0005-0000-0000-0000F0020000}"/>
    <cellStyle name="_3차구청심의내용서_대모산길 수량산출서_수량산출서(영희초등학교)_수량산출서(보도육교)_수량산출서(보도육교)" xfId="4056" xr:uid="{00000000-0005-0000-0000-0000F1020000}"/>
    <cellStyle name="_3차구청심의내용서_대모산길 수량산출서_수량산출서(영희초등학교)_수량산출서(보도육교)_수량산출서(양재천)" xfId="4057" xr:uid="{00000000-0005-0000-0000-0000F2020000}"/>
    <cellStyle name="_3차구청심의내용서_대모산길 수량산출서_수량산출서_개포동 달터공원외2개소" xfId="4058" xr:uid="{00000000-0005-0000-0000-0000F3020000}"/>
    <cellStyle name="_3차구청심의내용서_대모산길 수량산출서_수량산출서_개포동 달터공원외2개소_개원길경기여고주변외3최종" xfId="4059" xr:uid="{00000000-0005-0000-0000-0000F4020000}"/>
    <cellStyle name="_3차구청심의내용서_대모산길 수량산출서_수량산출서_개포동 달터공원외2개소_수서동하나로길외1개소1차설계" xfId="4060" xr:uid="{00000000-0005-0000-0000-0000F5020000}"/>
    <cellStyle name="_3차구청심의내용서_대모산길 수량산출서_수량산출서_수량산출서(보도육교)" xfId="4061" xr:uid="{00000000-0005-0000-0000-0000F6020000}"/>
    <cellStyle name="_3차구청심의내용서_대모산길 수량산출서_수량산출서_수량산출서(보도육교)_수량산출서(보도육교)" xfId="4062" xr:uid="{00000000-0005-0000-0000-0000F7020000}"/>
    <cellStyle name="_3차구청심의내용서_대모산길 수량산출서_수량산출서_수량산출서(보도육교)_수량산출서(양재천)" xfId="4063" xr:uid="{00000000-0005-0000-0000-0000F8020000}"/>
    <cellStyle name="_3차구청심의내용서_대모산길 수량산출서_수량산출서-p변경-폭변경-가로수분변경" xfId="4064" xr:uid="{00000000-0005-0000-0000-0000F9020000}"/>
    <cellStyle name="_3차구청심의내용서_대모산길 수량산출서_수량산출서-p변경-폭변경-가로수분변경_개원길경기여고주변외3최종" xfId="4065" xr:uid="{00000000-0005-0000-0000-0000FA020000}"/>
    <cellStyle name="_3차구청심의내용서_대모산길 수량산출서_수량산출서-p변경-폭변경-가로수분변경_수서동하나로길외1개소1차설계" xfId="4066" xr:uid="{00000000-0005-0000-0000-0000FB020000}"/>
    <cellStyle name="_3차구청심의내용서_대모산길 수량산출서_역삼동619주변외 개소 수량산출서(수정)" xfId="4067" xr:uid="{00000000-0005-0000-0000-0000FC020000}"/>
    <cellStyle name="_3차구청심의내용서_대모산길 수량산출서_역삼동619주변외 개소 수량산출서(수정)_개포동 달터공원외2개소" xfId="4068" xr:uid="{00000000-0005-0000-0000-0000FD020000}"/>
    <cellStyle name="_3차구청심의내용서_대모산길 수량산출서_역삼동619주변외 개소 수량산출서(수정)_개포동 달터공원외2개소_개원길경기여고주변외3최종" xfId="4069" xr:uid="{00000000-0005-0000-0000-0000FE020000}"/>
    <cellStyle name="_3차구청심의내용서_대모산길 수량산출서_역삼동619주변외 개소 수량산출서(수정)_개포동 달터공원외2개소_수서동하나로길외1개소1차설계" xfId="4070" xr:uid="{00000000-0005-0000-0000-0000FF020000}"/>
    <cellStyle name="_3차구청심의내용서_대모산길 수량산출서_역삼동619주변외 개소 수량산출서(수정)_수량산출서(보도육교)" xfId="4071" xr:uid="{00000000-0005-0000-0000-000000030000}"/>
    <cellStyle name="_3차구청심의내용서_대모산길 수량산출서_역삼동619주변외 개소 수량산출서(수정)_수량산출서(보도육교)_수량산출서(보도육교)" xfId="4072" xr:uid="{00000000-0005-0000-0000-000001030000}"/>
    <cellStyle name="_3차구청심의내용서_대모산길 수량산출서_역삼동619주변외 개소 수량산출서(수정)_수량산출서(보도육교)_수량산출서(양재천)" xfId="4073" xr:uid="{00000000-0005-0000-0000-000002030000}"/>
    <cellStyle name="_3차구청심의내용서_대모산길 수량산출서_영희초교 설계(탄성2+2.65보도 )" xfId="4074" xr:uid="{00000000-0005-0000-0000-000003030000}"/>
    <cellStyle name="_3차구청심의내용서_대모산길 수량산출서_영희초교 설계(탄성2+2.65보도 )_개포동 달터공원외2개소" xfId="4075" xr:uid="{00000000-0005-0000-0000-000004030000}"/>
    <cellStyle name="_3차구청심의내용서_대모산길 수량산출서_영희초교 설계(탄성2+2.65보도 )_개포동 달터공원외2개소_개원길경기여고주변외3최종" xfId="4076" xr:uid="{00000000-0005-0000-0000-000005030000}"/>
    <cellStyle name="_3차구청심의내용서_대모산길 수량산출서_영희초교 설계(탄성2+2.65보도 )_개포동 달터공원외2개소_수서동하나로길외1개소1차설계" xfId="4077" xr:uid="{00000000-0005-0000-0000-000006030000}"/>
    <cellStyle name="_3차구청심의내용서_대모산길 수량산출서_영희초교 설계(탄성2+2.65보도 )_수량산출서(보도육교)" xfId="4078" xr:uid="{00000000-0005-0000-0000-000007030000}"/>
    <cellStyle name="_3차구청심의내용서_대모산길 수량산출서_영희초교 설계(탄성2+2.65보도 )_수량산출서(보도육교)_수량산출서(보도육교)" xfId="4079" xr:uid="{00000000-0005-0000-0000-000008030000}"/>
    <cellStyle name="_3차구청심의내용서_대모산길 수량산출서_영희초교 설계(탄성2+2.65보도 )_수량산출서(보도육교)_수량산출서(양재천)" xfId="4080" xr:uid="{00000000-0005-0000-0000-000009030000}"/>
    <cellStyle name="_3차구청심의내용서_도로굴착 복구비 정비대장-1" xfId="4081" xr:uid="{00000000-0005-0000-0000-00000A030000}"/>
    <cellStyle name="_3차구청심의내용서_도로굴착 복구비 정비대장-1 2" xfId="7858" xr:uid="{00000000-0005-0000-0000-00000B030000}"/>
    <cellStyle name="_3차구청심의내용서_사본 - 2005년도 수량산출서(연재훈)" xfId="4082" xr:uid="{00000000-0005-0000-0000-00000C030000}"/>
    <cellStyle name="_3차구청심의내용서_사본 - 2005년도 수량산출서(연재훈)_개포동 달터공원외2개소" xfId="4083" xr:uid="{00000000-0005-0000-0000-00000D030000}"/>
    <cellStyle name="_3차구청심의내용서_사본 - 2005년도 수량산출서(연재훈)_개포동 달터공원외2개소_개원길경기여고주변외3최종" xfId="4084" xr:uid="{00000000-0005-0000-0000-00000E030000}"/>
    <cellStyle name="_3차구청심의내용서_사본 - 2005년도 수량산출서(연재훈)_개포동 달터공원외2개소_수서동하나로길외1개소1차설계" xfId="4085" xr:uid="{00000000-0005-0000-0000-00000F030000}"/>
    <cellStyle name="_3차구청심의내용서_사본 - 2005년도 수량산출서(연재훈)_대모산준공-p" xfId="4086" xr:uid="{00000000-0005-0000-0000-000010030000}"/>
    <cellStyle name="_3차구청심의내용서_사본 - 2005년도 수량산출서(연재훈)_대모산준공-p_개원길경기여고주변외3최종" xfId="4087" xr:uid="{00000000-0005-0000-0000-000011030000}"/>
    <cellStyle name="_3차구청심의내용서_사본 - 2005년도 수량산출서(연재훈)_대모산준공-p_수서동하나로길외1개소1차설계" xfId="4088" xr:uid="{00000000-0005-0000-0000-000012030000}"/>
    <cellStyle name="_3차구청심의내용서_사본 - 2005년도 수량산출서(연재훈)_설계서및수량산출서(계약)-설계변경-p" xfId="4089" xr:uid="{00000000-0005-0000-0000-000013030000}"/>
    <cellStyle name="_3차구청심의내용서_사본 - 2005년도 수량산출서(연재훈)_설계서및수량산출서(계약)-설계변경-p_개원길경기여고주변외3최종" xfId="4090" xr:uid="{00000000-0005-0000-0000-000014030000}"/>
    <cellStyle name="_3차구청심의내용서_사본 - 2005년도 수량산출서(연재훈)_설계서및수량산출서(계약)-설계변경-p_수서동하나로길외1개소1차설계" xfId="4091" xr:uid="{00000000-0005-0000-0000-000015030000}"/>
    <cellStyle name="_3차구청심의내용서_사본 - 2005년도 수량산출서(연재훈)_설계서및수량산출서(계약)-설계변경-p-이전비변경" xfId="4092" xr:uid="{00000000-0005-0000-0000-000016030000}"/>
    <cellStyle name="_3차구청심의내용서_사본 - 2005년도 수량산출서(연재훈)_설계서및수량산출서(계약)-설계변경-p-이전비변경_개원길경기여고주변외3최종" xfId="4093" xr:uid="{00000000-0005-0000-0000-000017030000}"/>
    <cellStyle name="_3차구청심의내용서_사본 - 2005년도 수량산출서(연재훈)_설계서및수량산출서(계약)-설계변경-p-이전비변경_수서동하나로길외1개소1차설계" xfId="4094" xr:uid="{00000000-0005-0000-0000-000018030000}"/>
    <cellStyle name="_3차구청심의내용서_사본 - 2005년도 수량산출서(연재훈)_수량산출서" xfId="4095" xr:uid="{00000000-0005-0000-0000-000019030000}"/>
    <cellStyle name="_3차구청심의내용서_사본 - 2005년도 수량산출서(연재훈)_수량산출서(보도육교)" xfId="4096" xr:uid="{00000000-0005-0000-0000-00001A030000}"/>
    <cellStyle name="_3차구청심의내용서_사본 - 2005년도 수량산출서(연재훈)_수량산출서(보도육교)_수량산출서(보도육교)" xfId="4097" xr:uid="{00000000-0005-0000-0000-00001B030000}"/>
    <cellStyle name="_3차구청심의내용서_사본 - 2005년도 수량산출서(연재훈)_수량산출서(보도육교)_수량산출서(양재천)" xfId="4098" xr:uid="{00000000-0005-0000-0000-00001C030000}"/>
    <cellStyle name="_3차구청심의내용서_사본 - 2005년도 수량산출서(연재훈)_수량산출서(영희초등학교)" xfId="4099" xr:uid="{00000000-0005-0000-0000-00001D030000}"/>
    <cellStyle name="_3차구청심의내용서_사본 - 2005년도 수량산출서(연재훈)_수량산출서(영희초등학교)_개포동 달터공원외2개소" xfId="4100" xr:uid="{00000000-0005-0000-0000-00001E030000}"/>
    <cellStyle name="_3차구청심의내용서_사본 - 2005년도 수량산출서(연재훈)_수량산출서(영희초등학교)_개포동 달터공원외2개소_개원길경기여고주변외3최종" xfId="4101" xr:uid="{00000000-0005-0000-0000-00001F030000}"/>
    <cellStyle name="_3차구청심의내용서_사본 - 2005년도 수량산출서(연재훈)_수량산출서(영희초등학교)_개포동 달터공원외2개소_수서동하나로길외1개소1차설계" xfId="4102" xr:uid="{00000000-0005-0000-0000-000020030000}"/>
    <cellStyle name="_3차구청심의내용서_사본 - 2005년도 수량산출서(연재훈)_수량산출서(영희초등학교)_수량산출서(보도육교)" xfId="4103" xr:uid="{00000000-0005-0000-0000-000021030000}"/>
    <cellStyle name="_3차구청심의내용서_사본 - 2005년도 수량산출서(연재훈)_수량산출서(영희초등학교)_수량산출서(보도육교)_수량산출서(보도육교)" xfId="4104" xr:uid="{00000000-0005-0000-0000-000022030000}"/>
    <cellStyle name="_3차구청심의내용서_사본 - 2005년도 수량산출서(연재훈)_수량산출서(영희초등학교)_수량산출서(보도육교)_수량산출서(양재천)" xfId="4105" xr:uid="{00000000-0005-0000-0000-000023030000}"/>
    <cellStyle name="_3차구청심의내용서_사본 - 2005년도 수량산출서(연재훈)_수량산출서_개포동 달터공원외2개소" xfId="4106" xr:uid="{00000000-0005-0000-0000-000024030000}"/>
    <cellStyle name="_3차구청심의내용서_사본 - 2005년도 수량산출서(연재훈)_수량산출서_개포동 달터공원외2개소_개원길경기여고주변외3최종" xfId="4107" xr:uid="{00000000-0005-0000-0000-000025030000}"/>
    <cellStyle name="_3차구청심의내용서_사본 - 2005년도 수량산출서(연재훈)_수량산출서_개포동 달터공원외2개소_수서동하나로길외1개소1차설계" xfId="4108" xr:uid="{00000000-0005-0000-0000-000026030000}"/>
    <cellStyle name="_3차구청심의내용서_사본 - 2005년도 수량산출서(연재훈)_수량산출서_수량산출서(보도육교)" xfId="4109" xr:uid="{00000000-0005-0000-0000-000027030000}"/>
    <cellStyle name="_3차구청심의내용서_사본 - 2005년도 수량산출서(연재훈)_수량산출서_수량산출서(보도육교)_수량산출서(보도육교)" xfId="4110" xr:uid="{00000000-0005-0000-0000-000028030000}"/>
    <cellStyle name="_3차구청심의내용서_사본 - 2005년도 수량산출서(연재훈)_수량산출서_수량산출서(보도육교)_수량산출서(양재천)" xfId="4111" xr:uid="{00000000-0005-0000-0000-000029030000}"/>
    <cellStyle name="_3차구청심의내용서_사본 - 2005년도 수량산출서(연재훈)_수량산출서-p변경-폭변경-가로수분변경" xfId="4112" xr:uid="{00000000-0005-0000-0000-00002A030000}"/>
    <cellStyle name="_3차구청심의내용서_사본 - 2005년도 수량산출서(연재훈)_수량산출서-p변경-폭변경-가로수분변경_개원길경기여고주변외3최종" xfId="4113" xr:uid="{00000000-0005-0000-0000-00002B030000}"/>
    <cellStyle name="_3차구청심의내용서_사본 - 2005년도 수량산출서(연재훈)_수량산출서-p변경-폭변경-가로수분변경_수서동하나로길외1개소1차설계" xfId="4114" xr:uid="{00000000-0005-0000-0000-00002C030000}"/>
    <cellStyle name="_3차구청심의내용서_사본 - 2005년도 수량산출서(연재훈)_역삼동619주변외 개소 수량산출서(수정)" xfId="4115" xr:uid="{00000000-0005-0000-0000-00002D030000}"/>
    <cellStyle name="_3차구청심의내용서_사본 - 2005년도 수량산출서(연재훈)_역삼동619주변외 개소 수량산출서(수정)_개포동 달터공원외2개소" xfId="4116" xr:uid="{00000000-0005-0000-0000-00002E030000}"/>
    <cellStyle name="_3차구청심의내용서_사본 - 2005년도 수량산출서(연재훈)_역삼동619주변외 개소 수량산출서(수정)_개포동 달터공원외2개소_개원길경기여고주변외3최종" xfId="4117" xr:uid="{00000000-0005-0000-0000-00002F030000}"/>
    <cellStyle name="_3차구청심의내용서_사본 - 2005년도 수량산출서(연재훈)_역삼동619주변외 개소 수량산출서(수정)_개포동 달터공원외2개소_수서동하나로길외1개소1차설계" xfId="4118" xr:uid="{00000000-0005-0000-0000-000030030000}"/>
    <cellStyle name="_3차구청심의내용서_사본 - 2005년도 수량산출서(연재훈)_역삼동619주변외 개소 수량산출서(수정)_수량산출서(보도육교)" xfId="4119" xr:uid="{00000000-0005-0000-0000-000031030000}"/>
    <cellStyle name="_3차구청심의내용서_사본 - 2005년도 수량산출서(연재훈)_역삼동619주변외 개소 수량산출서(수정)_수량산출서(보도육교)_수량산출서(보도육교)" xfId="4120" xr:uid="{00000000-0005-0000-0000-000032030000}"/>
    <cellStyle name="_3차구청심의내용서_사본 - 2005년도 수량산출서(연재훈)_역삼동619주변외 개소 수량산출서(수정)_수량산출서(보도육교)_수량산출서(양재천)" xfId="4121" xr:uid="{00000000-0005-0000-0000-000033030000}"/>
    <cellStyle name="_3차구청심의내용서_사본 - 2005년도 수량산출서(연재훈)_영희초교 설계(탄성2+2.65보도 )" xfId="4122" xr:uid="{00000000-0005-0000-0000-000034030000}"/>
    <cellStyle name="_3차구청심의내용서_사본 - 2005년도 수량산출서(연재훈)_영희초교 설계(탄성2+2.65보도 )_개포동 달터공원외2개소" xfId="4123" xr:uid="{00000000-0005-0000-0000-000035030000}"/>
    <cellStyle name="_3차구청심의내용서_사본 - 2005년도 수량산출서(연재훈)_영희초교 설계(탄성2+2.65보도 )_개포동 달터공원외2개소_개원길경기여고주변외3최종" xfId="4124" xr:uid="{00000000-0005-0000-0000-000036030000}"/>
    <cellStyle name="_3차구청심의내용서_사본 - 2005년도 수량산출서(연재훈)_영희초교 설계(탄성2+2.65보도 )_개포동 달터공원외2개소_수서동하나로길외1개소1차설계" xfId="4125" xr:uid="{00000000-0005-0000-0000-000037030000}"/>
    <cellStyle name="_3차구청심의내용서_사본 - 2005년도 수량산출서(연재훈)_영희초교 설계(탄성2+2.65보도 )_수량산출서(보도육교)" xfId="4126" xr:uid="{00000000-0005-0000-0000-000038030000}"/>
    <cellStyle name="_3차구청심의내용서_사본 - 2005년도 수량산출서(연재훈)_영희초교 설계(탄성2+2.65보도 )_수량산출서(보도육교)_수량산출서(보도육교)" xfId="4127" xr:uid="{00000000-0005-0000-0000-000039030000}"/>
    <cellStyle name="_3차구청심의내용서_사본 - 2005년도 수량산출서(연재훈)_영희초교 설계(탄성2+2.65보도 )_수량산출서(보도육교)_수량산출서(양재천)" xfId="4128" xr:uid="{00000000-0005-0000-0000-00003A030000}"/>
    <cellStyle name="_3차구청심의내용서_수량산출서" xfId="4129" xr:uid="{00000000-0005-0000-0000-00003B030000}"/>
    <cellStyle name="_3차구청심의내용서_수량산출서 2" xfId="7859" xr:uid="{00000000-0005-0000-0000-00003C030000}"/>
    <cellStyle name="_3차구청심의내용서_수량산출서(보도육교)" xfId="4130" xr:uid="{00000000-0005-0000-0000-00003D030000}"/>
    <cellStyle name="_3차구청심의내용서_수량산출서(보도육교)_수량산출서(보도육교)" xfId="4131" xr:uid="{00000000-0005-0000-0000-00003E030000}"/>
    <cellStyle name="_3차구청심의내용서_수량산출서(보도육교)_수량산출서(양재천)" xfId="4132" xr:uid="{00000000-0005-0000-0000-00003F030000}"/>
    <cellStyle name="_3차구청심의내용서_역삼동619주변외 12개소 수량산출서" xfId="4133" xr:uid="{00000000-0005-0000-0000-000040030000}"/>
    <cellStyle name="_3차구청심의내용서_역삼동619주변외 12개소 수량산출서_개포동 달터공원외2개소" xfId="4134" xr:uid="{00000000-0005-0000-0000-000041030000}"/>
    <cellStyle name="_3차구청심의내용서_역삼동619주변외 12개소 수량산출서_개포동 달터공원외2개소_개원길경기여고주변외3최종" xfId="4135" xr:uid="{00000000-0005-0000-0000-000042030000}"/>
    <cellStyle name="_3차구청심의내용서_역삼동619주변외 12개소 수량산출서_개포동 달터공원외2개소_수서동하나로길외1개소1차설계" xfId="4136" xr:uid="{00000000-0005-0000-0000-000043030000}"/>
    <cellStyle name="_3차구청심의내용서_역삼동619주변외 12개소 수량산출서_수량산출서" xfId="4137" xr:uid="{00000000-0005-0000-0000-000044030000}"/>
    <cellStyle name="_3차구청심의내용서_역삼동619주변외 12개소 수량산출서_수량산출서(보도육교)" xfId="4138" xr:uid="{00000000-0005-0000-0000-000045030000}"/>
    <cellStyle name="_3차구청심의내용서_역삼동619주변외 12개소 수량산출서_수량산출서(보도육교)_수량산출서(보도육교)" xfId="4139" xr:uid="{00000000-0005-0000-0000-000046030000}"/>
    <cellStyle name="_3차구청심의내용서_역삼동619주변외 12개소 수량산출서_수량산출서(보도육교)_수량산출서(양재천)" xfId="4140" xr:uid="{00000000-0005-0000-0000-000047030000}"/>
    <cellStyle name="_3차구청심의내용서_역삼동619주변외 12개소 수량산출서_수량산출서(영희초등학교)" xfId="4141" xr:uid="{00000000-0005-0000-0000-000048030000}"/>
    <cellStyle name="_3차구청심의내용서_역삼동619주변외 12개소 수량산출서_수량산출서(영희초등학교)_개포동 달터공원외2개소" xfId="4142" xr:uid="{00000000-0005-0000-0000-000049030000}"/>
    <cellStyle name="_3차구청심의내용서_역삼동619주변외 12개소 수량산출서_수량산출서(영희초등학교)_개포동 달터공원외2개소_개원길경기여고주변외3최종" xfId="4143" xr:uid="{00000000-0005-0000-0000-00004A030000}"/>
    <cellStyle name="_3차구청심의내용서_역삼동619주변외 12개소 수량산출서_수량산출서(영희초등학교)_개포동 달터공원외2개소_수서동하나로길외1개소1차설계" xfId="4144" xr:uid="{00000000-0005-0000-0000-00004B030000}"/>
    <cellStyle name="_3차구청심의내용서_역삼동619주변외 12개소 수량산출서_수량산출서(영희초등학교)_수량산출서(보도육교)" xfId="4145" xr:uid="{00000000-0005-0000-0000-00004C030000}"/>
    <cellStyle name="_3차구청심의내용서_역삼동619주변외 12개소 수량산출서_수량산출서(영희초등학교)_수량산출서(보도육교)_수량산출서(보도육교)" xfId="4146" xr:uid="{00000000-0005-0000-0000-00004D030000}"/>
    <cellStyle name="_3차구청심의내용서_역삼동619주변외 12개소 수량산출서_수량산출서(영희초등학교)_수량산출서(보도육교)_수량산출서(양재천)" xfId="4147" xr:uid="{00000000-0005-0000-0000-00004E030000}"/>
    <cellStyle name="_3차구청심의내용서_역삼동619주변외 12개소 수량산출서_수량산출서_개포동 달터공원외2개소" xfId="4148" xr:uid="{00000000-0005-0000-0000-00004F030000}"/>
    <cellStyle name="_3차구청심의내용서_역삼동619주변외 12개소 수량산출서_수량산출서_개포동 달터공원외2개소_개원길경기여고주변외3최종" xfId="4149" xr:uid="{00000000-0005-0000-0000-000050030000}"/>
    <cellStyle name="_3차구청심의내용서_역삼동619주변외 12개소 수량산출서_수량산출서_개포동 달터공원외2개소_수서동하나로길외1개소1차설계" xfId="4150" xr:uid="{00000000-0005-0000-0000-000051030000}"/>
    <cellStyle name="_3차구청심의내용서_역삼동619주변외 12개소 수량산출서_수량산출서_수량산출서(보도육교)" xfId="4151" xr:uid="{00000000-0005-0000-0000-000052030000}"/>
    <cellStyle name="_3차구청심의내용서_역삼동619주변외 12개소 수량산출서_수량산출서_수량산출서(보도육교)_수량산출서(보도육교)" xfId="4152" xr:uid="{00000000-0005-0000-0000-000053030000}"/>
    <cellStyle name="_3차구청심의내용서_역삼동619주변외 12개소 수량산출서_수량산출서_수량산출서(보도육교)_수량산출서(양재천)" xfId="4153" xr:uid="{00000000-0005-0000-0000-000054030000}"/>
    <cellStyle name="_3차구청심의내용서_역삼동619주변외 12개소 수량산출서_역삼동619주변외 개소 수량산출서(수정)" xfId="4154" xr:uid="{00000000-0005-0000-0000-000055030000}"/>
    <cellStyle name="_3차구청심의내용서_역삼동619주변외 12개소 수량산출서_역삼동619주변외 개소 수량산출서(수정)_개포동 달터공원외2개소" xfId="4155" xr:uid="{00000000-0005-0000-0000-000056030000}"/>
    <cellStyle name="_3차구청심의내용서_역삼동619주변외 12개소 수량산출서_역삼동619주변외 개소 수량산출서(수정)_개포동 달터공원외2개소_개원길경기여고주변외3최종" xfId="4156" xr:uid="{00000000-0005-0000-0000-000057030000}"/>
    <cellStyle name="_3차구청심의내용서_역삼동619주변외 12개소 수량산출서_역삼동619주변외 개소 수량산출서(수정)_개포동 달터공원외2개소_수서동하나로길외1개소1차설계" xfId="4157" xr:uid="{00000000-0005-0000-0000-000058030000}"/>
    <cellStyle name="_3차구청심의내용서_역삼동619주변외 12개소 수량산출서_역삼동619주변외 개소 수량산출서(수정)_수량산출서(보도육교)" xfId="4158" xr:uid="{00000000-0005-0000-0000-000059030000}"/>
    <cellStyle name="_3차구청심의내용서_역삼동619주변외 12개소 수량산출서_역삼동619주변외 개소 수량산출서(수정)_수량산출서(보도육교)_수량산출서(보도육교)" xfId="4159" xr:uid="{00000000-0005-0000-0000-00005A030000}"/>
    <cellStyle name="_3차구청심의내용서_역삼동619주변외 12개소 수량산출서_역삼동619주변외 개소 수량산출서(수정)_수량산출서(보도육교)_수량산출서(양재천)" xfId="4160" xr:uid="{00000000-0005-0000-0000-00005B030000}"/>
    <cellStyle name="_3차구청심의내용서_역삼동619주변외 12개소 수량산출서_영희초교 설계(탄성2+2.65보도 )" xfId="4161" xr:uid="{00000000-0005-0000-0000-00005C030000}"/>
    <cellStyle name="_3차구청심의내용서_역삼동619주변외 12개소 수량산출서_영희초교 설계(탄성2+2.65보도 )_개포동 달터공원외2개소" xfId="4162" xr:uid="{00000000-0005-0000-0000-00005D030000}"/>
    <cellStyle name="_3차구청심의내용서_역삼동619주변외 12개소 수량산출서_영희초교 설계(탄성2+2.65보도 )_개포동 달터공원외2개소_개원길경기여고주변외3최종" xfId="4163" xr:uid="{00000000-0005-0000-0000-00005E030000}"/>
    <cellStyle name="_3차구청심의내용서_역삼동619주변외 12개소 수량산출서_영희초교 설계(탄성2+2.65보도 )_개포동 달터공원외2개소_수서동하나로길외1개소1차설계" xfId="4164" xr:uid="{00000000-0005-0000-0000-00005F030000}"/>
    <cellStyle name="_3차구청심의내용서_역삼동619주변외 12개소 수량산출서_영희초교 설계(탄성2+2.65보도 )_수량산출서(보도육교)" xfId="4165" xr:uid="{00000000-0005-0000-0000-000060030000}"/>
    <cellStyle name="_3차구청심의내용서_역삼동619주변외 12개소 수량산출서_영희초교 설계(탄성2+2.65보도 )_수량산출서(보도육교)_수량산출서(보도육교)" xfId="4166" xr:uid="{00000000-0005-0000-0000-000061030000}"/>
    <cellStyle name="_3차구청심의내용서_역삼동619주변외 12개소 수량산출서_영희초교 설계(탄성2+2.65보도 )_수량산출서(보도육교)_수량산출서(양재천)" xfId="4167" xr:uid="{00000000-0005-0000-0000-000062030000}"/>
    <cellStyle name="_3차구청심의내용서_역삼동619주변외 개소 수량산출서(수정)" xfId="4168" xr:uid="{00000000-0005-0000-0000-000063030000}"/>
    <cellStyle name="_3차구청심의내용서_역삼동619주변외 개소 수량산출서(수정)_개포동 달터공원외2개소" xfId="4169" xr:uid="{00000000-0005-0000-0000-000064030000}"/>
    <cellStyle name="_3차구청심의내용서_역삼동619주변외 개소 수량산출서(수정)_개포동 달터공원외2개소_개원길경기여고주변외3최종" xfId="4170" xr:uid="{00000000-0005-0000-0000-000065030000}"/>
    <cellStyle name="_3차구청심의내용서_역삼동619주변외 개소 수량산출서(수정)_개포동 달터공원외2개소_수서동하나로길외1개소1차설계" xfId="4171" xr:uid="{00000000-0005-0000-0000-000066030000}"/>
    <cellStyle name="_3차구청심의내용서_역삼동619주변외 개소 수량산출서(수정)_수량산출서" xfId="4172" xr:uid="{00000000-0005-0000-0000-000067030000}"/>
    <cellStyle name="_3차구청심의내용서_역삼동619주변외 개소 수량산출서(수정)_수량산출서(보도육교)" xfId="4173" xr:uid="{00000000-0005-0000-0000-000068030000}"/>
    <cellStyle name="_3차구청심의내용서_역삼동619주변외 개소 수량산출서(수정)_수량산출서(보도육교)_수량산출서(보도육교)" xfId="4174" xr:uid="{00000000-0005-0000-0000-000069030000}"/>
    <cellStyle name="_3차구청심의내용서_역삼동619주변외 개소 수량산출서(수정)_수량산출서(보도육교)_수량산출서(양재천)" xfId="4175" xr:uid="{00000000-0005-0000-0000-00006A030000}"/>
    <cellStyle name="_3차구청심의내용서_역삼동619주변외 개소 수량산출서(수정)_수량산출서(영희초등학교)" xfId="4176" xr:uid="{00000000-0005-0000-0000-00006B030000}"/>
    <cellStyle name="_3차구청심의내용서_역삼동619주변외 개소 수량산출서(수정)_수량산출서(영희초등학교)_개포동 달터공원외2개소" xfId="4177" xr:uid="{00000000-0005-0000-0000-00006C030000}"/>
    <cellStyle name="_3차구청심의내용서_역삼동619주변외 개소 수량산출서(수정)_수량산출서(영희초등학교)_개포동 달터공원외2개소_개원길경기여고주변외3최종" xfId="4178" xr:uid="{00000000-0005-0000-0000-00006D030000}"/>
    <cellStyle name="_3차구청심의내용서_역삼동619주변외 개소 수량산출서(수정)_수량산출서(영희초등학교)_개포동 달터공원외2개소_수서동하나로길외1개소1차설계" xfId="4179" xr:uid="{00000000-0005-0000-0000-00006E030000}"/>
    <cellStyle name="_3차구청심의내용서_역삼동619주변외 개소 수량산출서(수정)_수량산출서(영희초등학교)_수량산출서(보도육교)" xfId="4180" xr:uid="{00000000-0005-0000-0000-00006F030000}"/>
    <cellStyle name="_3차구청심의내용서_역삼동619주변외 개소 수량산출서(수정)_수량산출서(영희초등학교)_수량산출서(보도육교)_수량산출서(보도육교)" xfId="4181" xr:uid="{00000000-0005-0000-0000-000070030000}"/>
    <cellStyle name="_3차구청심의내용서_역삼동619주변외 개소 수량산출서(수정)_수량산출서(영희초등학교)_수량산출서(보도육교)_수량산출서(양재천)" xfId="4182" xr:uid="{00000000-0005-0000-0000-000071030000}"/>
    <cellStyle name="_3차구청심의내용서_역삼동619주변외 개소 수량산출서(수정)_수량산출서_개포동 달터공원외2개소" xfId="4183" xr:uid="{00000000-0005-0000-0000-000072030000}"/>
    <cellStyle name="_3차구청심의내용서_역삼동619주변외 개소 수량산출서(수정)_수량산출서_개포동 달터공원외2개소_개원길경기여고주변외3최종" xfId="4184" xr:uid="{00000000-0005-0000-0000-000073030000}"/>
    <cellStyle name="_3차구청심의내용서_역삼동619주변외 개소 수량산출서(수정)_수량산출서_개포동 달터공원외2개소_수서동하나로길외1개소1차설계" xfId="4185" xr:uid="{00000000-0005-0000-0000-000074030000}"/>
    <cellStyle name="_3차구청심의내용서_역삼동619주변외 개소 수량산출서(수정)_수량산출서_수량산출서(보도육교)" xfId="4186" xr:uid="{00000000-0005-0000-0000-000075030000}"/>
    <cellStyle name="_3차구청심의내용서_역삼동619주변외 개소 수량산출서(수정)_수량산출서_수량산출서(보도육교)_수량산출서(보도육교)" xfId="4187" xr:uid="{00000000-0005-0000-0000-000076030000}"/>
    <cellStyle name="_3차구청심의내용서_역삼동619주변외 개소 수량산출서(수정)_수량산출서_수량산출서(보도육교)_수량산출서(양재천)" xfId="4188" xr:uid="{00000000-0005-0000-0000-000077030000}"/>
    <cellStyle name="_3차구청심의내용서_역삼동619주변외 개소 수량산출서(수정)_역삼동619주변외 개소 수량산출서(수정)" xfId="4189" xr:uid="{00000000-0005-0000-0000-000078030000}"/>
    <cellStyle name="_3차구청심의내용서_역삼동619주변외 개소 수량산출서(수정)_역삼동619주변외 개소 수량산출서(수정)_개포동 달터공원외2개소" xfId="4190" xr:uid="{00000000-0005-0000-0000-000079030000}"/>
    <cellStyle name="_3차구청심의내용서_역삼동619주변외 개소 수량산출서(수정)_역삼동619주변외 개소 수량산출서(수정)_개포동 달터공원외2개소_개원길경기여고주변외3최종" xfId="4191" xr:uid="{00000000-0005-0000-0000-00007A030000}"/>
    <cellStyle name="_3차구청심의내용서_역삼동619주변외 개소 수량산출서(수정)_역삼동619주변외 개소 수량산출서(수정)_개포동 달터공원외2개소_수서동하나로길외1개소1차설계" xfId="4192" xr:uid="{00000000-0005-0000-0000-00007B030000}"/>
    <cellStyle name="_3차구청심의내용서_역삼동619주변외 개소 수량산출서(수정)_역삼동619주변외 개소 수량산출서(수정)_수량산출서(보도육교)" xfId="4193" xr:uid="{00000000-0005-0000-0000-00007C030000}"/>
    <cellStyle name="_3차구청심의내용서_역삼동619주변외 개소 수량산출서(수정)_역삼동619주변외 개소 수량산출서(수정)_수량산출서(보도육교)_수량산출서(보도육교)" xfId="4194" xr:uid="{00000000-0005-0000-0000-00007D030000}"/>
    <cellStyle name="_3차구청심의내용서_역삼동619주변외 개소 수량산출서(수정)_역삼동619주변외 개소 수량산출서(수정)_수량산출서(보도육교)_수량산출서(양재천)" xfId="4195" xr:uid="{00000000-0005-0000-0000-00007E030000}"/>
    <cellStyle name="_3차구청심의내용서_역삼동619주변외 개소 수량산출서(수정)_영희초교 설계(탄성2+2.65보도 )" xfId="4196" xr:uid="{00000000-0005-0000-0000-00007F030000}"/>
    <cellStyle name="_3차구청심의내용서_역삼동619주변외 개소 수량산출서(수정)_영희초교 설계(탄성2+2.65보도 )_개포동 달터공원외2개소" xfId="4197" xr:uid="{00000000-0005-0000-0000-000080030000}"/>
    <cellStyle name="_3차구청심의내용서_역삼동619주변외 개소 수량산출서(수정)_영희초교 설계(탄성2+2.65보도 )_개포동 달터공원외2개소_개원길경기여고주변외3최종" xfId="4198" xr:uid="{00000000-0005-0000-0000-000081030000}"/>
    <cellStyle name="_3차구청심의내용서_역삼동619주변외 개소 수량산출서(수정)_영희초교 설계(탄성2+2.65보도 )_개포동 달터공원외2개소_수서동하나로길외1개소1차설계" xfId="4199" xr:uid="{00000000-0005-0000-0000-000082030000}"/>
    <cellStyle name="_3차구청심의내용서_역삼동619주변외 개소 수량산출서(수정)_영희초교 설계(탄성2+2.65보도 )_수량산출서(보도육교)" xfId="4200" xr:uid="{00000000-0005-0000-0000-000083030000}"/>
    <cellStyle name="_3차구청심의내용서_역삼동619주변외 개소 수량산출서(수정)_영희초교 설계(탄성2+2.65보도 )_수량산출서(보도육교)_수량산출서(보도육교)" xfId="4201" xr:uid="{00000000-0005-0000-0000-000084030000}"/>
    <cellStyle name="_3차구청심의내용서_역삼동619주변외 개소 수량산출서(수정)_영희초교 설계(탄성2+2.65보도 )_수량산출서(보도육교)_수량산출서(양재천)" xfId="4202" xr:uid="{00000000-0005-0000-0000-000085030000}"/>
    <cellStyle name="_3차구청심의내용서_역삼동769주변외 2개소 수량산출서" xfId="4203" xr:uid="{00000000-0005-0000-0000-000086030000}"/>
    <cellStyle name="_3차구청심의내용서_역삼동769주변외 2개소 수량산출서_개포동 달터공원외2개소" xfId="4204" xr:uid="{00000000-0005-0000-0000-000087030000}"/>
    <cellStyle name="_3차구청심의내용서_역삼동769주변외 2개소 수량산출서_개포동 달터공원외2개소_개원길경기여고주변외3최종" xfId="4205" xr:uid="{00000000-0005-0000-0000-000088030000}"/>
    <cellStyle name="_3차구청심의내용서_역삼동769주변외 2개소 수량산출서_개포동 달터공원외2개소_수서동하나로길외1개소1차설계" xfId="4206" xr:uid="{00000000-0005-0000-0000-000089030000}"/>
    <cellStyle name="_3차구청심의내용서_역삼동769주변외 2개소 수량산출서_수량산출서" xfId="4207" xr:uid="{00000000-0005-0000-0000-00008A030000}"/>
    <cellStyle name="_3차구청심의내용서_역삼동769주변외 2개소 수량산출서_수량산출서(보도육교)" xfId="4208" xr:uid="{00000000-0005-0000-0000-00008B030000}"/>
    <cellStyle name="_3차구청심의내용서_역삼동769주변외 2개소 수량산출서_수량산출서(보도육교)_수량산출서(보도육교)" xfId="4209" xr:uid="{00000000-0005-0000-0000-00008C030000}"/>
    <cellStyle name="_3차구청심의내용서_역삼동769주변외 2개소 수량산출서_수량산출서(보도육교)_수량산출서(양재천)" xfId="4210" xr:uid="{00000000-0005-0000-0000-00008D030000}"/>
    <cellStyle name="_3차구청심의내용서_역삼동769주변외 2개소 수량산출서_수량산출서(영희초등학교)" xfId="4211" xr:uid="{00000000-0005-0000-0000-00008E030000}"/>
    <cellStyle name="_3차구청심의내용서_역삼동769주변외 2개소 수량산출서_수량산출서(영희초등학교)_개포동 달터공원외2개소" xfId="4212" xr:uid="{00000000-0005-0000-0000-00008F030000}"/>
    <cellStyle name="_3차구청심의내용서_역삼동769주변외 2개소 수량산출서_수량산출서(영희초등학교)_개포동 달터공원외2개소_개원길경기여고주변외3최종" xfId="4213" xr:uid="{00000000-0005-0000-0000-000090030000}"/>
    <cellStyle name="_3차구청심의내용서_역삼동769주변외 2개소 수량산출서_수량산출서(영희초등학교)_개포동 달터공원외2개소_수서동하나로길외1개소1차설계" xfId="4214" xr:uid="{00000000-0005-0000-0000-000091030000}"/>
    <cellStyle name="_3차구청심의내용서_역삼동769주변외 2개소 수량산출서_수량산출서(영희초등학교)_수량산출서(보도육교)" xfId="4215" xr:uid="{00000000-0005-0000-0000-000092030000}"/>
    <cellStyle name="_3차구청심의내용서_역삼동769주변외 2개소 수량산출서_수량산출서(영희초등학교)_수량산출서(보도육교)_수량산출서(보도육교)" xfId="4216" xr:uid="{00000000-0005-0000-0000-000093030000}"/>
    <cellStyle name="_3차구청심의내용서_역삼동769주변외 2개소 수량산출서_수량산출서(영희초등학교)_수량산출서(보도육교)_수량산출서(양재천)" xfId="4217" xr:uid="{00000000-0005-0000-0000-000094030000}"/>
    <cellStyle name="_3차구청심의내용서_역삼동769주변외 2개소 수량산출서_수량산출서_개포동 달터공원외2개소" xfId="4218" xr:uid="{00000000-0005-0000-0000-000095030000}"/>
    <cellStyle name="_3차구청심의내용서_역삼동769주변외 2개소 수량산출서_수량산출서_개포동 달터공원외2개소_개원길경기여고주변외3최종" xfId="4219" xr:uid="{00000000-0005-0000-0000-000096030000}"/>
    <cellStyle name="_3차구청심의내용서_역삼동769주변외 2개소 수량산출서_수량산출서_개포동 달터공원외2개소_수서동하나로길외1개소1차설계" xfId="4220" xr:uid="{00000000-0005-0000-0000-000097030000}"/>
    <cellStyle name="_3차구청심의내용서_역삼동769주변외 2개소 수량산출서_수량산출서_수량산출서(보도육교)" xfId="4221" xr:uid="{00000000-0005-0000-0000-000098030000}"/>
    <cellStyle name="_3차구청심의내용서_역삼동769주변외 2개소 수량산출서_수량산출서_수량산출서(보도육교)_수량산출서(보도육교)" xfId="4222" xr:uid="{00000000-0005-0000-0000-000099030000}"/>
    <cellStyle name="_3차구청심의내용서_역삼동769주변외 2개소 수량산출서_수량산출서_수량산출서(보도육교)_수량산출서(양재천)" xfId="4223" xr:uid="{00000000-0005-0000-0000-00009A030000}"/>
    <cellStyle name="_3차구청심의내용서_역삼동769주변외 2개소 수량산출서_역삼동619주변외 개소 수량산출서(수정)" xfId="4224" xr:uid="{00000000-0005-0000-0000-00009B030000}"/>
    <cellStyle name="_3차구청심의내용서_역삼동769주변외 2개소 수량산출서_역삼동619주변외 개소 수량산출서(수정)_개포동 달터공원외2개소" xfId="4225" xr:uid="{00000000-0005-0000-0000-00009C030000}"/>
    <cellStyle name="_3차구청심의내용서_역삼동769주변외 2개소 수량산출서_역삼동619주변외 개소 수량산출서(수정)_개포동 달터공원외2개소_개원길경기여고주변외3최종" xfId="4226" xr:uid="{00000000-0005-0000-0000-00009D030000}"/>
    <cellStyle name="_3차구청심의내용서_역삼동769주변외 2개소 수량산출서_역삼동619주변외 개소 수량산출서(수정)_개포동 달터공원외2개소_수서동하나로길외1개소1차설계" xfId="4227" xr:uid="{00000000-0005-0000-0000-00009E030000}"/>
    <cellStyle name="_3차구청심의내용서_역삼동769주변외 2개소 수량산출서_역삼동619주변외 개소 수량산출서(수정)_수량산출서(보도육교)" xfId="4228" xr:uid="{00000000-0005-0000-0000-00009F030000}"/>
    <cellStyle name="_3차구청심의내용서_역삼동769주변외 2개소 수량산출서_역삼동619주변외 개소 수량산출서(수정)_수량산출서(보도육교)_수량산출서(보도육교)" xfId="4229" xr:uid="{00000000-0005-0000-0000-0000A0030000}"/>
    <cellStyle name="_3차구청심의내용서_역삼동769주변외 2개소 수량산출서_역삼동619주변외 개소 수량산출서(수정)_수량산출서(보도육교)_수량산출서(양재천)" xfId="4230" xr:uid="{00000000-0005-0000-0000-0000A1030000}"/>
    <cellStyle name="_3차구청심의내용서_역삼동769주변외 2개소 수량산출서_영희초교 설계(탄성2+2.65보도 )" xfId="4231" xr:uid="{00000000-0005-0000-0000-0000A2030000}"/>
    <cellStyle name="_3차구청심의내용서_역삼동769주변외 2개소 수량산출서_영희초교 설계(탄성2+2.65보도 )_개포동 달터공원외2개소" xfId="4232" xr:uid="{00000000-0005-0000-0000-0000A3030000}"/>
    <cellStyle name="_3차구청심의내용서_역삼동769주변외 2개소 수량산출서_영희초교 설계(탄성2+2.65보도 )_개포동 달터공원외2개소_개원길경기여고주변외3최종" xfId="4233" xr:uid="{00000000-0005-0000-0000-0000A4030000}"/>
    <cellStyle name="_3차구청심의내용서_역삼동769주변외 2개소 수량산출서_영희초교 설계(탄성2+2.65보도 )_개포동 달터공원외2개소_수서동하나로길외1개소1차설계" xfId="4234" xr:uid="{00000000-0005-0000-0000-0000A5030000}"/>
    <cellStyle name="_3차구청심의내용서_역삼동769주변외 2개소 수량산출서_영희초교 설계(탄성2+2.65보도 )_수량산출서(보도육교)" xfId="4235" xr:uid="{00000000-0005-0000-0000-0000A6030000}"/>
    <cellStyle name="_3차구청심의내용서_역삼동769주변외 2개소 수량산출서_영희초교 설계(탄성2+2.65보도 )_수량산출서(보도육교)_수량산출서(보도육교)" xfId="4236" xr:uid="{00000000-0005-0000-0000-0000A7030000}"/>
    <cellStyle name="_3차구청심의내용서_역삼동769주변외 2개소 수량산출서_영희초교 설계(탄성2+2.65보도 )_수량산출서(보도육교)_수량산출서(양재천)" xfId="4237" xr:uid="{00000000-0005-0000-0000-0000A8030000}"/>
    <cellStyle name="_3차구청심의내용서_준공검사 수행결과" xfId="4238" xr:uid="{00000000-0005-0000-0000-0000A9030000}"/>
    <cellStyle name="_3차구청심의내용서_준공검사 수행결과 2" xfId="7860" xr:uid="{00000000-0005-0000-0000-0000AA030000}"/>
    <cellStyle name="_3차구청심의내용서_준공검사 수행결과_도로굴착 복구비 정비대장-1" xfId="4239" xr:uid="{00000000-0005-0000-0000-0000AB030000}"/>
    <cellStyle name="_3차구청심의내용서_준공검사 수행결과_도로굴착 복구비 정비대장-1 2" xfId="7861" xr:uid="{00000000-0005-0000-0000-0000AC030000}"/>
    <cellStyle name="_3회 설계변경내역서" xfId="4240" xr:uid="{00000000-0005-0000-0000-0000AD030000}"/>
    <cellStyle name="_3회 설계변경내역서 2" xfId="7862" xr:uid="{00000000-0005-0000-0000-0000AE030000}"/>
    <cellStyle name="_3회 설계변경내역서_도로굴착 복구비 정비대장-1" xfId="4241" xr:uid="{00000000-0005-0000-0000-0000AF030000}"/>
    <cellStyle name="_3회 설계변경내역서_도로굴착 복구비 정비대장-1 2" xfId="7863" xr:uid="{00000000-0005-0000-0000-0000B0030000}"/>
    <cellStyle name="_4.부대공(0705)" xfId="81" xr:uid="{00000000-0005-0000-0000-0000B1030000}"/>
    <cellStyle name="_5.포장공" xfId="82" xr:uid="{00000000-0005-0000-0000-0000B2030000}"/>
    <cellStyle name="_5옹벽공" xfId="7864" xr:uid="{00000000-0005-0000-0000-0000B3030000}"/>
    <cellStyle name="_5옹벽공 2" xfId="7865" xr:uid="{00000000-0005-0000-0000-0000B4030000}"/>
    <cellStyle name="_5옹벽공_1.토공및호안공" xfId="7866" xr:uid="{00000000-0005-0000-0000-0000B5030000}"/>
    <cellStyle name="_5옹벽공_1.토공및호안공 2" xfId="7867" xr:uid="{00000000-0005-0000-0000-0000B6030000}"/>
    <cellStyle name="_5옹벽공_2합류지점수량_0306" xfId="7868" xr:uid="{00000000-0005-0000-0000-0000B7030000}"/>
    <cellStyle name="_5옹벽공_2합류지점수량_0306 2" xfId="7869" xr:uid="{00000000-0005-0000-0000-0000B8030000}"/>
    <cellStyle name="_5옹벽공_2합류지점수량_0306_1.토공및호안공" xfId="7870" xr:uid="{00000000-0005-0000-0000-0000B9030000}"/>
    <cellStyle name="_5옹벽공_2합류지점수량_0306_1.토공및호안공 2" xfId="7871" xr:uid="{00000000-0005-0000-0000-0000BA030000}"/>
    <cellStyle name="_5옹벽공_2합류지점수량_0306_실정보고서(물푸기,암거)" xfId="7872" xr:uid="{00000000-0005-0000-0000-0000BB030000}"/>
    <cellStyle name="_5옹벽공_2합류지점수량_0306_실정보고서(물푸기,암거) 2" xfId="7873" xr:uid="{00000000-0005-0000-0000-0000BC030000}"/>
    <cellStyle name="_5옹벽공_삼막천합류" xfId="7874" xr:uid="{00000000-0005-0000-0000-0000BD030000}"/>
    <cellStyle name="_5옹벽공_삼막천합류 2" xfId="7875" xr:uid="{00000000-0005-0000-0000-0000BE030000}"/>
    <cellStyle name="_5옹벽공_삼막천합류_1.토공및호안공" xfId="7876" xr:uid="{00000000-0005-0000-0000-0000BF030000}"/>
    <cellStyle name="_5옹벽공_삼막천합류_1.토공및호안공 2" xfId="7877" xr:uid="{00000000-0005-0000-0000-0000C0030000}"/>
    <cellStyle name="_5옹벽공_삼막천합류_실정보고서(물푸기,암거)" xfId="7878" xr:uid="{00000000-0005-0000-0000-0000C1030000}"/>
    <cellStyle name="_5옹벽공_삼막천합류_실정보고서(물푸기,암거) 2" xfId="7879" xr:uid="{00000000-0005-0000-0000-0000C2030000}"/>
    <cellStyle name="_5옹벽공_삼성천합류" xfId="7880" xr:uid="{00000000-0005-0000-0000-0000C3030000}"/>
    <cellStyle name="_5옹벽공_삼성천합류 2" xfId="7881" xr:uid="{00000000-0005-0000-0000-0000C4030000}"/>
    <cellStyle name="_5옹벽공_삼성천합류_1.토공및호안공" xfId="7882" xr:uid="{00000000-0005-0000-0000-0000C5030000}"/>
    <cellStyle name="_5옹벽공_삼성천합류_1.토공및호안공 2" xfId="7883" xr:uid="{00000000-0005-0000-0000-0000C6030000}"/>
    <cellStyle name="_5옹벽공_삼성천합류_실정보고서(물푸기,암거)" xfId="7884" xr:uid="{00000000-0005-0000-0000-0000C7030000}"/>
    <cellStyle name="_5옹벽공_삼성천합류_실정보고서(물푸기,암거) 2" xfId="7885" xr:uid="{00000000-0005-0000-0000-0000C8030000}"/>
    <cellStyle name="_5옹벽공_수량산출서" xfId="7886" xr:uid="{00000000-0005-0000-0000-0000C9030000}"/>
    <cellStyle name="_5옹벽공_수량산출서 2" xfId="7887" xr:uid="{00000000-0005-0000-0000-0000CA030000}"/>
    <cellStyle name="_5옹벽공_수량산출서(삼막천합류)" xfId="7888" xr:uid="{00000000-0005-0000-0000-0000CB030000}"/>
    <cellStyle name="_5옹벽공_수량산출서(삼막천합류) 2" xfId="7889" xr:uid="{00000000-0005-0000-0000-0000CC030000}"/>
    <cellStyle name="_5옹벽공_수량산출서(삼막천합류)_1.토공및호안공" xfId="7890" xr:uid="{00000000-0005-0000-0000-0000CD030000}"/>
    <cellStyle name="_5옹벽공_수량산출서(삼막천합류)_1.토공및호안공 2" xfId="7891" xr:uid="{00000000-0005-0000-0000-0000CE030000}"/>
    <cellStyle name="_5옹벽공_수량산출서(삼막천합류)_실정보고서(물푸기,암거)" xfId="7892" xr:uid="{00000000-0005-0000-0000-0000CF030000}"/>
    <cellStyle name="_5옹벽공_수량산출서(삼막천합류)_실정보고서(물푸기,암거) 2" xfId="7893" xr:uid="{00000000-0005-0000-0000-0000D0030000}"/>
    <cellStyle name="_5옹벽공_수량산출서(삼성천합류)" xfId="7894" xr:uid="{00000000-0005-0000-0000-0000D1030000}"/>
    <cellStyle name="_5옹벽공_수량산출서(삼성천합류) 2" xfId="7895" xr:uid="{00000000-0005-0000-0000-0000D2030000}"/>
    <cellStyle name="_5옹벽공_수량산출서(삼성천합류)_1.토공및호안공" xfId="7896" xr:uid="{00000000-0005-0000-0000-0000D3030000}"/>
    <cellStyle name="_5옹벽공_수량산출서(삼성천합류)_1.토공및호안공 2" xfId="7897" xr:uid="{00000000-0005-0000-0000-0000D4030000}"/>
    <cellStyle name="_5옹벽공_수량산출서(삼성천합류)_실정보고서(물푸기,암거)" xfId="7898" xr:uid="{00000000-0005-0000-0000-0000D5030000}"/>
    <cellStyle name="_5옹벽공_수량산출서(삼성천합류)_실정보고서(물푸기,암거) 2" xfId="7899" xr:uid="{00000000-0005-0000-0000-0000D6030000}"/>
    <cellStyle name="_5옹벽공_수량산출서(안양5동계단)" xfId="7900" xr:uid="{00000000-0005-0000-0000-0000D7030000}"/>
    <cellStyle name="_5옹벽공_수량산출서(안양5동계단) 2" xfId="7901" xr:uid="{00000000-0005-0000-0000-0000D8030000}"/>
    <cellStyle name="_5옹벽공_수량산출서(안양5동계단)_1.토공및호안공" xfId="7902" xr:uid="{00000000-0005-0000-0000-0000D9030000}"/>
    <cellStyle name="_5옹벽공_수량산출서(안양5동계단)_1.토공및호안공 2" xfId="7903" xr:uid="{00000000-0005-0000-0000-0000DA030000}"/>
    <cellStyle name="_5옹벽공_수량산출서(안양5동계단)_실정보고서(물푸기,암거)" xfId="7904" xr:uid="{00000000-0005-0000-0000-0000DB030000}"/>
    <cellStyle name="_5옹벽공_수량산출서(안양5동계단)_실정보고서(물푸기,암거) 2" xfId="7905" xr:uid="{00000000-0005-0000-0000-0000DC030000}"/>
    <cellStyle name="_5옹벽공_수량산출서_1.토공및호안공" xfId="7906" xr:uid="{00000000-0005-0000-0000-0000DD030000}"/>
    <cellStyle name="_5옹벽공_수량산출서_1.토공및호안공 2" xfId="7907" xr:uid="{00000000-0005-0000-0000-0000DE030000}"/>
    <cellStyle name="_5옹벽공_수량산출서_실정보고서(물푸기,암거)" xfId="7908" xr:uid="{00000000-0005-0000-0000-0000DF030000}"/>
    <cellStyle name="_5옹벽공_수량산출서_실정보고서(물푸기,암거) 2" xfId="7909" xr:uid="{00000000-0005-0000-0000-0000E0030000}"/>
    <cellStyle name="_5옹벽공_실정보고서(물푸기,암거)" xfId="7910" xr:uid="{00000000-0005-0000-0000-0000E1030000}"/>
    <cellStyle name="_5옹벽공_실정보고서(물푸기,암거) 2" xfId="7911" xr:uid="{00000000-0005-0000-0000-0000E2030000}"/>
    <cellStyle name="_7.수량산출서" xfId="7912" xr:uid="{00000000-0005-0000-0000-0000E3030000}"/>
    <cellStyle name="_8-내역서-삼척시가로등(2009)-도급및관급총금액(하반기)" xfId="83" xr:uid="{00000000-0005-0000-0000-0000E4030000}"/>
    <cellStyle name="_'99상반기경영개선활동결과(게시용)" xfId="84" xr:uid="{00000000-0005-0000-0000-0000E5030000}"/>
    <cellStyle name="_A.TK토목,공사현황(2002-2)-1" xfId="85" xr:uid="{00000000-0005-0000-0000-0000E6030000}"/>
    <cellStyle name="_a접합정공기이토" xfId="86" xr:uid="{00000000-0005-0000-0000-0000E7030000}"/>
    <cellStyle name="_BIS내역서 안형기 작성지원" xfId="7913" xr:uid="{00000000-0005-0000-0000-0000E8030000}"/>
    <cellStyle name="_Book1" xfId="7914" xr:uid="{00000000-0005-0000-0000-0000E9030000}"/>
    <cellStyle name="_BOOK1 2" xfId="7915" xr:uid="{00000000-0005-0000-0000-0000EA030000}"/>
    <cellStyle name="_Book1_Book1" xfId="7916" xr:uid="{00000000-0005-0000-0000-0000EB030000}"/>
    <cellStyle name="_BOOK1_제연계산서4BL" xfId="7917" xr:uid="{00000000-0005-0000-0000-0000EC030000}"/>
    <cellStyle name="_b접합정공기이토" xfId="87" xr:uid="{00000000-0005-0000-0000-0000ED030000}"/>
    <cellStyle name="_C구조물토공" xfId="88" xr:uid="{00000000-0005-0000-0000-0000EE030000}"/>
    <cellStyle name="_C앤C" xfId="7918" xr:uid="{00000000-0005-0000-0000-0000EF030000}"/>
    <cellStyle name="_C앤C(네트웍)" xfId="7919" xr:uid="{00000000-0005-0000-0000-0000F0030000}"/>
    <cellStyle name="_C앤C원가계산" xfId="7920" xr:uid="{00000000-0005-0000-0000-0000F1030000}"/>
    <cellStyle name="_c접합정공기이토" xfId="89" xr:uid="{00000000-0005-0000-0000-0000F2030000}"/>
    <cellStyle name="_d접합정공기이토" xfId="90" xr:uid="{00000000-0005-0000-0000-0000F3030000}"/>
    <cellStyle name="_ESC산출서(5공구)020814기준(cms+품셈상의기계경비)" xfId="91" xr:uid="{00000000-0005-0000-0000-0000F4030000}"/>
    <cellStyle name="_laroux" xfId="4242" xr:uid="{00000000-0005-0000-0000-0000F5030000}"/>
    <cellStyle name="_MS일위대가표(9-2)" xfId="7921" xr:uid="{00000000-0005-0000-0000-0000F6030000}"/>
    <cellStyle name="_PSC상부(내맘)" xfId="7922" xr:uid="{00000000-0005-0000-0000-0000F7030000}"/>
    <cellStyle name="_PSC상부(내맘) 2" xfId="7923" xr:uid="{00000000-0005-0000-0000-0000F8030000}"/>
    <cellStyle name="_PSC상부(내맘)_1.토공및호안공" xfId="7924" xr:uid="{00000000-0005-0000-0000-0000F9030000}"/>
    <cellStyle name="_PSC상부(내맘)_1.토공및호안공 2" xfId="7925" xr:uid="{00000000-0005-0000-0000-0000FA030000}"/>
    <cellStyle name="_PSC상부(내맘)_공안교수량" xfId="7926" xr:uid="{00000000-0005-0000-0000-0000FB030000}"/>
    <cellStyle name="_PSC상부(내맘)_공안교수량 2" xfId="7927" xr:uid="{00000000-0005-0000-0000-0000FC030000}"/>
    <cellStyle name="_PSC상부(내맘)_공안교수량_1.토공및호안공" xfId="7928" xr:uid="{00000000-0005-0000-0000-0000FD030000}"/>
    <cellStyle name="_PSC상부(내맘)_공안교수량_1.토공및호안공 2" xfId="7929" xr:uid="{00000000-0005-0000-0000-0000FE030000}"/>
    <cellStyle name="_PSC상부(내맘)_공안교수량_곤양1교수량" xfId="7930" xr:uid="{00000000-0005-0000-0000-0000FF030000}"/>
    <cellStyle name="_PSC상부(내맘)_공안교수량_곤양1교수량 2" xfId="7931" xr:uid="{00000000-0005-0000-0000-000000040000}"/>
    <cellStyle name="_PSC상부(내맘)_공안교수량_곤양1교수량(최종본)" xfId="7932" xr:uid="{00000000-0005-0000-0000-000001040000}"/>
    <cellStyle name="_PSC상부(내맘)_공안교수량_곤양1교수량(최종본) 2" xfId="7933" xr:uid="{00000000-0005-0000-0000-000002040000}"/>
    <cellStyle name="_PSC상부(내맘)_공안교수량_곤양1교수량(최종본)_1.토공및호안공" xfId="7934" xr:uid="{00000000-0005-0000-0000-000003040000}"/>
    <cellStyle name="_PSC상부(내맘)_공안교수량_곤양1교수량(최종본)_1.토공및호안공 2" xfId="7935" xr:uid="{00000000-0005-0000-0000-000004040000}"/>
    <cellStyle name="_PSC상부(내맘)_공안교수량_곤양1교수량(최종본)_실정보고서(물푸기,암거)" xfId="7936" xr:uid="{00000000-0005-0000-0000-000005040000}"/>
    <cellStyle name="_PSC상부(내맘)_공안교수량_곤양1교수량(최종본)_실정보고서(물푸기,암거) 2" xfId="7937" xr:uid="{00000000-0005-0000-0000-000006040000}"/>
    <cellStyle name="_PSC상부(내맘)_공안교수량_곤양1교수량_1.토공및호안공" xfId="7938" xr:uid="{00000000-0005-0000-0000-000007040000}"/>
    <cellStyle name="_PSC상부(내맘)_공안교수량_곤양1교수량_1.토공및호안공 2" xfId="7939" xr:uid="{00000000-0005-0000-0000-000008040000}"/>
    <cellStyle name="_PSC상부(내맘)_공안교수량_곤양1교수량_실정보고서(물푸기,암거)" xfId="7940" xr:uid="{00000000-0005-0000-0000-000009040000}"/>
    <cellStyle name="_PSC상부(내맘)_공안교수량_곤양1교수량_실정보고서(물푸기,암거) 2" xfId="7941" xr:uid="{00000000-0005-0000-0000-00000A040000}"/>
    <cellStyle name="_PSC상부(내맘)_공안교수량_금포교수량" xfId="7942" xr:uid="{00000000-0005-0000-0000-00000B040000}"/>
    <cellStyle name="_PSC상부(내맘)_공안교수량_금포교수량 2" xfId="7943" xr:uid="{00000000-0005-0000-0000-00000C040000}"/>
    <cellStyle name="_PSC상부(내맘)_공안교수량_금포교수량(최종본)" xfId="7944" xr:uid="{00000000-0005-0000-0000-00000D040000}"/>
    <cellStyle name="_PSC상부(내맘)_공안교수량_금포교수량(최종본) 2" xfId="7945" xr:uid="{00000000-0005-0000-0000-00000E040000}"/>
    <cellStyle name="_PSC상부(내맘)_공안교수량_금포교수량(최종본)_1.토공및호안공" xfId="7946" xr:uid="{00000000-0005-0000-0000-00000F040000}"/>
    <cellStyle name="_PSC상부(내맘)_공안교수량_금포교수량(최종본)_1.토공및호안공 2" xfId="7947" xr:uid="{00000000-0005-0000-0000-000010040000}"/>
    <cellStyle name="_PSC상부(내맘)_공안교수량_금포교수량(최종본)_실정보고서(물푸기,암거)" xfId="7948" xr:uid="{00000000-0005-0000-0000-000011040000}"/>
    <cellStyle name="_PSC상부(내맘)_공안교수량_금포교수량(최종본)_실정보고서(물푸기,암거) 2" xfId="7949" xr:uid="{00000000-0005-0000-0000-000012040000}"/>
    <cellStyle name="_PSC상부(내맘)_공안교수량_금포교수량_1.토공및호안공" xfId="7950" xr:uid="{00000000-0005-0000-0000-000013040000}"/>
    <cellStyle name="_PSC상부(내맘)_공안교수량_금포교수량_1.토공및호안공 2" xfId="7951" xr:uid="{00000000-0005-0000-0000-000014040000}"/>
    <cellStyle name="_PSC상부(내맘)_공안교수량_금포교수량_실정보고서(물푸기,암거)" xfId="7952" xr:uid="{00000000-0005-0000-0000-000015040000}"/>
    <cellStyle name="_PSC상부(내맘)_공안교수량_금포교수량_실정보고서(물푸기,암거) 2" xfId="7953" xr:uid="{00000000-0005-0000-0000-000016040000}"/>
    <cellStyle name="_PSC상부(내맘)_공안교수량_실정보고서(물푸기,암거)" xfId="7954" xr:uid="{00000000-0005-0000-0000-000017040000}"/>
    <cellStyle name="_PSC상부(내맘)_공안교수량_실정보고서(물푸기,암거) 2" xfId="7955" xr:uid="{00000000-0005-0000-0000-000018040000}"/>
    <cellStyle name="_PSC상부(내맘)_공안교수량_파주교량수량산출서" xfId="7956" xr:uid="{00000000-0005-0000-0000-000019040000}"/>
    <cellStyle name="_PSC상부(내맘)_공안교수량_파주교량수량산출서 2" xfId="7957" xr:uid="{00000000-0005-0000-0000-00001A040000}"/>
    <cellStyle name="_PSC상부(내맘)_공안교수량_파주교량수량산출서_1.토공및호안공" xfId="7958" xr:uid="{00000000-0005-0000-0000-00001B040000}"/>
    <cellStyle name="_PSC상부(내맘)_공안교수량_파주교량수량산출서_1.토공및호안공 2" xfId="7959" xr:uid="{00000000-0005-0000-0000-00001C040000}"/>
    <cellStyle name="_PSC상부(내맘)_공안교수량_파주교량수량산출서_실정보고서(물푸기,암거)" xfId="7960" xr:uid="{00000000-0005-0000-0000-00001D040000}"/>
    <cellStyle name="_PSC상부(내맘)_공안교수량_파주교량수량산출서_실정보고서(물푸기,암거) 2" xfId="7961" xr:uid="{00000000-0005-0000-0000-00001E040000}"/>
    <cellStyle name="_PSC상부(내맘)_교대수량" xfId="7962" xr:uid="{00000000-0005-0000-0000-00001F040000}"/>
    <cellStyle name="_PSC상부(내맘)_교대수량 2" xfId="7963" xr:uid="{00000000-0005-0000-0000-000020040000}"/>
    <cellStyle name="_PSC상부(내맘)_교대수량_1.토공및호안공" xfId="7964" xr:uid="{00000000-0005-0000-0000-000021040000}"/>
    <cellStyle name="_PSC상부(내맘)_교대수량_1.토공및호안공 2" xfId="7965" xr:uid="{00000000-0005-0000-0000-000022040000}"/>
    <cellStyle name="_PSC상부(내맘)_교대수량_곤양1교수량" xfId="7966" xr:uid="{00000000-0005-0000-0000-000023040000}"/>
    <cellStyle name="_PSC상부(내맘)_교대수량_곤양1교수량 2" xfId="7967" xr:uid="{00000000-0005-0000-0000-000024040000}"/>
    <cellStyle name="_PSC상부(내맘)_교대수량_곤양1교수량(최종본)" xfId="7968" xr:uid="{00000000-0005-0000-0000-000025040000}"/>
    <cellStyle name="_PSC상부(내맘)_교대수량_곤양1교수량(최종본) 2" xfId="7969" xr:uid="{00000000-0005-0000-0000-000026040000}"/>
    <cellStyle name="_PSC상부(내맘)_교대수량_곤양1교수량(최종본)_1.토공및호안공" xfId="7970" xr:uid="{00000000-0005-0000-0000-000027040000}"/>
    <cellStyle name="_PSC상부(내맘)_교대수량_곤양1교수량(최종본)_1.토공및호안공 2" xfId="7971" xr:uid="{00000000-0005-0000-0000-000028040000}"/>
    <cellStyle name="_PSC상부(내맘)_교대수량_곤양1교수량(최종본)_실정보고서(물푸기,암거)" xfId="7972" xr:uid="{00000000-0005-0000-0000-000029040000}"/>
    <cellStyle name="_PSC상부(내맘)_교대수량_곤양1교수량(최종본)_실정보고서(물푸기,암거) 2" xfId="7973" xr:uid="{00000000-0005-0000-0000-00002A040000}"/>
    <cellStyle name="_PSC상부(내맘)_교대수량_곤양1교수량_1.토공및호안공" xfId="7974" xr:uid="{00000000-0005-0000-0000-00002B040000}"/>
    <cellStyle name="_PSC상부(내맘)_교대수량_곤양1교수량_1.토공및호안공 2" xfId="7975" xr:uid="{00000000-0005-0000-0000-00002C040000}"/>
    <cellStyle name="_PSC상부(내맘)_교대수량_곤양1교수량_실정보고서(물푸기,암거)" xfId="7976" xr:uid="{00000000-0005-0000-0000-00002D040000}"/>
    <cellStyle name="_PSC상부(내맘)_교대수량_곤양1교수량_실정보고서(물푸기,암거) 2" xfId="7977" xr:uid="{00000000-0005-0000-0000-00002E040000}"/>
    <cellStyle name="_PSC상부(내맘)_교대수량_금포교수량" xfId="7978" xr:uid="{00000000-0005-0000-0000-00002F040000}"/>
    <cellStyle name="_PSC상부(내맘)_교대수량_금포교수량 2" xfId="7979" xr:uid="{00000000-0005-0000-0000-000030040000}"/>
    <cellStyle name="_PSC상부(내맘)_교대수량_금포교수량(최종본)" xfId="7980" xr:uid="{00000000-0005-0000-0000-000031040000}"/>
    <cellStyle name="_PSC상부(내맘)_교대수량_금포교수량(최종본) 2" xfId="7981" xr:uid="{00000000-0005-0000-0000-000032040000}"/>
    <cellStyle name="_PSC상부(내맘)_교대수량_금포교수량(최종본)_1.토공및호안공" xfId="7982" xr:uid="{00000000-0005-0000-0000-000033040000}"/>
    <cellStyle name="_PSC상부(내맘)_교대수량_금포교수량(최종본)_1.토공및호안공 2" xfId="7983" xr:uid="{00000000-0005-0000-0000-000034040000}"/>
    <cellStyle name="_PSC상부(내맘)_교대수량_금포교수량(최종본)_실정보고서(물푸기,암거)" xfId="7984" xr:uid="{00000000-0005-0000-0000-000035040000}"/>
    <cellStyle name="_PSC상부(내맘)_교대수량_금포교수량(최종본)_실정보고서(물푸기,암거) 2" xfId="7985" xr:uid="{00000000-0005-0000-0000-000036040000}"/>
    <cellStyle name="_PSC상부(내맘)_교대수량_금포교수량_1.토공및호안공" xfId="7986" xr:uid="{00000000-0005-0000-0000-000037040000}"/>
    <cellStyle name="_PSC상부(내맘)_교대수량_금포교수량_1.토공및호안공 2" xfId="7987" xr:uid="{00000000-0005-0000-0000-000038040000}"/>
    <cellStyle name="_PSC상부(내맘)_교대수량_금포교수량_실정보고서(물푸기,암거)" xfId="7988" xr:uid="{00000000-0005-0000-0000-000039040000}"/>
    <cellStyle name="_PSC상부(내맘)_교대수량_금포교수량_실정보고서(물푸기,암거) 2" xfId="7989" xr:uid="{00000000-0005-0000-0000-00003A040000}"/>
    <cellStyle name="_PSC상부(내맘)_교대수량_실정보고서(물푸기,암거)" xfId="7990" xr:uid="{00000000-0005-0000-0000-00003B040000}"/>
    <cellStyle name="_PSC상부(내맘)_교대수량_실정보고서(물푸기,암거) 2" xfId="7991" xr:uid="{00000000-0005-0000-0000-00003C040000}"/>
    <cellStyle name="_PSC상부(내맘)_교대수량_파주교량수량산출서" xfId="7992" xr:uid="{00000000-0005-0000-0000-00003D040000}"/>
    <cellStyle name="_PSC상부(내맘)_교대수량_파주교량수량산출서 2" xfId="7993" xr:uid="{00000000-0005-0000-0000-00003E040000}"/>
    <cellStyle name="_PSC상부(내맘)_교대수량_파주교량수량산출서_1.토공및호안공" xfId="7994" xr:uid="{00000000-0005-0000-0000-00003F040000}"/>
    <cellStyle name="_PSC상부(내맘)_교대수량_파주교량수량산출서_1.토공및호안공 2" xfId="7995" xr:uid="{00000000-0005-0000-0000-000040040000}"/>
    <cellStyle name="_PSC상부(내맘)_교대수량_파주교량수량산출서_실정보고서(물푸기,암거)" xfId="7996" xr:uid="{00000000-0005-0000-0000-000041040000}"/>
    <cellStyle name="_PSC상부(내맘)_교대수량_파주교량수량산출서_실정보고서(물푸기,암거) 2" xfId="7997" xr:uid="{00000000-0005-0000-0000-000042040000}"/>
    <cellStyle name="_PSC상부(내맘)_금포교수량" xfId="7998" xr:uid="{00000000-0005-0000-0000-000043040000}"/>
    <cellStyle name="_PSC상부(내맘)_금포교수량 2" xfId="7999" xr:uid="{00000000-0005-0000-0000-000044040000}"/>
    <cellStyle name="_PSC상부(내맘)_금포교수량_1.토공및호안공" xfId="8000" xr:uid="{00000000-0005-0000-0000-000045040000}"/>
    <cellStyle name="_PSC상부(내맘)_금포교수량_1.토공및호안공 2" xfId="8001" xr:uid="{00000000-0005-0000-0000-000046040000}"/>
    <cellStyle name="_PSC상부(내맘)_금포교수량_곤양1교수량" xfId="8002" xr:uid="{00000000-0005-0000-0000-000047040000}"/>
    <cellStyle name="_PSC상부(내맘)_금포교수량_곤양1교수량 2" xfId="8003" xr:uid="{00000000-0005-0000-0000-000048040000}"/>
    <cellStyle name="_PSC상부(내맘)_금포교수량_곤양1교수량(최종본)" xfId="8004" xr:uid="{00000000-0005-0000-0000-000049040000}"/>
    <cellStyle name="_PSC상부(내맘)_금포교수량_곤양1교수량(최종본) 2" xfId="8005" xr:uid="{00000000-0005-0000-0000-00004A040000}"/>
    <cellStyle name="_PSC상부(내맘)_금포교수량_곤양1교수량(최종본)_1.토공및호안공" xfId="8006" xr:uid="{00000000-0005-0000-0000-00004B040000}"/>
    <cellStyle name="_PSC상부(내맘)_금포교수량_곤양1교수량(최종본)_1.토공및호안공 2" xfId="8007" xr:uid="{00000000-0005-0000-0000-00004C040000}"/>
    <cellStyle name="_PSC상부(내맘)_금포교수량_곤양1교수량(최종본)_실정보고서(물푸기,암거)" xfId="8008" xr:uid="{00000000-0005-0000-0000-00004D040000}"/>
    <cellStyle name="_PSC상부(내맘)_금포교수량_곤양1교수량(최종본)_실정보고서(물푸기,암거) 2" xfId="8009" xr:uid="{00000000-0005-0000-0000-00004E040000}"/>
    <cellStyle name="_PSC상부(내맘)_금포교수량_곤양1교수량_1.토공및호안공" xfId="8010" xr:uid="{00000000-0005-0000-0000-00004F040000}"/>
    <cellStyle name="_PSC상부(내맘)_금포교수량_곤양1교수량_1.토공및호안공 2" xfId="8011" xr:uid="{00000000-0005-0000-0000-000050040000}"/>
    <cellStyle name="_PSC상부(내맘)_금포교수량_곤양1교수량_실정보고서(물푸기,암거)" xfId="8012" xr:uid="{00000000-0005-0000-0000-000051040000}"/>
    <cellStyle name="_PSC상부(내맘)_금포교수량_곤양1교수량_실정보고서(물푸기,암거) 2" xfId="8013" xr:uid="{00000000-0005-0000-0000-000052040000}"/>
    <cellStyle name="_PSC상부(내맘)_금포교수량_금포교수량" xfId="8014" xr:uid="{00000000-0005-0000-0000-000053040000}"/>
    <cellStyle name="_PSC상부(내맘)_금포교수량_금포교수량 2" xfId="8015" xr:uid="{00000000-0005-0000-0000-000054040000}"/>
    <cellStyle name="_PSC상부(내맘)_금포교수량_금포교수량(최종본)" xfId="8016" xr:uid="{00000000-0005-0000-0000-000055040000}"/>
    <cellStyle name="_PSC상부(내맘)_금포교수량_금포교수량(최종본) 2" xfId="8017" xr:uid="{00000000-0005-0000-0000-000056040000}"/>
    <cellStyle name="_PSC상부(내맘)_금포교수량_금포교수량(최종본)_1.토공및호안공" xfId="8018" xr:uid="{00000000-0005-0000-0000-000057040000}"/>
    <cellStyle name="_PSC상부(내맘)_금포교수량_금포교수량(최종본)_1.토공및호안공 2" xfId="8019" xr:uid="{00000000-0005-0000-0000-000058040000}"/>
    <cellStyle name="_PSC상부(내맘)_금포교수량_금포교수량(최종본)_실정보고서(물푸기,암거)" xfId="8020" xr:uid="{00000000-0005-0000-0000-000059040000}"/>
    <cellStyle name="_PSC상부(내맘)_금포교수량_금포교수량(최종본)_실정보고서(물푸기,암거) 2" xfId="8021" xr:uid="{00000000-0005-0000-0000-00005A040000}"/>
    <cellStyle name="_PSC상부(내맘)_금포교수량_금포교수량_1.토공및호안공" xfId="8022" xr:uid="{00000000-0005-0000-0000-00005B040000}"/>
    <cellStyle name="_PSC상부(내맘)_금포교수량_금포교수량_1.토공및호안공 2" xfId="8023" xr:uid="{00000000-0005-0000-0000-00005C040000}"/>
    <cellStyle name="_PSC상부(내맘)_금포교수량_금포교수량_실정보고서(물푸기,암거)" xfId="8024" xr:uid="{00000000-0005-0000-0000-00005D040000}"/>
    <cellStyle name="_PSC상부(내맘)_금포교수량_금포교수량_실정보고서(물푸기,암거) 2" xfId="8025" xr:uid="{00000000-0005-0000-0000-00005E040000}"/>
    <cellStyle name="_PSC상부(내맘)_금포교수량_실정보고서(물푸기,암거)" xfId="8026" xr:uid="{00000000-0005-0000-0000-00005F040000}"/>
    <cellStyle name="_PSC상부(내맘)_금포교수량_실정보고서(물푸기,암거) 2" xfId="8027" xr:uid="{00000000-0005-0000-0000-000060040000}"/>
    <cellStyle name="_PSC상부(내맘)_금포교수량_파주교량수량산출서" xfId="8028" xr:uid="{00000000-0005-0000-0000-000061040000}"/>
    <cellStyle name="_PSC상부(내맘)_금포교수량_파주교량수량산출서 2" xfId="8029" xr:uid="{00000000-0005-0000-0000-000062040000}"/>
    <cellStyle name="_PSC상부(내맘)_금포교수량_파주교량수량산출서_1.토공및호안공" xfId="8030" xr:uid="{00000000-0005-0000-0000-000063040000}"/>
    <cellStyle name="_PSC상부(내맘)_금포교수량_파주교량수량산출서_1.토공및호안공 2" xfId="8031" xr:uid="{00000000-0005-0000-0000-000064040000}"/>
    <cellStyle name="_PSC상부(내맘)_금포교수량_파주교량수량산출서_실정보고서(물푸기,암거)" xfId="8032" xr:uid="{00000000-0005-0000-0000-000065040000}"/>
    <cellStyle name="_PSC상부(내맘)_금포교수량_파주교량수량산출서_실정보고서(물푸기,암거) 2" xfId="8033" xr:uid="{00000000-0005-0000-0000-000066040000}"/>
    <cellStyle name="_PSC상부(내맘)_실정보고서(물푸기,암거)" xfId="8034" xr:uid="{00000000-0005-0000-0000-000067040000}"/>
    <cellStyle name="_PSC상부(내맘)_실정보고서(물푸기,암거) 2" xfId="8035" xr:uid="{00000000-0005-0000-0000-000068040000}"/>
    <cellStyle name="_SS-ET   일위대가(9-1)" xfId="8036" xr:uid="{00000000-0005-0000-0000-000069040000}"/>
    <cellStyle name="_SS-ET공법_일위대가표(2010)" xfId="8037" xr:uid="{00000000-0005-0000-0000-00006A040000}"/>
    <cellStyle name="_SS-ET일위대가" xfId="8038" xr:uid="{00000000-0005-0000-0000-00006B040000}"/>
    <cellStyle name="_STA.2+300-2+860.9 배수계획(최종확정)" xfId="4243" xr:uid="{00000000-0005-0000-0000-00006C040000}"/>
    <cellStyle name="_VMS내역서" xfId="8039" xr:uid="{00000000-0005-0000-0000-00006D040000}"/>
    <cellStyle name="_가변고정링일위대가(9-5)" xfId="8040" xr:uid="{00000000-0005-0000-0000-00006E040000}"/>
    <cellStyle name="_가양-화곡내역(일위대가)" xfId="8041" xr:uid="{00000000-0005-0000-0000-00006F040000}"/>
    <cellStyle name="_가양-화곡내역(일위대가) 2" xfId="8042" xr:uid="{00000000-0005-0000-0000-000070040000}"/>
    <cellStyle name="_가양-화곡내역(일위대가)_1.토공및호안공" xfId="8043" xr:uid="{00000000-0005-0000-0000-000071040000}"/>
    <cellStyle name="_가양-화곡내역(일위대가)_1.토공및호안공 2" xfId="8044" xr:uid="{00000000-0005-0000-0000-000072040000}"/>
    <cellStyle name="_가양-화곡내역(일위대가)_2합류지점수량_0306" xfId="8045" xr:uid="{00000000-0005-0000-0000-000073040000}"/>
    <cellStyle name="_가양-화곡내역(일위대가)_2합류지점수량_0306 2" xfId="8046" xr:uid="{00000000-0005-0000-0000-000074040000}"/>
    <cellStyle name="_가양-화곡내역(일위대가)_2합류지점수량_0306_1.토공및호안공" xfId="8047" xr:uid="{00000000-0005-0000-0000-000075040000}"/>
    <cellStyle name="_가양-화곡내역(일위대가)_2합류지점수량_0306_1.토공및호안공 2" xfId="8048" xr:uid="{00000000-0005-0000-0000-000076040000}"/>
    <cellStyle name="_가양-화곡내역(일위대가)_2합류지점수량_0306_실정보고서(물푸기,암거)" xfId="8049" xr:uid="{00000000-0005-0000-0000-000077040000}"/>
    <cellStyle name="_가양-화곡내역(일위대가)_2합류지점수량_0306_실정보고서(물푸기,암거) 2" xfId="8050" xr:uid="{00000000-0005-0000-0000-000078040000}"/>
    <cellStyle name="_가양-화곡내역(일위대가)_5옹벽공" xfId="8051" xr:uid="{00000000-0005-0000-0000-000079040000}"/>
    <cellStyle name="_가양-화곡내역(일위대가)_5옹벽공 2" xfId="8052" xr:uid="{00000000-0005-0000-0000-00007A040000}"/>
    <cellStyle name="_가양-화곡내역(일위대가)_5옹벽공_1.토공및호안공" xfId="8053" xr:uid="{00000000-0005-0000-0000-00007B040000}"/>
    <cellStyle name="_가양-화곡내역(일위대가)_5옹벽공_1.토공및호안공 2" xfId="8054" xr:uid="{00000000-0005-0000-0000-00007C040000}"/>
    <cellStyle name="_가양-화곡내역(일위대가)_5옹벽공_2합류지점수량_0306" xfId="8055" xr:uid="{00000000-0005-0000-0000-00007D040000}"/>
    <cellStyle name="_가양-화곡내역(일위대가)_5옹벽공_2합류지점수량_0306 2" xfId="8056" xr:uid="{00000000-0005-0000-0000-00007E040000}"/>
    <cellStyle name="_가양-화곡내역(일위대가)_5옹벽공_2합류지점수량_0306_1.토공및호안공" xfId="8057" xr:uid="{00000000-0005-0000-0000-00007F040000}"/>
    <cellStyle name="_가양-화곡내역(일위대가)_5옹벽공_2합류지점수량_0306_1.토공및호안공 2" xfId="8058" xr:uid="{00000000-0005-0000-0000-000080040000}"/>
    <cellStyle name="_가양-화곡내역(일위대가)_5옹벽공_2합류지점수량_0306_실정보고서(물푸기,암거)" xfId="8059" xr:uid="{00000000-0005-0000-0000-000081040000}"/>
    <cellStyle name="_가양-화곡내역(일위대가)_5옹벽공_2합류지점수량_0306_실정보고서(물푸기,암거) 2" xfId="8060" xr:uid="{00000000-0005-0000-0000-000082040000}"/>
    <cellStyle name="_가양-화곡내역(일위대가)_5옹벽공_삼막천합류" xfId="8061" xr:uid="{00000000-0005-0000-0000-000083040000}"/>
    <cellStyle name="_가양-화곡내역(일위대가)_5옹벽공_삼막천합류 2" xfId="8062" xr:uid="{00000000-0005-0000-0000-000084040000}"/>
    <cellStyle name="_가양-화곡내역(일위대가)_5옹벽공_삼막천합류_1.토공및호안공" xfId="8063" xr:uid="{00000000-0005-0000-0000-000085040000}"/>
    <cellStyle name="_가양-화곡내역(일위대가)_5옹벽공_삼막천합류_1.토공및호안공 2" xfId="8064" xr:uid="{00000000-0005-0000-0000-000086040000}"/>
    <cellStyle name="_가양-화곡내역(일위대가)_5옹벽공_삼막천합류_실정보고서(물푸기,암거)" xfId="8065" xr:uid="{00000000-0005-0000-0000-000087040000}"/>
    <cellStyle name="_가양-화곡내역(일위대가)_5옹벽공_삼막천합류_실정보고서(물푸기,암거) 2" xfId="8066" xr:uid="{00000000-0005-0000-0000-000088040000}"/>
    <cellStyle name="_가양-화곡내역(일위대가)_5옹벽공_삼성천합류" xfId="8067" xr:uid="{00000000-0005-0000-0000-000089040000}"/>
    <cellStyle name="_가양-화곡내역(일위대가)_5옹벽공_삼성천합류 2" xfId="8068" xr:uid="{00000000-0005-0000-0000-00008A040000}"/>
    <cellStyle name="_가양-화곡내역(일위대가)_5옹벽공_삼성천합류_1.토공및호안공" xfId="8069" xr:uid="{00000000-0005-0000-0000-00008B040000}"/>
    <cellStyle name="_가양-화곡내역(일위대가)_5옹벽공_삼성천합류_1.토공및호안공 2" xfId="8070" xr:uid="{00000000-0005-0000-0000-00008C040000}"/>
    <cellStyle name="_가양-화곡내역(일위대가)_5옹벽공_삼성천합류_실정보고서(물푸기,암거)" xfId="8071" xr:uid="{00000000-0005-0000-0000-00008D040000}"/>
    <cellStyle name="_가양-화곡내역(일위대가)_5옹벽공_삼성천합류_실정보고서(물푸기,암거) 2" xfId="8072" xr:uid="{00000000-0005-0000-0000-00008E040000}"/>
    <cellStyle name="_가양-화곡내역(일위대가)_5옹벽공_수량산출서" xfId="8073" xr:uid="{00000000-0005-0000-0000-00008F040000}"/>
    <cellStyle name="_가양-화곡내역(일위대가)_5옹벽공_수량산출서 2" xfId="8074" xr:uid="{00000000-0005-0000-0000-000090040000}"/>
    <cellStyle name="_가양-화곡내역(일위대가)_5옹벽공_수량산출서(삼막천합류)" xfId="8075" xr:uid="{00000000-0005-0000-0000-000091040000}"/>
    <cellStyle name="_가양-화곡내역(일위대가)_5옹벽공_수량산출서(삼막천합류) 2" xfId="8076" xr:uid="{00000000-0005-0000-0000-000092040000}"/>
    <cellStyle name="_가양-화곡내역(일위대가)_5옹벽공_수량산출서(삼막천합류)_1.토공및호안공" xfId="8077" xr:uid="{00000000-0005-0000-0000-000093040000}"/>
    <cellStyle name="_가양-화곡내역(일위대가)_5옹벽공_수량산출서(삼막천합류)_1.토공및호안공 2" xfId="8078" xr:uid="{00000000-0005-0000-0000-000094040000}"/>
    <cellStyle name="_가양-화곡내역(일위대가)_5옹벽공_수량산출서(삼막천합류)_실정보고서(물푸기,암거)" xfId="8079" xr:uid="{00000000-0005-0000-0000-000095040000}"/>
    <cellStyle name="_가양-화곡내역(일위대가)_5옹벽공_수량산출서(삼막천합류)_실정보고서(물푸기,암거) 2" xfId="8080" xr:uid="{00000000-0005-0000-0000-000096040000}"/>
    <cellStyle name="_가양-화곡내역(일위대가)_5옹벽공_수량산출서(삼성천합류)" xfId="8081" xr:uid="{00000000-0005-0000-0000-000097040000}"/>
    <cellStyle name="_가양-화곡내역(일위대가)_5옹벽공_수량산출서(삼성천합류) 2" xfId="8082" xr:uid="{00000000-0005-0000-0000-000098040000}"/>
    <cellStyle name="_가양-화곡내역(일위대가)_5옹벽공_수량산출서(삼성천합류)_1.토공및호안공" xfId="8083" xr:uid="{00000000-0005-0000-0000-000099040000}"/>
    <cellStyle name="_가양-화곡내역(일위대가)_5옹벽공_수량산출서(삼성천합류)_1.토공및호안공 2" xfId="8084" xr:uid="{00000000-0005-0000-0000-00009A040000}"/>
    <cellStyle name="_가양-화곡내역(일위대가)_5옹벽공_수량산출서(삼성천합류)_실정보고서(물푸기,암거)" xfId="8085" xr:uid="{00000000-0005-0000-0000-00009B040000}"/>
    <cellStyle name="_가양-화곡내역(일위대가)_5옹벽공_수량산출서(삼성천합류)_실정보고서(물푸기,암거) 2" xfId="8086" xr:uid="{00000000-0005-0000-0000-00009C040000}"/>
    <cellStyle name="_가양-화곡내역(일위대가)_5옹벽공_수량산출서(안양5동계단)" xfId="8087" xr:uid="{00000000-0005-0000-0000-00009D040000}"/>
    <cellStyle name="_가양-화곡내역(일위대가)_5옹벽공_수량산출서(안양5동계단) 2" xfId="8088" xr:uid="{00000000-0005-0000-0000-00009E040000}"/>
    <cellStyle name="_가양-화곡내역(일위대가)_5옹벽공_수량산출서(안양5동계단)_1.토공및호안공" xfId="8089" xr:uid="{00000000-0005-0000-0000-00009F040000}"/>
    <cellStyle name="_가양-화곡내역(일위대가)_5옹벽공_수량산출서(안양5동계단)_1.토공및호안공 2" xfId="8090" xr:uid="{00000000-0005-0000-0000-0000A0040000}"/>
    <cellStyle name="_가양-화곡내역(일위대가)_5옹벽공_수량산출서(안양5동계단)_실정보고서(물푸기,암거)" xfId="8091" xr:uid="{00000000-0005-0000-0000-0000A1040000}"/>
    <cellStyle name="_가양-화곡내역(일위대가)_5옹벽공_수량산출서(안양5동계단)_실정보고서(물푸기,암거) 2" xfId="8092" xr:uid="{00000000-0005-0000-0000-0000A2040000}"/>
    <cellStyle name="_가양-화곡내역(일위대가)_5옹벽공_수량산출서_1.토공및호안공" xfId="8093" xr:uid="{00000000-0005-0000-0000-0000A3040000}"/>
    <cellStyle name="_가양-화곡내역(일위대가)_5옹벽공_수량산출서_1.토공및호안공 2" xfId="8094" xr:uid="{00000000-0005-0000-0000-0000A4040000}"/>
    <cellStyle name="_가양-화곡내역(일위대가)_5옹벽공_수량산출서_실정보고서(물푸기,암거)" xfId="8095" xr:uid="{00000000-0005-0000-0000-0000A5040000}"/>
    <cellStyle name="_가양-화곡내역(일위대가)_5옹벽공_수량산출서_실정보고서(물푸기,암거) 2" xfId="8096" xr:uid="{00000000-0005-0000-0000-0000A6040000}"/>
    <cellStyle name="_가양-화곡내역(일위대가)_5옹벽공_실정보고서(물푸기,암거)" xfId="8097" xr:uid="{00000000-0005-0000-0000-0000A7040000}"/>
    <cellStyle name="_가양-화곡내역(일위대가)_5옹벽공_실정보고서(물푸기,암거) 2" xfId="8098" xr:uid="{00000000-0005-0000-0000-0000A8040000}"/>
    <cellStyle name="_가양-화곡내역(일위대가)_가양-화곡내역(토형100M)" xfId="8099" xr:uid="{00000000-0005-0000-0000-0000A9040000}"/>
    <cellStyle name="_가양-화곡내역(일위대가)_가양-화곡내역(토형100M) 2" xfId="8100" xr:uid="{00000000-0005-0000-0000-0000AA040000}"/>
    <cellStyle name="_가양-화곡내역(일위대가)_가양-화곡내역(토형100M)_1.토공및호안공" xfId="8101" xr:uid="{00000000-0005-0000-0000-0000AB040000}"/>
    <cellStyle name="_가양-화곡내역(일위대가)_가양-화곡내역(토형100M)_1.토공및호안공 2" xfId="8102" xr:uid="{00000000-0005-0000-0000-0000AC040000}"/>
    <cellStyle name="_가양-화곡내역(일위대가)_가양-화곡내역(토형100M)_2합류지점수량_0306" xfId="8103" xr:uid="{00000000-0005-0000-0000-0000AD040000}"/>
    <cellStyle name="_가양-화곡내역(일위대가)_가양-화곡내역(토형100M)_2합류지점수량_0306 2" xfId="8104" xr:uid="{00000000-0005-0000-0000-0000AE040000}"/>
    <cellStyle name="_가양-화곡내역(일위대가)_가양-화곡내역(토형100M)_2합류지점수량_0306_1.토공및호안공" xfId="8105" xr:uid="{00000000-0005-0000-0000-0000AF040000}"/>
    <cellStyle name="_가양-화곡내역(일위대가)_가양-화곡내역(토형100M)_2합류지점수량_0306_1.토공및호안공 2" xfId="8106" xr:uid="{00000000-0005-0000-0000-0000B0040000}"/>
    <cellStyle name="_가양-화곡내역(일위대가)_가양-화곡내역(토형100M)_2합류지점수량_0306_실정보고서(물푸기,암거)" xfId="8107" xr:uid="{00000000-0005-0000-0000-0000B1040000}"/>
    <cellStyle name="_가양-화곡내역(일위대가)_가양-화곡내역(토형100M)_2합류지점수량_0306_실정보고서(물푸기,암거) 2" xfId="8108" xr:uid="{00000000-0005-0000-0000-0000B2040000}"/>
    <cellStyle name="_가양-화곡내역(일위대가)_가양-화곡내역(토형100M)_5옹벽공" xfId="8109" xr:uid="{00000000-0005-0000-0000-0000B3040000}"/>
    <cellStyle name="_가양-화곡내역(일위대가)_가양-화곡내역(토형100M)_5옹벽공 2" xfId="8110" xr:uid="{00000000-0005-0000-0000-0000B4040000}"/>
    <cellStyle name="_가양-화곡내역(일위대가)_가양-화곡내역(토형100M)_5옹벽공_1.토공및호안공" xfId="8111" xr:uid="{00000000-0005-0000-0000-0000B5040000}"/>
    <cellStyle name="_가양-화곡내역(일위대가)_가양-화곡내역(토형100M)_5옹벽공_1.토공및호안공 2" xfId="8112" xr:uid="{00000000-0005-0000-0000-0000B6040000}"/>
    <cellStyle name="_가양-화곡내역(일위대가)_가양-화곡내역(토형100M)_5옹벽공_2합류지점수량_0306" xfId="8113" xr:uid="{00000000-0005-0000-0000-0000B7040000}"/>
    <cellStyle name="_가양-화곡내역(일위대가)_가양-화곡내역(토형100M)_5옹벽공_2합류지점수량_0306 2" xfId="8114" xr:uid="{00000000-0005-0000-0000-0000B8040000}"/>
    <cellStyle name="_가양-화곡내역(일위대가)_가양-화곡내역(토형100M)_5옹벽공_2합류지점수량_0306_1.토공및호안공" xfId="8115" xr:uid="{00000000-0005-0000-0000-0000B9040000}"/>
    <cellStyle name="_가양-화곡내역(일위대가)_가양-화곡내역(토형100M)_5옹벽공_2합류지점수량_0306_1.토공및호안공 2" xfId="8116" xr:uid="{00000000-0005-0000-0000-0000BA040000}"/>
    <cellStyle name="_가양-화곡내역(일위대가)_가양-화곡내역(토형100M)_5옹벽공_2합류지점수량_0306_실정보고서(물푸기,암거)" xfId="8117" xr:uid="{00000000-0005-0000-0000-0000BB040000}"/>
    <cellStyle name="_가양-화곡내역(일위대가)_가양-화곡내역(토형100M)_5옹벽공_2합류지점수량_0306_실정보고서(물푸기,암거) 2" xfId="8118" xr:uid="{00000000-0005-0000-0000-0000BC040000}"/>
    <cellStyle name="_가양-화곡내역(일위대가)_가양-화곡내역(토형100M)_5옹벽공_삼막천합류" xfId="8119" xr:uid="{00000000-0005-0000-0000-0000BD040000}"/>
    <cellStyle name="_가양-화곡내역(일위대가)_가양-화곡내역(토형100M)_5옹벽공_삼막천합류 2" xfId="8120" xr:uid="{00000000-0005-0000-0000-0000BE040000}"/>
    <cellStyle name="_가양-화곡내역(일위대가)_가양-화곡내역(토형100M)_5옹벽공_삼막천합류_1.토공및호안공" xfId="8121" xr:uid="{00000000-0005-0000-0000-0000BF040000}"/>
    <cellStyle name="_가양-화곡내역(일위대가)_가양-화곡내역(토형100M)_5옹벽공_삼막천합류_1.토공및호안공 2" xfId="8122" xr:uid="{00000000-0005-0000-0000-0000C0040000}"/>
    <cellStyle name="_가양-화곡내역(일위대가)_가양-화곡내역(토형100M)_5옹벽공_삼막천합류_실정보고서(물푸기,암거)" xfId="8123" xr:uid="{00000000-0005-0000-0000-0000C1040000}"/>
    <cellStyle name="_가양-화곡내역(일위대가)_가양-화곡내역(토형100M)_5옹벽공_삼막천합류_실정보고서(물푸기,암거) 2" xfId="8124" xr:uid="{00000000-0005-0000-0000-0000C2040000}"/>
    <cellStyle name="_가양-화곡내역(일위대가)_가양-화곡내역(토형100M)_5옹벽공_삼성천합류" xfId="8125" xr:uid="{00000000-0005-0000-0000-0000C3040000}"/>
    <cellStyle name="_가양-화곡내역(일위대가)_가양-화곡내역(토형100M)_5옹벽공_삼성천합류 2" xfId="8126" xr:uid="{00000000-0005-0000-0000-0000C4040000}"/>
    <cellStyle name="_가양-화곡내역(일위대가)_가양-화곡내역(토형100M)_5옹벽공_삼성천합류_1.토공및호안공" xfId="8127" xr:uid="{00000000-0005-0000-0000-0000C5040000}"/>
    <cellStyle name="_가양-화곡내역(일위대가)_가양-화곡내역(토형100M)_5옹벽공_삼성천합류_1.토공및호안공 2" xfId="8128" xr:uid="{00000000-0005-0000-0000-0000C6040000}"/>
    <cellStyle name="_가양-화곡내역(일위대가)_가양-화곡내역(토형100M)_5옹벽공_삼성천합류_실정보고서(물푸기,암거)" xfId="8129" xr:uid="{00000000-0005-0000-0000-0000C7040000}"/>
    <cellStyle name="_가양-화곡내역(일위대가)_가양-화곡내역(토형100M)_5옹벽공_삼성천합류_실정보고서(물푸기,암거) 2" xfId="8130" xr:uid="{00000000-0005-0000-0000-0000C8040000}"/>
    <cellStyle name="_가양-화곡내역(일위대가)_가양-화곡내역(토형100M)_5옹벽공_수량산출서" xfId="8131" xr:uid="{00000000-0005-0000-0000-0000C9040000}"/>
    <cellStyle name="_가양-화곡내역(일위대가)_가양-화곡내역(토형100M)_5옹벽공_수량산출서 2" xfId="8132" xr:uid="{00000000-0005-0000-0000-0000CA040000}"/>
    <cellStyle name="_가양-화곡내역(일위대가)_가양-화곡내역(토형100M)_5옹벽공_수량산출서(삼막천합류)" xfId="8133" xr:uid="{00000000-0005-0000-0000-0000CB040000}"/>
    <cellStyle name="_가양-화곡내역(일위대가)_가양-화곡내역(토형100M)_5옹벽공_수량산출서(삼막천합류) 2" xfId="8134" xr:uid="{00000000-0005-0000-0000-0000CC040000}"/>
    <cellStyle name="_가양-화곡내역(일위대가)_가양-화곡내역(토형100M)_5옹벽공_수량산출서(삼막천합류)_1.토공및호안공" xfId="8135" xr:uid="{00000000-0005-0000-0000-0000CD040000}"/>
    <cellStyle name="_가양-화곡내역(일위대가)_가양-화곡내역(토형100M)_5옹벽공_수량산출서(삼막천합류)_1.토공및호안공 2" xfId="8136" xr:uid="{00000000-0005-0000-0000-0000CE040000}"/>
    <cellStyle name="_가양-화곡내역(일위대가)_가양-화곡내역(토형100M)_5옹벽공_수량산출서(삼막천합류)_실정보고서(물푸기,암거)" xfId="8137" xr:uid="{00000000-0005-0000-0000-0000CF040000}"/>
    <cellStyle name="_가양-화곡내역(일위대가)_가양-화곡내역(토형100M)_5옹벽공_수량산출서(삼막천합류)_실정보고서(물푸기,암거) 2" xfId="8138" xr:uid="{00000000-0005-0000-0000-0000D0040000}"/>
    <cellStyle name="_가양-화곡내역(일위대가)_가양-화곡내역(토형100M)_5옹벽공_수량산출서(삼성천합류)" xfId="8139" xr:uid="{00000000-0005-0000-0000-0000D1040000}"/>
    <cellStyle name="_가양-화곡내역(일위대가)_가양-화곡내역(토형100M)_5옹벽공_수량산출서(삼성천합류) 2" xfId="8140" xr:uid="{00000000-0005-0000-0000-0000D2040000}"/>
    <cellStyle name="_가양-화곡내역(일위대가)_가양-화곡내역(토형100M)_5옹벽공_수량산출서(삼성천합류)_1.토공및호안공" xfId="8141" xr:uid="{00000000-0005-0000-0000-0000D3040000}"/>
    <cellStyle name="_가양-화곡내역(일위대가)_가양-화곡내역(토형100M)_5옹벽공_수량산출서(삼성천합류)_1.토공및호안공 2" xfId="8142" xr:uid="{00000000-0005-0000-0000-0000D4040000}"/>
    <cellStyle name="_가양-화곡내역(일위대가)_가양-화곡내역(토형100M)_5옹벽공_수량산출서(삼성천합류)_실정보고서(물푸기,암거)" xfId="8143" xr:uid="{00000000-0005-0000-0000-0000D5040000}"/>
    <cellStyle name="_가양-화곡내역(일위대가)_가양-화곡내역(토형100M)_5옹벽공_수량산출서(삼성천합류)_실정보고서(물푸기,암거) 2" xfId="8144" xr:uid="{00000000-0005-0000-0000-0000D6040000}"/>
    <cellStyle name="_가양-화곡내역(일위대가)_가양-화곡내역(토형100M)_5옹벽공_수량산출서(안양5동계단)" xfId="8145" xr:uid="{00000000-0005-0000-0000-0000D7040000}"/>
    <cellStyle name="_가양-화곡내역(일위대가)_가양-화곡내역(토형100M)_5옹벽공_수량산출서(안양5동계단) 2" xfId="8146" xr:uid="{00000000-0005-0000-0000-0000D8040000}"/>
    <cellStyle name="_가양-화곡내역(일위대가)_가양-화곡내역(토형100M)_5옹벽공_수량산출서(안양5동계단)_1.토공및호안공" xfId="8147" xr:uid="{00000000-0005-0000-0000-0000D9040000}"/>
    <cellStyle name="_가양-화곡내역(일위대가)_가양-화곡내역(토형100M)_5옹벽공_수량산출서(안양5동계단)_1.토공및호안공 2" xfId="8148" xr:uid="{00000000-0005-0000-0000-0000DA040000}"/>
    <cellStyle name="_가양-화곡내역(일위대가)_가양-화곡내역(토형100M)_5옹벽공_수량산출서(안양5동계단)_실정보고서(물푸기,암거)" xfId="8149" xr:uid="{00000000-0005-0000-0000-0000DB040000}"/>
    <cellStyle name="_가양-화곡내역(일위대가)_가양-화곡내역(토형100M)_5옹벽공_수량산출서(안양5동계단)_실정보고서(물푸기,암거) 2" xfId="8150" xr:uid="{00000000-0005-0000-0000-0000DC040000}"/>
    <cellStyle name="_가양-화곡내역(일위대가)_가양-화곡내역(토형100M)_5옹벽공_수량산출서_1.토공및호안공" xfId="8151" xr:uid="{00000000-0005-0000-0000-0000DD040000}"/>
    <cellStyle name="_가양-화곡내역(일위대가)_가양-화곡내역(토형100M)_5옹벽공_수량산출서_1.토공및호안공 2" xfId="8152" xr:uid="{00000000-0005-0000-0000-0000DE040000}"/>
    <cellStyle name="_가양-화곡내역(일위대가)_가양-화곡내역(토형100M)_5옹벽공_수량산출서_실정보고서(물푸기,암거)" xfId="8153" xr:uid="{00000000-0005-0000-0000-0000DF040000}"/>
    <cellStyle name="_가양-화곡내역(일위대가)_가양-화곡내역(토형100M)_5옹벽공_수량산출서_실정보고서(물푸기,암거) 2" xfId="8154" xr:uid="{00000000-0005-0000-0000-0000E0040000}"/>
    <cellStyle name="_가양-화곡내역(일위대가)_가양-화곡내역(토형100M)_5옹벽공_실정보고서(물푸기,암거)" xfId="8155" xr:uid="{00000000-0005-0000-0000-0000E1040000}"/>
    <cellStyle name="_가양-화곡내역(일위대가)_가양-화곡내역(토형100M)_5옹벽공_실정보고서(물푸기,암거) 2" xfId="8156" xr:uid="{00000000-0005-0000-0000-0000E2040000}"/>
    <cellStyle name="_가양-화곡내역(일위대가)_가양-화곡내역(토형100M)_삼막천합류" xfId="8157" xr:uid="{00000000-0005-0000-0000-0000E3040000}"/>
    <cellStyle name="_가양-화곡내역(일위대가)_가양-화곡내역(토형100M)_삼막천합류 2" xfId="8158" xr:uid="{00000000-0005-0000-0000-0000E4040000}"/>
    <cellStyle name="_가양-화곡내역(일위대가)_가양-화곡내역(토형100M)_삼막천합류_1.토공및호안공" xfId="8159" xr:uid="{00000000-0005-0000-0000-0000E5040000}"/>
    <cellStyle name="_가양-화곡내역(일위대가)_가양-화곡내역(토형100M)_삼막천합류_1.토공및호안공 2" xfId="8160" xr:uid="{00000000-0005-0000-0000-0000E6040000}"/>
    <cellStyle name="_가양-화곡내역(일위대가)_가양-화곡내역(토형100M)_삼막천합류_실정보고서(물푸기,암거)" xfId="8161" xr:uid="{00000000-0005-0000-0000-0000E7040000}"/>
    <cellStyle name="_가양-화곡내역(일위대가)_가양-화곡내역(토형100M)_삼막천합류_실정보고서(물푸기,암거) 2" xfId="8162" xr:uid="{00000000-0005-0000-0000-0000E8040000}"/>
    <cellStyle name="_가양-화곡내역(일위대가)_가양-화곡내역(토형100M)_삼성천합류" xfId="8163" xr:uid="{00000000-0005-0000-0000-0000E9040000}"/>
    <cellStyle name="_가양-화곡내역(일위대가)_가양-화곡내역(토형100M)_삼성천합류 2" xfId="8164" xr:uid="{00000000-0005-0000-0000-0000EA040000}"/>
    <cellStyle name="_가양-화곡내역(일위대가)_가양-화곡내역(토형100M)_삼성천합류_1.토공및호안공" xfId="8165" xr:uid="{00000000-0005-0000-0000-0000EB040000}"/>
    <cellStyle name="_가양-화곡내역(일위대가)_가양-화곡내역(토형100M)_삼성천합류_1.토공및호안공 2" xfId="8166" xr:uid="{00000000-0005-0000-0000-0000EC040000}"/>
    <cellStyle name="_가양-화곡내역(일위대가)_가양-화곡내역(토형100M)_삼성천합류_실정보고서(물푸기,암거)" xfId="8167" xr:uid="{00000000-0005-0000-0000-0000ED040000}"/>
    <cellStyle name="_가양-화곡내역(일위대가)_가양-화곡내역(토형100M)_삼성천합류_실정보고서(물푸기,암거) 2" xfId="8168" xr:uid="{00000000-0005-0000-0000-0000EE040000}"/>
    <cellStyle name="_가양-화곡내역(일위대가)_가양-화곡내역(토형100M)_수량산출" xfId="8169" xr:uid="{00000000-0005-0000-0000-0000EF040000}"/>
    <cellStyle name="_가양-화곡내역(일위대가)_가양-화곡내역(토형100M)_수량산출 2" xfId="8170" xr:uid="{00000000-0005-0000-0000-0000F0040000}"/>
    <cellStyle name="_가양-화곡내역(일위대가)_가양-화곡내역(토형100M)_수량산출_1.토공및호안공" xfId="8171" xr:uid="{00000000-0005-0000-0000-0000F1040000}"/>
    <cellStyle name="_가양-화곡내역(일위대가)_가양-화곡내역(토형100M)_수량산출_1.토공및호안공 2" xfId="8172" xr:uid="{00000000-0005-0000-0000-0000F2040000}"/>
    <cellStyle name="_가양-화곡내역(일위대가)_가양-화곡내역(토형100M)_수량산출_2합류지점수량_0306" xfId="8173" xr:uid="{00000000-0005-0000-0000-0000F3040000}"/>
    <cellStyle name="_가양-화곡내역(일위대가)_가양-화곡내역(토형100M)_수량산출_2합류지점수량_0306 2" xfId="8174" xr:uid="{00000000-0005-0000-0000-0000F4040000}"/>
    <cellStyle name="_가양-화곡내역(일위대가)_가양-화곡내역(토형100M)_수량산출_2합류지점수량_0306_1.토공및호안공" xfId="8175" xr:uid="{00000000-0005-0000-0000-0000F5040000}"/>
    <cellStyle name="_가양-화곡내역(일위대가)_가양-화곡내역(토형100M)_수량산출_2합류지점수량_0306_1.토공및호안공 2" xfId="8176" xr:uid="{00000000-0005-0000-0000-0000F6040000}"/>
    <cellStyle name="_가양-화곡내역(일위대가)_가양-화곡내역(토형100M)_수량산출_2합류지점수량_0306_실정보고서(물푸기,암거)" xfId="8177" xr:uid="{00000000-0005-0000-0000-0000F7040000}"/>
    <cellStyle name="_가양-화곡내역(일위대가)_가양-화곡내역(토형100M)_수량산출_2합류지점수량_0306_실정보고서(물푸기,암거) 2" xfId="8178" xr:uid="{00000000-0005-0000-0000-0000F8040000}"/>
    <cellStyle name="_가양-화곡내역(일위대가)_가양-화곡내역(토형100M)_수량산출_5옹벽공" xfId="8179" xr:uid="{00000000-0005-0000-0000-0000F9040000}"/>
    <cellStyle name="_가양-화곡내역(일위대가)_가양-화곡내역(토형100M)_수량산출_5옹벽공 2" xfId="8180" xr:uid="{00000000-0005-0000-0000-0000FA040000}"/>
    <cellStyle name="_가양-화곡내역(일위대가)_가양-화곡내역(토형100M)_수량산출_5옹벽공_1.토공및호안공" xfId="8181" xr:uid="{00000000-0005-0000-0000-0000FB040000}"/>
    <cellStyle name="_가양-화곡내역(일위대가)_가양-화곡내역(토형100M)_수량산출_5옹벽공_1.토공및호안공 2" xfId="8182" xr:uid="{00000000-0005-0000-0000-0000FC040000}"/>
    <cellStyle name="_가양-화곡내역(일위대가)_가양-화곡내역(토형100M)_수량산출_5옹벽공_2합류지점수량_0306" xfId="8183" xr:uid="{00000000-0005-0000-0000-0000FD040000}"/>
    <cellStyle name="_가양-화곡내역(일위대가)_가양-화곡내역(토형100M)_수량산출_5옹벽공_2합류지점수량_0306 2" xfId="8184" xr:uid="{00000000-0005-0000-0000-0000FE040000}"/>
    <cellStyle name="_가양-화곡내역(일위대가)_가양-화곡내역(토형100M)_수량산출_5옹벽공_2합류지점수량_0306_1.토공및호안공" xfId="8185" xr:uid="{00000000-0005-0000-0000-0000FF040000}"/>
    <cellStyle name="_가양-화곡내역(일위대가)_가양-화곡내역(토형100M)_수량산출_5옹벽공_2합류지점수량_0306_1.토공및호안공 2" xfId="8186" xr:uid="{00000000-0005-0000-0000-000000050000}"/>
    <cellStyle name="_가양-화곡내역(일위대가)_가양-화곡내역(토형100M)_수량산출_5옹벽공_2합류지점수량_0306_실정보고서(물푸기,암거)" xfId="8187" xr:uid="{00000000-0005-0000-0000-000001050000}"/>
    <cellStyle name="_가양-화곡내역(일위대가)_가양-화곡내역(토형100M)_수량산출_5옹벽공_2합류지점수량_0306_실정보고서(물푸기,암거) 2" xfId="8188" xr:uid="{00000000-0005-0000-0000-000002050000}"/>
    <cellStyle name="_가양-화곡내역(일위대가)_가양-화곡내역(토형100M)_수량산출_5옹벽공_삼막천합류" xfId="8189" xr:uid="{00000000-0005-0000-0000-000003050000}"/>
    <cellStyle name="_가양-화곡내역(일위대가)_가양-화곡내역(토형100M)_수량산출_5옹벽공_삼막천합류 2" xfId="8190" xr:uid="{00000000-0005-0000-0000-000004050000}"/>
    <cellStyle name="_가양-화곡내역(일위대가)_가양-화곡내역(토형100M)_수량산출_5옹벽공_삼막천합류_1.토공및호안공" xfId="8191" xr:uid="{00000000-0005-0000-0000-000005050000}"/>
    <cellStyle name="_가양-화곡내역(일위대가)_가양-화곡내역(토형100M)_수량산출_5옹벽공_삼막천합류_1.토공및호안공 2" xfId="8192" xr:uid="{00000000-0005-0000-0000-000006050000}"/>
    <cellStyle name="_가양-화곡내역(일위대가)_가양-화곡내역(토형100M)_수량산출_5옹벽공_삼막천합류_실정보고서(물푸기,암거)" xfId="8193" xr:uid="{00000000-0005-0000-0000-000007050000}"/>
    <cellStyle name="_가양-화곡내역(일위대가)_가양-화곡내역(토형100M)_수량산출_5옹벽공_삼막천합류_실정보고서(물푸기,암거) 2" xfId="8194" xr:uid="{00000000-0005-0000-0000-000008050000}"/>
    <cellStyle name="_가양-화곡내역(일위대가)_가양-화곡내역(토형100M)_수량산출_5옹벽공_삼성천합류" xfId="8195" xr:uid="{00000000-0005-0000-0000-000009050000}"/>
    <cellStyle name="_가양-화곡내역(일위대가)_가양-화곡내역(토형100M)_수량산출_5옹벽공_삼성천합류 2" xfId="8196" xr:uid="{00000000-0005-0000-0000-00000A050000}"/>
    <cellStyle name="_가양-화곡내역(일위대가)_가양-화곡내역(토형100M)_수량산출_5옹벽공_삼성천합류_1.토공및호안공" xfId="8197" xr:uid="{00000000-0005-0000-0000-00000B050000}"/>
    <cellStyle name="_가양-화곡내역(일위대가)_가양-화곡내역(토형100M)_수량산출_5옹벽공_삼성천합류_1.토공및호안공 2" xfId="8198" xr:uid="{00000000-0005-0000-0000-00000C050000}"/>
    <cellStyle name="_가양-화곡내역(일위대가)_가양-화곡내역(토형100M)_수량산출_5옹벽공_삼성천합류_실정보고서(물푸기,암거)" xfId="8199" xr:uid="{00000000-0005-0000-0000-00000D050000}"/>
    <cellStyle name="_가양-화곡내역(일위대가)_가양-화곡내역(토형100M)_수량산출_5옹벽공_삼성천합류_실정보고서(물푸기,암거) 2" xfId="8200" xr:uid="{00000000-0005-0000-0000-00000E050000}"/>
    <cellStyle name="_가양-화곡내역(일위대가)_가양-화곡내역(토형100M)_수량산출_5옹벽공_수량산출서" xfId="8201" xr:uid="{00000000-0005-0000-0000-00000F050000}"/>
    <cellStyle name="_가양-화곡내역(일위대가)_가양-화곡내역(토형100M)_수량산출_5옹벽공_수량산출서 2" xfId="8202" xr:uid="{00000000-0005-0000-0000-000010050000}"/>
    <cellStyle name="_가양-화곡내역(일위대가)_가양-화곡내역(토형100M)_수량산출_5옹벽공_수량산출서(삼막천합류)" xfId="8203" xr:uid="{00000000-0005-0000-0000-000011050000}"/>
    <cellStyle name="_가양-화곡내역(일위대가)_가양-화곡내역(토형100M)_수량산출_5옹벽공_수량산출서(삼막천합류) 2" xfId="8204" xr:uid="{00000000-0005-0000-0000-000012050000}"/>
    <cellStyle name="_가양-화곡내역(일위대가)_가양-화곡내역(토형100M)_수량산출_5옹벽공_수량산출서(삼막천합류)_1.토공및호안공" xfId="8205" xr:uid="{00000000-0005-0000-0000-000013050000}"/>
    <cellStyle name="_가양-화곡내역(일위대가)_가양-화곡내역(토형100M)_수량산출_5옹벽공_수량산출서(삼막천합류)_1.토공및호안공 2" xfId="8206" xr:uid="{00000000-0005-0000-0000-000014050000}"/>
    <cellStyle name="_가양-화곡내역(일위대가)_가양-화곡내역(토형100M)_수량산출_5옹벽공_수량산출서(삼막천합류)_실정보고서(물푸기,암거)" xfId="8207" xr:uid="{00000000-0005-0000-0000-000015050000}"/>
    <cellStyle name="_가양-화곡내역(일위대가)_가양-화곡내역(토형100M)_수량산출_5옹벽공_수량산출서(삼막천합류)_실정보고서(물푸기,암거) 2" xfId="8208" xr:uid="{00000000-0005-0000-0000-000016050000}"/>
    <cellStyle name="_가양-화곡내역(일위대가)_가양-화곡내역(토형100M)_수량산출_5옹벽공_수량산출서(삼성천합류)" xfId="8209" xr:uid="{00000000-0005-0000-0000-000017050000}"/>
    <cellStyle name="_가양-화곡내역(일위대가)_가양-화곡내역(토형100M)_수량산출_5옹벽공_수량산출서(삼성천합류) 2" xfId="8210" xr:uid="{00000000-0005-0000-0000-000018050000}"/>
    <cellStyle name="_가양-화곡내역(일위대가)_가양-화곡내역(토형100M)_수량산출_5옹벽공_수량산출서(삼성천합류)_1.토공및호안공" xfId="8211" xr:uid="{00000000-0005-0000-0000-000019050000}"/>
    <cellStyle name="_가양-화곡내역(일위대가)_가양-화곡내역(토형100M)_수량산출_5옹벽공_수량산출서(삼성천합류)_1.토공및호안공 2" xfId="8212" xr:uid="{00000000-0005-0000-0000-00001A050000}"/>
    <cellStyle name="_가양-화곡내역(일위대가)_가양-화곡내역(토형100M)_수량산출_5옹벽공_수량산출서(삼성천합류)_실정보고서(물푸기,암거)" xfId="8213" xr:uid="{00000000-0005-0000-0000-00001B050000}"/>
    <cellStyle name="_가양-화곡내역(일위대가)_가양-화곡내역(토형100M)_수량산출_5옹벽공_수량산출서(삼성천합류)_실정보고서(물푸기,암거) 2" xfId="8214" xr:uid="{00000000-0005-0000-0000-00001C050000}"/>
    <cellStyle name="_가양-화곡내역(일위대가)_가양-화곡내역(토형100M)_수량산출_5옹벽공_수량산출서(안양5동계단)" xfId="8215" xr:uid="{00000000-0005-0000-0000-00001D050000}"/>
    <cellStyle name="_가양-화곡내역(일위대가)_가양-화곡내역(토형100M)_수량산출_5옹벽공_수량산출서(안양5동계단) 2" xfId="8216" xr:uid="{00000000-0005-0000-0000-00001E050000}"/>
    <cellStyle name="_가양-화곡내역(일위대가)_가양-화곡내역(토형100M)_수량산출_5옹벽공_수량산출서(안양5동계단)_1.토공및호안공" xfId="8217" xr:uid="{00000000-0005-0000-0000-00001F050000}"/>
    <cellStyle name="_가양-화곡내역(일위대가)_가양-화곡내역(토형100M)_수량산출_5옹벽공_수량산출서(안양5동계단)_1.토공및호안공 2" xfId="8218" xr:uid="{00000000-0005-0000-0000-000020050000}"/>
    <cellStyle name="_가양-화곡내역(일위대가)_가양-화곡내역(토형100M)_수량산출_5옹벽공_수량산출서(안양5동계단)_실정보고서(물푸기,암거)" xfId="8219" xr:uid="{00000000-0005-0000-0000-000021050000}"/>
    <cellStyle name="_가양-화곡내역(일위대가)_가양-화곡내역(토형100M)_수량산출_5옹벽공_수량산출서(안양5동계단)_실정보고서(물푸기,암거) 2" xfId="8220" xr:uid="{00000000-0005-0000-0000-000022050000}"/>
    <cellStyle name="_가양-화곡내역(일위대가)_가양-화곡내역(토형100M)_수량산출_5옹벽공_수량산출서_1.토공및호안공" xfId="8221" xr:uid="{00000000-0005-0000-0000-000023050000}"/>
    <cellStyle name="_가양-화곡내역(일위대가)_가양-화곡내역(토형100M)_수량산출_5옹벽공_수량산출서_1.토공및호안공 2" xfId="8222" xr:uid="{00000000-0005-0000-0000-000024050000}"/>
    <cellStyle name="_가양-화곡내역(일위대가)_가양-화곡내역(토형100M)_수량산출_5옹벽공_수량산출서_실정보고서(물푸기,암거)" xfId="8223" xr:uid="{00000000-0005-0000-0000-000025050000}"/>
    <cellStyle name="_가양-화곡내역(일위대가)_가양-화곡내역(토형100M)_수량산출_5옹벽공_수량산출서_실정보고서(물푸기,암거) 2" xfId="8224" xr:uid="{00000000-0005-0000-0000-000026050000}"/>
    <cellStyle name="_가양-화곡내역(일위대가)_가양-화곡내역(토형100M)_수량산출_5옹벽공_실정보고서(물푸기,암거)" xfId="8225" xr:uid="{00000000-0005-0000-0000-000027050000}"/>
    <cellStyle name="_가양-화곡내역(일위대가)_가양-화곡내역(토형100M)_수량산출_5옹벽공_실정보고서(물푸기,암거) 2" xfId="8226" xr:uid="{00000000-0005-0000-0000-000028050000}"/>
    <cellStyle name="_가양-화곡내역(일위대가)_가양-화곡내역(토형100M)_수량산출_삼막천합류" xfId="8227" xr:uid="{00000000-0005-0000-0000-000029050000}"/>
    <cellStyle name="_가양-화곡내역(일위대가)_가양-화곡내역(토형100M)_수량산출_삼막천합류 2" xfId="8228" xr:uid="{00000000-0005-0000-0000-00002A050000}"/>
    <cellStyle name="_가양-화곡내역(일위대가)_가양-화곡내역(토형100M)_수량산출_삼막천합류_1.토공및호안공" xfId="8229" xr:uid="{00000000-0005-0000-0000-00002B050000}"/>
    <cellStyle name="_가양-화곡내역(일위대가)_가양-화곡내역(토형100M)_수량산출_삼막천합류_1.토공및호안공 2" xfId="8230" xr:uid="{00000000-0005-0000-0000-00002C050000}"/>
    <cellStyle name="_가양-화곡내역(일위대가)_가양-화곡내역(토형100M)_수량산출_삼막천합류_실정보고서(물푸기,암거)" xfId="8231" xr:uid="{00000000-0005-0000-0000-00002D050000}"/>
    <cellStyle name="_가양-화곡내역(일위대가)_가양-화곡내역(토형100M)_수량산출_삼막천합류_실정보고서(물푸기,암거) 2" xfId="8232" xr:uid="{00000000-0005-0000-0000-00002E050000}"/>
    <cellStyle name="_가양-화곡내역(일위대가)_가양-화곡내역(토형100M)_수량산출_삼성천합류" xfId="8233" xr:uid="{00000000-0005-0000-0000-00002F050000}"/>
    <cellStyle name="_가양-화곡내역(일위대가)_가양-화곡내역(토형100M)_수량산출_삼성천합류 2" xfId="8234" xr:uid="{00000000-0005-0000-0000-000030050000}"/>
    <cellStyle name="_가양-화곡내역(일위대가)_가양-화곡내역(토형100M)_수량산출_삼성천합류_1.토공및호안공" xfId="8235" xr:uid="{00000000-0005-0000-0000-000031050000}"/>
    <cellStyle name="_가양-화곡내역(일위대가)_가양-화곡내역(토형100M)_수량산출_삼성천합류_1.토공및호안공 2" xfId="8236" xr:uid="{00000000-0005-0000-0000-000032050000}"/>
    <cellStyle name="_가양-화곡내역(일위대가)_가양-화곡내역(토형100M)_수량산출_삼성천합류_실정보고서(물푸기,암거)" xfId="8237" xr:uid="{00000000-0005-0000-0000-000033050000}"/>
    <cellStyle name="_가양-화곡내역(일위대가)_가양-화곡내역(토형100M)_수량산출_삼성천합류_실정보고서(물푸기,암거) 2" xfId="8238" xr:uid="{00000000-0005-0000-0000-000034050000}"/>
    <cellStyle name="_가양-화곡내역(일위대가)_가양-화곡내역(토형100M)_수량산출_수량산출서" xfId="8239" xr:uid="{00000000-0005-0000-0000-000035050000}"/>
    <cellStyle name="_가양-화곡내역(일위대가)_가양-화곡내역(토형100M)_수량산출_수량산출서 2" xfId="8240" xr:uid="{00000000-0005-0000-0000-000036050000}"/>
    <cellStyle name="_가양-화곡내역(일위대가)_가양-화곡내역(토형100M)_수량산출_수량산출서(삼막천합류)" xfId="8241" xr:uid="{00000000-0005-0000-0000-000037050000}"/>
    <cellStyle name="_가양-화곡내역(일위대가)_가양-화곡내역(토형100M)_수량산출_수량산출서(삼막천합류) 2" xfId="8242" xr:uid="{00000000-0005-0000-0000-000038050000}"/>
    <cellStyle name="_가양-화곡내역(일위대가)_가양-화곡내역(토형100M)_수량산출_수량산출서(삼막천합류)_1.토공및호안공" xfId="8243" xr:uid="{00000000-0005-0000-0000-000039050000}"/>
    <cellStyle name="_가양-화곡내역(일위대가)_가양-화곡내역(토형100M)_수량산출_수량산출서(삼막천합류)_1.토공및호안공 2" xfId="8244" xr:uid="{00000000-0005-0000-0000-00003A050000}"/>
    <cellStyle name="_가양-화곡내역(일위대가)_가양-화곡내역(토형100M)_수량산출_수량산출서(삼막천합류)_실정보고서(물푸기,암거)" xfId="8245" xr:uid="{00000000-0005-0000-0000-00003B050000}"/>
    <cellStyle name="_가양-화곡내역(일위대가)_가양-화곡내역(토형100M)_수량산출_수량산출서(삼막천합류)_실정보고서(물푸기,암거) 2" xfId="8246" xr:uid="{00000000-0005-0000-0000-00003C050000}"/>
    <cellStyle name="_가양-화곡내역(일위대가)_가양-화곡내역(토형100M)_수량산출_수량산출서(삼성천합류)" xfId="8247" xr:uid="{00000000-0005-0000-0000-00003D050000}"/>
    <cellStyle name="_가양-화곡내역(일위대가)_가양-화곡내역(토형100M)_수량산출_수량산출서(삼성천합류) 2" xfId="8248" xr:uid="{00000000-0005-0000-0000-00003E050000}"/>
    <cellStyle name="_가양-화곡내역(일위대가)_가양-화곡내역(토형100M)_수량산출_수량산출서(삼성천합류)_1.토공및호안공" xfId="8249" xr:uid="{00000000-0005-0000-0000-00003F050000}"/>
    <cellStyle name="_가양-화곡내역(일위대가)_가양-화곡내역(토형100M)_수량산출_수량산출서(삼성천합류)_1.토공및호안공 2" xfId="8250" xr:uid="{00000000-0005-0000-0000-000040050000}"/>
    <cellStyle name="_가양-화곡내역(일위대가)_가양-화곡내역(토형100M)_수량산출_수량산출서(삼성천합류)_실정보고서(물푸기,암거)" xfId="8251" xr:uid="{00000000-0005-0000-0000-000041050000}"/>
    <cellStyle name="_가양-화곡내역(일위대가)_가양-화곡내역(토형100M)_수량산출_수량산출서(삼성천합류)_실정보고서(물푸기,암거) 2" xfId="8252" xr:uid="{00000000-0005-0000-0000-000042050000}"/>
    <cellStyle name="_가양-화곡내역(일위대가)_가양-화곡내역(토형100M)_수량산출_수량산출서(안양5동계단)" xfId="8253" xr:uid="{00000000-0005-0000-0000-000043050000}"/>
    <cellStyle name="_가양-화곡내역(일위대가)_가양-화곡내역(토형100M)_수량산출_수량산출서(안양5동계단) 2" xfId="8254" xr:uid="{00000000-0005-0000-0000-000044050000}"/>
    <cellStyle name="_가양-화곡내역(일위대가)_가양-화곡내역(토형100M)_수량산출_수량산출서(안양5동계단)_1.토공및호안공" xfId="8255" xr:uid="{00000000-0005-0000-0000-000045050000}"/>
    <cellStyle name="_가양-화곡내역(일위대가)_가양-화곡내역(토형100M)_수량산출_수량산출서(안양5동계단)_1.토공및호안공 2" xfId="8256" xr:uid="{00000000-0005-0000-0000-000046050000}"/>
    <cellStyle name="_가양-화곡내역(일위대가)_가양-화곡내역(토형100M)_수량산출_수량산출서(안양5동계단)_실정보고서(물푸기,암거)" xfId="8257" xr:uid="{00000000-0005-0000-0000-000047050000}"/>
    <cellStyle name="_가양-화곡내역(일위대가)_가양-화곡내역(토형100M)_수량산출_수량산출서(안양5동계단)_실정보고서(물푸기,암거) 2" xfId="8258" xr:uid="{00000000-0005-0000-0000-000048050000}"/>
    <cellStyle name="_가양-화곡내역(일위대가)_가양-화곡내역(토형100M)_수량산출_수량산출서_1.토공및호안공" xfId="8259" xr:uid="{00000000-0005-0000-0000-000049050000}"/>
    <cellStyle name="_가양-화곡내역(일위대가)_가양-화곡내역(토형100M)_수량산출_수량산출서_1.토공및호안공 2" xfId="8260" xr:uid="{00000000-0005-0000-0000-00004A050000}"/>
    <cellStyle name="_가양-화곡내역(일위대가)_가양-화곡내역(토형100M)_수량산출_수량산출서_실정보고서(물푸기,암거)" xfId="8261" xr:uid="{00000000-0005-0000-0000-00004B050000}"/>
    <cellStyle name="_가양-화곡내역(일위대가)_가양-화곡내역(토형100M)_수량산출_수량산출서_실정보고서(물푸기,암거) 2" xfId="8262" xr:uid="{00000000-0005-0000-0000-00004C050000}"/>
    <cellStyle name="_가양-화곡내역(일위대가)_가양-화곡내역(토형100M)_수량산출_실정보고서(물푸기,암거)" xfId="8263" xr:uid="{00000000-0005-0000-0000-00004D050000}"/>
    <cellStyle name="_가양-화곡내역(일위대가)_가양-화곡내역(토형100M)_수량산출_실정보고서(물푸기,암거) 2" xfId="8264" xr:uid="{00000000-0005-0000-0000-00004E050000}"/>
    <cellStyle name="_가양-화곡내역(일위대가)_가양-화곡내역(토형100M)_수량산출_옹벽공" xfId="8265" xr:uid="{00000000-0005-0000-0000-00004F050000}"/>
    <cellStyle name="_가양-화곡내역(일위대가)_가양-화곡내역(토형100M)_수량산출_옹벽공 2" xfId="8266" xr:uid="{00000000-0005-0000-0000-000050050000}"/>
    <cellStyle name="_가양-화곡내역(일위대가)_가양-화곡내역(토형100M)_수량산출_옹벽공_1.토공및호안공" xfId="8267" xr:uid="{00000000-0005-0000-0000-000051050000}"/>
    <cellStyle name="_가양-화곡내역(일위대가)_가양-화곡내역(토형100M)_수량산출_옹벽공_1.토공및호안공 2" xfId="8268" xr:uid="{00000000-0005-0000-0000-000052050000}"/>
    <cellStyle name="_가양-화곡내역(일위대가)_가양-화곡내역(토형100M)_수량산출_옹벽공_2합류지점수량_0306" xfId="8269" xr:uid="{00000000-0005-0000-0000-000053050000}"/>
    <cellStyle name="_가양-화곡내역(일위대가)_가양-화곡내역(토형100M)_수량산출_옹벽공_2합류지점수량_0306 2" xfId="8270" xr:uid="{00000000-0005-0000-0000-000054050000}"/>
    <cellStyle name="_가양-화곡내역(일위대가)_가양-화곡내역(토형100M)_수량산출_옹벽공_2합류지점수량_0306_1.토공및호안공" xfId="8271" xr:uid="{00000000-0005-0000-0000-000055050000}"/>
    <cellStyle name="_가양-화곡내역(일위대가)_가양-화곡내역(토형100M)_수량산출_옹벽공_2합류지점수량_0306_1.토공및호안공 2" xfId="8272" xr:uid="{00000000-0005-0000-0000-000056050000}"/>
    <cellStyle name="_가양-화곡내역(일위대가)_가양-화곡내역(토형100M)_수량산출_옹벽공_2합류지점수량_0306_실정보고서(물푸기,암거)" xfId="8273" xr:uid="{00000000-0005-0000-0000-000057050000}"/>
    <cellStyle name="_가양-화곡내역(일위대가)_가양-화곡내역(토형100M)_수량산출_옹벽공_2합류지점수량_0306_실정보고서(물푸기,암거) 2" xfId="8274" xr:uid="{00000000-0005-0000-0000-000058050000}"/>
    <cellStyle name="_가양-화곡내역(일위대가)_가양-화곡내역(토형100M)_수량산출_옹벽공_삼막천합류" xfId="8275" xr:uid="{00000000-0005-0000-0000-000059050000}"/>
    <cellStyle name="_가양-화곡내역(일위대가)_가양-화곡내역(토형100M)_수량산출_옹벽공_삼막천합류 2" xfId="8276" xr:uid="{00000000-0005-0000-0000-00005A050000}"/>
    <cellStyle name="_가양-화곡내역(일위대가)_가양-화곡내역(토형100M)_수량산출_옹벽공_삼막천합류_1.토공및호안공" xfId="8277" xr:uid="{00000000-0005-0000-0000-00005B050000}"/>
    <cellStyle name="_가양-화곡내역(일위대가)_가양-화곡내역(토형100M)_수량산출_옹벽공_삼막천합류_1.토공및호안공 2" xfId="8278" xr:uid="{00000000-0005-0000-0000-00005C050000}"/>
    <cellStyle name="_가양-화곡내역(일위대가)_가양-화곡내역(토형100M)_수량산출_옹벽공_삼막천합류_실정보고서(물푸기,암거)" xfId="8279" xr:uid="{00000000-0005-0000-0000-00005D050000}"/>
    <cellStyle name="_가양-화곡내역(일위대가)_가양-화곡내역(토형100M)_수량산출_옹벽공_삼막천합류_실정보고서(물푸기,암거) 2" xfId="8280" xr:uid="{00000000-0005-0000-0000-00005E050000}"/>
    <cellStyle name="_가양-화곡내역(일위대가)_가양-화곡내역(토형100M)_수량산출_옹벽공_삼성천합류" xfId="8281" xr:uid="{00000000-0005-0000-0000-00005F050000}"/>
    <cellStyle name="_가양-화곡내역(일위대가)_가양-화곡내역(토형100M)_수량산출_옹벽공_삼성천합류 2" xfId="8282" xr:uid="{00000000-0005-0000-0000-000060050000}"/>
    <cellStyle name="_가양-화곡내역(일위대가)_가양-화곡내역(토형100M)_수량산출_옹벽공_삼성천합류_1.토공및호안공" xfId="8283" xr:uid="{00000000-0005-0000-0000-000061050000}"/>
    <cellStyle name="_가양-화곡내역(일위대가)_가양-화곡내역(토형100M)_수량산출_옹벽공_삼성천합류_1.토공및호안공 2" xfId="8284" xr:uid="{00000000-0005-0000-0000-000062050000}"/>
    <cellStyle name="_가양-화곡내역(일위대가)_가양-화곡내역(토형100M)_수량산출_옹벽공_삼성천합류_실정보고서(물푸기,암거)" xfId="8285" xr:uid="{00000000-0005-0000-0000-000063050000}"/>
    <cellStyle name="_가양-화곡내역(일위대가)_가양-화곡내역(토형100M)_수량산출_옹벽공_삼성천합류_실정보고서(물푸기,암거) 2" xfId="8286" xr:uid="{00000000-0005-0000-0000-000064050000}"/>
    <cellStyle name="_가양-화곡내역(일위대가)_가양-화곡내역(토형100M)_수량산출_옹벽공_수량산출서" xfId="8287" xr:uid="{00000000-0005-0000-0000-000065050000}"/>
    <cellStyle name="_가양-화곡내역(일위대가)_가양-화곡내역(토형100M)_수량산출_옹벽공_수량산출서 2" xfId="8288" xr:uid="{00000000-0005-0000-0000-000066050000}"/>
    <cellStyle name="_가양-화곡내역(일위대가)_가양-화곡내역(토형100M)_수량산출_옹벽공_수량산출서(삼막천합류)" xfId="8289" xr:uid="{00000000-0005-0000-0000-000067050000}"/>
    <cellStyle name="_가양-화곡내역(일위대가)_가양-화곡내역(토형100M)_수량산출_옹벽공_수량산출서(삼막천합류) 2" xfId="8290" xr:uid="{00000000-0005-0000-0000-000068050000}"/>
    <cellStyle name="_가양-화곡내역(일위대가)_가양-화곡내역(토형100M)_수량산출_옹벽공_수량산출서(삼막천합류)_1.토공및호안공" xfId="8291" xr:uid="{00000000-0005-0000-0000-000069050000}"/>
    <cellStyle name="_가양-화곡내역(일위대가)_가양-화곡내역(토형100M)_수량산출_옹벽공_수량산출서(삼막천합류)_1.토공및호안공 2" xfId="8292" xr:uid="{00000000-0005-0000-0000-00006A050000}"/>
    <cellStyle name="_가양-화곡내역(일위대가)_가양-화곡내역(토형100M)_수량산출_옹벽공_수량산출서(삼막천합류)_실정보고서(물푸기,암거)" xfId="8293" xr:uid="{00000000-0005-0000-0000-00006B050000}"/>
    <cellStyle name="_가양-화곡내역(일위대가)_가양-화곡내역(토형100M)_수량산출_옹벽공_수량산출서(삼막천합류)_실정보고서(물푸기,암거) 2" xfId="8294" xr:uid="{00000000-0005-0000-0000-00006C050000}"/>
    <cellStyle name="_가양-화곡내역(일위대가)_가양-화곡내역(토형100M)_수량산출_옹벽공_수량산출서(삼성천합류)" xfId="8295" xr:uid="{00000000-0005-0000-0000-00006D050000}"/>
    <cellStyle name="_가양-화곡내역(일위대가)_가양-화곡내역(토형100M)_수량산출_옹벽공_수량산출서(삼성천합류) 2" xfId="8296" xr:uid="{00000000-0005-0000-0000-00006E050000}"/>
    <cellStyle name="_가양-화곡내역(일위대가)_가양-화곡내역(토형100M)_수량산출_옹벽공_수량산출서(삼성천합류)_1.토공및호안공" xfId="8297" xr:uid="{00000000-0005-0000-0000-00006F050000}"/>
    <cellStyle name="_가양-화곡내역(일위대가)_가양-화곡내역(토형100M)_수량산출_옹벽공_수량산출서(삼성천합류)_1.토공및호안공 2" xfId="8298" xr:uid="{00000000-0005-0000-0000-000070050000}"/>
    <cellStyle name="_가양-화곡내역(일위대가)_가양-화곡내역(토형100M)_수량산출_옹벽공_수량산출서(삼성천합류)_실정보고서(물푸기,암거)" xfId="8299" xr:uid="{00000000-0005-0000-0000-000071050000}"/>
    <cellStyle name="_가양-화곡내역(일위대가)_가양-화곡내역(토형100M)_수량산출_옹벽공_수량산출서(삼성천합류)_실정보고서(물푸기,암거) 2" xfId="8300" xr:uid="{00000000-0005-0000-0000-000072050000}"/>
    <cellStyle name="_가양-화곡내역(일위대가)_가양-화곡내역(토형100M)_수량산출_옹벽공_수량산출서(안양5동계단)" xfId="8301" xr:uid="{00000000-0005-0000-0000-000073050000}"/>
    <cellStyle name="_가양-화곡내역(일위대가)_가양-화곡내역(토형100M)_수량산출_옹벽공_수량산출서(안양5동계단) 2" xfId="8302" xr:uid="{00000000-0005-0000-0000-000074050000}"/>
    <cellStyle name="_가양-화곡내역(일위대가)_가양-화곡내역(토형100M)_수량산출_옹벽공_수량산출서(안양5동계단)_1.토공및호안공" xfId="8303" xr:uid="{00000000-0005-0000-0000-000075050000}"/>
    <cellStyle name="_가양-화곡내역(일위대가)_가양-화곡내역(토형100M)_수량산출_옹벽공_수량산출서(안양5동계단)_1.토공및호안공 2" xfId="8304" xr:uid="{00000000-0005-0000-0000-000076050000}"/>
    <cellStyle name="_가양-화곡내역(일위대가)_가양-화곡내역(토형100M)_수량산출_옹벽공_수량산출서(안양5동계단)_실정보고서(물푸기,암거)" xfId="8305" xr:uid="{00000000-0005-0000-0000-000077050000}"/>
    <cellStyle name="_가양-화곡내역(일위대가)_가양-화곡내역(토형100M)_수량산출_옹벽공_수량산출서(안양5동계단)_실정보고서(물푸기,암거) 2" xfId="8306" xr:uid="{00000000-0005-0000-0000-000078050000}"/>
    <cellStyle name="_가양-화곡내역(일위대가)_가양-화곡내역(토형100M)_수량산출_옹벽공_수량산출서_1.토공및호안공" xfId="8307" xr:uid="{00000000-0005-0000-0000-000079050000}"/>
    <cellStyle name="_가양-화곡내역(일위대가)_가양-화곡내역(토형100M)_수량산출_옹벽공_수량산출서_1.토공및호안공 2" xfId="8308" xr:uid="{00000000-0005-0000-0000-00007A050000}"/>
    <cellStyle name="_가양-화곡내역(일위대가)_가양-화곡내역(토형100M)_수량산출_옹벽공_수량산출서_실정보고서(물푸기,암거)" xfId="8309" xr:uid="{00000000-0005-0000-0000-00007B050000}"/>
    <cellStyle name="_가양-화곡내역(일위대가)_가양-화곡내역(토형100M)_수량산출_옹벽공_수량산출서_실정보고서(물푸기,암거) 2" xfId="8310" xr:uid="{00000000-0005-0000-0000-00007C050000}"/>
    <cellStyle name="_가양-화곡내역(일위대가)_가양-화곡내역(토형100M)_수량산출_옹벽공_실정보고서(물푸기,암거)" xfId="8311" xr:uid="{00000000-0005-0000-0000-00007D050000}"/>
    <cellStyle name="_가양-화곡내역(일위대가)_가양-화곡내역(토형100M)_수량산출_옹벽공_실정보고서(물푸기,암거) 2" xfId="8312" xr:uid="{00000000-0005-0000-0000-00007E050000}"/>
    <cellStyle name="_가양-화곡내역(일위대가)_가양-화곡내역(토형100M)_수량산출_옹벽수량" xfId="8313" xr:uid="{00000000-0005-0000-0000-00007F050000}"/>
    <cellStyle name="_가양-화곡내역(일위대가)_가양-화곡내역(토형100M)_수량산출_옹벽수량 2" xfId="8314" xr:uid="{00000000-0005-0000-0000-000080050000}"/>
    <cellStyle name="_가양-화곡내역(일위대가)_가양-화곡내역(토형100M)_수량산출_옹벽수량_1.토공및호안공" xfId="8315" xr:uid="{00000000-0005-0000-0000-000081050000}"/>
    <cellStyle name="_가양-화곡내역(일위대가)_가양-화곡내역(토형100M)_수량산출_옹벽수량_1.토공및호안공 2" xfId="8316" xr:uid="{00000000-0005-0000-0000-000082050000}"/>
    <cellStyle name="_가양-화곡내역(일위대가)_가양-화곡내역(토형100M)_수량산출_옹벽수량_2합류지점수량_0306" xfId="8317" xr:uid="{00000000-0005-0000-0000-000083050000}"/>
    <cellStyle name="_가양-화곡내역(일위대가)_가양-화곡내역(토형100M)_수량산출_옹벽수량_2합류지점수량_0306 2" xfId="8318" xr:uid="{00000000-0005-0000-0000-000084050000}"/>
    <cellStyle name="_가양-화곡내역(일위대가)_가양-화곡내역(토형100M)_수량산출_옹벽수량_2합류지점수량_0306_1.토공및호안공" xfId="8319" xr:uid="{00000000-0005-0000-0000-000085050000}"/>
    <cellStyle name="_가양-화곡내역(일위대가)_가양-화곡내역(토형100M)_수량산출_옹벽수량_2합류지점수량_0306_1.토공및호안공 2" xfId="8320" xr:uid="{00000000-0005-0000-0000-000086050000}"/>
    <cellStyle name="_가양-화곡내역(일위대가)_가양-화곡내역(토형100M)_수량산출_옹벽수량_2합류지점수량_0306_실정보고서(물푸기,암거)" xfId="8321" xr:uid="{00000000-0005-0000-0000-000087050000}"/>
    <cellStyle name="_가양-화곡내역(일위대가)_가양-화곡내역(토형100M)_수량산출_옹벽수량_2합류지점수량_0306_실정보고서(물푸기,암거) 2" xfId="8322" xr:uid="{00000000-0005-0000-0000-000088050000}"/>
    <cellStyle name="_가양-화곡내역(일위대가)_가양-화곡내역(토형100M)_수량산출_옹벽수량_삼막천합류" xfId="8323" xr:uid="{00000000-0005-0000-0000-000089050000}"/>
    <cellStyle name="_가양-화곡내역(일위대가)_가양-화곡내역(토형100M)_수량산출_옹벽수량_삼막천합류 2" xfId="8324" xr:uid="{00000000-0005-0000-0000-00008A050000}"/>
    <cellStyle name="_가양-화곡내역(일위대가)_가양-화곡내역(토형100M)_수량산출_옹벽수량_삼막천합류_1.토공및호안공" xfId="8325" xr:uid="{00000000-0005-0000-0000-00008B050000}"/>
    <cellStyle name="_가양-화곡내역(일위대가)_가양-화곡내역(토형100M)_수량산출_옹벽수량_삼막천합류_1.토공및호안공 2" xfId="8326" xr:uid="{00000000-0005-0000-0000-00008C050000}"/>
    <cellStyle name="_가양-화곡내역(일위대가)_가양-화곡내역(토형100M)_수량산출_옹벽수량_삼막천합류_실정보고서(물푸기,암거)" xfId="8327" xr:uid="{00000000-0005-0000-0000-00008D050000}"/>
    <cellStyle name="_가양-화곡내역(일위대가)_가양-화곡내역(토형100M)_수량산출_옹벽수량_삼막천합류_실정보고서(물푸기,암거) 2" xfId="8328" xr:uid="{00000000-0005-0000-0000-00008E050000}"/>
    <cellStyle name="_가양-화곡내역(일위대가)_가양-화곡내역(토형100M)_수량산출_옹벽수량_삼성천합류" xfId="8329" xr:uid="{00000000-0005-0000-0000-00008F050000}"/>
    <cellStyle name="_가양-화곡내역(일위대가)_가양-화곡내역(토형100M)_수량산출_옹벽수량_삼성천합류 2" xfId="8330" xr:uid="{00000000-0005-0000-0000-000090050000}"/>
    <cellStyle name="_가양-화곡내역(일위대가)_가양-화곡내역(토형100M)_수량산출_옹벽수량_삼성천합류_1.토공및호안공" xfId="8331" xr:uid="{00000000-0005-0000-0000-000091050000}"/>
    <cellStyle name="_가양-화곡내역(일위대가)_가양-화곡내역(토형100M)_수량산출_옹벽수량_삼성천합류_1.토공및호안공 2" xfId="8332" xr:uid="{00000000-0005-0000-0000-000092050000}"/>
    <cellStyle name="_가양-화곡내역(일위대가)_가양-화곡내역(토형100M)_수량산출_옹벽수량_삼성천합류_실정보고서(물푸기,암거)" xfId="8333" xr:uid="{00000000-0005-0000-0000-000093050000}"/>
    <cellStyle name="_가양-화곡내역(일위대가)_가양-화곡내역(토형100M)_수량산출_옹벽수량_삼성천합류_실정보고서(물푸기,암거) 2" xfId="8334" xr:uid="{00000000-0005-0000-0000-000094050000}"/>
    <cellStyle name="_가양-화곡내역(일위대가)_가양-화곡내역(토형100M)_수량산출_옹벽수량_수량산출서" xfId="8335" xr:uid="{00000000-0005-0000-0000-000095050000}"/>
    <cellStyle name="_가양-화곡내역(일위대가)_가양-화곡내역(토형100M)_수량산출_옹벽수량_수량산출서 2" xfId="8336" xr:uid="{00000000-0005-0000-0000-000096050000}"/>
    <cellStyle name="_가양-화곡내역(일위대가)_가양-화곡내역(토형100M)_수량산출_옹벽수량_수량산출서(삼막천합류)" xfId="8337" xr:uid="{00000000-0005-0000-0000-000097050000}"/>
    <cellStyle name="_가양-화곡내역(일위대가)_가양-화곡내역(토형100M)_수량산출_옹벽수량_수량산출서(삼막천합류) 2" xfId="8338" xr:uid="{00000000-0005-0000-0000-000098050000}"/>
    <cellStyle name="_가양-화곡내역(일위대가)_가양-화곡내역(토형100M)_수량산출_옹벽수량_수량산출서(삼막천합류)_1.토공및호안공" xfId="8339" xr:uid="{00000000-0005-0000-0000-000099050000}"/>
    <cellStyle name="_가양-화곡내역(일위대가)_가양-화곡내역(토형100M)_수량산출_옹벽수량_수량산출서(삼막천합류)_1.토공및호안공 2" xfId="8340" xr:uid="{00000000-0005-0000-0000-00009A050000}"/>
    <cellStyle name="_가양-화곡내역(일위대가)_가양-화곡내역(토형100M)_수량산출_옹벽수량_수량산출서(삼막천합류)_실정보고서(물푸기,암거)" xfId="8341" xr:uid="{00000000-0005-0000-0000-00009B050000}"/>
    <cellStyle name="_가양-화곡내역(일위대가)_가양-화곡내역(토형100M)_수량산출_옹벽수량_수량산출서(삼막천합류)_실정보고서(물푸기,암거) 2" xfId="8342" xr:uid="{00000000-0005-0000-0000-00009C050000}"/>
    <cellStyle name="_가양-화곡내역(일위대가)_가양-화곡내역(토형100M)_수량산출_옹벽수량_수량산출서(삼성천합류)" xfId="8343" xr:uid="{00000000-0005-0000-0000-00009D050000}"/>
    <cellStyle name="_가양-화곡내역(일위대가)_가양-화곡내역(토형100M)_수량산출_옹벽수량_수량산출서(삼성천합류) 2" xfId="8344" xr:uid="{00000000-0005-0000-0000-00009E050000}"/>
    <cellStyle name="_가양-화곡내역(일위대가)_가양-화곡내역(토형100M)_수량산출_옹벽수량_수량산출서(삼성천합류)_1.토공및호안공" xfId="8345" xr:uid="{00000000-0005-0000-0000-00009F050000}"/>
    <cellStyle name="_가양-화곡내역(일위대가)_가양-화곡내역(토형100M)_수량산출_옹벽수량_수량산출서(삼성천합류)_1.토공및호안공 2" xfId="8346" xr:uid="{00000000-0005-0000-0000-0000A0050000}"/>
    <cellStyle name="_가양-화곡내역(일위대가)_가양-화곡내역(토형100M)_수량산출_옹벽수량_수량산출서(삼성천합류)_실정보고서(물푸기,암거)" xfId="8347" xr:uid="{00000000-0005-0000-0000-0000A1050000}"/>
    <cellStyle name="_가양-화곡내역(일위대가)_가양-화곡내역(토형100M)_수량산출_옹벽수량_수량산출서(삼성천합류)_실정보고서(물푸기,암거) 2" xfId="8348" xr:uid="{00000000-0005-0000-0000-0000A2050000}"/>
    <cellStyle name="_가양-화곡내역(일위대가)_가양-화곡내역(토형100M)_수량산출_옹벽수량_수량산출서(안양5동계단)" xfId="8349" xr:uid="{00000000-0005-0000-0000-0000A3050000}"/>
    <cellStyle name="_가양-화곡내역(일위대가)_가양-화곡내역(토형100M)_수량산출_옹벽수량_수량산출서(안양5동계단) 2" xfId="8350" xr:uid="{00000000-0005-0000-0000-0000A4050000}"/>
    <cellStyle name="_가양-화곡내역(일위대가)_가양-화곡내역(토형100M)_수량산출_옹벽수량_수량산출서(안양5동계단)_1.토공및호안공" xfId="8351" xr:uid="{00000000-0005-0000-0000-0000A5050000}"/>
    <cellStyle name="_가양-화곡내역(일위대가)_가양-화곡내역(토형100M)_수량산출_옹벽수량_수량산출서(안양5동계단)_1.토공및호안공 2" xfId="8352" xr:uid="{00000000-0005-0000-0000-0000A6050000}"/>
    <cellStyle name="_가양-화곡내역(일위대가)_가양-화곡내역(토형100M)_수량산출_옹벽수량_수량산출서(안양5동계단)_실정보고서(물푸기,암거)" xfId="8353" xr:uid="{00000000-0005-0000-0000-0000A7050000}"/>
    <cellStyle name="_가양-화곡내역(일위대가)_가양-화곡내역(토형100M)_수량산출_옹벽수량_수량산출서(안양5동계단)_실정보고서(물푸기,암거) 2" xfId="8354" xr:uid="{00000000-0005-0000-0000-0000A8050000}"/>
    <cellStyle name="_가양-화곡내역(일위대가)_가양-화곡내역(토형100M)_수량산출_옹벽수량_수량산출서_1.토공및호안공" xfId="8355" xr:uid="{00000000-0005-0000-0000-0000A9050000}"/>
    <cellStyle name="_가양-화곡내역(일위대가)_가양-화곡내역(토형100M)_수량산출_옹벽수량_수량산출서_1.토공및호안공 2" xfId="8356" xr:uid="{00000000-0005-0000-0000-0000AA050000}"/>
    <cellStyle name="_가양-화곡내역(일위대가)_가양-화곡내역(토형100M)_수량산출_옹벽수량_수량산출서_실정보고서(물푸기,암거)" xfId="8357" xr:uid="{00000000-0005-0000-0000-0000AB050000}"/>
    <cellStyle name="_가양-화곡내역(일위대가)_가양-화곡내역(토형100M)_수량산출_옹벽수량_수량산출서_실정보고서(물푸기,암거) 2" xfId="8358" xr:uid="{00000000-0005-0000-0000-0000AC050000}"/>
    <cellStyle name="_가양-화곡내역(일위대가)_가양-화곡내역(토형100M)_수량산출_옹벽수량_실정보고서(물푸기,암거)" xfId="8359" xr:uid="{00000000-0005-0000-0000-0000AD050000}"/>
    <cellStyle name="_가양-화곡내역(일위대가)_가양-화곡내역(토형100M)_수량산출_옹벽수량_실정보고서(물푸기,암거) 2" xfId="8360" xr:uid="{00000000-0005-0000-0000-0000AE050000}"/>
    <cellStyle name="_가양-화곡내역(일위대가)_가양-화곡내역(토형100M)_수량산출서" xfId="8361" xr:uid="{00000000-0005-0000-0000-0000AF050000}"/>
    <cellStyle name="_가양-화곡내역(일위대가)_가양-화곡내역(토형100M)_수량산출서 2" xfId="8362" xr:uid="{00000000-0005-0000-0000-0000B0050000}"/>
    <cellStyle name="_가양-화곡내역(일위대가)_가양-화곡내역(토형100M)_수량산출서(삼막천합류)" xfId="8363" xr:uid="{00000000-0005-0000-0000-0000B1050000}"/>
    <cellStyle name="_가양-화곡내역(일위대가)_가양-화곡내역(토형100M)_수량산출서(삼막천합류) 2" xfId="8364" xr:uid="{00000000-0005-0000-0000-0000B2050000}"/>
    <cellStyle name="_가양-화곡내역(일위대가)_가양-화곡내역(토형100M)_수량산출서(삼막천합류)_1.토공및호안공" xfId="8365" xr:uid="{00000000-0005-0000-0000-0000B3050000}"/>
    <cellStyle name="_가양-화곡내역(일위대가)_가양-화곡내역(토형100M)_수량산출서(삼막천합류)_1.토공및호안공 2" xfId="8366" xr:uid="{00000000-0005-0000-0000-0000B4050000}"/>
    <cellStyle name="_가양-화곡내역(일위대가)_가양-화곡내역(토형100M)_수량산출서(삼막천합류)_실정보고서(물푸기,암거)" xfId="8367" xr:uid="{00000000-0005-0000-0000-0000B5050000}"/>
    <cellStyle name="_가양-화곡내역(일위대가)_가양-화곡내역(토형100M)_수량산출서(삼막천합류)_실정보고서(물푸기,암거) 2" xfId="8368" xr:uid="{00000000-0005-0000-0000-0000B6050000}"/>
    <cellStyle name="_가양-화곡내역(일위대가)_가양-화곡내역(토형100M)_수량산출서(삼성천합류)" xfId="8369" xr:uid="{00000000-0005-0000-0000-0000B7050000}"/>
    <cellStyle name="_가양-화곡내역(일위대가)_가양-화곡내역(토형100M)_수량산출서(삼성천합류) 2" xfId="8370" xr:uid="{00000000-0005-0000-0000-0000B8050000}"/>
    <cellStyle name="_가양-화곡내역(일위대가)_가양-화곡내역(토형100M)_수량산출서(삼성천합류)_1.토공및호안공" xfId="8371" xr:uid="{00000000-0005-0000-0000-0000B9050000}"/>
    <cellStyle name="_가양-화곡내역(일위대가)_가양-화곡내역(토형100M)_수량산출서(삼성천합류)_1.토공및호안공 2" xfId="8372" xr:uid="{00000000-0005-0000-0000-0000BA050000}"/>
    <cellStyle name="_가양-화곡내역(일위대가)_가양-화곡내역(토형100M)_수량산출서(삼성천합류)_실정보고서(물푸기,암거)" xfId="8373" xr:uid="{00000000-0005-0000-0000-0000BB050000}"/>
    <cellStyle name="_가양-화곡내역(일위대가)_가양-화곡내역(토형100M)_수량산출서(삼성천합류)_실정보고서(물푸기,암거) 2" xfId="8374" xr:uid="{00000000-0005-0000-0000-0000BC050000}"/>
    <cellStyle name="_가양-화곡내역(일위대가)_가양-화곡내역(토형100M)_수량산출서(안양5동계단)" xfId="8375" xr:uid="{00000000-0005-0000-0000-0000BD050000}"/>
    <cellStyle name="_가양-화곡내역(일위대가)_가양-화곡내역(토형100M)_수량산출서(안양5동계단) 2" xfId="8376" xr:uid="{00000000-0005-0000-0000-0000BE050000}"/>
    <cellStyle name="_가양-화곡내역(일위대가)_가양-화곡내역(토형100M)_수량산출서(안양5동계단)_1.토공및호안공" xfId="8377" xr:uid="{00000000-0005-0000-0000-0000BF050000}"/>
    <cellStyle name="_가양-화곡내역(일위대가)_가양-화곡내역(토형100M)_수량산출서(안양5동계단)_1.토공및호안공 2" xfId="8378" xr:uid="{00000000-0005-0000-0000-0000C0050000}"/>
    <cellStyle name="_가양-화곡내역(일위대가)_가양-화곡내역(토형100M)_수량산출서(안양5동계단)_실정보고서(물푸기,암거)" xfId="8379" xr:uid="{00000000-0005-0000-0000-0000C1050000}"/>
    <cellStyle name="_가양-화곡내역(일위대가)_가양-화곡내역(토형100M)_수량산출서(안양5동계단)_실정보고서(물푸기,암거) 2" xfId="8380" xr:uid="{00000000-0005-0000-0000-0000C2050000}"/>
    <cellStyle name="_가양-화곡내역(일위대가)_가양-화곡내역(토형100M)_수량산출서_1.토공및호안공" xfId="8381" xr:uid="{00000000-0005-0000-0000-0000C3050000}"/>
    <cellStyle name="_가양-화곡내역(일위대가)_가양-화곡내역(토형100M)_수량산출서_1.토공및호안공 2" xfId="8382" xr:uid="{00000000-0005-0000-0000-0000C4050000}"/>
    <cellStyle name="_가양-화곡내역(일위대가)_가양-화곡내역(토형100M)_수량산출서_실정보고서(물푸기,암거)" xfId="8383" xr:uid="{00000000-0005-0000-0000-0000C5050000}"/>
    <cellStyle name="_가양-화곡내역(일위대가)_가양-화곡내역(토형100M)_수량산출서_실정보고서(물푸기,암거) 2" xfId="8384" xr:uid="{00000000-0005-0000-0000-0000C6050000}"/>
    <cellStyle name="_가양-화곡내역(일위대가)_가양-화곡내역(토형100M)_실정보고서(물푸기,암거)" xfId="8385" xr:uid="{00000000-0005-0000-0000-0000C7050000}"/>
    <cellStyle name="_가양-화곡내역(일위대가)_가양-화곡내역(토형100M)_실정보고서(물푸기,암거) 2" xfId="8386" xr:uid="{00000000-0005-0000-0000-0000C8050000}"/>
    <cellStyle name="_가양-화곡내역(일위대가)_가양-화곡내역(토형100M)_옹벽공" xfId="8387" xr:uid="{00000000-0005-0000-0000-0000C9050000}"/>
    <cellStyle name="_가양-화곡내역(일위대가)_가양-화곡내역(토형100M)_옹벽공 2" xfId="8388" xr:uid="{00000000-0005-0000-0000-0000CA050000}"/>
    <cellStyle name="_가양-화곡내역(일위대가)_가양-화곡내역(토형100M)_옹벽공_1.토공및호안공" xfId="8389" xr:uid="{00000000-0005-0000-0000-0000CB050000}"/>
    <cellStyle name="_가양-화곡내역(일위대가)_가양-화곡내역(토형100M)_옹벽공_1.토공및호안공 2" xfId="8390" xr:uid="{00000000-0005-0000-0000-0000CC050000}"/>
    <cellStyle name="_가양-화곡내역(일위대가)_가양-화곡내역(토형100M)_옹벽공_2합류지점수량_0306" xfId="8391" xr:uid="{00000000-0005-0000-0000-0000CD050000}"/>
    <cellStyle name="_가양-화곡내역(일위대가)_가양-화곡내역(토형100M)_옹벽공_2합류지점수량_0306 2" xfId="8392" xr:uid="{00000000-0005-0000-0000-0000CE050000}"/>
    <cellStyle name="_가양-화곡내역(일위대가)_가양-화곡내역(토형100M)_옹벽공_2합류지점수량_0306_1.토공및호안공" xfId="8393" xr:uid="{00000000-0005-0000-0000-0000CF050000}"/>
    <cellStyle name="_가양-화곡내역(일위대가)_가양-화곡내역(토형100M)_옹벽공_2합류지점수량_0306_1.토공및호안공 2" xfId="8394" xr:uid="{00000000-0005-0000-0000-0000D0050000}"/>
    <cellStyle name="_가양-화곡내역(일위대가)_가양-화곡내역(토형100M)_옹벽공_2합류지점수량_0306_실정보고서(물푸기,암거)" xfId="8395" xr:uid="{00000000-0005-0000-0000-0000D1050000}"/>
    <cellStyle name="_가양-화곡내역(일위대가)_가양-화곡내역(토형100M)_옹벽공_2합류지점수량_0306_실정보고서(물푸기,암거) 2" xfId="8396" xr:uid="{00000000-0005-0000-0000-0000D2050000}"/>
    <cellStyle name="_가양-화곡내역(일위대가)_가양-화곡내역(토형100M)_옹벽공_삼막천합류" xfId="8397" xr:uid="{00000000-0005-0000-0000-0000D3050000}"/>
    <cellStyle name="_가양-화곡내역(일위대가)_가양-화곡내역(토형100M)_옹벽공_삼막천합류 2" xfId="8398" xr:uid="{00000000-0005-0000-0000-0000D4050000}"/>
    <cellStyle name="_가양-화곡내역(일위대가)_가양-화곡내역(토형100M)_옹벽공_삼막천합류_1.토공및호안공" xfId="8399" xr:uid="{00000000-0005-0000-0000-0000D5050000}"/>
    <cellStyle name="_가양-화곡내역(일위대가)_가양-화곡내역(토형100M)_옹벽공_삼막천합류_1.토공및호안공 2" xfId="8400" xr:uid="{00000000-0005-0000-0000-0000D6050000}"/>
    <cellStyle name="_가양-화곡내역(일위대가)_가양-화곡내역(토형100M)_옹벽공_삼막천합류_실정보고서(물푸기,암거)" xfId="8401" xr:uid="{00000000-0005-0000-0000-0000D7050000}"/>
    <cellStyle name="_가양-화곡내역(일위대가)_가양-화곡내역(토형100M)_옹벽공_삼막천합류_실정보고서(물푸기,암거) 2" xfId="8402" xr:uid="{00000000-0005-0000-0000-0000D8050000}"/>
    <cellStyle name="_가양-화곡내역(일위대가)_가양-화곡내역(토형100M)_옹벽공_삼성천합류" xfId="8403" xr:uid="{00000000-0005-0000-0000-0000D9050000}"/>
    <cellStyle name="_가양-화곡내역(일위대가)_가양-화곡내역(토형100M)_옹벽공_삼성천합류 2" xfId="8404" xr:uid="{00000000-0005-0000-0000-0000DA050000}"/>
    <cellStyle name="_가양-화곡내역(일위대가)_가양-화곡내역(토형100M)_옹벽공_삼성천합류_1.토공및호안공" xfId="8405" xr:uid="{00000000-0005-0000-0000-0000DB050000}"/>
    <cellStyle name="_가양-화곡내역(일위대가)_가양-화곡내역(토형100M)_옹벽공_삼성천합류_1.토공및호안공 2" xfId="8406" xr:uid="{00000000-0005-0000-0000-0000DC050000}"/>
    <cellStyle name="_가양-화곡내역(일위대가)_가양-화곡내역(토형100M)_옹벽공_삼성천합류_실정보고서(물푸기,암거)" xfId="8407" xr:uid="{00000000-0005-0000-0000-0000DD050000}"/>
    <cellStyle name="_가양-화곡내역(일위대가)_가양-화곡내역(토형100M)_옹벽공_삼성천합류_실정보고서(물푸기,암거) 2" xfId="8408" xr:uid="{00000000-0005-0000-0000-0000DE050000}"/>
    <cellStyle name="_가양-화곡내역(일위대가)_가양-화곡내역(토형100M)_옹벽공_수량산출서" xfId="8409" xr:uid="{00000000-0005-0000-0000-0000DF050000}"/>
    <cellStyle name="_가양-화곡내역(일위대가)_가양-화곡내역(토형100M)_옹벽공_수량산출서 2" xfId="8410" xr:uid="{00000000-0005-0000-0000-0000E0050000}"/>
    <cellStyle name="_가양-화곡내역(일위대가)_가양-화곡내역(토형100M)_옹벽공_수량산출서(삼막천합류)" xfId="8411" xr:uid="{00000000-0005-0000-0000-0000E1050000}"/>
    <cellStyle name="_가양-화곡내역(일위대가)_가양-화곡내역(토형100M)_옹벽공_수량산출서(삼막천합류) 2" xfId="8412" xr:uid="{00000000-0005-0000-0000-0000E2050000}"/>
    <cellStyle name="_가양-화곡내역(일위대가)_가양-화곡내역(토형100M)_옹벽공_수량산출서(삼막천합류)_1.토공및호안공" xfId="8413" xr:uid="{00000000-0005-0000-0000-0000E3050000}"/>
    <cellStyle name="_가양-화곡내역(일위대가)_가양-화곡내역(토형100M)_옹벽공_수량산출서(삼막천합류)_1.토공및호안공 2" xfId="8414" xr:uid="{00000000-0005-0000-0000-0000E4050000}"/>
    <cellStyle name="_가양-화곡내역(일위대가)_가양-화곡내역(토형100M)_옹벽공_수량산출서(삼막천합류)_실정보고서(물푸기,암거)" xfId="8415" xr:uid="{00000000-0005-0000-0000-0000E5050000}"/>
    <cellStyle name="_가양-화곡내역(일위대가)_가양-화곡내역(토형100M)_옹벽공_수량산출서(삼막천합류)_실정보고서(물푸기,암거) 2" xfId="8416" xr:uid="{00000000-0005-0000-0000-0000E6050000}"/>
    <cellStyle name="_가양-화곡내역(일위대가)_가양-화곡내역(토형100M)_옹벽공_수량산출서(삼성천합류)" xfId="8417" xr:uid="{00000000-0005-0000-0000-0000E7050000}"/>
    <cellStyle name="_가양-화곡내역(일위대가)_가양-화곡내역(토형100M)_옹벽공_수량산출서(삼성천합류) 2" xfId="8418" xr:uid="{00000000-0005-0000-0000-0000E8050000}"/>
    <cellStyle name="_가양-화곡내역(일위대가)_가양-화곡내역(토형100M)_옹벽공_수량산출서(삼성천합류)_1.토공및호안공" xfId="8419" xr:uid="{00000000-0005-0000-0000-0000E9050000}"/>
    <cellStyle name="_가양-화곡내역(일위대가)_가양-화곡내역(토형100M)_옹벽공_수량산출서(삼성천합류)_1.토공및호안공 2" xfId="8420" xr:uid="{00000000-0005-0000-0000-0000EA050000}"/>
    <cellStyle name="_가양-화곡내역(일위대가)_가양-화곡내역(토형100M)_옹벽공_수량산출서(삼성천합류)_실정보고서(물푸기,암거)" xfId="8421" xr:uid="{00000000-0005-0000-0000-0000EB050000}"/>
    <cellStyle name="_가양-화곡내역(일위대가)_가양-화곡내역(토형100M)_옹벽공_수량산출서(삼성천합류)_실정보고서(물푸기,암거) 2" xfId="8422" xr:uid="{00000000-0005-0000-0000-0000EC050000}"/>
    <cellStyle name="_가양-화곡내역(일위대가)_가양-화곡내역(토형100M)_옹벽공_수량산출서(안양5동계단)" xfId="8423" xr:uid="{00000000-0005-0000-0000-0000ED050000}"/>
    <cellStyle name="_가양-화곡내역(일위대가)_가양-화곡내역(토형100M)_옹벽공_수량산출서(안양5동계단) 2" xfId="8424" xr:uid="{00000000-0005-0000-0000-0000EE050000}"/>
    <cellStyle name="_가양-화곡내역(일위대가)_가양-화곡내역(토형100M)_옹벽공_수량산출서(안양5동계단)_1.토공및호안공" xfId="8425" xr:uid="{00000000-0005-0000-0000-0000EF050000}"/>
    <cellStyle name="_가양-화곡내역(일위대가)_가양-화곡내역(토형100M)_옹벽공_수량산출서(안양5동계단)_1.토공및호안공 2" xfId="8426" xr:uid="{00000000-0005-0000-0000-0000F0050000}"/>
    <cellStyle name="_가양-화곡내역(일위대가)_가양-화곡내역(토형100M)_옹벽공_수량산출서(안양5동계단)_실정보고서(물푸기,암거)" xfId="8427" xr:uid="{00000000-0005-0000-0000-0000F1050000}"/>
    <cellStyle name="_가양-화곡내역(일위대가)_가양-화곡내역(토형100M)_옹벽공_수량산출서(안양5동계단)_실정보고서(물푸기,암거) 2" xfId="8428" xr:uid="{00000000-0005-0000-0000-0000F2050000}"/>
    <cellStyle name="_가양-화곡내역(일위대가)_가양-화곡내역(토형100M)_옹벽공_수량산출서_1.토공및호안공" xfId="8429" xr:uid="{00000000-0005-0000-0000-0000F3050000}"/>
    <cellStyle name="_가양-화곡내역(일위대가)_가양-화곡내역(토형100M)_옹벽공_수량산출서_1.토공및호안공 2" xfId="8430" xr:uid="{00000000-0005-0000-0000-0000F4050000}"/>
    <cellStyle name="_가양-화곡내역(일위대가)_가양-화곡내역(토형100M)_옹벽공_수량산출서_실정보고서(물푸기,암거)" xfId="8431" xr:uid="{00000000-0005-0000-0000-0000F5050000}"/>
    <cellStyle name="_가양-화곡내역(일위대가)_가양-화곡내역(토형100M)_옹벽공_수량산출서_실정보고서(물푸기,암거) 2" xfId="8432" xr:uid="{00000000-0005-0000-0000-0000F6050000}"/>
    <cellStyle name="_가양-화곡내역(일위대가)_가양-화곡내역(토형100M)_옹벽공_실정보고서(물푸기,암거)" xfId="8433" xr:uid="{00000000-0005-0000-0000-0000F7050000}"/>
    <cellStyle name="_가양-화곡내역(일위대가)_가양-화곡내역(토형100M)_옹벽공_실정보고서(물푸기,암거) 2" xfId="8434" xr:uid="{00000000-0005-0000-0000-0000F8050000}"/>
    <cellStyle name="_가양-화곡내역(일위대가)_가양-화곡내역(토형100M)_옹벽수량" xfId="8435" xr:uid="{00000000-0005-0000-0000-0000F9050000}"/>
    <cellStyle name="_가양-화곡내역(일위대가)_가양-화곡내역(토형100M)_옹벽수량 2" xfId="8436" xr:uid="{00000000-0005-0000-0000-0000FA050000}"/>
    <cellStyle name="_가양-화곡내역(일위대가)_가양-화곡내역(토형100M)_옹벽수량_1.토공및호안공" xfId="8437" xr:uid="{00000000-0005-0000-0000-0000FB050000}"/>
    <cellStyle name="_가양-화곡내역(일위대가)_가양-화곡내역(토형100M)_옹벽수량_1.토공및호안공 2" xfId="8438" xr:uid="{00000000-0005-0000-0000-0000FC050000}"/>
    <cellStyle name="_가양-화곡내역(일위대가)_가양-화곡내역(토형100M)_옹벽수량_2합류지점수량_0306" xfId="8439" xr:uid="{00000000-0005-0000-0000-0000FD050000}"/>
    <cellStyle name="_가양-화곡내역(일위대가)_가양-화곡내역(토형100M)_옹벽수량_2합류지점수량_0306 2" xfId="8440" xr:uid="{00000000-0005-0000-0000-0000FE050000}"/>
    <cellStyle name="_가양-화곡내역(일위대가)_가양-화곡내역(토형100M)_옹벽수량_2합류지점수량_0306_1.토공및호안공" xfId="8441" xr:uid="{00000000-0005-0000-0000-0000FF050000}"/>
    <cellStyle name="_가양-화곡내역(일위대가)_가양-화곡내역(토형100M)_옹벽수량_2합류지점수량_0306_1.토공및호안공 2" xfId="8442" xr:uid="{00000000-0005-0000-0000-000000060000}"/>
    <cellStyle name="_가양-화곡내역(일위대가)_가양-화곡내역(토형100M)_옹벽수량_2합류지점수량_0306_실정보고서(물푸기,암거)" xfId="8443" xr:uid="{00000000-0005-0000-0000-000001060000}"/>
    <cellStyle name="_가양-화곡내역(일위대가)_가양-화곡내역(토형100M)_옹벽수량_2합류지점수량_0306_실정보고서(물푸기,암거) 2" xfId="8444" xr:uid="{00000000-0005-0000-0000-000002060000}"/>
    <cellStyle name="_가양-화곡내역(일위대가)_가양-화곡내역(토형100M)_옹벽수량_삼막천합류" xfId="8445" xr:uid="{00000000-0005-0000-0000-000003060000}"/>
    <cellStyle name="_가양-화곡내역(일위대가)_가양-화곡내역(토형100M)_옹벽수량_삼막천합류 2" xfId="8446" xr:uid="{00000000-0005-0000-0000-000004060000}"/>
    <cellStyle name="_가양-화곡내역(일위대가)_가양-화곡내역(토형100M)_옹벽수량_삼막천합류_1.토공및호안공" xfId="8447" xr:uid="{00000000-0005-0000-0000-000005060000}"/>
    <cellStyle name="_가양-화곡내역(일위대가)_가양-화곡내역(토형100M)_옹벽수량_삼막천합류_1.토공및호안공 2" xfId="8448" xr:uid="{00000000-0005-0000-0000-000006060000}"/>
    <cellStyle name="_가양-화곡내역(일위대가)_가양-화곡내역(토형100M)_옹벽수량_삼막천합류_실정보고서(물푸기,암거)" xfId="8449" xr:uid="{00000000-0005-0000-0000-000007060000}"/>
    <cellStyle name="_가양-화곡내역(일위대가)_가양-화곡내역(토형100M)_옹벽수량_삼막천합류_실정보고서(물푸기,암거) 2" xfId="8450" xr:uid="{00000000-0005-0000-0000-000008060000}"/>
    <cellStyle name="_가양-화곡내역(일위대가)_가양-화곡내역(토형100M)_옹벽수량_삼성천합류" xfId="8451" xr:uid="{00000000-0005-0000-0000-000009060000}"/>
    <cellStyle name="_가양-화곡내역(일위대가)_가양-화곡내역(토형100M)_옹벽수량_삼성천합류 2" xfId="8452" xr:uid="{00000000-0005-0000-0000-00000A060000}"/>
    <cellStyle name="_가양-화곡내역(일위대가)_가양-화곡내역(토형100M)_옹벽수량_삼성천합류_1.토공및호안공" xfId="8453" xr:uid="{00000000-0005-0000-0000-00000B060000}"/>
    <cellStyle name="_가양-화곡내역(일위대가)_가양-화곡내역(토형100M)_옹벽수량_삼성천합류_1.토공및호안공 2" xfId="8454" xr:uid="{00000000-0005-0000-0000-00000C060000}"/>
    <cellStyle name="_가양-화곡내역(일위대가)_가양-화곡내역(토형100M)_옹벽수량_삼성천합류_실정보고서(물푸기,암거)" xfId="8455" xr:uid="{00000000-0005-0000-0000-00000D060000}"/>
    <cellStyle name="_가양-화곡내역(일위대가)_가양-화곡내역(토형100M)_옹벽수량_삼성천합류_실정보고서(물푸기,암거) 2" xfId="8456" xr:uid="{00000000-0005-0000-0000-00000E060000}"/>
    <cellStyle name="_가양-화곡내역(일위대가)_가양-화곡내역(토형100M)_옹벽수량_수량산출서" xfId="8457" xr:uid="{00000000-0005-0000-0000-00000F060000}"/>
    <cellStyle name="_가양-화곡내역(일위대가)_가양-화곡내역(토형100M)_옹벽수량_수량산출서 2" xfId="8458" xr:uid="{00000000-0005-0000-0000-000010060000}"/>
    <cellStyle name="_가양-화곡내역(일위대가)_가양-화곡내역(토형100M)_옹벽수량_수량산출서(삼막천합류)" xfId="8459" xr:uid="{00000000-0005-0000-0000-000011060000}"/>
    <cellStyle name="_가양-화곡내역(일위대가)_가양-화곡내역(토형100M)_옹벽수량_수량산출서(삼막천합류) 2" xfId="8460" xr:uid="{00000000-0005-0000-0000-000012060000}"/>
    <cellStyle name="_가양-화곡내역(일위대가)_가양-화곡내역(토형100M)_옹벽수량_수량산출서(삼막천합류)_1.토공및호안공" xfId="8461" xr:uid="{00000000-0005-0000-0000-000013060000}"/>
    <cellStyle name="_가양-화곡내역(일위대가)_가양-화곡내역(토형100M)_옹벽수량_수량산출서(삼막천합류)_1.토공및호안공 2" xfId="8462" xr:uid="{00000000-0005-0000-0000-000014060000}"/>
    <cellStyle name="_가양-화곡내역(일위대가)_가양-화곡내역(토형100M)_옹벽수량_수량산출서(삼막천합류)_실정보고서(물푸기,암거)" xfId="8463" xr:uid="{00000000-0005-0000-0000-000015060000}"/>
    <cellStyle name="_가양-화곡내역(일위대가)_가양-화곡내역(토형100M)_옹벽수량_수량산출서(삼막천합류)_실정보고서(물푸기,암거) 2" xfId="8464" xr:uid="{00000000-0005-0000-0000-000016060000}"/>
    <cellStyle name="_가양-화곡내역(일위대가)_가양-화곡내역(토형100M)_옹벽수량_수량산출서(삼성천합류)" xfId="8465" xr:uid="{00000000-0005-0000-0000-000017060000}"/>
    <cellStyle name="_가양-화곡내역(일위대가)_가양-화곡내역(토형100M)_옹벽수량_수량산출서(삼성천합류) 2" xfId="8466" xr:uid="{00000000-0005-0000-0000-000018060000}"/>
    <cellStyle name="_가양-화곡내역(일위대가)_가양-화곡내역(토형100M)_옹벽수량_수량산출서(삼성천합류)_1.토공및호안공" xfId="8467" xr:uid="{00000000-0005-0000-0000-000019060000}"/>
    <cellStyle name="_가양-화곡내역(일위대가)_가양-화곡내역(토형100M)_옹벽수량_수량산출서(삼성천합류)_1.토공및호안공 2" xfId="8468" xr:uid="{00000000-0005-0000-0000-00001A060000}"/>
    <cellStyle name="_가양-화곡내역(일위대가)_가양-화곡내역(토형100M)_옹벽수량_수량산출서(삼성천합류)_실정보고서(물푸기,암거)" xfId="8469" xr:uid="{00000000-0005-0000-0000-00001B060000}"/>
    <cellStyle name="_가양-화곡내역(일위대가)_가양-화곡내역(토형100M)_옹벽수량_수량산출서(삼성천합류)_실정보고서(물푸기,암거) 2" xfId="8470" xr:uid="{00000000-0005-0000-0000-00001C060000}"/>
    <cellStyle name="_가양-화곡내역(일위대가)_가양-화곡내역(토형100M)_옹벽수량_수량산출서(안양5동계단)" xfId="8471" xr:uid="{00000000-0005-0000-0000-00001D060000}"/>
    <cellStyle name="_가양-화곡내역(일위대가)_가양-화곡내역(토형100M)_옹벽수량_수량산출서(안양5동계단) 2" xfId="8472" xr:uid="{00000000-0005-0000-0000-00001E060000}"/>
    <cellStyle name="_가양-화곡내역(일위대가)_가양-화곡내역(토형100M)_옹벽수량_수량산출서(안양5동계단)_1.토공및호안공" xfId="8473" xr:uid="{00000000-0005-0000-0000-00001F060000}"/>
    <cellStyle name="_가양-화곡내역(일위대가)_가양-화곡내역(토형100M)_옹벽수량_수량산출서(안양5동계단)_1.토공및호안공 2" xfId="8474" xr:uid="{00000000-0005-0000-0000-000020060000}"/>
    <cellStyle name="_가양-화곡내역(일위대가)_가양-화곡내역(토형100M)_옹벽수량_수량산출서(안양5동계단)_실정보고서(물푸기,암거)" xfId="8475" xr:uid="{00000000-0005-0000-0000-000021060000}"/>
    <cellStyle name="_가양-화곡내역(일위대가)_가양-화곡내역(토형100M)_옹벽수량_수량산출서(안양5동계단)_실정보고서(물푸기,암거) 2" xfId="8476" xr:uid="{00000000-0005-0000-0000-000022060000}"/>
    <cellStyle name="_가양-화곡내역(일위대가)_가양-화곡내역(토형100M)_옹벽수량_수량산출서_1.토공및호안공" xfId="8477" xr:uid="{00000000-0005-0000-0000-000023060000}"/>
    <cellStyle name="_가양-화곡내역(일위대가)_가양-화곡내역(토형100M)_옹벽수량_수량산출서_1.토공및호안공 2" xfId="8478" xr:uid="{00000000-0005-0000-0000-000024060000}"/>
    <cellStyle name="_가양-화곡내역(일위대가)_가양-화곡내역(토형100M)_옹벽수량_수량산출서_실정보고서(물푸기,암거)" xfId="8479" xr:uid="{00000000-0005-0000-0000-000025060000}"/>
    <cellStyle name="_가양-화곡내역(일위대가)_가양-화곡내역(토형100M)_옹벽수량_수량산출서_실정보고서(물푸기,암거) 2" xfId="8480" xr:uid="{00000000-0005-0000-0000-000026060000}"/>
    <cellStyle name="_가양-화곡내역(일위대가)_가양-화곡내역(토형100M)_옹벽수량_실정보고서(물푸기,암거)" xfId="8481" xr:uid="{00000000-0005-0000-0000-000027060000}"/>
    <cellStyle name="_가양-화곡내역(일위대가)_가양-화곡내역(토형100M)_옹벽수량_실정보고서(물푸기,암거) 2" xfId="8482" xr:uid="{00000000-0005-0000-0000-000028060000}"/>
    <cellStyle name="_가양-화곡내역(일위대가)_삼막천합류" xfId="8483" xr:uid="{00000000-0005-0000-0000-000029060000}"/>
    <cellStyle name="_가양-화곡내역(일위대가)_삼막천합류 2" xfId="8484" xr:uid="{00000000-0005-0000-0000-00002A060000}"/>
    <cellStyle name="_가양-화곡내역(일위대가)_삼막천합류_1.토공및호안공" xfId="8485" xr:uid="{00000000-0005-0000-0000-00002B060000}"/>
    <cellStyle name="_가양-화곡내역(일위대가)_삼막천합류_1.토공및호안공 2" xfId="8486" xr:uid="{00000000-0005-0000-0000-00002C060000}"/>
    <cellStyle name="_가양-화곡내역(일위대가)_삼막천합류_실정보고서(물푸기,암거)" xfId="8487" xr:uid="{00000000-0005-0000-0000-00002D060000}"/>
    <cellStyle name="_가양-화곡내역(일위대가)_삼막천합류_실정보고서(물푸기,암거) 2" xfId="8488" xr:uid="{00000000-0005-0000-0000-00002E060000}"/>
    <cellStyle name="_가양-화곡내역(일위대가)_삼성천합류" xfId="8489" xr:uid="{00000000-0005-0000-0000-00002F060000}"/>
    <cellStyle name="_가양-화곡내역(일위대가)_삼성천합류 2" xfId="8490" xr:uid="{00000000-0005-0000-0000-000030060000}"/>
    <cellStyle name="_가양-화곡내역(일위대가)_삼성천합류_1.토공및호안공" xfId="8491" xr:uid="{00000000-0005-0000-0000-000031060000}"/>
    <cellStyle name="_가양-화곡내역(일위대가)_삼성천합류_1.토공및호안공 2" xfId="8492" xr:uid="{00000000-0005-0000-0000-000032060000}"/>
    <cellStyle name="_가양-화곡내역(일위대가)_삼성천합류_실정보고서(물푸기,암거)" xfId="8493" xr:uid="{00000000-0005-0000-0000-000033060000}"/>
    <cellStyle name="_가양-화곡내역(일위대가)_삼성천합류_실정보고서(물푸기,암거) 2" xfId="8494" xr:uid="{00000000-0005-0000-0000-000034060000}"/>
    <cellStyle name="_가양-화곡내역(일위대가)_수량산출서" xfId="8495" xr:uid="{00000000-0005-0000-0000-000035060000}"/>
    <cellStyle name="_가양-화곡내역(일위대가)_수량산출서 2" xfId="8496" xr:uid="{00000000-0005-0000-0000-000036060000}"/>
    <cellStyle name="_가양-화곡내역(일위대가)_수량산출서(삼막천합류)" xfId="8497" xr:uid="{00000000-0005-0000-0000-000037060000}"/>
    <cellStyle name="_가양-화곡내역(일위대가)_수량산출서(삼막천합류) 2" xfId="8498" xr:uid="{00000000-0005-0000-0000-000038060000}"/>
    <cellStyle name="_가양-화곡내역(일위대가)_수량산출서(삼막천합류)_1.토공및호안공" xfId="8499" xr:uid="{00000000-0005-0000-0000-000039060000}"/>
    <cellStyle name="_가양-화곡내역(일위대가)_수량산출서(삼막천합류)_1.토공및호안공 2" xfId="8500" xr:uid="{00000000-0005-0000-0000-00003A060000}"/>
    <cellStyle name="_가양-화곡내역(일위대가)_수량산출서(삼막천합류)_실정보고서(물푸기,암거)" xfId="8501" xr:uid="{00000000-0005-0000-0000-00003B060000}"/>
    <cellStyle name="_가양-화곡내역(일위대가)_수량산출서(삼막천합류)_실정보고서(물푸기,암거) 2" xfId="8502" xr:uid="{00000000-0005-0000-0000-00003C060000}"/>
    <cellStyle name="_가양-화곡내역(일위대가)_수량산출서(삼성천합류)" xfId="8503" xr:uid="{00000000-0005-0000-0000-00003D060000}"/>
    <cellStyle name="_가양-화곡내역(일위대가)_수량산출서(삼성천합류) 2" xfId="8504" xr:uid="{00000000-0005-0000-0000-00003E060000}"/>
    <cellStyle name="_가양-화곡내역(일위대가)_수량산출서(삼성천합류)_1.토공및호안공" xfId="8505" xr:uid="{00000000-0005-0000-0000-00003F060000}"/>
    <cellStyle name="_가양-화곡내역(일위대가)_수량산출서(삼성천합류)_1.토공및호안공 2" xfId="8506" xr:uid="{00000000-0005-0000-0000-000040060000}"/>
    <cellStyle name="_가양-화곡내역(일위대가)_수량산출서(삼성천합류)_실정보고서(물푸기,암거)" xfId="8507" xr:uid="{00000000-0005-0000-0000-000041060000}"/>
    <cellStyle name="_가양-화곡내역(일위대가)_수량산출서(삼성천합류)_실정보고서(물푸기,암거) 2" xfId="8508" xr:uid="{00000000-0005-0000-0000-000042060000}"/>
    <cellStyle name="_가양-화곡내역(일위대가)_수량산출서(안양5동계단)" xfId="8509" xr:uid="{00000000-0005-0000-0000-000043060000}"/>
    <cellStyle name="_가양-화곡내역(일위대가)_수량산출서(안양5동계단) 2" xfId="8510" xr:uid="{00000000-0005-0000-0000-000044060000}"/>
    <cellStyle name="_가양-화곡내역(일위대가)_수량산출서(안양5동계단)_1.토공및호안공" xfId="8511" xr:uid="{00000000-0005-0000-0000-000045060000}"/>
    <cellStyle name="_가양-화곡내역(일위대가)_수량산출서(안양5동계단)_1.토공및호안공 2" xfId="8512" xr:uid="{00000000-0005-0000-0000-000046060000}"/>
    <cellStyle name="_가양-화곡내역(일위대가)_수량산출서(안양5동계단)_실정보고서(물푸기,암거)" xfId="8513" xr:uid="{00000000-0005-0000-0000-000047060000}"/>
    <cellStyle name="_가양-화곡내역(일위대가)_수량산출서(안양5동계단)_실정보고서(물푸기,암거) 2" xfId="8514" xr:uid="{00000000-0005-0000-0000-000048060000}"/>
    <cellStyle name="_가양-화곡내역(일위대가)_수량산출서_1.토공및호안공" xfId="8515" xr:uid="{00000000-0005-0000-0000-000049060000}"/>
    <cellStyle name="_가양-화곡내역(일위대가)_수량산출서_1.토공및호안공 2" xfId="8516" xr:uid="{00000000-0005-0000-0000-00004A060000}"/>
    <cellStyle name="_가양-화곡내역(일위대가)_수량산출서_실정보고서(물푸기,암거)" xfId="8517" xr:uid="{00000000-0005-0000-0000-00004B060000}"/>
    <cellStyle name="_가양-화곡내역(일위대가)_수량산출서_실정보고서(물푸기,암거) 2" xfId="8518" xr:uid="{00000000-0005-0000-0000-00004C060000}"/>
    <cellStyle name="_가양-화곡내역(일위대가)_실정보고서(물푸기,암거)" xfId="8519" xr:uid="{00000000-0005-0000-0000-00004D060000}"/>
    <cellStyle name="_가양-화곡내역(일위대가)_실정보고서(물푸기,암거) 2" xfId="8520" xr:uid="{00000000-0005-0000-0000-00004E060000}"/>
    <cellStyle name="_가양-화곡내역(일위대가)_옹벽공" xfId="8521" xr:uid="{00000000-0005-0000-0000-00004F060000}"/>
    <cellStyle name="_가양-화곡내역(일위대가)_옹벽공 2" xfId="8522" xr:uid="{00000000-0005-0000-0000-000050060000}"/>
    <cellStyle name="_가양-화곡내역(일위대가)_옹벽공_1.토공및호안공" xfId="8523" xr:uid="{00000000-0005-0000-0000-000051060000}"/>
    <cellStyle name="_가양-화곡내역(일위대가)_옹벽공_1.토공및호안공 2" xfId="8524" xr:uid="{00000000-0005-0000-0000-000052060000}"/>
    <cellStyle name="_가양-화곡내역(일위대가)_옹벽공_2합류지점수량_0306" xfId="8525" xr:uid="{00000000-0005-0000-0000-000053060000}"/>
    <cellStyle name="_가양-화곡내역(일위대가)_옹벽공_2합류지점수량_0306 2" xfId="8526" xr:uid="{00000000-0005-0000-0000-000054060000}"/>
    <cellStyle name="_가양-화곡내역(일위대가)_옹벽공_2합류지점수량_0306_1.토공및호안공" xfId="8527" xr:uid="{00000000-0005-0000-0000-000055060000}"/>
    <cellStyle name="_가양-화곡내역(일위대가)_옹벽공_2합류지점수량_0306_1.토공및호안공 2" xfId="8528" xr:uid="{00000000-0005-0000-0000-000056060000}"/>
    <cellStyle name="_가양-화곡내역(일위대가)_옹벽공_2합류지점수량_0306_실정보고서(물푸기,암거)" xfId="8529" xr:uid="{00000000-0005-0000-0000-000057060000}"/>
    <cellStyle name="_가양-화곡내역(일위대가)_옹벽공_2합류지점수량_0306_실정보고서(물푸기,암거) 2" xfId="8530" xr:uid="{00000000-0005-0000-0000-000058060000}"/>
    <cellStyle name="_가양-화곡내역(일위대가)_옹벽공_삼막천합류" xfId="8531" xr:uid="{00000000-0005-0000-0000-000059060000}"/>
    <cellStyle name="_가양-화곡내역(일위대가)_옹벽공_삼막천합류 2" xfId="8532" xr:uid="{00000000-0005-0000-0000-00005A060000}"/>
    <cellStyle name="_가양-화곡내역(일위대가)_옹벽공_삼막천합류_1.토공및호안공" xfId="8533" xr:uid="{00000000-0005-0000-0000-00005B060000}"/>
    <cellStyle name="_가양-화곡내역(일위대가)_옹벽공_삼막천합류_1.토공및호안공 2" xfId="8534" xr:uid="{00000000-0005-0000-0000-00005C060000}"/>
    <cellStyle name="_가양-화곡내역(일위대가)_옹벽공_삼막천합류_실정보고서(물푸기,암거)" xfId="8535" xr:uid="{00000000-0005-0000-0000-00005D060000}"/>
    <cellStyle name="_가양-화곡내역(일위대가)_옹벽공_삼막천합류_실정보고서(물푸기,암거) 2" xfId="8536" xr:uid="{00000000-0005-0000-0000-00005E060000}"/>
    <cellStyle name="_가양-화곡내역(일위대가)_옹벽공_삼성천합류" xfId="8537" xr:uid="{00000000-0005-0000-0000-00005F060000}"/>
    <cellStyle name="_가양-화곡내역(일위대가)_옹벽공_삼성천합류 2" xfId="8538" xr:uid="{00000000-0005-0000-0000-000060060000}"/>
    <cellStyle name="_가양-화곡내역(일위대가)_옹벽공_삼성천합류_1.토공및호안공" xfId="8539" xr:uid="{00000000-0005-0000-0000-000061060000}"/>
    <cellStyle name="_가양-화곡내역(일위대가)_옹벽공_삼성천합류_1.토공및호안공 2" xfId="8540" xr:uid="{00000000-0005-0000-0000-000062060000}"/>
    <cellStyle name="_가양-화곡내역(일위대가)_옹벽공_삼성천합류_실정보고서(물푸기,암거)" xfId="8541" xr:uid="{00000000-0005-0000-0000-000063060000}"/>
    <cellStyle name="_가양-화곡내역(일위대가)_옹벽공_삼성천합류_실정보고서(물푸기,암거) 2" xfId="8542" xr:uid="{00000000-0005-0000-0000-000064060000}"/>
    <cellStyle name="_가양-화곡내역(일위대가)_옹벽공_수량산출서" xfId="8543" xr:uid="{00000000-0005-0000-0000-000065060000}"/>
    <cellStyle name="_가양-화곡내역(일위대가)_옹벽공_수량산출서 2" xfId="8544" xr:uid="{00000000-0005-0000-0000-000066060000}"/>
    <cellStyle name="_가양-화곡내역(일위대가)_옹벽공_수량산출서(삼막천합류)" xfId="8545" xr:uid="{00000000-0005-0000-0000-000067060000}"/>
    <cellStyle name="_가양-화곡내역(일위대가)_옹벽공_수량산출서(삼막천합류) 2" xfId="8546" xr:uid="{00000000-0005-0000-0000-000068060000}"/>
    <cellStyle name="_가양-화곡내역(일위대가)_옹벽공_수량산출서(삼막천합류)_1.토공및호안공" xfId="8547" xr:uid="{00000000-0005-0000-0000-000069060000}"/>
    <cellStyle name="_가양-화곡내역(일위대가)_옹벽공_수량산출서(삼막천합류)_1.토공및호안공 2" xfId="8548" xr:uid="{00000000-0005-0000-0000-00006A060000}"/>
    <cellStyle name="_가양-화곡내역(일위대가)_옹벽공_수량산출서(삼막천합류)_실정보고서(물푸기,암거)" xfId="8549" xr:uid="{00000000-0005-0000-0000-00006B060000}"/>
    <cellStyle name="_가양-화곡내역(일위대가)_옹벽공_수량산출서(삼막천합류)_실정보고서(물푸기,암거) 2" xfId="8550" xr:uid="{00000000-0005-0000-0000-00006C060000}"/>
    <cellStyle name="_가양-화곡내역(일위대가)_옹벽공_수량산출서(삼성천합류)" xfId="8551" xr:uid="{00000000-0005-0000-0000-00006D060000}"/>
    <cellStyle name="_가양-화곡내역(일위대가)_옹벽공_수량산출서(삼성천합류) 2" xfId="8552" xr:uid="{00000000-0005-0000-0000-00006E060000}"/>
    <cellStyle name="_가양-화곡내역(일위대가)_옹벽공_수량산출서(삼성천합류)_1.토공및호안공" xfId="8553" xr:uid="{00000000-0005-0000-0000-00006F060000}"/>
    <cellStyle name="_가양-화곡내역(일위대가)_옹벽공_수량산출서(삼성천합류)_1.토공및호안공 2" xfId="8554" xr:uid="{00000000-0005-0000-0000-000070060000}"/>
    <cellStyle name="_가양-화곡내역(일위대가)_옹벽공_수량산출서(삼성천합류)_실정보고서(물푸기,암거)" xfId="8555" xr:uid="{00000000-0005-0000-0000-000071060000}"/>
    <cellStyle name="_가양-화곡내역(일위대가)_옹벽공_수량산출서(삼성천합류)_실정보고서(물푸기,암거) 2" xfId="8556" xr:uid="{00000000-0005-0000-0000-000072060000}"/>
    <cellStyle name="_가양-화곡내역(일위대가)_옹벽공_수량산출서(안양5동계단)" xfId="8557" xr:uid="{00000000-0005-0000-0000-000073060000}"/>
    <cellStyle name="_가양-화곡내역(일위대가)_옹벽공_수량산출서(안양5동계단) 2" xfId="8558" xr:uid="{00000000-0005-0000-0000-000074060000}"/>
    <cellStyle name="_가양-화곡내역(일위대가)_옹벽공_수량산출서(안양5동계단)_1.토공및호안공" xfId="8559" xr:uid="{00000000-0005-0000-0000-000075060000}"/>
    <cellStyle name="_가양-화곡내역(일위대가)_옹벽공_수량산출서(안양5동계단)_1.토공및호안공 2" xfId="8560" xr:uid="{00000000-0005-0000-0000-000076060000}"/>
    <cellStyle name="_가양-화곡내역(일위대가)_옹벽공_수량산출서(안양5동계단)_실정보고서(물푸기,암거)" xfId="8561" xr:uid="{00000000-0005-0000-0000-000077060000}"/>
    <cellStyle name="_가양-화곡내역(일위대가)_옹벽공_수량산출서(안양5동계단)_실정보고서(물푸기,암거) 2" xfId="8562" xr:uid="{00000000-0005-0000-0000-000078060000}"/>
    <cellStyle name="_가양-화곡내역(일위대가)_옹벽공_수량산출서_1.토공및호안공" xfId="8563" xr:uid="{00000000-0005-0000-0000-000079060000}"/>
    <cellStyle name="_가양-화곡내역(일위대가)_옹벽공_수량산출서_1.토공및호안공 2" xfId="8564" xr:uid="{00000000-0005-0000-0000-00007A060000}"/>
    <cellStyle name="_가양-화곡내역(일위대가)_옹벽공_수량산출서_실정보고서(물푸기,암거)" xfId="8565" xr:uid="{00000000-0005-0000-0000-00007B060000}"/>
    <cellStyle name="_가양-화곡내역(일위대가)_옹벽공_수량산출서_실정보고서(물푸기,암거) 2" xfId="8566" xr:uid="{00000000-0005-0000-0000-00007C060000}"/>
    <cellStyle name="_가양-화곡내역(일위대가)_옹벽공_실정보고서(물푸기,암거)" xfId="8567" xr:uid="{00000000-0005-0000-0000-00007D060000}"/>
    <cellStyle name="_가양-화곡내역(일위대가)_옹벽공_실정보고서(물푸기,암거) 2" xfId="8568" xr:uid="{00000000-0005-0000-0000-00007E060000}"/>
    <cellStyle name="_가양-화곡내역(일위대가)_옹벽수량" xfId="8569" xr:uid="{00000000-0005-0000-0000-00007F060000}"/>
    <cellStyle name="_가양-화곡내역(일위대가)_옹벽수량 2" xfId="8570" xr:uid="{00000000-0005-0000-0000-000080060000}"/>
    <cellStyle name="_가양-화곡내역(일위대가)_옹벽수량_1.토공및호안공" xfId="8571" xr:uid="{00000000-0005-0000-0000-000081060000}"/>
    <cellStyle name="_가양-화곡내역(일위대가)_옹벽수량_1.토공및호안공 2" xfId="8572" xr:uid="{00000000-0005-0000-0000-000082060000}"/>
    <cellStyle name="_가양-화곡내역(일위대가)_옹벽수량_2합류지점수량_0306" xfId="8573" xr:uid="{00000000-0005-0000-0000-000083060000}"/>
    <cellStyle name="_가양-화곡내역(일위대가)_옹벽수량_2합류지점수량_0306 2" xfId="8574" xr:uid="{00000000-0005-0000-0000-000084060000}"/>
    <cellStyle name="_가양-화곡내역(일위대가)_옹벽수량_2합류지점수량_0306_1.토공및호안공" xfId="8575" xr:uid="{00000000-0005-0000-0000-000085060000}"/>
    <cellStyle name="_가양-화곡내역(일위대가)_옹벽수량_2합류지점수량_0306_1.토공및호안공 2" xfId="8576" xr:uid="{00000000-0005-0000-0000-000086060000}"/>
    <cellStyle name="_가양-화곡내역(일위대가)_옹벽수량_2합류지점수량_0306_실정보고서(물푸기,암거)" xfId="8577" xr:uid="{00000000-0005-0000-0000-000087060000}"/>
    <cellStyle name="_가양-화곡내역(일위대가)_옹벽수량_2합류지점수량_0306_실정보고서(물푸기,암거) 2" xfId="8578" xr:uid="{00000000-0005-0000-0000-000088060000}"/>
    <cellStyle name="_가양-화곡내역(일위대가)_옹벽수량_삼막천합류" xfId="8579" xr:uid="{00000000-0005-0000-0000-000089060000}"/>
    <cellStyle name="_가양-화곡내역(일위대가)_옹벽수량_삼막천합류 2" xfId="8580" xr:uid="{00000000-0005-0000-0000-00008A060000}"/>
    <cellStyle name="_가양-화곡내역(일위대가)_옹벽수량_삼막천합류_1.토공및호안공" xfId="8581" xr:uid="{00000000-0005-0000-0000-00008B060000}"/>
    <cellStyle name="_가양-화곡내역(일위대가)_옹벽수량_삼막천합류_1.토공및호안공 2" xfId="8582" xr:uid="{00000000-0005-0000-0000-00008C060000}"/>
    <cellStyle name="_가양-화곡내역(일위대가)_옹벽수량_삼막천합류_실정보고서(물푸기,암거)" xfId="8583" xr:uid="{00000000-0005-0000-0000-00008D060000}"/>
    <cellStyle name="_가양-화곡내역(일위대가)_옹벽수량_삼막천합류_실정보고서(물푸기,암거) 2" xfId="8584" xr:uid="{00000000-0005-0000-0000-00008E060000}"/>
    <cellStyle name="_가양-화곡내역(일위대가)_옹벽수량_삼성천합류" xfId="8585" xr:uid="{00000000-0005-0000-0000-00008F060000}"/>
    <cellStyle name="_가양-화곡내역(일위대가)_옹벽수량_삼성천합류 2" xfId="8586" xr:uid="{00000000-0005-0000-0000-000090060000}"/>
    <cellStyle name="_가양-화곡내역(일위대가)_옹벽수량_삼성천합류_1.토공및호안공" xfId="8587" xr:uid="{00000000-0005-0000-0000-000091060000}"/>
    <cellStyle name="_가양-화곡내역(일위대가)_옹벽수량_삼성천합류_1.토공및호안공 2" xfId="8588" xr:uid="{00000000-0005-0000-0000-000092060000}"/>
    <cellStyle name="_가양-화곡내역(일위대가)_옹벽수량_삼성천합류_실정보고서(물푸기,암거)" xfId="8589" xr:uid="{00000000-0005-0000-0000-000093060000}"/>
    <cellStyle name="_가양-화곡내역(일위대가)_옹벽수량_삼성천합류_실정보고서(물푸기,암거) 2" xfId="8590" xr:uid="{00000000-0005-0000-0000-000094060000}"/>
    <cellStyle name="_가양-화곡내역(일위대가)_옹벽수량_수량산출서" xfId="8591" xr:uid="{00000000-0005-0000-0000-000095060000}"/>
    <cellStyle name="_가양-화곡내역(일위대가)_옹벽수량_수량산출서 2" xfId="8592" xr:uid="{00000000-0005-0000-0000-000096060000}"/>
    <cellStyle name="_가양-화곡내역(일위대가)_옹벽수량_수량산출서(삼막천합류)" xfId="8593" xr:uid="{00000000-0005-0000-0000-000097060000}"/>
    <cellStyle name="_가양-화곡내역(일위대가)_옹벽수량_수량산출서(삼막천합류) 2" xfId="8594" xr:uid="{00000000-0005-0000-0000-000098060000}"/>
    <cellStyle name="_가양-화곡내역(일위대가)_옹벽수량_수량산출서(삼막천합류)_1.토공및호안공" xfId="8595" xr:uid="{00000000-0005-0000-0000-000099060000}"/>
    <cellStyle name="_가양-화곡내역(일위대가)_옹벽수량_수량산출서(삼막천합류)_1.토공및호안공 2" xfId="8596" xr:uid="{00000000-0005-0000-0000-00009A060000}"/>
    <cellStyle name="_가양-화곡내역(일위대가)_옹벽수량_수량산출서(삼막천합류)_실정보고서(물푸기,암거)" xfId="8597" xr:uid="{00000000-0005-0000-0000-00009B060000}"/>
    <cellStyle name="_가양-화곡내역(일위대가)_옹벽수량_수량산출서(삼막천합류)_실정보고서(물푸기,암거) 2" xfId="8598" xr:uid="{00000000-0005-0000-0000-00009C060000}"/>
    <cellStyle name="_가양-화곡내역(일위대가)_옹벽수량_수량산출서(삼성천합류)" xfId="8599" xr:uid="{00000000-0005-0000-0000-00009D060000}"/>
    <cellStyle name="_가양-화곡내역(일위대가)_옹벽수량_수량산출서(삼성천합류) 2" xfId="8600" xr:uid="{00000000-0005-0000-0000-00009E060000}"/>
    <cellStyle name="_가양-화곡내역(일위대가)_옹벽수량_수량산출서(삼성천합류)_1.토공및호안공" xfId="8601" xr:uid="{00000000-0005-0000-0000-00009F060000}"/>
    <cellStyle name="_가양-화곡내역(일위대가)_옹벽수량_수량산출서(삼성천합류)_1.토공및호안공 2" xfId="8602" xr:uid="{00000000-0005-0000-0000-0000A0060000}"/>
    <cellStyle name="_가양-화곡내역(일위대가)_옹벽수량_수량산출서(삼성천합류)_실정보고서(물푸기,암거)" xfId="8603" xr:uid="{00000000-0005-0000-0000-0000A1060000}"/>
    <cellStyle name="_가양-화곡내역(일위대가)_옹벽수량_수량산출서(삼성천합류)_실정보고서(물푸기,암거) 2" xfId="8604" xr:uid="{00000000-0005-0000-0000-0000A2060000}"/>
    <cellStyle name="_가양-화곡내역(일위대가)_옹벽수량_수량산출서(안양5동계단)" xfId="8605" xr:uid="{00000000-0005-0000-0000-0000A3060000}"/>
    <cellStyle name="_가양-화곡내역(일위대가)_옹벽수량_수량산출서(안양5동계단) 2" xfId="8606" xr:uid="{00000000-0005-0000-0000-0000A4060000}"/>
    <cellStyle name="_가양-화곡내역(일위대가)_옹벽수량_수량산출서(안양5동계단)_1.토공및호안공" xfId="8607" xr:uid="{00000000-0005-0000-0000-0000A5060000}"/>
    <cellStyle name="_가양-화곡내역(일위대가)_옹벽수량_수량산출서(안양5동계단)_1.토공및호안공 2" xfId="8608" xr:uid="{00000000-0005-0000-0000-0000A6060000}"/>
    <cellStyle name="_가양-화곡내역(일위대가)_옹벽수량_수량산출서(안양5동계단)_실정보고서(물푸기,암거)" xfId="8609" xr:uid="{00000000-0005-0000-0000-0000A7060000}"/>
    <cellStyle name="_가양-화곡내역(일위대가)_옹벽수량_수량산출서(안양5동계단)_실정보고서(물푸기,암거) 2" xfId="8610" xr:uid="{00000000-0005-0000-0000-0000A8060000}"/>
    <cellStyle name="_가양-화곡내역(일위대가)_옹벽수량_수량산출서_1.토공및호안공" xfId="8611" xr:uid="{00000000-0005-0000-0000-0000A9060000}"/>
    <cellStyle name="_가양-화곡내역(일위대가)_옹벽수량_수량산출서_1.토공및호안공 2" xfId="8612" xr:uid="{00000000-0005-0000-0000-0000AA060000}"/>
    <cellStyle name="_가양-화곡내역(일위대가)_옹벽수량_수량산출서_실정보고서(물푸기,암거)" xfId="8613" xr:uid="{00000000-0005-0000-0000-0000AB060000}"/>
    <cellStyle name="_가양-화곡내역(일위대가)_옹벽수량_수량산출서_실정보고서(물푸기,암거) 2" xfId="8614" xr:uid="{00000000-0005-0000-0000-0000AC060000}"/>
    <cellStyle name="_가양-화곡내역(일위대가)_옹벽수량_실정보고서(물푸기,암거)" xfId="8615" xr:uid="{00000000-0005-0000-0000-0000AD060000}"/>
    <cellStyle name="_가양-화곡내역(일위대가)_옹벽수량_실정보고서(물푸기,암거) 2" xfId="8616" xr:uid="{00000000-0005-0000-0000-0000AE060000}"/>
    <cellStyle name="_가양-화곡내역(토형100M)" xfId="8617" xr:uid="{00000000-0005-0000-0000-0000AF060000}"/>
    <cellStyle name="_가양-화곡내역(토형100M) 2" xfId="8618" xr:uid="{00000000-0005-0000-0000-0000B0060000}"/>
    <cellStyle name="_가양-화곡내역(토형100M)_1.토공및호안공" xfId="8619" xr:uid="{00000000-0005-0000-0000-0000B1060000}"/>
    <cellStyle name="_가양-화곡내역(토형100M)_1.토공및호안공 2" xfId="8620" xr:uid="{00000000-0005-0000-0000-0000B2060000}"/>
    <cellStyle name="_가양-화곡내역(토형100M)_2합류지점수량_0306" xfId="8621" xr:uid="{00000000-0005-0000-0000-0000B3060000}"/>
    <cellStyle name="_가양-화곡내역(토형100M)_2합류지점수량_0306 2" xfId="8622" xr:uid="{00000000-0005-0000-0000-0000B4060000}"/>
    <cellStyle name="_가양-화곡내역(토형100M)_2합류지점수량_0306_1.토공및호안공" xfId="8623" xr:uid="{00000000-0005-0000-0000-0000B5060000}"/>
    <cellStyle name="_가양-화곡내역(토형100M)_2합류지점수량_0306_1.토공및호안공 2" xfId="8624" xr:uid="{00000000-0005-0000-0000-0000B6060000}"/>
    <cellStyle name="_가양-화곡내역(토형100M)_2합류지점수량_0306_실정보고서(물푸기,암거)" xfId="8625" xr:uid="{00000000-0005-0000-0000-0000B7060000}"/>
    <cellStyle name="_가양-화곡내역(토형100M)_2합류지점수량_0306_실정보고서(물푸기,암거) 2" xfId="8626" xr:uid="{00000000-0005-0000-0000-0000B8060000}"/>
    <cellStyle name="_가양-화곡내역(토형100M)_5옹벽공" xfId="8627" xr:uid="{00000000-0005-0000-0000-0000B9060000}"/>
    <cellStyle name="_가양-화곡내역(토형100M)_5옹벽공 2" xfId="8628" xr:uid="{00000000-0005-0000-0000-0000BA060000}"/>
    <cellStyle name="_가양-화곡내역(토형100M)_5옹벽공_1.토공및호안공" xfId="8629" xr:uid="{00000000-0005-0000-0000-0000BB060000}"/>
    <cellStyle name="_가양-화곡내역(토형100M)_5옹벽공_1.토공및호안공 2" xfId="8630" xr:uid="{00000000-0005-0000-0000-0000BC060000}"/>
    <cellStyle name="_가양-화곡내역(토형100M)_5옹벽공_2합류지점수량_0306" xfId="8631" xr:uid="{00000000-0005-0000-0000-0000BD060000}"/>
    <cellStyle name="_가양-화곡내역(토형100M)_5옹벽공_2합류지점수량_0306 2" xfId="8632" xr:uid="{00000000-0005-0000-0000-0000BE060000}"/>
    <cellStyle name="_가양-화곡내역(토형100M)_5옹벽공_2합류지점수량_0306_1.토공및호안공" xfId="8633" xr:uid="{00000000-0005-0000-0000-0000BF060000}"/>
    <cellStyle name="_가양-화곡내역(토형100M)_5옹벽공_2합류지점수량_0306_1.토공및호안공 2" xfId="8634" xr:uid="{00000000-0005-0000-0000-0000C0060000}"/>
    <cellStyle name="_가양-화곡내역(토형100M)_5옹벽공_2합류지점수량_0306_실정보고서(물푸기,암거)" xfId="8635" xr:uid="{00000000-0005-0000-0000-0000C1060000}"/>
    <cellStyle name="_가양-화곡내역(토형100M)_5옹벽공_2합류지점수량_0306_실정보고서(물푸기,암거) 2" xfId="8636" xr:uid="{00000000-0005-0000-0000-0000C2060000}"/>
    <cellStyle name="_가양-화곡내역(토형100M)_5옹벽공_삼막천합류" xfId="8637" xr:uid="{00000000-0005-0000-0000-0000C3060000}"/>
    <cellStyle name="_가양-화곡내역(토형100M)_5옹벽공_삼막천합류 2" xfId="8638" xr:uid="{00000000-0005-0000-0000-0000C4060000}"/>
    <cellStyle name="_가양-화곡내역(토형100M)_5옹벽공_삼막천합류_1.토공및호안공" xfId="8639" xr:uid="{00000000-0005-0000-0000-0000C5060000}"/>
    <cellStyle name="_가양-화곡내역(토형100M)_5옹벽공_삼막천합류_1.토공및호안공 2" xfId="8640" xr:uid="{00000000-0005-0000-0000-0000C6060000}"/>
    <cellStyle name="_가양-화곡내역(토형100M)_5옹벽공_삼막천합류_실정보고서(물푸기,암거)" xfId="8641" xr:uid="{00000000-0005-0000-0000-0000C7060000}"/>
    <cellStyle name="_가양-화곡내역(토형100M)_5옹벽공_삼막천합류_실정보고서(물푸기,암거) 2" xfId="8642" xr:uid="{00000000-0005-0000-0000-0000C8060000}"/>
    <cellStyle name="_가양-화곡내역(토형100M)_5옹벽공_삼성천합류" xfId="8643" xr:uid="{00000000-0005-0000-0000-0000C9060000}"/>
    <cellStyle name="_가양-화곡내역(토형100M)_5옹벽공_삼성천합류 2" xfId="8644" xr:uid="{00000000-0005-0000-0000-0000CA060000}"/>
    <cellStyle name="_가양-화곡내역(토형100M)_5옹벽공_삼성천합류_1.토공및호안공" xfId="8645" xr:uid="{00000000-0005-0000-0000-0000CB060000}"/>
    <cellStyle name="_가양-화곡내역(토형100M)_5옹벽공_삼성천합류_1.토공및호안공 2" xfId="8646" xr:uid="{00000000-0005-0000-0000-0000CC060000}"/>
    <cellStyle name="_가양-화곡내역(토형100M)_5옹벽공_삼성천합류_실정보고서(물푸기,암거)" xfId="8647" xr:uid="{00000000-0005-0000-0000-0000CD060000}"/>
    <cellStyle name="_가양-화곡내역(토형100M)_5옹벽공_삼성천합류_실정보고서(물푸기,암거) 2" xfId="8648" xr:uid="{00000000-0005-0000-0000-0000CE060000}"/>
    <cellStyle name="_가양-화곡내역(토형100M)_5옹벽공_수량산출서" xfId="8649" xr:uid="{00000000-0005-0000-0000-0000CF060000}"/>
    <cellStyle name="_가양-화곡내역(토형100M)_5옹벽공_수량산출서 2" xfId="8650" xr:uid="{00000000-0005-0000-0000-0000D0060000}"/>
    <cellStyle name="_가양-화곡내역(토형100M)_5옹벽공_수량산출서(삼막천합류)" xfId="8651" xr:uid="{00000000-0005-0000-0000-0000D1060000}"/>
    <cellStyle name="_가양-화곡내역(토형100M)_5옹벽공_수량산출서(삼막천합류) 2" xfId="8652" xr:uid="{00000000-0005-0000-0000-0000D2060000}"/>
    <cellStyle name="_가양-화곡내역(토형100M)_5옹벽공_수량산출서(삼막천합류)_1.토공및호안공" xfId="8653" xr:uid="{00000000-0005-0000-0000-0000D3060000}"/>
    <cellStyle name="_가양-화곡내역(토형100M)_5옹벽공_수량산출서(삼막천합류)_1.토공및호안공 2" xfId="8654" xr:uid="{00000000-0005-0000-0000-0000D4060000}"/>
    <cellStyle name="_가양-화곡내역(토형100M)_5옹벽공_수량산출서(삼막천합류)_실정보고서(물푸기,암거)" xfId="8655" xr:uid="{00000000-0005-0000-0000-0000D5060000}"/>
    <cellStyle name="_가양-화곡내역(토형100M)_5옹벽공_수량산출서(삼막천합류)_실정보고서(물푸기,암거) 2" xfId="8656" xr:uid="{00000000-0005-0000-0000-0000D6060000}"/>
    <cellStyle name="_가양-화곡내역(토형100M)_5옹벽공_수량산출서(삼성천합류)" xfId="8657" xr:uid="{00000000-0005-0000-0000-0000D7060000}"/>
    <cellStyle name="_가양-화곡내역(토형100M)_5옹벽공_수량산출서(삼성천합류) 2" xfId="8658" xr:uid="{00000000-0005-0000-0000-0000D8060000}"/>
    <cellStyle name="_가양-화곡내역(토형100M)_5옹벽공_수량산출서(삼성천합류)_1.토공및호안공" xfId="8659" xr:uid="{00000000-0005-0000-0000-0000D9060000}"/>
    <cellStyle name="_가양-화곡내역(토형100M)_5옹벽공_수량산출서(삼성천합류)_1.토공및호안공 2" xfId="8660" xr:uid="{00000000-0005-0000-0000-0000DA060000}"/>
    <cellStyle name="_가양-화곡내역(토형100M)_5옹벽공_수량산출서(삼성천합류)_실정보고서(물푸기,암거)" xfId="8661" xr:uid="{00000000-0005-0000-0000-0000DB060000}"/>
    <cellStyle name="_가양-화곡내역(토형100M)_5옹벽공_수량산출서(삼성천합류)_실정보고서(물푸기,암거) 2" xfId="8662" xr:uid="{00000000-0005-0000-0000-0000DC060000}"/>
    <cellStyle name="_가양-화곡내역(토형100M)_5옹벽공_수량산출서(안양5동계단)" xfId="8663" xr:uid="{00000000-0005-0000-0000-0000DD060000}"/>
    <cellStyle name="_가양-화곡내역(토형100M)_5옹벽공_수량산출서(안양5동계단) 2" xfId="8664" xr:uid="{00000000-0005-0000-0000-0000DE060000}"/>
    <cellStyle name="_가양-화곡내역(토형100M)_5옹벽공_수량산출서(안양5동계단)_1.토공및호안공" xfId="8665" xr:uid="{00000000-0005-0000-0000-0000DF060000}"/>
    <cellStyle name="_가양-화곡내역(토형100M)_5옹벽공_수량산출서(안양5동계단)_1.토공및호안공 2" xfId="8666" xr:uid="{00000000-0005-0000-0000-0000E0060000}"/>
    <cellStyle name="_가양-화곡내역(토형100M)_5옹벽공_수량산출서(안양5동계단)_실정보고서(물푸기,암거)" xfId="8667" xr:uid="{00000000-0005-0000-0000-0000E1060000}"/>
    <cellStyle name="_가양-화곡내역(토형100M)_5옹벽공_수량산출서(안양5동계단)_실정보고서(물푸기,암거) 2" xfId="8668" xr:uid="{00000000-0005-0000-0000-0000E2060000}"/>
    <cellStyle name="_가양-화곡내역(토형100M)_5옹벽공_수량산출서_1.토공및호안공" xfId="8669" xr:uid="{00000000-0005-0000-0000-0000E3060000}"/>
    <cellStyle name="_가양-화곡내역(토형100M)_5옹벽공_수량산출서_1.토공및호안공 2" xfId="8670" xr:uid="{00000000-0005-0000-0000-0000E4060000}"/>
    <cellStyle name="_가양-화곡내역(토형100M)_5옹벽공_수량산출서_실정보고서(물푸기,암거)" xfId="8671" xr:uid="{00000000-0005-0000-0000-0000E5060000}"/>
    <cellStyle name="_가양-화곡내역(토형100M)_5옹벽공_수량산출서_실정보고서(물푸기,암거) 2" xfId="8672" xr:uid="{00000000-0005-0000-0000-0000E6060000}"/>
    <cellStyle name="_가양-화곡내역(토형100M)_5옹벽공_실정보고서(물푸기,암거)" xfId="8673" xr:uid="{00000000-0005-0000-0000-0000E7060000}"/>
    <cellStyle name="_가양-화곡내역(토형100M)_5옹벽공_실정보고서(물푸기,암거) 2" xfId="8674" xr:uid="{00000000-0005-0000-0000-0000E8060000}"/>
    <cellStyle name="_가양-화곡내역(토형100M)_삼막천합류" xfId="8675" xr:uid="{00000000-0005-0000-0000-0000E9060000}"/>
    <cellStyle name="_가양-화곡내역(토형100M)_삼막천합류 2" xfId="8676" xr:uid="{00000000-0005-0000-0000-0000EA060000}"/>
    <cellStyle name="_가양-화곡내역(토형100M)_삼막천합류_1.토공및호안공" xfId="8677" xr:uid="{00000000-0005-0000-0000-0000EB060000}"/>
    <cellStyle name="_가양-화곡내역(토형100M)_삼막천합류_1.토공및호안공 2" xfId="8678" xr:uid="{00000000-0005-0000-0000-0000EC060000}"/>
    <cellStyle name="_가양-화곡내역(토형100M)_삼막천합류_실정보고서(물푸기,암거)" xfId="8679" xr:uid="{00000000-0005-0000-0000-0000ED060000}"/>
    <cellStyle name="_가양-화곡내역(토형100M)_삼막천합류_실정보고서(물푸기,암거) 2" xfId="8680" xr:uid="{00000000-0005-0000-0000-0000EE060000}"/>
    <cellStyle name="_가양-화곡내역(토형100M)_삼성천합류" xfId="8681" xr:uid="{00000000-0005-0000-0000-0000EF060000}"/>
    <cellStyle name="_가양-화곡내역(토형100M)_삼성천합류 2" xfId="8682" xr:uid="{00000000-0005-0000-0000-0000F0060000}"/>
    <cellStyle name="_가양-화곡내역(토형100M)_삼성천합류_1.토공및호안공" xfId="8683" xr:uid="{00000000-0005-0000-0000-0000F1060000}"/>
    <cellStyle name="_가양-화곡내역(토형100M)_삼성천합류_1.토공및호안공 2" xfId="8684" xr:uid="{00000000-0005-0000-0000-0000F2060000}"/>
    <cellStyle name="_가양-화곡내역(토형100M)_삼성천합류_실정보고서(물푸기,암거)" xfId="8685" xr:uid="{00000000-0005-0000-0000-0000F3060000}"/>
    <cellStyle name="_가양-화곡내역(토형100M)_삼성천합류_실정보고서(물푸기,암거) 2" xfId="8686" xr:uid="{00000000-0005-0000-0000-0000F4060000}"/>
    <cellStyle name="_가양-화곡내역(토형100M)_수량산출" xfId="8687" xr:uid="{00000000-0005-0000-0000-0000F5060000}"/>
    <cellStyle name="_가양-화곡내역(토형100M)_수량산출 2" xfId="8688" xr:uid="{00000000-0005-0000-0000-0000F6060000}"/>
    <cellStyle name="_가양-화곡내역(토형100M)_수량산출_1.토공및호안공" xfId="8689" xr:uid="{00000000-0005-0000-0000-0000F7060000}"/>
    <cellStyle name="_가양-화곡내역(토형100M)_수량산출_1.토공및호안공 2" xfId="8690" xr:uid="{00000000-0005-0000-0000-0000F8060000}"/>
    <cellStyle name="_가양-화곡내역(토형100M)_수량산출_2합류지점수량_0306" xfId="8691" xr:uid="{00000000-0005-0000-0000-0000F9060000}"/>
    <cellStyle name="_가양-화곡내역(토형100M)_수량산출_2합류지점수량_0306 2" xfId="8692" xr:uid="{00000000-0005-0000-0000-0000FA060000}"/>
    <cellStyle name="_가양-화곡내역(토형100M)_수량산출_2합류지점수량_0306_1.토공및호안공" xfId="8693" xr:uid="{00000000-0005-0000-0000-0000FB060000}"/>
    <cellStyle name="_가양-화곡내역(토형100M)_수량산출_2합류지점수량_0306_1.토공및호안공 2" xfId="8694" xr:uid="{00000000-0005-0000-0000-0000FC060000}"/>
    <cellStyle name="_가양-화곡내역(토형100M)_수량산출_2합류지점수량_0306_실정보고서(물푸기,암거)" xfId="8695" xr:uid="{00000000-0005-0000-0000-0000FD060000}"/>
    <cellStyle name="_가양-화곡내역(토형100M)_수량산출_2합류지점수량_0306_실정보고서(물푸기,암거) 2" xfId="8696" xr:uid="{00000000-0005-0000-0000-0000FE060000}"/>
    <cellStyle name="_가양-화곡내역(토형100M)_수량산출_5옹벽공" xfId="8697" xr:uid="{00000000-0005-0000-0000-0000FF060000}"/>
    <cellStyle name="_가양-화곡내역(토형100M)_수량산출_5옹벽공 2" xfId="8698" xr:uid="{00000000-0005-0000-0000-000000070000}"/>
    <cellStyle name="_가양-화곡내역(토형100M)_수량산출_5옹벽공_1.토공및호안공" xfId="8699" xr:uid="{00000000-0005-0000-0000-000001070000}"/>
    <cellStyle name="_가양-화곡내역(토형100M)_수량산출_5옹벽공_1.토공및호안공 2" xfId="8700" xr:uid="{00000000-0005-0000-0000-000002070000}"/>
    <cellStyle name="_가양-화곡내역(토형100M)_수량산출_5옹벽공_2합류지점수량_0306" xfId="8701" xr:uid="{00000000-0005-0000-0000-000003070000}"/>
    <cellStyle name="_가양-화곡내역(토형100M)_수량산출_5옹벽공_2합류지점수량_0306 2" xfId="8702" xr:uid="{00000000-0005-0000-0000-000004070000}"/>
    <cellStyle name="_가양-화곡내역(토형100M)_수량산출_5옹벽공_2합류지점수량_0306_1.토공및호안공" xfId="8703" xr:uid="{00000000-0005-0000-0000-000005070000}"/>
    <cellStyle name="_가양-화곡내역(토형100M)_수량산출_5옹벽공_2합류지점수량_0306_1.토공및호안공 2" xfId="8704" xr:uid="{00000000-0005-0000-0000-000006070000}"/>
    <cellStyle name="_가양-화곡내역(토형100M)_수량산출_5옹벽공_2합류지점수량_0306_실정보고서(물푸기,암거)" xfId="8705" xr:uid="{00000000-0005-0000-0000-000007070000}"/>
    <cellStyle name="_가양-화곡내역(토형100M)_수량산출_5옹벽공_2합류지점수량_0306_실정보고서(물푸기,암거) 2" xfId="8706" xr:uid="{00000000-0005-0000-0000-000008070000}"/>
    <cellStyle name="_가양-화곡내역(토형100M)_수량산출_5옹벽공_삼막천합류" xfId="8707" xr:uid="{00000000-0005-0000-0000-000009070000}"/>
    <cellStyle name="_가양-화곡내역(토형100M)_수량산출_5옹벽공_삼막천합류 2" xfId="8708" xr:uid="{00000000-0005-0000-0000-00000A070000}"/>
    <cellStyle name="_가양-화곡내역(토형100M)_수량산출_5옹벽공_삼막천합류_1.토공및호안공" xfId="8709" xr:uid="{00000000-0005-0000-0000-00000B070000}"/>
    <cellStyle name="_가양-화곡내역(토형100M)_수량산출_5옹벽공_삼막천합류_1.토공및호안공 2" xfId="8710" xr:uid="{00000000-0005-0000-0000-00000C070000}"/>
    <cellStyle name="_가양-화곡내역(토형100M)_수량산출_5옹벽공_삼막천합류_실정보고서(물푸기,암거)" xfId="8711" xr:uid="{00000000-0005-0000-0000-00000D070000}"/>
    <cellStyle name="_가양-화곡내역(토형100M)_수량산출_5옹벽공_삼막천합류_실정보고서(물푸기,암거) 2" xfId="8712" xr:uid="{00000000-0005-0000-0000-00000E070000}"/>
    <cellStyle name="_가양-화곡내역(토형100M)_수량산출_5옹벽공_삼성천합류" xfId="8713" xr:uid="{00000000-0005-0000-0000-00000F070000}"/>
    <cellStyle name="_가양-화곡내역(토형100M)_수량산출_5옹벽공_삼성천합류 2" xfId="8714" xr:uid="{00000000-0005-0000-0000-000010070000}"/>
    <cellStyle name="_가양-화곡내역(토형100M)_수량산출_5옹벽공_삼성천합류_1.토공및호안공" xfId="8715" xr:uid="{00000000-0005-0000-0000-000011070000}"/>
    <cellStyle name="_가양-화곡내역(토형100M)_수량산출_5옹벽공_삼성천합류_1.토공및호안공 2" xfId="8716" xr:uid="{00000000-0005-0000-0000-000012070000}"/>
    <cellStyle name="_가양-화곡내역(토형100M)_수량산출_5옹벽공_삼성천합류_실정보고서(물푸기,암거)" xfId="8717" xr:uid="{00000000-0005-0000-0000-000013070000}"/>
    <cellStyle name="_가양-화곡내역(토형100M)_수량산출_5옹벽공_삼성천합류_실정보고서(물푸기,암거) 2" xfId="8718" xr:uid="{00000000-0005-0000-0000-000014070000}"/>
    <cellStyle name="_가양-화곡내역(토형100M)_수량산출_5옹벽공_수량산출서" xfId="8719" xr:uid="{00000000-0005-0000-0000-000015070000}"/>
    <cellStyle name="_가양-화곡내역(토형100M)_수량산출_5옹벽공_수량산출서 2" xfId="8720" xr:uid="{00000000-0005-0000-0000-000016070000}"/>
    <cellStyle name="_가양-화곡내역(토형100M)_수량산출_5옹벽공_수량산출서(삼막천합류)" xfId="8721" xr:uid="{00000000-0005-0000-0000-000017070000}"/>
    <cellStyle name="_가양-화곡내역(토형100M)_수량산출_5옹벽공_수량산출서(삼막천합류) 2" xfId="8722" xr:uid="{00000000-0005-0000-0000-000018070000}"/>
    <cellStyle name="_가양-화곡내역(토형100M)_수량산출_5옹벽공_수량산출서(삼막천합류)_1.토공및호안공" xfId="8723" xr:uid="{00000000-0005-0000-0000-000019070000}"/>
    <cellStyle name="_가양-화곡내역(토형100M)_수량산출_5옹벽공_수량산출서(삼막천합류)_1.토공및호안공 2" xfId="8724" xr:uid="{00000000-0005-0000-0000-00001A070000}"/>
    <cellStyle name="_가양-화곡내역(토형100M)_수량산출_5옹벽공_수량산출서(삼막천합류)_실정보고서(물푸기,암거)" xfId="8725" xr:uid="{00000000-0005-0000-0000-00001B070000}"/>
    <cellStyle name="_가양-화곡내역(토형100M)_수량산출_5옹벽공_수량산출서(삼막천합류)_실정보고서(물푸기,암거) 2" xfId="8726" xr:uid="{00000000-0005-0000-0000-00001C070000}"/>
    <cellStyle name="_가양-화곡내역(토형100M)_수량산출_5옹벽공_수량산출서(삼성천합류)" xfId="8727" xr:uid="{00000000-0005-0000-0000-00001D070000}"/>
    <cellStyle name="_가양-화곡내역(토형100M)_수량산출_5옹벽공_수량산출서(삼성천합류) 2" xfId="8728" xr:uid="{00000000-0005-0000-0000-00001E070000}"/>
    <cellStyle name="_가양-화곡내역(토형100M)_수량산출_5옹벽공_수량산출서(삼성천합류)_1.토공및호안공" xfId="8729" xr:uid="{00000000-0005-0000-0000-00001F070000}"/>
    <cellStyle name="_가양-화곡내역(토형100M)_수량산출_5옹벽공_수량산출서(삼성천합류)_1.토공및호안공 2" xfId="8730" xr:uid="{00000000-0005-0000-0000-000020070000}"/>
    <cellStyle name="_가양-화곡내역(토형100M)_수량산출_5옹벽공_수량산출서(삼성천합류)_실정보고서(물푸기,암거)" xfId="8731" xr:uid="{00000000-0005-0000-0000-000021070000}"/>
    <cellStyle name="_가양-화곡내역(토형100M)_수량산출_5옹벽공_수량산출서(삼성천합류)_실정보고서(물푸기,암거) 2" xfId="8732" xr:uid="{00000000-0005-0000-0000-000022070000}"/>
    <cellStyle name="_가양-화곡내역(토형100M)_수량산출_5옹벽공_수량산출서(안양5동계단)" xfId="8733" xr:uid="{00000000-0005-0000-0000-000023070000}"/>
    <cellStyle name="_가양-화곡내역(토형100M)_수량산출_5옹벽공_수량산출서(안양5동계단) 2" xfId="8734" xr:uid="{00000000-0005-0000-0000-000024070000}"/>
    <cellStyle name="_가양-화곡내역(토형100M)_수량산출_5옹벽공_수량산출서(안양5동계단)_1.토공및호안공" xfId="8735" xr:uid="{00000000-0005-0000-0000-000025070000}"/>
    <cellStyle name="_가양-화곡내역(토형100M)_수량산출_5옹벽공_수량산출서(안양5동계단)_1.토공및호안공 2" xfId="8736" xr:uid="{00000000-0005-0000-0000-000026070000}"/>
    <cellStyle name="_가양-화곡내역(토형100M)_수량산출_5옹벽공_수량산출서(안양5동계단)_실정보고서(물푸기,암거)" xfId="8737" xr:uid="{00000000-0005-0000-0000-000027070000}"/>
    <cellStyle name="_가양-화곡내역(토형100M)_수량산출_5옹벽공_수량산출서(안양5동계단)_실정보고서(물푸기,암거) 2" xfId="8738" xr:uid="{00000000-0005-0000-0000-000028070000}"/>
    <cellStyle name="_가양-화곡내역(토형100M)_수량산출_5옹벽공_수량산출서_1.토공및호안공" xfId="8739" xr:uid="{00000000-0005-0000-0000-000029070000}"/>
    <cellStyle name="_가양-화곡내역(토형100M)_수량산출_5옹벽공_수량산출서_1.토공및호안공 2" xfId="8740" xr:uid="{00000000-0005-0000-0000-00002A070000}"/>
    <cellStyle name="_가양-화곡내역(토형100M)_수량산출_5옹벽공_수량산출서_실정보고서(물푸기,암거)" xfId="8741" xr:uid="{00000000-0005-0000-0000-00002B070000}"/>
    <cellStyle name="_가양-화곡내역(토형100M)_수량산출_5옹벽공_수량산출서_실정보고서(물푸기,암거) 2" xfId="8742" xr:uid="{00000000-0005-0000-0000-00002C070000}"/>
    <cellStyle name="_가양-화곡내역(토형100M)_수량산출_5옹벽공_실정보고서(물푸기,암거)" xfId="8743" xr:uid="{00000000-0005-0000-0000-00002D070000}"/>
    <cellStyle name="_가양-화곡내역(토형100M)_수량산출_5옹벽공_실정보고서(물푸기,암거) 2" xfId="8744" xr:uid="{00000000-0005-0000-0000-00002E070000}"/>
    <cellStyle name="_가양-화곡내역(토형100M)_수량산출_삼막천합류" xfId="8745" xr:uid="{00000000-0005-0000-0000-00002F070000}"/>
    <cellStyle name="_가양-화곡내역(토형100M)_수량산출_삼막천합류 2" xfId="8746" xr:uid="{00000000-0005-0000-0000-000030070000}"/>
    <cellStyle name="_가양-화곡내역(토형100M)_수량산출_삼막천합류_1.토공및호안공" xfId="8747" xr:uid="{00000000-0005-0000-0000-000031070000}"/>
    <cellStyle name="_가양-화곡내역(토형100M)_수량산출_삼막천합류_1.토공및호안공 2" xfId="8748" xr:uid="{00000000-0005-0000-0000-000032070000}"/>
    <cellStyle name="_가양-화곡내역(토형100M)_수량산출_삼막천합류_실정보고서(물푸기,암거)" xfId="8749" xr:uid="{00000000-0005-0000-0000-000033070000}"/>
    <cellStyle name="_가양-화곡내역(토형100M)_수량산출_삼막천합류_실정보고서(물푸기,암거) 2" xfId="8750" xr:uid="{00000000-0005-0000-0000-000034070000}"/>
    <cellStyle name="_가양-화곡내역(토형100M)_수량산출_삼성천합류" xfId="8751" xr:uid="{00000000-0005-0000-0000-000035070000}"/>
    <cellStyle name="_가양-화곡내역(토형100M)_수량산출_삼성천합류 2" xfId="8752" xr:uid="{00000000-0005-0000-0000-000036070000}"/>
    <cellStyle name="_가양-화곡내역(토형100M)_수량산출_삼성천합류_1.토공및호안공" xfId="8753" xr:uid="{00000000-0005-0000-0000-000037070000}"/>
    <cellStyle name="_가양-화곡내역(토형100M)_수량산출_삼성천합류_1.토공및호안공 2" xfId="8754" xr:uid="{00000000-0005-0000-0000-000038070000}"/>
    <cellStyle name="_가양-화곡내역(토형100M)_수량산출_삼성천합류_실정보고서(물푸기,암거)" xfId="8755" xr:uid="{00000000-0005-0000-0000-000039070000}"/>
    <cellStyle name="_가양-화곡내역(토형100M)_수량산출_삼성천합류_실정보고서(물푸기,암거) 2" xfId="8756" xr:uid="{00000000-0005-0000-0000-00003A070000}"/>
    <cellStyle name="_가양-화곡내역(토형100M)_수량산출_수량산출서" xfId="8757" xr:uid="{00000000-0005-0000-0000-00003B070000}"/>
    <cellStyle name="_가양-화곡내역(토형100M)_수량산출_수량산출서 2" xfId="8758" xr:uid="{00000000-0005-0000-0000-00003C070000}"/>
    <cellStyle name="_가양-화곡내역(토형100M)_수량산출_수량산출서(삼막천합류)" xfId="8759" xr:uid="{00000000-0005-0000-0000-00003D070000}"/>
    <cellStyle name="_가양-화곡내역(토형100M)_수량산출_수량산출서(삼막천합류) 2" xfId="8760" xr:uid="{00000000-0005-0000-0000-00003E070000}"/>
    <cellStyle name="_가양-화곡내역(토형100M)_수량산출_수량산출서(삼막천합류)_1.토공및호안공" xfId="8761" xr:uid="{00000000-0005-0000-0000-00003F070000}"/>
    <cellStyle name="_가양-화곡내역(토형100M)_수량산출_수량산출서(삼막천합류)_1.토공및호안공 2" xfId="8762" xr:uid="{00000000-0005-0000-0000-000040070000}"/>
    <cellStyle name="_가양-화곡내역(토형100M)_수량산출_수량산출서(삼막천합류)_실정보고서(물푸기,암거)" xfId="8763" xr:uid="{00000000-0005-0000-0000-000041070000}"/>
    <cellStyle name="_가양-화곡내역(토형100M)_수량산출_수량산출서(삼막천합류)_실정보고서(물푸기,암거) 2" xfId="8764" xr:uid="{00000000-0005-0000-0000-000042070000}"/>
    <cellStyle name="_가양-화곡내역(토형100M)_수량산출_수량산출서(삼성천합류)" xfId="8765" xr:uid="{00000000-0005-0000-0000-000043070000}"/>
    <cellStyle name="_가양-화곡내역(토형100M)_수량산출_수량산출서(삼성천합류) 2" xfId="8766" xr:uid="{00000000-0005-0000-0000-000044070000}"/>
    <cellStyle name="_가양-화곡내역(토형100M)_수량산출_수량산출서(삼성천합류)_1.토공및호안공" xfId="8767" xr:uid="{00000000-0005-0000-0000-000045070000}"/>
    <cellStyle name="_가양-화곡내역(토형100M)_수량산출_수량산출서(삼성천합류)_1.토공및호안공 2" xfId="8768" xr:uid="{00000000-0005-0000-0000-000046070000}"/>
    <cellStyle name="_가양-화곡내역(토형100M)_수량산출_수량산출서(삼성천합류)_실정보고서(물푸기,암거)" xfId="8769" xr:uid="{00000000-0005-0000-0000-000047070000}"/>
    <cellStyle name="_가양-화곡내역(토형100M)_수량산출_수량산출서(삼성천합류)_실정보고서(물푸기,암거) 2" xfId="8770" xr:uid="{00000000-0005-0000-0000-000048070000}"/>
    <cellStyle name="_가양-화곡내역(토형100M)_수량산출_수량산출서(안양5동계단)" xfId="8771" xr:uid="{00000000-0005-0000-0000-000049070000}"/>
    <cellStyle name="_가양-화곡내역(토형100M)_수량산출_수량산출서(안양5동계단) 2" xfId="8772" xr:uid="{00000000-0005-0000-0000-00004A070000}"/>
    <cellStyle name="_가양-화곡내역(토형100M)_수량산출_수량산출서(안양5동계단)_1.토공및호안공" xfId="8773" xr:uid="{00000000-0005-0000-0000-00004B070000}"/>
    <cellStyle name="_가양-화곡내역(토형100M)_수량산출_수량산출서(안양5동계단)_1.토공및호안공 2" xfId="8774" xr:uid="{00000000-0005-0000-0000-00004C070000}"/>
    <cellStyle name="_가양-화곡내역(토형100M)_수량산출_수량산출서(안양5동계단)_실정보고서(물푸기,암거)" xfId="8775" xr:uid="{00000000-0005-0000-0000-00004D070000}"/>
    <cellStyle name="_가양-화곡내역(토형100M)_수량산출_수량산출서(안양5동계단)_실정보고서(물푸기,암거) 2" xfId="8776" xr:uid="{00000000-0005-0000-0000-00004E070000}"/>
    <cellStyle name="_가양-화곡내역(토형100M)_수량산출_수량산출서_1.토공및호안공" xfId="8777" xr:uid="{00000000-0005-0000-0000-00004F070000}"/>
    <cellStyle name="_가양-화곡내역(토형100M)_수량산출_수량산출서_1.토공및호안공 2" xfId="8778" xr:uid="{00000000-0005-0000-0000-000050070000}"/>
    <cellStyle name="_가양-화곡내역(토형100M)_수량산출_수량산출서_실정보고서(물푸기,암거)" xfId="8779" xr:uid="{00000000-0005-0000-0000-000051070000}"/>
    <cellStyle name="_가양-화곡내역(토형100M)_수량산출_수량산출서_실정보고서(물푸기,암거) 2" xfId="8780" xr:uid="{00000000-0005-0000-0000-000052070000}"/>
    <cellStyle name="_가양-화곡내역(토형100M)_수량산출_실정보고서(물푸기,암거)" xfId="8781" xr:uid="{00000000-0005-0000-0000-000053070000}"/>
    <cellStyle name="_가양-화곡내역(토형100M)_수량산출_실정보고서(물푸기,암거) 2" xfId="8782" xr:uid="{00000000-0005-0000-0000-000054070000}"/>
    <cellStyle name="_가양-화곡내역(토형100M)_수량산출_옹벽공" xfId="8783" xr:uid="{00000000-0005-0000-0000-000055070000}"/>
    <cellStyle name="_가양-화곡내역(토형100M)_수량산출_옹벽공 2" xfId="8784" xr:uid="{00000000-0005-0000-0000-000056070000}"/>
    <cellStyle name="_가양-화곡내역(토형100M)_수량산출_옹벽공_1.토공및호안공" xfId="8785" xr:uid="{00000000-0005-0000-0000-000057070000}"/>
    <cellStyle name="_가양-화곡내역(토형100M)_수량산출_옹벽공_1.토공및호안공 2" xfId="8786" xr:uid="{00000000-0005-0000-0000-000058070000}"/>
    <cellStyle name="_가양-화곡내역(토형100M)_수량산출_옹벽공_2합류지점수량_0306" xfId="8787" xr:uid="{00000000-0005-0000-0000-000059070000}"/>
    <cellStyle name="_가양-화곡내역(토형100M)_수량산출_옹벽공_2합류지점수량_0306 2" xfId="8788" xr:uid="{00000000-0005-0000-0000-00005A070000}"/>
    <cellStyle name="_가양-화곡내역(토형100M)_수량산출_옹벽공_2합류지점수량_0306_1.토공및호안공" xfId="8789" xr:uid="{00000000-0005-0000-0000-00005B070000}"/>
    <cellStyle name="_가양-화곡내역(토형100M)_수량산출_옹벽공_2합류지점수량_0306_1.토공및호안공 2" xfId="8790" xr:uid="{00000000-0005-0000-0000-00005C070000}"/>
    <cellStyle name="_가양-화곡내역(토형100M)_수량산출_옹벽공_2합류지점수량_0306_실정보고서(물푸기,암거)" xfId="8791" xr:uid="{00000000-0005-0000-0000-00005D070000}"/>
    <cellStyle name="_가양-화곡내역(토형100M)_수량산출_옹벽공_2합류지점수량_0306_실정보고서(물푸기,암거) 2" xfId="8792" xr:uid="{00000000-0005-0000-0000-00005E070000}"/>
    <cellStyle name="_가양-화곡내역(토형100M)_수량산출_옹벽공_삼막천합류" xfId="8793" xr:uid="{00000000-0005-0000-0000-00005F070000}"/>
    <cellStyle name="_가양-화곡내역(토형100M)_수량산출_옹벽공_삼막천합류 2" xfId="8794" xr:uid="{00000000-0005-0000-0000-000060070000}"/>
    <cellStyle name="_가양-화곡내역(토형100M)_수량산출_옹벽공_삼막천합류_1.토공및호안공" xfId="8795" xr:uid="{00000000-0005-0000-0000-000061070000}"/>
    <cellStyle name="_가양-화곡내역(토형100M)_수량산출_옹벽공_삼막천합류_1.토공및호안공 2" xfId="8796" xr:uid="{00000000-0005-0000-0000-000062070000}"/>
    <cellStyle name="_가양-화곡내역(토형100M)_수량산출_옹벽공_삼막천합류_실정보고서(물푸기,암거)" xfId="8797" xr:uid="{00000000-0005-0000-0000-000063070000}"/>
    <cellStyle name="_가양-화곡내역(토형100M)_수량산출_옹벽공_삼막천합류_실정보고서(물푸기,암거) 2" xfId="8798" xr:uid="{00000000-0005-0000-0000-000064070000}"/>
    <cellStyle name="_가양-화곡내역(토형100M)_수량산출_옹벽공_삼성천합류" xfId="8799" xr:uid="{00000000-0005-0000-0000-000065070000}"/>
    <cellStyle name="_가양-화곡내역(토형100M)_수량산출_옹벽공_삼성천합류 2" xfId="8800" xr:uid="{00000000-0005-0000-0000-000066070000}"/>
    <cellStyle name="_가양-화곡내역(토형100M)_수량산출_옹벽공_삼성천합류_1.토공및호안공" xfId="8801" xr:uid="{00000000-0005-0000-0000-000067070000}"/>
    <cellStyle name="_가양-화곡내역(토형100M)_수량산출_옹벽공_삼성천합류_1.토공및호안공 2" xfId="8802" xr:uid="{00000000-0005-0000-0000-000068070000}"/>
    <cellStyle name="_가양-화곡내역(토형100M)_수량산출_옹벽공_삼성천합류_실정보고서(물푸기,암거)" xfId="8803" xr:uid="{00000000-0005-0000-0000-000069070000}"/>
    <cellStyle name="_가양-화곡내역(토형100M)_수량산출_옹벽공_삼성천합류_실정보고서(물푸기,암거) 2" xfId="8804" xr:uid="{00000000-0005-0000-0000-00006A070000}"/>
    <cellStyle name="_가양-화곡내역(토형100M)_수량산출_옹벽공_수량산출서" xfId="8805" xr:uid="{00000000-0005-0000-0000-00006B070000}"/>
    <cellStyle name="_가양-화곡내역(토형100M)_수량산출_옹벽공_수량산출서 2" xfId="8806" xr:uid="{00000000-0005-0000-0000-00006C070000}"/>
    <cellStyle name="_가양-화곡내역(토형100M)_수량산출_옹벽공_수량산출서(삼막천합류)" xfId="8807" xr:uid="{00000000-0005-0000-0000-00006D070000}"/>
    <cellStyle name="_가양-화곡내역(토형100M)_수량산출_옹벽공_수량산출서(삼막천합류) 2" xfId="8808" xr:uid="{00000000-0005-0000-0000-00006E070000}"/>
    <cellStyle name="_가양-화곡내역(토형100M)_수량산출_옹벽공_수량산출서(삼막천합류)_1.토공및호안공" xfId="8809" xr:uid="{00000000-0005-0000-0000-00006F070000}"/>
    <cellStyle name="_가양-화곡내역(토형100M)_수량산출_옹벽공_수량산출서(삼막천합류)_1.토공및호안공 2" xfId="8810" xr:uid="{00000000-0005-0000-0000-000070070000}"/>
    <cellStyle name="_가양-화곡내역(토형100M)_수량산출_옹벽공_수량산출서(삼막천합류)_실정보고서(물푸기,암거)" xfId="8811" xr:uid="{00000000-0005-0000-0000-000071070000}"/>
    <cellStyle name="_가양-화곡내역(토형100M)_수량산출_옹벽공_수량산출서(삼막천합류)_실정보고서(물푸기,암거) 2" xfId="8812" xr:uid="{00000000-0005-0000-0000-000072070000}"/>
    <cellStyle name="_가양-화곡내역(토형100M)_수량산출_옹벽공_수량산출서(삼성천합류)" xfId="8813" xr:uid="{00000000-0005-0000-0000-000073070000}"/>
    <cellStyle name="_가양-화곡내역(토형100M)_수량산출_옹벽공_수량산출서(삼성천합류) 2" xfId="8814" xr:uid="{00000000-0005-0000-0000-000074070000}"/>
    <cellStyle name="_가양-화곡내역(토형100M)_수량산출_옹벽공_수량산출서(삼성천합류)_1.토공및호안공" xfId="8815" xr:uid="{00000000-0005-0000-0000-000075070000}"/>
    <cellStyle name="_가양-화곡내역(토형100M)_수량산출_옹벽공_수량산출서(삼성천합류)_1.토공및호안공 2" xfId="8816" xr:uid="{00000000-0005-0000-0000-000076070000}"/>
    <cellStyle name="_가양-화곡내역(토형100M)_수량산출_옹벽공_수량산출서(삼성천합류)_실정보고서(물푸기,암거)" xfId="8817" xr:uid="{00000000-0005-0000-0000-000077070000}"/>
    <cellStyle name="_가양-화곡내역(토형100M)_수량산출_옹벽공_수량산출서(삼성천합류)_실정보고서(물푸기,암거) 2" xfId="8818" xr:uid="{00000000-0005-0000-0000-000078070000}"/>
    <cellStyle name="_가양-화곡내역(토형100M)_수량산출_옹벽공_수량산출서(안양5동계단)" xfId="8819" xr:uid="{00000000-0005-0000-0000-000079070000}"/>
    <cellStyle name="_가양-화곡내역(토형100M)_수량산출_옹벽공_수량산출서(안양5동계단) 2" xfId="8820" xr:uid="{00000000-0005-0000-0000-00007A070000}"/>
    <cellStyle name="_가양-화곡내역(토형100M)_수량산출_옹벽공_수량산출서(안양5동계단)_1.토공및호안공" xfId="8821" xr:uid="{00000000-0005-0000-0000-00007B070000}"/>
    <cellStyle name="_가양-화곡내역(토형100M)_수량산출_옹벽공_수량산출서(안양5동계단)_1.토공및호안공 2" xfId="8822" xr:uid="{00000000-0005-0000-0000-00007C070000}"/>
    <cellStyle name="_가양-화곡내역(토형100M)_수량산출_옹벽공_수량산출서(안양5동계단)_실정보고서(물푸기,암거)" xfId="8823" xr:uid="{00000000-0005-0000-0000-00007D070000}"/>
    <cellStyle name="_가양-화곡내역(토형100M)_수량산출_옹벽공_수량산출서(안양5동계단)_실정보고서(물푸기,암거) 2" xfId="8824" xr:uid="{00000000-0005-0000-0000-00007E070000}"/>
    <cellStyle name="_가양-화곡내역(토형100M)_수량산출_옹벽공_수량산출서_1.토공및호안공" xfId="8825" xr:uid="{00000000-0005-0000-0000-00007F070000}"/>
    <cellStyle name="_가양-화곡내역(토형100M)_수량산출_옹벽공_수량산출서_1.토공및호안공 2" xfId="8826" xr:uid="{00000000-0005-0000-0000-000080070000}"/>
    <cellStyle name="_가양-화곡내역(토형100M)_수량산출_옹벽공_수량산출서_실정보고서(물푸기,암거)" xfId="8827" xr:uid="{00000000-0005-0000-0000-000081070000}"/>
    <cellStyle name="_가양-화곡내역(토형100M)_수량산출_옹벽공_수량산출서_실정보고서(물푸기,암거) 2" xfId="8828" xr:uid="{00000000-0005-0000-0000-000082070000}"/>
    <cellStyle name="_가양-화곡내역(토형100M)_수량산출_옹벽공_실정보고서(물푸기,암거)" xfId="8829" xr:uid="{00000000-0005-0000-0000-000083070000}"/>
    <cellStyle name="_가양-화곡내역(토형100M)_수량산출_옹벽공_실정보고서(물푸기,암거) 2" xfId="8830" xr:uid="{00000000-0005-0000-0000-000084070000}"/>
    <cellStyle name="_가양-화곡내역(토형100M)_수량산출_옹벽수량" xfId="8831" xr:uid="{00000000-0005-0000-0000-000085070000}"/>
    <cellStyle name="_가양-화곡내역(토형100M)_수량산출_옹벽수량 2" xfId="8832" xr:uid="{00000000-0005-0000-0000-000086070000}"/>
    <cellStyle name="_가양-화곡내역(토형100M)_수량산출_옹벽수량_1.토공및호안공" xfId="8833" xr:uid="{00000000-0005-0000-0000-000087070000}"/>
    <cellStyle name="_가양-화곡내역(토형100M)_수량산출_옹벽수량_1.토공및호안공 2" xfId="8834" xr:uid="{00000000-0005-0000-0000-000088070000}"/>
    <cellStyle name="_가양-화곡내역(토형100M)_수량산출_옹벽수량_2합류지점수량_0306" xfId="8835" xr:uid="{00000000-0005-0000-0000-000089070000}"/>
    <cellStyle name="_가양-화곡내역(토형100M)_수량산출_옹벽수량_2합류지점수량_0306 2" xfId="8836" xr:uid="{00000000-0005-0000-0000-00008A070000}"/>
    <cellStyle name="_가양-화곡내역(토형100M)_수량산출_옹벽수량_2합류지점수량_0306_1.토공및호안공" xfId="8837" xr:uid="{00000000-0005-0000-0000-00008B070000}"/>
    <cellStyle name="_가양-화곡내역(토형100M)_수량산출_옹벽수량_2합류지점수량_0306_1.토공및호안공 2" xfId="8838" xr:uid="{00000000-0005-0000-0000-00008C070000}"/>
    <cellStyle name="_가양-화곡내역(토형100M)_수량산출_옹벽수량_2합류지점수량_0306_실정보고서(물푸기,암거)" xfId="8839" xr:uid="{00000000-0005-0000-0000-00008D070000}"/>
    <cellStyle name="_가양-화곡내역(토형100M)_수량산출_옹벽수량_2합류지점수량_0306_실정보고서(물푸기,암거) 2" xfId="8840" xr:uid="{00000000-0005-0000-0000-00008E070000}"/>
    <cellStyle name="_가양-화곡내역(토형100M)_수량산출_옹벽수량_삼막천합류" xfId="8841" xr:uid="{00000000-0005-0000-0000-00008F070000}"/>
    <cellStyle name="_가양-화곡내역(토형100M)_수량산출_옹벽수량_삼막천합류 2" xfId="8842" xr:uid="{00000000-0005-0000-0000-000090070000}"/>
    <cellStyle name="_가양-화곡내역(토형100M)_수량산출_옹벽수량_삼막천합류_1.토공및호안공" xfId="8843" xr:uid="{00000000-0005-0000-0000-000091070000}"/>
    <cellStyle name="_가양-화곡내역(토형100M)_수량산출_옹벽수량_삼막천합류_1.토공및호안공 2" xfId="8844" xr:uid="{00000000-0005-0000-0000-000092070000}"/>
    <cellStyle name="_가양-화곡내역(토형100M)_수량산출_옹벽수량_삼막천합류_실정보고서(물푸기,암거)" xfId="8845" xr:uid="{00000000-0005-0000-0000-000093070000}"/>
    <cellStyle name="_가양-화곡내역(토형100M)_수량산출_옹벽수량_삼막천합류_실정보고서(물푸기,암거) 2" xfId="8846" xr:uid="{00000000-0005-0000-0000-000094070000}"/>
    <cellStyle name="_가양-화곡내역(토형100M)_수량산출_옹벽수량_삼성천합류" xfId="8847" xr:uid="{00000000-0005-0000-0000-000095070000}"/>
    <cellStyle name="_가양-화곡내역(토형100M)_수량산출_옹벽수량_삼성천합류 2" xfId="8848" xr:uid="{00000000-0005-0000-0000-000096070000}"/>
    <cellStyle name="_가양-화곡내역(토형100M)_수량산출_옹벽수량_삼성천합류_1.토공및호안공" xfId="8849" xr:uid="{00000000-0005-0000-0000-000097070000}"/>
    <cellStyle name="_가양-화곡내역(토형100M)_수량산출_옹벽수량_삼성천합류_1.토공및호안공 2" xfId="8850" xr:uid="{00000000-0005-0000-0000-000098070000}"/>
    <cellStyle name="_가양-화곡내역(토형100M)_수량산출_옹벽수량_삼성천합류_실정보고서(물푸기,암거)" xfId="8851" xr:uid="{00000000-0005-0000-0000-000099070000}"/>
    <cellStyle name="_가양-화곡내역(토형100M)_수량산출_옹벽수량_삼성천합류_실정보고서(물푸기,암거) 2" xfId="8852" xr:uid="{00000000-0005-0000-0000-00009A070000}"/>
    <cellStyle name="_가양-화곡내역(토형100M)_수량산출_옹벽수량_수량산출서" xfId="8853" xr:uid="{00000000-0005-0000-0000-00009B070000}"/>
    <cellStyle name="_가양-화곡내역(토형100M)_수량산출_옹벽수량_수량산출서 2" xfId="8854" xr:uid="{00000000-0005-0000-0000-00009C070000}"/>
    <cellStyle name="_가양-화곡내역(토형100M)_수량산출_옹벽수량_수량산출서(삼막천합류)" xfId="8855" xr:uid="{00000000-0005-0000-0000-00009D070000}"/>
    <cellStyle name="_가양-화곡내역(토형100M)_수량산출_옹벽수량_수량산출서(삼막천합류) 2" xfId="8856" xr:uid="{00000000-0005-0000-0000-00009E070000}"/>
    <cellStyle name="_가양-화곡내역(토형100M)_수량산출_옹벽수량_수량산출서(삼막천합류)_1.토공및호안공" xfId="8857" xr:uid="{00000000-0005-0000-0000-00009F070000}"/>
    <cellStyle name="_가양-화곡내역(토형100M)_수량산출_옹벽수량_수량산출서(삼막천합류)_1.토공및호안공 2" xfId="8858" xr:uid="{00000000-0005-0000-0000-0000A0070000}"/>
    <cellStyle name="_가양-화곡내역(토형100M)_수량산출_옹벽수량_수량산출서(삼막천합류)_실정보고서(물푸기,암거)" xfId="8859" xr:uid="{00000000-0005-0000-0000-0000A1070000}"/>
    <cellStyle name="_가양-화곡내역(토형100M)_수량산출_옹벽수량_수량산출서(삼막천합류)_실정보고서(물푸기,암거) 2" xfId="8860" xr:uid="{00000000-0005-0000-0000-0000A2070000}"/>
    <cellStyle name="_가양-화곡내역(토형100M)_수량산출_옹벽수량_수량산출서(삼성천합류)" xfId="8861" xr:uid="{00000000-0005-0000-0000-0000A3070000}"/>
    <cellStyle name="_가양-화곡내역(토형100M)_수량산출_옹벽수량_수량산출서(삼성천합류) 2" xfId="8862" xr:uid="{00000000-0005-0000-0000-0000A4070000}"/>
    <cellStyle name="_가양-화곡내역(토형100M)_수량산출_옹벽수량_수량산출서(삼성천합류)_1.토공및호안공" xfId="8863" xr:uid="{00000000-0005-0000-0000-0000A5070000}"/>
    <cellStyle name="_가양-화곡내역(토형100M)_수량산출_옹벽수량_수량산출서(삼성천합류)_1.토공및호안공 2" xfId="8864" xr:uid="{00000000-0005-0000-0000-0000A6070000}"/>
    <cellStyle name="_가양-화곡내역(토형100M)_수량산출_옹벽수량_수량산출서(삼성천합류)_실정보고서(물푸기,암거)" xfId="8865" xr:uid="{00000000-0005-0000-0000-0000A7070000}"/>
    <cellStyle name="_가양-화곡내역(토형100M)_수량산출_옹벽수량_수량산출서(삼성천합류)_실정보고서(물푸기,암거) 2" xfId="8866" xr:uid="{00000000-0005-0000-0000-0000A8070000}"/>
    <cellStyle name="_가양-화곡내역(토형100M)_수량산출_옹벽수량_수량산출서(안양5동계단)" xfId="8867" xr:uid="{00000000-0005-0000-0000-0000A9070000}"/>
    <cellStyle name="_가양-화곡내역(토형100M)_수량산출_옹벽수량_수량산출서(안양5동계단) 2" xfId="8868" xr:uid="{00000000-0005-0000-0000-0000AA070000}"/>
    <cellStyle name="_가양-화곡내역(토형100M)_수량산출_옹벽수량_수량산출서(안양5동계단)_1.토공및호안공" xfId="8869" xr:uid="{00000000-0005-0000-0000-0000AB070000}"/>
    <cellStyle name="_가양-화곡내역(토형100M)_수량산출_옹벽수량_수량산출서(안양5동계단)_1.토공및호안공 2" xfId="8870" xr:uid="{00000000-0005-0000-0000-0000AC070000}"/>
    <cellStyle name="_가양-화곡내역(토형100M)_수량산출_옹벽수량_수량산출서(안양5동계단)_실정보고서(물푸기,암거)" xfId="8871" xr:uid="{00000000-0005-0000-0000-0000AD070000}"/>
    <cellStyle name="_가양-화곡내역(토형100M)_수량산출_옹벽수량_수량산출서(안양5동계단)_실정보고서(물푸기,암거) 2" xfId="8872" xr:uid="{00000000-0005-0000-0000-0000AE070000}"/>
    <cellStyle name="_가양-화곡내역(토형100M)_수량산출_옹벽수량_수량산출서_1.토공및호안공" xfId="8873" xr:uid="{00000000-0005-0000-0000-0000AF070000}"/>
    <cellStyle name="_가양-화곡내역(토형100M)_수량산출_옹벽수량_수량산출서_1.토공및호안공 2" xfId="8874" xr:uid="{00000000-0005-0000-0000-0000B0070000}"/>
    <cellStyle name="_가양-화곡내역(토형100M)_수량산출_옹벽수량_수량산출서_실정보고서(물푸기,암거)" xfId="8875" xr:uid="{00000000-0005-0000-0000-0000B1070000}"/>
    <cellStyle name="_가양-화곡내역(토형100M)_수량산출_옹벽수량_수량산출서_실정보고서(물푸기,암거) 2" xfId="8876" xr:uid="{00000000-0005-0000-0000-0000B2070000}"/>
    <cellStyle name="_가양-화곡내역(토형100M)_수량산출_옹벽수량_실정보고서(물푸기,암거)" xfId="8877" xr:uid="{00000000-0005-0000-0000-0000B3070000}"/>
    <cellStyle name="_가양-화곡내역(토형100M)_수량산출_옹벽수량_실정보고서(물푸기,암거) 2" xfId="8878" xr:uid="{00000000-0005-0000-0000-0000B4070000}"/>
    <cellStyle name="_가양-화곡내역(토형100M)_수량산출서" xfId="8879" xr:uid="{00000000-0005-0000-0000-0000B5070000}"/>
    <cellStyle name="_가양-화곡내역(토형100M)_수량산출서 2" xfId="8880" xr:uid="{00000000-0005-0000-0000-0000B6070000}"/>
    <cellStyle name="_가양-화곡내역(토형100M)_수량산출서(삼막천합류)" xfId="8881" xr:uid="{00000000-0005-0000-0000-0000B7070000}"/>
    <cellStyle name="_가양-화곡내역(토형100M)_수량산출서(삼막천합류) 2" xfId="8882" xr:uid="{00000000-0005-0000-0000-0000B8070000}"/>
    <cellStyle name="_가양-화곡내역(토형100M)_수량산출서(삼막천합류)_1.토공및호안공" xfId="8883" xr:uid="{00000000-0005-0000-0000-0000B9070000}"/>
    <cellStyle name="_가양-화곡내역(토형100M)_수량산출서(삼막천합류)_1.토공및호안공 2" xfId="8884" xr:uid="{00000000-0005-0000-0000-0000BA070000}"/>
    <cellStyle name="_가양-화곡내역(토형100M)_수량산출서(삼막천합류)_실정보고서(물푸기,암거)" xfId="8885" xr:uid="{00000000-0005-0000-0000-0000BB070000}"/>
    <cellStyle name="_가양-화곡내역(토형100M)_수량산출서(삼막천합류)_실정보고서(물푸기,암거) 2" xfId="8886" xr:uid="{00000000-0005-0000-0000-0000BC070000}"/>
    <cellStyle name="_가양-화곡내역(토형100M)_수량산출서(삼성천합류)" xfId="8887" xr:uid="{00000000-0005-0000-0000-0000BD070000}"/>
    <cellStyle name="_가양-화곡내역(토형100M)_수량산출서(삼성천합류) 2" xfId="8888" xr:uid="{00000000-0005-0000-0000-0000BE070000}"/>
    <cellStyle name="_가양-화곡내역(토형100M)_수량산출서(삼성천합류)_1.토공및호안공" xfId="8889" xr:uid="{00000000-0005-0000-0000-0000BF070000}"/>
    <cellStyle name="_가양-화곡내역(토형100M)_수량산출서(삼성천합류)_1.토공및호안공 2" xfId="8890" xr:uid="{00000000-0005-0000-0000-0000C0070000}"/>
    <cellStyle name="_가양-화곡내역(토형100M)_수량산출서(삼성천합류)_실정보고서(물푸기,암거)" xfId="8891" xr:uid="{00000000-0005-0000-0000-0000C1070000}"/>
    <cellStyle name="_가양-화곡내역(토형100M)_수량산출서(삼성천합류)_실정보고서(물푸기,암거) 2" xfId="8892" xr:uid="{00000000-0005-0000-0000-0000C2070000}"/>
    <cellStyle name="_가양-화곡내역(토형100M)_수량산출서(안양5동계단)" xfId="8893" xr:uid="{00000000-0005-0000-0000-0000C3070000}"/>
    <cellStyle name="_가양-화곡내역(토형100M)_수량산출서(안양5동계단) 2" xfId="8894" xr:uid="{00000000-0005-0000-0000-0000C4070000}"/>
    <cellStyle name="_가양-화곡내역(토형100M)_수량산출서(안양5동계단)_1.토공및호안공" xfId="8895" xr:uid="{00000000-0005-0000-0000-0000C5070000}"/>
    <cellStyle name="_가양-화곡내역(토형100M)_수량산출서(안양5동계단)_1.토공및호안공 2" xfId="8896" xr:uid="{00000000-0005-0000-0000-0000C6070000}"/>
    <cellStyle name="_가양-화곡내역(토형100M)_수량산출서(안양5동계단)_실정보고서(물푸기,암거)" xfId="8897" xr:uid="{00000000-0005-0000-0000-0000C7070000}"/>
    <cellStyle name="_가양-화곡내역(토형100M)_수량산출서(안양5동계단)_실정보고서(물푸기,암거) 2" xfId="8898" xr:uid="{00000000-0005-0000-0000-0000C8070000}"/>
    <cellStyle name="_가양-화곡내역(토형100M)_수량산출서_1.토공및호안공" xfId="8899" xr:uid="{00000000-0005-0000-0000-0000C9070000}"/>
    <cellStyle name="_가양-화곡내역(토형100M)_수량산출서_1.토공및호안공 2" xfId="8900" xr:uid="{00000000-0005-0000-0000-0000CA070000}"/>
    <cellStyle name="_가양-화곡내역(토형100M)_수량산출서_실정보고서(물푸기,암거)" xfId="8901" xr:uid="{00000000-0005-0000-0000-0000CB070000}"/>
    <cellStyle name="_가양-화곡내역(토형100M)_수량산출서_실정보고서(물푸기,암거) 2" xfId="8902" xr:uid="{00000000-0005-0000-0000-0000CC070000}"/>
    <cellStyle name="_가양-화곡내역(토형100M)_실정보고서(물푸기,암거)" xfId="8903" xr:uid="{00000000-0005-0000-0000-0000CD070000}"/>
    <cellStyle name="_가양-화곡내역(토형100M)_실정보고서(물푸기,암거) 2" xfId="8904" xr:uid="{00000000-0005-0000-0000-0000CE070000}"/>
    <cellStyle name="_가양-화곡내역(토형100M)_옹벽공" xfId="8905" xr:uid="{00000000-0005-0000-0000-0000CF070000}"/>
    <cellStyle name="_가양-화곡내역(토형100M)_옹벽공 2" xfId="8906" xr:uid="{00000000-0005-0000-0000-0000D0070000}"/>
    <cellStyle name="_가양-화곡내역(토형100M)_옹벽공_1.토공및호안공" xfId="8907" xr:uid="{00000000-0005-0000-0000-0000D1070000}"/>
    <cellStyle name="_가양-화곡내역(토형100M)_옹벽공_1.토공및호안공 2" xfId="8908" xr:uid="{00000000-0005-0000-0000-0000D2070000}"/>
    <cellStyle name="_가양-화곡내역(토형100M)_옹벽공_2합류지점수량_0306" xfId="8909" xr:uid="{00000000-0005-0000-0000-0000D3070000}"/>
    <cellStyle name="_가양-화곡내역(토형100M)_옹벽공_2합류지점수량_0306 2" xfId="8910" xr:uid="{00000000-0005-0000-0000-0000D4070000}"/>
    <cellStyle name="_가양-화곡내역(토형100M)_옹벽공_2합류지점수량_0306_1.토공및호안공" xfId="8911" xr:uid="{00000000-0005-0000-0000-0000D5070000}"/>
    <cellStyle name="_가양-화곡내역(토형100M)_옹벽공_2합류지점수량_0306_1.토공및호안공 2" xfId="8912" xr:uid="{00000000-0005-0000-0000-0000D6070000}"/>
    <cellStyle name="_가양-화곡내역(토형100M)_옹벽공_2합류지점수량_0306_실정보고서(물푸기,암거)" xfId="8913" xr:uid="{00000000-0005-0000-0000-0000D7070000}"/>
    <cellStyle name="_가양-화곡내역(토형100M)_옹벽공_2합류지점수량_0306_실정보고서(물푸기,암거) 2" xfId="8914" xr:uid="{00000000-0005-0000-0000-0000D8070000}"/>
    <cellStyle name="_가양-화곡내역(토형100M)_옹벽공_삼막천합류" xfId="8915" xr:uid="{00000000-0005-0000-0000-0000D9070000}"/>
    <cellStyle name="_가양-화곡내역(토형100M)_옹벽공_삼막천합류 2" xfId="8916" xr:uid="{00000000-0005-0000-0000-0000DA070000}"/>
    <cellStyle name="_가양-화곡내역(토형100M)_옹벽공_삼막천합류_1.토공및호안공" xfId="8917" xr:uid="{00000000-0005-0000-0000-0000DB070000}"/>
    <cellStyle name="_가양-화곡내역(토형100M)_옹벽공_삼막천합류_1.토공및호안공 2" xfId="8918" xr:uid="{00000000-0005-0000-0000-0000DC070000}"/>
    <cellStyle name="_가양-화곡내역(토형100M)_옹벽공_삼막천합류_실정보고서(물푸기,암거)" xfId="8919" xr:uid="{00000000-0005-0000-0000-0000DD070000}"/>
    <cellStyle name="_가양-화곡내역(토형100M)_옹벽공_삼막천합류_실정보고서(물푸기,암거) 2" xfId="8920" xr:uid="{00000000-0005-0000-0000-0000DE070000}"/>
    <cellStyle name="_가양-화곡내역(토형100M)_옹벽공_삼성천합류" xfId="8921" xr:uid="{00000000-0005-0000-0000-0000DF070000}"/>
    <cellStyle name="_가양-화곡내역(토형100M)_옹벽공_삼성천합류 2" xfId="8922" xr:uid="{00000000-0005-0000-0000-0000E0070000}"/>
    <cellStyle name="_가양-화곡내역(토형100M)_옹벽공_삼성천합류_1.토공및호안공" xfId="8923" xr:uid="{00000000-0005-0000-0000-0000E1070000}"/>
    <cellStyle name="_가양-화곡내역(토형100M)_옹벽공_삼성천합류_1.토공및호안공 2" xfId="8924" xr:uid="{00000000-0005-0000-0000-0000E2070000}"/>
    <cellStyle name="_가양-화곡내역(토형100M)_옹벽공_삼성천합류_실정보고서(물푸기,암거)" xfId="8925" xr:uid="{00000000-0005-0000-0000-0000E3070000}"/>
    <cellStyle name="_가양-화곡내역(토형100M)_옹벽공_삼성천합류_실정보고서(물푸기,암거) 2" xfId="8926" xr:uid="{00000000-0005-0000-0000-0000E4070000}"/>
    <cellStyle name="_가양-화곡내역(토형100M)_옹벽공_수량산출서" xfId="8927" xr:uid="{00000000-0005-0000-0000-0000E5070000}"/>
    <cellStyle name="_가양-화곡내역(토형100M)_옹벽공_수량산출서 2" xfId="8928" xr:uid="{00000000-0005-0000-0000-0000E6070000}"/>
    <cellStyle name="_가양-화곡내역(토형100M)_옹벽공_수량산출서(삼막천합류)" xfId="8929" xr:uid="{00000000-0005-0000-0000-0000E7070000}"/>
    <cellStyle name="_가양-화곡내역(토형100M)_옹벽공_수량산출서(삼막천합류) 2" xfId="8930" xr:uid="{00000000-0005-0000-0000-0000E8070000}"/>
    <cellStyle name="_가양-화곡내역(토형100M)_옹벽공_수량산출서(삼막천합류)_1.토공및호안공" xfId="8931" xr:uid="{00000000-0005-0000-0000-0000E9070000}"/>
    <cellStyle name="_가양-화곡내역(토형100M)_옹벽공_수량산출서(삼막천합류)_1.토공및호안공 2" xfId="8932" xr:uid="{00000000-0005-0000-0000-0000EA070000}"/>
    <cellStyle name="_가양-화곡내역(토형100M)_옹벽공_수량산출서(삼막천합류)_실정보고서(물푸기,암거)" xfId="8933" xr:uid="{00000000-0005-0000-0000-0000EB070000}"/>
    <cellStyle name="_가양-화곡내역(토형100M)_옹벽공_수량산출서(삼막천합류)_실정보고서(물푸기,암거) 2" xfId="8934" xr:uid="{00000000-0005-0000-0000-0000EC070000}"/>
    <cellStyle name="_가양-화곡내역(토형100M)_옹벽공_수량산출서(삼성천합류)" xfId="8935" xr:uid="{00000000-0005-0000-0000-0000ED070000}"/>
    <cellStyle name="_가양-화곡내역(토형100M)_옹벽공_수량산출서(삼성천합류) 2" xfId="8936" xr:uid="{00000000-0005-0000-0000-0000EE070000}"/>
    <cellStyle name="_가양-화곡내역(토형100M)_옹벽공_수량산출서(삼성천합류)_1.토공및호안공" xfId="8937" xr:uid="{00000000-0005-0000-0000-0000EF070000}"/>
    <cellStyle name="_가양-화곡내역(토형100M)_옹벽공_수량산출서(삼성천합류)_1.토공및호안공 2" xfId="8938" xr:uid="{00000000-0005-0000-0000-0000F0070000}"/>
    <cellStyle name="_가양-화곡내역(토형100M)_옹벽공_수량산출서(삼성천합류)_실정보고서(물푸기,암거)" xfId="8939" xr:uid="{00000000-0005-0000-0000-0000F1070000}"/>
    <cellStyle name="_가양-화곡내역(토형100M)_옹벽공_수량산출서(삼성천합류)_실정보고서(물푸기,암거) 2" xfId="8940" xr:uid="{00000000-0005-0000-0000-0000F2070000}"/>
    <cellStyle name="_가양-화곡내역(토형100M)_옹벽공_수량산출서(안양5동계단)" xfId="8941" xr:uid="{00000000-0005-0000-0000-0000F3070000}"/>
    <cellStyle name="_가양-화곡내역(토형100M)_옹벽공_수량산출서(안양5동계단) 2" xfId="8942" xr:uid="{00000000-0005-0000-0000-0000F4070000}"/>
    <cellStyle name="_가양-화곡내역(토형100M)_옹벽공_수량산출서(안양5동계단)_1.토공및호안공" xfId="8943" xr:uid="{00000000-0005-0000-0000-0000F5070000}"/>
    <cellStyle name="_가양-화곡내역(토형100M)_옹벽공_수량산출서(안양5동계단)_1.토공및호안공 2" xfId="8944" xr:uid="{00000000-0005-0000-0000-0000F6070000}"/>
    <cellStyle name="_가양-화곡내역(토형100M)_옹벽공_수량산출서(안양5동계단)_실정보고서(물푸기,암거)" xfId="8945" xr:uid="{00000000-0005-0000-0000-0000F7070000}"/>
    <cellStyle name="_가양-화곡내역(토형100M)_옹벽공_수량산출서(안양5동계단)_실정보고서(물푸기,암거) 2" xfId="8946" xr:uid="{00000000-0005-0000-0000-0000F8070000}"/>
    <cellStyle name="_가양-화곡내역(토형100M)_옹벽공_수량산출서_1.토공및호안공" xfId="8947" xr:uid="{00000000-0005-0000-0000-0000F9070000}"/>
    <cellStyle name="_가양-화곡내역(토형100M)_옹벽공_수량산출서_1.토공및호안공 2" xfId="8948" xr:uid="{00000000-0005-0000-0000-0000FA070000}"/>
    <cellStyle name="_가양-화곡내역(토형100M)_옹벽공_수량산출서_실정보고서(물푸기,암거)" xfId="8949" xr:uid="{00000000-0005-0000-0000-0000FB070000}"/>
    <cellStyle name="_가양-화곡내역(토형100M)_옹벽공_수량산출서_실정보고서(물푸기,암거) 2" xfId="8950" xr:uid="{00000000-0005-0000-0000-0000FC070000}"/>
    <cellStyle name="_가양-화곡내역(토형100M)_옹벽공_실정보고서(물푸기,암거)" xfId="8951" xr:uid="{00000000-0005-0000-0000-0000FD070000}"/>
    <cellStyle name="_가양-화곡내역(토형100M)_옹벽공_실정보고서(물푸기,암거) 2" xfId="8952" xr:uid="{00000000-0005-0000-0000-0000FE070000}"/>
    <cellStyle name="_가양-화곡내역(토형100M)_옹벽수량" xfId="8953" xr:uid="{00000000-0005-0000-0000-0000FF070000}"/>
    <cellStyle name="_가양-화곡내역(토형100M)_옹벽수량 2" xfId="8954" xr:uid="{00000000-0005-0000-0000-000000080000}"/>
    <cellStyle name="_가양-화곡내역(토형100M)_옹벽수량_1.토공및호안공" xfId="8955" xr:uid="{00000000-0005-0000-0000-000001080000}"/>
    <cellStyle name="_가양-화곡내역(토형100M)_옹벽수량_1.토공및호안공 2" xfId="8956" xr:uid="{00000000-0005-0000-0000-000002080000}"/>
    <cellStyle name="_가양-화곡내역(토형100M)_옹벽수량_2합류지점수량_0306" xfId="8957" xr:uid="{00000000-0005-0000-0000-000003080000}"/>
    <cellStyle name="_가양-화곡내역(토형100M)_옹벽수량_2합류지점수량_0306 2" xfId="8958" xr:uid="{00000000-0005-0000-0000-000004080000}"/>
    <cellStyle name="_가양-화곡내역(토형100M)_옹벽수량_2합류지점수량_0306_1.토공및호안공" xfId="8959" xr:uid="{00000000-0005-0000-0000-000005080000}"/>
    <cellStyle name="_가양-화곡내역(토형100M)_옹벽수량_2합류지점수량_0306_1.토공및호안공 2" xfId="8960" xr:uid="{00000000-0005-0000-0000-000006080000}"/>
    <cellStyle name="_가양-화곡내역(토형100M)_옹벽수량_2합류지점수량_0306_실정보고서(물푸기,암거)" xfId="8961" xr:uid="{00000000-0005-0000-0000-000007080000}"/>
    <cellStyle name="_가양-화곡내역(토형100M)_옹벽수량_2합류지점수량_0306_실정보고서(물푸기,암거) 2" xfId="8962" xr:uid="{00000000-0005-0000-0000-000008080000}"/>
    <cellStyle name="_가양-화곡내역(토형100M)_옹벽수량_삼막천합류" xfId="8963" xr:uid="{00000000-0005-0000-0000-000009080000}"/>
    <cellStyle name="_가양-화곡내역(토형100M)_옹벽수량_삼막천합류 2" xfId="8964" xr:uid="{00000000-0005-0000-0000-00000A080000}"/>
    <cellStyle name="_가양-화곡내역(토형100M)_옹벽수량_삼막천합류_1.토공및호안공" xfId="8965" xr:uid="{00000000-0005-0000-0000-00000B080000}"/>
    <cellStyle name="_가양-화곡내역(토형100M)_옹벽수량_삼막천합류_1.토공및호안공 2" xfId="8966" xr:uid="{00000000-0005-0000-0000-00000C080000}"/>
    <cellStyle name="_가양-화곡내역(토형100M)_옹벽수량_삼막천합류_실정보고서(물푸기,암거)" xfId="8967" xr:uid="{00000000-0005-0000-0000-00000D080000}"/>
    <cellStyle name="_가양-화곡내역(토형100M)_옹벽수량_삼막천합류_실정보고서(물푸기,암거) 2" xfId="8968" xr:uid="{00000000-0005-0000-0000-00000E080000}"/>
    <cellStyle name="_가양-화곡내역(토형100M)_옹벽수량_삼성천합류" xfId="8969" xr:uid="{00000000-0005-0000-0000-00000F080000}"/>
    <cellStyle name="_가양-화곡내역(토형100M)_옹벽수량_삼성천합류 2" xfId="8970" xr:uid="{00000000-0005-0000-0000-000010080000}"/>
    <cellStyle name="_가양-화곡내역(토형100M)_옹벽수량_삼성천합류_1.토공및호안공" xfId="8971" xr:uid="{00000000-0005-0000-0000-000011080000}"/>
    <cellStyle name="_가양-화곡내역(토형100M)_옹벽수량_삼성천합류_1.토공및호안공 2" xfId="8972" xr:uid="{00000000-0005-0000-0000-000012080000}"/>
    <cellStyle name="_가양-화곡내역(토형100M)_옹벽수량_삼성천합류_실정보고서(물푸기,암거)" xfId="8973" xr:uid="{00000000-0005-0000-0000-000013080000}"/>
    <cellStyle name="_가양-화곡내역(토형100M)_옹벽수량_삼성천합류_실정보고서(물푸기,암거) 2" xfId="8974" xr:uid="{00000000-0005-0000-0000-000014080000}"/>
    <cellStyle name="_가양-화곡내역(토형100M)_옹벽수량_수량산출서" xfId="8975" xr:uid="{00000000-0005-0000-0000-000015080000}"/>
    <cellStyle name="_가양-화곡내역(토형100M)_옹벽수량_수량산출서 2" xfId="8976" xr:uid="{00000000-0005-0000-0000-000016080000}"/>
    <cellStyle name="_가양-화곡내역(토형100M)_옹벽수량_수량산출서(삼막천합류)" xfId="8977" xr:uid="{00000000-0005-0000-0000-000017080000}"/>
    <cellStyle name="_가양-화곡내역(토형100M)_옹벽수량_수량산출서(삼막천합류) 2" xfId="8978" xr:uid="{00000000-0005-0000-0000-000018080000}"/>
    <cellStyle name="_가양-화곡내역(토형100M)_옹벽수량_수량산출서(삼막천합류)_1.토공및호안공" xfId="8979" xr:uid="{00000000-0005-0000-0000-000019080000}"/>
    <cellStyle name="_가양-화곡내역(토형100M)_옹벽수량_수량산출서(삼막천합류)_1.토공및호안공 2" xfId="8980" xr:uid="{00000000-0005-0000-0000-00001A080000}"/>
    <cellStyle name="_가양-화곡내역(토형100M)_옹벽수량_수량산출서(삼막천합류)_실정보고서(물푸기,암거)" xfId="8981" xr:uid="{00000000-0005-0000-0000-00001B080000}"/>
    <cellStyle name="_가양-화곡내역(토형100M)_옹벽수량_수량산출서(삼막천합류)_실정보고서(물푸기,암거) 2" xfId="8982" xr:uid="{00000000-0005-0000-0000-00001C080000}"/>
    <cellStyle name="_가양-화곡내역(토형100M)_옹벽수량_수량산출서(삼성천합류)" xfId="8983" xr:uid="{00000000-0005-0000-0000-00001D080000}"/>
    <cellStyle name="_가양-화곡내역(토형100M)_옹벽수량_수량산출서(삼성천합류) 2" xfId="8984" xr:uid="{00000000-0005-0000-0000-00001E080000}"/>
    <cellStyle name="_가양-화곡내역(토형100M)_옹벽수량_수량산출서(삼성천합류)_1.토공및호안공" xfId="8985" xr:uid="{00000000-0005-0000-0000-00001F080000}"/>
    <cellStyle name="_가양-화곡내역(토형100M)_옹벽수량_수량산출서(삼성천합류)_1.토공및호안공 2" xfId="8986" xr:uid="{00000000-0005-0000-0000-000020080000}"/>
    <cellStyle name="_가양-화곡내역(토형100M)_옹벽수량_수량산출서(삼성천합류)_실정보고서(물푸기,암거)" xfId="8987" xr:uid="{00000000-0005-0000-0000-000021080000}"/>
    <cellStyle name="_가양-화곡내역(토형100M)_옹벽수량_수량산출서(삼성천합류)_실정보고서(물푸기,암거) 2" xfId="8988" xr:uid="{00000000-0005-0000-0000-000022080000}"/>
    <cellStyle name="_가양-화곡내역(토형100M)_옹벽수량_수량산출서(안양5동계단)" xfId="8989" xr:uid="{00000000-0005-0000-0000-000023080000}"/>
    <cellStyle name="_가양-화곡내역(토형100M)_옹벽수량_수량산출서(안양5동계단) 2" xfId="8990" xr:uid="{00000000-0005-0000-0000-000024080000}"/>
    <cellStyle name="_가양-화곡내역(토형100M)_옹벽수량_수량산출서(안양5동계단)_1.토공및호안공" xfId="8991" xr:uid="{00000000-0005-0000-0000-000025080000}"/>
    <cellStyle name="_가양-화곡내역(토형100M)_옹벽수량_수량산출서(안양5동계단)_1.토공및호안공 2" xfId="8992" xr:uid="{00000000-0005-0000-0000-000026080000}"/>
    <cellStyle name="_가양-화곡내역(토형100M)_옹벽수량_수량산출서(안양5동계단)_실정보고서(물푸기,암거)" xfId="8993" xr:uid="{00000000-0005-0000-0000-000027080000}"/>
    <cellStyle name="_가양-화곡내역(토형100M)_옹벽수량_수량산출서(안양5동계단)_실정보고서(물푸기,암거) 2" xfId="8994" xr:uid="{00000000-0005-0000-0000-000028080000}"/>
    <cellStyle name="_가양-화곡내역(토형100M)_옹벽수량_수량산출서_1.토공및호안공" xfId="8995" xr:uid="{00000000-0005-0000-0000-000029080000}"/>
    <cellStyle name="_가양-화곡내역(토형100M)_옹벽수량_수량산출서_1.토공및호안공 2" xfId="8996" xr:uid="{00000000-0005-0000-0000-00002A080000}"/>
    <cellStyle name="_가양-화곡내역(토형100M)_옹벽수량_수량산출서_실정보고서(물푸기,암거)" xfId="8997" xr:uid="{00000000-0005-0000-0000-00002B080000}"/>
    <cellStyle name="_가양-화곡내역(토형100M)_옹벽수량_수량산출서_실정보고서(물푸기,암거) 2" xfId="8998" xr:uid="{00000000-0005-0000-0000-00002C080000}"/>
    <cellStyle name="_가양-화곡내역(토형100M)_옹벽수량_실정보고서(물푸기,암거)" xfId="8999" xr:uid="{00000000-0005-0000-0000-00002D080000}"/>
    <cellStyle name="_가양-화곡내역(토형100M)_옹벽수량_실정보고서(물푸기,암거) 2" xfId="9000" xr:uid="{00000000-0005-0000-0000-00002E080000}"/>
    <cellStyle name="_간지,목차,페이지,표지" xfId="9001" xr:uid="{00000000-0005-0000-0000-00002F080000}"/>
    <cellStyle name="_감가상각(01년도) (2)" xfId="9002" xr:uid="{00000000-0005-0000-0000-000030080000}"/>
    <cellStyle name="_감가상각(01년도) (2) 2" xfId="9003" xr:uid="{00000000-0005-0000-0000-000031080000}"/>
    <cellStyle name="_감가상각(01년도) (2) 3" xfId="9004" xr:uid="{00000000-0005-0000-0000-000032080000}"/>
    <cellStyle name="_감가상각(01년도) (3)" xfId="9005" xr:uid="{00000000-0005-0000-0000-000033080000}"/>
    <cellStyle name="_감가상각(01년도) (3) 2" xfId="9006" xr:uid="{00000000-0005-0000-0000-000034080000}"/>
    <cellStyle name="_감가상각(01년도) (3) 3" xfId="9007" xr:uid="{00000000-0005-0000-0000-000035080000}"/>
    <cellStyle name="_강산FRP" xfId="9008" xr:uid="{00000000-0005-0000-0000-000036080000}"/>
    <cellStyle name="_개운동계산서" xfId="9009" xr:uid="{00000000-0005-0000-0000-000037080000}"/>
    <cellStyle name="_개운동계산서_제연계산서4BL" xfId="9010" xr:uid="{00000000-0005-0000-0000-000038080000}"/>
    <cellStyle name="_개포동 달터공원외2개소" xfId="4244" xr:uid="{00000000-0005-0000-0000-000039080000}"/>
    <cellStyle name="_개포동 달터공원외2개소_개원길경기여고주변외3최종" xfId="4245" xr:uid="{00000000-0005-0000-0000-00003A080000}"/>
    <cellStyle name="_개포동 달터공원외2개소_수서동하나로길외1개소1차설계" xfId="4246" xr:uid="{00000000-0005-0000-0000-00003B080000}"/>
    <cellStyle name="_경영개선활동상반기실적(990708)" xfId="92" xr:uid="{00000000-0005-0000-0000-00003C080000}"/>
    <cellStyle name="_경영개선활동상반기실적(990708)_1" xfId="93" xr:uid="{00000000-0005-0000-0000-00003D080000}"/>
    <cellStyle name="_경영개선활동상반기실적(990708)_2" xfId="94" xr:uid="{00000000-0005-0000-0000-00003E080000}"/>
    <cellStyle name="_경영개선활성화방안(990802)" xfId="95" xr:uid="{00000000-0005-0000-0000-00003F080000}"/>
    <cellStyle name="_경영개선활성화방안(990802)_1" xfId="96" xr:uid="{00000000-0005-0000-0000-000040080000}"/>
    <cellStyle name="_계약금액변경에따른 실정보고서철" xfId="4247" xr:uid="{00000000-0005-0000-0000-000041080000}"/>
    <cellStyle name="_계약금액변경에따른 실정보고서철 2" xfId="9011" xr:uid="{00000000-0005-0000-0000-000042080000}"/>
    <cellStyle name="_계약금액변경에따른 실정보고서철_도로굴착 복구비 정비대장-1" xfId="4248" xr:uid="{00000000-0005-0000-0000-000043080000}"/>
    <cellStyle name="_계약금액변경에따른 실정보고서철_도로굴착 복구비 정비대장-1 2" xfId="9012" xr:uid="{00000000-0005-0000-0000-000044080000}"/>
    <cellStyle name="_계약수정안_B" xfId="9013" xr:uid="{00000000-0005-0000-0000-000045080000}"/>
    <cellStyle name="_관급자재집계" xfId="97" xr:uid="{00000000-0005-0000-0000-000046080000}"/>
    <cellStyle name="_관악구관내 상수도공사 건설폐기물 처리용역(단가계약)-심사결과-6.3" xfId="98" xr:uid="{00000000-0005-0000-0000-000047080000}"/>
    <cellStyle name="_광가입자전송장비(FLC)삼성" xfId="9014" xr:uid="{00000000-0005-0000-0000-000048080000}"/>
    <cellStyle name="_광안리내역서(구도)" xfId="9015" xr:uid="{00000000-0005-0000-0000-000049080000}"/>
    <cellStyle name="_교각수량_1009" xfId="9016" xr:uid="{00000000-0005-0000-0000-00004A080000}"/>
    <cellStyle name="_교각수량_1009 2" xfId="9017" xr:uid="{00000000-0005-0000-0000-00004B080000}"/>
    <cellStyle name="_교각수량_1009_003 봉림교(교각수량)" xfId="9018" xr:uid="{00000000-0005-0000-0000-00004C080000}"/>
    <cellStyle name="_교각수량_1009_003 봉림교(교각수량) 2" xfId="9019" xr:uid="{00000000-0005-0000-0000-00004D080000}"/>
    <cellStyle name="_교각수량_1009_003 봉림교(교각수량)_003 봉림교(교각수량)" xfId="9020" xr:uid="{00000000-0005-0000-0000-00004E080000}"/>
    <cellStyle name="_교각수량_1009_003 봉림교(교각수량)_003 봉림교(교각수량) 2" xfId="9021" xr:uid="{00000000-0005-0000-0000-00004F080000}"/>
    <cellStyle name="_교각수량_1009_003 봉림교(교각수량)_003 봉림교(교각수량)_부대공수량" xfId="9022" xr:uid="{00000000-0005-0000-0000-000050080000}"/>
    <cellStyle name="_교각수량_1009_003 봉림교(교각수량)_003 봉림교(교각수량)_부대공수량 2" xfId="9023" xr:uid="{00000000-0005-0000-0000-000051080000}"/>
    <cellStyle name="_교각수량_1009_003 봉림교(교각수량)_부대공수량" xfId="9024" xr:uid="{00000000-0005-0000-0000-000052080000}"/>
    <cellStyle name="_교각수량_1009_003 봉림교(교각수량)_부대공수량 2" xfId="9025" xr:uid="{00000000-0005-0000-0000-000053080000}"/>
    <cellStyle name="_교각수량_1009_부대공수량" xfId="9026" xr:uid="{00000000-0005-0000-0000-000054080000}"/>
    <cellStyle name="_교각수량_1009_부대공수량 2" xfId="9027" xr:uid="{00000000-0005-0000-0000-000055080000}"/>
    <cellStyle name="_교량2_수량(하부)" xfId="9028" xr:uid="{00000000-0005-0000-0000-000056080000}"/>
    <cellStyle name="_구조물공" xfId="4249" xr:uid="{00000000-0005-0000-0000-000057080000}"/>
    <cellStyle name="_구조물공(도로부)" xfId="9029" xr:uid="{00000000-0005-0000-0000-000058080000}"/>
    <cellStyle name="_구조물공(도로부) 2" xfId="9030" xr:uid="{00000000-0005-0000-0000-000059080000}"/>
    <cellStyle name="_구조물공(도로부)_1.토공및호안공" xfId="9031" xr:uid="{00000000-0005-0000-0000-00005A080000}"/>
    <cellStyle name="_구조물공(도로부)_1.토공및호안공 2" xfId="9032" xr:uid="{00000000-0005-0000-0000-00005B080000}"/>
    <cellStyle name="_구조물공(도로부)_실정보고서(물푸기,암거)" xfId="9033" xr:uid="{00000000-0005-0000-0000-00005C080000}"/>
    <cellStyle name="_구조물공(도로부)_실정보고서(물푸기,암거) 2" xfId="9034" xr:uid="{00000000-0005-0000-0000-00005D080000}"/>
    <cellStyle name="_구조물공_02.2-4.배수공" xfId="4250" xr:uid="{00000000-0005-0000-0000-00005E080000}"/>
    <cellStyle name="_구조물공_02.3-6.배수공" xfId="4251" xr:uid="{00000000-0005-0000-0000-00005F080000}"/>
    <cellStyle name="_구조물공_02.3-G.배수공" xfId="4252" xr:uid="{00000000-0005-0000-0000-000060080000}"/>
    <cellStyle name="_구조물깨기" xfId="99" xr:uid="{00000000-0005-0000-0000-000061080000}"/>
    <cellStyle name="_국도23호선영암연소지구내역서" xfId="9035" xr:uid="{00000000-0005-0000-0000-000062080000}"/>
    <cellStyle name="_국도38호선통리지구내역서" xfId="9036" xr:uid="{00000000-0005-0000-0000-000063080000}"/>
    <cellStyle name="_국도42호선여량지구오르막차로" xfId="9037" xr:uid="{00000000-0005-0000-0000-000064080000}"/>
    <cellStyle name="_국수교수량" xfId="100" xr:uid="{00000000-0005-0000-0000-000065080000}"/>
    <cellStyle name="_국수교수량 2" xfId="9038" xr:uid="{00000000-0005-0000-0000-000066080000}"/>
    <cellStyle name="_국수교수량_1.토공및호안공" xfId="9039" xr:uid="{00000000-0005-0000-0000-000067080000}"/>
    <cellStyle name="_국수교수량_1.토공및호안공 2" xfId="9040" xr:uid="{00000000-0005-0000-0000-000068080000}"/>
    <cellStyle name="_국수교수량_공안교수량" xfId="9041" xr:uid="{00000000-0005-0000-0000-000069080000}"/>
    <cellStyle name="_국수교수량_공안교수량 2" xfId="9042" xr:uid="{00000000-0005-0000-0000-00006A080000}"/>
    <cellStyle name="_국수교수량_공안교수량_1.토공및호안공" xfId="9043" xr:uid="{00000000-0005-0000-0000-00006B080000}"/>
    <cellStyle name="_국수교수량_공안교수량_1.토공및호안공 2" xfId="9044" xr:uid="{00000000-0005-0000-0000-00006C080000}"/>
    <cellStyle name="_국수교수량_공안교수량_곤양1교수량" xfId="9045" xr:uid="{00000000-0005-0000-0000-00006D080000}"/>
    <cellStyle name="_국수교수량_공안교수량_곤양1교수량 2" xfId="9046" xr:uid="{00000000-0005-0000-0000-00006E080000}"/>
    <cellStyle name="_국수교수량_공안교수량_곤양1교수량(최종본)" xfId="9047" xr:uid="{00000000-0005-0000-0000-00006F080000}"/>
    <cellStyle name="_국수교수량_공안교수량_곤양1교수량(최종본) 2" xfId="9048" xr:uid="{00000000-0005-0000-0000-000070080000}"/>
    <cellStyle name="_국수교수량_공안교수량_곤양1교수량(최종본)_1.토공및호안공" xfId="9049" xr:uid="{00000000-0005-0000-0000-000071080000}"/>
    <cellStyle name="_국수교수량_공안교수량_곤양1교수량(최종본)_1.토공및호안공 2" xfId="9050" xr:uid="{00000000-0005-0000-0000-000072080000}"/>
    <cellStyle name="_국수교수량_공안교수량_곤양1교수량(최종본)_실정보고서(물푸기,암거)" xfId="9051" xr:uid="{00000000-0005-0000-0000-000073080000}"/>
    <cellStyle name="_국수교수량_공안교수량_곤양1교수량(최종본)_실정보고서(물푸기,암거) 2" xfId="9052" xr:uid="{00000000-0005-0000-0000-000074080000}"/>
    <cellStyle name="_국수교수량_공안교수량_곤양1교수량_1.토공및호안공" xfId="9053" xr:uid="{00000000-0005-0000-0000-000075080000}"/>
    <cellStyle name="_국수교수량_공안교수량_곤양1교수량_1.토공및호안공 2" xfId="9054" xr:uid="{00000000-0005-0000-0000-000076080000}"/>
    <cellStyle name="_국수교수량_공안교수량_곤양1교수량_실정보고서(물푸기,암거)" xfId="9055" xr:uid="{00000000-0005-0000-0000-000077080000}"/>
    <cellStyle name="_국수교수량_공안교수량_곤양1교수량_실정보고서(물푸기,암거) 2" xfId="9056" xr:uid="{00000000-0005-0000-0000-000078080000}"/>
    <cellStyle name="_국수교수량_공안교수량_금포교수량" xfId="9057" xr:uid="{00000000-0005-0000-0000-000079080000}"/>
    <cellStyle name="_국수교수량_공안교수량_금포교수량 2" xfId="9058" xr:uid="{00000000-0005-0000-0000-00007A080000}"/>
    <cellStyle name="_국수교수량_공안교수량_금포교수량(최종본)" xfId="9059" xr:uid="{00000000-0005-0000-0000-00007B080000}"/>
    <cellStyle name="_국수교수량_공안교수량_금포교수량(최종본) 2" xfId="9060" xr:uid="{00000000-0005-0000-0000-00007C080000}"/>
    <cellStyle name="_국수교수량_공안교수량_금포교수량(최종본)_1.토공및호안공" xfId="9061" xr:uid="{00000000-0005-0000-0000-00007D080000}"/>
    <cellStyle name="_국수교수량_공안교수량_금포교수량(최종본)_1.토공및호안공 2" xfId="9062" xr:uid="{00000000-0005-0000-0000-00007E080000}"/>
    <cellStyle name="_국수교수량_공안교수량_금포교수량(최종본)_실정보고서(물푸기,암거)" xfId="9063" xr:uid="{00000000-0005-0000-0000-00007F080000}"/>
    <cellStyle name="_국수교수량_공안교수량_금포교수량(최종본)_실정보고서(물푸기,암거) 2" xfId="9064" xr:uid="{00000000-0005-0000-0000-000080080000}"/>
    <cellStyle name="_국수교수량_공안교수량_금포교수량_1.토공및호안공" xfId="9065" xr:uid="{00000000-0005-0000-0000-000081080000}"/>
    <cellStyle name="_국수교수량_공안교수량_금포교수량_1.토공및호안공 2" xfId="9066" xr:uid="{00000000-0005-0000-0000-000082080000}"/>
    <cellStyle name="_국수교수량_공안교수량_금포교수량_실정보고서(물푸기,암거)" xfId="9067" xr:uid="{00000000-0005-0000-0000-000083080000}"/>
    <cellStyle name="_국수교수량_공안교수량_금포교수량_실정보고서(물푸기,암거) 2" xfId="9068" xr:uid="{00000000-0005-0000-0000-000084080000}"/>
    <cellStyle name="_국수교수량_공안교수량_실정보고서(물푸기,암거)" xfId="9069" xr:uid="{00000000-0005-0000-0000-000085080000}"/>
    <cellStyle name="_국수교수량_공안교수량_실정보고서(물푸기,암거) 2" xfId="9070" xr:uid="{00000000-0005-0000-0000-000086080000}"/>
    <cellStyle name="_국수교수량_공안교수량_파주교량수량산출서" xfId="9071" xr:uid="{00000000-0005-0000-0000-000087080000}"/>
    <cellStyle name="_국수교수량_공안교수량_파주교량수량산출서 2" xfId="9072" xr:uid="{00000000-0005-0000-0000-000088080000}"/>
    <cellStyle name="_국수교수량_공안교수량_파주교량수량산출서_1.토공및호안공" xfId="9073" xr:uid="{00000000-0005-0000-0000-000089080000}"/>
    <cellStyle name="_국수교수량_공안교수량_파주교량수량산출서_1.토공및호안공 2" xfId="9074" xr:uid="{00000000-0005-0000-0000-00008A080000}"/>
    <cellStyle name="_국수교수량_공안교수량_파주교량수량산출서_실정보고서(물푸기,암거)" xfId="9075" xr:uid="{00000000-0005-0000-0000-00008B080000}"/>
    <cellStyle name="_국수교수량_공안교수량_파주교량수량산출서_실정보고서(물푸기,암거) 2" xfId="9076" xr:uid="{00000000-0005-0000-0000-00008C080000}"/>
    <cellStyle name="_국수교수량_교대수량" xfId="9077" xr:uid="{00000000-0005-0000-0000-00008D080000}"/>
    <cellStyle name="_국수교수량_교대수량 2" xfId="9078" xr:uid="{00000000-0005-0000-0000-00008E080000}"/>
    <cellStyle name="_국수교수량_교대수량_1.토공및호안공" xfId="9079" xr:uid="{00000000-0005-0000-0000-00008F080000}"/>
    <cellStyle name="_국수교수량_교대수량_1.토공및호안공 2" xfId="9080" xr:uid="{00000000-0005-0000-0000-000090080000}"/>
    <cellStyle name="_국수교수량_교대수량_곤양1교수량" xfId="9081" xr:uid="{00000000-0005-0000-0000-000091080000}"/>
    <cellStyle name="_국수교수량_교대수량_곤양1교수량 2" xfId="9082" xr:uid="{00000000-0005-0000-0000-000092080000}"/>
    <cellStyle name="_국수교수량_교대수량_곤양1교수량(최종본)" xfId="9083" xr:uid="{00000000-0005-0000-0000-000093080000}"/>
    <cellStyle name="_국수교수량_교대수량_곤양1교수량(최종본) 2" xfId="9084" xr:uid="{00000000-0005-0000-0000-000094080000}"/>
    <cellStyle name="_국수교수량_교대수량_곤양1교수량(최종본)_1.토공및호안공" xfId="9085" xr:uid="{00000000-0005-0000-0000-000095080000}"/>
    <cellStyle name="_국수교수량_교대수량_곤양1교수량(최종본)_1.토공및호안공 2" xfId="9086" xr:uid="{00000000-0005-0000-0000-000096080000}"/>
    <cellStyle name="_국수교수량_교대수량_곤양1교수량(최종본)_실정보고서(물푸기,암거)" xfId="9087" xr:uid="{00000000-0005-0000-0000-000097080000}"/>
    <cellStyle name="_국수교수량_교대수량_곤양1교수량(최종본)_실정보고서(물푸기,암거) 2" xfId="9088" xr:uid="{00000000-0005-0000-0000-000098080000}"/>
    <cellStyle name="_국수교수량_교대수량_곤양1교수량_1.토공및호안공" xfId="9089" xr:uid="{00000000-0005-0000-0000-000099080000}"/>
    <cellStyle name="_국수교수량_교대수량_곤양1교수량_1.토공및호안공 2" xfId="9090" xr:uid="{00000000-0005-0000-0000-00009A080000}"/>
    <cellStyle name="_국수교수량_교대수량_곤양1교수량_실정보고서(물푸기,암거)" xfId="9091" xr:uid="{00000000-0005-0000-0000-00009B080000}"/>
    <cellStyle name="_국수교수량_교대수량_곤양1교수량_실정보고서(물푸기,암거) 2" xfId="9092" xr:uid="{00000000-0005-0000-0000-00009C080000}"/>
    <cellStyle name="_국수교수량_교대수량_금포교수량" xfId="9093" xr:uid="{00000000-0005-0000-0000-00009D080000}"/>
    <cellStyle name="_국수교수량_교대수량_금포교수량 2" xfId="9094" xr:uid="{00000000-0005-0000-0000-00009E080000}"/>
    <cellStyle name="_국수교수량_교대수량_금포교수량(최종본)" xfId="9095" xr:uid="{00000000-0005-0000-0000-00009F080000}"/>
    <cellStyle name="_국수교수량_교대수량_금포교수량(최종본) 2" xfId="9096" xr:uid="{00000000-0005-0000-0000-0000A0080000}"/>
    <cellStyle name="_국수교수량_교대수량_금포교수량(최종본)_1.토공및호안공" xfId="9097" xr:uid="{00000000-0005-0000-0000-0000A1080000}"/>
    <cellStyle name="_국수교수량_교대수량_금포교수량(최종본)_1.토공및호안공 2" xfId="9098" xr:uid="{00000000-0005-0000-0000-0000A2080000}"/>
    <cellStyle name="_국수교수량_교대수량_금포교수량(최종본)_실정보고서(물푸기,암거)" xfId="9099" xr:uid="{00000000-0005-0000-0000-0000A3080000}"/>
    <cellStyle name="_국수교수량_교대수량_금포교수량(최종본)_실정보고서(물푸기,암거) 2" xfId="9100" xr:uid="{00000000-0005-0000-0000-0000A4080000}"/>
    <cellStyle name="_국수교수량_교대수량_금포교수량_1.토공및호안공" xfId="9101" xr:uid="{00000000-0005-0000-0000-0000A5080000}"/>
    <cellStyle name="_국수교수량_교대수량_금포교수량_1.토공및호안공 2" xfId="9102" xr:uid="{00000000-0005-0000-0000-0000A6080000}"/>
    <cellStyle name="_국수교수량_교대수량_금포교수량_실정보고서(물푸기,암거)" xfId="9103" xr:uid="{00000000-0005-0000-0000-0000A7080000}"/>
    <cellStyle name="_국수교수량_교대수량_금포교수량_실정보고서(물푸기,암거) 2" xfId="9104" xr:uid="{00000000-0005-0000-0000-0000A8080000}"/>
    <cellStyle name="_국수교수량_교대수량_실정보고서(물푸기,암거)" xfId="9105" xr:uid="{00000000-0005-0000-0000-0000A9080000}"/>
    <cellStyle name="_국수교수량_교대수량_실정보고서(물푸기,암거) 2" xfId="9106" xr:uid="{00000000-0005-0000-0000-0000AA080000}"/>
    <cellStyle name="_국수교수량_교대수량_파주교량수량산출서" xfId="9107" xr:uid="{00000000-0005-0000-0000-0000AB080000}"/>
    <cellStyle name="_국수교수량_교대수량_파주교량수량산출서 2" xfId="9108" xr:uid="{00000000-0005-0000-0000-0000AC080000}"/>
    <cellStyle name="_국수교수량_교대수량_파주교량수량산출서_1.토공및호안공" xfId="9109" xr:uid="{00000000-0005-0000-0000-0000AD080000}"/>
    <cellStyle name="_국수교수량_교대수량_파주교량수량산출서_1.토공및호안공 2" xfId="9110" xr:uid="{00000000-0005-0000-0000-0000AE080000}"/>
    <cellStyle name="_국수교수량_교대수량_파주교량수량산출서_실정보고서(물푸기,암거)" xfId="9111" xr:uid="{00000000-0005-0000-0000-0000AF080000}"/>
    <cellStyle name="_국수교수량_교대수량_파주교량수량산출서_실정보고서(물푸기,암거) 2" xfId="9112" xr:uid="{00000000-0005-0000-0000-0000B0080000}"/>
    <cellStyle name="_국수교수량_금포교수량" xfId="9113" xr:uid="{00000000-0005-0000-0000-0000B1080000}"/>
    <cellStyle name="_국수교수량_금포교수량 2" xfId="9114" xr:uid="{00000000-0005-0000-0000-0000B2080000}"/>
    <cellStyle name="_국수교수량_금포교수량_1.토공및호안공" xfId="9115" xr:uid="{00000000-0005-0000-0000-0000B3080000}"/>
    <cellStyle name="_국수교수량_금포교수량_1.토공및호안공 2" xfId="9116" xr:uid="{00000000-0005-0000-0000-0000B4080000}"/>
    <cellStyle name="_국수교수량_금포교수량_곤양1교수량" xfId="9117" xr:uid="{00000000-0005-0000-0000-0000B5080000}"/>
    <cellStyle name="_국수교수량_금포교수량_곤양1교수량 2" xfId="9118" xr:uid="{00000000-0005-0000-0000-0000B6080000}"/>
    <cellStyle name="_국수교수량_금포교수량_곤양1교수량(최종본)" xfId="9119" xr:uid="{00000000-0005-0000-0000-0000B7080000}"/>
    <cellStyle name="_국수교수량_금포교수량_곤양1교수량(최종본) 2" xfId="9120" xr:uid="{00000000-0005-0000-0000-0000B8080000}"/>
    <cellStyle name="_국수교수량_금포교수량_곤양1교수량(최종본)_1.토공및호안공" xfId="9121" xr:uid="{00000000-0005-0000-0000-0000B9080000}"/>
    <cellStyle name="_국수교수량_금포교수량_곤양1교수량(최종본)_1.토공및호안공 2" xfId="9122" xr:uid="{00000000-0005-0000-0000-0000BA080000}"/>
    <cellStyle name="_국수교수량_금포교수량_곤양1교수량(최종본)_실정보고서(물푸기,암거)" xfId="9123" xr:uid="{00000000-0005-0000-0000-0000BB080000}"/>
    <cellStyle name="_국수교수량_금포교수량_곤양1교수량(최종본)_실정보고서(물푸기,암거) 2" xfId="9124" xr:uid="{00000000-0005-0000-0000-0000BC080000}"/>
    <cellStyle name="_국수교수량_금포교수량_곤양1교수량_1.토공및호안공" xfId="9125" xr:uid="{00000000-0005-0000-0000-0000BD080000}"/>
    <cellStyle name="_국수교수량_금포교수량_곤양1교수량_1.토공및호안공 2" xfId="9126" xr:uid="{00000000-0005-0000-0000-0000BE080000}"/>
    <cellStyle name="_국수교수량_금포교수량_곤양1교수량_실정보고서(물푸기,암거)" xfId="9127" xr:uid="{00000000-0005-0000-0000-0000BF080000}"/>
    <cellStyle name="_국수교수량_금포교수량_곤양1교수량_실정보고서(물푸기,암거) 2" xfId="9128" xr:uid="{00000000-0005-0000-0000-0000C0080000}"/>
    <cellStyle name="_국수교수량_금포교수량_금포교수량" xfId="9129" xr:uid="{00000000-0005-0000-0000-0000C1080000}"/>
    <cellStyle name="_국수교수량_금포교수량_금포교수량 2" xfId="9130" xr:uid="{00000000-0005-0000-0000-0000C2080000}"/>
    <cellStyle name="_국수교수량_금포교수량_금포교수량(최종본)" xfId="9131" xr:uid="{00000000-0005-0000-0000-0000C3080000}"/>
    <cellStyle name="_국수교수량_금포교수량_금포교수량(최종본) 2" xfId="9132" xr:uid="{00000000-0005-0000-0000-0000C4080000}"/>
    <cellStyle name="_국수교수량_금포교수량_금포교수량(최종본)_1.토공및호안공" xfId="9133" xr:uid="{00000000-0005-0000-0000-0000C5080000}"/>
    <cellStyle name="_국수교수량_금포교수량_금포교수량(최종본)_1.토공및호안공 2" xfId="9134" xr:uid="{00000000-0005-0000-0000-0000C6080000}"/>
    <cellStyle name="_국수교수량_금포교수량_금포교수량(최종본)_실정보고서(물푸기,암거)" xfId="9135" xr:uid="{00000000-0005-0000-0000-0000C7080000}"/>
    <cellStyle name="_국수교수량_금포교수량_금포교수량(최종본)_실정보고서(물푸기,암거) 2" xfId="9136" xr:uid="{00000000-0005-0000-0000-0000C8080000}"/>
    <cellStyle name="_국수교수량_금포교수량_금포교수량_1.토공및호안공" xfId="9137" xr:uid="{00000000-0005-0000-0000-0000C9080000}"/>
    <cellStyle name="_국수교수량_금포교수량_금포교수량_1.토공및호안공 2" xfId="9138" xr:uid="{00000000-0005-0000-0000-0000CA080000}"/>
    <cellStyle name="_국수교수량_금포교수량_금포교수량_실정보고서(물푸기,암거)" xfId="9139" xr:uid="{00000000-0005-0000-0000-0000CB080000}"/>
    <cellStyle name="_국수교수량_금포교수량_금포교수량_실정보고서(물푸기,암거) 2" xfId="9140" xr:uid="{00000000-0005-0000-0000-0000CC080000}"/>
    <cellStyle name="_국수교수량_금포교수량_실정보고서(물푸기,암거)" xfId="9141" xr:uid="{00000000-0005-0000-0000-0000CD080000}"/>
    <cellStyle name="_국수교수량_금포교수량_실정보고서(물푸기,암거) 2" xfId="9142" xr:uid="{00000000-0005-0000-0000-0000CE080000}"/>
    <cellStyle name="_국수교수량_금포교수량_파주교량수량산출서" xfId="9143" xr:uid="{00000000-0005-0000-0000-0000CF080000}"/>
    <cellStyle name="_국수교수량_금포교수량_파주교량수량산출서 2" xfId="9144" xr:uid="{00000000-0005-0000-0000-0000D0080000}"/>
    <cellStyle name="_국수교수량_금포교수량_파주교량수량산출서_1.토공및호안공" xfId="9145" xr:uid="{00000000-0005-0000-0000-0000D1080000}"/>
    <cellStyle name="_국수교수량_금포교수량_파주교량수량산출서_1.토공및호안공 2" xfId="9146" xr:uid="{00000000-0005-0000-0000-0000D2080000}"/>
    <cellStyle name="_국수교수량_금포교수량_파주교량수량산출서_실정보고서(물푸기,암거)" xfId="9147" xr:uid="{00000000-0005-0000-0000-0000D3080000}"/>
    <cellStyle name="_국수교수량_금포교수량_파주교량수량산출서_실정보고서(물푸기,암거) 2" xfId="9148" xr:uid="{00000000-0005-0000-0000-0000D4080000}"/>
    <cellStyle name="_국수교수량_실정보고서(물푸기,암거)" xfId="9149" xr:uid="{00000000-0005-0000-0000-0000D5080000}"/>
    <cellStyle name="_국수교수량_실정보고서(물푸기,암거) 2" xfId="9150" xr:uid="{00000000-0005-0000-0000-0000D6080000}"/>
    <cellStyle name="_국수교수량_암거" xfId="101" xr:uid="{00000000-0005-0000-0000-0000D7080000}"/>
    <cellStyle name="_국수교수량_암거01" xfId="102" xr:uid="{00000000-0005-0000-0000-0000D8080000}"/>
    <cellStyle name="_국수교수량_오수공-광명소하(1차)" xfId="4253" xr:uid="{00000000-0005-0000-0000-0000D9080000}"/>
    <cellStyle name="_국수교수량_오수공-광명소하(2차)" xfId="4254" xr:uid="{00000000-0005-0000-0000-0000DA080000}"/>
    <cellStyle name="_국수교수량_오수공사-1차" xfId="4255" xr:uid="{00000000-0005-0000-0000-0000DB080000}"/>
    <cellStyle name="_국수교수량_오수공사-1차_오수공-광명소하(1차)" xfId="4256" xr:uid="{00000000-0005-0000-0000-0000DC080000}"/>
    <cellStyle name="_국수교수량_오수공사-1차_오수공-광명소하(2차)" xfId="4257" xr:uid="{00000000-0005-0000-0000-0000DD080000}"/>
    <cellStyle name="_국수교수량_오수공사-1차_오수공사(단지내)-1차" xfId="4258" xr:uid="{00000000-0005-0000-0000-0000DE080000}"/>
    <cellStyle name="_국수교수량_오수공사-1차_오수공사(단지내)-1차_오수공-광명소하(1차)" xfId="4259" xr:uid="{00000000-0005-0000-0000-0000DF080000}"/>
    <cellStyle name="_국수교수량_오수공사-1차_오수공사(단지내)-1차_오수공-광명소하(2차)" xfId="4260" xr:uid="{00000000-0005-0000-0000-0000E0080000}"/>
    <cellStyle name="_국수교수량_오수공사-1차_오수공사(단지내)-1차_오수공사-2차" xfId="4261" xr:uid="{00000000-0005-0000-0000-0000E1080000}"/>
    <cellStyle name="_국수교수량_오수공사-1차_오수공사(단지내)-1차_우수공-1차" xfId="4262" xr:uid="{00000000-0005-0000-0000-0000E2080000}"/>
    <cellStyle name="_국수교수량_오수공사-1차_오수공사-2차" xfId="4263" xr:uid="{00000000-0005-0000-0000-0000E3080000}"/>
    <cellStyle name="_국수교수량_오수공사-1차_우수공-1차" xfId="4264" xr:uid="{00000000-0005-0000-0000-0000E4080000}"/>
    <cellStyle name="_국수교수량_오수공사-2차" xfId="4265" xr:uid="{00000000-0005-0000-0000-0000E5080000}"/>
    <cellStyle name="_국수교수량_우수공-1차" xfId="4266" xr:uid="{00000000-0005-0000-0000-0000E6080000}"/>
    <cellStyle name="_국수교수량_우수관공" xfId="9151" xr:uid="{00000000-0005-0000-0000-0000E7080000}"/>
    <cellStyle name="_국수교수량_우수관공_폐기물처리내역서" xfId="9152" xr:uid="{00000000-0005-0000-0000-0000E8080000}"/>
    <cellStyle name="_국수교수량_우수관공_폐기물처리내역서_중앙로폐기물내역서" xfId="9153" xr:uid="{00000000-0005-0000-0000-0000E9080000}"/>
    <cellStyle name="_국수교수량_우수관공1" xfId="9154" xr:uid="{00000000-0005-0000-0000-0000EA080000}"/>
    <cellStyle name="_국수교수량_우수관공1_04-포장공" xfId="9155" xr:uid="{00000000-0005-0000-0000-0000EB080000}"/>
    <cellStyle name="_국수교수량_우수관공1_04-포장공_폐기물처리내역서" xfId="9156" xr:uid="{00000000-0005-0000-0000-0000EC080000}"/>
    <cellStyle name="_국수교수량_우수관공1_04-포장공_폐기물처리내역서_중앙로폐기물내역서" xfId="9157" xr:uid="{00000000-0005-0000-0000-0000ED080000}"/>
    <cellStyle name="_국수교수량_우수관공1_07.포장공" xfId="9158" xr:uid="{00000000-0005-0000-0000-0000EE080000}"/>
    <cellStyle name="_국수교수량_우수관공1_07.포장공_폐기물처리내역서" xfId="9159" xr:uid="{00000000-0005-0000-0000-0000EF080000}"/>
    <cellStyle name="_국수교수량_우수관공1_07.포장공_폐기물처리내역서_중앙로폐기물내역서" xfId="9160" xr:uid="{00000000-0005-0000-0000-0000F0080000}"/>
    <cellStyle name="_국수교수량_우수관공1_비탈면안정공" xfId="9161" xr:uid="{00000000-0005-0000-0000-0000F1080000}"/>
    <cellStyle name="_국수교수량_우수관공1_비탈면안정공_폐기물처리내역서" xfId="9162" xr:uid="{00000000-0005-0000-0000-0000F2080000}"/>
    <cellStyle name="_국수교수량_우수관공1_비탈면안정공_폐기물처리내역서_중앙로폐기물내역서" xfId="9163" xr:uid="{00000000-0005-0000-0000-0000F3080000}"/>
    <cellStyle name="_국수교수량_우수관공1_폐기물처리내역서" xfId="9164" xr:uid="{00000000-0005-0000-0000-0000F4080000}"/>
    <cellStyle name="_국수교수량_우수관공1_폐기물처리내역서_중앙로폐기물내역서" xfId="9165" xr:uid="{00000000-0005-0000-0000-0000F5080000}"/>
    <cellStyle name="_국수교수량_평촌교수량" xfId="103" xr:uid="{00000000-0005-0000-0000-0000F6080000}"/>
    <cellStyle name="_국수교수량_평촌교수량_암거" xfId="104" xr:uid="{00000000-0005-0000-0000-0000F7080000}"/>
    <cellStyle name="_국수교수량_평촌교수량_암거01" xfId="105" xr:uid="{00000000-0005-0000-0000-0000F8080000}"/>
    <cellStyle name="_국수교수량_폐기물처리내역서" xfId="9166" xr:uid="{00000000-0005-0000-0000-0000F9080000}"/>
    <cellStyle name="_국수교수량_폐기물처리내역서_중앙로폐기물내역서" xfId="9167" xr:uid="{00000000-0005-0000-0000-0000FA080000}"/>
    <cellStyle name="_군산ITS 설계 원가 조사20031224" xfId="9168" xr:uid="{00000000-0005-0000-0000-0000FB080000}"/>
    <cellStyle name="_굴착승인 미굴착내역" xfId="4267" xr:uid="{00000000-0005-0000-0000-0000FC080000}"/>
    <cellStyle name="_굴착승인 미굴착내역 2" xfId="9169" xr:uid="{00000000-0005-0000-0000-0000FD080000}"/>
    <cellStyle name="_굴착승인 미굴착내역_도로굴착 복구비 정비대장-1" xfId="4268" xr:uid="{00000000-0005-0000-0000-0000FE080000}"/>
    <cellStyle name="_굴착승인 미굴착내역_도로굴착 복구비 정비대장-1 2" xfId="9170" xr:uid="{00000000-0005-0000-0000-0000FF080000}"/>
    <cellStyle name="_금천청소년수련관(토목林)" xfId="9171" xr:uid="{00000000-0005-0000-0000-000000090000}"/>
    <cellStyle name="_기상부분_태민" xfId="9172" xr:uid="{00000000-0005-0000-0000-000001090000}"/>
    <cellStyle name="_기존구조물철거및헐기_서판교(토공3공구)_소수점절사" xfId="9173" xr:uid="{00000000-0005-0000-0000-000002090000}"/>
    <cellStyle name="_기초공사" xfId="9174" xr:uid="{00000000-0005-0000-0000-000003090000}"/>
    <cellStyle name="_기초단가(서울1차)" xfId="9175" xr:uid="{00000000-0005-0000-0000-000004090000}"/>
    <cellStyle name="_깨기수량(부대)" xfId="9176" xr:uid="{00000000-0005-0000-0000-000005090000}"/>
    <cellStyle name="_깨기수량(부대) 2" xfId="9177" xr:uid="{00000000-0005-0000-0000-000006090000}"/>
    <cellStyle name="_깨기수량(부대)_깨기수량(부대)" xfId="9178" xr:uid="{00000000-0005-0000-0000-000007090000}"/>
    <cellStyle name="_깨기수량(부대)_깨기수량(부대) 2" xfId="9179" xr:uid="{00000000-0005-0000-0000-000008090000}"/>
    <cellStyle name="_깨기수량(부대)_깨기수량(부대)_부대공수량" xfId="9180" xr:uid="{00000000-0005-0000-0000-000009090000}"/>
    <cellStyle name="_깨기수량(부대)_깨기수량(부대)_부대공수량 2" xfId="9181" xr:uid="{00000000-0005-0000-0000-00000A090000}"/>
    <cellStyle name="_깨기수량(부대)_부대공수량" xfId="9182" xr:uid="{00000000-0005-0000-0000-00000B090000}"/>
    <cellStyle name="_깨기수량(부대)_부대공수량 2" xfId="9183" xr:uid="{00000000-0005-0000-0000-00000C090000}"/>
    <cellStyle name="_나노엔텍(임금)" xfId="9184" xr:uid="{00000000-0005-0000-0000-00000D090000}"/>
    <cellStyle name="_내역및신규단가" xfId="4269" xr:uid="{00000000-0005-0000-0000-00000E090000}"/>
    <cellStyle name="_내역서" xfId="106" xr:uid="{00000000-0005-0000-0000-00000F090000}"/>
    <cellStyle name="_내역서 2" xfId="9186" xr:uid="{00000000-0005-0000-0000-000010090000}"/>
    <cellStyle name="_내역서 3" xfId="9185" xr:uid="{00000000-0005-0000-0000-000011090000}"/>
    <cellStyle name="_내역서(성남시)-동선" xfId="9187" xr:uid="{00000000-0005-0000-0000-000012090000}"/>
    <cellStyle name="_내역서(센터_하드웨어_v1)" xfId="9188" xr:uid="{00000000-0005-0000-0000-000013090000}"/>
    <cellStyle name="_내역서(센터_하드웨어_통합_V2)" xfId="9189" xr:uid="{00000000-0005-0000-0000-000014090000}"/>
    <cellStyle name="_내역서_1" xfId="9190" xr:uid="{00000000-0005-0000-0000-000015090000}"/>
    <cellStyle name="_내역서_2012년 1월 물가조사" xfId="9191" xr:uid="{00000000-0005-0000-0000-000016090000}"/>
    <cellStyle name="_내역서_VDS(최신11-07)" xfId="9192" xr:uid="{00000000-0005-0000-0000-000017090000}"/>
    <cellStyle name="_내역서타이틀" xfId="107" xr:uid="{00000000-0005-0000-0000-000018090000}"/>
    <cellStyle name="_내역서피뢰및접지" xfId="9193" xr:uid="{00000000-0005-0000-0000-000019090000}"/>
    <cellStyle name="_노천1지구1공구" xfId="4270" xr:uid="{00000000-0005-0000-0000-00001A090000}"/>
    <cellStyle name="_노천1지구2공구" xfId="4271" xr:uid="{00000000-0005-0000-0000-00001B090000}"/>
    <cellStyle name="_노천1지구2공구_02.2-4.배수공" xfId="4272" xr:uid="{00000000-0005-0000-0000-00001C090000}"/>
    <cellStyle name="_노천1지구2공구_02.3-6.배수공" xfId="4273" xr:uid="{00000000-0005-0000-0000-00001D090000}"/>
    <cellStyle name="_노천1지구2공구_02.3-G.배수공" xfId="4274" xr:uid="{00000000-0005-0000-0000-00001E090000}"/>
    <cellStyle name="_노천3지구3공구" xfId="4275" xr:uid="{00000000-0005-0000-0000-00001F090000}"/>
    <cellStyle name="_농수로3종외-최종" xfId="9194" xr:uid="{00000000-0005-0000-0000-000020090000}"/>
    <cellStyle name="_당사견적" xfId="9195" xr:uid="{00000000-0005-0000-0000-000021090000}"/>
    <cellStyle name="_대국교일반수량" xfId="108" xr:uid="{00000000-0005-0000-0000-000022090000}"/>
    <cellStyle name="_대모산길 수량산출서" xfId="4276" xr:uid="{00000000-0005-0000-0000-000023090000}"/>
    <cellStyle name="_대모산길 수량산출서_개포동 달터공원외2개소" xfId="4277" xr:uid="{00000000-0005-0000-0000-000024090000}"/>
    <cellStyle name="_대모산길 수량산출서_개포동 달터공원외2개소_개원길경기여고주변외3최종" xfId="4278" xr:uid="{00000000-0005-0000-0000-000025090000}"/>
    <cellStyle name="_대모산길 수량산출서_개포동 달터공원외2개소_수서동하나로길외1개소1차설계" xfId="4279" xr:uid="{00000000-0005-0000-0000-000026090000}"/>
    <cellStyle name="_대모산길 수량산출서_대모산준공-p" xfId="4280" xr:uid="{00000000-0005-0000-0000-000027090000}"/>
    <cellStyle name="_대모산길 수량산출서_대모산준공-p_개원길경기여고주변외3최종" xfId="4281" xr:uid="{00000000-0005-0000-0000-000028090000}"/>
    <cellStyle name="_대모산길 수량산출서_대모산준공-p_수서동하나로길외1개소1차설계" xfId="4282" xr:uid="{00000000-0005-0000-0000-000029090000}"/>
    <cellStyle name="_대모산길 수량산출서_설계서및수량산출서(계약)-설계변경-p" xfId="4283" xr:uid="{00000000-0005-0000-0000-00002A090000}"/>
    <cellStyle name="_대모산길 수량산출서_설계서및수량산출서(계약)-설계변경-p_개원길경기여고주변외3최종" xfId="4284" xr:uid="{00000000-0005-0000-0000-00002B090000}"/>
    <cellStyle name="_대모산길 수량산출서_설계서및수량산출서(계약)-설계변경-p_수서동하나로길외1개소1차설계" xfId="4285" xr:uid="{00000000-0005-0000-0000-00002C090000}"/>
    <cellStyle name="_대모산길 수량산출서_설계서및수량산출서(계약)-설계변경-p-이전비변경" xfId="4286" xr:uid="{00000000-0005-0000-0000-00002D090000}"/>
    <cellStyle name="_대모산길 수량산출서_설계서및수량산출서(계약)-설계변경-p-이전비변경_개원길경기여고주변외3최종" xfId="4287" xr:uid="{00000000-0005-0000-0000-00002E090000}"/>
    <cellStyle name="_대모산길 수량산출서_설계서및수량산출서(계약)-설계변경-p-이전비변경_수서동하나로길외1개소1차설계" xfId="4288" xr:uid="{00000000-0005-0000-0000-00002F090000}"/>
    <cellStyle name="_대모산길 수량산출서_수량산출서" xfId="4289" xr:uid="{00000000-0005-0000-0000-000030090000}"/>
    <cellStyle name="_대모산길 수량산출서_수량산출서(보도육교)" xfId="4290" xr:uid="{00000000-0005-0000-0000-000031090000}"/>
    <cellStyle name="_대모산길 수량산출서_수량산출서(보도육교)_수량산출서(보도육교)" xfId="4291" xr:uid="{00000000-0005-0000-0000-000032090000}"/>
    <cellStyle name="_대모산길 수량산출서_수량산출서(보도육교)_수량산출서(양재천)" xfId="4292" xr:uid="{00000000-0005-0000-0000-000033090000}"/>
    <cellStyle name="_대모산길 수량산출서_수량산출서(영희초등학교)" xfId="4293" xr:uid="{00000000-0005-0000-0000-000034090000}"/>
    <cellStyle name="_대모산길 수량산출서_수량산출서(영희초등학교)_개포동 달터공원외2개소" xfId="4294" xr:uid="{00000000-0005-0000-0000-000035090000}"/>
    <cellStyle name="_대모산길 수량산출서_수량산출서(영희초등학교)_개포동 달터공원외2개소_개원길경기여고주변외3최종" xfId="4295" xr:uid="{00000000-0005-0000-0000-000036090000}"/>
    <cellStyle name="_대모산길 수량산출서_수량산출서(영희초등학교)_개포동 달터공원외2개소_수서동하나로길외1개소1차설계" xfId="4296" xr:uid="{00000000-0005-0000-0000-000037090000}"/>
    <cellStyle name="_대모산길 수량산출서_수량산출서(영희초등학교)_수량산출서(보도육교)" xfId="4297" xr:uid="{00000000-0005-0000-0000-000038090000}"/>
    <cellStyle name="_대모산길 수량산출서_수량산출서(영희초등학교)_수량산출서(보도육교)_수량산출서(보도육교)" xfId="4298" xr:uid="{00000000-0005-0000-0000-000039090000}"/>
    <cellStyle name="_대모산길 수량산출서_수량산출서(영희초등학교)_수량산출서(보도육교)_수량산출서(양재천)" xfId="4299" xr:uid="{00000000-0005-0000-0000-00003A090000}"/>
    <cellStyle name="_대모산길 수량산출서_수량산출서_개포동 달터공원외2개소" xfId="4300" xr:uid="{00000000-0005-0000-0000-00003B090000}"/>
    <cellStyle name="_대모산길 수량산출서_수량산출서_개포동 달터공원외2개소_개원길경기여고주변외3최종" xfId="4301" xr:uid="{00000000-0005-0000-0000-00003C090000}"/>
    <cellStyle name="_대모산길 수량산출서_수량산출서_개포동 달터공원외2개소_수서동하나로길외1개소1차설계" xfId="4302" xr:uid="{00000000-0005-0000-0000-00003D090000}"/>
    <cellStyle name="_대모산길 수량산출서_수량산출서_수량산출서(보도육교)" xfId="4303" xr:uid="{00000000-0005-0000-0000-00003E090000}"/>
    <cellStyle name="_대모산길 수량산출서_수량산출서_수량산출서(보도육교)_수량산출서(보도육교)" xfId="4304" xr:uid="{00000000-0005-0000-0000-00003F090000}"/>
    <cellStyle name="_대모산길 수량산출서_수량산출서_수량산출서(보도육교)_수량산출서(양재천)" xfId="4305" xr:uid="{00000000-0005-0000-0000-000040090000}"/>
    <cellStyle name="_대모산길 수량산출서_수량산출서-p변경-폭변경-가로수분변경" xfId="4306" xr:uid="{00000000-0005-0000-0000-000041090000}"/>
    <cellStyle name="_대모산길 수량산출서_수량산출서-p변경-폭변경-가로수분변경_개원길경기여고주변외3최종" xfId="4307" xr:uid="{00000000-0005-0000-0000-000042090000}"/>
    <cellStyle name="_대모산길 수량산출서_수량산출서-p변경-폭변경-가로수분변경_수서동하나로길외1개소1차설계" xfId="4308" xr:uid="{00000000-0005-0000-0000-000043090000}"/>
    <cellStyle name="_대모산길 수량산출서_역삼동619주변외 개소 수량산출서(수정)" xfId="4309" xr:uid="{00000000-0005-0000-0000-000044090000}"/>
    <cellStyle name="_대모산길 수량산출서_역삼동619주변외 개소 수량산출서(수정)_개포동 달터공원외2개소" xfId="4310" xr:uid="{00000000-0005-0000-0000-000045090000}"/>
    <cellStyle name="_대모산길 수량산출서_역삼동619주변외 개소 수량산출서(수정)_개포동 달터공원외2개소_개원길경기여고주변외3최종" xfId="4311" xr:uid="{00000000-0005-0000-0000-000046090000}"/>
    <cellStyle name="_대모산길 수량산출서_역삼동619주변외 개소 수량산출서(수정)_개포동 달터공원외2개소_수서동하나로길외1개소1차설계" xfId="4312" xr:uid="{00000000-0005-0000-0000-000047090000}"/>
    <cellStyle name="_대모산길 수량산출서_역삼동619주변외 개소 수량산출서(수정)_수량산출서(보도육교)" xfId="4313" xr:uid="{00000000-0005-0000-0000-000048090000}"/>
    <cellStyle name="_대모산길 수량산출서_역삼동619주변외 개소 수량산출서(수정)_수량산출서(보도육교)_수량산출서(보도육교)" xfId="4314" xr:uid="{00000000-0005-0000-0000-000049090000}"/>
    <cellStyle name="_대모산길 수량산출서_역삼동619주변외 개소 수량산출서(수정)_수량산출서(보도육교)_수량산출서(양재천)" xfId="4315" xr:uid="{00000000-0005-0000-0000-00004A090000}"/>
    <cellStyle name="_대모산길 수량산출서_영희초교 설계(탄성2+2.65보도 )" xfId="4316" xr:uid="{00000000-0005-0000-0000-00004B090000}"/>
    <cellStyle name="_대모산길 수량산출서_영희초교 설계(탄성2+2.65보도 )_개포동 달터공원외2개소" xfId="4317" xr:uid="{00000000-0005-0000-0000-00004C090000}"/>
    <cellStyle name="_대모산길 수량산출서_영희초교 설계(탄성2+2.65보도 )_개포동 달터공원외2개소_개원길경기여고주변외3최종" xfId="4318" xr:uid="{00000000-0005-0000-0000-00004D090000}"/>
    <cellStyle name="_대모산길 수량산출서_영희초교 설계(탄성2+2.65보도 )_개포동 달터공원외2개소_수서동하나로길외1개소1차설계" xfId="4319" xr:uid="{00000000-0005-0000-0000-00004E090000}"/>
    <cellStyle name="_대모산길 수량산출서_영희초교 설계(탄성2+2.65보도 )_수량산출서(보도육교)" xfId="4320" xr:uid="{00000000-0005-0000-0000-00004F090000}"/>
    <cellStyle name="_대모산길 수량산출서_영희초교 설계(탄성2+2.65보도 )_수량산출서(보도육교)_수량산출서(보도육교)" xfId="4321" xr:uid="{00000000-0005-0000-0000-000050090000}"/>
    <cellStyle name="_대모산길 수량산출서_영희초교 설계(탄성2+2.65보도 )_수량산출서(보도육교)_수량산출서(양재천)" xfId="4322" xr:uid="{00000000-0005-0000-0000-000051090000}"/>
    <cellStyle name="_도곡1교 교대 수량" xfId="4323" xr:uid="{00000000-0005-0000-0000-000052090000}"/>
    <cellStyle name="_도곡1교 교대 수량_02.2-4.배수공" xfId="4324" xr:uid="{00000000-0005-0000-0000-000053090000}"/>
    <cellStyle name="_도곡1교 교대 수량_02.3-6.배수공" xfId="4325" xr:uid="{00000000-0005-0000-0000-000054090000}"/>
    <cellStyle name="_도곡1교 교대 수량_02.3-G.배수공" xfId="4326" xr:uid="{00000000-0005-0000-0000-000055090000}"/>
    <cellStyle name="_도곡1교 교대(시점) 수량" xfId="4327" xr:uid="{00000000-0005-0000-0000-000056090000}"/>
    <cellStyle name="_도곡1교 교대(시점) 수량_02.2-4.배수공" xfId="4328" xr:uid="{00000000-0005-0000-0000-000057090000}"/>
    <cellStyle name="_도곡1교 교대(시점) 수량_02.3-6.배수공" xfId="4329" xr:uid="{00000000-0005-0000-0000-000058090000}"/>
    <cellStyle name="_도곡1교 교대(시점) 수량_02.3-G.배수공" xfId="4330" xr:uid="{00000000-0005-0000-0000-000059090000}"/>
    <cellStyle name="_도곡1교 하부공 수량" xfId="4331" xr:uid="{00000000-0005-0000-0000-00005A090000}"/>
    <cellStyle name="_도곡1교 하부공 수량_02.2-4.배수공" xfId="4332" xr:uid="{00000000-0005-0000-0000-00005B090000}"/>
    <cellStyle name="_도곡1교 하부공 수량_02.3-6.배수공" xfId="4333" xr:uid="{00000000-0005-0000-0000-00005C090000}"/>
    <cellStyle name="_도곡1교 하부공 수량_02.3-G.배수공" xfId="4334" xr:uid="{00000000-0005-0000-0000-00005D090000}"/>
    <cellStyle name="_도곡2교 교대 수량" xfId="4335" xr:uid="{00000000-0005-0000-0000-00005E090000}"/>
    <cellStyle name="_도곡2교 교대 수량_02.2-4.배수공" xfId="4336" xr:uid="{00000000-0005-0000-0000-00005F090000}"/>
    <cellStyle name="_도곡2교 교대 수량_02.3-6.배수공" xfId="4337" xr:uid="{00000000-0005-0000-0000-000060090000}"/>
    <cellStyle name="_도곡2교 교대 수량_02.3-G.배수공" xfId="4338" xr:uid="{00000000-0005-0000-0000-000061090000}"/>
    <cellStyle name="_도곡2교 교대(종점) 수량" xfId="4339" xr:uid="{00000000-0005-0000-0000-000062090000}"/>
    <cellStyle name="_도곡2교 교대(종점) 수량_02.2-4.배수공" xfId="4340" xr:uid="{00000000-0005-0000-0000-000063090000}"/>
    <cellStyle name="_도곡2교 교대(종점) 수량_02.3-6.배수공" xfId="4341" xr:uid="{00000000-0005-0000-0000-000064090000}"/>
    <cellStyle name="_도곡2교 교대(종점) 수량_02.3-G.배수공" xfId="4342" xr:uid="{00000000-0005-0000-0000-000065090000}"/>
    <cellStyle name="_도곡3교 교대 수량" xfId="4343" xr:uid="{00000000-0005-0000-0000-000066090000}"/>
    <cellStyle name="_도곡3교 교대 수량_02.2-4.배수공" xfId="4344" xr:uid="{00000000-0005-0000-0000-000067090000}"/>
    <cellStyle name="_도곡3교 교대 수량_02.3-6.배수공" xfId="4345" xr:uid="{00000000-0005-0000-0000-000068090000}"/>
    <cellStyle name="_도곡3교 교대 수량_02.3-G.배수공" xfId="4346" xr:uid="{00000000-0005-0000-0000-000069090000}"/>
    <cellStyle name="_도곡4교 하부공 수량" xfId="4347" xr:uid="{00000000-0005-0000-0000-00006A090000}"/>
    <cellStyle name="_도곡4교 하부공 수량_02.2-4.배수공" xfId="4348" xr:uid="{00000000-0005-0000-0000-00006B090000}"/>
    <cellStyle name="_도곡4교 하부공 수량_02.3-6.배수공" xfId="4349" xr:uid="{00000000-0005-0000-0000-00006C090000}"/>
    <cellStyle name="_도곡4교 하부공 수량_02.3-G.배수공" xfId="4350" xr:uid="{00000000-0005-0000-0000-00006D090000}"/>
    <cellStyle name="_도곡교 교대 수량" xfId="4351" xr:uid="{00000000-0005-0000-0000-00006E090000}"/>
    <cellStyle name="_도곡교 교대 수량_02.2-4.배수공" xfId="4352" xr:uid="{00000000-0005-0000-0000-00006F090000}"/>
    <cellStyle name="_도곡교 교대 수량_02.3-6.배수공" xfId="4353" xr:uid="{00000000-0005-0000-0000-000070090000}"/>
    <cellStyle name="_도곡교 교대 수량_02.3-G.배수공" xfId="4354" xr:uid="{00000000-0005-0000-0000-000071090000}"/>
    <cellStyle name="_도로굴착 복구비 정비대장-1" xfId="4355" xr:uid="{00000000-0005-0000-0000-000072090000}"/>
    <cellStyle name="_도로굴착 복구비 정비대장-1 2" xfId="9196" xr:uid="{00000000-0005-0000-0000-000073090000}"/>
    <cellStyle name="_도로현황-최종(2006(1).1.2)최종" xfId="9197" xr:uid="{00000000-0005-0000-0000-000074090000}"/>
    <cellStyle name="_동락천계약서" xfId="9198" xr:uid="{00000000-0005-0000-0000-000075090000}"/>
    <cellStyle name="_동락천계약서 2" xfId="16756" xr:uid="{00000000-0005-0000-0000-000076090000}"/>
    <cellStyle name="_동락천계약서 3" xfId="16523" xr:uid="{00000000-0005-0000-0000-000077090000}"/>
    <cellStyle name="_동락천계약서 4" xfId="16522" xr:uid="{00000000-0005-0000-0000-000078090000}"/>
    <cellStyle name="_동락천계약서 5" xfId="14691" xr:uid="{00000000-0005-0000-0000-000079090000}"/>
    <cellStyle name="_동부도로자재단가조사" xfId="9199" xr:uid="{00000000-0005-0000-0000-00007A090000}"/>
    <cellStyle name="_두계변전소하도급" xfId="9200" xr:uid="{00000000-0005-0000-0000-00007B090000}"/>
    <cellStyle name="_마창VMS1EA-2_2" xfId="9201" xr:uid="{00000000-0005-0000-0000-00007C090000}"/>
    <cellStyle name="_맑은물보내기 내역서(계약내역서)" xfId="4356" xr:uid="{00000000-0005-0000-0000-00007D090000}"/>
    <cellStyle name="_맑은물보내기 내역서(계약내역서) 2" xfId="9202" xr:uid="{00000000-0005-0000-0000-00007E090000}"/>
    <cellStyle name="_맑은물보내기 내역서(계약내역서)_도로굴착 복구비 정비대장-1" xfId="4357" xr:uid="{00000000-0005-0000-0000-00007F090000}"/>
    <cellStyle name="_맑은물보내기 내역서(계약내역서)_도로굴착 복구비 정비대장-1 2" xfId="9203" xr:uid="{00000000-0005-0000-0000-000080090000}"/>
    <cellStyle name="_맨홀" xfId="9204" xr:uid="{00000000-0005-0000-0000-000081090000}"/>
    <cellStyle name="_맨홀실정보고" xfId="4358" xr:uid="{00000000-0005-0000-0000-000082090000}"/>
    <cellStyle name="_물량산출서" xfId="4359" xr:uid="{00000000-0005-0000-0000-000083090000}"/>
    <cellStyle name="_발주설계내역서(사업소설계)" xfId="9205" xr:uid="{00000000-0005-0000-0000-000084090000}"/>
    <cellStyle name="_배수공" xfId="4360" xr:uid="{00000000-0005-0000-0000-000085090000}"/>
    <cellStyle name="_배수공(도로)" xfId="9206" xr:uid="{00000000-0005-0000-0000-000086090000}"/>
    <cellStyle name="_변경내역서(최종)" xfId="4361" xr:uid="{00000000-0005-0000-0000-000087090000}"/>
    <cellStyle name="_별첨(계획서및실적서양식)" xfId="109" xr:uid="{00000000-0005-0000-0000-000088090000}"/>
    <cellStyle name="_별첨(계획서및실적서양식)_1" xfId="110" xr:uid="{00000000-0005-0000-0000-000089090000}"/>
    <cellStyle name="_봉현내역서최종11-05" xfId="111" xr:uid="{00000000-0005-0000-0000-00008A090000}"/>
    <cellStyle name="_부대공(구조물공)" xfId="112" xr:uid="{00000000-0005-0000-0000-00008B090000}"/>
    <cellStyle name="_부대공수량" xfId="9207" xr:uid="{00000000-0005-0000-0000-00008C090000}"/>
    <cellStyle name="_부산소방 제출용 200407" xfId="9208" xr:uid="{00000000-0005-0000-0000-00008D090000}"/>
    <cellStyle name="_부산원가1014_최종" xfId="9209" xr:uid="{00000000-0005-0000-0000-00008E090000}"/>
    <cellStyle name="_붙임1-A6BL(지역난방)" xfId="9210" xr:uid="{00000000-0005-0000-0000-00008F090000}"/>
    <cellStyle name="_비탈면안정공" xfId="9211" xr:uid="{00000000-0005-0000-0000-000090090000}"/>
    <cellStyle name="_비탈면안정공_폐기물처리내역서" xfId="9212" xr:uid="{00000000-0005-0000-0000-000091090000}"/>
    <cellStyle name="_비탈면안정공_폐기물처리내역서_중앙로폐기물내역서" xfId="9213" xr:uid="{00000000-0005-0000-0000-000092090000}"/>
    <cellStyle name="_빗물받이" xfId="9214" xr:uid="{00000000-0005-0000-0000-000093090000}"/>
    <cellStyle name="_빗물받이_폐기물처리내역서" xfId="9215" xr:uid="{00000000-0005-0000-0000-000094090000}"/>
    <cellStyle name="_빗물받이_폐기물처리내역서_중앙로폐기물내역서" xfId="9216" xr:uid="{00000000-0005-0000-0000-000095090000}"/>
    <cellStyle name="_사본 - 2005년도 수량산출서(연재훈)" xfId="4362" xr:uid="{00000000-0005-0000-0000-000096090000}"/>
    <cellStyle name="_사본 - 2005년도 수량산출서(연재훈)_개포동 달터공원외2개소" xfId="4363" xr:uid="{00000000-0005-0000-0000-000097090000}"/>
    <cellStyle name="_사본 - 2005년도 수량산출서(연재훈)_개포동 달터공원외2개소_개원길경기여고주변외3최종" xfId="4364" xr:uid="{00000000-0005-0000-0000-000098090000}"/>
    <cellStyle name="_사본 - 2005년도 수량산출서(연재훈)_개포동 달터공원외2개소_수서동하나로길외1개소1차설계" xfId="4365" xr:uid="{00000000-0005-0000-0000-000099090000}"/>
    <cellStyle name="_사본 - 2005년도 수량산출서(연재훈)_대모산준공-p" xfId="4366" xr:uid="{00000000-0005-0000-0000-00009A090000}"/>
    <cellStyle name="_사본 - 2005년도 수량산출서(연재훈)_대모산준공-p_개원길경기여고주변외3최종" xfId="4367" xr:uid="{00000000-0005-0000-0000-00009B090000}"/>
    <cellStyle name="_사본 - 2005년도 수량산출서(연재훈)_대모산준공-p_수서동하나로길외1개소1차설계" xfId="4368" xr:uid="{00000000-0005-0000-0000-00009C090000}"/>
    <cellStyle name="_사본 - 2005년도 수량산출서(연재훈)_설계서및수량산출서(계약)-설계변경-p" xfId="4369" xr:uid="{00000000-0005-0000-0000-00009D090000}"/>
    <cellStyle name="_사본 - 2005년도 수량산출서(연재훈)_설계서및수량산출서(계약)-설계변경-p_개원길경기여고주변외3최종" xfId="4370" xr:uid="{00000000-0005-0000-0000-00009E090000}"/>
    <cellStyle name="_사본 - 2005년도 수량산출서(연재훈)_설계서및수량산출서(계약)-설계변경-p_수서동하나로길외1개소1차설계" xfId="4371" xr:uid="{00000000-0005-0000-0000-00009F090000}"/>
    <cellStyle name="_사본 - 2005년도 수량산출서(연재훈)_설계서및수량산출서(계약)-설계변경-p-이전비변경" xfId="4372" xr:uid="{00000000-0005-0000-0000-0000A0090000}"/>
    <cellStyle name="_사본 - 2005년도 수량산출서(연재훈)_설계서및수량산출서(계약)-설계변경-p-이전비변경_개원길경기여고주변외3최종" xfId="4373" xr:uid="{00000000-0005-0000-0000-0000A1090000}"/>
    <cellStyle name="_사본 - 2005년도 수량산출서(연재훈)_설계서및수량산출서(계약)-설계변경-p-이전비변경_수서동하나로길외1개소1차설계" xfId="4374" xr:uid="{00000000-0005-0000-0000-0000A2090000}"/>
    <cellStyle name="_사본 - 2005년도 수량산출서(연재훈)_수량산출서" xfId="4375" xr:uid="{00000000-0005-0000-0000-0000A3090000}"/>
    <cellStyle name="_사본 - 2005년도 수량산출서(연재훈)_수량산출서(보도육교)" xfId="4376" xr:uid="{00000000-0005-0000-0000-0000A4090000}"/>
    <cellStyle name="_사본 - 2005년도 수량산출서(연재훈)_수량산출서(보도육교)_수량산출서(보도육교)" xfId="4377" xr:uid="{00000000-0005-0000-0000-0000A5090000}"/>
    <cellStyle name="_사본 - 2005년도 수량산출서(연재훈)_수량산출서(보도육교)_수량산출서(양재천)" xfId="4378" xr:uid="{00000000-0005-0000-0000-0000A6090000}"/>
    <cellStyle name="_사본 - 2005년도 수량산출서(연재훈)_수량산출서(영희초등학교)" xfId="4379" xr:uid="{00000000-0005-0000-0000-0000A7090000}"/>
    <cellStyle name="_사본 - 2005년도 수량산출서(연재훈)_수량산출서(영희초등학교)_개포동 달터공원외2개소" xfId="4380" xr:uid="{00000000-0005-0000-0000-0000A8090000}"/>
    <cellStyle name="_사본 - 2005년도 수량산출서(연재훈)_수량산출서(영희초등학교)_개포동 달터공원외2개소_개원길경기여고주변외3최종" xfId="4381" xr:uid="{00000000-0005-0000-0000-0000A9090000}"/>
    <cellStyle name="_사본 - 2005년도 수량산출서(연재훈)_수량산출서(영희초등학교)_개포동 달터공원외2개소_수서동하나로길외1개소1차설계" xfId="4382" xr:uid="{00000000-0005-0000-0000-0000AA090000}"/>
    <cellStyle name="_사본 - 2005년도 수량산출서(연재훈)_수량산출서(영희초등학교)_수량산출서(보도육교)" xfId="4383" xr:uid="{00000000-0005-0000-0000-0000AB090000}"/>
    <cellStyle name="_사본 - 2005년도 수량산출서(연재훈)_수량산출서(영희초등학교)_수량산출서(보도육교)_수량산출서(보도육교)" xfId="4384" xr:uid="{00000000-0005-0000-0000-0000AC090000}"/>
    <cellStyle name="_사본 - 2005년도 수량산출서(연재훈)_수량산출서(영희초등학교)_수량산출서(보도육교)_수량산출서(양재천)" xfId="4385" xr:uid="{00000000-0005-0000-0000-0000AD090000}"/>
    <cellStyle name="_사본 - 2005년도 수량산출서(연재훈)_수량산출서_개포동 달터공원외2개소" xfId="4386" xr:uid="{00000000-0005-0000-0000-0000AE090000}"/>
    <cellStyle name="_사본 - 2005년도 수량산출서(연재훈)_수량산출서_개포동 달터공원외2개소_개원길경기여고주변외3최종" xfId="4387" xr:uid="{00000000-0005-0000-0000-0000AF090000}"/>
    <cellStyle name="_사본 - 2005년도 수량산출서(연재훈)_수량산출서_개포동 달터공원외2개소_수서동하나로길외1개소1차설계" xfId="4388" xr:uid="{00000000-0005-0000-0000-0000B0090000}"/>
    <cellStyle name="_사본 - 2005년도 수량산출서(연재훈)_수량산출서_수량산출서(보도육교)" xfId="4389" xr:uid="{00000000-0005-0000-0000-0000B1090000}"/>
    <cellStyle name="_사본 - 2005년도 수량산출서(연재훈)_수량산출서_수량산출서(보도육교)_수량산출서(보도육교)" xfId="4390" xr:uid="{00000000-0005-0000-0000-0000B2090000}"/>
    <cellStyle name="_사본 - 2005년도 수량산출서(연재훈)_수량산출서_수량산출서(보도육교)_수량산출서(양재천)" xfId="4391" xr:uid="{00000000-0005-0000-0000-0000B3090000}"/>
    <cellStyle name="_사본 - 2005년도 수량산출서(연재훈)_수량산출서-p변경-폭변경-가로수분변경" xfId="4392" xr:uid="{00000000-0005-0000-0000-0000B4090000}"/>
    <cellStyle name="_사본 - 2005년도 수량산출서(연재훈)_수량산출서-p변경-폭변경-가로수분변경_개원길경기여고주변외3최종" xfId="4393" xr:uid="{00000000-0005-0000-0000-0000B5090000}"/>
    <cellStyle name="_사본 - 2005년도 수량산출서(연재훈)_수량산출서-p변경-폭변경-가로수분변경_수서동하나로길외1개소1차설계" xfId="4394" xr:uid="{00000000-0005-0000-0000-0000B6090000}"/>
    <cellStyle name="_사본 - 2005년도 수량산출서(연재훈)_역삼동619주변외 개소 수량산출서(수정)" xfId="4395" xr:uid="{00000000-0005-0000-0000-0000B7090000}"/>
    <cellStyle name="_사본 - 2005년도 수량산출서(연재훈)_역삼동619주변외 개소 수량산출서(수정)_개포동 달터공원외2개소" xfId="4396" xr:uid="{00000000-0005-0000-0000-0000B8090000}"/>
    <cellStyle name="_사본 - 2005년도 수량산출서(연재훈)_역삼동619주변외 개소 수량산출서(수정)_개포동 달터공원외2개소_개원길경기여고주변외3최종" xfId="4397" xr:uid="{00000000-0005-0000-0000-0000B9090000}"/>
    <cellStyle name="_사본 - 2005년도 수량산출서(연재훈)_역삼동619주변외 개소 수량산출서(수정)_개포동 달터공원외2개소_수서동하나로길외1개소1차설계" xfId="4398" xr:uid="{00000000-0005-0000-0000-0000BA090000}"/>
    <cellStyle name="_사본 - 2005년도 수량산출서(연재훈)_역삼동619주변외 개소 수량산출서(수정)_수량산출서(보도육교)" xfId="4399" xr:uid="{00000000-0005-0000-0000-0000BB090000}"/>
    <cellStyle name="_사본 - 2005년도 수량산출서(연재훈)_역삼동619주변외 개소 수량산출서(수정)_수량산출서(보도육교)_수량산출서(보도육교)" xfId="4400" xr:uid="{00000000-0005-0000-0000-0000BC090000}"/>
    <cellStyle name="_사본 - 2005년도 수량산출서(연재훈)_역삼동619주변외 개소 수량산출서(수정)_수량산출서(보도육교)_수량산출서(양재천)" xfId="4401" xr:uid="{00000000-0005-0000-0000-0000BD090000}"/>
    <cellStyle name="_사본 - 2005년도 수량산출서(연재훈)_영희초교 설계(탄성2+2.65보도 )" xfId="4402" xr:uid="{00000000-0005-0000-0000-0000BE090000}"/>
    <cellStyle name="_사본 - 2005년도 수량산출서(연재훈)_영희초교 설계(탄성2+2.65보도 )_개포동 달터공원외2개소" xfId="4403" xr:uid="{00000000-0005-0000-0000-0000BF090000}"/>
    <cellStyle name="_사본 - 2005년도 수량산출서(연재훈)_영희초교 설계(탄성2+2.65보도 )_개포동 달터공원외2개소_개원길경기여고주변외3최종" xfId="4404" xr:uid="{00000000-0005-0000-0000-0000C0090000}"/>
    <cellStyle name="_사본 - 2005년도 수량산출서(연재훈)_영희초교 설계(탄성2+2.65보도 )_개포동 달터공원외2개소_수서동하나로길외1개소1차설계" xfId="4405" xr:uid="{00000000-0005-0000-0000-0000C1090000}"/>
    <cellStyle name="_사본 - 2005년도 수량산출서(연재훈)_영희초교 설계(탄성2+2.65보도 )_수량산출서(보도육교)" xfId="4406" xr:uid="{00000000-0005-0000-0000-0000C2090000}"/>
    <cellStyle name="_사본 - 2005년도 수량산출서(연재훈)_영희초교 설계(탄성2+2.65보도 )_수량산출서(보도육교)_수량산출서(보도육교)" xfId="4407" xr:uid="{00000000-0005-0000-0000-0000C3090000}"/>
    <cellStyle name="_사본 - 2005년도 수량산출서(연재훈)_영희초교 설계(탄성2+2.65보도 )_수량산출서(보도육교)_수량산출서(양재천)" xfId="4408" xr:uid="{00000000-0005-0000-0000-0000C4090000}"/>
    <cellStyle name="_사업승인계산서" xfId="9217" xr:uid="{00000000-0005-0000-0000-0000C5090000}"/>
    <cellStyle name="_삼막천합류" xfId="9218" xr:uid="{00000000-0005-0000-0000-0000C6090000}"/>
    <cellStyle name="_삼막천합류 2" xfId="9219" xr:uid="{00000000-0005-0000-0000-0000C7090000}"/>
    <cellStyle name="_삼막천합류_1.토공및호안공" xfId="9220" xr:uid="{00000000-0005-0000-0000-0000C8090000}"/>
    <cellStyle name="_삼막천합류_1.토공및호안공 2" xfId="9221" xr:uid="{00000000-0005-0000-0000-0000C9090000}"/>
    <cellStyle name="_삼막천합류_실정보고서(물푸기,암거)" xfId="9222" xr:uid="{00000000-0005-0000-0000-0000CA090000}"/>
    <cellStyle name="_삼막천합류_실정보고서(물푸기,암거) 2" xfId="9223" xr:uid="{00000000-0005-0000-0000-0000CB090000}"/>
    <cellStyle name="_삼성천합류" xfId="9224" xr:uid="{00000000-0005-0000-0000-0000CC090000}"/>
    <cellStyle name="_삼성천합류 2" xfId="9225" xr:uid="{00000000-0005-0000-0000-0000CD090000}"/>
    <cellStyle name="_삼성천합류_1.토공및호안공" xfId="9226" xr:uid="{00000000-0005-0000-0000-0000CE090000}"/>
    <cellStyle name="_삼성천합류_1.토공및호안공 2" xfId="9227" xr:uid="{00000000-0005-0000-0000-0000CF090000}"/>
    <cellStyle name="_삼성천합류_실정보고서(물푸기,암거)" xfId="9228" xr:uid="{00000000-0005-0000-0000-0000D0090000}"/>
    <cellStyle name="_삼성천합류_실정보고서(물푸기,암거) 2" xfId="9229" xr:uid="{00000000-0005-0000-0000-0000D1090000}"/>
    <cellStyle name="_상가계산서(1블럭-1)" xfId="9230" xr:uid="{00000000-0005-0000-0000-0000D2090000}"/>
    <cellStyle name="_상봉~집현간도로" xfId="9231" xr:uid="{00000000-0005-0000-0000-0000D3090000}"/>
    <cellStyle name="_상하수도공사(현서)하도급 내역" xfId="9232" xr:uid="{00000000-0005-0000-0000-0000D4090000}"/>
    <cellStyle name="_서울과학관의장" xfId="9233" xr:uid="{00000000-0005-0000-0000-0000D5090000}"/>
    <cellStyle name="_석축공" xfId="4409" xr:uid="{00000000-0005-0000-0000-0000D6090000}"/>
    <cellStyle name="_선도전기(실적기준)" xfId="9234" xr:uid="{00000000-0005-0000-0000-0000D7090000}"/>
    <cellStyle name="_설계변경 설계가 산출" xfId="9235" xr:uid="{00000000-0005-0000-0000-0000D8090000}"/>
    <cellStyle name="_설계변경내역" xfId="4410" xr:uid="{00000000-0005-0000-0000-0000D9090000}"/>
    <cellStyle name="_설계변경-이전비변경(부가세포함)" xfId="4411" xr:uid="{00000000-0005-0000-0000-0000DA090000}"/>
    <cellStyle name="_설계변경-이전비변경(부가세포함)_개원길경기여고주변외3최종" xfId="4412" xr:uid="{00000000-0005-0000-0000-0000DB090000}"/>
    <cellStyle name="_설계변경-이전비변경(부가세포함)_수서동하나로길외1개소1차설계" xfId="4413" xr:uid="{00000000-0005-0000-0000-0000DC090000}"/>
    <cellStyle name="_설계서(계약)-당초-" xfId="4414" xr:uid="{00000000-0005-0000-0000-0000DD090000}"/>
    <cellStyle name="_설계서(계약)-설계변경-p" xfId="4415" xr:uid="{00000000-0005-0000-0000-0000DE090000}"/>
    <cellStyle name="_설계지침(2006)" xfId="9236" xr:uid="{00000000-0005-0000-0000-0000DF090000}"/>
    <cellStyle name="_설계지침2010년(최종)" xfId="9237" xr:uid="{00000000-0005-0000-0000-0000E0090000}"/>
    <cellStyle name="_설치위치별세부내역(VMS)-0323" xfId="9238" xr:uid="{00000000-0005-0000-0000-0000E1090000}"/>
    <cellStyle name="_성남판교A25-1BL에너지절약계획서" xfId="9239" xr:uid="{00000000-0005-0000-0000-0000E2090000}"/>
    <cellStyle name="_성내천 고지배수로 토공(동림)" xfId="113" xr:uid="{00000000-0005-0000-0000-0000E3090000}"/>
    <cellStyle name="_성내천(학주)" xfId="114" xr:uid="{00000000-0005-0000-0000-0000E4090000}"/>
    <cellStyle name="_소프트웨어개발비_1106" xfId="9240" xr:uid="{00000000-0005-0000-0000-0000E5090000}"/>
    <cellStyle name="_송도4공구공동주택1" xfId="9241" xr:uid="{00000000-0005-0000-0000-0000E6090000}"/>
    <cellStyle name="_송도4공구공동주택계산서" xfId="9242" xr:uid="{00000000-0005-0000-0000-0000E7090000}"/>
    <cellStyle name="_수공(성남)설계" xfId="9243" xr:uid="{00000000-0005-0000-0000-0000E8090000}"/>
    <cellStyle name="_수공(성남)설계 2" xfId="9244" xr:uid="{00000000-0005-0000-0000-0000E9090000}"/>
    <cellStyle name="_수공(성남)설계_원동천교(상)외-수량수정" xfId="9245" xr:uid="{00000000-0005-0000-0000-0000EA090000}"/>
    <cellStyle name="_수공(성남)설계_원동천교(상)외-수량수정 2" xfId="9246" xr:uid="{00000000-0005-0000-0000-0000EB090000}"/>
    <cellStyle name="_수공(성남)설계_인천계양 까치마을 태화,한진아파트 공사내역서(제출용1)" xfId="9247" xr:uid="{00000000-0005-0000-0000-0000EC090000}"/>
    <cellStyle name="_수공(성남)설계_인천계양 까치마을 태화,한진아파트 공사내역서(제출용1) 2" xfId="9248" xr:uid="{00000000-0005-0000-0000-0000ED090000}"/>
    <cellStyle name="_수공(성남)설계_인천계양 까치마을 태화,한진아파트 공사내역서(제출용1)_계양구 도두리마을 동남 아파트 하자보수공사비산출서(자오)" xfId="9249" xr:uid="{00000000-0005-0000-0000-0000EE090000}"/>
    <cellStyle name="_수공(성남)설계_인천계양 까치마을 태화,한진아파트 공사내역서(제출용1)_계양구 도두리마을 동남 아파트 하자보수공사비산출서(자오) 2" xfId="9250" xr:uid="{00000000-0005-0000-0000-0000EF090000}"/>
    <cellStyle name="_수공(성남)설계_인천계양 까치마을 태화,한진아파트 공사내역서(제출용1)_계양구 도두리마을 동남 아파트 하자보수공사비산출서(자오)_원동천교(상)외-수량수정" xfId="9251" xr:uid="{00000000-0005-0000-0000-0000F0090000}"/>
    <cellStyle name="_수공(성남)설계_인천계양 까치마을 태화,한진아파트 공사내역서(제출용1)_계양구 도두리마을 동남 아파트 하자보수공사비산출서(자오)_원동천교(상)외-수량수정 2" xfId="9252" xr:uid="{00000000-0005-0000-0000-0000F1090000}"/>
    <cellStyle name="_수공(성남)설계_인천계양 까치마을 태화,한진아파트 공사내역서(제출용1)_구로동구일우성아파트 하자보수공사비산출서(1)" xfId="9253" xr:uid="{00000000-0005-0000-0000-0000F2090000}"/>
    <cellStyle name="_수공(성남)설계_인천계양 까치마을 태화,한진아파트 공사내역서(제출용1)_구로동구일우성아파트 하자보수공사비산출서(1) 2" xfId="9254" xr:uid="{00000000-0005-0000-0000-0000F3090000}"/>
    <cellStyle name="_수공(성남)설계_인천계양 까치마을 태화,한진아파트 공사내역서(제출용1)_구로동구일우성아파트 하자보수공사비산출서(1)_원동천교(상)외-수량수정" xfId="9255" xr:uid="{00000000-0005-0000-0000-0000F4090000}"/>
    <cellStyle name="_수공(성남)설계_인천계양 까치마을 태화,한진아파트 공사내역서(제출용1)_구로동구일우성아파트 하자보수공사비산출서(1)_원동천교(상)외-수량수정 2" xfId="9256" xr:uid="{00000000-0005-0000-0000-0000F5090000}"/>
    <cellStyle name="_수공(성남)설계_인천계양 까치마을 태화,한진아파트 공사내역서(제출용1)_동남 아파트" xfId="9257" xr:uid="{00000000-0005-0000-0000-0000F6090000}"/>
    <cellStyle name="_수공(성남)설계_인천계양 까치마을 태화,한진아파트 공사내역서(제출용1)_동남 아파트 2" xfId="9258" xr:uid="{00000000-0005-0000-0000-0000F7090000}"/>
    <cellStyle name="_수공(성남)설계_인천계양 까치마을 태화,한진아파트 공사내역서(제출용1)_동남 아파트_원동천교(상)외-수량수정" xfId="9259" xr:uid="{00000000-0005-0000-0000-0000F8090000}"/>
    <cellStyle name="_수공(성남)설계_인천계양 까치마을 태화,한진아파트 공사내역서(제출용1)_동남 아파트_원동천교(상)외-수량수정 2" xfId="9260" xr:uid="{00000000-0005-0000-0000-0000F9090000}"/>
    <cellStyle name="_수공(성남)설계_인천계양 까치마을 태화,한진아파트 공사내역서(제출용1)_원동천교(상)외-수량수정" xfId="9261" xr:uid="{00000000-0005-0000-0000-0000FA090000}"/>
    <cellStyle name="_수공(성남)설계_인천계양 까치마을 태화,한진아파트 공사내역서(제출용1)_원동천교(상)외-수량수정 2" xfId="9262" xr:uid="{00000000-0005-0000-0000-0000FB090000}"/>
    <cellStyle name="_수공(성남)설계_인천계양 까치마을 태화,한진아파트 공사내역서(제출용1)_인천계양 까치마을 태화,한진아파트 공사내역서9.12(제출용)" xfId="9263" xr:uid="{00000000-0005-0000-0000-0000FC090000}"/>
    <cellStyle name="_수공(성남)설계_인천계양 까치마을 태화,한진아파트 공사내역서(제출용1)_인천계양 까치마을 태화,한진아파트 공사내역서9.12(제출용) 2" xfId="9264" xr:uid="{00000000-0005-0000-0000-0000FD090000}"/>
    <cellStyle name="_수공(성남)설계_인천계양 까치마을 태화,한진아파트 공사내역서(제출용1)_인천계양 까치마을 태화,한진아파트 공사내역서9.12(제출용)_원동천교(상)외-수량수정" xfId="9265" xr:uid="{00000000-0005-0000-0000-0000FE090000}"/>
    <cellStyle name="_수공(성남)설계_인천계양 까치마을 태화,한진아파트 공사내역서(제출용1)_인천계양 까치마을 태화,한진아파트 공사내역서9.12(제출용)_원동천교(상)외-수량수정 2" xfId="9266" xr:uid="{00000000-0005-0000-0000-0000FF09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9267" xr:uid="{00000000-0005-0000-0000-000000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 2" xfId="9268" xr:uid="{00000000-0005-0000-0000-000001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9269" xr:uid="{00000000-0005-0000-0000-000002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2" xfId="9270" xr:uid="{00000000-0005-0000-0000-000003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9271" xr:uid="{00000000-0005-0000-0000-000004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9272" xr:uid="{00000000-0005-0000-0000-000005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9273" xr:uid="{00000000-0005-0000-0000-000006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2" xfId="9274" xr:uid="{00000000-0005-0000-0000-000007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9275" xr:uid="{00000000-0005-0000-0000-000008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2" xfId="9276" xr:uid="{00000000-0005-0000-0000-000009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9277" xr:uid="{00000000-0005-0000-0000-00000A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 2" xfId="9278" xr:uid="{00000000-0005-0000-0000-00000B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9279" xr:uid="{00000000-0005-0000-0000-00000C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2" xfId="9280" xr:uid="{00000000-0005-0000-0000-00000D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9281" xr:uid="{00000000-0005-0000-0000-00000E0A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 2" xfId="9282" xr:uid="{00000000-0005-0000-0000-00000F0A0000}"/>
    <cellStyle name="_수공(성남)설계_인천계양 까치마을 태화,한진아파트 공사내역서9.12(제출용)" xfId="9283" xr:uid="{00000000-0005-0000-0000-0000100A0000}"/>
    <cellStyle name="_수공(성남)설계_인천계양 까치마을 태화,한진아파트 공사내역서9.12(제출용) 2" xfId="9284" xr:uid="{00000000-0005-0000-0000-0000110A0000}"/>
    <cellStyle name="_수공(성남)설계_인천계양 까치마을 태화,한진아파트 공사내역서9.12(제출용)_계양구 도두리마을 동남 아파트 하자보수공사비산출서(자오)" xfId="9285" xr:uid="{00000000-0005-0000-0000-0000120A0000}"/>
    <cellStyle name="_수공(성남)설계_인천계양 까치마을 태화,한진아파트 공사내역서9.12(제출용)_계양구 도두리마을 동남 아파트 하자보수공사비산출서(자오) 2" xfId="9286" xr:uid="{00000000-0005-0000-0000-0000130A0000}"/>
    <cellStyle name="_수공(성남)설계_인천계양 까치마을 태화,한진아파트 공사내역서9.12(제출용)_계양구 도두리마을 동남 아파트 하자보수공사비산출서(자오)_원동천교(상)외-수량수정" xfId="9287" xr:uid="{00000000-0005-0000-0000-0000140A0000}"/>
    <cellStyle name="_수공(성남)설계_인천계양 까치마을 태화,한진아파트 공사내역서9.12(제출용)_계양구 도두리마을 동남 아파트 하자보수공사비산출서(자오)_원동천교(상)외-수량수정 2" xfId="9288" xr:uid="{00000000-0005-0000-0000-0000150A0000}"/>
    <cellStyle name="_수공(성남)설계_인천계양 까치마을 태화,한진아파트 공사내역서9.12(제출용)_구로동구일우성아파트 하자보수공사비산출서(1)" xfId="9289" xr:uid="{00000000-0005-0000-0000-0000160A0000}"/>
    <cellStyle name="_수공(성남)설계_인천계양 까치마을 태화,한진아파트 공사내역서9.12(제출용)_구로동구일우성아파트 하자보수공사비산출서(1) 2" xfId="9290" xr:uid="{00000000-0005-0000-0000-0000170A0000}"/>
    <cellStyle name="_수공(성남)설계_인천계양 까치마을 태화,한진아파트 공사내역서9.12(제출용)_구로동구일우성아파트 하자보수공사비산출서(1)_원동천교(상)외-수량수정" xfId="9291" xr:uid="{00000000-0005-0000-0000-0000180A0000}"/>
    <cellStyle name="_수공(성남)설계_인천계양 까치마을 태화,한진아파트 공사내역서9.12(제출용)_구로동구일우성아파트 하자보수공사비산출서(1)_원동천교(상)외-수량수정 2" xfId="9292" xr:uid="{00000000-0005-0000-0000-0000190A0000}"/>
    <cellStyle name="_수공(성남)설계_인천계양 까치마을 태화,한진아파트 공사내역서9.12(제출용)_동남 아파트" xfId="9293" xr:uid="{00000000-0005-0000-0000-00001A0A0000}"/>
    <cellStyle name="_수공(성남)설계_인천계양 까치마을 태화,한진아파트 공사내역서9.12(제출용)_동남 아파트 2" xfId="9294" xr:uid="{00000000-0005-0000-0000-00001B0A0000}"/>
    <cellStyle name="_수공(성남)설계_인천계양 까치마을 태화,한진아파트 공사내역서9.12(제출용)_동남 아파트_원동천교(상)외-수량수정" xfId="9295" xr:uid="{00000000-0005-0000-0000-00001C0A0000}"/>
    <cellStyle name="_수공(성남)설계_인천계양 까치마을 태화,한진아파트 공사내역서9.12(제출용)_동남 아파트_원동천교(상)외-수량수정 2" xfId="9296" xr:uid="{00000000-0005-0000-0000-00001D0A0000}"/>
    <cellStyle name="_수공(성남)설계_인천계양 까치마을 태화,한진아파트 공사내역서9.12(제출용)_원동천교(상)외-수량수정" xfId="9297" xr:uid="{00000000-0005-0000-0000-00001E0A0000}"/>
    <cellStyle name="_수공(성남)설계_인천계양 까치마을 태화,한진아파트 공사내역서9.12(제출용)_원동천교(상)외-수량수정 2" xfId="9298" xr:uid="{00000000-0005-0000-0000-00001F0A0000}"/>
    <cellStyle name="_수공(성남)설계_인천계양 까치마을 태화,한진아파트 공사내역서9.12(제출용)_인천계양 까치마을 태화,한진아파트 공사내역서9.12(제출용)" xfId="9299" xr:uid="{00000000-0005-0000-0000-0000200A0000}"/>
    <cellStyle name="_수공(성남)설계_인천계양 까치마을 태화,한진아파트 공사내역서9.12(제출용)_인천계양 까치마을 태화,한진아파트 공사내역서9.12(제출용) 2" xfId="9300" xr:uid="{00000000-0005-0000-0000-0000210A0000}"/>
    <cellStyle name="_수공(성남)설계_인천계양 까치마을 태화,한진아파트 공사내역서9.12(제출용)_인천계양 까치마을 태화,한진아파트 공사내역서9.12(제출용)_원동천교(상)외-수량수정" xfId="9301" xr:uid="{00000000-0005-0000-0000-0000220A0000}"/>
    <cellStyle name="_수공(성남)설계_인천계양 까치마을 태화,한진아파트 공사내역서9.12(제출용)_인천계양 까치마을 태화,한진아파트 공사내역서9.12(제출용)_원동천교(상)외-수량수정 2" xfId="9302" xr:uid="{00000000-0005-0000-0000-000023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9303" xr:uid="{00000000-0005-0000-0000-000024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 2" xfId="9304" xr:uid="{00000000-0005-0000-0000-000025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9305" xr:uid="{00000000-0005-0000-0000-000026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2" xfId="9306" xr:uid="{00000000-0005-0000-0000-000027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9307" xr:uid="{00000000-0005-0000-0000-000028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9308" xr:uid="{00000000-0005-0000-0000-000029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9309" xr:uid="{00000000-0005-0000-0000-00002A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2" xfId="9310" xr:uid="{00000000-0005-0000-0000-00002B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9311" xr:uid="{00000000-0005-0000-0000-00002C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2" xfId="9312" xr:uid="{00000000-0005-0000-0000-00002D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9313" xr:uid="{00000000-0005-0000-0000-00002E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 2" xfId="9314" xr:uid="{00000000-0005-0000-0000-00002F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9315" xr:uid="{00000000-0005-0000-0000-000030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2" xfId="9316" xr:uid="{00000000-0005-0000-0000-000031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9317" xr:uid="{00000000-0005-0000-0000-0000320A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 2" xfId="9318" xr:uid="{00000000-0005-0000-0000-0000330A0000}"/>
    <cellStyle name="_수량" xfId="115" xr:uid="{00000000-0005-0000-0000-0000340A0000}"/>
    <cellStyle name="_수량_1" xfId="116" xr:uid="{00000000-0005-0000-0000-0000350A0000}"/>
    <cellStyle name="_수량_1_a관로공" xfId="117" xr:uid="{00000000-0005-0000-0000-0000360A0000}"/>
    <cellStyle name="_수량_1_a접합정공기이토" xfId="118" xr:uid="{00000000-0005-0000-0000-0000370A0000}"/>
    <cellStyle name="_수량_1_b접합정공기이토" xfId="119" xr:uid="{00000000-0005-0000-0000-0000380A0000}"/>
    <cellStyle name="_수량_1_c접합정공기이토" xfId="120" xr:uid="{00000000-0005-0000-0000-0000390A0000}"/>
    <cellStyle name="_수량_1_d접합정공기이토" xfId="121" xr:uid="{00000000-0005-0000-0000-00003A0A0000}"/>
    <cellStyle name="_수량_1_관급자재집계" xfId="122" xr:uid="{00000000-0005-0000-0000-00003B0A0000}"/>
    <cellStyle name="_수량_2" xfId="123" xr:uid="{00000000-0005-0000-0000-00003C0A0000}"/>
    <cellStyle name="_수량1" xfId="124" xr:uid="{00000000-0005-0000-0000-00003D0A0000}"/>
    <cellStyle name="_수량1_1" xfId="125" xr:uid="{00000000-0005-0000-0000-00003E0A0000}"/>
    <cellStyle name="_수량1_1_a관로공" xfId="126" xr:uid="{00000000-0005-0000-0000-00003F0A0000}"/>
    <cellStyle name="_수량1_1_a접합정공기이토" xfId="127" xr:uid="{00000000-0005-0000-0000-0000400A0000}"/>
    <cellStyle name="_수량1_1_b접합정공기이토" xfId="128" xr:uid="{00000000-0005-0000-0000-0000410A0000}"/>
    <cellStyle name="_수량1_1_c접합정공기이토" xfId="129" xr:uid="{00000000-0005-0000-0000-0000420A0000}"/>
    <cellStyle name="_수량1_1_d접합정공기이토" xfId="130" xr:uid="{00000000-0005-0000-0000-0000430A0000}"/>
    <cellStyle name="_수량1_1_관급자재집계" xfId="131" xr:uid="{00000000-0005-0000-0000-0000440A0000}"/>
    <cellStyle name="_수량2" xfId="132" xr:uid="{00000000-0005-0000-0000-0000450A0000}"/>
    <cellStyle name="_수량2_1" xfId="133" xr:uid="{00000000-0005-0000-0000-0000460A0000}"/>
    <cellStyle name="_수량2_1_a관로공" xfId="134" xr:uid="{00000000-0005-0000-0000-0000470A0000}"/>
    <cellStyle name="_수량2_1_a접합정공기이토" xfId="135" xr:uid="{00000000-0005-0000-0000-0000480A0000}"/>
    <cellStyle name="_수량2_1_b접합정공기이토" xfId="136" xr:uid="{00000000-0005-0000-0000-0000490A0000}"/>
    <cellStyle name="_수량2_1_c접합정공기이토" xfId="137" xr:uid="{00000000-0005-0000-0000-00004A0A0000}"/>
    <cellStyle name="_수량2_1_d접합정공기이토" xfId="138" xr:uid="{00000000-0005-0000-0000-00004B0A0000}"/>
    <cellStyle name="_수량2_1_관급자재집계" xfId="139" xr:uid="{00000000-0005-0000-0000-00004C0A0000}"/>
    <cellStyle name="_수량last" xfId="140" xr:uid="{00000000-0005-0000-0000-00004D0A0000}"/>
    <cellStyle name="_수량last_1" xfId="141" xr:uid="{00000000-0005-0000-0000-00004E0A0000}"/>
    <cellStyle name="_수량last_1_a관로공" xfId="142" xr:uid="{00000000-0005-0000-0000-00004F0A0000}"/>
    <cellStyle name="_수량last_2" xfId="143" xr:uid="{00000000-0005-0000-0000-0000500A0000}"/>
    <cellStyle name="_수량last_a관로공" xfId="144" xr:uid="{00000000-0005-0000-0000-0000510A0000}"/>
    <cellStyle name="_수량산출서" xfId="4416" xr:uid="{00000000-0005-0000-0000-0000520A0000}"/>
    <cellStyle name="_수량산출서 2" xfId="9319" xr:uid="{00000000-0005-0000-0000-0000530A0000}"/>
    <cellStyle name="_수량산출서(보도육교)" xfId="4417" xr:uid="{00000000-0005-0000-0000-0000540A0000}"/>
    <cellStyle name="_수량산출서(보도육교)_수량산출서(보도육교)" xfId="4418" xr:uid="{00000000-0005-0000-0000-0000550A0000}"/>
    <cellStyle name="_수량산출서(보도육교)_수량산출서(양재천)" xfId="4419" xr:uid="{00000000-0005-0000-0000-0000560A0000}"/>
    <cellStyle name="_수량산출서(삼막천합류)" xfId="9320" xr:uid="{00000000-0005-0000-0000-0000570A0000}"/>
    <cellStyle name="_수량산출서(삼막천합류) 2" xfId="9321" xr:uid="{00000000-0005-0000-0000-0000580A0000}"/>
    <cellStyle name="_수량산출서(삼막천합류)_1.토공및호안공" xfId="9322" xr:uid="{00000000-0005-0000-0000-0000590A0000}"/>
    <cellStyle name="_수량산출서(삼막천합류)_1.토공및호안공 2" xfId="9323" xr:uid="{00000000-0005-0000-0000-00005A0A0000}"/>
    <cellStyle name="_수량산출서(삼막천합류)_실정보고서(물푸기,암거)" xfId="9324" xr:uid="{00000000-0005-0000-0000-00005B0A0000}"/>
    <cellStyle name="_수량산출서(삼막천합류)_실정보고서(물푸기,암거) 2" xfId="9325" xr:uid="{00000000-0005-0000-0000-00005C0A0000}"/>
    <cellStyle name="_수량산출서(삼성천합류)" xfId="9326" xr:uid="{00000000-0005-0000-0000-00005D0A0000}"/>
    <cellStyle name="_수량산출서(삼성천합류) 2" xfId="9327" xr:uid="{00000000-0005-0000-0000-00005E0A0000}"/>
    <cellStyle name="_수량산출서(삼성천합류)_1.토공및호안공" xfId="9328" xr:uid="{00000000-0005-0000-0000-00005F0A0000}"/>
    <cellStyle name="_수량산출서(삼성천합류)_1.토공및호안공 2" xfId="9329" xr:uid="{00000000-0005-0000-0000-0000600A0000}"/>
    <cellStyle name="_수량산출서(삼성천합류)_실정보고서(물푸기,암거)" xfId="9330" xr:uid="{00000000-0005-0000-0000-0000610A0000}"/>
    <cellStyle name="_수량산출서(삼성천합류)_실정보고서(물푸기,암거) 2" xfId="9331" xr:uid="{00000000-0005-0000-0000-0000620A0000}"/>
    <cellStyle name="_수량산출서(안양5동계단)" xfId="9332" xr:uid="{00000000-0005-0000-0000-0000630A0000}"/>
    <cellStyle name="_수량산출서(안양5동계단) 2" xfId="9333" xr:uid="{00000000-0005-0000-0000-0000640A0000}"/>
    <cellStyle name="_수량산출서(안양5동계단)_1.토공및호안공" xfId="9334" xr:uid="{00000000-0005-0000-0000-0000650A0000}"/>
    <cellStyle name="_수량산출서(안양5동계단)_1.토공및호안공 2" xfId="9335" xr:uid="{00000000-0005-0000-0000-0000660A0000}"/>
    <cellStyle name="_수량산출서(안양5동계단)_실정보고서(물푸기,암거)" xfId="9336" xr:uid="{00000000-0005-0000-0000-0000670A0000}"/>
    <cellStyle name="_수량산출서(안양5동계단)_실정보고서(물푸기,암거) 2" xfId="9337" xr:uid="{00000000-0005-0000-0000-0000680A0000}"/>
    <cellStyle name="_수량산출서(양재천)07.5.15" xfId="4420" xr:uid="{00000000-0005-0000-0000-0000690A0000}"/>
    <cellStyle name="_수량산출서_1.토공및호안공" xfId="9338" xr:uid="{00000000-0005-0000-0000-00006A0A0000}"/>
    <cellStyle name="_수량산출서_1.토공및호안공 2" xfId="9339" xr:uid="{00000000-0005-0000-0000-00006B0A0000}"/>
    <cellStyle name="_수량산출서_실정보고서(물푸기,암거)" xfId="9340" xr:uid="{00000000-0005-0000-0000-00006C0A0000}"/>
    <cellStyle name="_수량산출서_실정보고서(물푸기,암거) 2" xfId="9341" xr:uid="{00000000-0005-0000-0000-00006D0A0000}"/>
    <cellStyle name="_시내일원 하수도 맨홀뚜껑 정비공사" xfId="9342" xr:uid="{00000000-0005-0000-0000-00006E0A0000}"/>
    <cellStyle name="_신규대가" xfId="9343" xr:uid="{00000000-0005-0000-0000-00006F0A0000}"/>
    <cellStyle name="_신동12펌프장공" xfId="145" xr:uid="{00000000-0005-0000-0000-0000700A0000}"/>
    <cellStyle name="_신철원2교" xfId="146" xr:uid="{00000000-0005-0000-0000-0000710A0000}"/>
    <cellStyle name="_신호제어_무선전송장치_내역서" xfId="9344" xr:uid="{00000000-0005-0000-0000-0000720A0000}"/>
    <cellStyle name="_아스콘 및 폐기물내역" xfId="4421" xr:uid="{00000000-0005-0000-0000-0000730A0000}"/>
    <cellStyle name="_아스콘 및 폐기물내역 2" xfId="9345" xr:uid="{00000000-0005-0000-0000-0000740A0000}"/>
    <cellStyle name="_아스콘 및 폐기물내역_도로굴착 복구비 정비대장-1" xfId="4422" xr:uid="{00000000-0005-0000-0000-0000750A0000}"/>
    <cellStyle name="_아스콘 및 폐기물내역_도로굴착 복구비 정비대장-1 2" xfId="9346" xr:uid="{00000000-0005-0000-0000-0000760A0000}"/>
    <cellStyle name="_아파트" xfId="9347" xr:uid="{00000000-0005-0000-0000-0000770A0000}"/>
    <cellStyle name="_아파트장비계산서(1블럭)" xfId="9348" xr:uid="{00000000-0005-0000-0000-0000780A0000}"/>
    <cellStyle name="_아파트장비계산서(1블럭)_제연계산서4BL" xfId="9349" xr:uid="{00000000-0005-0000-0000-0000790A0000}"/>
    <cellStyle name="_안전노임" xfId="4423" xr:uid="{00000000-0005-0000-0000-00007A0A0000}"/>
    <cellStyle name="_암거낙차부" xfId="147" xr:uid="{00000000-0005-0000-0000-00007B0A0000}"/>
    <cellStyle name="_암거낙차부_오수공-광명소하(1차)" xfId="4424" xr:uid="{00000000-0005-0000-0000-00007C0A0000}"/>
    <cellStyle name="_암거낙차부_오수공-광명소하(2차)" xfId="4425" xr:uid="{00000000-0005-0000-0000-00007D0A0000}"/>
    <cellStyle name="_암거낙차부_오수공사-1차" xfId="4426" xr:uid="{00000000-0005-0000-0000-00007E0A0000}"/>
    <cellStyle name="_암거낙차부_오수공사-1차_오수공-광명소하(1차)" xfId="4427" xr:uid="{00000000-0005-0000-0000-00007F0A0000}"/>
    <cellStyle name="_암거낙차부_오수공사-1차_오수공-광명소하(2차)" xfId="4428" xr:uid="{00000000-0005-0000-0000-0000800A0000}"/>
    <cellStyle name="_암거낙차부_오수공사-1차_오수공사(단지내)-1차" xfId="4429" xr:uid="{00000000-0005-0000-0000-0000810A0000}"/>
    <cellStyle name="_암거낙차부_오수공사-1차_오수공사(단지내)-1차_오수공-광명소하(1차)" xfId="4430" xr:uid="{00000000-0005-0000-0000-0000820A0000}"/>
    <cellStyle name="_암거낙차부_오수공사-1차_오수공사(단지내)-1차_오수공-광명소하(2차)" xfId="4431" xr:uid="{00000000-0005-0000-0000-0000830A0000}"/>
    <cellStyle name="_암거낙차부_오수공사-1차_오수공사(단지내)-1차_오수공사-2차" xfId="4432" xr:uid="{00000000-0005-0000-0000-0000840A0000}"/>
    <cellStyle name="_암거낙차부_오수공사-1차_오수공사(단지내)-1차_우수공-1차" xfId="4433" xr:uid="{00000000-0005-0000-0000-0000850A0000}"/>
    <cellStyle name="_암거낙차부_오수공사-1차_오수공사-2차" xfId="4434" xr:uid="{00000000-0005-0000-0000-0000860A0000}"/>
    <cellStyle name="_암거낙차부_오수공사-1차_우수공-1차" xfId="4435" xr:uid="{00000000-0005-0000-0000-0000870A0000}"/>
    <cellStyle name="_암거낙차부_오수공사-2차" xfId="4436" xr:uid="{00000000-0005-0000-0000-0000880A0000}"/>
    <cellStyle name="_암거낙차부_우수공-1차" xfId="4437" xr:uid="{00000000-0005-0000-0000-0000890A0000}"/>
    <cellStyle name="_앙성수량총괄(관수정)" xfId="9350" xr:uid="{00000000-0005-0000-0000-00008A0A0000}"/>
    <cellStyle name="_앙성수량총괄(관수정)_1" xfId="9351" xr:uid="{00000000-0005-0000-0000-00008B0A0000}"/>
    <cellStyle name="_앙성수량총괄(관수정)_2" xfId="9352" xr:uid="{00000000-0005-0000-0000-00008C0A0000}"/>
    <cellStyle name="_양식" xfId="148" xr:uid="{00000000-0005-0000-0000-00008D0A0000}"/>
    <cellStyle name="_양식_1" xfId="149" xr:uid="{00000000-0005-0000-0000-00008E0A0000}"/>
    <cellStyle name="_양식_2" xfId="150" xr:uid="{00000000-0005-0000-0000-00008F0A0000}"/>
    <cellStyle name="_양재천 수량산출서" xfId="4438" xr:uid="{00000000-0005-0000-0000-0000900A0000}"/>
    <cellStyle name="_양재천 수량산출서 2" xfId="9353" xr:uid="{00000000-0005-0000-0000-0000910A0000}"/>
    <cellStyle name="_양재천 수량산출서_도로굴착 복구비 정비대장-1" xfId="4439" xr:uid="{00000000-0005-0000-0000-0000920A0000}"/>
    <cellStyle name="_양재천 수량산출서_도로굴착 복구비 정비대장-1 2" xfId="9354" xr:uid="{00000000-0005-0000-0000-0000930A0000}"/>
    <cellStyle name="_양재천 수로box실정보고" xfId="4440" xr:uid="{00000000-0005-0000-0000-0000940A0000}"/>
    <cellStyle name="_에너지절약계획서" xfId="9355" xr:uid="{00000000-0005-0000-0000-0000950A0000}"/>
    <cellStyle name="_에너지절약계획서(파주운정A14BL)" xfId="9356" xr:uid="{00000000-0005-0000-0000-0000960A0000}"/>
    <cellStyle name="_에너지절약계획서_제연계산서4BL" xfId="9357" xr:uid="{00000000-0005-0000-0000-0000970A0000}"/>
    <cellStyle name="_에너지절약계획서내 장비선정" xfId="9358" xr:uid="{00000000-0005-0000-0000-0000980A0000}"/>
    <cellStyle name="_여건보고양식" xfId="9359" xr:uid="{00000000-0005-0000-0000-0000990A0000}"/>
    <cellStyle name="_역삼동 720-35번지 작업계획" xfId="4441" xr:uid="{00000000-0005-0000-0000-00009A0A0000}"/>
    <cellStyle name="_역삼동 720-35번지 작업계획 2" xfId="9360" xr:uid="{00000000-0005-0000-0000-00009B0A0000}"/>
    <cellStyle name="_역삼동 720-35번지 작업계획_도로굴착 복구비 정비대장-1" xfId="4442" xr:uid="{00000000-0005-0000-0000-00009C0A0000}"/>
    <cellStyle name="_역삼동 720-35번지 작업계획_도로굴착 복구비 정비대장-1 2" xfId="9361" xr:uid="{00000000-0005-0000-0000-00009D0A0000}"/>
    <cellStyle name="_역삼동619주변외 12개소 수량산출서" xfId="4443" xr:uid="{00000000-0005-0000-0000-00009E0A0000}"/>
    <cellStyle name="_역삼동619주변외 12개소 수량산출서_개포동 달터공원외2개소" xfId="4444" xr:uid="{00000000-0005-0000-0000-00009F0A0000}"/>
    <cellStyle name="_역삼동619주변외 12개소 수량산출서_개포동 달터공원외2개소_개원길경기여고주변외3최종" xfId="4445" xr:uid="{00000000-0005-0000-0000-0000A00A0000}"/>
    <cellStyle name="_역삼동619주변외 12개소 수량산출서_개포동 달터공원외2개소_수서동하나로길외1개소1차설계" xfId="4446" xr:uid="{00000000-0005-0000-0000-0000A10A0000}"/>
    <cellStyle name="_역삼동619주변외 12개소 수량산출서_수량산출서" xfId="4447" xr:uid="{00000000-0005-0000-0000-0000A20A0000}"/>
    <cellStyle name="_역삼동619주변외 12개소 수량산출서_수량산출서(보도육교)" xfId="4448" xr:uid="{00000000-0005-0000-0000-0000A30A0000}"/>
    <cellStyle name="_역삼동619주변외 12개소 수량산출서_수량산출서(보도육교)_수량산출서(보도육교)" xfId="4449" xr:uid="{00000000-0005-0000-0000-0000A40A0000}"/>
    <cellStyle name="_역삼동619주변외 12개소 수량산출서_수량산출서(보도육교)_수량산출서(양재천)" xfId="4450" xr:uid="{00000000-0005-0000-0000-0000A50A0000}"/>
    <cellStyle name="_역삼동619주변외 12개소 수량산출서_수량산출서(영희초등학교)" xfId="4451" xr:uid="{00000000-0005-0000-0000-0000A60A0000}"/>
    <cellStyle name="_역삼동619주변외 12개소 수량산출서_수량산출서(영희초등학교)_개포동 달터공원외2개소" xfId="4452" xr:uid="{00000000-0005-0000-0000-0000A70A0000}"/>
    <cellStyle name="_역삼동619주변외 12개소 수량산출서_수량산출서(영희초등학교)_개포동 달터공원외2개소_개원길경기여고주변외3최종" xfId="4453" xr:uid="{00000000-0005-0000-0000-0000A80A0000}"/>
    <cellStyle name="_역삼동619주변외 12개소 수량산출서_수량산출서(영희초등학교)_개포동 달터공원외2개소_수서동하나로길외1개소1차설계" xfId="4454" xr:uid="{00000000-0005-0000-0000-0000A90A0000}"/>
    <cellStyle name="_역삼동619주변외 12개소 수량산출서_수량산출서(영희초등학교)_수량산출서(보도육교)" xfId="4455" xr:uid="{00000000-0005-0000-0000-0000AA0A0000}"/>
    <cellStyle name="_역삼동619주변외 12개소 수량산출서_수량산출서(영희초등학교)_수량산출서(보도육교)_수량산출서(보도육교)" xfId="4456" xr:uid="{00000000-0005-0000-0000-0000AB0A0000}"/>
    <cellStyle name="_역삼동619주변외 12개소 수량산출서_수량산출서(영희초등학교)_수량산출서(보도육교)_수량산출서(양재천)" xfId="4457" xr:uid="{00000000-0005-0000-0000-0000AC0A0000}"/>
    <cellStyle name="_역삼동619주변외 12개소 수량산출서_수량산출서_개포동 달터공원외2개소" xfId="4458" xr:uid="{00000000-0005-0000-0000-0000AD0A0000}"/>
    <cellStyle name="_역삼동619주변외 12개소 수량산출서_수량산출서_개포동 달터공원외2개소_개원길경기여고주변외3최종" xfId="4459" xr:uid="{00000000-0005-0000-0000-0000AE0A0000}"/>
    <cellStyle name="_역삼동619주변외 12개소 수량산출서_수량산출서_개포동 달터공원외2개소_수서동하나로길외1개소1차설계" xfId="4460" xr:uid="{00000000-0005-0000-0000-0000AF0A0000}"/>
    <cellStyle name="_역삼동619주변외 12개소 수량산출서_수량산출서_수량산출서(보도육교)" xfId="4461" xr:uid="{00000000-0005-0000-0000-0000B00A0000}"/>
    <cellStyle name="_역삼동619주변외 12개소 수량산출서_수량산출서_수량산출서(보도육교)_수량산출서(보도육교)" xfId="4462" xr:uid="{00000000-0005-0000-0000-0000B10A0000}"/>
    <cellStyle name="_역삼동619주변외 12개소 수량산출서_수량산출서_수량산출서(보도육교)_수량산출서(양재천)" xfId="4463" xr:uid="{00000000-0005-0000-0000-0000B20A0000}"/>
    <cellStyle name="_역삼동619주변외 12개소 수량산출서_역삼동619주변외 개소 수량산출서(수정)" xfId="4464" xr:uid="{00000000-0005-0000-0000-0000B30A0000}"/>
    <cellStyle name="_역삼동619주변외 12개소 수량산출서_역삼동619주변외 개소 수량산출서(수정)_개포동 달터공원외2개소" xfId="4465" xr:uid="{00000000-0005-0000-0000-0000B40A0000}"/>
    <cellStyle name="_역삼동619주변외 12개소 수량산출서_역삼동619주변외 개소 수량산출서(수정)_개포동 달터공원외2개소_개원길경기여고주변외3최종" xfId="4466" xr:uid="{00000000-0005-0000-0000-0000B50A0000}"/>
    <cellStyle name="_역삼동619주변외 12개소 수량산출서_역삼동619주변외 개소 수량산출서(수정)_개포동 달터공원외2개소_수서동하나로길외1개소1차설계" xfId="4467" xr:uid="{00000000-0005-0000-0000-0000B60A0000}"/>
    <cellStyle name="_역삼동619주변외 12개소 수량산출서_역삼동619주변외 개소 수량산출서(수정)_수량산출서(보도육교)" xfId="4468" xr:uid="{00000000-0005-0000-0000-0000B70A0000}"/>
    <cellStyle name="_역삼동619주변외 12개소 수량산출서_역삼동619주변외 개소 수량산출서(수정)_수량산출서(보도육교)_수량산출서(보도육교)" xfId="4469" xr:uid="{00000000-0005-0000-0000-0000B80A0000}"/>
    <cellStyle name="_역삼동619주변외 12개소 수량산출서_역삼동619주변외 개소 수량산출서(수정)_수량산출서(보도육교)_수량산출서(양재천)" xfId="4470" xr:uid="{00000000-0005-0000-0000-0000B90A0000}"/>
    <cellStyle name="_역삼동619주변외 12개소 수량산출서_영희초교 설계(탄성2+2.65보도 )" xfId="4471" xr:uid="{00000000-0005-0000-0000-0000BA0A0000}"/>
    <cellStyle name="_역삼동619주변외 12개소 수량산출서_영희초교 설계(탄성2+2.65보도 )_개포동 달터공원외2개소" xfId="4472" xr:uid="{00000000-0005-0000-0000-0000BB0A0000}"/>
    <cellStyle name="_역삼동619주변외 12개소 수량산출서_영희초교 설계(탄성2+2.65보도 )_개포동 달터공원외2개소_개원길경기여고주변외3최종" xfId="4473" xr:uid="{00000000-0005-0000-0000-0000BC0A0000}"/>
    <cellStyle name="_역삼동619주변외 12개소 수량산출서_영희초교 설계(탄성2+2.65보도 )_개포동 달터공원외2개소_수서동하나로길외1개소1차설계" xfId="4474" xr:uid="{00000000-0005-0000-0000-0000BD0A0000}"/>
    <cellStyle name="_역삼동619주변외 12개소 수량산출서_영희초교 설계(탄성2+2.65보도 )_수량산출서(보도육교)" xfId="4475" xr:uid="{00000000-0005-0000-0000-0000BE0A0000}"/>
    <cellStyle name="_역삼동619주변외 12개소 수량산출서_영희초교 설계(탄성2+2.65보도 )_수량산출서(보도육교)_수량산출서(보도육교)" xfId="4476" xr:uid="{00000000-0005-0000-0000-0000BF0A0000}"/>
    <cellStyle name="_역삼동619주변외 12개소 수량산출서_영희초교 설계(탄성2+2.65보도 )_수량산출서(보도육교)_수량산출서(양재천)" xfId="4477" xr:uid="{00000000-0005-0000-0000-0000C00A0000}"/>
    <cellStyle name="_역삼동619주변외 개소 수량산출서(수정)" xfId="4478" xr:uid="{00000000-0005-0000-0000-0000C10A0000}"/>
    <cellStyle name="_역삼동619주변외 개소 수량산출서(수정)_개포동 달터공원외2개소" xfId="4479" xr:uid="{00000000-0005-0000-0000-0000C20A0000}"/>
    <cellStyle name="_역삼동619주변외 개소 수량산출서(수정)_개포동 달터공원외2개소_개원길경기여고주변외3최종" xfId="4480" xr:uid="{00000000-0005-0000-0000-0000C30A0000}"/>
    <cellStyle name="_역삼동619주변외 개소 수량산출서(수정)_개포동 달터공원외2개소_수서동하나로길외1개소1차설계" xfId="4481" xr:uid="{00000000-0005-0000-0000-0000C40A0000}"/>
    <cellStyle name="_역삼동619주변외 개소 수량산출서(수정)_수량산출서" xfId="4482" xr:uid="{00000000-0005-0000-0000-0000C50A0000}"/>
    <cellStyle name="_역삼동619주변외 개소 수량산출서(수정)_수량산출서(보도육교)" xfId="4483" xr:uid="{00000000-0005-0000-0000-0000C60A0000}"/>
    <cellStyle name="_역삼동619주변외 개소 수량산출서(수정)_수량산출서(보도육교)_수량산출서(보도육교)" xfId="4484" xr:uid="{00000000-0005-0000-0000-0000C70A0000}"/>
    <cellStyle name="_역삼동619주변외 개소 수량산출서(수정)_수량산출서(보도육교)_수량산출서(양재천)" xfId="4485" xr:uid="{00000000-0005-0000-0000-0000C80A0000}"/>
    <cellStyle name="_역삼동619주변외 개소 수량산출서(수정)_수량산출서(영희초등학교)" xfId="4486" xr:uid="{00000000-0005-0000-0000-0000C90A0000}"/>
    <cellStyle name="_역삼동619주변외 개소 수량산출서(수정)_수량산출서(영희초등학교)_개포동 달터공원외2개소" xfId="4487" xr:uid="{00000000-0005-0000-0000-0000CA0A0000}"/>
    <cellStyle name="_역삼동619주변외 개소 수량산출서(수정)_수량산출서(영희초등학교)_개포동 달터공원외2개소_개원길경기여고주변외3최종" xfId="4488" xr:uid="{00000000-0005-0000-0000-0000CB0A0000}"/>
    <cellStyle name="_역삼동619주변외 개소 수량산출서(수정)_수량산출서(영희초등학교)_개포동 달터공원외2개소_수서동하나로길외1개소1차설계" xfId="4489" xr:uid="{00000000-0005-0000-0000-0000CC0A0000}"/>
    <cellStyle name="_역삼동619주변외 개소 수량산출서(수정)_수량산출서(영희초등학교)_수량산출서(보도육교)" xfId="4490" xr:uid="{00000000-0005-0000-0000-0000CD0A0000}"/>
    <cellStyle name="_역삼동619주변외 개소 수량산출서(수정)_수량산출서(영희초등학교)_수량산출서(보도육교)_수량산출서(보도육교)" xfId="4491" xr:uid="{00000000-0005-0000-0000-0000CE0A0000}"/>
    <cellStyle name="_역삼동619주변외 개소 수량산출서(수정)_수량산출서(영희초등학교)_수량산출서(보도육교)_수량산출서(양재천)" xfId="4492" xr:uid="{00000000-0005-0000-0000-0000CF0A0000}"/>
    <cellStyle name="_역삼동619주변외 개소 수량산출서(수정)_수량산출서_개포동 달터공원외2개소" xfId="4493" xr:uid="{00000000-0005-0000-0000-0000D00A0000}"/>
    <cellStyle name="_역삼동619주변외 개소 수량산출서(수정)_수량산출서_개포동 달터공원외2개소_개원길경기여고주변외3최종" xfId="4494" xr:uid="{00000000-0005-0000-0000-0000D10A0000}"/>
    <cellStyle name="_역삼동619주변외 개소 수량산출서(수정)_수량산출서_개포동 달터공원외2개소_수서동하나로길외1개소1차설계" xfId="4495" xr:uid="{00000000-0005-0000-0000-0000D20A0000}"/>
    <cellStyle name="_역삼동619주변외 개소 수량산출서(수정)_수량산출서_수량산출서(보도육교)" xfId="4496" xr:uid="{00000000-0005-0000-0000-0000D30A0000}"/>
    <cellStyle name="_역삼동619주변외 개소 수량산출서(수정)_수량산출서_수량산출서(보도육교)_수량산출서(보도육교)" xfId="4497" xr:uid="{00000000-0005-0000-0000-0000D40A0000}"/>
    <cellStyle name="_역삼동619주변외 개소 수량산출서(수정)_수량산출서_수량산출서(보도육교)_수량산출서(양재천)" xfId="4498" xr:uid="{00000000-0005-0000-0000-0000D50A0000}"/>
    <cellStyle name="_역삼동619주변외 개소 수량산출서(수정)_역삼동619주변외 개소 수량산출서(수정)" xfId="4499" xr:uid="{00000000-0005-0000-0000-0000D60A0000}"/>
    <cellStyle name="_역삼동619주변외 개소 수량산출서(수정)_역삼동619주변외 개소 수량산출서(수정)_개포동 달터공원외2개소" xfId="4500" xr:uid="{00000000-0005-0000-0000-0000D70A0000}"/>
    <cellStyle name="_역삼동619주변외 개소 수량산출서(수정)_역삼동619주변외 개소 수량산출서(수정)_개포동 달터공원외2개소_개원길경기여고주변외3최종" xfId="4501" xr:uid="{00000000-0005-0000-0000-0000D80A0000}"/>
    <cellStyle name="_역삼동619주변외 개소 수량산출서(수정)_역삼동619주변외 개소 수량산출서(수정)_개포동 달터공원외2개소_수서동하나로길외1개소1차설계" xfId="4502" xr:uid="{00000000-0005-0000-0000-0000D90A0000}"/>
    <cellStyle name="_역삼동619주변외 개소 수량산출서(수정)_역삼동619주변외 개소 수량산출서(수정)_수량산출서(보도육교)" xfId="4503" xr:uid="{00000000-0005-0000-0000-0000DA0A0000}"/>
    <cellStyle name="_역삼동619주변외 개소 수량산출서(수정)_역삼동619주변외 개소 수량산출서(수정)_수량산출서(보도육교)_수량산출서(보도육교)" xfId="4504" xr:uid="{00000000-0005-0000-0000-0000DB0A0000}"/>
    <cellStyle name="_역삼동619주변외 개소 수량산출서(수정)_역삼동619주변외 개소 수량산출서(수정)_수량산출서(보도육교)_수량산출서(양재천)" xfId="4505" xr:uid="{00000000-0005-0000-0000-0000DC0A0000}"/>
    <cellStyle name="_역삼동619주변외 개소 수량산출서(수정)_영희초교 설계(탄성2+2.65보도 )" xfId="4506" xr:uid="{00000000-0005-0000-0000-0000DD0A0000}"/>
    <cellStyle name="_역삼동619주변외 개소 수량산출서(수정)_영희초교 설계(탄성2+2.65보도 )_개포동 달터공원외2개소" xfId="4507" xr:uid="{00000000-0005-0000-0000-0000DE0A0000}"/>
    <cellStyle name="_역삼동619주변외 개소 수량산출서(수정)_영희초교 설계(탄성2+2.65보도 )_개포동 달터공원외2개소_개원길경기여고주변외3최종" xfId="4508" xr:uid="{00000000-0005-0000-0000-0000DF0A0000}"/>
    <cellStyle name="_역삼동619주변외 개소 수량산출서(수정)_영희초교 설계(탄성2+2.65보도 )_개포동 달터공원외2개소_수서동하나로길외1개소1차설계" xfId="4509" xr:uid="{00000000-0005-0000-0000-0000E00A0000}"/>
    <cellStyle name="_역삼동619주변외 개소 수량산출서(수정)_영희초교 설계(탄성2+2.65보도 )_수량산출서(보도육교)" xfId="4510" xr:uid="{00000000-0005-0000-0000-0000E10A0000}"/>
    <cellStyle name="_역삼동619주변외 개소 수량산출서(수정)_영희초교 설계(탄성2+2.65보도 )_수량산출서(보도육교)_수량산출서(보도육교)" xfId="4511" xr:uid="{00000000-0005-0000-0000-0000E20A0000}"/>
    <cellStyle name="_역삼동619주변외 개소 수량산출서(수정)_영희초교 설계(탄성2+2.65보도 )_수량산출서(보도육교)_수량산출서(양재천)" xfId="4512" xr:uid="{00000000-0005-0000-0000-0000E30A0000}"/>
    <cellStyle name="_역삼동769주변외 2개소 수량산출서" xfId="4513" xr:uid="{00000000-0005-0000-0000-0000E40A0000}"/>
    <cellStyle name="_역삼동769주변외 2개소 수량산출서_개포동 달터공원외2개소" xfId="4514" xr:uid="{00000000-0005-0000-0000-0000E50A0000}"/>
    <cellStyle name="_역삼동769주변외 2개소 수량산출서_개포동 달터공원외2개소_개원길경기여고주변외3최종" xfId="4515" xr:uid="{00000000-0005-0000-0000-0000E60A0000}"/>
    <cellStyle name="_역삼동769주변외 2개소 수량산출서_개포동 달터공원외2개소_수서동하나로길외1개소1차설계" xfId="4516" xr:uid="{00000000-0005-0000-0000-0000E70A0000}"/>
    <cellStyle name="_역삼동769주변외 2개소 수량산출서_수량산출서" xfId="4517" xr:uid="{00000000-0005-0000-0000-0000E80A0000}"/>
    <cellStyle name="_역삼동769주변외 2개소 수량산출서_수량산출서(보도육교)" xfId="4518" xr:uid="{00000000-0005-0000-0000-0000E90A0000}"/>
    <cellStyle name="_역삼동769주변외 2개소 수량산출서_수량산출서(보도육교)_수량산출서(보도육교)" xfId="4519" xr:uid="{00000000-0005-0000-0000-0000EA0A0000}"/>
    <cellStyle name="_역삼동769주변외 2개소 수량산출서_수량산출서(보도육교)_수량산출서(양재천)" xfId="4520" xr:uid="{00000000-0005-0000-0000-0000EB0A0000}"/>
    <cellStyle name="_역삼동769주변외 2개소 수량산출서_수량산출서(영희초등학교)" xfId="4521" xr:uid="{00000000-0005-0000-0000-0000EC0A0000}"/>
    <cellStyle name="_역삼동769주변외 2개소 수량산출서_수량산출서(영희초등학교)_개포동 달터공원외2개소" xfId="4522" xr:uid="{00000000-0005-0000-0000-0000ED0A0000}"/>
    <cellStyle name="_역삼동769주변외 2개소 수량산출서_수량산출서(영희초등학교)_개포동 달터공원외2개소_개원길경기여고주변외3최종" xfId="4523" xr:uid="{00000000-0005-0000-0000-0000EE0A0000}"/>
    <cellStyle name="_역삼동769주변외 2개소 수량산출서_수량산출서(영희초등학교)_개포동 달터공원외2개소_수서동하나로길외1개소1차설계" xfId="4524" xr:uid="{00000000-0005-0000-0000-0000EF0A0000}"/>
    <cellStyle name="_역삼동769주변외 2개소 수량산출서_수량산출서(영희초등학교)_수량산출서(보도육교)" xfId="4525" xr:uid="{00000000-0005-0000-0000-0000F00A0000}"/>
    <cellStyle name="_역삼동769주변외 2개소 수량산출서_수량산출서(영희초등학교)_수량산출서(보도육교)_수량산출서(보도육교)" xfId="4526" xr:uid="{00000000-0005-0000-0000-0000F10A0000}"/>
    <cellStyle name="_역삼동769주변외 2개소 수량산출서_수량산출서(영희초등학교)_수량산출서(보도육교)_수량산출서(양재천)" xfId="4527" xr:uid="{00000000-0005-0000-0000-0000F20A0000}"/>
    <cellStyle name="_역삼동769주변외 2개소 수량산출서_수량산출서_개포동 달터공원외2개소" xfId="4528" xr:uid="{00000000-0005-0000-0000-0000F30A0000}"/>
    <cellStyle name="_역삼동769주변외 2개소 수량산출서_수량산출서_개포동 달터공원외2개소_개원길경기여고주변외3최종" xfId="4529" xr:uid="{00000000-0005-0000-0000-0000F40A0000}"/>
    <cellStyle name="_역삼동769주변외 2개소 수량산출서_수량산출서_개포동 달터공원외2개소_수서동하나로길외1개소1차설계" xfId="4530" xr:uid="{00000000-0005-0000-0000-0000F50A0000}"/>
    <cellStyle name="_역삼동769주변외 2개소 수량산출서_수량산출서_수량산출서(보도육교)" xfId="4531" xr:uid="{00000000-0005-0000-0000-0000F60A0000}"/>
    <cellStyle name="_역삼동769주변외 2개소 수량산출서_수량산출서_수량산출서(보도육교)_수량산출서(보도육교)" xfId="4532" xr:uid="{00000000-0005-0000-0000-0000F70A0000}"/>
    <cellStyle name="_역삼동769주변외 2개소 수량산출서_수량산출서_수량산출서(보도육교)_수량산출서(양재천)" xfId="4533" xr:uid="{00000000-0005-0000-0000-0000F80A0000}"/>
    <cellStyle name="_역삼동769주변외 2개소 수량산출서_역삼동619주변외 개소 수량산출서(수정)" xfId="4534" xr:uid="{00000000-0005-0000-0000-0000F90A0000}"/>
    <cellStyle name="_역삼동769주변외 2개소 수량산출서_역삼동619주변외 개소 수량산출서(수정)_개포동 달터공원외2개소" xfId="4535" xr:uid="{00000000-0005-0000-0000-0000FA0A0000}"/>
    <cellStyle name="_역삼동769주변외 2개소 수량산출서_역삼동619주변외 개소 수량산출서(수정)_개포동 달터공원외2개소_개원길경기여고주변외3최종" xfId="4536" xr:uid="{00000000-0005-0000-0000-0000FB0A0000}"/>
    <cellStyle name="_역삼동769주변외 2개소 수량산출서_역삼동619주변외 개소 수량산출서(수정)_개포동 달터공원외2개소_수서동하나로길외1개소1차설계" xfId="4537" xr:uid="{00000000-0005-0000-0000-0000FC0A0000}"/>
    <cellStyle name="_역삼동769주변외 2개소 수량산출서_역삼동619주변외 개소 수량산출서(수정)_수량산출서(보도육교)" xfId="4538" xr:uid="{00000000-0005-0000-0000-0000FD0A0000}"/>
    <cellStyle name="_역삼동769주변외 2개소 수량산출서_역삼동619주변외 개소 수량산출서(수정)_수량산출서(보도육교)_수량산출서(보도육교)" xfId="4539" xr:uid="{00000000-0005-0000-0000-0000FE0A0000}"/>
    <cellStyle name="_역삼동769주변외 2개소 수량산출서_역삼동619주변외 개소 수량산출서(수정)_수량산출서(보도육교)_수량산출서(양재천)" xfId="4540" xr:uid="{00000000-0005-0000-0000-0000FF0A0000}"/>
    <cellStyle name="_역삼동769주변외 2개소 수량산출서_영희초교 설계(탄성2+2.65보도 )" xfId="4541" xr:uid="{00000000-0005-0000-0000-0000000B0000}"/>
    <cellStyle name="_역삼동769주변외 2개소 수량산출서_영희초교 설계(탄성2+2.65보도 )_개포동 달터공원외2개소" xfId="4542" xr:uid="{00000000-0005-0000-0000-0000010B0000}"/>
    <cellStyle name="_역삼동769주변외 2개소 수량산출서_영희초교 설계(탄성2+2.65보도 )_개포동 달터공원외2개소_개원길경기여고주변외3최종" xfId="4543" xr:uid="{00000000-0005-0000-0000-0000020B0000}"/>
    <cellStyle name="_역삼동769주변외 2개소 수량산출서_영희초교 설계(탄성2+2.65보도 )_개포동 달터공원외2개소_수서동하나로길외1개소1차설계" xfId="4544" xr:uid="{00000000-0005-0000-0000-0000030B0000}"/>
    <cellStyle name="_역삼동769주변외 2개소 수량산출서_영희초교 설계(탄성2+2.65보도 )_수량산출서(보도육교)" xfId="4545" xr:uid="{00000000-0005-0000-0000-0000040B0000}"/>
    <cellStyle name="_역삼동769주변외 2개소 수량산출서_영희초교 설계(탄성2+2.65보도 )_수량산출서(보도육교)_수량산출서(보도육교)" xfId="4546" xr:uid="{00000000-0005-0000-0000-0000050B0000}"/>
    <cellStyle name="_역삼동769주변외 2개소 수량산출서_영희초교 설계(탄성2+2.65보도 )_수량산출서(보도육교)_수량산출서(양재천)" xfId="4547" xr:uid="{00000000-0005-0000-0000-0000060B0000}"/>
    <cellStyle name="_연결관" xfId="9362" xr:uid="{00000000-0005-0000-0000-0000070B0000}"/>
    <cellStyle name="_영천부대" xfId="9363" xr:uid="{00000000-0005-0000-0000-0000080B0000}"/>
    <cellStyle name="_영희계약내역-원본" xfId="4548" xr:uid="{00000000-0005-0000-0000-0000090B0000}"/>
    <cellStyle name="_영희계약내역-원본_개원길경기여고주변외3최종" xfId="4549" xr:uid="{00000000-0005-0000-0000-00000A0B0000}"/>
    <cellStyle name="_영희계약내역-원본_수서동하나로길외1개소1차설계" xfId="4550" xr:uid="{00000000-0005-0000-0000-00000B0B0000}"/>
    <cellStyle name="_옹벽공" xfId="9364" xr:uid="{00000000-0005-0000-0000-00000C0B0000}"/>
    <cellStyle name="_옹벽공 2" xfId="9365" xr:uid="{00000000-0005-0000-0000-00000D0B0000}"/>
    <cellStyle name="_옹벽공_1.토공및호안공" xfId="9366" xr:uid="{00000000-0005-0000-0000-00000E0B0000}"/>
    <cellStyle name="_옹벽공_1.토공및호안공 2" xfId="9367" xr:uid="{00000000-0005-0000-0000-00000F0B0000}"/>
    <cellStyle name="_옹벽공_2합류지점수량_0306" xfId="9368" xr:uid="{00000000-0005-0000-0000-0000100B0000}"/>
    <cellStyle name="_옹벽공_2합류지점수량_0306 2" xfId="9369" xr:uid="{00000000-0005-0000-0000-0000110B0000}"/>
    <cellStyle name="_옹벽공_2합류지점수량_0306_1.토공및호안공" xfId="9370" xr:uid="{00000000-0005-0000-0000-0000120B0000}"/>
    <cellStyle name="_옹벽공_2합류지점수량_0306_1.토공및호안공 2" xfId="9371" xr:uid="{00000000-0005-0000-0000-0000130B0000}"/>
    <cellStyle name="_옹벽공_2합류지점수량_0306_실정보고서(물푸기,암거)" xfId="9372" xr:uid="{00000000-0005-0000-0000-0000140B0000}"/>
    <cellStyle name="_옹벽공_2합류지점수량_0306_실정보고서(물푸기,암거) 2" xfId="9373" xr:uid="{00000000-0005-0000-0000-0000150B0000}"/>
    <cellStyle name="_옹벽공_삼막천합류" xfId="9374" xr:uid="{00000000-0005-0000-0000-0000160B0000}"/>
    <cellStyle name="_옹벽공_삼막천합류 2" xfId="9375" xr:uid="{00000000-0005-0000-0000-0000170B0000}"/>
    <cellStyle name="_옹벽공_삼막천합류_1.토공및호안공" xfId="9376" xr:uid="{00000000-0005-0000-0000-0000180B0000}"/>
    <cellStyle name="_옹벽공_삼막천합류_1.토공및호안공 2" xfId="9377" xr:uid="{00000000-0005-0000-0000-0000190B0000}"/>
    <cellStyle name="_옹벽공_삼막천합류_실정보고서(물푸기,암거)" xfId="9378" xr:uid="{00000000-0005-0000-0000-00001A0B0000}"/>
    <cellStyle name="_옹벽공_삼막천합류_실정보고서(물푸기,암거) 2" xfId="9379" xr:uid="{00000000-0005-0000-0000-00001B0B0000}"/>
    <cellStyle name="_옹벽공_삼성천합류" xfId="9380" xr:uid="{00000000-0005-0000-0000-00001C0B0000}"/>
    <cellStyle name="_옹벽공_삼성천합류 2" xfId="9381" xr:uid="{00000000-0005-0000-0000-00001D0B0000}"/>
    <cellStyle name="_옹벽공_삼성천합류_1.토공및호안공" xfId="9382" xr:uid="{00000000-0005-0000-0000-00001E0B0000}"/>
    <cellStyle name="_옹벽공_삼성천합류_1.토공및호안공 2" xfId="9383" xr:uid="{00000000-0005-0000-0000-00001F0B0000}"/>
    <cellStyle name="_옹벽공_삼성천합류_실정보고서(물푸기,암거)" xfId="9384" xr:uid="{00000000-0005-0000-0000-0000200B0000}"/>
    <cellStyle name="_옹벽공_삼성천합류_실정보고서(물푸기,암거) 2" xfId="9385" xr:uid="{00000000-0005-0000-0000-0000210B0000}"/>
    <cellStyle name="_옹벽공_수량산출서" xfId="9386" xr:uid="{00000000-0005-0000-0000-0000220B0000}"/>
    <cellStyle name="_옹벽공_수량산출서 2" xfId="9387" xr:uid="{00000000-0005-0000-0000-0000230B0000}"/>
    <cellStyle name="_옹벽공_수량산출서(삼막천합류)" xfId="9388" xr:uid="{00000000-0005-0000-0000-0000240B0000}"/>
    <cellStyle name="_옹벽공_수량산출서(삼막천합류) 2" xfId="9389" xr:uid="{00000000-0005-0000-0000-0000250B0000}"/>
    <cellStyle name="_옹벽공_수량산출서(삼막천합류)_1.토공및호안공" xfId="9390" xr:uid="{00000000-0005-0000-0000-0000260B0000}"/>
    <cellStyle name="_옹벽공_수량산출서(삼막천합류)_1.토공및호안공 2" xfId="9391" xr:uid="{00000000-0005-0000-0000-0000270B0000}"/>
    <cellStyle name="_옹벽공_수량산출서(삼막천합류)_실정보고서(물푸기,암거)" xfId="9392" xr:uid="{00000000-0005-0000-0000-0000280B0000}"/>
    <cellStyle name="_옹벽공_수량산출서(삼막천합류)_실정보고서(물푸기,암거) 2" xfId="9393" xr:uid="{00000000-0005-0000-0000-0000290B0000}"/>
    <cellStyle name="_옹벽공_수량산출서(삼성천합류)" xfId="9394" xr:uid="{00000000-0005-0000-0000-00002A0B0000}"/>
    <cellStyle name="_옹벽공_수량산출서(삼성천합류) 2" xfId="9395" xr:uid="{00000000-0005-0000-0000-00002B0B0000}"/>
    <cellStyle name="_옹벽공_수량산출서(삼성천합류)_1.토공및호안공" xfId="9396" xr:uid="{00000000-0005-0000-0000-00002C0B0000}"/>
    <cellStyle name="_옹벽공_수량산출서(삼성천합류)_1.토공및호안공 2" xfId="9397" xr:uid="{00000000-0005-0000-0000-00002D0B0000}"/>
    <cellStyle name="_옹벽공_수량산출서(삼성천합류)_실정보고서(물푸기,암거)" xfId="9398" xr:uid="{00000000-0005-0000-0000-00002E0B0000}"/>
    <cellStyle name="_옹벽공_수량산출서(삼성천합류)_실정보고서(물푸기,암거) 2" xfId="9399" xr:uid="{00000000-0005-0000-0000-00002F0B0000}"/>
    <cellStyle name="_옹벽공_수량산출서(안양5동계단)" xfId="9400" xr:uid="{00000000-0005-0000-0000-0000300B0000}"/>
    <cellStyle name="_옹벽공_수량산출서(안양5동계단) 2" xfId="9401" xr:uid="{00000000-0005-0000-0000-0000310B0000}"/>
    <cellStyle name="_옹벽공_수량산출서(안양5동계단)_1.토공및호안공" xfId="9402" xr:uid="{00000000-0005-0000-0000-0000320B0000}"/>
    <cellStyle name="_옹벽공_수량산출서(안양5동계단)_1.토공및호안공 2" xfId="9403" xr:uid="{00000000-0005-0000-0000-0000330B0000}"/>
    <cellStyle name="_옹벽공_수량산출서(안양5동계단)_실정보고서(물푸기,암거)" xfId="9404" xr:uid="{00000000-0005-0000-0000-0000340B0000}"/>
    <cellStyle name="_옹벽공_수량산출서(안양5동계단)_실정보고서(물푸기,암거) 2" xfId="9405" xr:uid="{00000000-0005-0000-0000-0000350B0000}"/>
    <cellStyle name="_옹벽공_수량산출서_1.토공및호안공" xfId="9406" xr:uid="{00000000-0005-0000-0000-0000360B0000}"/>
    <cellStyle name="_옹벽공_수량산출서_1.토공및호안공 2" xfId="9407" xr:uid="{00000000-0005-0000-0000-0000370B0000}"/>
    <cellStyle name="_옹벽공_수량산출서_실정보고서(물푸기,암거)" xfId="9408" xr:uid="{00000000-0005-0000-0000-0000380B0000}"/>
    <cellStyle name="_옹벽공_수량산출서_실정보고서(물푸기,암거) 2" xfId="9409" xr:uid="{00000000-0005-0000-0000-0000390B0000}"/>
    <cellStyle name="_옹벽공_실정보고서(물푸기,암거)" xfId="9410" xr:uid="{00000000-0005-0000-0000-00003A0B0000}"/>
    <cellStyle name="_옹벽공_실정보고서(물푸기,암거) 2" xfId="9411" xr:uid="{00000000-0005-0000-0000-00003B0B0000}"/>
    <cellStyle name="_옹벽수량" xfId="9412" xr:uid="{00000000-0005-0000-0000-00003C0B0000}"/>
    <cellStyle name="_옹벽수량 2" xfId="9413" xr:uid="{00000000-0005-0000-0000-00003D0B0000}"/>
    <cellStyle name="_옹벽수량_1.토공및호안공" xfId="9414" xr:uid="{00000000-0005-0000-0000-00003E0B0000}"/>
    <cellStyle name="_옹벽수량_1.토공및호안공 2" xfId="9415" xr:uid="{00000000-0005-0000-0000-00003F0B0000}"/>
    <cellStyle name="_옹벽수량_2합류지점수량_0306" xfId="9416" xr:uid="{00000000-0005-0000-0000-0000400B0000}"/>
    <cellStyle name="_옹벽수량_2합류지점수량_0306 2" xfId="9417" xr:uid="{00000000-0005-0000-0000-0000410B0000}"/>
    <cellStyle name="_옹벽수량_2합류지점수량_0306_1.토공및호안공" xfId="9418" xr:uid="{00000000-0005-0000-0000-0000420B0000}"/>
    <cellStyle name="_옹벽수량_2합류지점수량_0306_1.토공및호안공 2" xfId="9419" xr:uid="{00000000-0005-0000-0000-0000430B0000}"/>
    <cellStyle name="_옹벽수량_2합류지점수량_0306_실정보고서(물푸기,암거)" xfId="9420" xr:uid="{00000000-0005-0000-0000-0000440B0000}"/>
    <cellStyle name="_옹벽수량_2합류지점수량_0306_실정보고서(물푸기,암거) 2" xfId="9421" xr:uid="{00000000-0005-0000-0000-0000450B0000}"/>
    <cellStyle name="_옹벽수량_삼막천합류" xfId="9422" xr:uid="{00000000-0005-0000-0000-0000460B0000}"/>
    <cellStyle name="_옹벽수량_삼막천합류 2" xfId="9423" xr:uid="{00000000-0005-0000-0000-0000470B0000}"/>
    <cellStyle name="_옹벽수량_삼막천합류_1.토공및호안공" xfId="9424" xr:uid="{00000000-0005-0000-0000-0000480B0000}"/>
    <cellStyle name="_옹벽수량_삼막천합류_1.토공및호안공 2" xfId="9425" xr:uid="{00000000-0005-0000-0000-0000490B0000}"/>
    <cellStyle name="_옹벽수량_삼막천합류_실정보고서(물푸기,암거)" xfId="9426" xr:uid="{00000000-0005-0000-0000-00004A0B0000}"/>
    <cellStyle name="_옹벽수량_삼막천합류_실정보고서(물푸기,암거) 2" xfId="9427" xr:uid="{00000000-0005-0000-0000-00004B0B0000}"/>
    <cellStyle name="_옹벽수량_삼성천합류" xfId="9428" xr:uid="{00000000-0005-0000-0000-00004C0B0000}"/>
    <cellStyle name="_옹벽수량_삼성천합류 2" xfId="9429" xr:uid="{00000000-0005-0000-0000-00004D0B0000}"/>
    <cellStyle name="_옹벽수량_삼성천합류_1.토공및호안공" xfId="9430" xr:uid="{00000000-0005-0000-0000-00004E0B0000}"/>
    <cellStyle name="_옹벽수량_삼성천합류_1.토공및호안공 2" xfId="9431" xr:uid="{00000000-0005-0000-0000-00004F0B0000}"/>
    <cellStyle name="_옹벽수량_삼성천합류_실정보고서(물푸기,암거)" xfId="9432" xr:uid="{00000000-0005-0000-0000-0000500B0000}"/>
    <cellStyle name="_옹벽수량_삼성천합류_실정보고서(물푸기,암거) 2" xfId="9433" xr:uid="{00000000-0005-0000-0000-0000510B0000}"/>
    <cellStyle name="_옹벽수량_수량산출서" xfId="9434" xr:uid="{00000000-0005-0000-0000-0000520B0000}"/>
    <cellStyle name="_옹벽수량_수량산출서 2" xfId="9435" xr:uid="{00000000-0005-0000-0000-0000530B0000}"/>
    <cellStyle name="_옹벽수량_수량산출서(삼막천합류)" xfId="9436" xr:uid="{00000000-0005-0000-0000-0000540B0000}"/>
    <cellStyle name="_옹벽수량_수량산출서(삼막천합류) 2" xfId="9437" xr:uid="{00000000-0005-0000-0000-0000550B0000}"/>
    <cellStyle name="_옹벽수량_수량산출서(삼막천합류)_1.토공및호안공" xfId="9438" xr:uid="{00000000-0005-0000-0000-0000560B0000}"/>
    <cellStyle name="_옹벽수량_수량산출서(삼막천합류)_1.토공및호안공 2" xfId="9439" xr:uid="{00000000-0005-0000-0000-0000570B0000}"/>
    <cellStyle name="_옹벽수량_수량산출서(삼막천합류)_실정보고서(물푸기,암거)" xfId="9440" xr:uid="{00000000-0005-0000-0000-0000580B0000}"/>
    <cellStyle name="_옹벽수량_수량산출서(삼막천합류)_실정보고서(물푸기,암거) 2" xfId="9441" xr:uid="{00000000-0005-0000-0000-0000590B0000}"/>
    <cellStyle name="_옹벽수량_수량산출서(삼성천합류)" xfId="9442" xr:uid="{00000000-0005-0000-0000-00005A0B0000}"/>
    <cellStyle name="_옹벽수량_수량산출서(삼성천합류) 2" xfId="9443" xr:uid="{00000000-0005-0000-0000-00005B0B0000}"/>
    <cellStyle name="_옹벽수량_수량산출서(삼성천합류)_1.토공및호안공" xfId="9444" xr:uid="{00000000-0005-0000-0000-00005C0B0000}"/>
    <cellStyle name="_옹벽수량_수량산출서(삼성천합류)_1.토공및호안공 2" xfId="9445" xr:uid="{00000000-0005-0000-0000-00005D0B0000}"/>
    <cellStyle name="_옹벽수량_수량산출서(삼성천합류)_실정보고서(물푸기,암거)" xfId="9446" xr:uid="{00000000-0005-0000-0000-00005E0B0000}"/>
    <cellStyle name="_옹벽수량_수량산출서(삼성천합류)_실정보고서(물푸기,암거) 2" xfId="9447" xr:uid="{00000000-0005-0000-0000-00005F0B0000}"/>
    <cellStyle name="_옹벽수량_수량산출서(안양5동계단)" xfId="9448" xr:uid="{00000000-0005-0000-0000-0000600B0000}"/>
    <cellStyle name="_옹벽수량_수량산출서(안양5동계단) 2" xfId="9449" xr:uid="{00000000-0005-0000-0000-0000610B0000}"/>
    <cellStyle name="_옹벽수량_수량산출서(안양5동계단)_1.토공및호안공" xfId="9450" xr:uid="{00000000-0005-0000-0000-0000620B0000}"/>
    <cellStyle name="_옹벽수량_수량산출서(안양5동계단)_1.토공및호안공 2" xfId="9451" xr:uid="{00000000-0005-0000-0000-0000630B0000}"/>
    <cellStyle name="_옹벽수량_수량산출서(안양5동계단)_실정보고서(물푸기,암거)" xfId="9452" xr:uid="{00000000-0005-0000-0000-0000640B0000}"/>
    <cellStyle name="_옹벽수량_수량산출서(안양5동계단)_실정보고서(물푸기,암거) 2" xfId="9453" xr:uid="{00000000-0005-0000-0000-0000650B0000}"/>
    <cellStyle name="_옹벽수량_수량산출서_1.토공및호안공" xfId="9454" xr:uid="{00000000-0005-0000-0000-0000660B0000}"/>
    <cellStyle name="_옹벽수량_수량산출서_1.토공및호안공 2" xfId="9455" xr:uid="{00000000-0005-0000-0000-0000670B0000}"/>
    <cellStyle name="_옹벽수량_수량산출서_실정보고서(물푸기,암거)" xfId="9456" xr:uid="{00000000-0005-0000-0000-0000680B0000}"/>
    <cellStyle name="_옹벽수량_수량산출서_실정보고서(물푸기,암거) 2" xfId="9457" xr:uid="{00000000-0005-0000-0000-0000690B0000}"/>
    <cellStyle name="_옹벽수량_실정보고서(물푸기,암거)" xfId="9458" xr:uid="{00000000-0005-0000-0000-00006A0B0000}"/>
    <cellStyle name="_옹벽수량_실정보고서(물푸기,암거) 2" xfId="9459" xr:uid="{00000000-0005-0000-0000-00006B0B0000}"/>
    <cellStyle name="_용정2p3(아포)" xfId="9460" xr:uid="{00000000-0005-0000-0000-00006C0B0000}"/>
    <cellStyle name="_용정2p3(아포) 2" xfId="9461" xr:uid="{00000000-0005-0000-0000-00006D0B0000}"/>
    <cellStyle name="_우수관공" xfId="9462" xr:uid="{00000000-0005-0000-0000-00006E0B0000}"/>
    <cellStyle name="_우수관공_04-포장공" xfId="9463" xr:uid="{00000000-0005-0000-0000-00006F0B0000}"/>
    <cellStyle name="_우수관공_04-포장공_폐기물처리내역서" xfId="9464" xr:uid="{00000000-0005-0000-0000-0000700B0000}"/>
    <cellStyle name="_우수관공_04-포장공_폐기물처리내역서_중앙로폐기물내역서" xfId="9465" xr:uid="{00000000-0005-0000-0000-0000710B0000}"/>
    <cellStyle name="_우수관공_07.포장공" xfId="9466" xr:uid="{00000000-0005-0000-0000-0000720B0000}"/>
    <cellStyle name="_우수관공_07.포장공_폐기물처리내역서" xfId="9467" xr:uid="{00000000-0005-0000-0000-0000730B0000}"/>
    <cellStyle name="_우수관공_07.포장공_폐기물처리내역서_중앙로폐기물내역서" xfId="9468" xr:uid="{00000000-0005-0000-0000-0000740B0000}"/>
    <cellStyle name="_우수관공_1" xfId="9469" xr:uid="{00000000-0005-0000-0000-0000750B0000}"/>
    <cellStyle name="_우수관공_1_04-포장공" xfId="9470" xr:uid="{00000000-0005-0000-0000-0000760B0000}"/>
    <cellStyle name="_우수관공_1_04-포장공_폐기물처리내역서" xfId="9471" xr:uid="{00000000-0005-0000-0000-0000770B0000}"/>
    <cellStyle name="_우수관공_1_04-포장공_폐기물처리내역서_중앙로폐기물내역서" xfId="9472" xr:uid="{00000000-0005-0000-0000-0000780B0000}"/>
    <cellStyle name="_우수관공_1_07.포장공" xfId="9473" xr:uid="{00000000-0005-0000-0000-0000790B0000}"/>
    <cellStyle name="_우수관공_1_07.포장공_폐기물처리내역서" xfId="9474" xr:uid="{00000000-0005-0000-0000-00007A0B0000}"/>
    <cellStyle name="_우수관공_1_07.포장공_폐기물처리내역서_중앙로폐기물내역서" xfId="9475" xr:uid="{00000000-0005-0000-0000-00007B0B0000}"/>
    <cellStyle name="_우수관공_1_비탈면안정공" xfId="9476" xr:uid="{00000000-0005-0000-0000-00007C0B0000}"/>
    <cellStyle name="_우수관공_1_비탈면안정공_폐기물처리내역서" xfId="9477" xr:uid="{00000000-0005-0000-0000-00007D0B0000}"/>
    <cellStyle name="_우수관공_1_비탈면안정공_폐기물처리내역서_중앙로폐기물내역서" xfId="9478" xr:uid="{00000000-0005-0000-0000-00007E0B0000}"/>
    <cellStyle name="_우수관공_1_폐기물처리내역서" xfId="9479" xr:uid="{00000000-0005-0000-0000-00007F0B0000}"/>
    <cellStyle name="_우수관공_1_폐기물처리내역서_중앙로폐기물내역서" xfId="9480" xr:uid="{00000000-0005-0000-0000-0000800B0000}"/>
    <cellStyle name="_우수관공_비탈면안정공" xfId="9481" xr:uid="{00000000-0005-0000-0000-0000810B0000}"/>
    <cellStyle name="_우수관공_비탈면안정공_폐기물처리내역서" xfId="9482" xr:uid="{00000000-0005-0000-0000-0000820B0000}"/>
    <cellStyle name="_우수관공_비탈면안정공_폐기물처리내역서_중앙로폐기물내역서" xfId="9483" xr:uid="{00000000-0005-0000-0000-0000830B0000}"/>
    <cellStyle name="_우수관공_우수관공" xfId="9484" xr:uid="{00000000-0005-0000-0000-0000840B0000}"/>
    <cellStyle name="_우수관공_우수관공_04-포장공" xfId="9485" xr:uid="{00000000-0005-0000-0000-0000850B0000}"/>
    <cellStyle name="_우수관공_우수관공_04-포장공_폐기물처리내역서" xfId="9486" xr:uid="{00000000-0005-0000-0000-0000860B0000}"/>
    <cellStyle name="_우수관공_우수관공_04-포장공_폐기물처리내역서_중앙로폐기물내역서" xfId="9487" xr:uid="{00000000-0005-0000-0000-0000870B0000}"/>
    <cellStyle name="_우수관공_우수관공_07.포장공" xfId="9488" xr:uid="{00000000-0005-0000-0000-0000880B0000}"/>
    <cellStyle name="_우수관공_우수관공_07.포장공_폐기물처리내역서" xfId="9489" xr:uid="{00000000-0005-0000-0000-0000890B0000}"/>
    <cellStyle name="_우수관공_우수관공_07.포장공_폐기물처리내역서_중앙로폐기물내역서" xfId="9490" xr:uid="{00000000-0005-0000-0000-00008A0B0000}"/>
    <cellStyle name="_우수관공_우수관공_비탈면안정공" xfId="9491" xr:uid="{00000000-0005-0000-0000-00008B0B0000}"/>
    <cellStyle name="_우수관공_우수관공_비탈면안정공_폐기물처리내역서" xfId="9492" xr:uid="{00000000-0005-0000-0000-00008C0B0000}"/>
    <cellStyle name="_우수관공_우수관공_비탈면안정공_폐기물처리내역서_중앙로폐기물내역서" xfId="9493" xr:uid="{00000000-0005-0000-0000-00008D0B0000}"/>
    <cellStyle name="_우수관공_우수관공_폐기물처리내역서" xfId="9494" xr:uid="{00000000-0005-0000-0000-00008E0B0000}"/>
    <cellStyle name="_우수관공_우수관공_폐기물처리내역서_중앙로폐기물내역서" xfId="9495" xr:uid="{00000000-0005-0000-0000-00008F0B0000}"/>
    <cellStyle name="_우수관공_우수관공1" xfId="9496" xr:uid="{00000000-0005-0000-0000-0000900B0000}"/>
    <cellStyle name="_우수관공_우수관공1_04-포장공" xfId="9497" xr:uid="{00000000-0005-0000-0000-0000910B0000}"/>
    <cellStyle name="_우수관공_우수관공1_04-포장공_폐기물처리내역서" xfId="9498" xr:uid="{00000000-0005-0000-0000-0000920B0000}"/>
    <cellStyle name="_우수관공_우수관공1_04-포장공_폐기물처리내역서_중앙로폐기물내역서" xfId="9499" xr:uid="{00000000-0005-0000-0000-0000930B0000}"/>
    <cellStyle name="_우수관공_우수관공1_07.포장공" xfId="9500" xr:uid="{00000000-0005-0000-0000-0000940B0000}"/>
    <cellStyle name="_우수관공_우수관공1_07.포장공_폐기물처리내역서" xfId="9501" xr:uid="{00000000-0005-0000-0000-0000950B0000}"/>
    <cellStyle name="_우수관공_우수관공1_07.포장공_폐기물처리내역서_중앙로폐기물내역서" xfId="9502" xr:uid="{00000000-0005-0000-0000-0000960B0000}"/>
    <cellStyle name="_우수관공_우수관공1_비탈면안정공" xfId="9503" xr:uid="{00000000-0005-0000-0000-0000970B0000}"/>
    <cellStyle name="_우수관공_우수관공1_비탈면안정공_폐기물처리내역서" xfId="9504" xr:uid="{00000000-0005-0000-0000-0000980B0000}"/>
    <cellStyle name="_우수관공_우수관공1_비탈면안정공_폐기물처리내역서_중앙로폐기물내역서" xfId="9505" xr:uid="{00000000-0005-0000-0000-0000990B0000}"/>
    <cellStyle name="_우수관공_우수관공1_폐기물처리내역서" xfId="9506" xr:uid="{00000000-0005-0000-0000-00009A0B0000}"/>
    <cellStyle name="_우수관공_우수관공1_폐기물처리내역서_중앙로폐기물내역서" xfId="9507" xr:uid="{00000000-0005-0000-0000-00009B0B0000}"/>
    <cellStyle name="_우수관공_폐기물처리내역서" xfId="9508" xr:uid="{00000000-0005-0000-0000-00009C0B0000}"/>
    <cellStyle name="_우수관공_폐기물처리내역서_중앙로폐기물내역서" xfId="9509" xr:uid="{00000000-0005-0000-0000-00009D0B0000}"/>
    <cellStyle name="_우수관공1" xfId="9510" xr:uid="{00000000-0005-0000-0000-00009E0B0000}"/>
    <cellStyle name="_우수관공1_04-포장공" xfId="9511" xr:uid="{00000000-0005-0000-0000-00009F0B0000}"/>
    <cellStyle name="_우수관공1_04-포장공_폐기물처리내역서" xfId="9512" xr:uid="{00000000-0005-0000-0000-0000A00B0000}"/>
    <cellStyle name="_우수관공1_04-포장공_폐기물처리내역서_중앙로폐기물내역서" xfId="9513" xr:uid="{00000000-0005-0000-0000-0000A10B0000}"/>
    <cellStyle name="_우수관공1_07.포장공" xfId="9514" xr:uid="{00000000-0005-0000-0000-0000A20B0000}"/>
    <cellStyle name="_우수관공1_07.포장공_폐기물처리내역서" xfId="9515" xr:uid="{00000000-0005-0000-0000-0000A30B0000}"/>
    <cellStyle name="_우수관공1_07.포장공_폐기물처리내역서_중앙로폐기물내역서" xfId="9516" xr:uid="{00000000-0005-0000-0000-0000A40B0000}"/>
    <cellStyle name="_우수관공1_비탈면안정공" xfId="9517" xr:uid="{00000000-0005-0000-0000-0000A50B0000}"/>
    <cellStyle name="_우수관공1_비탈면안정공_폐기물처리내역서" xfId="9518" xr:uid="{00000000-0005-0000-0000-0000A60B0000}"/>
    <cellStyle name="_우수관공1_비탈면안정공_폐기물처리내역서_중앙로폐기물내역서" xfId="9519" xr:uid="{00000000-0005-0000-0000-0000A70B0000}"/>
    <cellStyle name="_우수관공1_폐기물처리내역서" xfId="9520" xr:uid="{00000000-0005-0000-0000-0000A80B0000}"/>
    <cellStyle name="_우수관공1_폐기물처리내역서_중앙로폐기물내역서" xfId="9521" xr:uid="{00000000-0005-0000-0000-0000A90B0000}"/>
    <cellStyle name="_우수받이" xfId="9522" xr:uid="{00000000-0005-0000-0000-0000AA0B0000}"/>
    <cellStyle name="_우수받이_04-포장공" xfId="9523" xr:uid="{00000000-0005-0000-0000-0000AB0B0000}"/>
    <cellStyle name="_우수받이_04-포장공_폐기물처리내역서" xfId="9524" xr:uid="{00000000-0005-0000-0000-0000AC0B0000}"/>
    <cellStyle name="_우수받이_04-포장공_폐기물처리내역서_중앙로폐기물내역서" xfId="9525" xr:uid="{00000000-0005-0000-0000-0000AD0B0000}"/>
    <cellStyle name="_우수받이_07.포장공" xfId="9526" xr:uid="{00000000-0005-0000-0000-0000AE0B0000}"/>
    <cellStyle name="_우수받이_07.포장공_폐기물처리내역서" xfId="9527" xr:uid="{00000000-0005-0000-0000-0000AF0B0000}"/>
    <cellStyle name="_우수받이_07.포장공_폐기물처리내역서_중앙로폐기물내역서" xfId="9528" xr:uid="{00000000-0005-0000-0000-0000B00B0000}"/>
    <cellStyle name="_우수받이_비탈면안정공" xfId="9529" xr:uid="{00000000-0005-0000-0000-0000B10B0000}"/>
    <cellStyle name="_우수받이_비탈면안정공_폐기물처리내역서" xfId="9530" xr:uid="{00000000-0005-0000-0000-0000B20B0000}"/>
    <cellStyle name="_우수받이_비탈면안정공_폐기물처리내역서_중앙로폐기물내역서" xfId="9531" xr:uid="{00000000-0005-0000-0000-0000B30B0000}"/>
    <cellStyle name="_우수받이_우수관공" xfId="9532" xr:uid="{00000000-0005-0000-0000-0000B40B0000}"/>
    <cellStyle name="_우수받이_우수관공_04-포장공" xfId="9533" xr:uid="{00000000-0005-0000-0000-0000B50B0000}"/>
    <cellStyle name="_우수받이_우수관공_04-포장공_폐기물처리내역서" xfId="9534" xr:uid="{00000000-0005-0000-0000-0000B60B0000}"/>
    <cellStyle name="_우수받이_우수관공_04-포장공_폐기물처리내역서_중앙로폐기물내역서" xfId="9535" xr:uid="{00000000-0005-0000-0000-0000B70B0000}"/>
    <cellStyle name="_우수받이_우수관공_07.포장공" xfId="9536" xr:uid="{00000000-0005-0000-0000-0000B80B0000}"/>
    <cellStyle name="_우수받이_우수관공_07.포장공_폐기물처리내역서" xfId="9537" xr:uid="{00000000-0005-0000-0000-0000B90B0000}"/>
    <cellStyle name="_우수받이_우수관공_07.포장공_폐기물처리내역서_중앙로폐기물내역서" xfId="9538" xr:uid="{00000000-0005-0000-0000-0000BA0B0000}"/>
    <cellStyle name="_우수받이_우수관공_비탈면안정공" xfId="9539" xr:uid="{00000000-0005-0000-0000-0000BB0B0000}"/>
    <cellStyle name="_우수받이_우수관공_비탈면안정공_폐기물처리내역서" xfId="9540" xr:uid="{00000000-0005-0000-0000-0000BC0B0000}"/>
    <cellStyle name="_우수받이_우수관공_비탈면안정공_폐기물처리내역서_중앙로폐기물내역서" xfId="9541" xr:uid="{00000000-0005-0000-0000-0000BD0B0000}"/>
    <cellStyle name="_우수받이_우수관공_폐기물처리내역서" xfId="9542" xr:uid="{00000000-0005-0000-0000-0000BE0B0000}"/>
    <cellStyle name="_우수받이_우수관공_폐기물처리내역서_중앙로폐기물내역서" xfId="9543" xr:uid="{00000000-0005-0000-0000-0000BF0B0000}"/>
    <cellStyle name="_우수받이_우수관공1" xfId="9544" xr:uid="{00000000-0005-0000-0000-0000C00B0000}"/>
    <cellStyle name="_우수받이_우수관공1_04-포장공" xfId="9545" xr:uid="{00000000-0005-0000-0000-0000C10B0000}"/>
    <cellStyle name="_우수받이_우수관공1_04-포장공_폐기물처리내역서" xfId="9546" xr:uid="{00000000-0005-0000-0000-0000C20B0000}"/>
    <cellStyle name="_우수받이_우수관공1_04-포장공_폐기물처리내역서_중앙로폐기물내역서" xfId="9547" xr:uid="{00000000-0005-0000-0000-0000C30B0000}"/>
    <cellStyle name="_우수받이_우수관공1_07.포장공" xfId="9548" xr:uid="{00000000-0005-0000-0000-0000C40B0000}"/>
    <cellStyle name="_우수받이_우수관공1_07.포장공_폐기물처리내역서" xfId="9549" xr:uid="{00000000-0005-0000-0000-0000C50B0000}"/>
    <cellStyle name="_우수받이_우수관공1_07.포장공_폐기물처리내역서_중앙로폐기물내역서" xfId="9550" xr:uid="{00000000-0005-0000-0000-0000C60B0000}"/>
    <cellStyle name="_우수받이_우수관공1_비탈면안정공" xfId="9551" xr:uid="{00000000-0005-0000-0000-0000C70B0000}"/>
    <cellStyle name="_우수받이_우수관공1_비탈면안정공_폐기물처리내역서" xfId="9552" xr:uid="{00000000-0005-0000-0000-0000C80B0000}"/>
    <cellStyle name="_우수받이_우수관공1_비탈면안정공_폐기물처리내역서_중앙로폐기물내역서" xfId="9553" xr:uid="{00000000-0005-0000-0000-0000C90B0000}"/>
    <cellStyle name="_우수받이_우수관공1_폐기물처리내역서" xfId="9554" xr:uid="{00000000-0005-0000-0000-0000CA0B0000}"/>
    <cellStyle name="_우수받이_우수관공1_폐기물처리내역서_중앙로폐기물내역서" xfId="9555" xr:uid="{00000000-0005-0000-0000-0000CB0B0000}"/>
    <cellStyle name="_우수받이_폐기물처리내역서" xfId="9556" xr:uid="{00000000-0005-0000-0000-0000CC0B0000}"/>
    <cellStyle name="_우수받이_폐기물처리내역서_중앙로폐기물내역서" xfId="9557" xr:uid="{00000000-0005-0000-0000-0000CD0B0000}"/>
    <cellStyle name="_우수토실(A-LINE)집계표" xfId="151" xr:uid="{00000000-0005-0000-0000-0000CE0B0000}"/>
    <cellStyle name="_울산실시설계내역서(하이테콤)-B" xfId="9558" xr:uid="{00000000-0005-0000-0000-0000CF0B0000}"/>
    <cellStyle name="_원가세부내역" xfId="9559" xr:uid="{00000000-0005-0000-0000-0000D00B0000}"/>
    <cellStyle name="_원동천교(상)외-수량수정" xfId="9560" xr:uid="{00000000-0005-0000-0000-0000D10B0000}"/>
    <cellStyle name="_원동천교(상)외-수량수정 2" xfId="9561" xr:uid="{00000000-0005-0000-0000-0000D20B0000}"/>
    <cellStyle name="_유첨3(서식)" xfId="152" xr:uid="{00000000-0005-0000-0000-0000D30B0000}"/>
    <cellStyle name="_유첨3(서식)_1" xfId="153" xr:uid="{00000000-0005-0000-0000-0000D40B0000}"/>
    <cellStyle name="_음성방향-p1" xfId="9562" xr:uid="{00000000-0005-0000-0000-0000D50B0000}"/>
    <cellStyle name="_인원계획표 " xfId="4551" xr:uid="{00000000-0005-0000-0000-0000D60B0000}"/>
    <cellStyle name="_인원계획표  2" xfId="9563" xr:uid="{00000000-0005-0000-0000-0000D70B0000}"/>
    <cellStyle name="_인원계획표 _3차구청심의내용서" xfId="4552" xr:uid="{00000000-0005-0000-0000-0000D80B0000}"/>
    <cellStyle name="_인원계획표 _3차구청심의내용서 2" xfId="9564" xr:uid="{00000000-0005-0000-0000-0000D90B0000}"/>
    <cellStyle name="_인원계획표 _3차구청심의내용서(1)" xfId="4553" xr:uid="{00000000-0005-0000-0000-0000DA0B0000}"/>
    <cellStyle name="_인원계획표 _3차구청심의내용서(1) 2" xfId="9565" xr:uid="{00000000-0005-0000-0000-0000DB0B0000}"/>
    <cellStyle name="_인원계획표 _3차구청심의내용서(1)_도로굴착 복구비 정비대장-1" xfId="4554" xr:uid="{00000000-0005-0000-0000-0000DC0B0000}"/>
    <cellStyle name="_인원계획표 _3차구청심의내용서(1)_도로굴착 복구비 정비대장-1 2" xfId="9566" xr:uid="{00000000-0005-0000-0000-0000DD0B0000}"/>
    <cellStyle name="_인원계획표 _3차구청심의내용서_3차구청심의내용서(1)" xfId="4555" xr:uid="{00000000-0005-0000-0000-0000DE0B0000}"/>
    <cellStyle name="_인원계획표 _3차구청심의내용서_3차구청심의내용서(1) 2" xfId="9567" xr:uid="{00000000-0005-0000-0000-0000DF0B0000}"/>
    <cellStyle name="_인원계획표 _3차구청심의내용서_3차구청심의내용서(1)_3차구청심의내용서(1)" xfId="4556" xr:uid="{00000000-0005-0000-0000-0000E00B0000}"/>
    <cellStyle name="_인원계획표 _3차구청심의내용서_3차구청심의내용서(1)_3차구청심의내용서(1) 2" xfId="9568" xr:uid="{00000000-0005-0000-0000-0000E10B0000}"/>
    <cellStyle name="_인원계획표 _3차구청심의내용서_3차구청심의내용서(1)_3차구청심의내용서(1)_도로굴착 복구비 정비대장-1" xfId="4557" xr:uid="{00000000-0005-0000-0000-0000E20B0000}"/>
    <cellStyle name="_인원계획표 _3차구청심의내용서_3차구청심의내용서(1)_3차구청심의내용서(1)_도로굴착 복구비 정비대장-1 2" xfId="9569" xr:uid="{00000000-0005-0000-0000-0000E30B0000}"/>
    <cellStyle name="_인원계획표 _3차구청심의내용서_3차구청심의내용서(1)_개포동 달터공원외2개소" xfId="4558" xr:uid="{00000000-0005-0000-0000-0000E40B0000}"/>
    <cellStyle name="_인원계획표 _3차구청심의내용서_3차구청심의내용서(1)_개포동 달터공원외2개소_개원길경기여고주변외3최종" xfId="4559" xr:uid="{00000000-0005-0000-0000-0000E50B0000}"/>
    <cellStyle name="_인원계획표 _3차구청심의내용서_3차구청심의내용서(1)_개포동 달터공원외2개소_수서동하나로길외1개소1차설계" xfId="4560" xr:uid="{00000000-0005-0000-0000-0000E60B0000}"/>
    <cellStyle name="_인원계획표 _3차구청심의내용서_3차구청심의내용서(1)_계약금액변경에따른 실정보고서철" xfId="4561" xr:uid="{00000000-0005-0000-0000-0000E70B0000}"/>
    <cellStyle name="_인원계획표 _3차구청심의내용서_3차구청심의내용서(1)_계약금액변경에따른 실정보고서철 2" xfId="9570" xr:uid="{00000000-0005-0000-0000-0000E80B0000}"/>
    <cellStyle name="_인원계획표 _3차구청심의내용서_3차구청심의내용서(1)_계약금액변경에따른 실정보고서철_도로굴착 복구비 정비대장-1" xfId="4562" xr:uid="{00000000-0005-0000-0000-0000E90B0000}"/>
    <cellStyle name="_인원계획표 _3차구청심의내용서_3차구청심의내용서(1)_계약금액변경에따른 실정보고서철_도로굴착 복구비 정비대장-1 2" xfId="9571" xr:uid="{00000000-0005-0000-0000-0000EA0B0000}"/>
    <cellStyle name="_인원계획표 _3차구청심의내용서_3차구청심의내용서(1)_굴착승인 미굴착내역" xfId="4563" xr:uid="{00000000-0005-0000-0000-0000EB0B0000}"/>
    <cellStyle name="_인원계획표 _3차구청심의내용서_3차구청심의내용서(1)_굴착승인 미굴착내역 2" xfId="9572" xr:uid="{00000000-0005-0000-0000-0000EC0B0000}"/>
    <cellStyle name="_인원계획표 _3차구청심의내용서_3차구청심의내용서(1)_굴착승인 미굴착내역_도로굴착 복구비 정비대장-1" xfId="4564" xr:uid="{00000000-0005-0000-0000-0000ED0B0000}"/>
    <cellStyle name="_인원계획표 _3차구청심의내용서_3차구청심의내용서(1)_굴착승인 미굴착내역_도로굴착 복구비 정비대장-1 2" xfId="9573" xr:uid="{00000000-0005-0000-0000-0000EE0B0000}"/>
    <cellStyle name="_인원계획표 _3차구청심의내용서_3차구청심의내용서(1)_대모산길 수량산출서" xfId="4565" xr:uid="{00000000-0005-0000-0000-0000EF0B0000}"/>
    <cellStyle name="_인원계획표 _3차구청심의내용서_3차구청심의내용서(1)_대모산길 수량산출서_개포동 달터공원외2개소" xfId="4566" xr:uid="{00000000-0005-0000-0000-0000F00B0000}"/>
    <cellStyle name="_인원계획표 _3차구청심의내용서_3차구청심의내용서(1)_대모산길 수량산출서_개포동 달터공원외2개소_개원길경기여고주변외3최종" xfId="4567" xr:uid="{00000000-0005-0000-0000-0000F10B0000}"/>
    <cellStyle name="_인원계획표 _3차구청심의내용서_3차구청심의내용서(1)_대모산길 수량산출서_개포동 달터공원외2개소_수서동하나로길외1개소1차설계" xfId="4568" xr:uid="{00000000-0005-0000-0000-0000F20B0000}"/>
    <cellStyle name="_인원계획표 _3차구청심의내용서_3차구청심의내용서(1)_대모산길 수량산출서_대모산준공-p" xfId="4569" xr:uid="{00000000-0005-0000-0000-0000F30B0000}"/>
    <cellStyle name="_인원계획표 _3차구청심의내용서_3차구청심의내용서(1)_대모산길 수량산출서_대모산준공-p_개원길경기여고주변외3최종" xfId="4570" xr:uid="{00000000-0005-0000-0000-0000F40B0000}"/>
    <cellStyle name="_인원계획표 _3차구청심의내용서_3차구청심의내용서(1)_대모산길 수량산출서_대모산준공-p_수서동하나로길외1개소1차설계" xfId="4571" xr:uid="{00000000-0005-0000-0000-0000F50B0000}"/>
    <cellStyle name="_인원계획표 _3차구청심의내용서_3차구청심의내용서(1)_대모산길 수량산출서_설계서및수량산출서(계약)-설계변경-p" xfId="4572" xr:uid="{00000000-0005-0000-0000-0000F60B0000}"/>
    <cellStyle name="_인원계획표 _3차구청심의내용서_3차구청심의내용서(1)_대모산길 수량산출서_설계서및수량산출서(계약)-설계변경-p_개원길경기여고주변외3최종" xfId="4573" xr:uid="{00000000-0005-0000-0000-0000F70B0000}"/>
    <cellStyle name="_인원계획표 _3차구청심의내용서_3차구청심의내용서(1)_대모산길 수량산출서_설계서및수량산출서(계약)-설계변경-p_수서동하나로길외1개소1차설계" xfId="4574" xr:uid="{00000000-0005-0000-0000-0000F80B0000}"/>
    <cellStyle name="_인원계획표 _3차구청심의내용서_3차구청심의내용서(1)_대모산길 수량산출서_설계서및수량산출서(계약)-설계변경-p-이전비변경" xfId="4575" xr:uid="{00000000-0005-0000-0000-0000F90B0000}"/>
    <cellStyle name="_인원계획표 _3차구청심의내용서_3차구청심의내용서(1)_대모산길 수량산출서_설계서및수량산출서(계약)-설계변경-p-이전비변경_개원길경기여고주변외3최종" xfId="4576" xr:uid="{00000000-0005-0000-0000-0000FA0B0000}"/>
    <cellStyle name="_인원계획표 _3차구청심의내용서_3차구청심의내용서(1)_대모산길 수량산출서_설계서및수량산출서(계약)-설계변경-p-이전비변경_수서동하나로길외1개소1차설계" xfId="4577" xr:uid="{00000000-0005-0000-0000-0000FB0B0000}"/>
    <cellStyle name="_인원계획표 _3차구청심의내용서_3차구청심의내용서(1)_대모산길 수량산출서_수량산출서" xfId="4578" xr:uid="{00000000-0005-0000-0000-0000FC0B0000}"/>
    <cellStyle name="_인원계획표 _3차구청심의내용서_3차구청심의내용서(1)_대모산길 수량산출서_수량산출서(보도육교)" xfId="4579" xr:uid="{00000000-0005-0000-0000-0000FD0B0000}"/>
    <cellStyle name="_인원계획표 _3차구청심의내용서_3차구청심의내용서(1)_대모산길 수량산출서_수량산출서(보도육교)_수량산출서(보도육교)" xfId="4580" xr:uid="{00000000-0005-0000-0000-0000FE0B0000}"/>
    <cellStyle name="_인원계획표 _3차구청심의내용서_3차구청심의내용서(1)_대모산길 수량산출서_수량산출서(보도육교)_수량산출서(양재천)" xfId="4581" xr:uid="{00000000-0005-0000-0000-0000FF0B0000}"/>
    <cellStyle name="_인원계획표 _3차구청심의내용서_3차구청심의내용서(1)_대모산길 수량산출서_수량산출서(영희초등학교)" xfId="4582" xr:uid="{00000000-0005-0000-0000-0000000C0000}"/>
    <cellStyle name="_인원계획표 _3차구청심의내용서_3차구청심의내용서(1)_대모산길 수량산출서_수량산출서(영희초등학교)_개포동 달터공원외2개소" xfId="4583" xr:uid="{00000000-0005-0000-0000-0000010C0000}"/>
    <cellStyle name="_인원계획표 _3차구청심의내용서_3차구청심의내용서(1)_대모산길 수량산출서_수량산출서(영희초등학교)_개포동 달터공원외2개소_개원길경기여고주변외3최종" xfId="4584" xr:uid="{00000000-0005-0000-0000-0000020C0000}"/>
    <cellStyle name="_인원계획표 _3차구청심의내용서_3차구청심의내용서(1)_대모산길 수량산출서_수량산출서(영희초등학교)_개포동 달터공원외2개소_수서동하나로길외1개소1차설계" xfId="4585" xr:uid="{00000000-0005-0000-0000-0000030C0000}"/>
    <cellStyle name="_인원계획표 _3차구청심의내용서_3차구청심의내용서(1)_대모산길 수량산출서_수량산출서(영희초등학교)_수량산출서(보도육교)" xfId="4586" xr:uid="{00000000-0005-0000-0000-0000040C0000}"/>
    <cellStyle name="_인원계획표 _3차구청심의내용서_3차구청심의내용서(1)_대모산길 수량산출서_수량산출서(영희초등학교)_수량산출서(보도육교)_수량산출서(보도육교)" xfId="4587" xr:uid="{00000000-0005-0000-0000-0000050C0000}"/>
    <cellStyle name="_인원계획표 _3차구청심의내용서_3차구청심의내용서(1)_대모산길 수량산출서_수량산출서(영희초등학교)_수량산출서(보도육교)_수량산출서(양재천)" xfId="4588" xr:uid="{00000000-0005-0000-0000-0000060C0000}"/>
    <cellStyle name="_인원계획표 _3차구청심의내용서_3차구청심의내용서(1)_대모산길 수량산출서_수량산출서_개포동 달터공원외2개소" xfId="4589" xr:uid="{00000000-0005-0000-0000-0000070C0000}"/>
    <cellStyle name="_인원계획표 _3차구청심의내용서_3차구청심의내용서(1)_대모산길 수량산출서_수량산출서_개포동 달터공원외2개소_개원길경기여고주변외3최종" xfId="4590" xr:uid="{00000000-0005-0000-0000-0000080C0000}"/>
    <cellStyle name="_인원계획표 _3차구청심의내용서_3차구청심의내용서(1)_대모산길 수량산출서_수량산출서_개포동 달터공원외2개소_수서동하나로길외1개소1차설계" xfId="4591" xr:uid="{00000000-0005-0000-0000-0000090C0000}"/>
    <cellStyle name="_인원계획표 _3차구청심의내용서_3차구청심의내용서(1)_대모산길 수량산출서_수량산출서_수량산출서(보도육교)" xfId="4592" xr:uid="{00000000-0005-0000-0000-00000A0C0000}"/>
    <cellStyle name="_인원계획표 _3차구청심의내용서_3차구청심의내용서(1)_대모산길 수량산출서_수량산출서_수량산출서(보도육교)_수량산출서(보도육교)" xfId="4593" xr:uid="{00000000-0005-0000-0000-00000B0C0000}"/>
    <cellStyle name="_인원계획표 _3차구청심의내용서_3차구청심의내용서(1)_대모산길 수량산출서_수량산출서_수량산출서(보도육교)_수량산출서(양재천)" xfId="4594" xr:uid="{00000000-0005-0000-0000-00000C0C0000}"/>
    <cellStyle name="_인원계획표 _3차구청심의내용서_3차구청심의내용서(1)_대모산길 수량산출서_수량산출서-p변경-폭변경-가로수분변경" xfId="4595" xr:uid="{00000000-0005-0000-0000-00000D0C0000}"/>
    <cellStyle name="_인원계획표 _3차구청심의내용서_3차구청심의내용서(1)_대모산길 수량산출서_수량산출서-p변경-폭변경-가로수분변경_개원길경기여고주변외3최종" xfId="4596" xr:uid="{00000000-0005-0000-0000-00000E0C0000}"/>
    <cellStyle name="_인원계획표 _3차구청심의내용서_3차구청심의내용서(1)_대모산길 수량산출서_수량산출서-p변경-폭변경-가로수분변경_수서동하나로길외1개소1차설계" xfId="4597" xr:uid="{00000000-0005-0000-0000-00000F0C0000}"/>
    <cellStyle name="_인원계획표 _3차구청심의내용서_3차구청심의내용서(1)_대모산길 수량산출서_역삼동619주변외 개소 수량산출서(수정)" xfId="4598" xr:uid="{00000000-0005-0000-0000-0000100C0000}"/>
    <cellStyle name="_인원계획표 _3차구청심의내용서_3차구청심의내용서(1)_대모산길 수량산출서_역삼동619주변외 개소 수량산출서(수정)_개포동 달터공원외2개소" xfId="4599" xr:uid="{00000000-0005-0000-0000-0000110C0000}"/>
    <cellStyle name="_인원계획표 _3차구청심의내용서_3차구청심의내용서(1)_대모산길 수량산출서_역삼동619주변외 개소 수량산출서(수정)_개포동 달터공원외2개소_개원길경기여고주변외3최종" xfId="4600" xr:uid="{00000000-0005-0000-0000-0000120C0000}"/>
    <cellStyle name="_인원계획표 _3차구청심의내용서_3차구청심의내용서(1)_대모산길 수량산출서_역삼동619주변외 개소 수량산출서(수정)_개포동 달터공원외2개소_수서동하나로길외1개소1차설계" xfId="4601" xr:uid="{00000000-0005-0000-0000-0000130C0000}"/>
    <cellStyle name="_인원계획표 _3차구청심의내용서_3차구청심의내용서(1)_대모산길 수량산출서_역삼동619주변외 개소 수량산출서(수정)_수량산출서(보도육교)" xfId="4602" xr:uid="{00000000-0005-0000-0000-0000140C0000}"/>
    <cellStyle name="_인원계획표 _3차구청심의내용서_3차구청심의내용서(1)_대모산길 수량산출서_역삼동619주변외 개소 수량산출서(수정)_수량산출서(보도육교)_수량산출서(보도육교)" xfId="4603" xr:uid="{00000000-0005-0000-0000-0000150C0000}"/>
    <cellStyle name="_인원계획표 _3차구청심의내용서_3차구청심의내용서(1)_대모산길 수량산출서_역삼동619주변외 개소 수량산출서(수정)_수량산출서(보도육교)_수량산출서(양재천)" xfId="4604" xr:uid="{00000000-0005-0000-0000-0000160C0000}"/>
    <cellStyle name="_인원계획표 _3차구청심의내용서_3차구청심의내용서(1)_대모산길 수량산출서_영희초교 설계(탄성2+2.65보도 )" xfId="4605" xr:uid="{00000000-0005-0000-0000-0000170C0000}"/>
    <cellStyle name="_인원계획표 _3차구청심의내용서_3차구청심의내용서(1)_대모산길 수량산출서_영희초교 설계(탄성2+2.65보도 )_개포동 달터공원외2개소" xfId="4606" xr:uid="{00000000-0005-0000-0000-0000180C0000}"/>
    <cellStyle name="_인원계획표 _3차구청심의내용서_3차구청심의내용서(1)_대모산길 수량산출서_영희초교 설계(탄성2+2.65보도 )_개포동 달터공원외2개소_개원길경기여고주변외3최종" xfId="4607" xr:uid="{00000000-0005-0000-0000-0000190C0000}"/>
    <cellStyle name="_인원계획표 _3차구청심의내용서_3차구청심의내용서(1)_대모산길 수량산출서_영희초교 설계(탄성2+2.65보도 )_개포동 달터공원외2개소_수서동하나로길외1개소1차설계" xfId="4608" xr:uid="{00000000-0005-0000-0000-00001A0C0000}"/>
    <cellStyle name="_인원계획표 _3차구청심의내용서_3차구청심의내용서(1)_대모산길 수량산출서_영희초교 설계(탄성2+2.65보도 )_수량산출서(보도육교)" xfId="4609" xr:uid="{00000000-0005-0000-0000-00001B0C0000}"/>
    <cellStyle name="_인원계획표 _3차구청심의내용서_3차구청심의내용서(1)_대모산길 수량산출서_영희초교 설계(탄성2+2.65보도 )_수량산출서(보도육교)_수량산출서(보도육교)" xfId="4610" xr:uid="{00000000-0005-0000-0000-00001C0C0000}"/>
    <cellStyle name="_인원계획표 _3차구청심의내용서_3차구청심의내용서(1)_대모산길 수량산출서_영희초교 설계(탄성2+2.65보도 )_수량산출서(보도육교)_수량산출서(양재천)" xfId="4611" xr:uid="{00000000-0005-0000-0000-00001D0C0000}"/>
    <cellStyle name="_인원계획표 _3차구청심의내용서_3차구청심의내용서(1)_도로굴착 복구비 정비대장-1" xfId="4612" xr:uid="{00000000-0005-0000-0000-00001E0C0000}"/>
    <cellStyle name="_인원계획표 _3차구청심의내용서_3차구청심의내용서(1)_도로굴착 복구비 정비대장-1 2" xfId="9574" xr:uid="{00000000-0005-0000-0000-00001F0C0000}"/>
    <cellStyle name="_인원계획표 _3차구청심의내용서_3차구청심의내용서(1)_사본 - 2005년도 수량산출서(연재훈)" xfId="4613" xr:uid="{00000000-0005-0000-0000-0000200C0000}"/>
    <cellStyle name="_인원계획표 _3차구청심의내용서_3차구청심의내용서(1)_사본 - 2005년도 수량산출서(연재훈)_개포동 달터공원외2개소" xfId="4614" xr:uid="{00000000-0005-0000-0000-0000210C0000}"/>
    <cellStyle name="_인원계획표 _3차구청심의내용서_3차구청심의내용서(1)_사본 - 2005년도 수량산출서(연재훈)_개포동 달터공원외2개소_개원길경기여고주변외3최종" xfId="4615" xr:uid="{00000000-0005-0000-0000-0000220C0000}"/>
    <cellStyle name="_인원계획표 _3차구청심의내용서_3차구청심의내용서(1)_사본 - 2005년도 수량산출서(연재훈)_개포동 달터공원외2개소_수서동하나로길외1개소1차설계" xfId="4616" xr:uid="{00000000-0005-0000-0000-0000230C0000}"/>
    <cellStyle name="_인원계획표 _3차구청심의내용서_3차구청심의내용서(1)_사본 - 2005년도 수량산출서(연재훈)_대모산준공-p" xfId="4617" xr:uid="{00000000-0005-0000-0000-0000240C0000}"/>
    <cellStyle name="_인원계획표 _3차구청심의내용서_3차구청심의내용서(1)_사본 - 2005년도 수량산출서(연재훈)_대모산준공-p_개원길경기여고주변외3최종" xfId="4618" xr:uid="{00000000-0005-0000-0000-0000250C0000}"/>
    <cellStyle name="_인원계획표 _3차구청심의내용서_3차구청심의내용서(1)_사본 - 2005년도 수량산출서(연재훈)_대모산준공-p_수서동하나로길외1개소1차설계" xfId="4619" xr:uid="{00000000-0005-0000-0000-0000260C0000}"/>
    <cellStyle name="_인원계획표 _3차구청심의내용서_3차구청심의내용서(1)_사본 - 2005년도 수량산출서(연재훈)_설계서및수량산출서(계약)-설계변경-p" xfId="4620" xr:uid="{00000000-0005-0000-0000-0000270C0000}"/>
    <cellStyle name="_인원계획표 _3차구청심의내용서_3차구청심의내용서(1)_사본 - 2005년도 수량산출서(연재훈)_설계서및수량산출서(계약)-설계변경-p_개원길경기여고주변외3최종" xfId="4621" xr:uid="{00000000-0005-0000-0000-0000280C0000}"/>
    <cellStyle name="_인원계획표 _3차구청심의내용서_3차구청심의내용서(1)_사본 - 2005년도 수량산출서(연재훈)_설계서및수량산출서(계약)-설계변경-p_수서동하나로길외1개소1차설계" xfId="4622" xr:uid="{00000000-0005-0000-0000-0000290C0000}"/>
    <cellStyle name="_인원계획표 _3차구청심의내용서_3차구청심의내용서(1)_사본 - 2005년도 수량산출서(연재훈)_설계서및수량산출서(계약)-설계변경-p-이전비변경" xfId="4623" xr:uid="{00000000-0005-0000-0000-00002A0C0000}"/>
    <cellStyle name="_인원계획표 _3차구청심의내용서_3차구청심의내용서(1)_사본 - 2005년도 수량산출서(연재훈)_설계서및수량산출서(계약)-설계변경-p-이전비변경_개원길경기여고주변외3최종" xfId="4624" xr:uid="{00000000-0005-0000-0000-00002B0C0000}"/>
    <cellStyle name="_인원계획표 _3차구청심의내용서_3차구청심의내용서(1)_사본 - 2005년도 수량산출서(연재훈)_설계서및수량산출서(계약)-설계변경-p-이전비변경_수서동하나로길외1개소1차설계" xfId="4625" xr:uid="{00000000-0005-0000-0000-00002C0C0000}"/>
    <cellStyle name="_인원계획표 _3차구청심의내용서_3차구청심의내용서(1)_사본 - 2005년도 수량산출서(연재훈)_수량산출서" xfId="4626" xr:uid="{00000000-0005-0000-0000-00002D0C0000}"/>
    <cellStyle name="_인원계획표 _3차구청심의내용서_3차구청심의내용서(1)_사본 - 2005년도 수량산출서(연재훈)_수량산출서(보도육교)" xfId="4627" xr:uid="{00000000-0005-0000-0000-00002E0C0000}"/>
    <cellStyle name="_인원계획표 _3차구청심의내용서_3차구청심의내용서(1)_사본 - 2005년도 수량산출서(연재훈)_수량산출서(보도육교)_수량산출서(보도육교)" xfId="4628" xr:uid="{00000000-0005-0000-0000-00002F0C0000}"/>
    <cellStyle name="_인원계획표 _3차구청심의내용서_3차구청심의내용서(1)_사본 - 2005년도 수량산출서(연재훈)_수량산출서(보도육교)_수량산출서(양재천)" xfId="4629" xr:uid="{00000000-0005-0000-0000-0000300C0000}"/>
    <cellStyle name="_인원계획표 _3차구청심의내용서_3차구청심의내용서(1)_사본 - 2005년도 수량산출서(연재훈)_수량산출서(영희초등학교)" xfId="4630" xr:uid="{00000000-0005-0000-0000-0000310C0000}"/>
    <cellStyle name="_인원계획표 _3차구청심의내용서_3차구청심의내용서(1)_사본 - 2005년도 수량산출서(연재훈)_수량산출서(영희초등학교)_개포동 달터공원외2개소" xfId="4631" xr:uid="{00000000-0005-0000-0000-0000320C0000}"/>
    <cellStyle name="_인원계획표 _3차구청심의내용서_3차구청심의내용서(1)_사본 - 2005년도 수량산출서(연재훈)_수량산출서(영희초등학교)_개포동 달터공원외2개소_개원길경기여고주변외3최종" xfId="4632" xr:uid="{00000000-0005-0000-0000-0000330C0000}"/>
    <cellStyle name="_인원계획표 _3차구청심의내용서_3차구청심의내용서(1)_사본 - 2005년도 수량산출서(연재훈)_수량산출서(영희초등학교)_개포동 달터공원외2개소_수서동하나로길외1개소1차설계" xfId="4633" xr:uid="{00000000-0005-0000-0000-0000340C0000}"/>
    <cellStyle name="_인원계획표 _3차구청심의내용서_3차구청심의내용서(1)_사본 - 2005년도 수량산출서(연재훈)_수량산출서(영희초등학교)_수량산출서(보도육교)" xfId="4634" xr:uid="{00000000-0005-0000-0000-0000350C0000}"/>
    <cellStyle name="_인원계획표 _3차구청심의내용서_3차구청심의내용서(1)_사본 - 2005년도 수량산출서(연재훈)_수량산출서(영희초등학교)_수량산출서(보도육교)_수량산출서(보도육교)" xfId="4635" xr:uid="{00000000-0005-0000-0000-0000360C0000}"/>
    <cellStyle name="_인원계획표 _3차구청심의내용서_3차구청심의내용서(1)_사본 - 2005년도 수량산출서(연재훈)_수량산출서(영희초등학교)_수량산출서(보도육교)_수량산출서(양재천)" xfId="4636" xr:uid="{00000000-0005-0000-0000-0000370C0000}"/>
    <cellStyle name="_인원계획표 _3차구청심의내용서_3차구청심의내용서(1)_사본 - 2005년도 수량산출서(연재훈)_수량산출서_개포동 달터공원외2개소" xfId="4637" xr:uid="{00000000-0005-0000-0000-0000380C0000}"/>
    <cellStyle name="_인원계획표 _3차구청심의내용서_3차구청심의내용서(1)_사본 - 2005년도 수량산출서(연재훈)_수량산출서_개포동 달터공원외2개소_개원길경기여고주변외3최종" xfId="4638" xr:uid="{00000000-0005-0000-0000-0000390C0000}"/>
    <cellStyle name="_인원계획표 _3차구청심의내용서_3차구청심의내용서(1)_사본 - 2005년도 수량산출서(연재훈)_수량산출서_개포동 달터공원외2개소_수서동하나로길외1개소1차설계" xfId="4639" xr:uid="{00000000-0005-0000-0000-00003A0C0000}"/>
    <cellStyle name="_인원계획표 _3차구청심의내용서_3차구청심의내용서(1)_사본 - 2005년도 수량산출서(연재훈)_수량산출서_수량산출서(보도육교)" xfId="4640" xr:uid="{00000000-0005-0000-0000-00003B0C0000}"/>
    <cellStyle name="_인원계획표 _3차구청심의내용서_3차구청심의내용서(1)_사본 - 2005년도 수량산출서(연재훈)_수량산출서_수량산출서(보도육교)_수량산출서(보도육교)" xfId="4641" xr:uid="{00000000-0005-0000-0000-00003C0C0000}"/>
    <cellStyle name="_인원계획표 _3차구청심의내용서_3차구청심의내용서(1)_사본 - 2005년도 수량산출서(연재훈)_수량산출서_수량산출서(보도육교)_수량산출서(양재천)" xfId="4642" xr:uid="{00000000-0005-0000-0000-00003D0C0000}"/>
    <cellStyle name="_인원계획표 _3차구청심의내용서_3차구청심의내용서(1)_사본 - 2005년도 수량산출서(연재훈)_수량산출서-p변경-폭변경-가로수분변경" xfId="4643" xr:uid="{00000000-0005-0000-0000-00003E0C0000}"/>
    <cellStyle name="_인원계획표 _3차구청심의내용서_3차구청심의내용서(1)_사본 - 2005년도 수량산출서(연재훈)_수량산출서-p변경-폭변경-가로수분변경_개원길경기여고주변외3최종" xfId="4644" xr:uid="{00000000-0005-0000-0000-00003F0C0000}"/>
    <cellStyle name="_인원계획표 _3차구청심의내용서_3차구청심의내용서(1)_사본 - 2005년도 수량산출서(연재훈)_수량산출서-p변경-폭변경-가로수분변경_수서동하나로길외1개소1차설계" xfId="4645" xr:uid="{00000000-0005-0000-0000-0000400C0000}"/>
    <cellStyle name="_인원계획표 _3차구청심의내용서_3차구청심의내용서(1)_사본 - 2005년도 수량산출서(연재훈)_역삼동619주변외 개소 수량산출서(수정)" xfId="4646" xr:uid="{00000000-0005-0000-0000-0000410C0000}"/>
    <cellStyle name="_인원계획표 _3차구청심의내용서_3차구청심의내용서(1)_사본 - 2005년도 수량산출서(연재훈)_역삼동619주변외 개소 수량산출서(수정)_개포동 달터공원외2개소" xfId="4647" xr:uid="{00000000-0005-0000-0000-0000420C0000}"/>
    <cellStyle name="_인원계획표 _3차구청심의내용서_3차구청심의내용서(1)_사본 - 2005년도 수량산출서(연재훈)_역삼동619주변외 개소 수량산출서(수정)_개포동 달터공원외2개소_개원길경기여고주변외3최종" xfId="4648" xr:uid="{00000000-0005-0000-0000-0000430C0000}"/>
    <cellStyle name="_인원계획표 _3차구청심의내용서_3차구청심의내용서(1)_사본 - 2005년도 수량산출서(연재훈)_역삼동619주변외 개소 수량산출서(수정)_개포동 달터공원외2개소_수서동하나로길외1개소1차설계" xfId="4649" xr:uid="{00000000-0005-0000-0000-0000440C0000}"/>
    <cellStyle name="_인원계획표 _3차구청심의내용서_3차구청심의내용서(1)_사본 - 2005년도 수량산출서(연재훈)_역삼동619주변외 개소 수량산출서(수정)_수량산출서(보도육교)" xfId="4650" xr:uid="{00000000-0005-0000-0000-0000450C0000}"/>
    <cellStyle name="_인원계획표 _3차구청심의내용서_3차구청심의내용서(1)_사본 - 2005년도 수량산출서(연재훈)_역삼동619주변외 개소 수량산출서(수정)_수량산출서(보도육교)_수량산출서(보도육교)" xfId="4651" xr:uid="{00000000-0005-0000-0000-0000460C0000}"/>
    <cellStyle name="_인원계획표 _3차구청심의내용서_3차구청심의내용서(1)_사본 - 2005년도 수량산출서(연재훈)_역삼동619주변외 개소 수량산출서(수정)_수량산출서(보도육교)_수량산출서(양재천)" xfId="4652" xr:uid="{00000000-0005-0000-0000-0000470C0000}"/>
    <cellStyle name="_인원계획표 _3차구청심의내용서_3차구청심의내용서(1)_사본 - 2005년도 수량산출서(연재훈)_영희초교 설계(탄성2+2.65보도 )" xfId="4653" xr:uid="{00000000-0005-0000-0000-0000480C0000}"/>
    <cellStyle name="_인원계획표 _3차구청심의내용서_3차구청심의내용서(1)_사본 - 2005년도 수량산출서(연재훈)_영희초교 설계(탄성2+2.65보도 )_개포동 달터공원외2개소" xfId="4654" xr:uid="{00000000-0005-0000-0000-0000490C0000}"/>
    <cellStyle name="_인원계획표 _3차구청심의내용서_3차구청심의내용서(1)_사본 - 2005년도 수량산출서(연재훈)_영희초교 설계(탄성2+2.65보도 )_개포동 달터공원외2개소_개원길경기여고주변외3최종" xfId="4655" xr:uid="{00000000-0005-0000-0000-00004A0C0000}"/>
    <cellStyle name="_인원계획표 _3차구청심의내용서_3차구청심의내용서(1)_사본 - 2005년도 수량산출서(연재훈)_영희초교 설계(탄성2+2.65보도 )_개포동 달터공원외2개소_수서동하나로길외1개소1차설계" xfId="4656" xr:uid="{00000000-0005-0000-0000-00004B0C0000}"/>
    <cellStyle name="_인원계획표 _3차구청심의내용서_3차구청심의내용서(1)_사본 - 2005년도 수량산출서(연재훈)_영희초교 설계(탄성2+2.65보도 )_수량산출서(보도육교)" xfId="4657" xr:uid="{00000000-0005-0000-0000-00004C0C0000}"/>
    <cellStyle name="_인원계획표 _3차구청심의내용서_3차구청심의내용서(1)_사본 - 2005년도 수량산출서(연재훈)_영희초교 설계(탄성2+2.65보도 )_수량산출서(보도육교)_수량산출서(보도육교)" xfId="4658" xr:uid="{00000000-0005-0000-0000-00004D0C0000}"/>
    <cellStyle name="_인원계획표 _3차구청심의내용서_3차구청심의내용서(1)_사본 - 2005년도 수량산출서(연재훈)_영희초교 설계(탄성2+2.65보도 )_수량산출서(보도육교)_수량산출서(양재천)" xfId="4659" xr:uid="{00000000-0005-0000-0000-00004E0C0000}"/>
    <cellStyle name="_인원계획표 _3차구청심의내용서_3차구청심의내용서(1)_수량산출서" xfId="4660" xr:uid="{00000000-0005-0000-0000-00004F0C0000}"/>
    <cellStyle name="_인원계획표 _3차구청심의내용서_3차구청심의내용서(1)_수량산출서 2" xfId="9575" xr:uid="{00000000-0005-0000-0000-0000500C0000}"/>
    <cellStyle name="_인원계획표 _3차구청심의내용서_3차구청심의내용서(1)_수량산출서(보도육교)" xfId="4661" xr:uid="{00000000-0005-0000-0000-0000510C0000}"/>
    <cellStyle name="_인원계획표 _3차구청심의내용서_3차구청심의내용서(1)_수량산출서(보도육교)_수량산출서(보도육교)" xfId="4662" xr:uid="{00000000-0005-0000-0000-0000520C0000}"/>
    <cellStyle name="_인원계획표 _3차구청심의내용서_3차구청심의내용서(1)_수량산출서(보도육교)_수량산출서(양재천)" xfId="4663" xr:uid="{00000000-0005-0000-0000-0000530C0000}"/>
    <cellStyle name="_인원계획표 _3차구청심의내용서_3차구청심의내용서(1)_역삼동619주변외 12개소 수량산출서" xfId="4664" xr:uid="{00000000-0005-0000-0000-0000540C0000}"/>
    <cellStyle name="_인원계획표 _3차구청심의내용서_3차구청심의내용서(1)_역삼동619주변외 12개소 수량산출서_개포동 달터공원외2개소" xfId="4665" xr:uid="{00000000-0005-0000-0000-0000550C0000}"/>
    <cellStyle name="_인원계획표 _3차구청심의내용서_3차구청심의내용서(1)_역삼동619주변외 12개소 수량산출서_개포동 달터공원외2개소_개원길경기여고주변외3최종" xfId="4666" xr:uid="{00000000-0005-0000-0000-0000560C0000}"/>
    <cellStyle name="_인원계획표 _3차구청심의내용서_3차구청심의내용서(1)_역삼동619주변외 12개소 수량산출서_개포동 달터공원외2개소_수서동하나로길외1개소1차설계" xfId="4667" xr:uid="{00000000-0005-0000-0000-0000570C0000}"/>
    <cellStyle name="_인원계획표 _3차구청심의내용서_3차구청심의내용서(1)_역삼동619주변외 12개소 수량산출서_수량산출서" xfId="4668" xr:uid="{00000000-0005-0000-0000-0000580C0000}"/>
    <cellStyle name="_인원계획표 _3차구청심의내용서_3차구청심의내용서(1)_역삼동619주변외 12개소 수량산출서_수량산출서(보도육교)" xfId="4669" xr:uid="{00000000-0005-0000-0000-0000590C0000}"/>
    <cellStyle name="_인원계획표 _3차구청심의내용서_3차구청심의내용서(1)_역삼동619주변외 12개소 수량산출서_수량산출서(보도육교)_수량산출서(보도육교)" xfId="4670" xr:uid="{00000000-0005-0000-0000-00005A0C0000}"/>
    <cellStyle name="_인원계획표 _3차구청심의내용서_3차구청심의내용서(1)_역삼동619주변외 12개소 수량산출서_수량산출서(보도육교)_수량산출서(양재천)" xfId="4671" xr:uid="{00000000-0005-0000-0000-00005B0C0000}"/>
    <cellStyle name="_인원계획표 _3차구청심의내용서_3차구청심의내용서(1)_역삼동619주변외 12개소 수량산출서_수량산출서(영희초등학교)" xfId="4672" xr:uid="{00000000-0005-0000-0000-00005C0C0000}"/>
    <cellStyle name="_인원계획표 _3차구청심의내용서_3차구청심의내용서(1)_역삼동619주변외 12개소 수량산출서_수량산출서(영희초등학교)_개포동 달터공원외2개소" xfId="4673" xr:uid="{00000000-0005-0000-0000-00005D0C0000}"/>
    <cellStyle name="_인원계획표 _3차구청심의내용서_3차구청심의내용서(1)_역삼동619주변외 12개소 수량산출서_수량산출서(영희초등학교)_개포동 달터공원외2개소_개원길경기여고주변외3최종" xfId="4674" xr:uid="{00000000-0005-0000-0000-00005E0C0000}"/>
    <cellStyle name="_인원계획표 _3차구청심의내용서_3차구청심의내용서(1)_역삼동619주변외 12개소 수량산출서_수량산출서(영희초등학교)_개포동 달터공원외2개소_수서동하나로길외1개소1차설계" xfId="4675" xr:uid="{00000000-0005-0000-0000-00005F0C0000}"/>
    <cellStyle name="_인원계획표 _3차구청심의내용서_3차구청심의내용서(1)_역삼동619주변외 12개소 수량산출서_수량산출서(영희초등학교)_수량산출서(보도육교)" xfId="4676" xr:uid="{00000000-0005-0000-0000-0000600C0000}"/>
    <cellStyle name="_인원계획표 _3차구청심의내용서_3차구청심의내용서(1)_역삼동619주변외 12개소 수량산출서_수량산출서(영희초등학교)_수량산출서(보도육교)_수량산출서(보도육교)" xfId="4677" xr:uid="{00000000-0005-0000-0000-0000610C0000}"/>
    <cellStyle name="_인원계획표 _3차구청심의내용서_3차구청심의내용서(1)_역삼동619주변외 12개소 수량산출서_수량산출서(영희초등학교)_수량산출서(보도육교)_수량산출서(양재천)" xfId="4678" xr:uid="{00000000-0005-0000-0000-0000620C0000}"/>
    <cellStyle name="_인원계획표 _3차구청심의내용서_3차구청심의내용서(1)_역삼동619주변외 12개소 수량산출서_수량산출서_개포동 달터공원외2개소" xfId="4679" xr:uid="{00000000-0005-0000-0000-0000630C0000}"/>
    <cellStyle name="_인원계획표 _3차구청심의내용서_3차구청심의내용서(1)_역삼동619주변외 12개소 수량산출서_수량산출서_개포동 달터공원외2개소_개원길경기여고주변외3최종" xfId="4680" xr:uid="{00000000-0005-0000-0000-0000640C0000}"/>
    <cellStyle name="_인원계획표 _3차구청심의내용서_3차구청심의내용서(1)_역삼동619주변외 12개소 수량산출서_수량산출서_개포동 달터공원외2개소_수서동하나로길외1개소1차설계" xfId="4681" xr:uid="{00000000-0005-0000-0000-0000650C0000}"/>
    <cellStyle name="_인원계획표 _3차구청심의내용서_3차구청심의내용서(1)_역삼동619주변외 12개소 수량산출서_수량산출서_수량산출서(보도육교)" xfId="4682" xr:uid="{00000000-0005-0000-0000-0000660C0000}"/>
    <cellStyle name="_인원계획표 _3차구청심의내용서_3차구청심의내용서(1)_역삼동619주변외 12개소 수량산출서_수량산출서_수량산출서(보도육교)_수량산출서(보도육교)" xfId="4683" xr:uid="{00000000-0005-0000-0000-0000670C0000}"/>
    <cellStyle name="_인원계획표 _3차구청심의내용서_3차구청심의내용서(1)_역삼동619주변외 12개소 수량산출서_수량산출서_수량산출서(보도육교)_수량산출서(양재천)" xfId="4684" xr:uid="{00000000-0005-0000-0000-0000680C0000}"/>
    <cellStyle name="_인원계획표 _3차구청심의내용서_3차구청심의내용서(1)_역삼동619주변외 12개소 수량산출서_역삼동619주변외 개소 수량산출서(수정)" xfId="4685" xr:uid="{00000000-0005-0000-0000-0000690C0000}"/>
    <cellStyle name="_인원계획표 _3차구청심의내용서_3차구청심의내용서(1)_역삼동619주변외 12개소 수량산출서_역삼동619주변외 개소 수량산출서(수정)_개포동 달터공원외2개소" xfId="4686" xr:uid="{00000000-0005-0000-0000-00006A0C0000}"/>
    <cellStyle name="_인원계획표 _3차구청심의내용서_3차구청심의내용서(1)_역삼동619주변외 12개소 수량산출서_역삼동619주변외 개소 수량산출서(수정)_개포동 달터공원외2개소_개원길경기여고주변외3최종" xfId="4687" xr:uid="{00000000-0005-0000-0000-00006B0C0000}"/>
    <cellStyle name="_인원계획표 _3차구청심의내용서_3차구청심의내용서(1)_역삼동619주변외 12개소 수량산출서_역삼동619주변외 개소 수량산출서(수정)_개포동 달터공원외2개소_수서동하나로길외1개소1차설계" xfId="4688" xr:uid="{00000000-0005-0000-0000-00006C0C0000}"/>
    <cellStyle name="_인원계획표 _3차구청심의내용서_3차구청심의내용서(1)_역삼동619주변외 12개소 수량산출서_역삼동619주변외 개소 수량산출서(수정)_수량산출서(보도육교)" xfId="4689" xr:uid="{00000000-0005-0000-0000-00006D0C0000}"/>
    <cellStyle name="_인원계획표 _3차구청심의내용서_3차구청심의내용서(1)_역삼동619주변외 12개소 수량산출서_역삼동619주변외 개소 수량산출서(수정)_수량산출서(보도육교)_수량산출서(보도육교)" xfId="4690" xr:uid="{00000000-0005-0000-0000-00006E0C0000}"/>
    <cellStyle name="_인원계획표 _3차구청심의내용서_3차구청심의내용서(1)_역삼동619주변외 12개소 수량산출서_역삼동619주변외 개소 수량산출서(수정)_수량산출서(보도육교)_수량산출서(양재천)" xfId="4691" xr:uid="{00000000-0005-0000-0000-00006F0C0000}"/>
    <cellStyle name="_인원계획표 _3차구청심의내용서_3차구청심의내용서(1)_역삼동619주변외 12개소 수량산출서_영희초교 설계(탄성2+2.65보도 )" xfId="4692" xr:uid="{00000000-0005-0000-0000-0000700C0000}"/>
    <cellStyle name="_인원계획표 _3차구청심의내용서_3차구청심의내용서(1)_역삼동619주변외 12개소 수량산출서_영희초교 설계(탄성2+2.65보도 )_개포동 달터공원외2개소" xfId="4693" xr:uid="{00000000-0005-0000-0000-0000710C0000}"/>
    <cellStyle name="_인원계획표 _3차구청심의내용서_3차구청심의내용서(1)_역삼동619주변외 12개소 수량산출서_영희초교 설계(탄성2+2.65보도 )_개포동 달터공원외2개소_개원길경기여고주변외3최종" xfId="4694" xr:uid="{00000000-0005-0000-0000-0000720C0000}"/>
    <cellStyle name="_인원계획표 _3차구청심의내용서_3차구청심의내용서(1)_역삼동619주변외 12개소 수량산출서_영희초교 설계(탄성2+2.65보도 )_개포동 달터공원외2개소_수서동하나로길외1개소1차설계" xfId="4695" xr:uid="{00000000-0005-0000-0000-0000730C0000}"/>
    <cellStyle name="_인원계획표 _3차구청심의내용서_3차구청심의내용서(1)_역삼동619주변외 12개소 수량산출서_영희초교 설계(탄성2+2.65보도 )_수량산출서(보도육교)" xfId="4696" xr:uid="{00000000-0005-0000-0000-0000740C0000}"/>
    <cellStyle name="_인원계획표 _3차구청심의내용서_3차구청심의내용서(1)_역삼동619주변외 12개소 수량산출서_영희초교 설계(탄성2+2.65보도 )_수량산출서(보도육교)_수량산출서(보도육교)" xfId="4697" xr:uid="{00000000-0005-0000-0000-0000750C0000}"/>
    <cellStyle name="_인원계획표 _3차구청심의내용서_3차구청심의내용서(1)_역삼동619주변외 12개소 수량산출서_영희초교 설계(탄성2+2.65보도 )_수량산출서(보도육교)_수량산출서(양재천)" xfId="4698" xr:uid="{00000000-0005-0000-0000-0000760C0000}"/>
    <cellStyle name="_인원계획표 _3차구청심의내용서_3차구청심의내용서(1)_역삼동619주변외 개소 수량산출서(수정)" xfId="4699" xr:uid="{00000000-0005-0000-0000-0000770C0000}"/>
    <cellStyle name="_인원계획표 _3차구청심의내용서_3차구청심의내용서(1)_역삼동619주변외 개소 수량산출서(수정)_개포동 달터공원외2개소" xfId="4700" xr:uid="{00000000-0005-0000-0000-0000780C0000}"/>
    <cellStyle name="_인원계획표 _3차구청심의내용서_3차구청심의내용서(1)_역삼동619주변외 개소 수량산출서(수정)_개포동 달터공원외2개소_개원길경기여고주변외3최종" xfId="4701" xr:uid="{00000000-0005-0000-0000-0000790C0000}"/>
    <cellStyle name="_인원계획표 _3차구청심의내용서_3차구청심의내용서(1)_역삼동619주변외 개소 수량산출서(수정)_개포동 달터공원외2개소_수서동하나로길외1개소1차설계" xfId="4702" xr:uid="{00000000-0005-0000-0000-00007A0C0000}"/>
    <cellStyle name="_인원계획표 _3차구청심의내용서_3차구청심의내용서(1)_역삼동619주변외 개소 수량산출서(수정)_수량산출서" xfId="4703" xr:uid="{00000000-0005-0000-0000-00007B0C0000}"/>
    <cellStyle name="_인원계획표 _3차구청심의내용서_3차구청심의내용서(1)_역삼동619주변외 개소 수량산출서(수정)_수량산출서(보도육교)" xfId="4704" xr:uid="{00000000-0005-0000-0000-00007C0C0000}"/>
    <cellStyle name="_인원계획표 _3차구청심의내용서_3차구청심의내용서(1)_역삼동619주변외 개소 수량산출서(수정)_수량산출서(보도육교)_수량산출서(보도육교)" xfId="4705" xr:uid="{00000000-0005-0000-0000-00007D0C0000}"/>
    <cellStyle name="_인원계획표 _3차구청심의내용서_3차구청심의내용서(1)_역삼동619주변외 개소 수량산출서(수정)_수량산출서(보도육교)_수량산출서(양재천)" xfId="4706" xr:uid="{00000000-0005-0000-0000-00007E0C0000}"/>
    <cellStyle name="_인원계획표 _3차구청심의내용서_3차구청심의내용서(1)_역삼동619주변외 개소 수량산출서(수정)_수량산출서(영희초등학교)" xfId="4707" xr:uid="{00000000-0005-0000-0000-00007F0C0000}"/>
    <cellStyle name="_인원계획표 _3차구청심의내용서_3차구청심의내용서(1)_역삼동619주변외 개소 수량산출서(수정)_수량산출서(영희초등학교)_개포동 달터공원외2개소" xfId="4708" xr:uid="{00000000-0005-0000-0000-0000800C0000}"/>
    <cellStyle name="_인원계획표 _3차구청심의내용서_3차구청심의내용서(1)_역삼동619주변외 개소 수량산출서(수정)_수량산출서(영희초등학교)_개포동 달터공원외2개소_개원길경기여고주변외3최종" xfId="4709" xr:uid="{00000000-0005-0000-0000-0000810C0000}"/>
    <cellStyle name="_인원계획표 _3차구청심의내용서_3차구청심의내용서(1)_역삼동619주변외 개소 수량산출서(수정)_수량산출서(영희초등학교)_개포동 달터공원외2개소_수서동하나로길외1개소1차설계" xfId="4710" xr:uid="{00000000-0005-0000-0000-0000820C0000}"/>
    <cellStyle name="_인원계획표 _3차구청심의내용서_3차구청심의내용서(1)_역삼동619주변외 개소 수량산출서(수정)_수량산출서(영희초등학교)_수량산출서(보도육교)" xfId="4711" xr:uid="{00000000-0005-0000-0000-0000830C0000}"/>
    <cellStyle name="_인원계획표 _3차구청심의내용서_3차구청심의내용서(1)_역삼동619주변외 개소 수량산출서(수정)_수량산출서(영희초등학교)_수량산출서(보도육교)_수량산출서(보도육교)" xfId="4712" xr:uid="{00000000-0005-0000-0000-0000840C0000}"/>
    <cellStyle name="_인원계획표 _3차구청심의내용서_3차구청심의내용서(1)_역삼동619주변외 개소 수량산출서(수정)_수량산출서(영희초등학교)_수량산출서(보도육교)_수량산출서(양재천)" xfId="4713" xr:uid="{00000000-0005-0000-0000-0000850C0000}"/>
    <cellStyle name="_인원계획표 _3차구청심의내용서_3차구청심의내용서(1)_역삼동619주변외 개소 수량산출서(수정)_수량산출서_개포동 달터공원외2개소" xfId="4714" xr:uid="{00000000-0005-0000-0000-0000860C0000}"/>
    <cellStyle name="_인원계획표 _3차구청심의내용서_3차구청심의내용서(1)_역삼동619주변외 개소 수량산출서(수정)_수량산출서_개포동 달터공원외2개소_개원길경기여고주변외3최종" xfId="4715" xr:uid="{00000000-0005-0000-0000-0000870C0000}"/>
    <cellStyle name="_인원계획표 _3차구청심의내용서_3차구청심의내용서(1)_역삼동619주변외 개소 수량산출서(수정)_수량산출서_개포동 달터공원외2개소_수서동하나로길외1개소1차설계" xfId="4716" xr:uid="{00000000-0005-0000-0000-0000880C0000}"/>
    <cellStyle name="_인원계획표 _3차구청심의내용서_3차구청심의내용서(1)_역삼동619주변외 개소 수량산출서(수정)_수량산출서_수량산출서(보도육교)" xfId="4717" xr:uid="{00000000-0005-0000-0000-0000890C0000}"/>
    <cellStyle name="_인원계획표 _3차구청심의내용서_3차구청심의내용서(1)_역삼동619주변외 개소 수량산출서(수정)_수량산출서_수량산출서(보도육교)_수량산출서(보도육교)" xfId="4718" xr:uid="{00000000-0005-0000-0000-00008A0C0000}"/>
    <cellStyle name="_인원계획표 _3차구청심의내용서_3차구청심의내용서(1)_역삼동619주변외 개소 수량산출서(수정)_수량산출서_수량산출서(보도육교)_수량산출서(양재천)" xfId="4719" xr:uid="{00000000-0005-0000-0000-00008B0C0000}"/>
    <cellStyle name="_인원계획표 _3차구청심의내용서_3차구청심의내용서(1)_역삼동619주변외 개소 수량산출서(수정)_역삼동619주변외 개소 수량산출서(수정)" xfId="4720" xr:uid="{00000000-0005-0000-0000-00008C0C0000}"/>
    <cellStyle name="_인원계획표 _3차구청심의내용서_3차구청심의내용서(1)_역삼동619주변외 개소 수량산출서(수정)_역삼동619주변외 개소 수량산출서(수정)_개포동 달터공원외2개소" xfId="4721" xr:uid="{00000000-0005-0000-0000-00008D0C0000}"/>
    <cellStyle name="_인원계획표 _3차구청심의내용서_3차구청심의내용서(1)_역삼동619주변외 개소 수량산출서(수정)_역삼동619주변외 개소 수량산출서(수정)_개포동 달터공원외2개소_개원길경기여고주변외3최종" xfId="4722" xr:uid="{00000000-0005-0000-0000-00008E0C0000}"/>
    <cellStyle name="_인원계획표 _3차구청심의내용서_3차구청심의내용서(1)_역삼동619주변외 개소 수량산출서(수정)_역삼동619주변외 개소 수량산출서(수정)_개포동 달터공원외2개소_수서동하나로길외1개소1차설계" xfId="4723" xr:uid="{00000000-0005-0000-0000-00008F0C0000}"/>
    <cellStyle name="_인원계획표 _3차구청심의내용서_3차구청심의내용서(1)_역삼동619주변외 개소 수량산출서(수정)_역삼동619주변외 개소 수량산출서(수정)_수량산출서(보도육교)" xfId="4724" xr:uid="{00000000-0005-0000-0000-0000900C0000}"/>
    <cellStyle name="_인원계획표 _3차구청심의내용서_3차구청심의내용서(1)_역삼동619주변외 개소 수량산출서(수정)_역삼동619주변외 개소 수량산출서(수정)_수량산출서(보도육교)_수량산출서(보도육교)" xfId="4725" xr:uid="{00000000-0005-0000-0000-0000910C0000}"/>
    <cellStyle name="_인원계획표 _3차구청심의내용서_3차구청심의내용서(1)_역삼동619주변외 개소 수량산출서(수정)_역삼동619주변외 개소 수량산출서(수정)_수량산출서(보도육교)_수량산출서(양재천)" xfId="4726" xr:uid="{00000000-0005-0000-0000-0000920C0000}"/>
    <cellStyle name="_인원계획표 _3차구청심의내용서_3차구청심의내용서(1)_역삼동619주변외 개소 수량산출서(수정)_영희초교 설계(탄성2+2.65보도 )" xfId="4727" xr:uid="{00000000-0005-0000-0000-0000930C0000}"/>
    <cellStyle name="_인원계획표 _3차구청심의내용서_3차구청심의내용서(1)_역삼동619주변외 개소 수량산출서(수정)_영희초교 설계(탄성2+2.65보도 )_개포동 달터공원외2개소" xfId="4728" xr:uid="{00000000-0005-0000-0000-0000940C0000}"/>
    <cellStyle name="_인원계획표 _3차구청심의내용서_3차구청심의내용서(1)_역삼동619주변외 개소 수량산출서(수정)_영희초교 설계(탄성2+2.65보도 )_개포동 달터공원외2개소_개원길경기여고주변외3최종" xfId="4729" xr:uid="{00000000-0005-0000-0000-0000950C0000}"/>
    <cellStyle name="_인원계획표 _3차구청심의내용서_3차구청심의내용서(1)_역삼동619주변외 개소 수량산출서(수정)_영희초교 설계(탄성2+2.65보도 )_개포동 달터공원외2개소_수서동하나로길외1개소1차설계" xfId="4730" xr:uid="{00000000-0005-0000-0000-0000960C0000}"/>
    <cellStyle name="_인원계획표 _3차구청심의내용서_3차구청심의내용서(1)_역삼동619주변외 개소 수량산출서(수정)_영희초교 설계(탄성2+2.65보도 )_수량산출서(보도육교)" xfId="4731" xr:uid="{00000000-0005-0000-0000-0000970C0000}"/>
    <cellStyle name="_인원계획표 _3차구청심의내용서_3차구청심의내용서(1)_역삼동619주변외 개소 수량산출서(수정)_영희초교 설계(탄성2+2.65보도 )_수량산출서(보도육교)_수량산출서(보도육교)" xfId="4732" xr:uid="{00000000-0005-0000-0000-0000980C0000}"/>
    <cellStyle name="_인원계획표 _3차구청심의내용서_3차구청심의내용서(1)_역삼동619주변외 개소 수량산출서(수정)_영희초교 설계(탄성2+2.65보도 )_수량산출서(보도육교)_수량산출서(양재천)" xfId="4733" xr:uid="{00000000-0005-0000-0000-0000990C0000}"/>
    <cellStyle name="_인원계획표 _3차구청심의내용서_3차구청심의내용서(1)_역삼동769주변외 2개소 수량산출서" xfId="4734" xr:uid="{00000000-0005-0000-0000-00009A0C0000}"/>
    <cellStyle name="_인원계획표 _3차구청심의내용서_3차구청심의내용서(1)_역삼동769주변외 2개소 수량산출서_개포동 달터공원외2개소" xfId="4735" xr:uid="{00000000-0005-0000-0000-00009B0C0000}"/>
    <cellStyle name="_인원계획표 _3차구청심의내용서_3차구청심의내용서(1)_역삼동769주변외 2개소 수량산출서_개포동 달터공원외2개소_개원길경기여고주변외3최종" xfId="4736" xr:uid="{00000000-0005-0000-0000-00009C0C0000}"/>
    <cellStyle name="_인원계획표 _3차구청심의내용서_3차구청심의내용서(1)_역삼동769주변외 2개소 수량산출서_개포동 달터공원외2개소_수서동하나로길외1개소1차설계" xfId="4737" xr:uid="{00000000-0005-0000-0000-00009D0C0000}"/>
    <cellStyle name="_인원계획표 _3차구청심의내용서_3차구청심의내용서(1)_역삼동769주변외 2개소 수량산출서_수량산출서" xfId="4738" xr:uid="{00000000-0005-0000-0000-00009E0C0000}"/>
    <cellStyle name="_인원계획표 _3차구청심의내용서_3차구청심의내용서(1)_역삼동769주변외 2개소 수량산출서_수량산출서(보도육교)" xfId="4739" xr:uid="{00000000-0005-0000-0000-00009F0C0000}"/>
    <cellStyle name="_인원계획표 _3차구청심의내용서_3차구청심의내용서(1)_역삼동769주변외 2개소 수량산출서_수량산출서(보도육교)_수량산출서(보도육교)" xfId="4740" xr:uid="{00000000-0005-0000-0000-0000A00C0000}"/>
    <cellStyle name="_인원계획표 _3차구청심의내용서_3차구청심의내용서(1)_역삼동769주변외 2개소 수량산출서_수량산출서(보도육교)_수량산출서(양재천)" xfId="4741" xr:uid="{00000000-0005-0000-0000-0000A10C0000}"/>
    <cellStyle name="_인원계획표 _3차구청심의내용서_3차구청심의내용서(1)_역삼동769주변외 2개소 수량산출서_수량산출서(영희초등학교)" xfId="4742" xr:uid="{00000000-0005-0000-0000-0000A20C0000}"/>
    <cellStyle name="_인원계획표 _3차구청심의내용서_3차구청심의내용서(1)_역삼동769주변외 2개소 수량산출서_수량산출서(영희초등학교)_개포동 달터공원외2개소" xfId="4743" xr:uid="{00000000-0005-0000-0000-0000A30C0000}"/>
    <cellStyle name="_인원계획표 _3차구청심의내용서_3차구청심의내용서(1)_역삼동769주변외 2개소 수량산출서_수량산출서(영희초등학교)_개포동 달터공원외2개소_개원길경기여고주변외3최종" xfId="4744" xr:uid="{00000000-0005-0000-0000-0000A40C0000}"/>
    <cellStyle name="_인원계획표 _3차구청심의내용서_3차구청심의내용서(1)_역삼동769주변외 2개소 수량산출서_수량산출서(영희초등학교)_개포동 달터공원외2개소_수서동하나로길외1개소1차설계" xfId="4745" xr:uid="{00000000-0005-0000-0000-0000A50C0000}"/>
    <cellStyle name="_인원계획표 _3차구청심의내용서_3차구청심의내용서(1)_역삼동769주변외 2개소 수량산출서_수량산출서(영희초등학교)_수량산출서(보도육교)" xfId="4746" xr:uid="{00000000-0005-0000-0000-0000A60C0000}"/>
    <cellStyle name="_인원계획표 _3차구청심의내용서_3차구청심의내용서(1)_역삼동769주변외 2개소 수량산출서_수량산출서(영희초등학교)_수량산출서(보도육교)_수량산출서(보도육교)" xfId="4747" xr:uid="{00000000-0005-0000-0000-0000A70C0000}"/>
    <cellStyle name="_인원계획표 _3차구청심의내용서_3차구청심의내용서(1)_역삼동769주변외 2개소 수량산출서_수량산출서(영희초등학교)_수량산출서(보도육교)_수량산출서(양재천)" xfId="4748" xr:uid="{00000000-0005-0000-0000-0000A80C0000}"/>
    <cellStyle name="_인원계획표 _3차구청심의내용서_3차구청심의내용서(1)_역삼동769주변외 2개소 수량산출서_수량산출서_개포동 달터공원외2개소" xfId="4749" xr:uid="{00000000-0005-0000-0000-0000A90C0000}"/>
    <cellStyle name="_인원계획표 _3차구청심의내용서_3차구청심의내용서(1)_역삼동769주변외 2개소 수량산출서_수량산출서_개포동 달터공원외2개소_개원길경기여고주변외3최종" xfId="4750" xr:uid="{00000000-0005-0000-0000-0000AA0C0000}"/>
    <cellStyle name="_인원계획표 _3차구청심의내용서_3차구청심의내용서(1)_역삼동769주변외 2개소 수량산출서_수량산출서_개포동 달터공원외2개소_수서동하나로길외1개소1차설계" xfId="4751" xr:uid="{00000000-0005-0000-0000-0000AB0C0000}"/>
    <cellStyle name="_인원계획표 _3차구청심의내용서_3차구청심의내용서(1)_역삼동769주변외 2개소 수량산출서_수량산출서_수량산출서(보도육교)" xfId="4752" xr:uid="{00000000-0005-0000-0000-0000AC0C0000}"/>
    <cellStyle name="_인원계획표 _3차구청심의내용서_3차구청심의내용서(1)_역삼동769주변외 2개소 수량산출서_수량산출서_수량산출서(보도육교)_수량산출서(보도육교)" xfId="4753" xr:uid="{00000000-0005-0000-0000-0000AD0C0000}"/>
    <cellStyle name="_인원계획표 _3차구청심의내용서_3차구청심의내용서(1)_역삼동769주변외 2개소 수량산출서_수량산출서_수량산출서(보도육교)_수량산출서(양재천)" xfId="4754" xr:uid="{00000000-0005-0000-0000-0000AE0C0000}"/>
    <cellStyle name="_인원계획표 _3차구청심의내용서_3차구청심의내용서(1)_역삼동769주변외 2개소 수량산출서_역삼동619주변외 개소 수량산출서(수정)" xfId="4755" xr:uid="{00000000-0005-0000-0000-0000AF0C0000}"/>
    <cellStyle name="_인원계획표 _3차구청심의내용서_3차구청심의내용서(1)_역삼동769주변외 2개소 수량산출서_역삼동619주변외 개소 수량산출서(수정)_개포동 달터공원외2개소" xfId="4756" xr:uid="{00000000-0005-0000-0000-0000B00C0000}"/>
    <cellStyle name="_인원계획표 _3차구청심의내용서_3차구청심의내용서(1)_역삼동769주변외 2개소 수량산출서_역삼동619주변외 개소 수량산출서(수정)_개포동 달터공원외2개소_개원길경기여고주변외3최종" xfId="4757" xr:uid="{00000000-0005-0000-0000-0000B10C0000}"/>
    <cellStyle name="_인원계획표 _3차구청심의내용서_3차구청심의내용서(1)_역삼동769주변외 2개소 수량산출서_역삼동619주변외 개소 수량산출서(수정)_개포동 달터공원외2개소_수서동하나로길외1개소1차설계" xfId="4758" xr:uid="{00000000-0005-0000-0000-0000B20C0000}"/>
    <cellStyle name="_인원계획표 _3차구청심의내용서_3차구청심의내용서(1)_역삼동769주변외 2개소 수량산출서_역삼동619주변외 개소 수량산출서(수정)_수량산출서(보도육교)" xfId="4759" xr:uid="{00000000-0005-0000-0000-0000B30C0000}"/>
    <cellStyle name="_인원계획표 _3차구청심의내용서_3차구청심의내용서(1)_역삼동769주변외 2개소 수량산출서_역삼동619주변외 개소 수량산출서(수정)_수량산출서(보도육교)_수량산출서(보도육교)" xfId="4760" xr:uid="{00000000-0005-0000-0000-0000B40C0000}"/>
    <cellStyle name="_인원계획표 _3차구청심의내용서_3차구청심의내용서(1)_역삼동769주변외 2개소 수량산출서_역삼동619주변외 개소 수량산출서(수정)_수량산출서(보도육교)_수량산출서(양재천)" xfId="4761" xr:uid="{00000000-0005-0000-0000-0000B50C0000}"/>
    <cellStyle name="_인원계획표 _3차구청심의내용서_3차구청심의내용서(1)_역삼동769주변외 2개소 수량산출서_영희초교 설계(탄성2+2.65보도 )" xfId="4762" xr:uid="{00000000-0005-0000-0000-0000B60C0000}"/>
    <cellStyle name="_인원계획표 _3차구청심의내용서_3차구청심의내용서(1)_역삼동769주변외 2개소 수량산출서_영희초교 설계(탄성2+2.65보도 )_개포동 달터공원외2개소" xfId="4763" xr:uid="{00000000-0005-0000-0000-0000B70C0000}"/>
    <cellStyle name="_인원계획표 _3차구청심의내용서_3차구청심의내용서(1)_역삼동769주변외 2개소 수량산출서_영희초교 설계(탄성2+2.65보도 )_개포동 달터공원외2개소_개원길경기여고주변외3최종" xfId="4764" xr:uid="{00000000-0005-0000-0000-0000B80C0000}"/>
    <cellStyle name="_인원계획표 _3차구청심의내용서_3차구청심의내용서(1)_역삼동769주변외 2개소 수량산출서_영희초교 설계(탄성2+2.65보도 )_개포동 달터공원외2개소_수서동하나로길외1개소1차설계" xfId="4765" xr:uid="{00000000-0005-0000-0000-0000B90C0000}"/>
    <cellStyle name="_인원계획표 _3차구청심의내용서_3차구청심의내용서(1)_역삼동769주변외 2개소 수량산출서_영희초교 설계(탄성2+2.65보도 )_수량산출서(보도육교)" xfId="4766" xr:uid="{00000000-0005-0000-0000-0000BA0C0000}"/>
    <cellStyle name="_인원계획표 _3차구청심의내용서_3차구청심의내용서(1)_역삼동769주변외 2개소 수량산출서_영희초교 설계(탄성2+2.65보도 )_수량산출서(보도육교)_수량산출서(보도육교)" xfId="4767" xr:uid="{00000000-0005-0000-0000-0000BB0C0000}"/>
    <cellStyle name="_인원계획표 _3차구청심의내용서_3차구청심의내용서(1)_역삼동769주변외 2개소 수량산출서_영희초교 설계(탄성2+2.65보도 )_수량산출서(보도육교)_수량산출서(양재천)" xfId="4768" xr:uid="{00000000-0005-0000-0000-0000BC0C0000}"/>
    <cellStyle name="_인원계획표 _3차구청심의내용서_3차구청심의내용서(1)_차수별 관자재리스트(시도,구도)" xfId="4769" xr:uid="{00000000-0005-0000-0000-0000BD0C0000}"/>
    <cellStyle name="_인원계획표 _3차구청심의내용서_3차구청심의내용서(1)_차수별 관자재리스트(시도,구도) 2" xfId="9576" xr:uid="{00000000-0005-0000-0000-0000BE0C0000}"/>
    <cellStyle name="_인원계획표 _3차구청심의내용서_3차구청심의내용서(1)_차수별 관자재리스트(시도,구도)_도로굴착 복구비 정비대장-1" xfId="4770" xr:uid="{00000000-0005-0000-0000-0000BF0C0000}"/>
    <cellStyle name="_인원계획표 _3차구청심의내용서_3차구청심의내용서(1)_차수별 관자재리스트(시도,구도)_도로굴착 복구비 정비대장-1 2" xfId="9577" xr:uid="{00000000-0005-0000-0000-0000C00C0000}"/>
    <cellStyle name="_인원계획표 _3차구청심의내용서_개포동 달터공원외2개소" xfId="4771" xr:uid="{00000000-0005-0000-0000-0000C10C0000}"/>
    <cellStyle name="_인원계획표 _3차구청심의내용서_개포동 달터공원외2개소_개원길경기여고주변외3최종" xfId="4772" xr:uid="{00000000-0005-0000-0000-0000C20C0000}"/>
    <cellStyle name="_인원계획표 _3차구청심의내용서_개포동 달터공원외2개소_수서동하나로길외1개소1차설계" xfId="4773" xr:uid="{00000000-0005-0000-0000-0000C30C0000}"/>
    <cellStyle name="_인원계획표 _3차구청심의내용서_굴착승인 미굴착내역" xfId="4774" xr:uid="{00000000-0005-0000-0000-0000C40C0000}"/>
    <cellStyle name="_인원계획표 _3차구청심의내용서_굴착승인 미굴착내역 2" xfId="9578" xr:uid="{00000000-0005-0000-0000-0000C50C0000}"/>
    <cellStyle name="_인원계획표 _3차구청심의내용서_굴착승인 미굴착내역_굴착승인 미굴착내역" xfId="4775" xr:uid="{00000000-0005-0000-0000-0000C60C0000}"/>
    <cellStyle name="_인원계획표 _3차구청심의내용서_굴착승인 미굴착내역_굴착승인 미굴착내역 2" xfId="9579" xr:uid="{00000000-0005-0000-0000-0000C70C0000}"/>
    <cellStyle name="_인원계획표 _3차구청심의내용서_굴착승인 미굴착내역_굴착승인 미굴착내역_도로굴착 복구비 정비대장-1" xfId="4776" xr:uid="{00000000-0005-0000-0000-0000C80C0000}"/>
    <cellStyle name="_인원계획표 _3차구청심의내용서_굴착승인 미굴착내역_굴착승인 미굴착내역_도로굴착 복구비 정비대장-1 2" xfId="9580" xr:uid="{00000000-0005-0000-0000-0000C90C0000}"/>
    <cellStyle name="_인원계획표 _3차구청심의내용서_굴착승인 미굴착내역_도로굴착 복구비 정비대장-1" xfId="4777" xr:uid="{00000000-0005-0000-0000-0000CA0C0000}"/>
    <cellStyle name="_인원계획표 _3차구청심의내용서_굴착승인 미굴착내역_도로굴착 복구비 정비대장-1 2" xfId="9581" xr:uid="{00000000-0005-0000-0000-0000CB0C0000}"/>
    <cellStyle name="_인원계획표 _3차구청심의내용서_대모산길 수량산출서" xfId="4778" xr:uid="{00000000-0005-0000-0000-0000CC0C0000}"/>
    <cellStyle name="_인원계획표 _3차구청심의내용서_대모산길 수량산출서_개포동 달터공원외2개소" xfId="4779" xr:uid="{00000000-0005-0000-0000-0000CD0C0000}"/>
    <cellStyle name="_인원계획표 _3차구청심의내용서_대모산길 수량산출서_개포동 달터공원외2개소_개원길경기여고주변외3최종" xfId="4780" xr:uid="{00000000-0005-0000-0000-0000CE0C0000}"/>
    <cellStyle name="_인원계획표 _3차구청심의내용서_대모산길 수량산출서_개포동 달터공원외2개소_수서동하나로길외1개소1차설계" xfId="4781" xr:uid="{00000000-0005-0000-0000-0000CF0C0000}"/>
    <cellStyle name="_인원계획표 _3차구청심의내용서_대모산길 수량산출서_대모산준공-p" xfId="4782" xr:uid="{00000000-0005-0000-0000-0000D00C0000}"/>
    <cellStyle name="_인원계획표 _3차구청심의내용서_대모산길 수량산출서_대모산준공-p_개원길경기여고주변외3최종" xfId="4783" xr:uid="{00000000-0005-0000-0000-0000D10C0000}"/>
    <cellStyle name="_인원계획표 _3차구청심의내용서_대모산길 수량산출서_대모산준공-p_수서동하나로길외1개소1차설계" xfId="4784" xr:uid="{00000000-0005-0000-0000-0000D20C0000}"/>
    <cellStyle name="_인원계획표 _3차구청심의내용서_대모산길 수량산출서_설계서및수량산출서(계약)-설계변경-p" xfId="4785" xr:uid="{00000000-0005-0000-0000-0000D30C0000}"/>
    <cellStyle name="_인원계획표 _3차구청심의내용서_대모산길 수량산출서_설계서및수량산출서(계약)-설계변경-p_개원길경기여고주변외3최종" xfId="4786" xr:uid="{00000000-0005-0000-0000-0000D40C0000}"/>
    <cellStyle name="_인원계획표 _3차구청심의내용서_대모산길 수량산출서_설계서및수량산출서(계약)-설계변경-p_수서동하나로길외1개소1차설계" xfId="4787" xr:uid="{00000000-0005-0000-0000-0000D50C0000}"/>
    <cellStyle name="_인원계획표 _3차구청심의내용서_대모산길 수량산출서_설계서및수량산출서(계약)-설계변경-p-이전비변경" xfId="4788" xr:uid="{00000000-0005-0000-0000-0000D60C0000}"/>
    <cellStyle name="_인원계획표 _3차구청심의내용서_대모산길 수량산출서_설계서및수량산출서(계약)-설계변경-p-이전비변경_개원길경기여고주변외3최종" xfId="4789" xr:uid="{00000000-0005-0000-0000-0000D70C0000}"/>
    <cellStyle name="_인원계획표 _3차구청심의내용서_대모산길 수량산출서_설계서및수량산출서(계약)-설계변경-p-이전비변경_수서동하나로길외1개소1차설계" xfId="4790" xr:uid="{00000000-0005-0000-0000-0000D80C0000}"/>
    <cellStyle name="_인원계획표 _3차구청심의내용서_대모산길 수량산출서_수량산출서" xfId="4791" xr:uid="{00000000-0005-0000-0000-0000D90C0000}"/>
    <cellStyle name="_인원계획표 _3차구청심의내용서_대모산길 수량산출서_수량산출서(보도육교)" xfId="4792" xr:uid="{00000000-0005-0000-0000-0000DA0C0000}"/>
    <cellStyle name="_인원계획표 _3차구청심의내용서_대모산길 수량산출서_수량산출서(보도육교)_수량산출서(보도육교)" xfId="4793" xr:uid="{00000000-0005-0000-0000-0000DB0C0000}"/>
    <cellStyle name="_인원계획표 _3차구청심의내용서_대모산길 수량산출서_수량산출서(보도육교)_수량산출서(양재천)" xfId="4794" xr:uid="{00000000-0005-0000-0000-0000DC0C0000}"/>
    <cellStyle name="_인원계획표 _3차구청심의내용서_대모산길 수량산출서_수량산출서(영희초등학교)" xfId="4795" xr:uid="{00000000-0005-0000-0000-0000DD0C0000}"/>
    <cellStyle name="_인원계획표 _3차구청심의내용서_대모산길 수량산출서_수량산출서(영희초등학교)_개포동 달터공원외2개소" xfId="4796" xr:uid="{00000000-0005-0000-0000-0000DE0C0000}"/>
    <cellStyle name="_인원계획표 _3차구청심의내용서_대모산길 수량산출서_수량산출서(영희초등학교)_개포동 달터공원외2개소_개원길경기여고주변외3최종" xfId="4797" xr:uid="{00000000-0005-0000-0000-0000DF0C0000}"/>
    <cellStyle name="_인원계획표 _3차구청심의내용서_대모산길 수량산출서_수량산출서(영희초등학교)_개포동 달터공원외2개소_수서동하나로길외1개소1차설계" xfId="4798" xr:uid="{00000000-0005-0000-0000-0000E00C0000}"/>
    <cellStyle name="_인원계획표 _3차구청심의내용서_대모산길 수량산출서_수량산출서(영희초등학교)_수량산출서(보도육교)" xfId="4799" xr:uid="{00000000-0005-0000-0000-0000E10C0000}"/>
    <cellStyle name="_인원계획표 _3차구청심의내용서_대모산길 수량산출서_수량산출서(영희초등학교)_수량산출서(보도육교)_수량산출서(보도육교)" xfId="4800" xr:uid="{00000000-0005-0000-0000-0000E20C0000}"/>
    <cellStyle name="_인원계획표 _3차구청심의내용서_대모산길 수량산출서_수량산출서(영희초등학교)_수량산출서(보도육교)_수량산출서(양재천)" xfId="4801" xr:uid="{00000000-0005-0000-0000-0000E30C0000}"/>
    <cellStyle name="_인원계획표 _3차구청심의내용서_대모산길 수량산출서_수량산출서_개포동 달터공원외2개소" xfId="4802" xr:uid="{00000000-0005-0000-0000-0000E40C0000}"/>
    <cellStyle name="_인원계획표 _3차구청심의내용서_대모산길 수량산출서_수량산출서_개포동 달터공원외2개소_개원길경기여고주변외3최종" xfId="4803" xr:uid="{00000000-0005-0000-0000-0000E50C0000}"/>
    <cellStyle name="_인원계획표 _3차구청심의내용서_대모산길 수량산출서_수량산출서_개포동 달터공원외2개소_수서동하나로길외1개소1차설계" xfId="4804" xr:uid="{00000000-0005-0000-0000-0000E60C0000}"/>
    <cellStyle name="_인원계획표 _3차구청심의내용서_대모산길 수량산출서_수량산출서_수량산출서(보도육교)" xfId="4805" xr:uid="{00000000-0005-0000-0000-0000E70C0000}"/>
    <cellStyle name="_인원계획표 _3차구청심의내용서_대모산길 수량산출서_수량산출서_수량산출서(보도육교)_수량산출서(보도육교)" xfId="4806" xr:uid="{00000000-0005-0000-0000-0000E80C0000}"/>
    <cellStyle name="_인원계획표 _3차구청심의내용서_대모산길 수량산출서_수량산출서_수량산출서(보도육교)_수량산출서(양재천)" xfId="4807" xr:uid="{00000000-0005-0000-0000-0000E90C0000}"/>
    <cellStyle name="_인원계획표 _3차구청심의내용서_대모산길 수량산출서_수량산출서-p변경-폭변경-가로수분변경" xfId="4808" xr:uid="{00000000-0005-0000-0000-0000EA0C0000}"/>
    <cellStyle name="_인원계획표 _3차구청심의내용서_대모산길 수량산출서_수량산출서-p변경-폭변경-가로수분변경_개원길경기여고주변외3최종" xfId="4809" xr:uid="{00000000-0005-0000-0000-0000EB0C0000}"/>
    <cellStyle name="_인원계획표 _3차구청심의내용서_대모산길 수량산출서_수량산출서-p변경-폭변경-가로수분변경_수서동하나로길외1개소1차설계" xfId="4810" xr:uid="{00000000-0005-0000-0000-0000EC0C0000}"/>
    <cellStyle name="_인원계획표 _3차구청심의내용서_대모산길 수량산출서_역삼동619주변외 개소 수량산출서(수정)" xfId="4811" xr:uid="{00000000-0005-0000-0000-0000ED0C0000}"/>
    <cellStyle name="_인원계획표 _3차구청심의내용서_대모산길 수량산출서_역삼동619주변외 개소 수량산출서(수정)_개포동 달터공원외2개소" xfId="4812" xr:uid="{00000000-0005-0000-0000-0000EE0C0000}"/>
    <cellStyle name="_인원계획표 _3차구청심의내용서_대모산길 수량산출서_역삼동619주변외 개소 수량산출서(수정)_개포동 달터공원외2개소_개원길경기여고주변외3최종" xfId="4813" xr:uid="{00000000-0005-0000-0000-0000EF0C0000}"/>
    <cellStyle name="_인원계획표 _3차구청심의내용서_대모산길 수량산출서_역삼동619주변외 개소 수량산출서(수정)_개포동 달터공원외2개소_수서동하나로길외1개소1차설계" xfId="4814" xr:uid="{00000000-0005-0000-0000-0000F00C0000}"/>
    <cellStyle name="_인원계획표 _3차구청심의내용서_대모산길 수량산출서_역삼동619주변외 개소 수량산출서(수정)_수량산출서(보도육교)" xfId="4815" xr:uid="{00000000-0005-0000-0000-0000F10C0000}"/>
    <cellStyle name="_인원계획표 _3차구청심의내용서_대모산길 수량산출서_역삼동619주변외 개소 수량산출서(수정)_수량산출서(보도육교)_수량산출서(보도육교)" xfId="4816" xr:uid="{00000000-0005-0000-0000-0000F20C0000}"/>
    <cellStyle name="_인원계획표 _3차구청심의내용서_대모산길 수량산출서_역삼동619주변외 개소 수량산출서(수정)_수량산출서(보도육교)_수량산출서(양재천)" xfId="4817" xr:uid="{00000000-0005-0000-0000-0000F30C0000}"/>
    <cellStyle name="_인원계획표 _3차구청심의내용서_대모산길 수량산출서_영희초교 설계(탄성2+2.65보도 )" xfId="4818" xr:uid="{00000000-0005-0000-0000-0000F40C0000}"/>
    <cellStyle name="_인원계획표 _3차구청심의내용서_대모산길 수량산출서_영희초교 설계(탄성2+2.65보도 )_개포동 달터공원외2개소" xfId="4819" xr:uid="{00000000-0005-0000-0000-0000F50C0000}"/>
    <cellStyle name="_인원계획표 _3차구청심의내용서_대모산길 수량산출서_영희초교 설계(탄성2+2.65보도 )_개포동 달터공원외2개소_개원길경기여고주변외3최종" xfId="4820" xr:uid="{00000000-0005-0000-0000-0000F60C0000}"/>
    <cellStyle name="_인원계획표 _3차구청심의내용서_대모산길 수량산출서_영희초교 설계(탄성2+2.65보도 )_개포동 달터공원외2개소_수서동하나로길외1개소1차설계" xfId="4821" xr:uid="{00000000-0005-0000-0000-0000F70C0000}"/>
    <cellStyle name="_인원계획표 _3차구청심의내용서_대모산길 수량산출서_영희초교 설계(탄성2+2.65보도 )_수량산출서(보도육교)" xfId="4822" xr:uid="{00000000-0005-0000-0000-0000F80C0000}"/>
    <cellStyle name="_인원계획표 _3차구청심의내용서_대모산길 수량산출서_영희초교 설계(탄성2+2.65보도 )_수량산출서(보도육교)_수량산출서(보도육교)" xfId="4823" xr:uid="{00000000-0005-0000-0000-0000F90C0000}"/>
    <cellStyle name="_인원계획표 _3차구청심의내용서_대모산길 수량산출서_영희초교 설계(탄성2+2.65보도 )_수량산출서(보도육교)_수량산출서(양재천)" xfId="4824" xr:uid="{00000000-0005-0000-0000-0000FA0C0000}"/>
    <cellStyle name="_인원계획표 _3차구청심의내용서_도로굴착 복구비 정비대장-1" xfId="4825" xr:uid="{00000000-0005-0000-0000-0000FB0C0000}"/>
    <cellStyle name="_인원계획표 _3차구청심의내용서_도로굴착 복구비 정비대장-1 2" xfId="9582" xr:uid="{00000000-0005-0000-0000-0000FC0C0000}"/>
    <cellStyle name="_인원계획표 _3차구청심의내용서_사본 - 2005년도 수량산출서(연재훈)" xfId="4826" xr:uid="{00000000-0005-0000-0000-0000FD0C0000}"/>
    <cellStyle name="_인원계획표 _3차구청심의내용서_사본 - 2005년도 수량산출서(연재훈)_개포동 달터공원외2개소" xfId="4827" xr:uid="{00000000-0005-0000-0000-0000FE0C0000}"/>
    <cellStyle name="_인원계획표 _3차구청심의내용서_사본 - 2005년도 수량산출서(연재훈)_개포동 달터공원외2개소_개원길경기여고주변외3최종" xfId="4828" xr:uid="{00000000-0005-0000-0000-0000FF0C0000}"/>
    <cellStyle name="_인원계획표 _3차구청심의내용서_사본 - 2005년도 수량산출서(연재훈)_개포동 달터공원외2개소_수서동하나로길외1개소1차설계" xfId="4829" xr:uid="{00000000-0005-0000-0000-0000000D0000}"/>
    <cellStyle name="_인원계획표 _3차구청심의내용서_사본 - 2005년도 수량산출서(연재훈)_대모산준공-p" xfId="4830" xr:uid="{00000000-0005-0000-0000-0000010D0000}"/>
    <cellStyle name="_인원계획표 _3차구청심의내용서_사본 - 2005년도 수량산출서(연재훈)_대모산준공-p_개원길경기여고주변외3최종" xfId="4831" xr:uid="{00000000-0005-0000-0000-0000020D0000}"/>
    <cellStyle name="_인원계획표 _3차구청심의내용서_사본 - 2005년도 수량산출서(연재훈)_대모산준공-p_수서동하나로길외1개소1차설계" xfId="4832" xr:uid="{00000000-0005-0000-0000-0000030D0000}"/>
    <cellStyle name="_인원계획표 _3차구청심의내용서_사본 - 2005년도 수량산출서(연재훈)_설계서및수량산출서(계약)-설계변경-p" xfId="4833" xr:uid="{00000000-0005-0000-0000-0000040D0000}"/>
    <cellStyle name="_인원계획표 _3차구청심의내용서_사본 - 2005년도 수량산출서(연재훈)_설계서및수량산출서(계약)-설계변경-p_개원길경기여고주변외3최종" xfId="4834" xr:uid="{00000000-0005-0000-0000-0000050D0000}"/>
    <cellStyle name="_인원계획표 _3차구청심의내용서_사본 - 2005년도 수량산출서(연재훈)_설계서및수량산출서(계약)-설계변경-p_수서동하나로길외1개소1차설계" xfId="4835" xr:uid="{00000000-0005-0000-0000-0000060D0000}"/>
    <cellStyle name="_인원계획표 _3차구청심의내용서_사본 - 2005년도 수량산출서(연재훈)_설계서및수량산출서(계약)-설계변경-p-이전비변경" xfId="4836" xr:uid="{00000000-0005-0000-0000-0000070D0000}"/>
    <cellStyle name="_인원계획표 _3차구청심의내용서_사본 - 2005년도 수량산출서(연재훈)_설계서및수량산출서(계약)-설계변경-p-이전비변경_개원길경기여고주변외3최종" xfId="4837" xr:uid="{00000000-0005-0000-0000-0000080D0000}"/>
    <cellStyle name="_인원계획표 _3차구청심의내용서_사본 - 2005년도 수량산출서(연재훈)_설계서및수량산출서(계약)-설계변경-p-이전비변경_수서동하나로길외1개소1차설계" xfId="4838" xr:uid="{00000000-0005-0000-0000-0000090D0000}"/>
    <cellStyle name="_인원계획표 _3차구청심의내용서_사본 - 2005년도 수량산출서(연재훈)_수량산출서" xfId="4839" xr:uid="{00000000-0005-0000-0000-00000A0D0000}"/>
    <cellStyle name="_인원계획표 _3차구청심의내용서_사본 - 2005년도 수량산출서(연재훈)_수량산출서(보도육교)" xfId="4840" xr:uid="{00000000-0005-0000-0000-00000B0D0000}"/>
    <cellStyle name="_인원계획표 _3차구청심의내용서_사본 - 2005년도 수량산출서(연재훈)_수량산출서(보도육교)_수량산출서(보도육교)" xfId="4841" xr:uid="{00000000-0005-0000-0000-00000C0D0000}"/>
    <cellStyle name="_인원계획표 _3차구청심의내용서_사본 - 2005년도 수량산출서(연재훈)_수량산출서(보도육교)_수량산출서(양재천)" xfId="4842" xr:uid="{00000000-0005-0000-0000-00000D0D0000}"/>
    <cellStyle name="_인원계획표 _3차구청심의내용서_사본 - 2005년도 수량산출서(연재훈)_수량산출서(영희초등학교)" xfId="4843" xr:uid="{00000000-0005-0000-0000-00000E0D0000}"/>
    <cellStyle name="_인원계획표 _3차구청심의내용서_사본 - 2005년도 수량산출서(연재훈)_수량산출서(영희초등학교)_개포동 달터공원외2개소" xfId="4844" xr:uid="{00000000-0005-0000-0000-00000F0D0000}"/>
    <cellStyle name="_인원계획표 _3차구청심의내용서_사본 - 2005년도 수량산출서(연재훈)_수량산출서(영희초등학교)_개포동 달터공원외2개소_개원길경기여고주변외3최종" xfId="4845" xr:uid="{00000000-0005-0000-0000-0000100D0000}"/>
    <cellStyle name="_인원계획표 _3차구청심의내용서_사본 - 2005년도 수량산출서(연재훈)_수량산출서(영희초등학교)_개포동 달터공원외2개소_수서동하나로길외1개소1차설계" xfId="4846" xr:uid="{00000000-0005-0000-0000-0000110D0000}"/>
    <cellStyle name="_인원계획표 _3차구청심의내용서_사본 - 2005년도 수량산출서(연재훈)_수량산출서(영희초등학교)_수량산출서(보도육교)" xfId="4847" xr:uid="{00000000-0005-0000-0000-0000120D0000}"/>
    <cellStyle name="_인원계획표 _3차구청심의내용서_사본 - 2005년도 수량산출서(연재훈)_수량산출서(영희초등학교)_수량산출서(보도육교)_수량산출서(보도육교)" xfId="4848" xr:uid="{00000000-0005-0000-0000-0000130D0000}"/>
    <cellStyle name="_인원계획표 _3차구청심의내용서_사본 - 2005년도 수량산출서(연재훈)_수량산출서(영희초등학교)_수량산출서(보도육교)_수량산출서(양재천)" xfId="4849" xr:uid="{00000000-0005-0000-0000-0000140D0000}"/>
    <cellStyle name="_인원계획표 _3차구청심의내용서_사본 - 2005년도 수량산출서(연재훈)_수량산출서_개포동 달터공원외2개소" xfId="4850" xr:uid="{00000000-0005-0000-0000-0000150D0000}"/>
    <cellStyle name="_인원계획표 _3차구청심의내용서_사본 - 2005년도 수량산출서(연재훈)_수량산출서_개포동 달터공원외2개소_개원길경기여고주변외3최종" xfId="4851" xr:uid="{00000000-0005-0000-0000-0000160D0000}"/>
    <cellStyle name="_인원계획표 _3차구청심의내용서_사본 - 2005년도 수량산출서(연재훈)_수량산출서_개포동 달터공원외2개소_수서동하나로길외1개소1차설계" xfId="4852" xr:uid="{00000000-0005-0000-0000-0000170D0000}"/>
    <cellStyle name="_인원계획표 _3차구청심의내용서_사본 - 2005년도 수량산출서(연재훈)_수량산출서_수량산출서(보도육교)" xfId="4853" xr:uid="{00000000-0005-0000-0000-0000180D0000}"/>
    <cellStyle name="_인원계획표 _3차구청심의내용서_사본 - 2005년도 수량산출서(연재훈)_수량산출서_수량산출서(보도육교)_수량산출서(보도육교)" xfId="4854" xr:uid="{00000000-0005-0000-0000-0000190D0000}"/>
    <cellStyle name="_인원계획표 _3차구청심의내용서_사본 - 2005년도 수량산출서(연재훈)_수량산출서_수량산출서(보도육교)_수량산출서(양재천)" xfId="4855" xr:uid="{00000000-0005-0000-0000-00001A0D0000}"/>
    <cellStyle name="_인원계획표 _3차구청심의내용서_사본 - 2005년도 수량산출서(연재훈)_수량산출서-p변경-폭변경-가로수분변경" xfId="4856" xr:uid="{00000000-0005-0000-0000-00001B0D0000}"/>
    <cellStyle name="_인원계획표 _3차구청심의내용서_사본 - 2005년도 수량산출서(연재훈)_수량산출서-p변경-폭변경-가로수분변경_개원길경기여고주변외3최종" xfId="4857" xr:uid="{00000000-0005-0000-0000-00001C0D0000}"/>
    <cellStyle name="_인원계획표 _3차구청심의내용서_사본 - 2005년도 수량산출서(연재훈)_수량산출서-p변경-폭변경-가로수분변경_수서동하나로길외1개소1차설계" xfId="4858" xr:uid="{00000000-0005-0000-0000-00001D0D0000}"/>
    <cellStyle name="_인원계획표 _3차구청심의내용서_사본 - 2005년도 수량산출서(연재훈)_역삼동619주변외 개소 수량산출서(수정)" xfId="4859" xr:uid="{00000000-0005-0000-0000-00001E0D0000}"/>
    <cellStyle name="_인원계획표 _3차구청심의내용서_사본 - 2005년도 수량산출서(연재훈)_역삼동619주변외 개소 수량산출서(수정)_개포동 달터공원외2개소" xfId="4860" xr:uid="{00000000-0005-0000-0000-00001F0D0000}"/>
    <cellStyle name="_인원계획표 _3차구청심의내용서_사본 - 2005년도 수량산출서(연재훈)_역삼동619주변외 개소 수량산출서(수정)_개포동 달터공원외2개소_개원길경기여고주변외3최종" xfId="4861" xr:uid="{00000000-0005-0000-0000-0000200D0000}"/>
    <cellStyle name="_인원계획표 _3차구청심의내용서_사본 - 2005년도 수량산출서(연재훈)_역삼동619주변외 개소 수량산출서(수정)_개포동 달터공원외2개소_수서동하나로길외1개소1차설계" xfId="4862" xr:uid="{00000000-0005-0000-0000-0000210D0000}"/>
    <cellStyle name="_인원계획표 _3차구청심의내용서_사본 - 2005년도 수량산출서(연재훈)_역삼동619주변외 개소 수량산출서(수정)_수량산출서(보도육교)" xfId="4863" xr:uid="{00000000-0005-0000-0000-0000220D0000}"/>
    <cellStyle name="_인원계획표 _3차구청심의내용서_사본 - 2005년도 수량산출서(연재훈)_역삼동619주변외 개소 수량산출서(수정)_수량산출서(보도육교)_수량산출서(보도육교)" xfId="4864" xr:uid="{00000000-0005-0000-0000-0000230D0000}"/>
    <cellStyle name="_인원계획표 _3차구청심의내용서_사본 - 2005년도 수량산출서(연재훈)_역삼동619주변외 개소 수량산출서(수정)_수량산출서(보도육교)_수량산출서(양재천)" xfId="4865" xr:uid="{00000000-0005-0000-0000-0000240D0000}"/>
    <cellStyle name="_인원계획표 _3차구청심의내용서_사본 - 2005년도 수량산출서(연재훈)_영희초교 설계(탄성2+2.65보도 )" xfId="4866" xr:uid="{00000000-0005-0000-0000-0000250D0000}"/>
    <cellStyle name="_인원계획표 _3차구청심의내용서_사본 - 2005년도 수량산출서(연재훈)_영희초교 설계(탄성2+2.65보도 )_개포동 달터공원외2개소" xfId="4867" xr:uid="{00000000-0005-0000-0000-0000260D0000}"/>
    <cellStyle name="_인원계획표 _3차구청심의내용서_사본 - 2005년도 수량산출서(연재훈)_영희초교 설계(탄성2+2.65보도 )_개포동 달터공원외2개소_개원길경기여고주변외3최종" xfId="4868" xr:uid="{00000000-0005-0000-0000-0000270D0000}"/>
    <cellStyle name="_인원계획표 _3차구청심의내용서_사본 - 2005년도 수량산출서(연재훈)_영희초교 설계(탄성2+2.65보도 )_개포동 달터공원외2개소_수서동하나로길외1개소1차설계" xfId="4869" xr:uid="{00000000-0005-0000-0000-0000280D0000}"/>
    <cellStyle name="_인원계획표 _3차구청심의내용서_사본 - 2005년도 수량산출서(연재훈)_영희초교 설계(탄성2+2.65보도 )_수량산출서(보도육교)" xfId="4870" xr:uid="{00000000-0005-0000-0000-0000290D0000}"/>
    <cellStyle name="_인원계획표 _3차구청심의내용서_사본 - 2005년도 수량산출서(연재훈)_영희초교 설계(탄성2+2.65보도 )_수량산출서(보도육교)_수량산출서(보도육교)" xfId="4871" xr:uid="{00000000-0005-0000-0000-00002A0D0000}"/>
    <cellStyle name="_인원계획표 _3차구청심의내용서_사본 - 2005년도 수량산출서(연재훈)_영희초교 설계(탄성2+2.65보도 )_수량산출서(보도육교)_수량산출서(양재천)" xfId="4872" xr:uid="{00000000-0005-0000-0000-00002B0D0000}"/>
    <cellStyle name="_인원계획표 _3차구청심의내용서_수량산출서" xfId="4873" xr:uid="{00000000-0005-0000-0000-00002C0D0000}"/>
    <cellStyle name="_인원계획표 _3차구청심의내용서_수량산출서 2" xfId="9583" xr:uid="{00000000-0005-0000-0000-00002D0D0000}"/>
    <cellStyle name="_인원계획표 _3차구청심의내용서_수량산출서(보도육교)" xfId="4874" xr:uid="{00000000-0005-0000-0000-00002E0D0000}"/>
    <cellStyle name="_인원계획표 _3차구청심의내용서_수량산출서(보도육교)_수량산출서(보도육교)" xfId="4875" xr:uid="{00000000-0005-0000-0000-00002F0D0000}"/>
    <cellStyle name="_인원계획표 _3차구청심의내용서_수량산출서(보도육교)_수량산출서(양재천)" xfId="4876" xr:uid="{00000000-0005-0000-0000-0000300D0000}"/>
    <cellStyle name="_인원계획표 _3차구청심의내용서_역삼동619주변외 12개소 수량산출서" xfId="4877" xr:uid="{00000000-0005-0000-0000-0000310D0000}"/>
    <cellStyle name="_인원계획표 _3차구청심의내용서_역삼동619주변외 12개소 수량산출서_개포동 달터공원외2개소" xfId="4878" xr:uid="{00000000-0005-0000-0000-0000320D0000}"/>
    <cellStyle name="_인원계획표 _3차구청심의내용서_역삼동619주변외 12개소 수량산출서_개포동 달터공원외2개소_개원길경기여고주변외3최종" xfId="4879" xr:uid="{00000000-0005-0000-0000-0000330D0000}"/>
    <cellStyle name="_인원계획표 _3차구청심의내용서_역삼동619주변외 12개소 수량산출서_개포동 달터공원외2개소_수서동하나로길외1개소1차설계" xfId="4880" xr:uid="{00000000-0005-0000-0000-0000340D0000}"/>
    <cellStyle name="_인원계획표 _3차구청심의내용서_역삼동619주변외 12개소 수량산출서_수량산출서" xfId="4881" xr:uid="{00000000-0005-0000-0000-0000350D0000}"/>
    <cellStyle name="_인원계획표 _3차구청심의내용서_역삼동619주변외 12개소 수량산출서_수량산출서(보도육교)" xfId="4882" xr:uid="{00000000-0005-0000-0000-0000360D0000}"/>
    <cellStyle name="_인원계획표 _3차구청심의내용서_역삼동619주변외 12개소 수량산출서_수량산출서(보도육교)_수량산출서(보도육교)" xfId="4883" xr:uid="{00000000-0005-0000-0000-0000370D0000}"/>
    <cellStyle name="_인원계획표 _3차구청심의내용서_역삼동619주변외 12개소 수량산출서_수량산출서(보도육교)_수량산출서(양재천)" xfId="4884" xr:uid="{00000000-0005-0000-0000-0000380D0000}"/>
    <cellStyle name="_인원계획표 _3차구청심의내용서_역삼동619주변외 12개소 수량산출서_수량산출서(영희초등학교)" xfId="4885" xr:uid="{00000000-0005-0000-0000-0000390D0000}"/>
    <cellStyle name="_인원계획표 _3차구청심의내용서_역삼동619주변외 12개소 수량산출서_수량산출서(영희초등학교)_개포동 달터공원외2개소" xfId="4886" xr:uid="{00000000-0005-0000-0000-00003A0D0000}"/>
    <cellStyle name="_인원계획표 _3차구청심의내용서_역삼동619주변외 12개소 수량산출서_수량산출서(영희초등학교)_개포동 달터공원외2개소_개원길경기여고주변외3최종" xfId="4887" xr:uid="{00000000-0005-0000-0000-00003B0D0000}"/>
    <cellStyle name="_인원계획표 _3차구청심의내용서_역삼동619주변외 12개소 수량산출서_수량산출서(영희초등학교)_개포동 달터공원외2개소_수서동하나로길외1개소1차설계" xfId="4888" xr:uid="{00000000-0005-0000-0000-00003C0D0000}"/>
    <cellStyle name="_인원계획표 _3차구청심의내용서_역삼동619주변외 12개소 수량산출서_수량산출서(영희초등학교)_수량산출서(보도육교)" xfId="4889" xr:uid="{00000000-0005-0000-0000-00003D0D0000}"/>
    <cellStyle name="_인원계획표 _3차구청심의내용서_역삼동619주변외 12개소 수량산출서_수량산출서(영희초등학교)_수량산출서(보도육교)_수량산출서(보도육교)" xfId="4890" xr:uid="{00000000-0005-0000-0000-00003E0D0000}"/>
    <cellStyle name="_인원계획표 _3차구청심의내용서_역삼동619주변외 12개소 수량산출서_수량산출서(영희초등학교)_수량산출서(보도육교)_수량산출서(양재천)" xfId="4891" xr:uid="{00000000-0005-0000-0000-00003F0D0000}"/>
    <cellStyle name="_인원계획표 _3차구청심의내용서_역삼동619주변외 12개소 수량산출서_수량산출서_개포동 달터공원외2개소" xfId="4892" xr:uid="{00000000-0005-0000-0000-0000400D0000}"/>
    <cellStyle name="_인원계획표 _3차구청심의내용서_역삼동619주변외 12개소 수량산출서_수량산출서_개포동 달터공원외2개소_개원길경기여고주변외3최종" xfId="4893" xr:uid="{00000000-0005-0000-0000-0000410D0000}"/>
    <cellStyle name="_인원계획표 _3차구청심의내용서_역삼동619주변외 12개소 수량산출서_수량산출서_개포동 달터공원외2개소_수서동하나로길외1개소1차설계" xfId="4894" xr:uid="{00000000-0005-0000-0000-0000420D0000}"/>
    <cellStyle name="_인원계획표 _3차구청심의내용서_역삼동619주변외 12개소 수량산출서_수량산출서_수량산출서(보도육교)" xfId="4895" xr:uid="{00000000-0005-0000-0000-0000430D0000}"/>
    <cellStyle name="_인원계획표 _3차구청심의내용서_역삼동619주변외 12개소 수량산출서_수량산출서_수량산출서(보도육교)_수량산출서(보도육교)" xfId="4896" xr:uid="{00000000-0005-0000-0000-0000440D0000}"/>
    <cellStyle name="_인원계획표 _3차구청심의내용서_역삼동619주변외 12개소 수량산출서_수량산출서_수량산출서(보도육교)_수량산출서(양재천)" xfId="4897" xr:uid="{00000000-0005-0000-0000-0000450D0000}"/>
    <cellStyle name="_인원계획표 _3차구청심의내용서_역삼동619주변외 12개소 수량산출서_역삼동619주변외 개소 수량산출서(수정)" xfId="4898" xr:uid="{00000000-0005-0000-0000-0000460D0000}"/>
    <cellStyle name="_인원계획표 _3차구청심의내용서_역삼동619주변외 12개소 수량산출서_역삼동619주변외 개소 수량산출서(수정)_개포동 달터공원외2개소" xfId="4899" xr:uid="{00000000-0005-0000-0000-0000470D0000}"/>
    <cellStyle name="_인원계획표 _3차구청심의내용서_역삼동619주변외 12개소 수량산출서_역삼동619주변외 개소 수량산출서(수정)_개포동 달터공원외2개소_개원길경기여고주변외3최종" xfId="4900" xr:uid="{00000000-0005-0000-0000-0000480D0000}"/>
    <cellStyle name="_인원계획표 _3차구청심의내용서_역삼동619주변외 12개소 수량산출서_역삼동619주변외 개소 수량산출서(수정)_개포동 달터공원외2개소_수서동하나로길외1개소1차설계" xfId="4901" xr:uid="{00000000-0005-0000-0000-0000490D0000}"/>
    <cellStyle name="_인원계획표 _3차구청심의내용서_역삼동619주변외 12개소 수량산출서_역삼동619주변외 개소 수량산출서(수정)_수량산출서(보도육교)" xfId="4902" xr:uid="{00000000-0005-0000-0000-00004A0D0000}"/>
    <cellStyle name="_인원계획표 _3차구청심의내용서_역삼동619주변외 12개소 수량산출서_역삼동619주변외 개소 수량산출서(수정)_수량산출서(보도육교)_수량산출서(보도육교)" xfId="4903" xr:uid="{00000000-0005-0000-0000-00004B0D0000}"/>
    <cellStyle name="_인원계획표 _3차구청심의내용서_역삼동619주변외 12개소 수량산출서_역삼동619주변외 개소 수량산출서(수정)_수량산출서(보도육교)_수량산출서(양재천)" xfId="4904" xr:uid="{00000000-0005-0000-0000-00004C0D0000}"/>
    <cellStyle name="_인원계획표 _3차구청심의내용서_역삼동619주변외 12개소 수량산출서_영희초교 설계(탄성2+2.65보도 )" xfId="4905" xr:uid="{00000000-0005-0000-0000-00004D0D0000}"/>
    <cellStyle name="_인원계획표 _3차구청심의내용서_역삼동619주변외 12개소 수량산출서_영희초교 설계(탄성2+2.65보도 )_개포동 달터공원외2개소" xfId="4906" xr:uid="{00000000-0005-0000-0000-00004E0D0000}"/>
    <cellStyle name="_인원계획표 _3차구청심의내용서_역삼동619주변외 12개소 수량산출서_영희초교 설계(탄성2+2.65보도 )_개포동 달터공원외2개소_개원길경기여고주변외3최종" xfId="4907" xr:uid="{00000000-0005-0000-0000-00004F0D0000}"/>
    <cellStyle name="_인원계획표 _3차구청심의내용서_역삼동619주변외 12개소 수량산출서_영희초교 설계(탄성2+2.65보도 )_개포동 달터공원외2개소_수서동하나로길외1개소1차설계" xfId="4908" xr:uid="{00000000-0005-0000-0000-0000500D0000}"/>
    <cellStyle name="_인원계획표 _3차구청심의내용서_역삼동619주변외 12개소 수량산출서_영희초교 설계(탄성2+2.65보도 )_수량산출서(보도육교)" xfId="4909" xr:uid="{00000000-0005-0000-0000-0000510D0000}"/>
    <cellStyle name="_인원계획표 _3차구청심의내용서_역삼동619주변외 12개소 수량산출서_영희초교 설계(탄성2+2.65보도 )_수량산출서(보도육교)_수량산출서(보도육교)" xfId="4910" xr:uid="{00000000-0005-0000-0000-0000520D0000}"/>
    <cellStyle name="_인원계획표 _3차구청심의내용서_역삼동619주변외 12개소 수량산출서_영희초교 설계(탄성2+2.65보도 )_수량산출서(보도육교)_수량산출서(양재천)" xfId="4911" xr:uid="{00000000-0005-0000-0000-0000530D0000}"/>
    <cellStyle name="_인원계획표 _3차구청심의내용서_역삼동619주변외 개소 수량산출서(수정)" xfId="4912" xr:uid="{00000000-0005-0000-0000-0000540D0000}"/>
    <cellStyle name="_인원계획표 _3차구청심의내용서_역삼동619주변외 개소 수량산출서(수정)_개포동 달터공원외2개소" xfId="4913" xr:uid="{00000000-0005-0000-0000-0000550D0000}"/>
    <cellStyle name="_인원계획표 _3차구청심의내용서_역삼동619주변외 개소 수량산출서(수정)_개포동 달터공원외2개소_개원길경기여고주변외3최종" xfId="4914" xr:uid="{00000000-0005-0000-0000-0000560D0000}"/>
    <cellStyle name="_인원계획표 _3차구청심의내용서_역삼동619주변외 개소 수량산출서(수정)_개포동 달터공원외2개소_수서동하나로길외1개소1차설계" xfId="4915" xr:uid="{00000000-0005-0000-0000-0000570D0000}"/>
    <cellStyle name="_인원계획표 _3차구청심의내용서_역삼동619주변외 개소 수량산출서(수정)_수량산출서" xfId="4916" xr:uid="{00000000-0005-0000-0000-0000580D0000}"/>
    <cellStyle name="_인원계획표 _3차구청심의내용서_역삼동619주변외 개소 수량산출서(수정)_수량산출서(보도육교)" xfId="4917" xr:uid="{00000000-0005-0000-0000-0000590D0000}"/>
    <cellStyle name="_인원계획표 _3차구청심의내용서_역삼동619주변외 개소 수량산출서(수정)_수량산출서(보도육교)_수량산출서(보도육교)" xfId="4918" xr:uid="{00000000-0005-0000-0000-00005A0D0000}"/>
    <cellStyle name="_인원계획표 _3차구청심의내용서_역삼동619주변외 개소 수량산출서(수정)_수량산출서(보도육교)_수량산출서(양재천)" xfId="4919" xr:uid="{00000000-0005-0000-0000-00005B0D0000}"/>
    <cellStyle name="_인원계획표 _3차구청심의내용서_역삼동619주변외 개소 수량산출서(수정)_수량산출서(영희초등학교)" xfId="4920" xr:uid="{00000000-0005-0000-0000-00005C0D0000}"/>
    <cellStyle name="_인원계획표 _3차구청심의내용서_역삼동619주변외 개소 수량산출서(수정)_수량산출서(영희초등학교)_개포동 달터공원외2개소" xfId="4921" xr:uid="{00000000-0005-0000-0000-00005D0D0000}"/>
    <cellStyle name="_인원계획표 _3차구청심의내용서_역삼동619주변외 개소 수량산출서(수정)_수량산출서(영희초등학교)_개포동 달터공원외2개소_개원길경기여고주변외3최종" xfId="4922" xr:uid="{00000000-0005-0000-0000-00005E0D0000}"/>
    <cellStyle name="_인원계획표 _3차구청심의내용서_역삼동619주변외 개소 수량산출서(수정)_수량산출서(영희초등학교)_개포동 달터공원외2개소_수서동하나로길외1개소1차설계" xfId="4923" xr:uid="{00000000-0005-0000-0000-00005F0D0000}"/>
    <cellStyle name="_인원계획표 _3차구청심의내용서_역삼동619주변외 개소 수량산출서(수정)_수량산출서(영희초등학교)_수량산출서(보도육교)" xfId="4924" xr:uid="{00000000-0005-0000-0000-0000600D0000}"/>
    <cellStyle name="_인원계획표 _3차구청심의내용서_역삼동619주변외 개소 수량산출서(수정)_수량산출서(영희초등학교)_수량산출서(보도육교)_수량산출서(보도육교)" xfId="4925" xr:uid="{00000000-0005-0000-0000-0000610D0000}"/>
    <cellStyle name="_인원계획표 _3차구청심의내용서_역삼동619주변외 개소 수량산출서(수정)_수량산출서(영희초등학교)_수량산출서(보도육교)_수량산출서(양재천)" xfId="4926" xr:uid="{00000000-0005-0000-0000-0000620D0000}"/>
    <cellStyle name="_인원계획표 _3차구청심의내용서_역삼동619주변외 개소 수량산출서(수정)_수량산출서_개포동 달터공원외2개소" xfId="4927" xr:uid="{00000000-0005-0000-0000-0000630D0000}"/>
    <cellStyle name="_인원계획표 _3차구청심의내용서_역삼동619주변외 개소 수량산출서(수정)_수량산출서_개포동 달터공원외2개소_개원길경기여고주변외3최종" xfId="4928" xr:uid="{00000000-0005-0000-0000-0000640D0000}"/>
    <cellStyle name="_인원계획표 _3차구청심의내용서_역삼동619주변외 개소 수량산출서(수정)_수량산출서_개포동 달터공원외2개소_수서동하나로길외1개소1차설계" xfId="4929" xr:uid="{00000000-0005-0000-0000-0000650D0000}"/>
    <cellStyle name="_인원계획표 _3차구청심의내용서_역삼동619주변외 개소 수량산출서(수정)_수량산출서_수량산출서(보도육교)" xfId="4930" xr:uid="{00000000-0005-0000-0000-0000660D0000}"/>
    <cellStyle name="_인원계획표 _3차구청심의내용서_역삼동619주변외 개소 수량산출서(수정)_수량산출서_수량산출서(보도육교)_수량산출서(보도육교)" xfId="4931" xr:uid="{00000000-0005-0000-0000-0000670D0000}"/>
    <cellStyle name="_인원계획표 _3차구청심의내용서_역삼동619주변외 개소 수량산출서(수정)_수량산출서_수량산출서(보도육교)_수량산출서(양재천)" xfId="4932" xr:uid="{00000000-0005-0000-0000-0000680D0000}"/>
    <cellStyle name="_인원계획표 _3차구청심의내용서_역삼동619주변외 개소 수량산출서(수정)_역삼동619주변외 개소 수량산출서(수정)" xfId="4933" xr:uid="{00000000-0005-0000-0000-0000690D0000}"/>
    <cellStyle name="_인원계획표 _3차구청심의내용서_역삼동619주변외 개소 수량산출서(수정)_역삼동619주변외 개소 수량산출서(수정)_개포동 달터공원외2개소" xfId="4934" xr:uid="{00000000-0005-0000-0000-00006A0D0000}"/>
    <cellStyle name="_인원계획표 _3차구청심의내용서_역삼동619주변외 개소 수량산출서(수정)_역삼동619주변외 개소 수량산출서(수정)_개포동 달터공원외2개소_개원길경기여고주변외3최종" xfId="4935" xr:uid="{00000000-0005-0000-0000-00006B0D0000}"/>
    <cellStyle name="_인원계획표 _3차구청심의내용서_역삼동619주변외 개소 수량산출서(수정)_역삼동619주변외 개소 수량산출서(수정)_개포동 달터공원외2개소_수서동하나로길외1개소1차설계" xfId="4936" xr:uid="{00000000-0005-0000-0000-00006C0D0000}"/>
    <cellStyle name="_인원계획표 _3차구청심의내용서_역삼동619주변외 개소 수량산출서(수정)_역삼동619주변외 개소 수량산출서(수정)_수량산출서(보도육교)" xfId="4937" xr:uid="{00000000-0005-0000-0000-00006D0D0000}"/>
    <cellStyle name="_인원계획표 _3차구청심의내용서_역삼동619주변외 개소 수량산출서(수정)_역삼동619주변외 개소 수량산출서(수정)_수량산출서(보도육교)_수량산출서(보도육교)" xfId="4938" xr:uid="{00000000-0005-0000-0000-00006E0D0000}"/>
    <cellStyle name="_인원계획표 _3차구청심의내용서_역삼동619주변외 개소 수량산출서(수정)_역삼동619주변외 개소 수량산출서(수정)_수량산출서(보도육교)_수량산출서(양재천)" xfId="4939" xr:uid="{00000000-0005-0000-0000-00006F0D0000}"/>
    <cellStyle name="_인원계획표 _3차구청심의내용서_역삼동619주변외 개소 수량산출서(수정)_영희초교 설계(탄성2+2.65보도 )" xfId="4940" xr:uid="{00000000-0005-0000-0000-0000700D0000}"/>
    <cellStyle name="_인원계획표 _3차구청심의내용서_역삼동619주변외 개소 수량산출서(수정)_영희초교 설계(탄성2+2.65보도 )_개포동 달터공원외2개소" xfId="4941" xr:uid="{00000000-0005-0000-0000-0000710D0000}"/>
    <cellStyle name="_인원계획표 _3차구청심의내용서_역삼동619주변외 개소 수량산출서(수정)_영희초교 설계(탄성2+2.65보도 )_개포동 달터공원외2개소_개원길경기여고주변외3최종" xfId="4942" xr:uid="{00000000-0005-0000-0000-0000720D0000}"/>
    <cellStyle name="_인원계획표 _3차구청심의내용서_역삼동619주변외 개소 수량산출서(수정)_영희초교 설계(탄성2+2.65보도 )_개포동 달터공원외2개소_수서동하나로길외1개소1차설계" xfId="4943" xr:uid="{00000000-0005-0000-0000-0000730D0000}"/>
    <cellStyle name="_인원계획표 _3차구청심의내용서_역삼동619주변외 개소 수량산출서(수정)_영희초교 설계(탄성2+2.65보도 )_수량산출서(보도육교)" xfId="4944" xr:uid="{00000000-0005-0000-0000-0000740D0000}"/>
    <cellStyle name="_인원계획표 _3차구청심의내용서_역삼동619주변외 개소 수량산출서(수정)_영희초교 설계(탄성2+2.65보도 )_수량산출서(보도육교)_수량산출서(보도육교)" xfId="4945" xr:uid="{00000000-0005-0000-0000-0000750D0000}"/>
    <cellStyle name="_인원계획표 _3차구청심의내용서_역삼동619주변외 개소 수량산출서(수정)_영희초교 설계(탄성2+2.65보도 )_수량산출서(보도육교)_수량산출서(양재천)" xfId="4946" xr:uid="{00000000-0005-0000-0000-0000760D0000}"/>
    <cellStyle name="_인원계획표 _3차구청심의내용서_역삼동769주변외 2개소 수량산출서" xfId="4947" xr:uid="{00000000-0005-0000-0000-0000770D0000}"/>
    <cellStyle name="_인원계획표 _3차구청심의내용서_역삼동769주변외 2개소 수량산출서_개포동 달터공원외2개소" xfId="4948" xr:uid="{00000000-0005-0000-0000-0000780D0000}"/>
    <cellStyle name="_인원계획표 _3차구청심의내용서_역삼동769주변외 2개소 수량산출서_개포동 달터공원외2개소_개원길경기여고주변외3최종" xfId="4949" xr:uid="{00000000-0005-0000-0000-0000790D0000}"/>
    <cellStyle name="_인원계획표 _3차구청심의내용서_역삼동769주변외 2개소 수량산출서_개포동 달터공원외2개소_수서동하나로길외1개소1차설계" xfId="4950" xr:uid="{00000000-0005-0000-0000-00007A0D0000}"/>
    <cellStyle name="_인원계획표 _3차구청심의내용서_역삼동769주변외 2개소 수량산출서_수량산출서" xfId="4951" xr:uid="{00000000-0005-0000-0000-00007B0D0000}"/>
    <cellStyle name="_인원계획표 _3차구청심의내용서_역삼동769주변외 2개소 수량산출서_수량산출서(보도육교)" xfId="4952" xr:uid="{00000000-0005-0000-0000-00007C0D0000}"/>
    <cellStyle name="_인원계획표 _3차구청심의내용서_역삼동769주변외 2개소 수량산출서_수량산출서(보도육교)_수량산출서(보도육교)" xfId="4953" xr:uid="{00000000-0005-0000-0000-00007D0D0000}"/>
    <cellStyle name="_인원계획표 _3차구청심의내용서_역삼동769주변외 2개소 수량산출서_수량산출서(보도육교)_수량산출서(양재천)" xfId="4954" xr:uid="{00000000-0005-0000-0000-00007E0D0000}"/>
    <cellStyle name="_인원계획표 _3차구청심의내용서_역삼동769주변외 2개소 수량산출서_수량산출서(영희초등학교)" xfId="4955" xr:uid="{00000000-0005-0000-0000-00007F0D0000}"/>
    <cellStyle name="_인원계획표 _3차구청심의내용서_역삼동769주변외 2개소 수량산출서_수량산출서(영희초등학교)_개포동 달터공원외2개소" xfId="4956" xr:uid="{00000000-0005-0000-0000-0000800D0000}"/>
    <cellStyle name="_인원계획표 _3차구청심의내용서_역삼동769주변외 2개소 수량산출서_수량산출서(영희초등학교)_개포동 달터공원외2개소_개원길경기여고주변외3최종" xfId="4957" xr:uid="{00000000-0005-0000-0000-0000810D0000}"/>
    <cellStyle name="_인원계획표 _3차구청심의내용서_역삼동769주변외 2개소 수량산출서_수량산출서(영희초등학교)_개포동 달터공원외2개소_수서동하나로길외1개소1차설계" xfId="4958" xr:uid="{00000000-0005-0000-0000-0000820D0000}"/>
    <cellStyle name="_인원계획표 _3차구청심의내용서_역삼동769주변외 2개소 수량산출서_수량산출서(영희초등학교)_수량산출서(보도육교)" xfId="4959" xr:uid="{00000000-0005-0000-0000-0000830D0000}"/>
    <cellStyle name="_인원계획표 _3차구청심의내용서_역삼동769주변외 2개소 수량산출서_수량산출서(영희초등학교)_수량산출서(보도육교)_수량산출서(보도육교)" xfId="4960" xr:uid="{00000000-0005-0000-0000-0000840D0000}"/>
    <cellStyle name="_인원계획표 _3차구청심의내용서_역삼동769주변외 2개소 수량산출서_수량산출서(영희초등학교)_수량산출서(보도육교)_수량산출서(양재천)" xfId="4961" xr:uid="{00000000-0005-0000-0000-0000850D0000}"/>
    <cellStyle name="_인원계획표 _3차구청심의내용서_역삼동769주변외 2개소 수량산출서_수량산출서_개포동 달터공원외2개소" xfId="4962" xr:uid="{00000000-0005-0000-0000-0000860D0000}"/>
    <cellStyle name="_인원계획표 _3차구청심의내용서_역삼동769주변외 2개소 수량산출서_수량산출서_개포동 달터공원외2개소_개원길경기여고주변외3최종" xfId="4963" xr:uid="{00000000-0005-0000-0000-0000870D0000}"/>
    <cellStyle name="_인원계획표 _3차구청심의내용서_역삼동769주변외 2개소 수량산출서_수량산출서_개포동 달터공원외2개소_수서동하나로길외1개소1차설계" xfId="4964" xr:uid="{00000000-0005-0000-0000-0000880D0000}"/>
    <cellStyle name="_인원계획표 _3차구청심의내용서_역삼동769주변외 2개소 수량산출서_수량산출서_수량산출서(보도육교)" xfId="4965" xr:uid="{00000000-0005-0000-0000-0000890D0000}"/>
    <cellStyle name="_인원계획표 _3차구청심의내용서_역삼동769주변외 2개소 수량산출서_수량산출서_수량산출서(보도육교)_수량산출서(보도육교)" xfId="4966" xr:uid="{00000000-0005-0000-0000-00008A0D0000}"/>
    <cellStyle name="_인원계획표 _3차구청심의내용서_역삼동769주변외 2개소 수량산출서_수량산출서_수량산출서(보도육교)_수량산출서(양재천)" xfId="4967" xr:uid="{00000000-0005-0000-0000-00008B0D0000}"/>
    <cellStyle name="_인원계획표 _3차구청심의내용서_역삼동769주변외 2개소 수량산출서_역삼동619주변외 개소 수량산출서(수정)" xfId="4968" xr:uid="{00000000-0005-0000-0000-00008C0D0000}"/>
    <cellStyle name="_인원계획표 _3차구청심의내용서_역삼동769주변외 2개소 수량산출서_역삼동619주변외 개소 수량산출서(수정)_개포동 달터공원외2개소" xfId="4969" xr:uid="{00000000-0005-0000-0000-00008D0D0000}"/>
    <cellStyle name="_인원계획표 _3차구청심의내용서_역삼동769주변외 2개소 수량산출서_역삼동619주변외 개소 수량산출서(수정)_개포동 달터공원외2개소_개원길경기여고주변외3최종" xfId="4970" xr:uid="{00000000-0005-0000-0000-00008E0D0000}"/>
    <cellStyle name="_인원계획표 _3차구청심의내용서_역삼동769주변외 2개소 수량산출서_역삼동619주변외 개소 수량산출서(수정)_개포동 달터공원외2개소_수서동하나로길외1개소1차설계" xfId="4971" xr:uid="{00000000-0005-0000-0000-00008F0D0000}"/>
    <cellStyle name="_인원계획표 _3차구청심의내용서_역삼동769주변외 2개소 수량산출서_역삼동619주변외 개소 수량산출서(수정)_수량산출서(보도육교)" xfId="4972" xr:uid="{00000000-0005-0000-0000-0000900D0000}"/>
    <cellStyle name="_인원계획표 _3차구청심의내용서_역삼동769주변외 2개소 수량산출서_역삼동619주변외 개소 수량산출서(수정)_수량산출서(보도육교)_수량산출서(보도육교)" xfId="4973" xr:uid="{00000000-0005-0000-0000-0000910D0000}"/>
    <cellStyle name="_인원계획표 _3차구청심의내용서_역삼동769주변외 2개소 수량산출서_역삼동619주변외 개소 수량산출서(수정)_수량산출서(보도육교)_수량산출서(양재천)" xfId="4974" xr:uid="{00000000-0005-0000-0000-0000920D0000}"/>
    <cellStyle name="_인원계획표 _3차구청심의내용서_역삼동769주변외 2개소 수량산출서_영희초교 설계(탄성2+2.65보도 )" xfId="4975" xr:uid="{00000000-0005-0000-0000-0000930D0000}"/>
    <cellStyle name="_인원계획표 _3차구청심의내용서_역삼동769주변외 2개소 수량산출서_영희초교 설계(탄성2+2.65보도 )_개포동 달터공원외2개소" xfId="4976" xr:uid="{00000000-0005-0000-0000-0000940D0000}"/>
    <cellStyle name="_인원계획표 _3차구청심의내용서_역삼동769주변외 2개소 수량산출서_영희초교 설계(탄성2+2.65보도 )_개포동 달터공원외2개소_개원길경기여고주변외3최종" xfId="4977" xr:uid="{00000000-0005-0000-0000-0000950D0000}"/>
    <cellStyle name="_인원계획표 _3차구청심의내용서_역삼동769주변외 2개소 수량산출서_영희초교 설계(탄성2+2.65보도 )_개포동 달터공원외2개소_수서동하나로길외1개소1차설계" xfId="4978" xr:uid="{00000000-0005-0000-0000-0000960D0000}"/>
    <cellStyle name="_인원계획표 _3차구청심의내용서_역삼동769주변외 2개소 수량산출서_영희초교 설계(탄성2+2.65보도 )_수량산출서(보도육교)" xfId="4979" xr:uid="{00000000-0005-0000-0000-0000970D0000}"/>
    <cellStyle name="_인원계획표 _3차구청심의내용서_역삼동769주변외 2개소 수량산출서_영희초교 설계(탄성2+2.65보도 )_수량산출서(보도육교)_수량산출서(보도육교)" xfId="4980" xr:uid="{00000000-0005-0000-0000-0000980D0000}"/>
    <cellStyle name="_인원계획표 _3차구청심의내용서_역삼동769주변외 2개소 수량산출서_영희초교 설계(탄성2+2.65보도 )_수량산출서(보도육교)_수량산출서(양재천)" xfId="4981" xr:uid="{00000000-0005-0000-0000-0000990D0000}"/>
    <cellStyle name="_인원계획표 _3차구청심의내용서_준공검사 수행결과" xfId="4982" xr:uid="{00000000-0005-0000-0000-00009A0D0000}"/>
    <cellStyle name="_인원계획표 _3차구청심의내용서_준공검사 수행결과 2" xfId="9584" xr:uid="{00000000-0005-0000-0000-00009B0D0000}"/>
    <cellStyle name="_인원계획표 _3차구청심의내용서_준공검사 수행결과_도로굴착 복구비 정비대장-1" xfId="4983" xr:uid="{00000000-0005-0000-0000-00009C0D0000}"/>
    <cellStyle name="_인원계획표 _3차구청심의내용서_준공검사 수행결과_도로굴착 복구비 정비대장-1 2" xfId="9585" xr:uid="{00000000-0005-0000-0000-00009D0D0000}"/>
    <cellStyle name="_인원계획표 _3회 설계변경내역서" xfId="4984" xr:uid="{00000000-0005-0000-0000-00009E0D0000}"/>
    <cellStyle name="_인원계획표 _3회 설계변경내역서 2" xfId="9586" xr:uid="{00000000-0005-0000-0000-00009F0D0000}"/>
    <cellStyle name="_인원계획표 _3회 설계변경내역서_도로굴착 복구비 정비대장-1" xfId="4985" xr:uid="{00000000-0005-0000-0000-0000A00D0000}"/>
    <cellStyle name="_인원계획표 _3회 설계변경내역서_도로굴착 복구비 정비대장-1 2" xfId="9587" xr:uid="{00000000-0005-0000-0000-0000A10D0000}"/>
    <cellStyle name="_인원계획표 _개포동 달터공원외2개소" xfId="4986" xr:uid="{00000000-0005-0000-0000-0000A20D0000}"/>
    <cellStyle name="_인원계획표 _개포동 달터공원외2개소_개원길경기여고주변외3최종" xfId="4987" xr:uid="{00000000-0005-0000-0000-0000A30D0000}"/>
    <cellStyle name="_인원계획표 _개포동 달터공원외2개소_수서동하나로길외1개소1차설계" xfId="4988" xr:uid="{00000000-0005-0000-0000-0000A40D0000}"/>
    <cellStyle name="_인원계획표 _계약금액변경에따른 실정보고서철" xfId="4989" xr:uid="{00000000-0005-0000-0000-0000A50D0000}"/>
    <cellStyle name="_인원계획표 _계약금액변경에따른 실정보고서철 2" xfId="9588" xr:uid="{00000000-0005-0000-0000-0000A60D0000}"/>
    <cellStyle name="_인원계획표 _계약금액변경에따른 실정보고서철_도로굴착 복구비 정비대장-1" xfId="4990" xr:uid="{00000000-0005-0000-0000-0000A70D0000}"/>
    <cellStyle name="_인원계획표 _계약금액변경에따른 실정보고서철_도로굴착 복구비 정비대장-1 2" xfId="9589" xr:uid="{00000000-0005-0000-0000-0000A80D0000}"/>
    <cellStyle name="_인원계획표 _굴착승인 미굴착내역" xfId="4991" xr:uid="{00000000-0005-0000-0000-0000A90D0000}"/>
    <cellStyle name="_인원계획표 _굴착승인 미굴착내역 2" xfId="9590" xr:uid="{00000000-0005-0000-0000-0000AA0D0000}"/>
    <cellStyle name="_인원계획표 _굴착승인 미굴착내역_도로굴착 복구비 정비대장-1" xfId="4992" xr:uid="{00000000-0005-0000-0000-0000AB0D0000}"/>
    <cellStyle name="_인원계획표 _굴착승인 미굴착내역_도로굴착 복구비 정비대장-1 2" xfId="9591" xr:uid="{00000000-0005-0000-0000-0000AC0D0000}"/>
    <cellStyle name="_인원계획표 _대모산길 수량산출서" xfId="4993" xr:uid="{00000000-0005-0000-0000-0000AD0D0000}"/>
    <cellStyle name="_인원계획표 _대모산길 수량산출서_개포동 달터공원외2개소" xfId="4994" xr:uid="{00000000-0005-0000-0000-0000AE0D0000}"/>
    <cellStyle name="_인원계획표 _대모산길 수량산출서_개포동 달터공원외2개소_개원길경기여고주변외3최종" xfId="4995" xr:uid="{00000000-0005-0000-0000-0000AF0D0000}"/>
    <cellStyle name="_인원계획표 _대모산길 수량산출서_개포동 달터공원외2개소_수서동하나로길외1개소1차설계" xfId="4996" xr:uid="{00000000-0005-0000-0000-0000B00D0000}"/>
    <cellStyle name="_인원계획표 _대모산길 수량산출서_대모산준공-p" xfId="4997" xr:uid="{00000000-0005-0000-0000-0000B10D0000}"/>
    <cellStyle name="_인원계획표 _대모산길 수량산출서_대모산준공-p_개원길경기여고주변외3최종" xfId="4998" xr:uid="{00000000-0005-0000-0000-0000B20D0000}"/>
    <cellStyle name="_인원계획표 _대모산길 수량산출서_대모산준공-p_수서동하나로길외1개소1차설계" xfId="4999" xr:uid="{00000000-0005-0000-0000-0000B30D0000}"/>
    <cellStyle name="_인원계획표 _대모산길 수량산출서_설계서및수량산출서(계약)-설계변경-p" xfId="5000" xr:uid="{00000000-0005-0000-0000-0000B40D0000}"/>
    <cellStyle name="_인원계획표 _대모산길 수량산출서_설계서및수량산출서(계약)-설계변경-p_개원길경기여고주변외3최종" xfId="5001" xr:uid="{00000000-0005-0000-0000-0000B50D0000}"/>
    <cellStyle name="_인원계획표 _대모산길 수량산출서_설계서및수량산출서(계약)-설계변경-p_수서동하나로길외1개소1차설계" xfId="5002" xr:uid="{00000000-0005-0000-0000-0000B60D0000}"/>
    <cellStyle name="_인원계획표 _대모산길 수량산출서_설계서및수량산출서(계약)-설계변경-p-이전비변경" xfId="5003" xr:uid="{00000000-0005-0000-0000-0000B70D0000}"/>
    <cellStyle name="_인원계획표 _대모산길 수량산출서_설계서및수량산출서(계약)-설계변경-p-이전비변경_개원길경기여고주변외3최종" xfId="5004" xr:uid="{00000000-0005-0000-0000-0000B80D0000}"/>
    <cellStyle name="_인원계획표 _대모산길 수량산출서_설계서및수량산출서(계약)-설계변경-p-이전비변경_수서동하나로길외1개소1차설계" xfId="5005" xr:uid="{00000000-0005-0000-0000-0000B90D0000}"/>
    <cellStyle name="_인원계획표 _대모산길 수량산출서_수량산출서" xfId="5006" xr:uid="{00000000-0005-0000-0000-0000BA0D0000}"/>
    <cellStyle name="_인원계획표 _대모산길 수량산출서_수량산출서(보도육교)" xfId="5007" xr:uid="{00000000-0005-0000-0000-0000BB0D0000}"/>
    <cellStyle name="_인원계획표 _대모산길 수량산출서_수량산출서(보도육교)_수량산출서(보도육교)" xfId="5008" xr:uid="{00000000-0005-0000-0000-0000BC0D0000}"/>
    <cellStyle name="_인원계획표 _대모산길 수량산출서_수량산출서(보도육교)_수량산출서(양재천)" xfId="5009" xr:uid="{00000000-0005-0000-0000-0000BD0D0000}"/>
    <cellStyle name="_인원계획표 _대모산길 수량산출서_수량산출서(영희초등학교)" xfId="5010" xr:uid="{00000000-0005-0000-0000-0000BE0D0000}"/>
    <cellStyle name="_인원계획표 _대모산길 수량산출서_수량산출서(영희초등학교)_개포동 달터공원외2개소" xfId="5011" xr:uid="{00000000-0005-0000-0000-0000BF0D0000}"/>
    <cellStyle name="_인원계획표 _대모산길 수량산출서_수량산출서(영희초등학교)_개포동 달터공원외2개소_개원길경기여고주변외3최종" xfId="5012" xr:uid="{00000000-0005-0000-0000-0000C00D0000}"/>
    <cellStyle name="_인원계획표 _대모산길 수량산출서_수량산출서(영희초등학교)_개포동 달터공원외2개소_수서동하나로길외1개소1차설계" xfId="5013" xr:uid="{00000000-0005-0000-0000-0000C10D0000}"/>
    <cellStyle name="_인원계획표 _대모산길 수량산출서_수량산출서(영희초등학교)_수량산출서(보도육교)" xfId="5014" xr:uid="{00000000-0005-0000-0000-0000C20D0000}"/>
    <cellStyle name="_인원계획표 _대모산길 수량산출서_수량산출서(영희초등학교)_수량산출서(보도육교)_수량산출서(보도육교)" xfId="5015" xr:uid="{00000000-0005-0000-0000-0000C30D0000}"/>
    <cellStyle name="_인원계획표 _대모산길 수량산출서_수량산출서(영희초등학교)_수량산출서(보도육교)_수량산출서(양재천)" xfId="5016" xr:uid="{00000000-0005-0000-0000-0000C40D0000}"/>
    <cellStyle name="_인원계획표 _대모산길 수량산출서_수량산출서_개포동 달터공원외2개소" xfId="5017" xr:uid="{00000000-0005-0000-0000-0000C50D0000}"/>
    <cellStyle name="_인원계획표 _대모산길 수량산출서_수량산출서_개포동 달터공원외2개소_개원길경기여고주변외3최종" xfId="5018" xr:uid="{00000000-0005-0000-0000-0000C60D0000}"/>
    <cellStyle name="_인원계획표 _대모산길 수량산출서_수량산출서_개포동 달터공원외2개소_수서동하나로길외1개소1차설계" xfId="5019" xr:uid="{00000000-0005-0000-0000-0000C70D0000}"/>
    <cellStyle name="_인원계획표 _대모산길 수량산출서_수량산출서_수량산출서(보도육교)" xfId="5020" xr:uid="{00000000-0005-0000-0000-0000C80D0000}"/>
    <cellStyle name="_인원계획표 _대모산길 수량산출서_수량산출서_수량산출서(보도육교)_수량산출서(보도육교)" xfId="5021" xr:uid="{00000000-0005-0000-0000-0000C90D0000}"/>
    <cellStyle name="_인원계획표 _대모산길 수량산출서_수량산출서_수량산출서(보도육교)_수량산출서(양재천)" xfId="5022" xr:uid="{00000000-0005-0000-0000-0000CA0D0000}"/>
    <cellStyle name="_인원계획표 _대모산길 수량산출서_수량산출서-p변경-폭변경-가로수분변경" xfId="5023" xr:uid="{00000000-0005-0000-0000-0000CB0D0000}"/>
    <cellStyle name="_인원계획표 _대모산길 수량산출서_수량산출서-p변경-폭변경-가로수분변경_개원길경기여고주변외3최종" xfId="5024" xr:uid="{00000000-0005-0000-0000-0000CC0D0000}"/>
    <cellStyle name="_인원계획표 _대모산길 수량산출서_수량산출서-p변경-폭변경-가로수분변경_수서동하나로길외1개소1차설계" xfId="5025" xr:uid="{00000000-0005-0000-0000-0000CD0D0000}"/>
    <cellStyle name="_인원계획표 _대모산길 수량산출서_역삼동619주변외 개소 수량산출서(수정)" xfId="5026" xr:uid="{00000000-0005-0000-0000-0000CE0D0000}"/>
    <cellStyle name="_인원계획표 _대모산길 수량산출서_역삼동619주변외 개소 수량산출서(수정)_개포동 달터공원외2개소" xfId="5027" xr:uid="{00000000-0005-0000-0000-0000CF0D0000}"/>
    <cellStyle name="_인원계획표 _대모산길 수량산출서_역삼동619주변외 개소 수량산출서(수정)_개포동 달터공원외2개소_개원길경기여고주변외3최종" xfId="5028" xr:uid="{00000000-0005-0000-0000-0000D00D0000}"/>
    <cellStyle name="_인원계획표 _대모산길 수량산출서_역삼동619주변외 개소 수량산출서(수정)_개포동 달터공원외2개소_수서동하나로길외1개소1차설계" xfId="5029" xr:uid="{00000000-0005-0000-0000-0000D10D0000}"/>
    <cellStyle name="_인원계획표 _대모산길 수량산출서_역삼동619주변외 개소 수량산출서(수정)_수량산출서(보도육교)" xfId="5030" xr:uid="{00000000-0005-0000-0000-0000D20D0000}"/>
    <cellStyle name="_인원계획표 _대모산길 수량산출서_역삼동619주변외 개소 수량산출서(수정)_수량산출서(보도육교)_수량산출서(보도육교)" xfId="5031" xr:uid="{00000000-0005-0000-0000-0000D30D0000}"/>
    <cellStyle name="_인원계획표 _대모산길 수량산출서_역삼동619주변외 개소 수량산출서(수정)_수량산출서(보도육교)_수량산출서(양재천)" xfId="5032" xr:uid="{00000000-0005-0000-0000-0000D40D0000}"/>
    <cellStyle name="_인원계획표 _대모산길 수량산출서_영희초교 설계(탄성2+2.65보도 )" xfId="5033" xr:uid="{00000000-0005-0000-0000-0000D50D0000}"/>
    <cellStyle name="_인원계획표 _대모산길 수량산출서_영희초교 설계(탄성2+2.65보도 )_개포동 달터공원외2개소" xfId="5034" xr:uid="{00000000-0005-0000-0000-0000D60D0000}"/>
    <cellStyle name="_인원계획표 _대모산길 수량산출서_영희초교 설계(탄성2+2.65보도 )_개포동 달터공원외2개소_개원길경기여고주변외3최종" xfId="5035" xr:uid="{00000000-0005-0000-0000-0000D70D0000}"/>
    <cellStyle name="_인원계획표 _대모산길 수량산출서_영희초교 설계(탄성2+2.65보도 )_개포동 달터공원외2개소_수서동하나로길외1개소1차설계" xfId="5036" xr:uid="{00000000-0005-0000-0000-0000D80D0000}"/>
    <cellStyle name="_인원계획표 _대모산길 수량산출서_영희초교 설계(탄성2+2.65보도 )_수량산출서(보도육교)" xfId="5037" xr:uid="{00000000-0005-0000-0000-0000D90D0000}"/>
    <cellStyle name="_인원계획표 _대모산길 수량산출서_영희초교 설계(탄성2+2.65보도 )_수량산출서(보도육교)_수량산출서(보도육교)" xfId="5038" xr:uid="{00000000-0005-0000-0000-0000DA0D0000}"/>
    <cellStyle name="_인원계획표 _대모산길 수량산출서_영희초교 설계(탄성2+2.65보도 )_수량산출서(보도육교)_수량산출서(양재천)" xfId="5039" xr:uid="{00000000-0005-0000-0000-0000DB0D0000}"/>
    <cellStyle name="_인원계획표 _도로굴착 복구비 정비대장-1" xfId="5040" xr:uid="{00000000-0005-0000-0000-0000DC0D0000}"/>
    <cellStyle name="_인원계획표 _도로굴착 복구비 정비대장-1 2" xfId="9592" xr:uid="{00000000-0005-0000-0000-0000DD0D0000}"/>
    <cellStyle name="_인원계획표 _맑은물보내기 내역서(계약내역서)" xfId="5041" xr:uid="{00000000-0005-0000-0000-0000DE0D0000}"/>
    <cellStyle name="_인원계획표 _맑은물보내기 내역서(계약내역서) 2" xfId="9593" xr:uid="{00000000-0005-0000-0000-0000DF0D0000}"/>
    <cellStyle name="_인원계획표 _맑은물보내기 내역서(계약내역서)_도로굴착 복구비 정비대장-1" xfId="5042" xr:uid="{00000000-0005-0000-0000-0000E00D0000}"/>
    <cellStyle name="_인원계획표 _맑은물보내기 내역서(계약내역서)_도로굴착 복구비 정비대장-1 2" xfId="9594" xr:uid="{00000000-0005-0000-0000-0000E10D0000}"/>
    <cellStyle name="_인원계획표 _사본 - 2005년도 수량산출서(연재훈)" xfId="5043" xr:uid="{00000000-0005-0000-0000-0000E20D0000}"/>
    <cellStyle name="_인원계획표 _사본 - 2005년도 수량산출서(연재훈)_개포동 달터공원외2개소" xfId="5044" xr:uid="{00000000-0005-0000-0000-0000E30D0000}"/>
    <cellStyle name="_인원계획표 _사본 - 2005년도 수량산출서(연재훈)_개포동 달터공원외2개소_개원길경기여고주변외3최종" xfId="5045" xr:uid="{00000000-0005-0000-0000-0000E40D0000}"/>
    <cellStyle name="_인원계획표 _사본 - 2005년도 수량산출서(연재훈)_개포동 달터공원외2개소_수서동하나로길외1개소1차설계" xfId="5046" xr:uid="{00000000-0005-0000-0000-0000E50D0000}"/>
    <cellStyle name="_인원계획표 _사본 - 2005년도 수량산출서(연재훈)_대모산준공-p" xfId="5047" xr:uid="{00000000-0005-0000-0000-0000E60D0000}"/>
    <cellStyle name="_인원계획표 _사본 - 2005년도 수량산출서(연재훈)_대모산준공-p_개원길경기여고주변외3최종" xfId="5048" xr:uid="{00000000-0005-0000-0000-0000E70D0000}"/>
    <cellStyle name="_인원계획표 _사본 - 2005년도 수량산출서(연재훈)_대모산준공-p_수서동하나로길외1개소1차설계" xfId="5049" xr:uid="{00000000-0005-0000-0000-0000E80D0000}"/>
    <cellStyle name="_인원계획표 _사본 - 2005년도 수량산출서(연재훈)_설계서및수량산출서(계약)-설계변경-p" xfId="5050" xr:uid="{00000000-0005-0000-0000-0000E90D0000}"/>
    <cellStyle name="_인원계획표 _사본 - 2005년도 수량산출서(연재훈)_설계서및수량산출서(계약)-설계변경-p_개원길경기여고주변외3최종" xfId="5051" xr:uid="{00000000-0005-0000-0000-0000EA0D0000}"/>
    <cellStyle name="_인원계획표 _사본 - 2005년도 수량산출서(연재훈)_설계서및수량산출서(계약)-설계변경-p_수서동하나로길외1개소1차설계" xfId="5052" xr:uid="{00000000-0005-0000-0000-0000EB0D0000}"/>
    <cellStyle name="_인원계획표 _사본 - 2005년도 수량산출서(연재훈)_설계서및수량산출서(계약)-설계변경-p-이전비변경" xfId="5053" xr:uid="{00000000-0005-0000-0000-0000EC0D0000}"/>
    <cellStyle name="_인원계획표 _사본 - 2005년도 수량산출서(연재훈)_설계서및수량산출서(계약)-설계변경-p-이전비변경_개원길경기여고주변외3최종" xfId="5054" xr:uid="{00000000-0005-0000-0000-0000ED0D0000}"/>
    <cellStyle name="_인원계획표 _사본 - 2005년도 수량산출서(연재훈)_설계서및수량산출서(계약)-설계변경-p-이전비변경_수서동하나로길외1개소1차설계" xfId="5055" xr:uid="{00000000-0005-0000-0000-0000EE0D0000}"/>
    <cellStyle name="_인원계획표 _사본 - 2005년도 수량산출서(연재훈)_수량산출서" xfId="5056" xr:uid="{00000000-0005-0000-0000-0000EF0D0000}"/>
    <cellStyle name="_인원계획표 _사본 - 2005년도 수량산출서(연재훈)_수량산출서(보도육교)" xfId="5057" xr:uid="{00000000-0005-0000-0000-0000F00D0000}"/>
    <cellStyle name="_인원계획표 _사본 - 2005년도 수량산출서(연재훈)_수량산출서(보도육교)_수량산출서(보도육교)" xfId="5058" xr:uid="{00000000-0005-0000-0000-0000F10D0000}"/>
    <cellStyle name="_인원계획표 _사본 - 2005년도 수량산출서(연재훈)_수량산출서(보도육교)_수량산출서(양재천)" xfId="5059" xr:uid="{00000000-0005-0000-0000-0000F20D0000}"/>
    <cellStyle name="_인원계획표 _사본 - 2005년도 수량산출서(연재훈)_수량산출서(영희초등학교)" xfId="5060" xr:uid="{00000000-0005-0000-0000-0000F30D0000}"/>
    <cellStyle name="_인원계획표 _사본 - 2005년도 수량산출서(연재훈)_수량산출서(영희초등학교)_개포동 달터공원외2개소" xfId="5061" xr:uid="{00000000-0005-0000-0000-0000F40D0000}"/>
    <cellStyle name="_인원계획표 _사본 - 2005년도 수량산출서(연재훈)_수량산출서(영희초등학교)_개포동 달터공원외2개소_개원길경기여고주변외3최종" xfId="5062" xr:uid="{00000000-0005-0000-0000-0000F50D0000}"/>
    <cellStyle name="_인원계획표 _사본 - 2005년도 수량산출서(연재훈)_수량산출서(영희초등학교)_개포동 달터공원외2개소_수서동하나로길외1개소1차설계" xfId="5063" xr:uid="{00000000-0005-0000-0000-0000F60D0000}"/>
    <cellStyle name="_인원계획표 _사본 - 2005년도 수량산출서(연재훈)_수량산출서(영희초등학교)_수량산출서(보도육교)" xfId="5064" xr:uid="{00000000-0005-0000-0000-0000F70D0000}"/>
    <cellStyle name="_인원계획표 _사본 - 2005년도 수량산출서(연재훈)_수량산출서(영희초등학교)_수량산출서(보도육교)_수량산출서(보도육교)" xfId="5065" xr:uid="{00000000-0005-0000-0000-0000F80D0000}"/>
    <cellStyle name="_인원계획표 _사본 - 2005년도 수량산출서(연재훈)_수량산출서(영희초등학교)_수량산출서(보도육교)_수량산출서(양재천)" xfId="5066" xr:uid="{00000000-0005-0000-0000-0000F90D0000}"/>
    <cellStyle name="_인원계획표 _사본 - 2005년도 수량산출서(연재훈)_수량산출서_개포동 달터공원외2개소" xfId="5067" xr:uid="{00000000-0005-0000-0000-0000FA0D0000}"/>
    <cellStyle name="_인원계획표 _사본 - 2005년도 수량산출서(연재훈)_수량산출서_개포동 달터공원외2개소_개원길경기여고주변외3최종" xfId="5068" xr:uid="{00000000-0005-0000-0000-0000FB0D0000}"/>
    <cellStyle name="_인원계획표 _사본 - 2005년도 수량산출서(연재훈)_수량산출서_개포동 달터공원외2개소_수서동하나로길외1개소1차설계" xfId="5069" xr:uid="{00000000-0005-0000-0000-0000FC0D0000}"/>
    <cellStyle name="_인원계획표 _사본 - 2005년도 수량산출서(연재훈)_수량산출서_수량산출서(보도육교)" xfId="5070" xr:uid="{00000000-0005-0000-0000-0000FD0D0000}"/>
    <cellStyle name="_인원계획표 _사본 - 2005년도 수량산출서(연재훈)_수량산출서_수량산출서(보도육교)_수량산출서(보도육교)" xfId="5071" xr:uid="{00000000-0005-0000-0000-0000FE0D0000}"/>
    <cellStyle name="_인원계획표 _사본 - 2005년도 수량산출서(연재훈)_수량산출서_수량산출서(보도육교)_수량산출서(양재천)" xfId="5072" xr:uid="{00000000-0005-0000-0000-0000FF0D0000}"/>
    <cellStyle name="_인원계획표 _사본 - 2005년도 수량산출서(연재훈)_수량산출서-p변경-폭변경-가로수분변경" xfId="5073" xr:uid="{00000000-0005-0000-0000-0000000E0000}"/>
    <cellStyle name="_인원계획표 _사본 - 2005년도 수량산출서(연재훈)_수량산출서-p변경-폭변경-가로수분변경_개원길경기여고주변외3최종" xfId="5074" xr:uid="{00000000-0005-0000-0000-0000010E0000}"/>
    <cellStyle name="_인원계획표 _사본 - 2005년도 수량산출서(연재훈)_수량산출서-p변경-폭변경-가로수분변경_수서동하나로길외1개소1차설계" xfId="5075" xr:uid="{00000000-0005-0000-0000-0000020E0000}"/>
    <cellStyle name="_인원계획표 _사본 - 2005년도 수량산출서(연재훈)_역삼동619주변외 개소 수량산출서(수정)" xfId="5076" xr:uid="{00000000-0005-0000-0000-0000030E0000}"/>
    <cellStyle name="_인원계획표 _사본 - 2005년도 수량산출서(연재훈)_역삼동619주변외 개소 수량산출서(수정)_개포동 달터공원외2개소" xfId="5077" xr:uid="{00000000-0005-0000-0000-0000040E0000}"/>
    <cellStyle name="_인원계획표 _사본 - 2005년도 수량산출서(연재훈)_역삼동619주변외 개소 수량산출서(수정)_개포동 달터공원외2개소_개원길경기여고주변외3최종" xfId="5078" xr:uid="{00000000-0005-0000-0000-0000050E0000}"/>
    <cellStyle name="_인원계획표 _사본 - 2005년도 수량산출서(연재훈)_역삼동619주변외 개소 수량산출서(수정)_개포동 달터공원외2개소_수서동하나로길외1개소1차설계" xfId="5079" xr:uid="{00000000-0005-0000-0000-0000060E0000}"/>
    <cellStyle name="_인원계획표 _사본 - 2005년도 수량산출서(연재훈)_역삼동619주변외 개소 수량산출서(수정)_수량산출서(보도육교)" xfId="5080" xr:uid="{00000000-0005-0000-0000-0000070E0000}"/>
    <cellStyle name="_인원계획표 _사본 - 2005년도 수량산출서(연재훈)_역삼동619주변외 개소 수량산출서(수정)_수량산출서(보도육교)_수량산출서(보도육교)" xfId="5081" xr:uid="{00000000-0005-0000-0000-0000080E0000}"/>
    <cellStyle name="_인원계획표 _사본 - 2005년도 수량산출서(연재훈)_역삼동619주변외 개소 수량산출서(수정)_수량산출서(보도육교)_수량산출서(양재천)" xfId="5082" xr:uid="{00000000-0005-0000-0000-0000090E0000}"/>
    <cellStyle name="_인원계획표 _사본 - 2005년도 수량산출서(연재훈)_영희초교 설계(탄성2+2.65보도 )" xfId="5083" xr:uid="{00000000-0005-0000-0000-00000A0E0000}"/>
    <cellStyle name="_인원계획표 _사본 - 2005년도 수량산출서(연재훈)_영희초교 설계(탄성2+2.65보도 )_개포동 달터공원외2개소" xfId="5084" xr:uid="{00000000-0005-0000-0000-00000B0E0000}"/>
    <cellStyle name="_인원계획표 _사본 - 2005년도 수량산출서(연재훈)_영희초교 설계(탄성2+2.65보도 )_개포동 달터공원외2개소_개원길경기여고주변외3최종" xfId="5085" xr:uid="{00000000-0005-0000-0000-00000C0E0000}"/>
    <cellStyle name="_인원계획표 _사본 - 2005년도 수량산출서(연재훈)_영희초교 설계(탄성2+2.65보도 )_개포동 달터공원외2개소_수서동하나로길외1개소1차설계" xfId="5086" xr:uid="{00000000-0005-0000-0000-00000D0E0000}"/>
    <cellStyle name="_인원계획표 _사본 - 2005년도 수량산출서(연재훈)_영희초교 설계(탄성2+2.65보도 )_수량산출서(보도육교)" xfId="5087" xr:uid="{00000000-0005-0000-0000-00000E0E0000}"/>
    <cellStyle name="_인원계획표 _사본 - 2005년도 수량산출서(연재훈)_영희초교 설계(탄성2+2.65보도 )_수량산출서(보도육교)_수량산출서(보도육교)" xfId="5088" xr:uid="{00000000-0005-0000-0000-00000F0E0000}"/>
    <cellStyle name="_인원계획표 _사본 - 2005년도 수량산출서(연재훈)_영희초교 설계(탄성2+2.65보도 )_수량산출서(보도육교)_수량산출서(양재천)" xfId="5089" xr:uid="{00000000-0005-0000-0000-0000100E0000}"/>
    <cellStyle name="_인원계획표 _수량산출서" xfId="5090" xr:uid="{00000000-0005-0000-0000-0000110E0000}"/>
    <cellStyle name="_인원계획표 _수량산출서 2" xfId="9595" xr:uid="{00000000-0005-0000-0000-0000120E0000}"/>
    <cellStyle name="_인원계획표 _수량산출서(보도육교)" xfId="5091" xr:uid="{00000000-0005-0000-0000-0000130E0000}"/>
    <cellStyle name="_인원계획표 _수량산출서(보도육교)_수량산출서(보도육교)" xfId="5092" xr:uid="{00000000-0005-0000-0000-0000140E0000}"/>
    <cellStyle name="_인원계획표 _수량산출서(보도육교)_수량산출서(양재천)" xfId="5093" xr:uid="{00000000-0005-0000-0000-0000150E0000}"/>
    <cellStyle name="_인원계획표 _아스콘 및 폐기물내역" xfId="5094" xr:uid="{00000000-0005-0000-0000-0000160E0000}"/>
    <cellStyle name="_인원계획표 _아스콘 및 폐기물내역 2" xfId="9596" xr:uid="{00000000-0005-0000-0000-0000170E0000}"/>
    <cellStyle name="_인원계획표 _아스콘 및 폐기물내역_도로굴착 복구비 정비대장-1" xfId="5095" xr:uid="{00000000-0005-0000-0000-0000180E0000}"/>
    <cellStyle name="_인원계획표 _아스콘 및 폐기물내역_도로굴착 복구비 정비대장-1 2" xfId="9597" xr:uid="{00000000-0005-0000-0000-0000190E0000}"/>
    <cellStyle name="_인원계획표 _양재천 수량산출서" xfId="5096" xr:uid="{00000000-0005-0000-0000-00001A0E0000}"/>
    <cellStyle name="_인원계획표 _양재천 수량산출서 2" xfId="9598" xr:uid="{00000000-0005-0000-0000-00001B0E0000}"/>
    <cellStyle name="_인원계획표 _양재천 수량산출서_도로굴착 복구비 정비대장-1" xfId="5097" xr:uid="{00000000-0005-0000-0000-00001C0E0000}"/>
    <cellStyle name="_인원계획표 _양재천 수량산출서_도로굴착 복구비 정비대장-1 2" xfId="9599" xr:uid="{00000000-0005-0000-0000-00001D0E0000}"/>
    <cellStyle name="_인원계획표 _양재천 수로box실정보고" xfId="5098" xr:uid="{00000000-0005-0000-0000-00001E0E0000}"/>
    <cellStyle name="_인원계획표 _양재천 수로box실정보고 2" xfId="9600" xr:uid="{00000000-0005-0000-0000-00001F0E0000}"/>
    <cellStyle name="_인원계획표 _양재천 수로box실정보고_도로굴착 복구비 정비대장-1" xfId="5099" xr:uid="{00000000-0005-0000-0000-0000200E0000}"/>
    <cellStyle name="_인원계획표 _양재천 수로box실정보고_도로굴착 복구비 정비대장-1 2" xfId="9601" xr:uid="{00000000-0005-0000-0000-0000210E0000}"/>
    <cellStyle name="_인원계획표 _역삼동 720-35번지 작업계획" xfId="5100" xr:uid="{00000000-0005-0000-0000-0000220E0000}"/>
    <cellStyle name="_인원계획표 _역삼동 720-35번지 작업계획 2" xfId="9602" xr:uid="{00000000-0005-0000-0000-0000230E0000}"/>
    <cellStyle name="_인원계획표 _역삼동 720-35번지 작업계획_도로굴착 복구비 정비대장-1" xfId="5101" xr:uid="{00000000-0005-0000-0000-0000240E0000}"/>
    <cellStyle name="_인원계획표 _역삼동 720-35번지 작업계획_도로굴착 복구비 정비대장-1 2" xfId="9603" xr:uid="{00000000-0005-0000-0000-0000250E0000}"/>
    <cellStyle name="_인원계획표 _역삼동619주변외 12개소 수량산출서" xfId="5102" xr:uid="{00000000-0005-0000-0000-0000260E0000}"/>
    <cellStyle name="_인원계획표 _역삼동619주변외 12개소 수량산출서_개포동 달터공원외2개소" xfId="5103" xr:uid="{00000000-0005-0000-0000-0000270E0000}"/>
    <cellStyle name="_인원계획표 _역삼동619주변외 12개소 수량산출서_개포동 달터공원외2개소_개원길경기여고주변외3최종" xfId="5104" xr:uid="{00000000-0005-0000-0000-0000280E0000}"/>
    <cellStyle name="_인원계획표 _역삼동619주변외 12개소 수량산출서_개포동 달터공원외2개소_수서동하나로길외1개소1차설계" xfId="5105" xr:uid="{00000000-0005-0000-0000-0000290E0000}"/>
    <cellStyle name="_인원계획표 _역삼동619주변외 12개소 수량산출서_수량산출서" xfId="5106" xr:uid="{00000000-0005-0000-0000-00002A0E0000}"/>
    <cellStyle name="_인원계획표 _역삼동619주변외 12개소 수량산출서_수량산출서(보도육교)" xfId="5107" xr:uid="{00000000-0005-0000-0000-00002B0E0000}"/>
    <cellStyle name="_인원계획표 _역삼동619주변외 12개소 수량산출서_수량산출서(보도육교)_수량산출서(보도육교)" xfId="5108" xr:uid="{00000000-0005-0000-0000-00002C0E0000}"/>
    <cellStyle name="_인원계획표 _역삼동619주변외 12개소 수량산출서_수량산출서(보도육교)_수량산출서(양재천)" xfId="5109" xr:uid="{00000000-0005-0000-0000-00002D0E0000}"/>
    <cellStyle name="_인원계획표 _역삼동619주변외 12개소 수량산출서_수량산출서(영희초등학교)" xfId="5110" xr:uid="{00000000-0005-0000-0000-00002E0E0000}"/>
    <cellStyle name="_인원계획표 _역삼동619주변외 12개소 수량산출서_수량산출서(영희초등학교)_개포동 달터공원외2개소" xfId="5111" xr:uid="{00000000-0005-0000-0000-00002F0E0000}"/>
    <cellStyle name="_인원계획표 _역삼동619주변외 12개소 수량산출서_수량산출서(영희초등학교)_개포동 달터공원외2개소_개원길경기여고주변외3최종" xfId="5112" xr:uid="{00000000-0005-0000-0000-0000300E0000}"/>
    <cellStyle name="_인원계획표 _역삼동619주변외 12개소 수량산출서_수량산출서(영희초등학교)_개포동 달터공원외2개소_수서동하나로길외1개소1차설계" xfId="5113" xr:uid="{00000000-0005-0000-0000-0000310E0000}"/>
    <cellStyle name="_인원계획표 _역삼동619주변외 12개소 수량산출서_수량산출서(영희초등학교)_수량산출서(보도육교)" xfId="5114" xr:uid="{00000000-0005-0000-0000-0000320E0000}"/>
    <cellStyle name="_인원계획표 _역삼동619주변외 12개소 수량산출서_수량산출서(영희초등학교)_수량산출서(보도육교)_수량산출서(보도육교)" xfId="5115" xr:uid="{00000000-0005-0000-0000-0000330E0000}"/>
    <cellStyle name="_인원계획표 _역삼동619주변외 12개소 수량산출서_수량산출서(영희초등학교)_수량산출서(보도육교)_수량산출서(양재천)" xfId="5116" xr:uid="{00000000-0005-0000-0000-0000340E0000}"/>
    <cellStyle name="_인원계획표 _역삼동619주변외 12개소 수량산출서_수량산출서_개포동 달터공원외2개소" xfId="5117" xr:uid="{00000000-0005-0000-0000-0000350E0000}"/>
    <cellStyle name="_인원계획표 _역삼동619주변외 12개소 수량산출서_수량산출서_개포동 달터공원외2개소_개원길경기여고주변외3최종" xfId="5118" xr:uid="{00000000-0005-0000-0000-0000360E0000}"/>
    <cellStyle name="_인원계획표 _역삼동619주변외 12개소 수량산출서_수량산출서_개포동 달터공원외2개소_수서동하나로길외1개소1차설계" xfId="5119" xr:uid="{00000000-0005-0000-0000-0000370E0000}"/>
    <cellStyle name="_인원계획표 _역삼동619주변외 12개소 수량산출서_수량산출서_수량산출서(보도육교)" xfId="5120" xr:uid="{00000000-0005-0000-0000-0000380E0000}"/>
    <cellStyle name="_인원계획표 _역삼동619주변외 12개소 수량산출서_수량산출서_수량산출서(보도육교)_수량산출서(보도육교)" xfId="5121" xr:uid="{00000000-0005-0000-0000-0000390E0000}"/>
    <cellStyle name="_인원계획표 _역삼동619주변외 12개소 수량산출서_수량산출서_수량산출서(보도육교)_수량산출서(양재천)" xfId="5122" xr:uid="{00000000-0005-0000-0000-00003A0E0000}"/>
    <cellStyle name="_인원계획표 _역삼동619주변외 12개소 수량산출서_역삼동619주변외 개소 수량산출서(수정)" xfId="5123" xr:uid="{00000000-0005-0000-0000-00003B0E0000}"/>
    <cellStyle name="_인원계획표 _역삼동619주변외 12개소 수량산출서_역삼동619주변외 개소 수량산출서(수정)_개포동 달터공원외2개소" xfId="5124" xr:uid="{00000000-0005-0000-0000-00003C0E0000}"/>
    <cellStyle name="_인원계획표 _역삼동619주변외 12개소 수량산출서_역삼동619주변외 개소 수량산출서(수정)_개포동 달터공원외2개소_개원길경기여고주변외3최종" xfId="5125" xr:uid="{00000000-0005-0000-0000-00003D0E0000}"/>
    <cellStyle name="_인원계획표 _역삼동619주변외 12개소 수량산출서_역삼동619주변외 개소 수량산출서(수정)_개포동 달터공원외2개소_수서동하나로길외1개소1차설계" xfId="5126" xr:uid="{00000000-0005-0000-0000-00003E0E0000}"/>
    <cellStyle name="_인원계획표 _역삼동619주변외 12개소 수량산출서_역삼동619주변외 개소 수량산출서(수정)_수량산출서(보도육교)" xfId="5127" xr:uid="{00000000-0005-0000-0000-00003F0E0000}"/>
    <cellStyle name="_인원계획표 _역삼동619주변외 12개소 수량산출서_역삼동619주변외 개소 수량산출서(수정)_수량산출서(보도육교)_수량산출서(보도육교)" xfId="5128" xr:uid="{00000000-0005-0000-0000-0000400E0000}"/>
    <cellStyle name="_인원계획표 _역삼동619주변외 12개소 수량산출서_역삼동619주변외 개소 수량산출서(수정)_수량산출서(보도육교)_수량산출서(양재천)" xfId="5129" xr:uid="{00000000-0005-0000-0000-0000410E0000}"/>
    <cellStyle name="_인원계획표 _역삼동619주변외 12개소 수량산출서_영희초교 설계(탄성2+2.65보도 )" xfId="5130" xr:uid="{00000000-0005-0000-0000-0000420E0000}"/>
    <cellStyle name="_인원계획표 _역삼동619주변외 12개소 수량산출서_영희초교 설계(탄성2+2.65보도 )_개포동 달터공원외2개소" xfId="5131" xr:uid="{00000000-0005-0000-0000-0000430E0000}"/>
    <cellStyle name="_인원계획표 _역삼동619주변외 12개소 수량산출서_영희초교 설계(탄성2+2.65보도 )_개포동 달터공원외2개소_개원길경기여고주변외3최종" xfId="5132" xr:uid="{00000000-0005-0000-0000-0000440E0000}"/>
    <cellStyle name="_인원계획표 _역삼동619주변외 12개소 수량산출서_영희초교 설계(탄성2+2.65보도 )_개포동 달터공원외2개소_수서동하나로길외1개소1차설계" xfId="5133" xr:uid="{00000000-0005-0000-0000-0000450E0000}"/>
    <cellStyle name="_인원계획표 _역삼동619주변외 12개소 수량산출서_영희초교 설계(탄성2+2.65보도 )_수량산출서(보도육교)" xfId="5134" xr:uid="{00000000-0005-0000-0000-0000460E0000}"/>
    <cellStyle name="_인원계획표 _역삼동619주변외 12개소 수량산출서_영희초교 설계(탄성2+2.65보도 )_수량산출서(보도육교)_수량산출서(보도육교)" xfId="5135" xr:uid="{00000000-0005-0000-0000-0000470E0000}"/>
    <cellStyle name="_인원계획표 _역삼동619주변외 12개소 수량산출서_영희초교 설계(탄성2+2.65보도 )_수량산출서(보도육교)_수량산출서(양재천)" xfId="5136" xr:uid="{00000000-0005-0000-0000-0000480E0000}"/>
    <cellStyle name="_인원계획표 _역삼동619주변외 개소 수량산출서(수정)" xfId="5137" xr:uid="{00000000-0005-0000-0000-0000490E0000}"/>
    <cellStyle name="_인원계획표 _역삼동619주변외 개소 수량산출서(수정)_개포동 달터공원외2개소" xfId="5138" xr:uid="{00000000-0005-0000-0000-00004A0E0000}"/>
    <cellStyle name="_인원계획표 _역삼동619주변외 개소 수량산출서(수정)_개포동 달터공원외2개소_개원길경기여고주변외3최종" xfId="5139" xr:uid="{00000000-0005-0000-0000-00004B0E0000}"/>
    <cellStyle name="_인원계획표 _역삼동619주변외 개소 수량산출서(수정)_개포동 달터공원외2개소_수서동하나로길외1개소1차설계" xfId="5140" xr:uid="{00000000-0005-0000-0000-00004C0E0000}"/>
    <cellStyle name="_인원계획표 _역삼동619주변외 개소 수량산출서(수정)_수량산출서" xfId="5141" xr:uid="{00000000-0005-0000-0000-00004D0E0000}"/>
    <cellStyle name="_인원계획표 _역삼동619주변외 개소 수량산출서(수정)_수량산출서(보도육교)" xfId="5142" xr:uid="{00000000-0005-0000-0000-00004E0E0000}"/>
    <cellStyle name="_인원계획표 _역삼동619주변외 개소 수량산출서(수정)_수량산출서(보도육교)_수량산출서(보도육교)" xfId="5143" xr:uid="{00000000-0005-0000-0000-00004F0E0000}"/>
    <cellStyle name="_인원계획표 _역삼동619주변외 개소 수량산출서(수정)_수량산출서(보도육교)_수량산출서(양재천)" xfId="5144" xr:uid="{00000000-0005-0000-0000-0000500E0000}"/>
    <cellStyle name="_인원계획표 _역삼동619주변외 개소 수량산출서(수정)_수량산출서(영희초등학교)" xfId="5145" xr:uid="{00000000-0005-0000-0000-0000510E0000}"/>
    <cellStyle name="_인원계획표 _역삼동619주변외 개소 수량산출서(수정)_수량산출서(영희초등학교)_개포동 달터공원외2개소" xfId="5146" xr:uid="{00000000-0005-0000-0000-0000520E0000}"/>
    <cellStyle name="_인원계획표 _역삼동619주변외 개소 수량산출서(수정)_수량산출서(영희초등학교)_개포동 달터공원외2개소_개원길경기여고주변외3최종" xfId="5147" xr:uid="{00000000-0005-0000-0000-0000530E0000}"/>
    <cellStyle name="_인원계획표 _역삼동619주변외 개소 수량산출서(수정)_수량산출서(영희초등학교)_개포동 달터공원외2개소_수서동하나로길외1개소1차설계" xfId="5148" xr:uid="{00000000-0005-0000-0000-0000540E0000}"/>
    <cellStyle name="_인원계획표 _역삼동619주변외 개소 수량산출서(수정)_수량산출서(영희초등학교)_수량산출서(보도육교)" xfId="5149" xr:uid="{00000000-0005-0000-0000-0000550E0000}"/>
    <cellStyle name="_인원계획표 _역삼동619주변외 개소 수량산출서(수정)_수량산출서(영희초등학교)_수량산출서(보도육교)_수량산출서(보도육교)" xfId="5150" xr:uid="{00000000-0005-0000-0000-0000560E0000}"/>
    <cellStyle name="_인원계획표 _역삼동619주변외 개소 수량산출서(수정)_수량산출서(영희초등학교)_수량산출서(보도육교)_수량산출서(양재천)" xfId="5151" xr:uid="{00000000-0005-0000-0000-0000570E0000}"/>
    <cellStyle name="_인원계획표 _역삼동619주변외 개소 수량산출서(수정)_수량산출서_개포동 달터공원외2개소" xfId="5152" xr:uid="{00000000-0005-0000-0000-0000580E0000}"/>
    <cellStyle name="_인원계획표 _역삼동619주변외 개소 수량산출서(수정)_수량산출서_개포동 달터공원외2개소_개원길경기여고주변외3최종" xfId="5153" xr:uid="{00000000-0005-0000-0000-0000590E0000}"/>
    <cellStyle name="_인원계획표 _역삼동619주변외 개소 수량산출서(수정)_수량산출서_개포동 달터공원외2개소_수서동하나로길외1개소1차설계" xfId="5154" xr:uid="{00000000-0005-0000-0000-00005A0E0000}"/>
    <cellStyle name="_인원계획표 _역삼동619주변외 개소 수량산출서(수정)_수량산출서_수량산출서(보도육교)" xfId="5155" xr:uid="{00000000-0005-0000-0000-00005B0E0000}"/>
    <cellStyle name="_인원계획표 _역삼동619주변외 개소 수량산출서(수정)_수량산출서_수량산출서(보도육교)_수량산출서(보도육교)" xfId="5156" xr:uid="{00000000-0005-0000-0000-00005C0E0000}"/>
    <cellStyle name="_인원계획표 _역삼동619주변외 개소 수량산출서(수정)_수량산출서_수량산출서(보도육교)_수량산출서(양재천)" xfId="5157" xr:uid="{00000000-0005-0000-0000-00005D0E0000}"/>
    <cellStyle name="_인원계획표 _역삼동619주변외 개소 수량산출서(수정)_역삼동619주변외 개소 수량산출서(수정)" xfId="5158" xr:uid="{00000000-0005-0000-0000-00005E0E0000}"/>
    <cellStyle name="_인원계획표 _역삼동619주변외 개소 수량산출서(수정)_역삼동619주변외 개소 수량산출서(수정)_개포동 달터공원외2개소" xfId="5159" xr:uid="{00000000-0005-0000-0000-00005F0E0000}"/>
    <cellStyle name="_인원계획표 _역삼동619주변외 개소 수량산출서(수정)_역삼동619주변외 개소 수량산출서(수정)_개포동 달터공원외2개소_개원길경기여고주변외3최종" xfId="5160" xr:uid="{00000000-0005-0000-0000-0000600E0000}"/>
    <cellStyle name="_인원계획표 _역삼동619주변외 개소 수량산출서(수정)_역삼동619주변외 개소 수량산출서(수정)_개포동 달터공원외2개소_수서동하나로길외1개소1차설계" xfId="5161" xr:uid="{00000000-0005-0000-0000-0000610E0000}"/>
    <cellStyle name="_인원계획표 _역삼동619주변외 개소 수량산출서(수정)_역삼동619주변외 개소 수량산출서(수정)_수량산출서(보도육교)" xfId="5162" xr:uid="{00000000-0005-0000-0000-0000620E0000}"/>
    <cellStyle name="_인원계획표 _역삼동619주변외 개소 수량산출서(수정)_역삼동619주변외 개소 수량산출서(수정)_수량산출서(보도육교)_수량산출서(보도육교)" xfId="5163" xr:uid="{00000000-0005-0000-0000-0000630E0000}"/>
    <cellStyle name="_인원계획표 _역삼동619주변외 개소 수량산출서(수정)_역삼동619주변외 개소 수량산출서(수정)_수량산출서(보도육교)_수량산출서(양재천)" xfId="5164" xr:uid="{00000000-0005-0000-0000-0000640E0000}"/>
    <cellStyle name="_인원계획표 _역삼동619주변외 개소 수량산출서(수정)_영희초교 설계(탄성2+2.65보도 )" xfId="5165" xr:uid="{00000000-0005-0000-0000-0000650E0000}"/>
    <cellStyle name="_인원계획표 _역삼동619주변외 개소 수량산출서(수정)_영희초교 설계(탄성2+2.65보도 )_개포동 달터공원외2개소" xfId="5166" xr:uid="{00000000-0005-0000-0000-0000660E0000}"/>
    <cellStyle name="_인원계획표 _역삼동619주변외 개소 수량산출서(수정)_영희초교 설계(탄성2+2.65보도 )_개포동 달터공원외2개소_개원길경기여고주변외3최종" xfId="5167" xr:uid="{00000000-0005-0000-0000-0000670E0000}"/>
    <cellStyle name="_인원계획표 _역삼동619주변외 개소 수량산출서(수정)_영희초교 설계(탄성2+2.65보도 )_개포동 달터공원외2개소_수서동하나로길외1개소1차설계" xfId="5168" xr:uid="{00000000-0005-0000-0000-0000680E0000}"/>
    <cellStyle name="_인원계획표 _역삼동619주변외 개소 수량산출서(수정)_영희초교 설계(탄성2+2.65보도 )_수량산출서(보도육교)" xfId="5169" xr:uid="{00000000-0005-0000-0000-0000690E0000}"/>
    <cellStyle name="_인원계획표 _역삼동619주변외 개소 수량산출서(수정)_영희초교 설계(탄성2+2.65보도 )_수량산출서(보도육교)_수량산출서(보도육교)" xfId="5170" xr:uid="{00000000-0005-0000-0000-00006A0E0000}"/>
    <cellStyle name="_인원계획표 _역삼동619주변외 개소 수량산출서(수정)_영희초교 설계(탄성2+2.65보도 )_수량산출서(보도육교)_수량산출서(양재천)" xfId="5171" xr:uid="{00000000-0005-0000-0000-00006B0E0000}"/>
    <cellStyle name="_인원계획표 _역삼동769주변외 2개소 수량산출서" xfId="5172" xr:uid="{00000000-0005-0000-0000-00006C0E0000}"/>
    <cellStyle name="_인원계획표 _역삼동769주변외 2개소 수량산출서_개포동 달터공원외2개소" xfId="5173" xr:uid="{00000000-0005-0000-0000-00006D0E0000}"/>
    <cellStyle name="_인원계획표 _역삼동769주변외 2개소 수량산출서_개포동 달터공원외2개소_개원길경기여고주변외3최종" xfId="5174" xr:uid="{00000000-0005-0000-0000-00006E0E0000}"/>
    <cellStyle name="_인원계획표 _역삼동769주변외 2개소 수량산출서_개포동 달터공원외2개소_수서동하나로길외1개소1차설계" xfId="5175" xr:uid="{00000000-0005-0000-0000-00006F0E0000}"/>
    <cellStyle name="_인원계획표 _역삼동769주변외 2개소 수량산출서_수량산출서" xfId="5176" xr:uid="{00000000-0005-0000-0000-0000700E0000}"/>
    <cellStyle name="_인원계획표 _역삼동769주변외 2개소 수량산출서_수량산출서(보도육교)" xfId="5177" xr:uid="{00000000-0005-0000-0000-0000710E0000}"/>
    <cellStyle name="_인원계획표 _역삼동769주변외 2개소 수량산출서_수량산출서(보도육교)_수량산출서(보도육교)" xfId="5178" xr:uid="{00000000-0005-0000-0000-0000720E0000}"/>
    <cellStyle name="_인원계획표 _역삼동769주변외 2개소 수량산출서_수량산출서(보도육교)_수량산출서(양재천)" xfId="5179" xr:uid="{00000000-0005-0000-0000-0000730E0000}"/>
    <cellStyle name="_인원계획표 _역삼동769주변외 2개소 수량산출서_수량산출서(영희초등학교)" xfId="5180" xr:uid="{00000000-0005-0000-0000-0000740E0000}"/>
    <cellStyle name="_인원계획표 _역삼동769주변외 2개소 수량산출서_수량산출서(영희초등학교)_개포동 달터공원외2개소" xfId="5181" xr:uid="{00000000-0005-0000-0000-0000750E0000}"/>
    <cellStyle name="_인원계획표 _역삼동769주변외 2개소 수량산출서_수량산출서(영희초등학교)_개포동 달터공원외2개소_개원길경기여고주변외3최종" xfId="5182" xr:uid="{00000000-0005-0000-0000-0000760E0000}"/>
    <cellStyle name="_인원계획표 _역삼동769주변외 2개소 수량산출서_수량산출서(영희초등학교)_개포동 달터공원외2개소_수서동하나로길외1개소1차설계" xfId="5183" xr:uid="{00000000-0005-0000-0000-0000770E0000}"/>
    <cellStyle name="_인원계획표 _역삼동769주변외 2개소 수량산출서_수량산출서(영희초등학교)_수량산출서(보도육교)" xfId="5184" xr:uid="{00000000-0005-0000-0000-0000780E0000}"/>
    <cellStyle name="_인원계획표 _역삼동769주변외 2개소 수량산출서_수량산출서(영희초등학교)_수량산출서(보도육교)_수량산출서(보도육교)" xfId="5185" xr:uid="{00000000-0005-0000-0000-0000790E0000}"/>
    <cellStyle name="_인원계획표 _역삼동769주변외 2개소 수량산출서_수량산출서(영희초등학교)_수량산출서(보도육교)_수량산출서(양재천)" xfId="5186" xr:uid="{00000000-0005-0000-0000-00007A0E0000}"/>
    <cellStyle name="_인원계획표 _역삼동769주변외 2개소 수량산출서_수량산출서_개포동 달터공원외2개소" xfId="5187" xr:uid="{00000000-0005-0000-0000-00007B0E0000}"/>
    <cellStyle name="_인원계획표 _역삼동769주변외 2개소 수량산출서_수량산출서_개포동 달터공원외2개소_개원길경기여고주변외3최종" xfId="5188" xr:uid="{00000000-0005-0000-0000-00007C0E0000}"/>
    <cellStyle name="_인원계획표 _역삼동769주변외 2개소 수량산출서_수량산출서_개포동 달터공원외2개소_수서동하나로길외1개소1차설계" xfId="5189" xr:uid="{00000000-0005-0000-0000-00007D0E0000}"/>
    <cellStyle name="_인원계획표 _역삼동769주변외 2개소 수량산출서_수량산출서_수량산출서(보도육교)" xfId="5190" xr:uid="{00000000-0005-0000-0000-00007E0E0000}"/>
    <cellStyle name="_인원계획표 _역삼동769주변외 2개소 수량산출서_수량산출서_수량산출서(보도육교)_수량산출서(보도육교)" xfId="5191" xr:uid="{00000000-0005-0000-0000-00007F0E0000}"/>
    <cellStyle name="_인원계획표 _역삼동769주변외 2개소 수량산출서_수량산출서_수량산출서(보도육교)_수량산출서(양재천)" xfId="5192" xr:uid="{00000000-0005-0000-0000-0000800E0000}"/>
    <cellStyle name="_인원계획표 _역삼동769주변외 2개소 수량산출서_역삼동619주변외 개소 수량산출서(수정)" xfId="5193" xr:uid="{00000000-0005-0000-0000-0000810E0000}"/>
    <cellStyle name="_인원계획표 _역삼동769주변외 2개소 수량산출서_역삼동619주변외 개소 수량산출서(수정)_개포동 달터공원외2개소" xfId="5194" xr:uid="{00000000-0005-0000-0000-0000820E0000}"/>
    <cellStyle name="_인원계획표 _역삼동769주변외 2개소 수량산출서_역삼동619주변외 개소 수량산출서(수정)_개포동 달터공원외2개소_개원길경기여고주변외3최종" xfId="5195" xr:uid="{00000000-0005-0000-0000-0000830E0000}"/>
    <cellStyle name="_인원계획표 _역삼동769주변외 2개소 수량산출서_역삼동619주변외 개소 수량산출서(수정)_개포동 달터공원외2개소_수서동하나로길외1개소1차설계" xfId="5196" xr:uid="{00000000-0005-0000-0000-0000840E0000}"/>
    <cellStyle name="_인원계획표 _역삼동769주변외 2개소 수량산출서_역삼동619주변외 개소 수량산출서(수정)_수량산출서(보도육교)" xfId="5197" xr:uid="{00000000-0005-0000-0000-0000850E0000}"/>
    <cellStyle name="_인원계획표 _역삼동769주변외 2개소 수량산출서_역삼동619주변외 개소 수량산출서(수정)_수량산출서(보도육교)_수량산출서(보도육교)" xfId="5198" xr:uid="{00000000-0005-0000-0000-0000860E0000}"/>
    <cellStyle name="_인원계획표 _역삼동769주변외 2개소 수량산출서_역삼동619주변외 개소 수량산출서(수정)_수량산출서(보도육교)_수량산출서(양재천)" xfId="5199" xr:uid="{00000000-0005-0000-0000-0000870E0000}"/>
    <cellStyle name="_인원계획표 _역삼동769주변외 2개소 수량산출서_영희초교 설계(탄성2+2.65보도 )" xfId="5200" xr:uid="{00000000-0005-0000-0000-0000880E0000}"/>
    <cellStyle name="_인원계획표 _역삼동769주변외 2개소 수량산출서_영희초교 설계(탄성2+2.65보도 )_개포동 달터공원외2개소" xfId="5201" xr:uid="{00000000-0005-0000-0000-0000890E0000}"/>
    <cellStyle name="_인원계획표 _역삼동769주변외 2개소 수량산출서_영희초교 설계(탄성2+2.65보도 )_개포동 달터공원외2개소_개원길경기여고주변외3최종" xfId="5202" xr:uid="{00000000-0005-0000-0000-00008A0E0000}"/>
    <cellStyle name="_인원계획표 _역삼동769주변외 2개소 수량산출서_영희초교 설계(탄성2+2.65보도 )_개포동 달터공원외2개소_수서동하나로길외1개소1차설계" xfId="5203" xr:uid="{00000000-0005-0000-0000-00008B0E0000}"/>
    <cellStyle name="_인원계획표 _역삼동769주변외 2개소 수량산출서_영희초교 설계(탄성2+2.65보도 )_수량산출서(보도육교)" xfId="5204" xr:uid="{00000000-0005-0000-0000-00008C0E0000}"/>
    <cellStyle name="_인원계획표 _역삼동769주변외 2개소 수량산출서_영희초교 설계(탄성2+2.65보도 )_수량산출서(보도육교)_수량산출서(보도육교)" xfId="5205" xr:uid="{00000000-0005-0000-0000-00008D0E0000}"/>
    <cellStyle name="_인원계획표 _역삼동769주변외 2개소 수량산출서_영희초교 설계(탄성2+2.65보도 )_수량산출서(보도육교)_수량산출서(양재천)" xfId="5206" xr:uid="{00000000-0005-0000-0000-00008E0E0000}"/>
    <cellStyle name="_인원계획표 _제3차 정산내역서" xfId="5207" xr:uid="{00000000-0005-0000-0000-00008F0E0000}"/>
    <cellStyle name="_인원계획표 _제3차 정산내역서 2" xfId="9604" xr:uid="{00000000-0005-0000-0000-0000900E0000}"/>
    <cellStyle name="_인원계획표 _제3차 정산내역서_도로굴착 복구비 정비대장-1" xfId="5208" xr:uid="{00000000-0005-0000-0000-0000910E0000}"/>
    <cellStyle name="_인원계획표 _제3차 정산내역서_도로굴착 복구비 정비대장-1 2" xfId="9605" xr:uid="{00000000-0005-0000-0000-0000920E0000}"/>
    <cellStyle name="_인원계획표 _차수별 관자재리스트(시도,구도)" xfId="5209" xr:uid="{00000000-0005-0000-0000-0000930E0000}"/>
    <cellStyle name="_인원계획표 _차수별 관자재리스트(시도,구도) 2" xfId="9606" xr:uid="{00000000-0005-0000-0000-0000940E0000}"/>
    <cellStyle name="_인원계획표 _차수별 관자재리스트(시도,구도)_도로굴착 복구비 정비대장-1" xfId="5210" xr:uid="{00000000-0005-0000-0000-0000950E0000}"/>
    <cellStyle name="_인원계획표 _차수별 관자재리스트(시도,구도)_도로굴착 복구비 정비대장-1 2" xfId="9607" xr:uid="{00000000-0005-0000-0000-0000960E0000}"/>
    <cellStyle name="_인천계양 까치마을 태화,한진아파트 공사내역서(제출용1)" xfId="9608" xr:uid="{00000000-0005-0000-0000-0000970E0000}"/>
    <cellStyle name="_인천계양 까치마을 태화,한진아파트 공사내역서(제출용1) 2" xfId="9609" xr:uid="{00000000-0005-0000-0000-0000980E0000}"/>
    <cellStyle name="_인천계양 까치마을 태화,한진아파트 공사내역서(제출용1)_계양구 도두리마을 동남 아파트 하자보수공사비산출서(자오)" xfId="9610" xr:uid="{00000000-0005-0000-0000-0000990E0000}"/>
    <cellStyle name="_인천계양 까치마을 태화,한진아파트 공사내역서(제출용1)_계양구 도두리마을 동남 아파트 하자보수공사비산출서(자오) 2" xfId="9611" xr:uid="{00000000-0005-0000-0000-00009A0E0000}"/>
    <cellStyle name="_인천계양 까치마을 태화,한진아파트 공사내역서(제출용1)_계양구 도두리마을 동남 아파트 하자보수공사비산출서(자오)_원동천교(상)외-수량수정" xfId="9612" xr:uid="{00000000-0005-0000-0000-00009B0E0000}"/>
    <cellStyle name="_인천계양 까치마을 태화,한진아파트 공사내역서(제출용1)_계양구 도두리마을 동남 아파트 하자보수공사비산출서(자오)_원동천교(상)외-수량수정 2" xfId="9613" xr:uid="{00000000-0005-0000-0000-00009C0E0000}"/>
    <cellStyle name="_인천계양 까치마을 태화,한진아파트 공사내역서(제출용1)_구로동구일우성아파트 하자보수공사비산출서(1)" xfId="9614" xr:uid="{00000000-0005-0000-0000-00009D0E0000}"/>
    <cellStyle name="_인천계양 까치마을 태화,한진아파트 공사내역서(제출용1)_구로동구일우성아파트 하자보수공사비산출서(1) 2" xfId="9615" xr:uid="{00000000-0005-0000-0000-00009E0E0000}"/>
    <cellStyle name="_인천계양 까치마을 태화,한진아파트 공사내역서(제출용1)_구로동구일우성아파트 하자보수공사비산출서(1)_원동천교(상)외-수량수정" xfId="9616" xr:uid="{00000000-0005-0000-0000-00009F0E0000}"/>
    <cellStyle name="_인천계양 까치마을 태화,한진아파트 공사내역서(제출용1)_구로동구일우성아파트 하자보수공사비산출서(1)_원동천교(상)외-수량수정 2" xfId="9617" xr:uid="{00000000-0005-0000-0000-0000A00E0000}"/>
    <cellStyle name="_인천계양 까치마을 태화,한진아파트 공사내역서(제출용1)_동남 아파트" xfId="9618" xr:uid="{00000000-0005-0000-0000-0000A10E0000}"/>
    <cellStyle name="_인천계양 까치마을 태화,한진아파트 공사내역서(제출용1)_동남 아파트 2" xfId="9619" xr:uid="{00000000-0005-0000-0000-0000A20E0000}"/>
    <cellStyle name="_인천계양 까치마을 태화,한진아파트 공사내역서(제출용1)_동남 아파트_원동천교(상)외-수량수정" xfId="9620" xr:uid="{00000000-0005-0000-0000-0000A30E0000}"/>
    <cellStyle name="_인천계양 까치마을 태화,한진아파트 공사내역서(제출용1)_동남 아파트_원동천교(상)외-수량수정 2" xfId="9621" xr:uid="{00000000-0005-0000-0000-0000A40E0000}"/>
    <cellStyle name="_인천계양 까치마을 태화,한진아파트 공사내역서(제출용1)_원동천교(상)외-수량수정" xfId="9622" xr:uid="{00000000-0005-0000-0000-0000A50E0000}"/>
    <cellStyle name="_인천계양 까치마을 태화,한진아파트 공사내역서(제출용1)_원동천교(상)외-수량수정 2" xfId="9623" xr:uid="{00000000-0005-0000-0000-0000A60E0000}"/>
    <cellStyle name="_인천계양 까치마을 태화,한진아파트 공사내역서(제출용1)_인천계양 까치마을 태화,한진아파트 공사내역서9.12(제출용)" xfId="9624" xr:uid="{00000000-0005-0000-0000-0000A70E0000}"/>
    <cellStyle name="_인천계양 까치마을 태화,한진아파트 공사내역서(제출용1)_인천계양 까치마을 태화,한진아파트 공사내역서9.12(제출용) 2" xfId="9625" xr:uid="{00000000-0005-0000-0000-0000A80E0000}"/>
    <cellStyle name="_인천계양 까치마을 태화,한진아파트 공사내역서(제출용1)_인천계양 까치마을 태화,한진아파트 공사내역서9.12(제출용)_원동천교(상)외-수량수정" xfId="9626" xr:uid="{00000000-0005-0000-0000-0000A90E0000}"/>
    <cellStyle name="_인천계양 까치마을 태화,한진아파트 공사내역서(제출용1)_인천계양 까치마을 태화,한진아파트 공사내역서9.12(제출용)_원동천교(상)외-수량수정 2" xfId="9627" xr:uid="{00000000-0005-0000-0000-0000AA0E0000}"/>
    <cellStyle name="_인천계양 까치마을 태화,한진아파트 공사내역서(제출용1)_인천계양 까치마을 태화,한진아파트 공사내역서9.12(제출용)_인천계양 까치마을 태화,한진아파트 공사내역서9.12(제출용)" xfId="9628" xr:uid="{00000000-0005-0000-0000-0000AB0E0000}"/>
    <cellStyle name="_인천계양 까치마을 태화,한진아파트 공사내역서(제출용1)_인천계양 까치마을 태화,한진아파트 공사내역서9.12(제출용)_인천계양 까치마을 태화,한진아파트 공사내역서9.12(제출용) 2" xfId="9629" xr:uid="{00000000-0005-0000-0000-0000AC0E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9630" xr:uid="{00000000-0005-0000-0000-0000AD0E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 2" xfId="9631" xr:uid="{00000000-0005-0000-0000-0000AE0E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9632" xr:uid="{00000000-0005-0000-0000-0000AF0E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9633" xr:uid="{00000000-0005-0000-0000-0000B00E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9634" xr:uid="{00000000-0005-0000-0000-0000B10E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 2" xfId="9635" xr:uid="{00000000-0005-0000-0000-0000B20E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9636" xr:uid="{00000000-0005-0000-0000-0000B30E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 2" xfId="9637" xr:uid="{00000000-0005-0000-0000-0000B40E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9638" xr:uid="{00000000-0005-0000-0000-0000B50E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 2" xfId="9639" xr:uid="{00000000-0005-0000-0000-0000B60E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9640" xr:uid="{00000000-0005-0000-0000-0000B70E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 2" xfId="9641" xr:uid="{00000000-0005-0000-0000-0000B80E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9642" xr:uid="{00000000-0005-0000-0000-0000B90E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 2" xfId="9643" xr:uid="{00000000-0005-0000-0000-0000BA0E0000}"/>
    <cellStyle name="_인천계양 까치마을 태화,한진아파트 공사내역서9.12(제출용)" xfId="9644" xr:uid="{00000000-0005-0000-0000-0000BB0E0000}"/>
    <cellStyle name="_인천계양 까치마을 태화,한진아파트 공사내역서9.12(제출용) 2" xfId="9645" xr:uid="{00000000-0005-0000-0000-0000BC0E0000}"/>
    <cellStyle name="_인천계양 까치마을 태화,한진아파트 공사내역서9.12(제출용)_계양구 도두리마을 동남 아파트 하자보수공사비산출서(자오)" xfId="9646" xr:uid="{00000000-0005-0000-0000-0000BD0E0000}"/>
    <cellStyle name="_인천계양 까치마을 태화,한진아파트 공사내역서9.12(제출용)_계양구 도두리마을 동남 아파트 하자보수공사비산출서(자오) 2" xfId="9647" xr:uid="{00000000-0005-0000-0000-0000BE0E0000}"/>
    <cellStyle name="_인천계양 까치마을 태화,한진아파트 공사내역서9.12(제출용)_계양구 도두리마을 동남 아파트 하자보수공사비산출서(자오)_원동천교(상)외-수량수정" xfId="9648" xr:uid="{00000000-0005-0000-0000-0000BF0E0000}"/>
    <cellStyle name="_인천계양 까치마을 태화,한진아파트 공사내역서9.12(제출용)_계양구 도두리마을 동남 아파트 하자보수공사비산출서(자오)_원동천교(상)외-수량수정 2" xfId="9649" xr:uid="{00000000-0005-0000-0000-0000C00E0000}"/>
    <cellStyle name="_인천계양 까치마을 태화,한진아파트 공사내역서9.12(제출용)_구로동구일우성아파트 하자보수공사비산출서(1)" xfId="9650" xr:uid="{00000000-0005-0000-0000-0000C10E0000}"/>
    <cellStyle name="_인천계양 까치마을 태화,한진아파트 공사내역서9.12(제출용)_구로동구일우성아파트 하자보수공사비산출서(1) 2" xfId="9651" xr:uid="{00000000-0005-0000-0000-0000C20E0000}"/>
    <cellStyle name="_인천계양 까치마을 태화,한진아파트 공사내역서9.12(제출용)_구로동구일우성아파트 하자보수공사비산출서(1)_원동천교(상)외-수량수정" xfId="9652" xr:uid="{00000000-0005-0000-0000-0000C30E0000}"/>
    <cellStyle name="_인천계양 까치마을 태화,한진아파트 공사내역서9.12(제출용)_구로동구일우성아파트 하자보수공사비산출서(1)_원동천교(상)외-수량수정 2" xfId="9653" xr:uid="{00000000-0005-0000-0000-0000C40E0000}"/>
    <cellStyle name="_인천계양 까치마을 태화,한진아파트 공사내역서9.12(제출용)_동남 아파트" xfId="9654" xr:uid="{00000000-0005-0000-0000-0000C50E0000}"/>
    <cellStyle name="_인천계양 까치마을 태화,한진아파트 공사내역서9.12(제출용)_동남 아파트 2" xfId="9655" xr:uid="{00000000-0005-0000-0000-0000C60E0000}"/>
    <cellStyle name="_인천계양 까치마을 태화,한진아파트 공사내역서9.12(제출용)_동남 아파트_원동천교(상)외-수량수정" xfId="9656" xr:uid="{00000000-0005-0000-0000-0000C70E0000}"/>
    <cellStyle name="_인천계양 까치마을 태화,한진아파트 공사내역서9.12(제출용)_동남 아파트_원동천교(상)외-수량수정 2" xfId="9657" xr:uid="{00000000-0005-0000-0000-0000C80E0000}"/>
    <cellStyle name="_인천계양 까치마을 태화,한진아파트 공사내역서9.12(제출용)_원동천교(상)외-수량수정" xfId="9658" xr:uid="{00000000-0005-0000-0000-0000C90E0000}"/>
    <cellStyle name="_인천계양 까치마을 태화,한진아파트 공사내역서9.12(제출용)_원동천교(상)외-수량수정 2" xfId="9659" xr:uid="{00000000-0005-0000-0000-0000CA0E0000}"/>
    <cellStyle name="_인천계양 까치마을 태화,한진아파트 공사내역서9.12(제출용)_인천계양 까치마을 태화,한진아파트 공사내역서9.12(제출용)" xfId="9660" xr:uid="{00000000-0005-0000-0000-0000CB0E0000}"/>
    <cellStyle name="_인천계양 까치마을 태화,한진아파트 공사내역서9.12(제출용)_인천계양 까치마을 태화,한진아파트 공사내역서9.12(제출용) 2" xfId="9661" xr:uid="{00000000-0005-0000-0000-0000CC0E0000}"/>
    <cellStyle name="_인천계양 까치마을 태화,한진아파트 공사내역서9.12(제출용)_인천계양 까치마을 태화,한진아파트 공사내역서9.12(제출용)_원동천교(상)외-수량수정" xfId="9662" xr:uid="{00000000-0005-0000-0000-0000CD0E0000}"/>
    <cellStyle name="_인천계양 까치마을 태화,한진아파트 공사내역서9.12(제출용)_인천계양 까치마을 태화,한진아파트 공사내역서9.12(제출용)_원동천교(상)외-수량수정 2" xfId="9663" xr:uid="{00000000-0005-0000-0000-0000CE0E0000}"/>
    <cellStyle name="_인천계양 까치마을 태화,한진아파트 공사내역서9.12(제출용)_인천계양 까치마을 태화,한진아파트 공사내역서9.12(제출용)_인천계양 까치마을 태화,한진아파트 공사내역서9.12(제출용)" xfId="9664" xr:uid="{00000000-0005-0000-0000-0000CF0E0000}"/>
    <cellStyle name="_인천계양 까치마을 태화,한진아파트 공사내역서9.12(제출용)_인천계양 까치마을 태화,한진아파트 공사내역서9.12(제출용)_인천계양 까치마을 태화,한진아파트 공사내역서9.12(제출용) 2" xfId="9665" xr:uid="{00000000-0005-0000-0000-0000D00E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9666" xr:uid="{00000000-0005-0000-0000-0000D10E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 2" xfId="9667" xr:uid="{00000000-0005-0000-0000-0000D20E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9668" xr:uid="{00000000-0005-0000-0000-0000D30E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 2" xfId="9669" xr:uid="{00000000-0005-0000-0000-0000D40E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9670" xr:uid="{00000000-0005-0000-0000-0000D50E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 2" xfId="9671" xr:uid="{00000000-0005-0000-0000-0000D60E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9672" xr:uid="{00000000-0005-0000-0000-0000D70E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 2" xfId="9673" xr:uid="{00000000-0005-0000-0000-0000D80E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9674" xr:uid="{00000000-0005-0000-0000-0000D90E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 2" xfId="9675" xr:uid="{00000000-0005-0000-0000-0000DA0E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9676" xr:uid="{00000000-0005-0000-0000-0000DB0E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 2" xfId="9677" xr:uid="{00000000-0005-0000-0000-0000DC0E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9678" xr:uid="{00000000-0005-0000-0000-0000DD0E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 2" xfId="9679" xr:uid="{00000000-0005-0000-0000-0000DE0E0000}"/>
    <cellStyle name="_일위대가" xfId="154" xr:uid="{00000000-0005-0000-0000-0000DF0E0000}"/>
    <cellStyle name="_일위대가_1" xfId="155" xr:uid="{00000000-0005-0000-0000-0000E00E0000}"/>
    <cellStyle name="_일위대가-AL 2중 집수구(산출근거)" xfId="9680" xr:uid="{00000000-0005-0000-0000-0000E10E0000}"/>
    <cellStyle name="_일위대가-차선,표지병(1)" xfId="9681" xr:uid="{00000000-0005-0000-0000-0000E20E0000}"/>
    <cellStyle name="_일위대가추가 견본" xfId="5211" xr:uid="{00000000-0005-0000-0000-0000E30E0000}"/>
    <cellStyle name="_일위대가추가 견본_개원길경기여고주변외3최종" xfId="5212" xr:uid="{00000000-0005-0000-0000-0000E40E0000}"/>
    <cellStyle name="_일위대가추가 견본_수서동하나로길외1개소1차설계" xfId="5213" xr:uid="{00000000-0005-0000-0000-0000E50E0000}"/>
    <cellStyle name="_입찰표지 " xfId="5214" xr:uid="{00000000-0005-0000-0000-0000E60E0000}"/>
    <cellStyle name="_입찰표지  2" xfId="9682" xr:uid="{00000000-0005-0000-0000-0000E70E0000}"/>
    <cellStyle name="_입찰표지 _3차구청심의내용서" xfId="5215" xr:uid="{00000000-0005-0000-0000-0000E80E0000}"/>
    <cellStyle name="_입찰표지 _3차구청심의내용서 2" xfId="9683" xr:uid="{00000000-0005-0000-0000-0000E90E0000}"/>
    <cellStyle name="_입찰표지 _3차구청심의내용서(1)" xfId="5216" xr:uid="{00000000-0005-0000-0000-0000EA0E0000}"/>
    <cellStyle name="_입찰표지 _3차구청심의내용서(1) 2" xfId="9684" xr:uid="{00000000-0005-0000-0000-0000EB0E0000}"/>
    <cellStyle name="_입찰표지 _3차구청심의내용서(1)_도로굴착 복구비 정비대장-1" xfId="5217" xr:uid="{00000000-0005-0000-0000-0000EC0E0000}"/>
    <cellStyle name="_입찰표지 _3차구청심의내용서(1)_도로굴착 복구비 정비대장-1 2" xfId="9685" xr:uid="{00000000-0005-0000-0000-0000ED0E0000}"/>
    <cellStyle name="_입찰표지 _3차구청심의내용서_3차구청심의내용서(1)" xfId="5218" xr:uid="{00000000-0005-0000-0000-0000EE0E0000}"/>
    <cellStyle name="_입찰표지 _3차구청심의내용서_3차구청심의내용서(1) 2" xfId="9686" xr:uid="{00000000-0005-0000-0000-0000EF0E0000}"/>
    <cellStyle name="_입찰표지 _3차구청심의내용서_3차구청심의내용서(1)_3차구청심의내용서(1)" xfId="5219" xr:uid="{00000000-0005-0000-0000-0000F00E0000}"/>
    <cellStyle name="_입찰표지 _3차구청심의내용서_3차구청심의내용서(1)_3차구청심의내용서(1) 2" xfId="9687" xr:uid="{00000000-0005-0000-0000-0000F10E0000}"/>
    <cellStyle name="_입찰표지 _3차구청심의내용서_3차구청심의내용서(1)_3차구청심의내용서(1)_도로굴착 복구비 정비대장-1" xfId="5220" xr:uid="{00000000-0005-0000-0000-0000F20E0000}"/>
    <cellStyle name="_입찰표지 _3차구청심의내용서_3차구청심의내용서(1)_3차구청심의내용서(1)_도로굴착 복구비 정비대장-1 2" xfId="9688" xr:uid="{00000000-0005-0000-0000-0000F30E0000}"/>
    <cellStyle name="_입찰표지 _3차구청심의내용서_3차구청심의내용서(1)_개포동 달터공원외2개소" xfId="5221" xr:uid="{00000000-0005-0000-0000-0000F40E0000}"/>
    <cellStyle name="_입찰표지 _3차구청심의내용서_3차구청심의내용서(1)_개포동 달터공원외2개소_개원길경기여고주변외3최종" xfId="5222" xr:uid="{00000000-0005-0000-0000-0000F50E0000}"/>
    <cellStyle name="_입찰표지 _3차구청심의내용서_3차구청심의내용서(1)_개포동 달터공원외2개소_수서동하나로길외1개소1차설계" xfId="5223" xr:uid="{00000000-0005-0000-0000-0000F60E0000}"/>
    <cellStyle name="_입찰표지 _3차구청심의내용서_3차구청심의내용서(1)_계약금액변경에따른 실정보고서철" xfId="5224" xr:uid="{00000000-0005-0000-0000-0000F70E0000}"/>
    <cellStyle name="_입찰표지 _3차구청심의내용서_3차구청심의내용서(1)_계약금액변경에따른 실정보고서철 2" xfId="9689" xr:uid="{00000000-0005-0000-0000-0000F80E0000}"/>
    <cellStyle name="_입찰표지 _3차구청심의내용서_3차구청심의내용서(1)_계약금액변경에따른 실정보고서철_도로굴착 복구비 정비대장-1" xfId="5225" xr:uid="{00000000-0005-0000-0000-0000F90E0000}"/>
    <cellStyle name="_입찰표지 _3차구청심의내용서_3차구청심의내용서(1)_계약금액변경에따른 실정보고서철_도로굴착 복구비 정비대장-1 2" xfId="9690" xr:uid="{00000000-0005-0000-0000-0000FA0E0000}"/>
    <cellStyle name="_입찰표지 _3차구청심의내용서_3차구청심의내용서(1)_굴착승인 미굴착내역" xfId="5226" xr:uid="{00000000-0005-0000-0000-0000FB0E0000}"/>
    <cellStyle name="_입찰표지 _3차구청심의내용서_3차구청심의내용서(1)_굴착승인 미굴착내역 2" xfId="9691" xr:uid="{00000000-0005-0000-0000-0000FC0E0000}"/>
    <cellStyle name="_입찰표지 _3차구청심의내용서_3차구청심의내용서(1)_굴착승인 미굴착내역_도로굴착 복구비 정비대장-1" xfId="5227" xr:uid="{00000000-0005-0000-0000-0000FD0E0000}"/>
    <cellStyle name="_입찰표지 _3차구청심의내용서_3차구청심의내용서(1)_굴착승인 미굴착내역_도로굴착 복구비 정비대장-1 2" xfId="9692" xr:uid="{00000000-0005-0000-0000-0000FE0E0000}"/>
    <cellStyle name="_입찰표지 _3차구청심의내용서_3차구청심의내용서(1)_대모산길 수량산출서" xfId="5228" xr:uid="{00000000-0005-0000-0000-0000FF0E0000}"/>
    <cellStyle name="_입찰표지 _3차구청심의내용서_3차구청심의내용서(1)_대모산길 수량산출서_개포동 달터공원외2개소" xfId="5229" xr:uid="{00000000-0005-0000-0000-0000000F0000}"/>
    <cellStyle name="_입찰표지 _3차구청심의내용서_3차구청심의내용서(1)_대모산길 수량산출서_개포동 달터공원외2개소_개원길경기여고주변외3최종" xfId="5230" xr:uid="{00000000-0005-0000-0000-0000010F0000}"/>
    <cellStyle name="_입찰표지 _3차구청심의내용서_3차구청심의내용서(1)_대모산길 수량산출서_개포동 달터공원외2개소_수서동하나로길외1개소1차설계" xfId="5231" xr:uid="{00000000-0005-0000-0000-0000020F0000}"/>
    <cellStyle name="_입찰표지 _3차구청심의내용서_3차구청심의내용서(1)_대모산길 수량산출서_대모산준공-p" xfId="5232" xr:uid="{00000000-0005-0000-0000-0000030F0000}"/>
    <cellStyle name="_입찰표지 _3차구청심의내용서_3차구청심의내용서(1)_대모산길 수량산출서_대모산준공-p_개원길경기여고주변외3최종" xfId="5233" xr:uid="{00000000-0005-0000-0000-0000040F0000}"/>
    <cellStyle name="_입찰표지 _3차구청심의내용서_3차구청심의내용서(1)_대모산길 수량산출서_대모산준공-p_수서동하나로길외1개소1차설계" xfId="5234" xr:uid="{00000000-0005-0000-0000-0000050F0000}"/>
    <cellStyle name="_입찰표지 _3차구청심의내용서_3차구청심의내용서(1)_대모산길 수량산출서_설계서및수량산출서(계약)-설계변경-p" xfId="5235" xr:uid="{00000000-0005-0000-0000-0000060F0000}"/>
    <cellStyle name="_입찰표지 _3차구청심의내용서_3차구청심의내용서(1)_대모산길 수량산출서_설계서및수량산출서(계약)-설계변경-p_개원길경기여고주변외3최종" xfId="5236" xr:uid="{00000000-0005-0000-0000-0000070F0000}"/>
    <cellStyle name="_입찰표지 _3차구청심의내용서_3차구청심의내용서(1)_대모산길 수량산출서_설계서및수량산출서(계약)-설계변경-p_수서동하나로길외1개소1차설계" xfId="5237" xr:uid="{00000000-0005-0000-0000-0000080F0000}"/>
    <cellStyle name="_입찰표지 _3차구청심의내용서_3차구청심의내용서(1)_대모산길 수량산출서_설계서및수량산출서(계약)-설계변경-p-이전비변경" xfId="5238" xr:uid="{00000000-0005-0000-0000-0000090F0000}"/>
    <cellStyle name="_입찰표지 _3차구청심의내용서_3차구청심의내용서(1)_대모산길 수량산출서_설계서및수량산출서(계약)-설계변경-p-이전비변경_개원길경기여고주변외3최종" xfId="5239" xr:uid="{00000000-0005-0000-0000-00000A0F0000}"/>
    <cellStyle name="_입찰표지 _3차구청심의내용서_3차구청심의내용서(1)_대모산길 수량산출서_설계서및수량산출서(계약)-설계변경-p-이전비변경_수서동하나로길외1개소1차설계" xfId="5240" xr:uid="{00000000-0005-0000-0000-00000B0F0000}"/>
    <cellStyle name="_입찰표지 _3차구청심의내용서_3차구청심의내용서(1)_대모산길 수량산출서_수량산출서" xfId="5241" xr:uid="{00000000-0005-0000-0000-00000C0F0000}"/>
    <cellStyle name="_입찰표지 _3차구청심의내용서_3차구청심의내용서(1)_대모산길 수량산출서_수량산출서(보도육교)" xfId="5242" xr:uid="{00000000-0005-0000-0000-00000D0F0000}"/>
    <cellStyle name="_입찰표지 _3차구청심의내용서_3차구청심의내용서(1)_대모산길 수량산출서_수량산출서(보도육교)_수량산출서(보도육교)" xfId="5243" xr:uid="{00000000-0005-0000-0000-00000E0F0000}"/>
    <cellStyle name="_입찰표지 _3차구청심의내용서_3차구청심의내용서(1)_대모산길 수량산출서_수량산출서(보도육교)_수량산출서(양재천)" xfId="5244" xr:uid="{00000000-0005-0000-0000-00000F0F0000}"/>
    <cellStyle name="_입찰표지 _3차구청심의내용서_3차구청심의내용서(1)_대모산길 수량산출서_수량산출서(영희초등학교)" xfId="5245" xr:uid="{00000000-0005-0000-0000-0000100F0000}"/>
    <cellStyle name="_입찰표지 _3차구청심의내용서_3차구청심의내용서(1)_대모산길 수량산출서_수량산출서(영희초등학교)_개포동 달터공원외2개소" xfId="5246" xr:uid="{00000000-0005-0000-0000-0000110F0000}"/>
    <cellStyle name="_입찰표지 _3차구청심의내용서_3차구청심의내용서(1)_대모산길 수량산출서_수량산출서(영희초등학교)_개포동 달터공원외2개소_개원길경기여고주변외3최종" xfId="5247" xr:uid="{00000000-0005-0000-0000-0000120F0000}"/>
    <cellStyle name="_입찰표지 _3차구청심의내용서_3차구청심의내용서(1)_대모산길 수량산출서_수량산출서(영희초등학교)_개포동 달터공원외2개소_수서동하나로길외1개소1차설계" xfId="5248" xr:uid="{00000000-0005-0000-0000-0000130F0000}"/>
    <cellStyle name="_입찰표지 _3차구청심의내용서_3차구청심의내용서(1)_대모산길 수량산출서_수량산출서(영희초등학교)_수량산출서(보도육교)" xfId="5249" xr:uid="{00000000-0005-0000-0000-0000140F0000}"/>
    <cellStyle name="_입찰표지 _3차구청심의내용서_3차구청심의내용서(1)_대모산길 수량산출서_수량산출서(영희초등학교)_수량산출서(보도육교)_수량산출서(보도육교)" xfId="5250" xr:uid="{00000000-0005-0000-0000-0000150F0000}"/>
    <cellStyle name="_입찰표지 _3차구청심의내용서_3차구청심의내용서(1)_대모산길 수량산출서_수량산출서(영희초등학교)_수량산출서(보도육교)_수량산출서(양재천)" xfId="5251" xr:uid="{00000000-0005-0000-0000-0000160F0000}"/>
    <cellStyle name="_입찰표지 _3차구청심의내용서_3차구청심의내용서(1)_대모산길 수량산출서_수량산출서_개포동 달터공원외2개소" xfId="5252" xr:uid="{00000000-0005-0000-0000-0000170F0000}"/>
    <cellStyle name="_입찰표지 _3차구청심의내용서_3차구청심의내용서(1)_대모산길 수량산출서_수량산출서_개포동 달터공원외2개소_개원길경기여고주변외3최종" xfId="5253" xr:uid="{00000000-0005-0000-0000-0000180F0000}"/>
    <cellStyle name="_입찰표지 _3차구청심의내용서_3차구청심의내용서(1)_대모산길 수량산출서_수량산출서_개포동 달터공원외2개소_수서동하나로길외1개소1차설계" xfId="5254" xr:uid="{00000000-0005-0000-0000-0000190F0000}"/>
    <cellStyle name="_입찰표지 _3차구청심의내용서_3차구청심의내용서(1)_대모산길 수량산출서_수량산출서_수량산출서(보도육교)" xfId="5255" xr:uid="{00000000-0005-0000-0000-00001A0F0000}"/>
    <cellStyle name="_입찰표지 _3차구청심의내용서_3차구청심의내용서(1)_대모산길 수량산출서_수량산출서_수량산출서(보도육교)_수량산출서(보도육교)" xfId="5256" xr:uid="{00000000-0005-0000-0000-00001B0F0000}"/>
    <cellStyle name="_입찰표지 _3차구청심의내용서_3차구청심의내용서(1)_대모산길 수량산출서_수량산출서_수량산출서(보도육교)_수량산출서(양재천)" xfId="5257" xr:uid="{00000000-0005-0000-0000-00001C0F0000}"/>
    <cellStyle name="_입찰표지 _3차구청심의내용서_3차구청심의내용서(1)_대모산길 수량산출서_수량산출서-p변경-폭변경-가로수분변경" xfId="5258" xr:uid="{00000000-0005-0000-0000-00001D0F0000}"/>
    <cellStyle name="_입찰표지 _3차구청심의내용서_3차구청심의내용서(1)_대모산길 수량산출서_수량산출서-p변경-폭변경-가로수분변경_개원길경기여고주변외3최종" xfId="5259" xr:uid="{00000000-0005-0000-0000-00001E0F0000}"/>
    <cellStyle name="_입찰표지 _3차구청심의내용서_3차구청심의내용서(1)_대모산길 수량산출서_수량산출서-p변경-폭변경-가로수분변경_수서동하나로길외1개소1차설계" xfId="5260" xr:uid="{00000000-0005-0000-0000-00001F0F0000}"/>
    <cellStyle name="_입찰표지 _3차구청심의내용서_3차구청심의내용서(1)_대모산길 수량산출서_역삼동619주변외 개소 수량산출서(수정)" xfId="5261" xr:uid="{00000000-0005-0000-0000-0000200F0000}"/>
    <cellStyle name="_입찰표지 _3차구청심의내용서_3차구청심의내용서(1)_대모산길 수량산출서_역삼동619주변외 개소 수량산출서(수정)_개포동 달터공원외2개소" xfId="5262" xr:uid="{00000000-0005-0000-0000-0000210F0000}"/>
    <cellStyle name="_입찰표지 _3차구청심의내용서_3차구청심의내용서(1)_대모산길 수량산출서_역삼동619주변외 개소 수량산출서(수정)_개포동 달터공원외2개소_개원길경기여고주변외3최종" xfId="5263" xr:uid="{00000000-0005-0000-0000-0000220F0000}"/>
    <cellStyle name="_입찰표지 _3차구청심의내용서_3차구청심의내용서(1)_대모산길 수량산출서_역삼동619주변외 개소 수량산출서(수정)_개포동 달터공원외2개소_수서동하나로길외1개소1차설계" xfId="5264" xr:uid="{00000000-0005-0000-0000-0000230F0000}"/>
    <cellStyle name="_입찰표지 _3차구청심의내용서_3차구청심의내용서(1)_대모산길 수량산출서_역삼동619주변외 개소 수량산출서(수정)_수량산출서(보도육교)" xfId="5265" xr:uid="{00000000-0005-0000-0000-0000240F0000}"/>
    <cellStyle name="_입찰표지 _3차구청심의내용서_3차구청심의내용서(1)_대모산길 수량산출서_역삼동619주변외 개소 수량산출서(수정)_수량산출서(보도육교)_수량산출서(보도육교)" xfId="5266" xr:uid="{00000000-0005-0000-0000-0000250F0000}"/>
    <cellStyle name="_입찰표지 _3차구청심의내용서_3차구청심의내용서(1)_대모산길 수량산출서_역삼동619주변외 개소 수량산출서(수정)_수량산출서(보도육교)_수량산출서(양재천)" xfId="5267" xr:uid="{00000000-0005-0000-0000-0000260F0000}"/>
    <cellStyle name="_입찰표지 _3차구청심의내용서_3차구청심의내용서(1)_대모산길 수량산출서_영희초교 설계(탄성2+2.65보도 )" xfId="5268" xr:uid="{00000000-0005-0000-0000-0000270F0000}"/>
    <cellStyle name="_입찰표지 _3차구청심의내용서_3차구청심의내용서(1)_대모산길 수량산출서_영희초교 설계(탄성2+2.65보도 )_개포동 달터공원외2개소" xfId="5269" xr:uid="{00000000-0005-0000-0000-0000280F0000}"/>
    <cellStyle name="_입찰표지 _3차구청심의내용서_3차구청심의내용서(1)_대모산길 수량산출서_영희초교 설계(탄성2+2.65보도 )_개포동 달터공원외2개소_개원길경기여고주변외3최종" xfId="5270" xr:uid="{00000000-0005-0000-0000-0000290F0000}"/>
    <cellStyle name="_입찰표지 _3차구청심의내용서_3차구청심의내용서(1)_대모산길 수량산출서_영희초교 설계(탄성2+2.65보도 )_개포동 달터공원외2개소_수서동하나로길외1개소1차설계" xfId="5271" xr:uid="{00000000-0005-0000-0000-00002A0F0000}"/>
    <cellStyle name="_입찰표지 _3차구청심의내용서_3차구청심의내용서(1)_대모산길 수량산출서_영희초교 설계(탄성2+2.65보도 )_수량산출서(보도육교)" xfId="5272" xr:uid="{00000000-0005-0000-0000-00002B0F0000}"/>
    <cellStyle name="_입찰표지 _3차구청심의내용서_3차구청심의내용서(1)_대모산길 수량산출서_영희초교 설계(탄성2+2.65보도 )_수량산출서(보도육교)_수량산출서(보도육교)" xfId="5273" xr:uid="{00000000-0005-0000-0000-00002C0F0000}"/>
    <cellStyle name="_입찰표지 _3차구청심의내용서_3차구청심의내용서(1)_대모산길 수량산출서_영희초교 설계(탄성2+2.65보도 )_수량산출서(보도육교)_수량산출서(양재천)" xfId="5274" xr:uid="{00000000-0005-0000-0000-00002D0F0000}"/>
    <cellStyle name="_입찰표지 _3차구청심의내용서_3차구청심의내용서(1)_도로굴착 복구비 정비대장-1" xfId="5275" xr:uid="{00000000-0005-0000-0000-00002E0F0000}"/>
    <cellStyle name="_입찰표지 _3차구청심의내용서_3차구청심의내용서(1)_도로굴착 복구비 정비대장-1 2" xfId="9693" xr:uid="{00000000-0005-0000-0000-00002F0F0000}"/>
    <cellStyle name="_입찰표지 _3차구청심의내용서_3차구청심의내용서(1)_사본 - 2005년도 수량산출서(연재훈)" xfId="5276" xr:uid="{00000000-0005-0000-0000-0000300F0000}"/>
    <cellStyle name="_입찰표지 _3차구청심의내용서_3차구청심의내용서(1)_사본 - 2005년도 수량산출서(연재훈)_개포동 달터공원외2개소" xfId="5277" xr:uid="{00000000-0005-0000-0000-0000310F0000}"/>
    <cellStyle name="_입찰표지 _3차구청심의내용서_3차구청심의내용서(1)_사본 - 2005년도 수량산출서(연재훈)_개포동 달터공원외2개소_개원길경기여고주변외3최종" xfId="5278" xr:uid="{00000000-0005-0000-0000-0000320F0000}"/>
    <cellStyle name="_입찰표지 _3차구청심의내용서_3차구청심의내용서(1)_사본 - 2005년도 수량산출서(연재훈)_개포동 달터공원외2개소_수서동하나로길외1개소1차설계" xfId="5279" xr:uid="{00000000-0005-0000-0000-0000330F0000}"/>
    <cellStyle name="_입찰표지 _3차구청심의내용서_3차구청심의내용서(1)_사본 - 2005년도 수량산출서(연재훈)_대모산준공-p" xfId="5280" xr:uid="{00000000-0005-0000-0000-0000340F0000}"/>
    <cellStyle name="_입찰표지 _3차구청심의내용서_3차구청심의내용서(1)_사본 - 2005년도 수량산출서(연재훈)_대모산준공-p_개원길경기여고주변외3최종" xfId="5281" xr:uid="{00000000-0005-0000-0000-0000350F0000}"/>
    <cellStyle name="_입찰표지 _3차구청심의내용서_3차구청심의내용서(1)_사본 - 2005년도 수량산출서(연재훈)_대모산준공-p_수서동하나로길외1개소1차설계" xfId="5282" xr:uid="{00000000-0005-0000-0000-0000360F0000}"/>
    <cellStyle name="_입찰표지 _3차구청심의내용서_3차구청심의내용서(1)_사본 - 2005년도 수량산출서(연재훈)_설계서및수량산출서(계약)-설계변경-p" xfId="5283" xr:uid="{00000000-0005-0000-0000-0000370F0000}"/>
    <cellStyle name="_입찰표지 _3차구청심의내용서_3차구청심의내용서(1)_사본 - 2005년도 수량산출서(연재훈)_설계서및수량산출서(계약)-설계변경-p_개원길경기여고주변외3최종" xfId="5284" xr:uid="{00000000-0005-0000-0000-0000380F0000}"/>
    <cellStyle name="_입찰표지 _3차구청심의내용서_3차구청심의내용서(1)_사본 - 2005년도 수량산출서(연재훈)_설계서및수량산출서(계약)-설계변경-p_수서동하나로길외1개소1차설계" xfId="5285" xr:uid="{00000000-0005-0000-0000-0000390F0000}"/>
    <cellStyle name="_입찰표지 _3차구청심의내용서_3차구청심의내용서(1)_사본 - 2005년도 수량산출서(연재훈)_설계서및수량산출서(계약)-설계변경-p-이전비변경" xfId="5286" xr:uid="{00000000-0005-0000-0000-00003A0F0000}"/>
    <cellStyle name="_입찰표지 _3차구청심의내용서_3차구청심의내용서(1)_사본 - 2005년도 수량산출서(연재훈)_설계서및수량산출서(계약)-설계변경-p-이전비변경_개원길경기여고주변외3최종" xfId="5287" xr:uid="{00000000-0005-0000-0000-00003B0F0000}"/>
    <cellStyle name="_입찰표지 _3차구청심의내용서_3차구청심의내용서(1)_사본 - 2005년도 수량산출서(연재훈)_설계서및수량산출서(계약)-설계변경-p-이전비변경_수서동하나로길외1개소1차설계" xfId="5288" xr:uid="{00000000-0005-0000-0000-00003C0F0000}"/>
    <cellStyle name="_입찰표지 _3차구청심의내용서_3차구청심의내용서(1)_사본 - 2005년도 수량산출서(연재훈)_수량산출서" xfId="5289" xr:uid="{00000000-0005-0000-0000-00003D0F0000}"/>
    <cellStyle name="_입찰표지 _3차구청심의내용서_3차구청심의내용서(1)_사본 - 2005년도 수량산출서(연재훈)_수량산출서(보도육교)" xfId="5290" xr:uid="{00000000-0005-0000-0000-00003E0F0000}"/>
    <cellStyle name="_입찰표지 _3차구청심의내용서_3차구청심의내용서(1)_사본 - 2005년도 수량산출서(연재훈)_수량산출서(보도육교)_수량산출서(보도육교)" xfId="5291" xr:uid="{00000000-0005-0000-0000-00003F0F0000}"/>
    <cellStyle name="_입찰표지 _3차구청심의내용서_3차구청심의내용서(1)_사본 - 2005년도 수량산출서(연재훈)_수량산출서(보도육교)_수량산출서(양재천)" xfId="5292" xr:uid="{00000000-0005-0000-0000-0000400F0000}"/>
    <cellStyle name="_입찰표지 _3차구청심의내용서_3차구청심의내용서(1)_사본 - 2005년도 수량산출서(연재훈)_수량산출서(영희초등학교)" xfId="5293" xr:uid="{00000000-0005-0000-0000-0000410F0000}"/>
    <cellStyle name="_입찰표지 _3차구청심의내용서_3차구청심의내용서(1)_사본 - 2005년도 수량산출서(연재훈)_수량산출서(영희초등학교)_개포동 달터공원외2개소" xfId="5294" xr:uid="{00000000-0005-0000-0000-0000420F0000}"/>
    <cellStyle name="_입찰표지 _3차구청심의내용서_3차구청심의내용서(1)_사본 - 2005년도 수량산출서(연재훈)_수량산출서(영희초등학교)_개포동 달터공원외2개소_개원길경기여고주변외3최종" xfId="5295" xr:uid="{00000000-0005-0000-0000-0000430F0000}"/>
    <cellStyle name="_입찰표지 _3차구청심의내용서_3차구청심의내용서(1)_사본 - 2005년도 수량산출서(연재훈)_수량산출서(영희초등학교)_개포동 달터공원외2개소_수서동하나로길외1개소1차설계" xfId="5296" xr:uid="{00000000-0005-0000-0000-0000440F0000}"/>
    <cellStyle name="_입찰표지 _3차구청심의내용서_3차구청심의내용서(1)_사본 - 2005년도 수량산출서(연재훈)_수량산출서(영희초등학교)_수량산출서(보도육교)" xfId="5297" xr:uid="{00000000-0005-0000-0000-0000450F0000}"/>
    <cellStyle name="_입찰표지 _3차구청심의내용서_3차구청심의내용서(1)_사본 - 2005년도 수량산출서(연재훈)_수량산출서(영희초등학교)_수량산출서(보도육교)_수량산출서(보도육교)" xfId="5298" xr:uid="{00000000-0005-0000-0000-0000460F0000}"/>
    <cellStyle name="_입찰표지 _3차구청심의내용서_3차구청심의내용서(1)_사본 - 2005년도 수량산출서(연재훈)_수량산출서(영희초등학교)_수량산출서(보도육교)_수량산출서(양재천)" xfId="5299" xr:uid="{00000000-0005-0000-0000-0000470F0000}"/>
    <cellStyle name="_입찰표지 _3차구청심의내용서_3차구청심의내용서(1)_사본 - 2005년도 수량산출서(연재훈)_수량산출서_개포동 달터공원외2개소" xfId="5300" xr:uid="{00000000-0005-0000-0000-0000480F0000}"/>
    <cellStyle name="_입찰표지 _3차구청심의내용서_3차구청심의내용서(1)_사본 - 2005년도 수량산출서(연재훈)_수량산출서_개포동 달터공원외2개소_개원길경기여고주변외3최종" xfId="5301" xr:uid="{00000000-0005-0000-0000-0000490F0000}"/>
    <cellStyle name="_입찰표지 _3차구청심의내용서_3차구청심의내용서(1)_사본 - 2005년도 수량산출서(연재훈)_수량산출서_개포동 달터공원외2개소_수서동하나로길외1개소1차설계" xfId="5302" xr:uid="{00000000-0005-0000-0000-00004A0F0000}"/>
    <cellStyle name="_입찰표지 _3차구청심의내용서_3차구청심의내용서(1)_사본 - 2005년도 수량산출서(연재훈)_수량산출서_수량산출서(보도육교)" xfId="5303" xr:uid="{00000000-0005-0000-0000-00004B0F0000}"/>
    <cellStyle name="_입찰표지 _3차구청심의내용서_3차구청심의내용서(1)_사본 - 2005년도 수량산출서(연재훈)_수량산출서_수량산출서(보도육교)_수량산출서(보도육교)" xfId="5304" xr:uid="{00000000-0005-0000-0000-00004C0F0000}"/>
    <cellStyle name="_입찰표지 _3차구청심의내용서_3차구청심의내용서(1)_사본 - 2005년도 수량산출서(연재훈)_수량산출서_수량산출서(보도육교)_수량산출서(양재천)" xfId="5305" xr:uid="{00000000-0005-0000-0000-00004D0F0000}"/>
    <cellStyle name="_입찰표지 _3차구청심의내용서_3차구청심의내용서(1)_사본 - 2005년도 수량산출서(연재훈)_수량산출서-p변경-폭변경-가로수분변경" xfId="5306" xr:uid="{00000000-0005-0000-0000-00004E0F0000}"/>
    <cellStyle name="_입찰표지 _3차구청심의내용서_3차구청심의내용서(1)_사본 - 2005년도 수량산출서(연재훈)_수량산출서-p변경-폭변경-가로수분변경_개원길경기여고주변외3최종" xfId="5307" xr:uid="{00000000-0005-0000-0000-00004F0F0000}"/>
    <cellStyle name="_입찰표지 _3차구청심의내용서_3차구청심의내용서(1)_사본 - 2005년도 수량산출서(연재훈)_수량산출서-p변경-폭변경-가로수분변경_수서동하나로길외1개소1차설계" xfId="5308" xr:uid="{00000000-0005-0000-0000-0000500F0000}"/>
    <cellStyle name="_입찰표지 _3차구청심의내용서_3차구청심의내용서(1)_사본 - 2005년도 수량산출서(연재훈)_역삼동619주변외 개소 수량산출서(수정)" xfId="5309" xr:uid="{00000000-0005-0000-0000-0000510F0000}"/>
    <cellStyle name="_입찰표지 _3차구청심의내용서_3차구청심의내용서(1)_사본 - 2005년도 수량산출서(연재훈)_역삼동619주변외 개소 수량산출서(수정)_개포동 달터공원외2개소" xfId="5310" xr:uid="{00000000-0005-0000-0000-0000520F0000}"/>
    <cellStyle name="_입찰표지 _3차구청심의내용서_3차구청심의내용서(1)_사본 - 2005년도 수량산출서(연재훈)_역삼동619주변외 개소 수량산출서(수정)_개포동 달터공원외2개소_개원길경기여고주변외3최종" xfId="5311" xr:uid="{00000000-0005-0000-0000-0000530F0000}"/>
    <cellStyle name="_입찰표지 _3차구청심의내용서_3차구청심의내용서(1)_사본 - 2005년도 수량산출서(연재훈)_역삼동619주변외 개소 수량산출서(수정)_개포동 달터공원외2개소_수서동하나로길외1개소1차설계" xfId="5312" xr:uid="{00000000-0005-0000-0000-0000540F0000}"/>
    <cellStyle name="_입찰표지 _3차구청심의내용서_3차구청심의내용서(1)_사본 - 2005년도 수량산출서(연재훈)_역삼동619주변외 개소 수량산출서(수정)_수량산출서(보도육교)" xfId="5313" xr:uid="{00000000-0005-0000-0000-0000550F0000}"/>
    <cellStyle name="_입찰표지 _3차구청심의내용서_3차구청심의내용서(1)_사본 - 2005년도 수량산출서(연재훈)_역삼동619주변외 개소 수량산출서(수정)_수량산출서(보도육교)_수량산출서(보도육교)" xfId="5314" xr:uid="{00000000-0005-0000-0000-0000560F0000}"/>
    <cellStyle name="_입찰표지 _3차구청심의내용서_3차구청심의내용서(1)_사본 - 2005년도 수량산출서(연재훈)_역삼동619주변외 개소 수량산출서(수정)_수량산출서(보도육교)_수량산출서(양재천)" xfId="5315" xr:uid="{00000000-0005-0000-0000-0000570F0000}"/>
    <cellStyle name="_입찰표지 _3차구청심의내용서_3차구청심의내용서(1)_사본 - 2005년도 수량산출서(연재훈)_영희초교 설계(탄성2+2.65보도 )" xfId="5316" xr:uid="{00000000-0005-0000-0000-0000580F0000}"/>
    <cellStyle name="_입찰표지 _3차구청심의내용서_3차구청심의내용서(1)_사본 - 2005년도 수량산출서(연재훈)_영희초교 설계(탄성2+2.65보도 )_개포동 달터공원외2개소" xfId="5317" xr:uid="{00000000-0005-0000-0000-0000590F0000}"/>
    <cellStyle name="_입찰표지 _3차구청심의내용서_3차구청심의내용서(1)_사본 - 2005년도 수량산출서(연재훈)_영희초교 설계(탄성2+2.65보도 )_개포동 달터공원외2개소_개원길경기여고주변외3최종" xfId="5318" xr:uid="{00000000-0005-0000-0000-00005A0F0000}"/>
    <cellStyle name="_입찰표지 _3차구청심의내용서_3차구청심의내용서(1)_사본 - 2005년도 수량산출서(연재훈)_영희초교 설계(탄성2+2.65보도 )_개포동 달터공원외2개소_수서동하나로길외1개소1차설계" xfId="5319" xr:uid="{00000000-0005-0000-0000-00005B0F0000}"/>
    <cellStyle name="_입찰표지 _3차구청심의내용서_3차구청심의내용서(1)_사본 - 2005년도 수량산출서(연재훈)_영희초교 설계(탄성2+2.65보도 )_수량산출서(보도육교)" xfId="5320" xr:uid="{00000000-0005-0000-0000-00005C0F0000}"/>
    <cellStyle name="_입찰표지 _3차구청심의내용서_3차구청심의내용서(1)_사본 - 2005년도 수량산출서(연재훈)_영희초교 설계(탄성2+2.65보도 )_수량산출서(보도육교)_수량산출서(보도육교)" xfId="5321" xr:uid="{00000000-0005-0000-0000-00005D0F0000}"/>
    <cellStyle name="_입찰표지 _3차구청심의내용서_3차구청심의내용서(1)_사본 - 2005년도 수량산출서(연재훈)_영희초교 설계(탄성2+2.65보도 )_수량산출서(보도육교)_수량산출서(양재천)" xfId="5322" xr:uid="{00000000-0005-0000-0000-00005E0F0000}"/>
    <cellStyle name="_입찰표지 _3차구청심의내용서_3차구청심의내용서(1)_수량산출서" xfId="5323" xr:uid="{00000000-0005-0000-0000-00005F0F0000}"/>
    <cellStyle name="_입찰표지 _3차구청심의내용서_3차구청심의내용서(1)_수량산출서 2" xfId="9694" xr:uid="{00000000-0005-0000-0000-0000600F0000}"/>
    <cellStyle name="_입찰표지 _3차구청심의내용서_3차구청심의내용서(1)_수량산출서(보도육교)" xfId="5324" xr:uid="{00000000-0005-0000-0000-0000610F0000}"/>
    <cellStyle name="_입찰표지 _3차구청심의내용서_3차구청심의내용서(1)_수량산출서(보도육교)_수량산출서(보도육교)" xfId="5325" xr:uid="{00000000-0005-0000-0000-0000620F0000}"/>
    <cellStyle name="_입찰표지 _3차구청심의내용서_3차구청심의내용서(1)_수량산출서(보도육교)_수량산출서(양재천)" xfId="5326" xr:uid="{00000000-0005-0000-0000-0000630F0000}"/>
    <cellStyle name="_입찰표지 _3차구청심의내용서_3차구청심의내용서(1)_역삼동619주변외 12개소 수량산출서" xfId="5327" xr:uid="{00000000-0005-0000-0000-0000640F0000}"/>
    <cellStyle name="_입찰표지 _3차구청심의내용서_3차구청심의내용서(1)_역삼동619주변외 12개소 수량산출서_개포동 달터공원외2개소" xfId="5328" xr:uid="{00000000-0005-0000-0000-0000650F0000}"/>
    <cellStyle name="_입찰표지 _3차구청심의내용서_3차구청심의내용서(1)_역삼동619주변외 12개소 수량산출서_개포동 달터공원외2개소_개원길경기여고주변외3최종" xfId="5329" xr:uid="{00000000-0005-0000-0000-0000660F0000}"/>
    <cellStyle name="_입찰표지 _3차구청심의내용서_3차구청심의내용서(1)_역삼동619주변외 12개소 수량산출서_개포동 달터공원외2개소_수서동하나로길외1개소1차설계" xfId="5330" xr:uid="{00000000-0005-0000-0000-0000670F0000}"/>
    <cellStyle name="_입찰표지 _3차구청심의내용서_3차구청심의내용서(1)_역삼동619주변외 12개소 수량산출서_수량산출서" xfId="5331" xr:uid="{00000000-0005-0000-0000-0000680F0000}"/>
    <cellStyle name="_입찰표지 _3차구청심의내용서_3차구청심의내용서(1)_역삼동619주변외 12개소 수량산출서_수량산출서(보도육교)" xfId="5332" xr:uid="{00000000-0005-0000-0000-0000690F0000}"/>
    <cellStyle name="_입찰표지 _3차구청심의내용서_3차구청심의내용서(1)_역삼동619주변외 12개소 수량산출서_수량산출서(보도육교)_수량산출서(보도육교)" xfId="5333" xr:uid="{00000000-0005-0000-0000-00006A0F0000}"/>
    <cellStyle name="_입찰표지 _3차구청심의내용서_3차구청심의내용서(1)_역삼동619주변외 12개소 수량산출서_수량산출서(보도육교)_수량산출서(양재천)" xfId="5334" xr:uid="{00000000-0005-0000-0000-00006B0F0000}"/>
    <cellStyle name="_입찰표지 _3차구청심의내용서_3차구청심의내용서(1)_역삼동619주변외 12개소 수량산출서_수량산출서(영희초등학교)" xfId="5335" xr:uid="{00000000-0005-0000-0000-00006C0F0000}"/>
    <cellStyle name="_입찰표지 _3차구청심의내용서_3차구청심의내용서(1)_역삼동619주변외 12개소 수량산출서_수량산출서(영희초등학교)_개포동 달터공원외2개소" xfId="5336" xr:uid="{00000000-0005-0000-0000-00006D0F0000}"/>
    <cellStyle name="_입찰표지 _3차구청심의내용서_3차구청심의내용서(1)_역삼동619주변외 12개소 수량산출서_수량산출서(영희초등학교)_개포동 달터공원외2개소_개원길경기여고주변외3최종" xfId="5337" xr:uid="{00000000-0005-0000-0000-00006E0F0000}"/>
    <cellStyle name="_입찰표지 _3차구청심의내용서_3차구청심의내용서(1)_역삼동619주변외 12개소 수량산출서_수량산출서(영희초등학교)_개포동 달터공원외2개소_수서동하나로길외1개소1차설계" xfId="5338" xr:uid="{00000000-0005-0000-0000-00006F0F0000}"/>
    <cellStyle name="_입찰표지 _3차구청심의내용서_3차구청심의내용서(1)_역삼동619주변외 12개소 수량산출서_수량산출서(영희초등학교)_수량산출서(보도육교)" xfId="5339" xr:uid="{00000000-0005-0000-0000-0000700F0000}"/>
    <cellStyle name="_입찰표지 _3차구청심의내용서_3차구청심의내용서(1)_역삼동619주변외 12개소 수량산출서_수량산출서(영희초등학교)_수량산출서(보도육교)_수량산출서(보도육교)" xfId="5340" xr:uid="{00000000-0005-0000-0000-0000710F0000}"/>
    <cellStyle name="_입찰표지 _3차구청심의내용서_3차구청심의내용서(1)_역삼동619주변외 12개소 수량산출서_수량산출서(영희초등학교)_수량산출서(보도육교)_수량산출서(양재천)" xfId="5341" xr:uid="{00000000-0005-0000-0000-0000720F0000}"/>
    <cellStyle name="_입찰표지 _3차구청심의내용서_3차구청심의내용서(1)_역삼동619주변외 12개소 수량산출서_수량산출서_개포동 달터공원외2개소" xfId="5342" xr:uid="{00000000-0005-0000-0000-0000730F0000}"/>
    <cellStyle name="_입찰표지 _3차구청심의내용서_3차구청심의내용서(1)_역삼동619주변외 12개소 수량산출서_수량산출서_개포동 달터공원외2개소_개원길경기여고주변외3최종" xfId="5343" xr:uid="{00000000-0005-0000-0000-0000740F0000}"/>
    <cellStyle name="_입찰표지 _3차구청심의내용서_3차구청심의내용서(1)_역삼동619주변외 12개소 수량산출서_수량산출서_개포동 달터공원외2개소_수서동하나로길외1개소1차설계" xfId="5344" xr:uid="{00000000-0005-0000-0000-0000750F0000}"/>
    <cellStyle name="_입찰표지 _3차구청심의내용서_3차구청심의내용서(1)_역삼동619주변외 12개소 수량산출서_수량산출서_수량산출서(보도육교)" xfId="5345" xr:uid="{00000000-0005-0000-0000-0000760F0000}"/>
    <cellStyle name="_입찰표지 _3차구청심의내용서_3차구청심의내용서(1)_역삼동619주변외 12개소 수량산출서_수량산출서_수량산출서(보도육교)_수량산출서(보도육교)" xfId="5346" xr:uid="{00000000-0005-0000-0000-0000770F0000}"/>
    <cellStyle name="_입찰표지 _3차구청심의내용서_3차구청심의내용서(1)_역삼동619주변외 12개소 수량산출서_수량산출서_수량산출서(보도육교)_수량산출서(양재천)" xfId="5347" xr:uid="{00000000-0005-0000-0000-0000780F0000}"/>
    <cellStyle name="_입찰표지 _3차구청심의내용서_3차구청심의내용서(1)_역삼동619주변외 12개소 수량산출서_역삼동619주변외 개소 수량산출서(수정)" xfId="5348" xr:uid="{00000000-0005-0000-0000-0000790F0000}"/>
    <cellStyle name="_입찰표지 _3차구청심의내용서_3차구청심의내용서(1)_역삼동619주변외 12개소 수량산출서_역삼동619주변외 개소 수량산출서(수정)_개포동 달터공원외2개소" xfId="5349" xr:uid="{00000000-0005-0000-0000-00007A0F0000}"/>
    <cellStyle name="_입찰표지 _3차구청심의내용서_3차구청심의내용서(1)_역삼동619주변외 12개소 수량산출서_역삼동619주변외 개소 수량산출서(수정)_개포동 달터공원외2개소_개원길경기여고주변외3최종" xfId="5350" xr:uid="{00000000-0005-0000-0000-00007B0F0000}"/>
    <cellStyle name="_입찰표지 _3차구청심의내용서_3차구청심의내용서(1)_역삼동619주변외 12개소 수량산출서_역삼동619주변외 개소 수량산출서(수정)_개포동 달터공원외2개소_수서동하나로길외1개소1차설계" xfId="5351" xr:uid="{00000000-0005-0000-0000-00007C0F0000}"/>
    <cellStyle name="_입찰표지 _3차구청심의내용서_3차구청심의내용서(1)_역삼동619주변외 12개소 수량산출서_역삼동619주변외 개소 수량산출서(수정)_수량산출서(보도육교)" xfId="5352" xr:uid="{00000000-0005-0000-0000-00007D0F0000}"/>
    <cellStyle name="_입찰표지 _3차구청심의내용서_3차구청심의내용서(1)_역삼동619주변외 12개소 수량산출서_역삼동619주변외 개소 수량산출서(수정)_수량산출서(보도육교)_수량산출서(보도육교)" xfId="5353" xr:uid="{00000000-0005-0000-0000-00007E0F0000}"/>
    <cellStyle name="_입찰표지 _3차구청심의내용서_3차구청심의내용서(1)_역삼동619주변외 12개소 수량산출서_역삼동619주변외 개소 수량산출서(수정)_수량산출서(보도육교)_수량산출서(양재천)" xfId="5354" xr:uid="{00000000-0005-0000-0000-00007F0F0000}"/>
    <cellStyle name="_입찰표지 _3차구청심의내용서_3차구청심의내용서(1)_역삼동619주변외 12개소 수량산출서_영희초교 설계(탄성2+2.65보도 )" xfId="5355" xr:uid="{00000000-0005-0000-0000-0000800F0000}"/>
    <cellStyle name="_입찰표지 _3차구청심의내용서_3차구청심의내용서(1)_역삼동619주변외 12개소 수량산출서_영희초교 설계(탄성2+2.65보도 )_개포동 달터공원외2개소" xfId="5356" xr:uid="{00000000-0005-0000-0000-0000810F0000}"/>
    <cellStyle name="_입찰표지 _3차구청심의내용서_3차구청심의내용서(1)_역삼동619주변외 12개소 수량산출서_영희초교 설계(탄성2+2.65보도 )_개포동 달터공원외2개소_개원길경기여고주변외3최종" xfId="5357" xr:uid="{00000000-0005-0000-0000-0000820F0000}"/>
    <cellStyle name="_입찰표지 _3차구청심의내용서_3차구청심의내용서(1)_역삼동619주변외 12개소 수량산출서_영희초교 설계(탄성2+2.65보도 )_개포동 달터공원외2개소_수서동하나로길외1개소1차설계" xfId="5358" xr:uid="{00000000-0005-0000-0000-0000830F0000}"/>
    <cellStyle name="_입찰표지 _3차구청심의내용서_3차구청심의내용서(1)_역삼동619주변외 12개소 수량산출서_영희초교 설계(탄성2+2.65보도 )_수량산출서(보도육교)" xfId="5359" xr:uid="{00000000-0005-0000-0000-0000840F0000}"/>
    <cellStyle name="_입찰표지 _3차구청심의내용서_3차구청심의내용서(1)_역삼동619주변외 12개소 수량산출서_영희초교 설계(탄성2+2.65보도 )_수량산출서(보도육교)_수량산출서(보도육교)" xfId="5360" xr:uid="{00000000-0005-0000-0000-0000850F0000}"/>
    <cellStyle name="_입찰표지 _3차구청심의내용서_3차구청심의내용서(1)_역삼동619주변외 12개소 수량산출서_영희초교 설계(탄성2+2.65보도 )_수량산출서(보도육교)_수량산출서(양재천)" xfId="5361" xr:uid="{00000000-0005-0000-0000-0000860F0000}"/>
    <cellStyle name="_입찰표지 _3차구청심의내용서_3차구청심의내용서(1)_역삼동619주변외 개소 수량산출서(수정)" xfId="5362" xr:uid="{00000000-0005-0000-0000-0000870F0000}"/>
    <cellStyle name="_입찰표지 _3차구청심의내용서_3차구청심의내용서(1)_역삼동619주변외 개소 수량산출서(수정)_개포동 달터공원외2개소" xfId="5363" xr:uid="{00000000-0005-0000-0000-0000880F0000}"/>
    <cellStyle name="_입찰표지 _3차구청심의내용서_3차구청심의내용서(1)_역삼동619주변외 개소 수량산출서(수정)_개포동 달터공원외2개소_개원길경기여고주변외3최종" xfId="5364" xr:uid="{00000000-0005-0000-0000-0000890F0000}"/>
    <cellStyle name="_입찰표지 _3차구청심의내용서_3차구청심의내용서(1)_역삼동619주변외 개소 수량산출서(수정)_개포동 달터공원외2개소_수서동하나로길외1개소1차설계" xfId="5365" xr:uid="{00000000-0005-0000-0000-00008A0F0000}"/>
    <cellStyle name="_입찰표지 _3차구청심의내용서_3차구청심의내용서(1)_역삼동619주변외 개소 수량산출서(수정)_수량산출서" xfId="5366" xr:uid="{00000000-0005-0000-0000-00008B0F0000}"/>
    <cellStyle name="_입찰표지 _3차구청심의내용서_3차구청심의내용서(1)_역삼동619주변외 개소 수량산출서(수정)_수량산출서(보도육교)" xfId="5367" xr:uid="{00000000-0005-0000-0000-00008C0F0000}"/>
    <cellStyle name="_입찰표지 _3차구청심의내용서_3차구청심의내용서(1)_역삼동619주변외 개소 수량산출서(수정)_수량산출서(보도육교)_수량산출서(보도육교)" xfId="5368" xr:uid="{00000000-0005-0000-0000-00008D0F0000}"/>
    <cellStyle name="_입찰표지 _3차구청심의내용서_3차구청심의내용서(1)_역삼동619주변외 개소 수량산출서(수정)_수량산출서(보도육교)_수량산출서(양재천)" xfId="5369" xr:uid="{00000000-0005-0000-0000-00008E0F0000}"/>
    <cellStyle name="_입찰표지 _3차구청심의내용서_3차구청심의내용서(1)_역삼동619주변외 개소 수량산출서(수정)_수량산출서(영희초등학교)" xfId="5370" xr:uid="{00000000-0005-0000-0000-00008F0F0000}"/>
    <cellStyle name="_입찰표지 _3차구청심의내용서_3차구청심의내용서(1)_역삼동619주변외 개소 수량산출서(수정)_수량산출서(영희초등학교)_개포동 달터공원외2개소" xfId="5371" xr:uid="{00000000-0005-0000-0000-0000900F0000}"/>
    <cellStyle name="_입찰표지 _3차구청심의내용서_3차구청심의내용서(1)_역삼동619주변외 개소 수량산출서(수정)_수량산출서(영희초등학교)_개포동 달터공원외2개소_개원길경기여고주변외3최종" xfId="5372" xr:uid="{00000000-0005-0000-0000-0000910F0000}"/>
    <cellStyle name="_입찰표지 _3차구청심의내용서_3차구청심의내용서(1)_역삼동619주변외 개소 수량산출서(수정)_수량산출서(영희초등학교)_개포동 달터공원외2개소_수서동하나로길외1개소1차설계" xfId="5373" xr:uid="{00000000-0005-0000-0000-0000920F0000}"/>
    <cellStyle name="_입찰표지 _3차구청심의내용서_3차구청심의내용서(1)_역삼동619주변외 개소 수량산출서(수정)_수량산출서(영희초등학교)_수량산출서(보도육교)" xfId="5374" xr:uid="{00000000-0005-0000-0000-0000930F0000}"/>
    <cellStyle name="_입찰표지 _3차구청심의내용서_3차구청심의내용서(1)_역삼동619주변외 개소 수량산출서(수정)_수량산출서(영희초등학교)_수량산출서(보도육교)_수량산출서(보도육교)" xfId="5375" xr:uid="{00000000-0005-0000-0000-0000940F0000}"/>
    <cellStyle name="_입찰표지 _3차구청심의내용서_3차구청심의내용서(1)_역삼동619주변외 개소 수량산출서(수정)_수량산출서(영희초등학교)_수량산출서(보도육교)_수량산출서(양재천)" xfId="5376" xr:uid="{00000000-0005-0000-0000-0000950F0000}"/>
    <cellStyle name="_입찰표지 _3차구청심의내용서_3차구청심의내용서(1)_역삼동619주변외 개소 수량산출서(수정)_수량산출서_개포동 달터공원외2개소" xfId="5377" xr:uid="{00000000-0005-0000-0000-0000960F0000}"/>
    <cellStyle name="_입찰표지 _3차구청심의내용서_3차구청심의내용서(1)_역삼동619주변외 개소 수량산출서(수정)_수량산출서_개포동 달터공원외2개소_개원길경기여고주변외3최종" xfId="5378" xr:uid="{00000000-0005-0000-0000-0000970F0000}"/>
    <cellStyle name="_입찰표지 _3차구청심의내용서_3차구청심의내용서(1)_역삼동619주변외 개소 수량산출서(수정)_수량산출서_개포동 달터공원외2개소_수서동하나로길외1개소1차설계" xfId="5379" xr:uid="{00000000-0005-0000-0000-0000980F0000}"/>
    <cellStyle name="_입찰표지 _3차구청심의내용서_3차구청심의내용서(1)_역삼동619주변외 개소 수량산출서(수정)_수량산출서_수량산출서(보도육교)" xfId="5380" xr:uid="{00000000-0005-0000-0000-0000990F0000}"/>
    <cellStyle name="_입찰표지 _3차구청심의내용서_3차구청심의내용서(1)_역삼동619주변외 개소 수량산출서(수정)_수량산출서_수량산출서(보도육교)_수량산출서(보도육교)" xfId="5381" xr:uid="{00000000-0005-0000-0000-00009A0F0000}"/>
    <cellStyle name="_입찰표지 _3차구청심의내용서_3차구청심의내용서(1)_역삼동619주변외 개소 수량산출서(수정)_수량산출서_수량산출서(보도육교)_수량산출서(양재천)" xfId="5382" xr:uid="{00000000-0005-0000-0000-00009B0F0000}"/>
    <cellStyle name="_입찰표지 _3차구청심의내용서_3차구청심의내용서(1)_역삼동619주변외 개소 수량산출서(수정)_역삼동619주변외 개소 수량산출서(수정)" xfId="5383" xr:uid="{00000000-0005-0000-0000-00009C0F0000}"/>
    <cellStyle name="_입찰표지 _3차구청심의내용서_3차구청심의내용서(1)_역삼동619주변외 개소 수량산출서(수정)_역삼동619주변외 개소 수량산출서(수정)_개포동 달터공원외2개소" xfId="5384" xr:uid="{00000000-0005-0000-0000-00009D0F0000}"/>
    <cellStyle name="_입찰표지 _3차구청심의내용서_3차구청심의내용서(1)_역삼동619주변외 개소 수량산출서(수정)_역삼동619주변외 개소 수량산출서(수정)_개포동 달터공원외2개소_개원길경기여고주변외3최종" xfId="5385" xr:uid="{00000000-0005-0000-0000-00009E0F0000}"/>
    <cellStyle name="_입찰표지 _3차구청심의내용서_3차구청심의내용서(1)_역삼동619주변외 개소 수량산출서(수정)_역삼동619주변외 개소 수량산출서(수정)_개포동 달터공원외2개소_수서동하나로길외1개소1차설계" xfId="5386" xr:uid="{00000000-0005-0000-0000-00009F0F0000}"/>
    <cellStyle name="_입찰표지 _3차구청심의내용서_3차구청심의내용서(1)_역삼동619주변외 개소 수량산출서(수정)_역삼동619주변외 개소 수량산출서(수정)_수량산출서(보도육교)" xfId="5387" xr:uid="{00000000-0005-0000-0000-0000A00F0000}"/>
    <cellStyle name="_입찰표지 _3차구청심의내용서_3차구청심의내용서(1)_역삼동619주변외 개소 수량산출서(수정)_역삼동619주변외 개소 수량산출서(수정)_수량산출서(보도육교)_수량산출서(보도육교)" xfId="5388" xr:uid="{00000000-0005-0000-0000-0000A10F0000}"/>
    <cellStyle name="_입찰표지 _3차구청심의내용서_3차구청심의내용서(1)_역삼동619주변외 개소 수량산출서(수정)_역삼동619주변외 개소 수량산출서(수정)_수량산출서(보도육교)_수량산출서(양재천)" xfId="5389" xr:uid="{00000000-0005-0000-0000-0000A20F0000}"/>
    <cellStyle name="_입찰표지 _3차구청심의내용서_3차구청심의내용서(1)_역삼동619주변외 개소 수량산출서(수정)_영희초교 설계(탄성2+2.65보도 )" xfId="5390" xr:uid="{00000000-0005-0000-0000-0000A30F0000}"/>
    <cellStyle name="_입찰표지 _3차구청심의내용서_3차구청심의내용서(1)_역삼동619주변외 개소 수량산출서(수정)_영희초교 설계(탄성2+2.65보도 )_개포동 달터공원외2개소" xfId="5391" xr:uid="{00000000-0005-0000-0000-0000A40F0000}"/>
    <cellStyle name="_입찰표지 _3차구청심의내용서_3차구청심의내용서(1)_역삼동619주변외 개소 수량산출서(수정)_영희초교 설계(탄성2+2.65보도 )_개포동 달터공원외2개소_개원길경기여고주변외3최종" xfId="5392" xr:uid="{00000000-0005-0000-0000-0000A50F0000}"/>
    <cellStyle name="_입찰표지 _3차구청심의내용서_3차구청심의내용서(1)_역삼동619주변외 개소 수량산출서(수정)_영희초교 설계(탄성2+2.65보도 )_개포동 달터공원외2개소_수서동하나로길외1개소1차설계" xfId="5393" xr:uid="{00000000-0005-0000-0000-0000A60F0000}"/>
    <cellStyle name="_입찰표지 _3차구청심의내용서_3차구청심의내용서(1)_역삼동619주변외 개소 수량산출서(수정)_영희초교 설계(탄성2+2.65보도 )_수량산출서(보도육교)" xfId="5394" xr:uid="{00000000-0005-0000-0000-0000A70F0000}"/>
    <cellStyle name="_입찰표지 _3차구청심의내용서_3차구청심의내용서(1)_역삼동619주변외 개소 수량산출서(수정)_영희초교 설계(탄성2+2.65보도 )_수량산출서(보도육교)_수량산출서(보도육교)" xfId="5395" xr:uid="{00000000-0005-0000-0000-0000A80F0000}"/>
    <cellStyle name="_입찰표지 _3차구청심의내용서_3차구청심의내용서(1)_역삼동619주변외 개소 수량산출서(수정)_영희초교 설계(탄성2+2.65보도 )_수량산출서(보도육교)_수량산출서(양재천)" xfId="5396" xr:uid="{00000000-0005-0000-0000-0000A90F0000}"/>
    <cellStyle name="_입찰표지 _3차구청심의내용서_3차구청심의내용서(1)_역삼동769주변외 2개소 수량산출서" xfId="5397" xr:uid="{00000000-0005-0000-0000-0000AA0F0000}"/>
    <cellStyle name="_입찰표지 _3차구청심의내용서_3차구청심의내용서(1)_역삼동769주변외 2개소 수량산출서_개포동 달터공원외2개소" xfId="5398" xr:uid="{00000000-0005-0000-0000-0000AB0F0000}"/>
    <cellStyle name="_입찰표지 _3차구청심의내용서_3차구청심의내용서(1)_역삼동769주변외 2개소 수량산출서_개포동 달터공원외2개소_개원길경기여고주변외3최종" xfId="5399" xr:uid="{00000000-0005-0000-0000-0000AC0F0000}"/>
    <cellStyle name="_입찰표지 _3차구청심의내용서_3차구청심의내용서(1)_역삼동769주변외 2개소 수량산출서_개포동 달터공원외2개소_수서동하나로길외1개소1차설계" xfId="5400" xr:uid="{00000000-0005-0000-0000-0000AD0F0000}"/>
    <cellStyle name="_입찰표지 _3차구청심의내용서_3차구청심의내용서(1)_역삼동769주변외 2개소 수량산출서_수량산출서" xfId="5401" xr:uid="{00000000-0005-0000-0000-0000AE0F0000}"/>
    <cellStyle name="_입찰표지 _3차구청심의내용서_3차구청심의내용서(1)_역삼동769주변외 2개소 수량산출서_수량산출서(보도육교)" xfId="5402" xr:uid="{00000000-0005-0000-0000-0000AF0F0000}"/>
    <cellStyle name="_입찰표지 _3차구청심의내용서_3차구청심의내용서(1)_역삼동769주변외 2개소 수량산출서_수량산출서(보도육교)_수량산출서(보도육교)" xfId="5403" xr:uid="{00000000-0005-0000-0000-0000B00F0000}"/>
    <cellStyle name="_입찰표지 _3차구청심의내용서_3차구청심의내용서(1)_역삼동769주변외 2개소 수량산출서_수량산출서(보도육교)_수량산출서(양재천)" xfId="5404" xr:uid="{00000000-0005-0000-0000-0000B10F0000}"/>
    <cellStyle name="_입찰표지 _3차구청심의내용서_3차구청심의내용서(1)_역삼동769주변외 2개소 수량산출서_수량산출서(영희초등학교)" xfId="5405" xr:uid="{00000000-0005-0000-0000-0000B20F0000}"/>
    <cellStyle name="_입찰표지 _3차구청심의내용서_3차구청심의내용서(1)_역삼동769주변외 2개소 수량산출서_수량산출서(영희초등학교)_개포동 달터공원외2개소" xfId="5406" xr:uid="{00000000-0005-0000-0000-0000B30F0000}"/>
    <cellStyle name="_입찰표지 _3차구청심의내용서_3차구청심의내용서(1)_역삼동769주변외 2개소 수량산출서_수량산출서(영희초등학교)_개포동 달터공원외2개소_개원길경기여고주변외3최종" xfId="5407" xr:uid="{00000000-0005-0000-0000-0000B40F0000}"/>
    <cellStyle name="_입찰표지 _3차구청심의내용서_3차구청심의내용서(1)_역삼동769주변외 2개소 수량산출서_수량산출서(영희초등학교)_개포동 달터공원외2개소_수서동하나로길외1개소1차설계" xfId="5408" xr:uid="{00000000-0005-0000-0000-0000B50F0000}"/>
    <cellStyle name="_입찰표지 _3차구청심의내용서_3차구청심의내용서(1)_역삼동769주변외 2개소 수량산출서_수량산출서(영희초등학교)_수량산출서(보도육교)" xfId="5409" xr:uid="{00000000-0005-0000-0000-0000B60F0000}"/>
    <cellStyle name="_입찰표지 _3차구청심의내용서_3차구청심의내용서(1)_역삼동769주변외 2개소 수량산출서_수량산출서(영희초등학교)_수량산출서(보도육교)_수량산출서(보도육교)" xfId="5410" xr:uid="{00000000-0005-0000-0000-0000B70F0000}"/>
    <cellStyle name="_입찰표지 _3차구청심의내용서_3차구청심의내용서(1)_역삼동769주변외 2개소 수량산출서_수량산출서(영희초등학교)_수량산출서(보도육교)_수량산출서(양재천)" xfId="5411" xr:uid="{00000000-0005-0000-0000-0000B80F0000}"/>
    <cellStyle name="_입찰표지 _3차구청심의내용서_3차구청심의내용서(1)_역삼동769주변외 2개소 수량산출서_수량산출서_개포동 달터공원외2개소" xfId="5412" xr:uid="{00000000-0005-0000-0000-0000B90F0000}"/>
    <cellStyle name="_입찰표지 _3차구청심의내용서_3차구청심의내용서(1)_역삼동769주변외 2개소 수량산출서_수량산출서_개포동 달터공원외2개소_개원길경기여고주변외3최종" xfId="5413" xr:uid="{00000000-0005-0000-0000-0000BA0F0000}"/>
    <cellStyle name="_입찰표지 _3차구청심의내용서_3차구청심의내용서(1)_역삼동769주변외 2개소 수량산출서_수량산출서_개포동 달터공원외2개소_수서동하나로길외1개소1차설계" xfId="5414" xr:uid="{00000000-0005-0000-0000-0000BB0F0000}"/>
    <cellStyle name="_입찰표지 _3차구청심의내용서_3차구청심의내용서(1)_역삼동769주변외 2개소 수량산출서_수량산출서_수량산출서(보도육교)" xfId="5415" xr:uid="{00000000-0005-0000-0000-0000BC0F0000}"/>
    <cellStyle name="_입찰표지 _3차구청심의내용서_3차구청심의내용서(1)_역삼동769주변외 2개소 수량산출서_수량산출서_수량산출서(보도육교)_수량산출서(보도육교)" xfId="5416" xr:uid="{00000000-0005-0000-0000-0000BD0F0000}"/>
    <cellStyle name="_입찰표지 _3차구청심의내용서_3차구청심의내용서(1)_역삼동769주변외 2개소 수량산출서_수량산출서_수량산출서(보도육교)_수량산출서(양재천)" xfId="5417" xr:uid="{00000000-0005-0000-0000-0000BE0F0000}"/>
    <cellStyle name="_입찰표지 _3차구청심의내용서_3차구청심의내용서(1)_역삼동769주변외 2개소 수량산출서_역삼동619주변외 개소 수량산출서(수정)" xfId="5418" xr:uid="{00000000-0005-0000-0000-0000BF0F0000}"/>
    <cellStyle name="_입찰표지 _3차구청심의내용서_3차구청심의내용서(1)_역삼동769주변외 2개소 수량산출서_역삼동619주변외 개소 수량산출서(수정)_개포동 달터공원외2개소" xfId="5419" xr:uid="{00000000-0005-0000-0000-0000C00F0000}"/>
    <cellStyle name="_입찰표지 _3차구청심의내용서_3차구청심의내용서(1)_역삼동769주변외 2개소 수량산출서_역삼동619주변외 개소 수량산출서(수정)_개포동 달터공원외2개소_개원길경기여고주변외3최종" xfId="5420" xr:uid="{00000000-0005-0000-0000-0000C10F0000}"/>
    <cellStyle name="_입찰표지 _3차구청심의내용서_3차구청심의내용서(1)_역삼동769주변외 2개소 수량산출서_역삼동619주변외 개소 수량산출서(수정)_개포동 달터공원외2개소_수서동하나로길외1개소1차설계" xfId="5421" xr:uid="{00000000-0005-0000-0000-0000C20F0000}"/>
    <cellStyle name="_입찰표지 _3차구청심의내용서_3차구청심의내용서(1)_역삼동769주변외 2개소 수량산출서_역삼동619주변외 개소 수량산출서(수정)_수량산출서(보도육교)" xfId="5422" xr:uid="{00000000-0005-0000-0000-0000C30F0000}"/>
    <cellStyle name="_입찰표지 _3차구청심의내용서_3차구청심의내용서(1)_역삼동769주변외 2개소 수량산출서_역삼동619주변외 개소 수량산출서(수정)_수량산출서(보도육교)_수량산출서(보도육교)" xfId="5423" xr:uid="{00000000-0005-0000-0000-0000C40F0000}"/>
    <cellStyle name="_입찰표지 _3차구청심의내용서_3차구청심의내용서(1)_역삼동769주변외 2개소 수량산출서_역삼동619주변외 개소 수량산출서(수정)_수량산출서(보도육교)_수량산출서(양재천)" xfId="5424" xr:uid="{00000000-0005-0000-0000-0000C50F0000}"/>
    <cellStyle name="_입찰표지 _3차구청심의내용서_3차구청심의내용서(1)_역삼동769주변외 2개소 수량산출서_영희초교 설계(탄성2+2.65보도 )" xfId="5425" xr:uid="{00000000-0005-0000-0000-0000C60F0000}"/>
    <cellStyle name="_입찰표지 _3차구청심의내용서_3차구청심의내용서(1)_역삼동769주변외 2개소 수량산출서_영희초교 설계(탄성2+2.65보도 )_개포동 달터공원외2개소" xfId="5426" xr:uid="{00000000-0005-0000-0000-0000C70F0000}"/>
    <cellStyle name="_입찰표지 _3차구청심의내용서_3차구청심의내용서(1)_역삼동769주변외 2개소 수량산출서_영희초교 설계(탄성2+2.65보도 )_개포동 달터공원외2개소_개원길경기여고주변외3최종" xfId="5427" xr:uid="{00000000-0005-0000-0000-0000C80F0000}"/>
    <cellStyle name="_입찰표지 _3차구청심의내용서_3차구청심의내용서(1)_역삼동769주변외 2개소 수량산출서_영희초교 설계(탄성2+2.65보도 )_개포동 달터공원외2개소_수서동하나로길외1개소1차설계" xfId="5428" xr:uid="{00000000-0005-0000-0000-0000C90F0000}"/>
    <cellStyle name="_입찰표지 _3차구청심의내용서_3차구청심의내용서(1)_역삼동769주변외 2개소 수량산출서_영희초교 설계(탄성2+2.65보도 )_수량산출서(보도육교)" xfId="5429" xr:uid="{00000000-0005-0000-0000-0000CA0F0000}"/>
    <cellStyle name="_입찰표지 _3차구청심의내용서_3차구청심의내용서(1)_역삼동769주변외 2개소 수량산출서_영희초교 설계(탄성2+2.65보도 )_수량산출서(보도육교)_수량산출서(보도육교)" xfId="5430" xr:uid="{00000000-0005-0000-0000-0000CB0F0000}"/>
    <cellStyle name="_입찰표지 _3차구청심의내용서_3차구청심의내용서(1)_역삼동769주변외 2개소 수량산출서_영희초교 설계(탄성2+2.65보도 )_수량산출서(보도육교)_수량산출서(양재천)" xfId="5431" xr:uid="{00000000-0005-0000-0000-0000CC0F0000}"/>
    <cellStyle name="_입찰표지 _3차구청심의내용서_3차구청심의내용서(1)_차수별 관자재리스트(시도,구도)" xfId="5432" xr:uid="{00000000-0005-0000-0000-0000CD0F0000}"/>
    <cellStyle name="_입찰표지 _3차구청심의내용서_3차구청심의내용서(1)_차수별 관자재리스트(시도,구도) 2" xfId="9695" xr:uid="{00000000-0005-0000-0000-0000CE0F0000}"/>
    <cellStyle name="_입찰표지 _3차구청심의내용서_3차구청심의내용서(1)_차수별 관자재리스트(시도,구도)_도로굴착 복구비 정비대장-1" xfId="5433" xr:uid="{00000000-0005-0000-0000-0000CF0F0000}"/>
    <cellStyle name="_입찰표지 _3차구청심의내용서_3차구청심의내용서(1)_차수별 관자재리스트(시도,구도)_도로굴착 복구비 정비대장-1 2" xfId="9696" xr:uid="{00000000-0005-0000-0000-0000D00F0000}"/>
    <cellStyle name="_입찰표지 _3차구청심의내용서_개포동 달터공원외2개소" xfId="5434" xr:uid="{00000000-0005-0000-0000-0000D10F0000}"/>
    <cellStyle name="_입찰표지 _3차구청심의내용서_개포동 달터공원외2개소_개원길경기여고주변외3최종" xfId="5435" xr:uid="{00000000-0005-0000-0000-0000D20F0000}"/>
    <cellStyle name="_입찰표지 _3차구청심의내용서_개포동 달터공원외2개소_수서동하나로길외1개소1차설계" xfId="5436" xr:uid="{00000000-0005-0000-0000-0000D30F0000}"/>
    <cellStyle name="_입찰표지 _3차구청심의내용서_굴착승인 미굴착내역" xfId="5437" xr:uid="{00000000-0005-0000-0000-0000D40F0000}"/>
    <cellStyle name="_입찰표지 _3차구청심의내용서_굴착승인 미굴착내역 2" xfId="9697" xr:uid="{00000000-0005-0000-0000-0000D50F0000}"/>
    <cellStyle name="_입찰표지 _3차구청심의내용서_굴착승인 미굴착내역_굴착승인 미굴착내역" xfId="5438" xr:uid="{00000000-0005-0000-0000-0000D60F0000}"/>
    <cellStyle name="_입찰표지 _3차구청심의내용서_굴착승인 미굴착내역_굴착승인 미굴착내역 2" xfId="9698" xr:uid="{00000000-0005-0000-0000-0000D70F0000}"/>
    <cellStyle name="_입찰표지 _3차구청심의내용서_굴착승인 미굴착내역_굴착승인 미굴착내역_도로굴착 복구비 정비대장-1" xfId="5439" xr:uid="{00000000-0005-0000-0000-0000D80F0000}"/>
    <cellStyle name="_입찰표지 _3차구청심의내용서_굴착승인 미굴착내역_굴착승인 미굴착내역_도로굴착 복구비 정비대장-1 2" xfId="9699" xr:uid="{00000000-0005-0000-0000-0000D90F0000}"/>
    <cellStyle name="_입찰표지 _3차구청심의내용서_굴착승인 미굴착내역_도로굴착 복구비 정비대장-1" xfId="5440" xr:uid="{00000000-0005-0000-0000-0000DA0F0000}"/>
    <cellStyle name="_입찰표지 _3차구청심의내용서_굴착승인 미굴착내역_도로굴착 복구비 정비대장-1 2" xfId="9700" xr:uid="{00000000-0005-0000-0000-0000DB0F0000}"/>
    <cellStyle name="_입찰표지 _3차구청심의내용서_대모산길 수량산출서" xfId="5441" xr:uid="{00000000-0005-0000-0000-0000DC0F0000}"/>
    <cellStyle name="_입찰표지 _3차구청심의내용서_대모산길 수량산출서_개포동 달터공원외2개소" xfId="5442" xr:uid="{00000000-0005-0000-0000-0000DD0F0000}"/>
    <cellStyle name="_입찰표지 _3차구청심의내용서_대모산길 수량산출서_개포동 달터공원외2개소_개원길경기여고주변외3최종" xfId="5443" xr:uid="{00000000-0005-0000-0000-0000DE0F0000}"/>
    <cellStyle name="_입찰표지 _3차구청심의내용서_대모산길 수량산출서_개포동 달터공원외2개소_수서동하나로길외1개소1차설계" xfId="5444" xr:uid="{00000000-0005-0000-0000-0000DF0F0000}"/>
    <cellStyle name="_입찰표지 _3차구청심의내용서_대모산길 수량산출서_대모산준공-p" xfId="5445" xr:uid="{00000000-0005-0000-0000-0000E00F0000}"/>
    <cellStyle name="_입찰표지 _3차구청심의내용서_대모산길 수량산출서_대모산준공-p_개원길경기여고주변외3최종" xfId="5446" xr:uid="{00000000-0005-0000-0000-0000E10F0000}"/>
    <cellStyle name="_입찰표지 _3차구청심의내용서_대모산길 수량산출서_대모산준공-p_수서동하나로길외1개소1차설계" xfId="5447" xr:uid="{00000000-0005-0000-0000-0000E20F0000}"/>
    <cellStyle name="_입찰표지 _3차구청심의내용서_대모산길 수량산출서_설계서및수량산출서(계약)-설계변경-p" xfId="5448" xr:uid="{00000000-0005-0000-0000-0000E30F0000}"/>
    <cellStyle name="_입찰표지 _3차구청심의내용서_대모산길 수량산출서_설계서및수량산출서(계약)-설계변경-p_개원길경기여고주변외3최종" xfId="5449" xr:uid="{00000000-0005-0000-0000-0000E40F0000}"/>
    <cellStyle name="_입찰표지 _3차구청심의내용서_대모산길 수량산출서_설계서및수량산출서(계약)-설계변경-p_수서동하나로길외1개소1차설계" xfId="5450" xr:uid="{00000000-0005-0000-0000-0000E50F0000}"/>
    <cellStyle name="_입찰표지 _3차구청심의내용서_대모산길 수량산출서_설계서및수량산출서(계약)-설계변경-p-이전비변경" xfId="5451" xr:uid="{00000000-0005-0000-0000-0000E60F0000}"/>
    <cellStyle name="_입찰표지 _3차구청심의내용서_대모산길 수량산출서_설계서및수량산출서(계약)-설계변경-p-이전비변경_개원길경기여고주변외3최종" xfId="5452" xr:uid="{00000000-0005-0000-0000-0000E70F0000}"/>
    <cellStyle name="_입찰표지 _3차구청심의내용서_대모산길 수량산출서_설계서및수량산출서(계약)-설계변경-p-이전비변경_수서동하나로길외1개소1차설계" xfId="5453" xr:uid="{00000000-0005-0000-0000-0000E80F0000}"/>
    <cellStyle name="_입찰표지 _3차구청심의내용서_대모산길 수량산출서_수량산출서" xfId="5454" xr:uid="{00000000-0005-0000-0000-0000E90F0000}"/>
    <cellStyle name="_입찰표지 _3차구청심의내용서_대모산길 수량산출서_수량산출서(보도육교)" xfId="5455" xr:uid="{00000000-0005-0000-0000-0000EA0F0000}"/>
    <cellStyle name="_입찰표지 _3차구청심의내용서_대모산길 수량산출서_수량산출서(보도육교)_수량산출서(보도육교)" xfId="5456" xr:uid="{00000000-0005-0000-0000-0000EB0F0000}"/>
    <cellStyle name="_입찰표지 _3차구청심의내용서_대모산길 수량산출서_수량산출서(보도육교)_수량산출서(양재천)" xfId="5457" xr:uid="{00000000-0005-0000-0000-0000EC0F0000}"/>
    <cellStyle name="_입찰표지 _3차구청심의내용서_대모산길 수량산출서_수량산출서(영희초등학교)" xfId="5458" xr:uid="{00000000-0005-0000-0000-0000ED0F0000}"/>
    <cellStyle name="_입찰표지 _3차구청심의내용서_대모산길 수량산출서_수량산출서(영희초등학교)_개포동 달터공원외2개소" xfId="5459" xr:uid="{00000000-0005-0000-0000-0000EE0F0000}"/>
    <cellStyle name="_입찰표지 _3차구청심의내용서_대모산길 수량산출서_수량산출서(영희초등학교)_개포동 달터공원외2개소_개원길경기여고주변외3최종" xfId="5460" xr:uid="{00000000-0005-0000-0000-0000EF0F0000}"/>
    <cellStyle name="_입찰표지 _3차구청심의내용서_대모산길 수량산출서_수량산출서(영희초등학교)_개포동 달터공원외2개소_수서동하나로길외1개소1차설계" xfId="5461" xr:uid="{00000000-0005-0000-0000-0000F00F0000}"/>
    <cellStyle name="_입찰표지 _3차구청심의내용서_대모산길 수량산출서_수량산출서(영희초등학교)_수량산출서(보도육교)" xfId="5462" xr:uid="{00000000-0005-0000-0000-0000F10F0000}"/>
    <cellStyle name="_입찰표지 _3차구청심의내용서_대모산길 수량산출서_수량산출서(영희초등학교)_수량산출서(보도육교)_수량산출서(보도육교)" xfId="5463" xr:uid="{00000000-0005-0000-0000-0000F20F0000}"/>
    <cellStyle name="_입찰표지 _3차구청심의내용서_대모산길 수량산출서_수량산출서(영희초등학교)_수량산출서(보도육교)_수량산출서(양재천)" xfId="5464" xr:uid="{00000000-0005-0000-0000-0000F30F0000}"/>
    <cellStyle name="_입찰표지 _3차구청심의내용서_대모산길 수량산출서_수량산출서_개포동 달터공원외2개소" xfId="5465" xr:uid="{00000000-0005-0000-0000-0000F40F0000}"/>
    <cellStyle name="_입찰표지 _3차구청심의내용서_대모산길 수량산출서_수량산출서_개포동 달터공원외2개소_개원길경기여고주변외3최종" xfId="5466" xr:uid="{00000000-0005-0000-0000-0000F50F0000}"/>
    <cellStyle name="_입찰표지 _3차구청심의내용서_대모산길 수량산출서_수량산출서_개포동 달터공원외2개소_수서동하나로길외1개소1차설계" xfId="5467" xr:uid="{00000000-0005-0000-0000-0000F60F0000}"/>
    <cellStyle name="_입찰표지 _3차구청심의내용서_대모산길 수량산출서_수량산출서_수량산출서(보도육교)" xfId="5468" xr:uid="{00000000-0005-0000-0000-0000F70F0000}"/>
    <cellStyle name="_입찰표지 _3차구청심의내용서_대모산길 수량산출서_수량산출서_수량산출서(보도육교)_수량산출서(보도육교)" xfId="5469" xr:uid="{00000000-0005-0000-0000-0000F80F0000}"/>
    <cellStyle name="_입찰표지 _3차구청심의내용서_대모산길 수량산출서_수량산출서_수량산출서(보도육교)_수량산출서(양재천)" xfId="5470" xr:uid="{00000000-0005-0000-0000-0000F90F0000}"/>
    <cellStyle name="_입찰표지 _3차구청심의내용서_대모산길 수량산출서_수량산출서-p변경-폭변경-가로수분변경" xfId="5471" xr:uid="{00000000-0005-0000-0000-0000FA0F0000}"/>
    <cellStyle name="_입찰표지 _3차구청심의내용서_대모산길 수량산출서_수량산출서-p변경-폭변경-가로수분변경_개원길경기여고주변외3최종" xfId="5472" xr:uid="{00000000-0005-0000-0000-0000FB0F0000}"/>
    <cellStyle name="_입찰표지 _3차구청심의내용서_대모산길 수량산출서_수량산출서-p변경-폭변경-가로수분변경_수서동하나로길외1개소1차설계" xfId="5473" xr:uid="{00000000-0005-0000-0000-0000FC0F0000}"/>
    <cellStyle name="_입찰표지 _3차구청심의내용서_대모산길 수량산출서_역삼동619주변외 개소 수량산출서(수정)" xfId="5474" xr:uid="{00000000-0005-0000-0000-0000FD0F0000}"/>
    <cellStyle name="_입찰표지 _3차구청심의내용서_대모산길 수량산출서_역삼동619주변외 개소 수량산출서(수정)_개포동 달터공원외2개소" xfId="5475" xr:uid="{00000000-0005-0000-0000-0000FE0F0000}"/>
    <cellStyle name="_입찰표지 _3차구청심의내용서_대모산길 수량산출서_역삼동619주변외 개소 수량산출서(수정)_개포동 달터공원외2개소_개원길경기여고주변외3최종" xfId="5476" xr:uid="{00000000-0005-0000-0000-0000FF0F0000}"/>
    <cellStyle name="_입찰표지 _3차구청심의내용서_대모산길 수량산출서_역삼동619주변외 개소 수량산출서(수정)_개포동 달터공원외2개소_수서동하나로길외1개소1차설계" xfId="5477" xr:uid="{00000000-0005-0000-0000-000000100000}"/>
    <cellStyle name="_입찰표지 _3차구청심의내용서_대모산길 수량산출서_역삼동619주변외 개소 수량산출서(수정)_수량산출서(보도육교)" xfId="5478" xr:uid="{00000000-0005-0000-0000-000001100000}"/>
    <cellStyle name="_입찰표지 _3차구청심의내용서_대모산길 수량산출서_역삼동619주변외 개소 수량산출서(수정)_수량산출서(보도육교)_수량산출서(보도육교)" xfId="5479" xr:uid="{00000000-0005-0000-0000-000002100000}"/>
    <cellStyle name="_입찰표지 _3차구청심의내용서_대모산길 수량산출서_역삼동619주변외 개소 수량산출서(수정)_수량산출서(보도육교)_수량산출서(양재천)" xfId="5480" xr:uid="{00000000-0005-0000-0000-000003100000}"/>
    <cellStyle name="_입찰표지 _3차구청심의내용서_대모산길 수량산출서_영희초교 설계(탄성2+2.65보도 )" xfId="5481" xr:uid="{00000000-0005-0000-0000-000004100000}"/>
    <cellStyle name="_입찰표지 _3차구청심의내용서_대모산길 수량산출서_영희초교 설계(탄성2+2.65보도 )_개포동 달터공원외2개소" xfId="5482" xr:uid="{00000000-0005-0000-0000-000005100000}"/>
    <cellStyle name="_입찰표지 _3차구청심의내용서_대모산길 수량산출서_영희초교 설계(탄성2+2.65보도 )_개포동 달터공원외2개소_개원길경기여고주변외3최종" xfId="5483" xr:uid="{00000000-0005-0000-0000-000006100000}"/>
    <cellStyle name="_입찰표지 _3차구청심의내용서_대모산길 수량산출서_영희초교 설계(탄성2+2.65보도 )_개포동 달터공원외2개소_수서동하나로길외1개소1차설계" xfId="5484" xr:uid="{00000000-0005-0000-0000-000007100000}"/>
    <cellStyle name="_입찰표지 _3차구청심의내용서_대모산길 수량산출서_영희초교 설계(탄성2+2.65보도 )_수량산출서(보도육교)" xfId="5485" xr:uid="{00000000-0005-0000-0000-000008100000}"/>
    <cellStyle name="_입찰표지 _3차구청심의내용서_대모산길 수량산출서_영희초교 설계(탄성2+2.65보도 )_수량산출서(보도육교)_수량산출서(보도육교)" xfId="5486" xr:uid="{00000000-0005-0000-0000-000009100000}"/>
    <cellStyle name="_입찰표지 _3차구청심의내용서_대모산길 수량산출서_영희초교 설계(탄성2+2.65보도 )_수량산출서(보도육교)_수량산출서(양재천)" xfId="5487" xr:uid="{00000000-0005-0000-0000-00000A100000}"/>
    <cellStyle name="_입찰표지 _3차구청심의내용서_도로굴착 복구비 정비대장-1" xfId="5488" xr:uid="{00000000-0005-0000-0000-00000B100000}"/>
    <cellStyle name="_입찰표지 _3차구청심의내용서_도로굴착 복구비 정비대장-1 2" xfId="9701" xr:uid="{00000000-0005-0000-0000-00000C100000}"/>
    <cellStyle name="_입찰표지 _3차구청심의내용서_사본 - 2005년도 수량산출서(연재훈)" xfId="5489" xr:uid="{00000000-0005-0000-0000-00000D100000}"/>
    <cellStyle name="_입찰표지 _3차구청심의내용서_사본 - 2005년도 수량산출서(연재훈)_개포동 달터공원외2개소" xfId="5490" xr:uid="{00000000-0005-0000-0000-00000E100000}"/>
    <cellStyle name="_입찰표지 _3차구청심의내용서_사본 - 2005년도 수량산출서(연재훈)_개포동 달터공원외2개소_개원길경기여고주변외3최종" xfId="5491" xr:uid="{00000000-0005-0000-0000-00000F100000}"/>
    <cellStyle name="_입찰표지 _3차구청심의내용서_사본 - 2005년도 수량산출서(연재훈)_개포동 달터공원외2개소_수서동하나로길외1개소1차설계" xfId="5492" xr:uid="{00000000-0005-0000-0000-000010100000}"/>
    <cellStyle name="_입찰표지 _3차구청심의내용서_사본 - 2005년도 수량산출서(연재훈)_대모산준공-p" xfId="5493" xr:uid="{00000000-0005-0000-0000-000011100000}"/>
    <cellStyle name="_입찰표지 _3차구청심의내용서_사본 - 2005년도 수량산출서(연재훈)_대모산준공-p_개원길경기여고주변외3최종" xfId="5494" xr:uid="{00000000-0005-0000-0000-000012100000}"/>
    <cellStyle name="_입찰표지 _3차구청심의내용서_사본 - 2005년도 수량산출서(연재훈)_대모산준공-p_수서동하나로길외1개소1차설계" xfId="5495" xr:uid="{00000000-0005-0000-0000-000013100000}"/>
    <cellStyle name="_입찰표지 _3차구청심의내용서_사본 - 2005년도 수량산출서(연재훈)_설계서및수량산출서(계약)-설계변경-p" xfId="5496" xr:uid="{00000000-0005-0000-0000-000014100000}"/>
    <cellStyle name="_입찰표지 _3차구청심의내용서_사본 - 2005년도 수량산출서(연재훈)_설계서및수량산출서(계약)-설계변경-p_개원길경기여고주변외3최종" xfId="5497" xr:uid="{00000000-0005-0000-0000-000015100000}"/>
    <cellStyle name="_입찰표지 _3차구청심의내용서_사본 - 2005년도 수량산출서(연재훈)_설계서및수량산출서(계약)-설계변경-p_수서동하나로길외1개소1차설계" xfId="5498" xr:uid="{00000000-0005-0000-0000-000016100000}"/>
    <cellStyle name="_입찰표지 _3차구청심의내용서_사본 - 2005년도 수량산출서(연재훈)_설계서및수량산출서(계약)-설계변경-p-이전비변경" xfId="5499" xr:uid="{00000000-0005-0000-0000-000017100000}"/>
    <cellStyle name="_입찰표지 _3차구청심의내용서_사본 - 2005년도 수량산출서(연재훈)_설계서및수량산출서(계약)-설계변경-p-이전비변경_개원길경기여고주변외3최종" xfId="5500" xr:uid="{00000000-0005-0000-0000-000018100000}"/>
    <cellStyle name="_입찰표지 _3차구청심의내용서_사본 - 2005년도 수량산출서(연재훈)_설계서및수량산출서(계약)-설계변경-p-이전비변경_수서동하나로길외1개소1차설계" xfId="5501" xr:uid="{00000000-0005-0000-0000-000019100000}"/>
    <cellStyle name="_입찰표지 _3차구청심의내용서_사본 - 2005년도 수량산출서(연재훈)_수량산출서" xfId="5502" xr:uid="{00000000-0005-0000-0000-00001A100000}"/>
    <cellStyle name="_입찰표지 _3차구청심의내용서_사본 - 2005년도 수량산출서(연재훈)_수량산출서(보도육교)" xfId="5503" xr:uid="{00000000-0005-0000-0000-00001B100000}"/>
    <cellStyle name="_입찰표지 _3차구청심의내용서_사본 - 2005년도 수량산출서(연재훈)_수량산출서(보도육교)_수량산출서(보도육교)" xfId="5504" xr:uid="{00000000-0005-0000-0000-00001C100000}"/>
    <cellStyle name="_입찰표지 _3차구청심의내용서_사본 - 2005년도 수량산출서(연재훈)_수량산출서(보도육교)_수량산출서(양재천)" xfId="5505" xr:uid="{00000000-0005-0000-0000-00001D100000}"/>
    <cellStyle name="_입찰표지 _3차구청심의내용서_사본 - 2005년도 수량산출서(연재훈)_수량산출서(영희초등학교)" xfId="5506" xr:uid="{00000000-0005-0000-0000-00001E100000}"/>
    <cellStyle name="_입찰표지 _3차구청심의내용서_사본 - 2005년도 수량산출서(연재훈)_수량산출서(영희초등학교)_개포동 달터공원외2개소" xfId="5507" xr:uid="{00000000-0005-0000-0000-00001F100000}"/>
    <cellStyle name="_입찰표지 _3차구청심의내용서_사본 - 2005년도 수량산출서(연재훈)_수량산출서(영희초등학교)_개포동 달터공원외2개소_개원길경기여고주변외3최종" xfId="5508" xr:uid="{00000000-0005-0000-0000-000020100000}"/>
    <cellStyle name="_입찰표지 _3차구청심의내용서_사본 - 2005년도 수량산출서(연재훈)_수량산출서(영희초등학교)_개포동 달터공원외2개소_수서동하나로길외1개소1차설계" xfId="5509" xr:uid="{00000000-0005-0000-0000-000021100000}"/>
    <cellStyle name="_입찰표지 _3차구청심의내용서_사본 - 2005년도 수량산출서(연재훈)_수량산출서(영희초등학교)_수량산출서(보도육교)" xfId="5510" xr:uid="{00000000-0005-0000-0000-000022100000}"/>
    <cellStyle name="_입찰표지 _3차구청심의내용서_사본 - 2005년도 수량산출서(연재훈)_수량산출서(영희초등학교)_수량산출서(보도육교)_수량산출서(보도육교)" xfId="5511" xr:uid="{00000000-0005-0000-0000-000023100000}"/>
    <cellStyle name="_입찰표지 _3차구청심의내용서_사본 - 2005년도 수량산출서(연재훈)_수량산출서(영희초등학교)_수량산출서(보도육교)_수량산출서(양재천)" xfId="5512" xr:uid="{00000000-0005-0000-0000-000024100000}"/>
    <cellStyle name="_입찰표지 _3차구청심의내용서_사본 - 2005년도 수량산출서(연재훈)_수량산출서_개포동 달터공원외2개소" xfId="5513" xr:uid="{00000000-0005-0000-0000-000025100000}"/>
    <cellStyle name="_입찰표지 _3차구청심의내용서_사본 - 2005년도 수량산출서(연재훈)_수량산출서_개포동 달터공원외2개소_개원길경기여고주변외3최종" xfId="5514" xr:uid="{00000000-0005-0000-0000-000026100000}"/>
    <cellStyle name="_입찰표지 _3차구청심의내용서_사본 - 2005년도 수량산출서(연재훈)_수량산출서_개포동 달터공원외2개소_수서동하나로길외1개소1차설계" xfId="5515" xr:uid="{00000000-0005-0000-0000-000027100000}"/>
    <cellStyle name="_입찰표지 _3차구청심의내용서_사본 - 2005년도 수량산출서(연재훈)_수량산출서_수량산출서(보도육교)" xfId="5516" xr:uid="{00000000-0005-0000-0000-000028100000}"/>
    <cellStyle name="_입찰표지 _3차구청심의내용서_사본 - 2005년도 수량산출서(연재훈)_수량산출서_수량산출서(보도육교)_수량산출서(보도육교)" xfId="5517" xr:uid="{00000000-0005-0000-0000-000029100000}"/>
    <cellStyle name="_입찰표지 _3차구청심의내용서_사본 - 2005년도 수량산출서(연재훈)_수량산출서_수량산출서(보도육교)_수량산출서(보도육교) 2" xfId="9702" xr:uid="{00000000-0005-0000-0000-00002A100000}"/>
    <cellStyle name="_입찰표지 _3차구청심의내용서_사본 - 2005년도 수량산출서(연재훈)_수량산출서_수량산출서(보도육교)_수량산출서(양재천)" xfId="5518" xr:uid="{00000000-0005-0000-0000-00002B100000}"/>
    <cellStyle name="_입찰표지 _3차구청심의내용서_사본 - 2005년도 수량산출서(연재훈)_수량산출서_수량산출서(보도육교)_수량산출서(양재천) 2" xfId="9703" xr:uid="{00000000-0005-0000-0000-00002C100000}"/>
    <cellStyle name="_입찰표지 _3차구청심의내용서_사본 - 2005년도 수량산출서(연재훈)_수량산출서-p변경-폭변경-가로수분변경" xfId="5519" xr:uid="{00000000-0005-0000-0000-00002D100000}"/>
    <cellStyle name="_입찰표지 _3차구청심의내용서_사본 - 2005년도 수량산출서(연재훈)_수량산출서-p변경-폭변경-가로수분변경 2" xfId="9704" xr:uid="{00000000-0005-0000-0000-00002E100000}"/>
    <cellStyle name="_입찰표지 _3차구청심의내용서_사본 - 2005년도 수량산출서(연재훈)_수량산출서-p변경-폭변경-가로수분변경_개원길경기여고주변외3최종" xfId="5520" xr:uid="{00000000-0005-0000-0000-00002F100000}"/>
    <cellStyle name="_입찰표지 _3차구청심의내용서_사본 - 2005년도 수량산출서(연재훈)_수량산출서-p변경-폭변경-가로수분변경_개원길경기여고주변외3최종 2" xfId="9705" xr:uid="{00000000-0005-0000-0000-000030100000}"/>
    <cellStyle name="_입찰표지 _3차구청심의내용서_사본 - 2005년도 수량산출서(연재훈)_수량산출서-p변경-폭변경-가로수분변경_수서동하나로길외1개소1차설계" xfId="5521" xr:uid="{00000000-0005-0000-0000-000031100000}"/>
    <cellStyle name="_입찰표지 _3차구청심의내용서_사본 - 2005년도 수량산출서(연재훈)_수량산출서-p변경-폭변경-가로수분변경_수서동하나로길외1개소1차설계 2" xfId="9706" xr:uid="{00000000-0005-0000-0000-000032100000}"/>
    <cellStyle name="_입찰표지 _3차구청심의내용서_사본 - 2005년도 수량산출서(연재훈)_역삼동619주변외 개소 수량산출서(수정)" xfId="5522" xr:uid="{00000000-0005-0000-0000-000033100000}"/>
    <cellStyle name="_입찰표지 _3차구청심의내용서_사본 - 2005년도 수량산출서(연재훈)_역삼동619주변외 개소 수량산출서(수정) 2" xfId="9707" xr:uid="{00000000-0005-0000-0000-000034100000}"/>
    <cellStyle name="_입찰표지 _3차구청심의내용서_사본 - 2005년도 수량산출서(연재훈)_역삼동619주변외 개소 수량산출서(수정)_개포동 달터공원외2개소" xfId="5523" xr:uid="{00000000-0005-0000-0000-000035100000}"/>
    <cellStyle name="_입찰표지 _3차구청심의내용서_사본 - 2005년도 수량산출서(연재훈)_역삼동619주변외 개소 수량산출서(수정)_개포동 달터공원외2개소 2" xfId="9708" xr:uid="{00000000-0005-0000-0000-000036100000}"/>
    <cellStyle name="_입찰표지 _3차구청심의내용서_사본 - 2005년도 수량산출서(연재훈)_역삼동619주변외 개소 수량산출서(수정)_개포동 달터공원외2개소_개원길경기여고주변외3최종" xfId="5524" xr:uid="{00000000-0005-0000-0000-000037100000}"/>
    <cellStyle name="_입찰표지 _3차구청심의내용서_사본 - 2005년도 수량산출서(연재훈)_역삼동619주변외 개소 수량산출서(수정)_개포동 달터공원외2개소_개원길경기여고주변외3최종 2" xfId="9709" xr:uid="{00000000-0005-0000-0000-000038100000}"/>
    <cellStyle name="_입찰표지 _3차구청심의내용서_사본 - 2005년도 수량산출서(연재훈)_역삼동619주변외 개소 수량산출서(수정)_개포동 달터공원외2개소_수서동하나로길외1개소1차설계" xfId="5525" xr:uid="{00000000-0005-0000-0000-000039100000}"/>
    <cellStyle name="_입찰표지 _3차구청심의내용서_사본 - 2005년도 수량산출서(연재훈)_역삼동619주변외 개소 수량산출서(수정)_개포동 달터공원외2개소_수서동하나로길외1개소1차설계 2" xfId="9710" xr:uid="{00000000-0005-0000-0000-00003A100000}"/>
    <cellStyle name="_입찰표지 _3차구청심의내용서_사본 - 2005년도 수량산출서(연재훈)_역삼동619주변외 개소 수량산출서(수정)_수량산출서(보도육교)" xfId="5526" xr:uid="{00000000-0005-0000-0000-00003B100000}"/>
    <cellStyle name="_입찰표지 _3차구청심의내용서_사본 - 2005년도 수량산출서(연재훈)_역삼동619주변외 개소 수량산출서(수정)_수량산출서(보도육교) 2" xfId="9711" xr:uid="{00000000-0005-0000-0000-00003C100000}"/>
    <cellStyle name="_입찰표지 _3차구청심의내용서_사본 - 2005년도 수량산출서(연재훈)_역삼동619주변외 개소 수량산출서(수정)_수량산출서(보도육교)_수량산출서(보도육교)" xfId="5527" xr:uid="{00000000-0005-0000-0000-00003D100000}"/>
    <cellStyle name="_입찰표지 _3차구청심의내용서_사본 - 2005년도 수량산출서(연재훈)_역삼동619주변외 개소 수량산출서(수정)_수량산출서(보도육교)_수량산출서(보도육교) 2" xfId="9712" xr:uid="{00000000-0005-0000-0000-00003E100000}"/>
    <cellStyle name="_입찰표지 _3차구청심의내용서_사본 - 2005년도 수량산출서(연재훈)_역삼동619주변외 개소 수량산출서(수정)_수량산출서(보도육교)_수량산출서(양재천)" xfId="5528" xr:uid="{00000000-0005-0000-0000-00003F100000}"/>
    <cellStyle name="_입찰표지 _3차구청심의내용서_사본 - 2005년도 수량산출서(연재훈)_역삼동619주변외 개소 수량산출서(수정)_수량산출서(보도육교)_수량산출서(양재천) 2" xfId="9713" xr:uid="{00000000-0005-0000-0000-000040100000}"/>
    <cellStyle name="_입찰표지 _3차구청심의내용서_사본 - 2005년도 수량산출서(연재훈)_영희초교 설계(탄성2+2.65보도 )" xfId="5529" xr:uid="{00000000-0005-0000-0000-000041100000}"/>
    <cellStyle name="_입찰표지 _3차구청심의내용서_사본 - 2005년도 수량산출서(연재훈)_영희초교 설계(탄성2+2.65보도 ) 2" xfId="9714" xr:uid="{00000000-0005-0000-0000-000042100000}"/>
    <cellStyle name="_입찰표지 _3차구청심의내용서_사본 - 2005년도 수량산출서(연재훈)_영희초교 설계(탄성2+2.65보도 )_개포동 달터공원외2개소" xfId="5530" xr:uid="{00000000-0005-0000-0000-000043100000}"/>
    <cellStyle name="_입찰표지 _3차구청심의내용서_사본 - 2005년도 수량산출서(연재훈)_영희초교 설계(탄성2+2.65보도 )_개포동 달터공원외2개소 2" xfId="9715" xr:uid="{00000000-0005-0000-0000-000044100000}"/>
    <cellStyle name="_입찰표지 _3차구청심의내용서_사본 - 2005년도 수량산출서(연재훈)_영희초교 설계(탄성2+2.65보도 )_개포동 달터공원외2개소_개원길경기여고주변외3최종" xfId="5531" xr:uid="{00000000-0005-0000-0000-000045100000}"/>
    <cellStyle name="_입찰표지 _3차구청심의내용서_사본 - 2005년도 수량산출서(연재훈)_영희초교 설계(탄성2+2.65보도 )_개포동 달터공원외2개소_개원길경기여고주변외3최종 2" xfId="9716" xr:uid="{00000000-0005-0000-0000-000046100000}"/>
    <cellStyle name="_입찰표지 _3차구청심의내용서_사본 - 2005년도 수량산출서(연재훈)_영희초교 설계(탄성2+2.65보도 )_개포동 달터공원외2개소_수서동하나로길외1개소1차설계" xfId="5532" xr:uid="{00000000-0005-0000-0000-000047100000}"/>
    <cellStyle name="_입찰표지 _3차구청심의내용서_사본 - 2005년도 수량산출서(연재훈)_영희초교 설계(탄성2+2.65보도 )_개포동 달터공원외2개소_수서동하나로길외1개소1차설계 2" xfId="9717" xr:uid="{00000000-0005-0000-0000-000048100000}"/>
    <cellStyle name="_입찰표지 _3차구청심의내용서_사본 - 2005년도 수량산출서(연재훈)_영희초교 설계(탄성2+2.65보도 )_수량산출서(보도육교)" xfId="5533" xr:uid="{00000000-0005-0000-0000-000049100000}"/>
    <cellStyle name="_입찰표지 _3차구청심의내용서_사본 - 2005년도 수량산출서(연재훈)_영희초교 설계(탄성2+2.65보도 )_수량산출서(보도육교) 2" xfId="9718" xr:uid="{00000000-0005-0000-0000-00004A100000}"/>
    <cellStyle name="_입찰표지 _3차구청심의내용서_사본 - 2005년도 수량산출서(연재훈)_영희초교 설계(탄성2+2.65보도 )_수량산출서(보도육교)_수량산출서(보도육교)" xfId="5534" xr:uid="{00000000-0005-0000-0000-00004B100000}"/>
    <cellStyle name="_입찰표지 _3차구청심의내용서_사본 - 2005년도 수량산출서(연재훈)_영희초교 설계(탄성2+2.65보도 )_수량산출서(보도육교)_수량산출서(보도육교) 2" xfId="9719" xr:uid="{00000000-0005-0000-0000-00004C100000}"/>
    <cellStyle name="_입찰표지 _3차구청심의내용서_사본 - 2005년도 수량산출서(연재훈)_영희초교 설계(탄성2+2.65보도 )_수량산출서(보도육교)_수량산출서(양재천)" xfId="5535" xr:uid="{00000000-0005-0000-0000-00004D100000}"/>
    <cellStyle name="_입찰표지 _3차구청심의내용서_사본 - 2005년도 수량산출서(연재훈)_영희초교 설계(탄성2+2.65보도 )_수량산출서(보도육교)_수량산출서(양재천) 2" xfId="9720" xr:uid="{00000000-0005-0000-0000-00004E100000}"/>
    <cellStyle name="_입찰표지 _3차구청심의내용서_수량산출서" xfId="5536" xr:uid="{00000000-0005-0000-0000-00004F100000}"/>
    <cellStyle name="_입찰표지 _3차구청심의내용서_수량산출서 2" xfId="9722" xr:uid="{00000000-0005-0000-0000-000050100000}"/>
    <cellStyle name="_입찰표지 _3차구청심의내용서_수량산출서 3" xfId="9721" xr:uid="{00000000-0005-0000-0000-000051100000}"/>
    <cellStyle name="_입찰표지 _3차구청심의내용서_수량산출서(보도육교)" xfId="5537" xr:uid="{00000000-0005-0000-0000-000052100000}"/>
    <cellStyle name="_입찰표지 _3차구청심의내용서_수량산출서(보도육교) 2" xfId="9723" xr:uid="{00000000-0005-0000-0000-000053100000}"/>
    <cellStyle name="_입찰표지 _3차구청심의내용서_수량산출서(보도육교)_수량산출서(보도육교)" xfId="5538" xr:uid="{00000000-0005-0000-0000-000054100000}"/>
    <cellStyle name="_입찰표지 _3차구청심의내용서_수량산출서(보도육교)_수량산출서(보도육교) 2" xfId="9724" xr:uid="{00000000-0005-0000-0000-000055100000}"/>
    <cellStyle name="_입찰표지 _3차구청심의내용서_수량산출서(보도육교)_수량산출서(양재천)" xfId="5539" xr:uid="{00000000-0005-0000-0000-000056100000}"/>
    <cellStyle name="_입찰표지 _3차구청심의내용서_수량산출서(보도육교)_수량산출서(양재천) 2" xfId="9725" xr:uid="{00000000-0005-0000-0000-000057100000}"/>
    <cellStyle name="_입찰표지 _3차구청심의내용서_역삼동619주변외 12개소 수량산출서" xfId="5540" xr:uid="{00000000-0005-0000-0000-000058100000}"/>
    <cellStyle name="_입찰표지 _3차구청심의내용서_역삼동619주변외 12개소 수량산출서 2" xfId="9726" xr:uid="{00000000-0005-0000-0000-000059100000}"/>
    <cellStyle name="_입찰표지 _3차구청심의내용서_역삼동619주변외 12개소 수량산출서_개포동 달터공원외2개소" xfId="5541" xr:uid="{00000000-0005-0000-0000-00005A100000}"/>
    <cellStyle name="_입찰표지 _3차구청심의내용서_역삼동619주변외 12개소 수량산출서_개포동 달터공원외2개소 2" xfId="9727" xr:uid="{00000000-0005-0000-0000-00005B100000}"/>
    <cellStyle name="_입찰표지 _3차구청심의내용서_역삼동619주변외 12개소 수량산출서_개포동 달터공원외2개소_개원길경기여고주변외3최종" xfId="5542" xr:uid="{00000000-0005-0000-0000-00005C100000}"/>
    <cellStyle name="_입찰표지 _3차구청심의내용서_역삼동619주변외 12개소 수량산출서_개포동 달터공원외2개소_개원길경기여고주변외3최종 2" xfId="9728" xr:uid="{00000000-0005-0000-0000-00005D100000}"/>
    <cellStyle name="_입찰표지 _3차구청심의내용서_역삼동619주변외 12개소 수량산출서_개포동 달터공원외2개소_수서동하나로길외1개소1차설계" xfId="5543" xr:uid="{00000000-0005-0000-0000-00005E100000}"/>
    <cellStyle name="_입찰표지 _3차구청심의내용서_역삼동619주변외 12개소 수량산출서_개포동 달터공원외2개소_수서동하나로길외1개소1차설계 2" xfId="9729" xr:uid="{00000000-0005-0000-0000-00005F100000}"/>
    <cellStyle name="_입찰표지 _3차구청심의내용서_역삼동619주변외 12개소 수량산출서_수량산출서" xfId="5544" xr:uid="{00000000-0005-0000-0000-000060100000}"/>
    <cellStyle name="_입찰표지 _3차구청심의내용서_역삼동619주변외 12개소 수량산출서_수량산출서 2" xfId="9730" xr:uid="{00000000-0005-0000-0000-000061100000}"/>
    <cellStyle name="_입찰표지 _3차구청심의내용서_역삼동619주변외 12개소 수량산출서_수량산출서(보도육교)" xfId="5545" xr:uid="{00000000-0005-0000-0000-000062100000}"/>
    <cellStyle name="_입찰표지 _3차구청심의내용서_역삼동619주변외 12개소 수량산출서_수량산출서(보도육교) 2" xfId="9731" xr:uid="{00000000-0005-0000-0000-000063100000}"/>
    <cellStyle name="_입찰표지 _3차구청심의내용서_역삼동619주변외 12개소 수량산출서_수량산출서(보도육교)_수량산출서(보도육교)" xfId="5546" xr:uid="{00000000-0005-0000-0000-000064100000}"/>
    <cellStyle name="_입찰표지 _3차구청심의내용서_역삼동619주변외 12개소 수량산출서_수량산출서(보도육교)_수량산출서(보도육교) 2" xfId="9732" xr:uid="{00000000-0005-0000-0000-000065100000}"/>
    <cellStyle name="_입찰표지 _3차구청심의내용서_역삼동619주변외 12개소 수량산출서_수량산출서(보도육교)_수량산출서(양재천)" xfId="5547" xr:uid="{00000000-0005-0000-0000-000066100000}"/>
    <cellStyle name="_입찰표지 _3차구청심의내용서_역삼동619주변외 12개소 수량산출서_수량산출서(보도육교)_수량산출서(양재천) 2" xfId="9733" xr:uid="{00000000-0005-0000-0000-000067100000}"/>
    <cellStyle name="_입찰표지 _3차구청심의내용서_역삼동619주변외 12개소 수량산출서_수량산출서(영희초등학교)" xfId="5548" xr:uid="{00000000-0005-0000-0000-000068100000}"/>
    <cellStyle name="_입찰표지 _3차구청심의내용서_역삼동619주변외 12개소 수량산출서_수량산출서(영희초등학교) 2" xfId="9734" xr:uid="{00000000-0005-0000-0000-000069100000}"/>
    <cellStyle name="_입찰표지 _3차구청심의내용서_역삼동619주변외 12개소 수량산출서_수량산출서(영희초등학교)_개포동 달터공원외2개소" xfId="5549" xr:uid="{00000000-0005-0000-0000-00006A100000}"/>
    <cellStyle name="_입찰표지 _3차구청심의내용서_역삼동619주변외 12개소 수량산출서_수량산출서(영희초등학교)_개포동 달터공원외2개소 2" xfId="9735" xr:uid="{00000000-0005-0000-0000-00006B100000}"/>
    <cellStyle name="_입찰표지 _3차구청심의내용서_역삼동619주변외 12개소 수량산출서_수량산출서(영희초등학교)_개포동 달터공원외2개소_개원길경기여고주변외3최종" xfId="5550" xr:uid="{00000000-0005-0000-0000-00006C100000}"/>
    <cellStyle name="_입찰표지 _3차구청심의내용서_역삼동619주변외 12개소 수량산출서_수량산출서(영희초등학교)_개포동 달터공원외2개소_개원길경기여고주변외3최종 2" xfId="9736" xr:uid="{00000000-0005-0000-0000-00006D100000}"/>
    <cellStyle name="_입찰표지 _3차구청심의내용서_역삼동619주변외 12개소 수량산출서_수량산출서(영희초등학교)_개포동 달터공원외2개소_수서동하나로길외1개소1차설계" xfId="5551" xr:uid="{00000000-0005-0000-0000-00006E100000}"/>
    <cellStyle name="_입찰표지 _3차구청심의내용서_역삼동619주변외 12개소 수량산출서_수량산출서(영희초등학교)_개포동 달터공원외2개소_수서동하나로길외1개소1차설계 2" xfId="9737" xr:uid="{00000000-0005-0000-0000-00006F100000}"/>
    <cellStyle name="_입찰표지 _3차구청심의내용서_역삼동619주변외 12개소 수량산출서_수량산출서(영희초등학교)_수량산출서(보도육교)" xfId="5552" xr:uid="{00000000-0005-0000-0000-000070100000}"/>
    <cellStyle name="_입찰표지 _3차구청심의내용서_역삼동619주변외 12개소 수량산출서_수량산출서(영희초등학교)_수량산출서(보도육교) 2" xfId="9738" xr:uid="{00000000-0005-0000-0000-000071100000}"/>
    <cellStyle name="_입찰표지 _3차구청심의내용서_역삼동619주변외 12개소 수량산출서_수량산출서(영희초등학교)_수량산출서(보도육교)_수량산출서(보도육교)" xfId="5553" xr:uid="{00000000-0005-0000-0000-000072100000}"/>
    <cellStyle name="_입찰표지 _3차구청심의내용서_역삼동619주변외 12개소 수량산출서_수량산출서(영희초등학교)_수량산출서(보도육교)_수량산출서(보도육교) 2" xfId="9739" xr:uid="{00000000-0005-0000-0000-000073100000}"/>
    <cellStyle name="_입찰표지 _3차구청심의내용서_역삼동619주변외 12개소 수량산출서_수량산출서(영희초등학교)_수량산출서(보도육교)_수량산출서(양재천)" xfId="5554" xr:uid="{00000000-0005-0000-0000-000074100000}"/>
    <cellStyle name="_입찰표지 _3차구청심의내용서_역삼동619주변외 12개소 수량산출서_수량산출서(영희초등학교)_수량산출서(보도육교)_수량산출서(양재천) 2" xfId="9740" xr:uid="{00000000-0005-0000-0000-000075100000}"/>
    <cellStyle name="_입찰표지 _3차구청심의내용서_역삼동619주변외 12개소 수량산출서_수량산출서_개포동 달터공원외2개소" xfId="5555" xr:uid="{00000000-0005-0000-0000-000076100000}"/>
    <cellStyle name="_입찰표지 _3차구청심의내용서_역삼동619주변외 12개소 수량산출서_수량산출서_개포동 달터공원외2개소 2" xfId="9741" xr:uid="{00000000-0005-0000-0000-000077100000}"/>
    <cellStyle name="_입찰표지 _3차구청심의내용서_역삼동619주변외 12개소 수량산출서_수량산출서_개포동 달터공원외2개소_개원길경기여고주변외3최종" xfId="5556" xr:uid="{00000000-0005-0000-0000-000078100000}"/>
    <cellStyle name="_입찰표지 _3차구청심의내용서_역삼동619주변외 12개소 수량산출서_수량산출서_개포동 달터공원외2개소_개원길경기여고주변외3최종 2" xfId="9742" xr:uid="{00000000-0005-0000-0000-000079100000}"/>
    <cellStyle name="_입찰표지 _3차구청심의내용서_역삼동619주변외 12개소 수량산출서_수량산출서_개포동 달터공원외2개소_수서동하나로길외1개소1차설계" xfId="5557" xr:uid="{00000000-0005-0000-0000-00007A100000}"/>
    <cellStyle name="_입찰표지 _3차구청심의내용서_역삼동619주변외 12개소 수량산출서_수량산출서_개포동 달터공원외2개소_수서동하나로길외1개소1차설계 2" xfId="9743" xr:uid="{00000000-0005-0000-0000-00007B100000}"/>
    <cellStyle name="_입찰표지 _3차구청심의내용서_역삼동619주변외 12개소 수량산출서_수량산출서_수량산출서(보도육교)" xfId="5558" xr:uid="{00000000-0005-0000-0000-00007C100000}"/>
    <cellStyle name="_입찰표지 _3차구청심의내용서_역삼동619주변외 12개소 수량산출서_수량산출서_수량산출서(보도육교) 2" xfId="9744" xr:uid="{00000000-0005-0000-0000-00007D100000}"/>
    <cellStyle name="_입찰표지 _3차구청심의내용서_역삼동619주변외 12개소 수량산출서_수량산출서_수량산출서(보도육교)_수량산출서(보도육교)" xfId="5559" xr:uid="{00000000-0005-0000-0000-00007E100000}"/>
    <cellStyle name="_입찰표지 _3차구청심의내용서_역삼동619주변외 12개소 수량산출서_수량산출서_수량산출서(보도육교)_수량산출서(보도육교) 2" xfId="9745" xr:uid="{00000000-0005-0000-0000-00007F100000}"/>
    <cellStyle name="_입찰표지 _3차구청심의내용서_역삼동619주변외 12개소 수량산출서_수량산출서_수량산출서(보도육교)_수량산출서(양재천)" xfId="5560" xr:uid="{00000000-0005-0000-0000-000080100000}"/>
    <cellStyle name="_입찰표지 _3차구청심의내용서_역삼동619주변외 12개소 수량산출서_수량산출서_수량산출서(보도육교)_수량산출서(양재천) 2" xfId="9746" xr:uid="{00000000-0005-0000-0000-000081100000}"/>
    <cellStyle name="_입찰표지 _3차구청심의내용서_역삼동619주변외 12개소 수량산출서_역삼동619주변외 개소 수량산출서(수정)" xfId="5561" xr:uid="{00000000-0005-0000-0000-000082100000}"/>
    <cellStyle name="_입찰표지 _3차구청심의내용서_역삼동619주변외 12개소 수량산출서_역삼동619주변외 개소 수량산출서(수정) 2" xfId="9747" xr:uid="{00000000-0005-0000-0000-000083100000}"/>
    <cellStyle name="_입찰표지 _3차구청심의내용서_역삼동619주변외 12개소 수량산출서_역삼동619주변외 개소 수량산출서(수정)_개포동 달터공원외2개소" xfId="5562" xr:uid="{00000000-0005-0000-0000-000084100000}"/>
    <cellStyle name="_입찰표지 _3차구청심의내용서_역삼동619주변외 12개소 수량산출서_역삼동619주변외 개소 수량산출서(수정)_개포동 달터공원외2개소 2" xfId="9748" xr:uid="{00000000-0005-0000-0000-000085100000}"/>
    <cellStyle name="_입찰표지 _3차구청심의내용서_역삼동619주변외 12개소 수량산출서_역삼동619주변외 개소 수량산출서(수정)_개포동 달터공원외2개소_개원길경기여고주변외3최종" xfId="5563" xr:uid="{00000000-0005-0000-0000-000086100000}"/>
    <cellStyle name="_입찰표지 _3차구청심의내용서_역삼동619주변외 12개소 수량산출서_역삼동619주변외 개소 수량산출서(수정)_개포동 달터공원외2개소_개원길경기여고주변외3최종 2" xfId="9749" xr:uid="{00000000-0005-0000-0000-000087100000}"/>
    <cellStyle name="_입찰표지 _3차구청심의내용서_역삼동619주변외 12개소 수량산출서_역삼동619주변외 개소 수량산출서(수정)_개포동 달터공원외2개소_수서동하나로길외1개소1차설계" xfId="5564" xr:uid="{00000000-0005-0000-0000-000088100000}"/>
    <cellStyle name="_입찰표지 _3차구청심의내용서_역삼동619주변외 12개소 수량산출서_역삼동619주변외 개소 수량산출서(수정)_개포동 달터공원외2개소_수서동하나로길외1개소1차설계 2" xfId="9750" xr:uid="{00000000-0005-0000-0000-000089100000}"/>
    <cellStyle name="_입찰표지 _3차구청심의내용서_역삼동619주변외 12개소 수량산출서_역삼동619주변외 개소 수량산출서(수정)_수량산출서(보도육교)" xfId="5565" xr:uid="{00000000-0005-0000-0000-00008A100000}"/>
    <cellStyle name="_입찰표지 _3차구청심의내용서_역삼동619주변외 12개소 수량산출서_역삼동619주변외 개소 수량산출서(수정)_수량산출서(보도육교) 2" xfId="9751" xr:uid="{00000000-0005-0000-0000-00008B100000}"/>
    <cellStyle name="_입찰표지 _3차구청심의내용서_역삼동619주변외 12개소 수량산출서_역삼동619주변외 개소 수량산출서(수정)_수량산출서(보도육교)_수량산출서(보도육교)" xfId="5566" xr:uid="{00000000-0005-0000-0000-00008C100000}"/>
    <cellStyle name="_입찰표지 _3차구청심의내용서_역삼동619주변외 12개소 수량산출서_역삼동619주변외 개소 수량산출서(수정)_수량산출서(보도육교)_수량산출서(보도육교) 2" xfId="9752" xr:uid="{00000000-0005-0000-0000-00008D100000}"/>
    <cellStyle name="_입찰표지 _3차구청심의내용서_역삼동619주변외 12개소 수량산출서_역삼동619주변외 개소 수량산출서(수정)_수량산출서(보도육교)_수량산출서(양재천)" xfId="5567" xr:uid="{00000000-0005-0000-0000-00008E100000}"/>
    <cellStyle name="_입찰표지 _3차구청심의내용서_역삼동619주변외 12개소 수량산출서_역삼동619주변외 개소 수량산출서(수정)_수량산출서(보도육교)_수량산출서(양재천) 2" xfId="9753" xr:uid="{00000000-0005-0000-0000-00008F100000}"/>
    <cellStyle name="_입찰표지 _3차구청심의내용서_역삼동619주변외 12개소 수량산출서_영희초교 설계(탄성2+2.65보도 )" xfId="5568" xr:uid="{00000000-0005-0000-0000-000090100000}"/>
    <cellStyle name="_입찰표지 _3차구청심의내용서_역삼동619주변외 12개소 수량산출서_영희초교 설계(탄성2+2.65보도 ) 2" xfId="9754" xr:uid="{00000000-0005-0000-0000-000091100000}"/>
    <cellStyle name="_입찰표지 _3차구청심의내용서_역삼동619주변외 12개소 수량산출서_영희초교 설계(탄성2+2.65보도 )_개포동 달터공원외2개소" xfId="5569" xr:uid="{00000000-0005-0000-0000-000092100000}"/>
    <cellStyle name="_입찰표지 _3차구청심의내용서_역삼동619주변외 12개소 수량산출서_영희초교 설계(탄성2+2.65보도 )_개포동 달터공원외2개소 2" xfId="9755" xr:uid="{00000000-0005-0000-0000-000093100000}"/>
    <cellStyle name="_입찰표지 _3차구청심의내용서_역삼동619주변외 12개소 수량산출서_영희초교 설계(탄성2+2.65보도 )_개포동 달터공원외2개소_개원길경기여고주변외3최종" xfId="5570" xr:uid="{00000000-0005-0000-0000-000094100000}"/>
    <cellStyle name="_입찰표지 _3차구청심의내용서_역삼동619주변외 12개소 수량산출서_영희초교 설계(탄성2+2.65보도 )_개포동 달터공원외2개소_개원길경기여고주변외3최종 2" xfId="9756" xr:uid="{00000000-0005-0000-0000-000095100000}"/>
    <cellStyle name="_입찰표지 _3차구청심의내용서_역삼동619주변외 12개소 수량산출서_영희초교 설계(탄성2+2.65보도 )_개포동 달터공원외2개소_수서동하나로길외1개소1차설계" xfId="5571" xr:uid="{00000000-0005-0000-0000-000096100000}"/>
    <cellStyle name="_입찰표지 _3차구청심의내용서_역삼동619주변외 12개소 수량산출서_영희초교 설계(탄성2+2.65보도 )_개포동 달터공원외2개소_수서동하나로길외1개소1차설계 2" xfId="9757" xr:uid="{00000000-0005-0000-0000-000097100000}"/>
    <cellStyle name="_입찰표지 _3차구청심의내용서_역삼동619주변외 12개소 수량산출서_영희초교 설계(탄성2+2.65보도 )_수량산출서(보도육교)" xfId="5572" xr:uid="{00000000-0005-0000-0000-000098100000}"/>
    <cellStyle name="_입찰표지 _3차구청심의내용서_역삼동619주변외 12개소 수량산출서_영희초교 설계(탄성2+2.65보도 )_수량산출서(보도육교) 2" xfId="9758" xr:uid="{00000000-0005-0000-0000-000099100000}"/>
    <cellStyle name="_입찰표지 _3차구청심의내용서_역삼동619주변외 12개소 수량산출서_영희초교 설계(탄성2+2.65보도 )_수량산출서(보도육교)_수량산출서(보도육교)" xfId="5573" xr:uid="{00000000-0005-0000-0000-00009A100000}"/>
    <cellStyle name="_입찰표지 _3차구청심의내용서_역삼동619주변외 12개소 수량산출서_영희초교 설계(탄성2+2.65보도 )_수량산출서(보도육교)_수량산출서(보도육교) 2" xfId="9759" xr:uid="{00000000-0005-0000-0000-00009B100000}"/>
    <cellStyle name="_입찰표지 _3차구청심의내용서_역삼동619주변외 12개소 수량산출서_영희초교 설계(탄성2+2.65보도 )_수량산출서(보도육교)_수량산출서(양재천)" xfId="5574" xr:uid="{00000000-0005-0000-0000-00009C100000}"/>
    <cellStyle name="_입찰표지 _3차구청심의내용서_역삼동619주변외 12개소 수량산출서_영희초교 설계(탄성2+2.65보도 )_수량산출서(보도육교)_수량산출서(양재천) 2" xfId="9760" xr:uid="{00000000-0005-0000-0000-00009D100000}"/>
    <cellStyle name="_입찰표지 _3차구청심의내용서_역삼동619주변외 개소 수량산출서(수정)" xfId="5575" xr:uid="{00000000-0005-0000-0000-00009E100000}"/>
    <cellStyle name="_입찰표지 _3차구청심의내용서_역삼동619주변외 개소 수량산출서(수정) 2" xfId="9761" xr:uid="{00000000-0005-0000-0000-00009F100000}"/>
    <cellStyle name="_입찰표지 _3차구청심의내용서_역삼동619주변외 개소 수량산출서(수정)_개포동 달터공원외2개소" xfId="5576" xr:uid="{00000000-0005-0000-0000-0000A0100000}"/>
    <cellStyle name="_입찰표지 _3차구청심의내용서_역삼동619주변외 개소 수량산출서(수정)_개포동 달터공원외2개소 2" xfId="9762" xr:uid="{00000000-0005-0000-0000-0000A1100000}"/>
    <cellStyle name="_입찰표지 _3차구청심의내용서_역삼동619주변외 개소 수량산출서(수정)_개포동 달터공원외2개소_개원길경기여고주변외3최종" xfId="5577" xr:uid="{00000000-0005-0000-0000-0000A2100000}"/>
    <cellStyle name="_입찰표지 _3차구청심의내용서_역삼동619주변외 개소 수량산출서(수정)_개포동 달터공원외2개소_개원길경기여고주변외3최종 2" xfId="9763" xr:uid="{00000000-0005-0000-0000-0000A3100000}"/>
    <cellStyle name="_입찰표지 _3차구청심의내용서_역삼동619주변외 개소 수량산출서(수정)_개포동 달터공원외2개소_수서동하나로길외1개소1차설계" xfId="5578" xr:uid="{00000000-0005-0000-0000-0000A4100000}"/>
    <cellStyle name="_입찰표지 _3차구청심의내용서_역삼동619주변외 개소 수량산출서(수정)_개포동 달터공원외2개소_수서동하나로길외1개소1차설계 2" xfId="9764" xr:uid="{00000000-0005-0000-0000-0000A5100000}"/>
    <cellStyle name="_입찰표지 _3차구청심의내용서_역삼동619주변외 개소 수량산출서(수정)_수량산출서" xfId="5579" xr:uid="{00000000-0005-0000-0000-0000A6100000}"/>
    <cellStyle name="_입찰표지 _3차구청심의내용서_역삼동619주변외 개소 수량산출서(수정)_수량산출서 2" xfId="9765" xr:uid="{00000000-0005-0000-0000-0000A7100000}"/>
    <cellStyle name="_입찰표지 _3차구청심의내용서_역삼동619주변외 개소 수량산출서(수정)_수량산출서(보도육교)" xfId="5580" xr:uid="{00000000-0005-0000-0000-0000A8100000}"/>
    <cellStyle name="_입찰표지 _3차구청심의내용서_역삼동619주변외 개소 수량산출서(수정)_수량산출서(보도육교) 2" xfId="9766" xr:uid="{00000000-0005-0000-0000-0000A9100000}"/>
    <cellStyle name="_입찰표지 _3차구청심의내용서_역삼동619주변외 개소 수량산출서(수정)_수량산출서(보도육교)_수량산출서(보도육교)" xfId="5581" xr:uid="{00000000-0005-0000-0000-0000AA100000}"/>
    <cellStyle name="_입찰표지 _3차구청심의내용서_역삼동619주변외 개소 수량산출서(수정)_수량산출서(보도육교)_수량산출서(보도육교) 2" xfId="9767" xr:uid="{00000000-0005-0000-0000-0000AB100000}"/>
    <cellStyle name="_입찰표지 _3차구청심의내용서_역삼동619주변외 개소 수량산출서(수정)_수량산출서(보도육교)_수량산출서(양재천)" xfId="5582" xr:uid="{00000000-0005-0000-0000-0000AC100000}"/>
    <cellStyle name="_입찰표지 _3차구청심의내용서_역삼동619주변외 개소 수량산출서(수정)_수량산출서(보도육교)_수량산출서(양재천) 2" xfId="9768" xr:uid="{00000000-0005-0000-0000-0000AD100000}"/>
    <cellStyle name="_입찰표지 _3차구청심의내용서_역삼동619주변외 개소 수량산출서(수정)_수량산출서(영희초등학교)" xfId="5583" xr:uid="{00000000-0005-0000-0000-0000AE100000}"/>
    <cellStyle name="_입찰표지 _3차구청심의내용서_역삼동619주변외 개소 수량산출서(수정)_수량산출서(영희초등학교) 2" xfId="9769" xr:uid="{00000000-0005-0000-0000-0000AF100000}"/>
    <cellStyle name="_입찰표지 _3차구청심의내용서_역삼동619주변외 개소 수량산출서(수정)_수량산출서(영희초등학교)_개포동 달터공원외2개소" xfId="5584" xr:uid="{00000000-0005-0000-0000-0000B0100000}"/>
    <cellStyle name="_입찰표지 _3차구청심의내용서_역삼동619주변외 개소 수량산출서(수정)_수량산출서(영희초등학교)_개포동 달터공원외2개소 2" xfId="9770" xr:uid="{00000000-0005-0000-0000-0000B1100000}"/>
    <cellStyle name="_입찰표지 _3차구청심의내용서_역삼동619주변외 개소 수량산출서(수정)_수량산출서(영희초등학교)_개포동 달터공원외2개소_개원길경기여고주변외3최종" xfId="5585" xr:uid="{00000000-0005-0000-0000-0000B2100000}"/>
    <cellStyle name="_입찰표지 _3차구청심의내용서_역삼동619주변외 개소 수량산출서(수정)_수량산출서(영희초등학교)_개포동 달터공원외2개소_개원길경기여고주변외3최종 2" xfId="9771" xr:uid="{00000000-0005-0000-0000-0000B3100000}"/>
    <cellStyle name="_입찰표지 _3차구청심의내용서_역삼동619주변외 개소 수량산출서(수정)_수량산출서(영희초등학교)_개포동 달터공원외2개소_수서동하나로길외1개소1차설계" xfId="5586" xr:uid="{00000000-0005-0000-0000-0000B4100000}"/>
    <cellStyle name="_입찰표지 _3차구청심의내용서_역삼동619주변외 개소 수량산출서(수정)_수량산출서(영희초등학교)_개포동 달터공원외2개소_수서동하나로길외1개소1차설계 2" xfId="9772" xr:uid="{00000000-0005-0000-0000-0000B5100000}"/>
    <cellStyle name="_입찰표지 _3차구청심의내용서_역삼동619주변외 개소 수량산출서(수정)_수량산출서(영희초등학교)_수량산출서(보도육교)" xfId="5587" xr:uid="{00000000-0005-0000-0000-0000B6100000}"/>
    <cellStyle name="_입찰표지 _3차구청심의내용서_역삼동619주변외 개소 수량산출서(수정)_수량산출서(영희초등학교)_수량산출서(보도육교) 2" xfId="9773" xr:uid="{00000000-0005-0000-0000-0000B7100000}"/>
    <cellStyle name="_입찰표지 _3차구청심의내용서_역삼동619주변외 개소 수량산출서(수정)_수량산출서(영희초등학교)_수량산출서(보도육교)_수량산출서(보도육교)" xfId="5588" xr:uid="{00000000-0005-0000-0000-0000B8100000}"/>
    <cellStyle name="_입찰표지 _3차구청심의내용서_역삼동619주변외 개소 수량산출서(수정)_수량산출서(영희초등학교)_수량산출서(보도육교)_수량산출서(보도육교) 2" xfId="9774" xr:uid="{00000000-0005-0000-0000-0000B9100000}"/>
    <cellStyle name="_입찰표지 _3차구청심의내용서_역삼동619주변외 개소 수량산출서(수정)_수량산출서(영희초등학교)_수량산출서(보도육교)_수량산출서(양재천)" xfId="5589" xr:uid="{00000000-0005-0000-0000-0000BA100000}"/>
    <cellStyle name="_입찰표지 _3차구청심의내용서_역삼동619주변외 개소 수량산출서(수정)_수량산출서(영희초등학교)_수량산출서(보도육교)_수량산출서(양재천) 2" xfId="9775" xr:uid="{00000000-0005-0000-0000-0000BB100000}"/>
    <cellStyle name="_입찰표지 _3차구청심의내용서_역삼동619주변외 개소 수량산출서(수정)_수량산출서_개포동 달터공원외2개소" xfId="5590" xr:uid="{00000000-0005-0000-0000-0000BC100000}"/>
    <cellStyle name="_입찰표지 _3차구청심의내용서_역삼동619주변외 개소 수량산출서(수정)_수량산출서_개포동 달터공원외2개소 2" xfId="9776" xr:uid="{00000000-0005-0000-0000-0000BD100000}"/>
    <cellStyle name="_입찰표지 _3차구청심의내용서_역삼동619주변외 개소 수량산출서(수정)_수량산출서_개포동 달터공원외2개소_개원길경기여고주변외3최종" xfId="5591" xr:uid="{00000000-0005-0000-0000-0000BE100000}"/>
    <cellStyle name="_입찰표지 _3차구청심의내용서_역삼동619주변외 개소 수량산출서(수정)_수량산출서_개포동 달터공원외2개소_개원길경기여고주변외3최종 2" xfId="9777" xr:uid="{00000000-0005-0000-0000-0000BF100000}"/>
    <cellStyle name="_입찰표지 _3차구청심의내용서_역삼동619주변외 개소 수량산출서(수정)_수량산출서_개포동 달터공원외2개소_수서동하나로길외1개소1차설계" xfId="5592" xr:uid="{00000000-0005-0000-0000-0000C0100000}"/>
    <cellStyle name="_입찰표지 _3차구청심의내용서_역삼동619주변외 개소 수량산출서(수정)_수량산출서_개포동 달터공원외2개소_수서동하나로길외1개소1차설계 2" xfId="9778" xr:uid="{00000000-0005-0000-0000-0000C1100000}"/>
    <cellStyle name="_입찰표지 _3차구청심의내용서_역삼동619주변외 개소 수량산출서(수정)_수량산출서_수량산출서(보도육교)" xfId="5593" xr:uid="{00000000-0005-0000-0000-0000C2100000}"/>
    <cellStyle name="_입찰표지 _3차구청심의내용서_역삼동619주변외 개소 수량산출서(수정)_수량산출서_수량산출서(보도육교) 2" xfId="9779" xr:uid="{00000000-0005-0000-0000-0000C3100000}"/>
    <cellStyle name="_입찰표지 _3차구청심의내용서_역삼동619주변외 개소 수량산출서(수정)_수량산출서_수량산출서(보도육교)_수량산출서(보도육교)" xfId="5594" xr:uid="{00000000-0005-0000-0000-0000C4100000}"/>
    <cellStyle name="_입찰표지 _3차구청심의내용서_역삼동619주변외 개소 수량산출서(수정)_수량산출서_수량산출서(보도육교)_수량산출서(보도육교) 2" xfId="9780" xr:uid="{00000000-0005-0000-0000-0000C5100000}"/>
    <cellStyle name="_입찰표지 _3차구청심의내용서_역삼동619주변외 개소 수량산출서(수정)_수량산출서_수량산출서(보도육교)_수량산출서(양재천)" xfId="5595" xr:uid="{00000000-0005-0000-0000-0000C6100000}"/>
    <cellStyle name="_입찰표지 _3차구청심의내용서_역삼동619주변외 개소 수량산출서(수정)_수량산출서_수량산출서(보도육교)_수량산출서(양재천) 2" xfId="9781" xr:uid="{00000000-0005-0000-0000-0000C7100000}"/>
    <cellStyle name="_입찰표지 _3차구청심의내용서_역삼동619주변외 개소 수량산출서(수정)_역삼동619주변외 개소 수량산출서(수정)" xfId="5596" xr:uid="{00000000-0005-0000-0000-0000C8100000}"/>
    <cellStyle name="_입찰표지 _3차구청심의내용서_역삼동619주변외 개소 수량산출서(수정)_역삼동619주변외 개소 수량산출서(수정) 2" xfId="9782" xr:uid="{00000000-0005-0000-0000-0000C9100000}"/>
    <cellStyle name="_입찰표지 _3차구청심의내용서_역삼동619주변외 개소 수량산출서(수정)_역삼동619주변외 개소 수량산출서(수정)_개포동 달터공원외2개소" xfId="5597" xr:uid="{00000000-0005-0000-0000-0000CA100000}"/>
    <cellStyle name="_입찰표지 _3차구청심의내용서_역삼동619주변외 개소 수량산출서(수정)_역삼동619주변외 개소 수량산출서(수정)_개포동 달터공원외2개소 2" xfId="9783" xr:uid="{00000000-0005-0000-0000-0000CB100000}"/>
    <cellStyle name="_입찰표지 _3차구청심의내용서_역삼동619주변외 개소 수량산출서(수정)_역삼동619주변외 개소 수량산출서(수정)_개포동 달터공원외2개소_개원길경기여고주변외3최종" xfId="5598" xr:uid="{00000000-0005-0000-0000-0000CC100000}"/>
    <cellStyle name="_입찰표지 _3차구청심의내용서_역삼동619주변외 개소 수량산출서(수정)_역삼동619주변외 개소 수량산출서(수정)_개포동 달터공원외2개소_개원길경기여고주변외3최종 2" xfId="9784" xr:uid="{00000000-0005-0000-0000-0000CD100000}"/>
    <cellStyle name="_입찰표지 _3차구청심의내용서_역삼동619주변외 개소 수량산출서(수정)_역삼동619주변외 개소 수량산출서(수정)_개포동 달터공원외2개소_수서동하나로길외1개소1차설계" xfId="5599" xr:uid="{00000000-0005-0000-0000-0000CE100000}"/>
    <cellStyle name="_입찰표지 _3차구청심의내용서_역삼동619주변외 개소 수량산출서(수정)_역삼동619주변외 개소 수량산출서(수정)_개포동 달터공원외2개소_수서동하나로길외1개소1차설계 2" xfId="9785" xr:uid="{00000000-0005-0000-0000-0000CF100000}"/>
    <cellStyle name="_입찰표지 _3차구청심의내용서_역삼동619주변외 개소 수량산출서(수정)_역삼동619주변외 개소 수량산출서(수정)_수량산출서(보도육교)" xfId="5600" xr:uid="{00000000-0005-0000-0000-0000D0100000}"/>
    <cellStyle name="_입찰표지 _3차구청심의내용서_역삼동619주변외 개소 수량산출서(수정)_역삼동619주변외 개소 수량산출서(수정)_수량산출서(보도육교) 2" xfId="9786" xr:uid="{00000000-0005-0000-0000-0000D1100000}"/>
    <cellStyle name="_입찰표지 _3차구청심의내용서_역삼동619주변외 개소 수량산출서(수정)_역삼동619주변외 개소 수량산출서(수정)_수량산출서(보도육교)_수량산출서(보도육교)" xfId="5601" xr:uid="{00000000-0005-0000-0000-0000D2100000}"/>
    <cellStyle name="_입찰표지 _3차구청심의내용서_역삼동619주변외 개소 수량산출서(수정)_역삼동619주변외 개소 수량산출서(수정)_수량산출서(보도육교)_수량산출서(보도육교) 2" xfId="9787" xr:uid="{00000000-0005-0000-0000-0000D3100000}"/>
    <cellStyle name="_입찰표지 _3차구청심의내용서_역삼동619주변외 개소 수량산출서(수정)_역삼동619주변외 개소 수량산출서(수정)_수량산출서(보도육교)_수량산출서(양재천)" xfId="5602" xr:uid="{00000000-0005-0000-0000-0000D4100000}"/>
    <cellStyle name="_입찰표지 _3차구청심의내용서_역삼동619주변외 개소 수량산출서(수정)_역삼동619주변외 개소 수량산출서(수정)_수량산출서(보도육교)_수량산출서(양재천) 2" xfId="9788" xr:uid="{00000000-0005-0000-0000-0000D5100000}"/>
    <cellStyle name="_입찰표지 _3차구청심의내용서_역삼동619주변외 개소 수량산출서(수정)_영희초교 설계(탄성2+2.65보도 )" xfId="5603" xr:uid="{00000000-0005-0000-0000-0000D6100000}"/>
    <cellStyle name="_입찰표지 _3차구청심의내용서_역삼동619주변외 개소 수량산출서(수정)_영희초교 설계(탄성2+2.65보도 ) 2" xfId="9789" xr:uid="{00000000-0005-0000-0000-0000D7100000}"/>
    <cellStyle name="_입찰표지 _3차구청심의내용서_역삼동619주변외 개소 수량산출서(수정)_영희초교 설계(탄성2+2.65보도 )_개포동 달터공원외2개소" xfId="5604" xr:uid="{00000000-0005-0000-0000-0000D8100000}"/>
    <cellStyle name="_입찰표지 _3차구청심의내용서_역삼동619주변외 개소 수량산출서(수정)_영희초교 설계(탄성2+2.65보도 )_개포동 달터공원외2개소 2" xfId="9790" xr:uid="{00000000-0005-0000-0000-0000D9100000}"/>
    <cellStyle name="_입찰표지 _3차구청심의내용서_역삼동619주변외 개소 수량산출서(수정)_영희초교 설계(탄성2+2.65보도 )_개포동 달터공원외2개소_개원길경기여고주변외3최종" xfId="5605" xr:uid="{00000000-0005-0000-0000-0000DA100000}"/>
    <cellStyle name="_입찰표지 _3차구청심의내용서_역삼동619주변외 개소 수량산출서(수정)_영희초교 설계(탄성2+2.65보도 )_개포동 달터공원외2개소_개원길경기여고주변외3최종 2" xfId="9791" xr:uid="{00000000-0005-0000-0000-0000DB100000}"/>
    <cellStyle name="_입찰표지 _3차구청심의내용서_역삼동619주변외 개소 수량산출서(수정)_영희초교 설계(탄성2+2.65보도 )_개포동 달터공원외2개소_수서동하나로길외1개소1차설계" xfId="5606" xr:uid="{00000000-0005-0000-0000-0000DC100000}"/>
    <cellStyle name="_입찰표지 _3차구청심의내용서_역삼동619주변외 개소 수량산출서(수정)_영희초교 설계(탄성2+2.65보도 )_개포동 달터공원외2개소_수서동하나로길외1개소1차설계 2" xfId="9792" xr:uid="{00000000-0005-0000-0000-0000DD100000}"/>
    <cellStyle name="_입찰표지 _3차구청심의내용서_역삼동619주변외 개소 수량산출서(수정)_영희초교 설계(탄성2+2.65보도 )_수량산출서(보도육교)" xfId="5607" xr:uid="{00000000-0005-0000-0000-0000DE100000}"/>
    <cellStyle name="_입찰표지 _3차구청심의내용서_역삼동619주변외 개소 수량산출서(수정)_영희초교 설계(탄성2+2.65보도 )_수량산출서(보도육교) 2" xfId="9793" xr:uid="{00000000-0005-0000-0000-0000DF100000}"/>
    <cellStyle name="_입찰표지 _3차구청심의내용서_역삼동619주변외 개소 수량산출서(수정)_영희초교 설계(탄성2+2.65보도 )_수량산출서(보도육교)_수량산출서(보도육교)" xfId="5608" xr:uid="{00000000-0005-0000-0000-0000E0100000}"/>
    <cellStyle name="_입찰표지 _3차구청심의내용서_역삼동619주변외 개소 수량산출서(수정)_영희초교 설계(탄성2+2.65보도 )_수량산출서(보도육교)_수량산출서(보도육교) 2" xfId="9794" xr:uid="{00000000-0005-0000-0000-0000E1100000}"/>
    <cellStyle name="_입찰표지 _3차구청심의내용서_역삼동619주변외 개소 수량산출서(수정)_영희초교 설계(탄성2+2.65보도 )_수량산출서(보도육교)_수량산출서(양재천)" xfId="5609" xr:uid="{00000000-0005-0000-0000-0000E2100000}"/>
    <cellStyle name="_입찰표지 _3차구청심의내용서_역삼동619주변외 개소 수량산출서(수정)_영희초교 설계(탄성2+2.65보도 )_수량산출서(보도육교)_수량산출서(양재천) 2" xfId="9795" xr:uid="{00000000-0005-0000-0000-0000E3100000}"/>
    <cellStyle name="_입찰표지 _3차구청심의내용서_역삼동769주변외 2개소 수량산출서" xfId="5610" xr:uid="{00000000-0005-0000-0000-0000E4100000}"/>
    <cellStyle name="_입찰표지 _3차구청심의내용서_역삼동769주변외 2개소 수량산출서 2" xfId="9796" xr:uid="{00000000-0005-0000-0000-0000E5100000}"/>
    <cellStyle name="_입찰표지 _3차구청심의내용서_역삼동769주변외 2개소 수량산출서_개포동 달터공원외2개소" xfId="5611" xr:uid="{00000000-0005-0000-0000-0000E6100000}"/>
    <cellStyle name="_입찰표지 _3차구청심의내용서_역삼동769주변외 2개소 수량산출서_개포동 달터공원외2개소 2" xfId="9797" xr:uid="{00000000-0005-0000-0000-0000E7100000}"/>
    <cellStyle name="_입찰표지 _3차구청심의내용서_역삼동769주변외 2개소 수량산출서_개포동 달터공원외2개소_개원길경기여고주변외3최종" xfId="5612" xr:uid="{00000000-0005-0000-0000-0000E8100000}"/>
    <cellStyle name="_입찰표지 _3차구청심의내용서_역삼동769주변외 2개소 수량산출서_개포동 달터공원외2개소_개원길경기여고주변외3최종 2" xfId="9798" xr:uid="{00000000-0005-0000-0000-0000E9100000}"/>
    <cellStyle name="_입찰표지 _3차구청심의내용서_역삼동769주변외 2개소 수량산출서_개포동 달터공원외2개소_수서동하나로길외1개소1차설계" xfId="5613" xr:uid="{00000000-0005-0000-0000-0000EA100000}"/>
    <cellStyle name="_입찰표지 _3차구청심의내용서_역삼동769주변외 2개소 수량산출서_개포동 달터공원외2개소_수서동하나로길외1개소1차설계 2" xfId="9799" xr:uid="{00000000-0005-0000-0000-0000EB100000}"/>
    <cellStyle name="_입찰표지 _3차구청심의내용서_역삼동769주변외 2개소 수량산출서_수량산출서" xfId="5614" xr:uid="{00000000-0005-0000-0000-0000EC100000}"/>
    <cellStyle name="_입찰표지 _3차구청심의내용서_역삼동769주변외 2개소 수량산출서_수량산출서 2" xfId="9800" xr:uid="{00000000-0005-0000-0000-0000ED100000}"/>
    <cellStyle name="_입찰표지 _3차구청심의내용서_역삼동769주변외 2개소 수량산출서_수량산출서(보도육교)" xfId="5615" xr:uid="{00000000-0005-0000-0000-0000EE100000}"/>
    <cellStyle name="_입찰표지 _3차구청심의내용서_역삼동769주변외 2개소 수량산출서_수량산출서(보도육교) 2" xfId="9801" xr:uid="{00000000-0005-0000-0000-0000EF100000}"/>
    <cellStyle name="_입찰표지 _3차구청심의내용서_역삼동769주변외 2개소 수량산출서_수량산출서(보도육교)_수량산출서(보도육교)" xfId="5616" xr:uid="{00000000-0005-0000-0000-0000F0100000}"/>
    <cellStyle name="_입찰표지 _3차구청심의내용서_역삼동769주변외 2개소 수량산출서_수량산출서(보도육교)_수량산출서(보도육교) 2" xfId="9802" xr:uid="{00000000-0005-0000-0000-0000F1100000}"/>
    <cellStyle name="_입찰표지 _3차구청심의내용서_역삼동769주변외 2개소 수량산출서_수량산출서(보도육교)_수량산출서(양재천)" xfId="5617" xr:uid="{00000000-0005-0000-0000-0000F2100000}"/>
    <cellStyle name="_입찰표지 _3차구청심의내용서_역삼동769주변외 2개소 수량산출서_수량산출서(보도육교)_수량산출서(양재천) 2" xfId="9803" xr:uid="{00000000-0005-0000-0000-0000F3100000}"/>
    <cellStyle name="_입찰표지 _3차구청심의내용서_역삼동769주변외 2개소 수량산출서_수량산출서(영희초등학교)" xfId="5618" xr:uid="{00000000-0005-0000-0000-0000F4100000}"/>
    <cellStyle name="_입찰표지 _3차구청심의내용서_역삼동769주변외 2개소 수량산출서_수량산출서(영희초등학교) 2" xfId="9804" xr:uid="{00000000-0005-0000-0000-0000F5100000}"/>
    <cellStyle name="_입찰표지 _3차구청심의내용서_역삼동769주변외 2개소 수량산출서_수량산출서(영희초등학교)_개포동 달터공원외2개소" xfId="5619" xr:uid="{00000000-0005-0000-0000-0000F6100000}"/>
    <cellStyle name="_입찰표지 _3차구청심의내용서_역삼동769주변외 2개소 수량산출서_수량산출서(영희초등학교)_개포동 달터공원외2개소 2" xfId="9805" xr:uid="{00000000-0005-0000-0000-0000F7100000}"/>
    <cellStyle name="_입찰표지 _3차구청심의내용서_역삼동769주변외 2개소 수량산출서_수량산출서(영희초등학교)_개포동 달터공원외2개소_개원길경기여고주변외3최종" xfId="5620" xr:uid="{00000000-0005-0000-0000-0000F8100000}"/>
    <cellStyle name="_입찰표지 _3차구청심의내용서_역삼동769주변외 2개소 수량산출서_수량산출서(영희초등학교)_개포동 달터공원외2개소_개원길경기여고주변외3최종 2" xfId="9806" xr:uid="{00000000-0005-0000-0000-0000F9100000}"/>
    <cellStyle name="_입찰표지 _3차구청심의내용서_역삼동769주변외 2개소 수량산출서_수량산출서(영희초등학교)_개포동 달터공원외2개소_수서동하나로길외1개소1차설계" xfId="5621" xr:uid="{00000000-0005-0000-0000-0000FA100000}"/>
    <cellStyle name="_입찰표지 _3차구청심의내용서_역삼동769주변외 2개소 수량산출서_수량산출서(영희초등학교)_개포동 달터공원외2개소_수서동하나로길외1개소1차설계 2" xfId="9807" xr:uid="{00000000-0005-0000-0000-0000FB100000}"/>
    <cellStyle name="_입찰표지 _3차구청심의내용서_역삼동769주변외 2개소 수량산출서_수량산출서(영희초등학교)_수량산출서(보도육교)" xfId="5622" xr:uid="{00000000-0005-0000-0000-0000FC100000}"/>
    <cellStyle name="_입찰표지 _3차구청심의내용서_역삼동769주변외 2개소 수량산출서_수량산출서(영희초등학교)_수량산출서(보도육교) 2" xfId="9808" xr:uid="{00000000-0005-0000-0000-0000FD100000}"/>
    <cellStyle name="_입찰표지 _3차구청심의내용서_역삼동769주변외 2개소 수량산출서_수량산출서(영희초등학교)_수량산출서(보도육교)_수량산출서(보도육교)" xfId="5623" xr:uid="{00000000-0005-0000-0000-0000FE100000}"/>
    <cellStyle name="_입찰표지 _3차구청심의내용서_역삼동769주변외 2개소 수량산출서_수량산출서(영희초등학교)_수량산출서(보도육교)_수량산출서(보도육교) 2" xfId="9809" xr:uid="{00000000-0005-0000-0000-0000FF100000}"/>
    <cellStyle name="_입찰표지 _3차구청심의내용서_역삼동769주변외 2개소 수량산출서_수량산출서(영희초등학교)_수량산출서(보도육교)_수량산출서(양재천)" xfId="5624" xr:uid="{00000000-0005-0000-0000-000000110000}"/>
    <cellStyle name="_입찰표지 _3차구청심의내용서_역삼동769주변외 2개소 수량산출서_수량산출서(영희초등학교)_수량산출서(보도육교)_수량산출서(양재천) 2" xfId="9810" xr:uid="{00000000-0005-0000-0000-000001110000}"/>
    <cellStyle name="_입찰표지 _3차구청심의내용서_역삼동769주변외 2개소 수량산출서_수량산출서_개포동 달터공원외2개소" xfId="5625" xr:uid="{00000000-0005-0000-0000-000002110000}"/>
    <cellStyle name="_입찰표지 _3차구청심의내용서_역삼동769주변외 2개소 수량산출서_수량산출서_개포동 달터공원외2개소 2" xfId="9811" xr:uid="{00000000-0005-0000-0000-000003110000}"/>
    <cellStyle name="_입찰표지 _3차구청심의내용서_역삼동769주변외 2개소 수량산출서_수량산출서_개포동 달터공원외2개소_개원길경기여고주변외3최종" xfId="5626" xr:uid="{00000000-0005-0000-0000-000004110000}"/>
    <cellStyle name="_입찰표지 _3차구청심의내용서_역삼동769주변외 2개소 수량산출서_수량산출서_개포동 달터공원외2개소_개원길경기여고주변외3최종 2" xfId="9812" xr:uid="{00000000-0005-0000-0000-000005110000}"/>
    <cellStyle name="_입찰표지 _3차구청심의내용서_역삼동769주변외 2개소 수량산출서_수량산출서_개포동 달터공원외2개소_수서동하나로길외1개소1차설계" xfId="5627" xr:uid="{00000000-0005-0000-0000-000006110000}"/>
    <cellStyle name="_입찰표지 _3차구청심의내용서_역삼동769주변외 2개소 수량산출서_수량산출서_개포동 달터공원외2개소_수서동하나로길외1개소1차설계 2" xfId="9813" xr:uid="{00000000-0005-0000-0000-000007110000}"/>
    <cellStyle name="_입찰표지 _3차구청심의내용서_역삼동769주변외 2개소 수량산출서_수량산출서_수량산출서(보도육교)" xfId="5628" xr:uid="{00000000-0005-0000-0000-000008110000}"/>
    <cellStyle name="_입찰표지 _3차구청심의내용서_역삼동769주변외 2개소 수량산출서_수량산출서_수량산출서(보도육교) 2" xfId="9814" xr:uid="{00000000-0005-0000-0000-000009110000}"/>
    <cellStyle name="_입찰표지 _3차구청심의내용서_역삼동769주변외 2개소 수량산출서_수량산출서_수량산출서(보도육교)_수량산출서(보도육교)" xfId="5629" xr:uid="{00000000-0005-0000-0000-00000A110000}"/>
    <cellStyle name="_입찰표지 _3차구청심의내용서_역삼동769주변외 2개소 수량산출서_수량산출서_수량산출서(보도육교)_수량산출서(보도육교) 2" xfId="9815" xr:uid="{00000000-0005-0000-0000-00000B110000}"/>
    <cellStyle name="_입찰표지 _3차구청심의내용서_역삼동769주변외 2개소 수량산출서_수량산출서_수량산출서(보도육교)_수량산출서(양재천)" xfId="5630" xr:uid="{00000000-0005-0000-0000-00000C110000}"/>
    <cellStyle name="_입찰표지 _3차구청심의내용서_역삼동769주변외 2개소 수량산출서_수량산출서_수량산출서(보도육교)_수량산출서(양재천) 2" xfId="9816" xr:uid="{00000000-0005-0000-0000-00000D110000}"/>
    <cellStyle name="_입찰표지 _3차구청심의내용서_역삼동769주변외 2개소 수량산출서_역삼동619주변외 개소 수량산출서(수정)" xfId="5631" xr:uid="{00000000-0005-0000-0000-00000E110000}"/>
    <cellStyle name="_입찰표지 _3차구청심의내용서_역삼동769주변외 2개소 수량산출서_역삼동619주변외 개소 수량산출서(수정) 2" xfId="9817" xr:uid="{00000000-0005-0000-0000-00000F110000}"/>
    <cellStyle name="_입찰표지 _3차구청심의내용서_역삼동769주변외 2개소 수량산출서_역삼동619주변외 개소 수량산출서(수정)_개포동 달터공원외2개소" xfId="5632" xr:uid="{00000000-0005-0000-0000-000010110000}"/>
    <cellStyle name="_입찰표지 _3차구청심의내용서_역삼동769주변외 2개소 수량산출서_역삼동619주변외 개소 수량산출서(수정)_개포동 달터공원외2개소 2" xfId="9818" xr:uid="{00000000-0005-0000-0000-000011110000}"/>
    <cellStyle name="_입찰표지 _3차구청심의내용서_역삼동769주변외 2개소 수량산출서_역삼동619주변외 개소 수량산출서(수정)_개포동 달터공원외2개소_개원길경기여고주변외3최종" xfId="5633" xr:uid="{00000000-0005-0000-0000-000012110000}"/>
    <cellStyle name="_입찰표지 _3차구청심의내용서_역삼동769주변외 2개소 수량산출서_역삼동619주변외 개소 수량산출서(수정)_개포동 달터공원외2개소_개원길경기여고주변외3최종 2" xfId="9819" xr:uid="{00000000-0005-0000-0000-000013110000}"/>
    <cellStyle name="_입찰표지 _3차구청심의내용서_역삼동769주변외 2개소 수량산출서_역삼동619주변외 개소 수량산출서(수정)_개포동 달터공원외2개소_수서동하나로길외1개소1차설계" xfId="5634" xr:uid="{00000000-0005-0000-0000-000014110000}"/>
    <cellStyle name="_입찰표지 _3차구청심의내용서_역삼동769주변외 2개소 수량산출서_역삼동619주변외 개소 수량산출서(수정)_개포동 달터공원외2개소_수서동하나로길외1개소1차설계 2" xfId="9820" xr:uid="{00000000-0005-0000-0000-000015110000}"/>
    <cellStyle name="_입찰표지 _3차구청심의내용서_역삼동769주변외 2개소 수량산출서_역삼동619주변외 개소 수량산출서(수정)_수량산출서(보도육교)" xfId="5635" xr:uid="{00000000-0005-0000-0000-000016110000}"/>
    <cellStyle name="_입찰표지 _3차구청심의내용서_역삼동769주변외 2개소 수량산출서_역삼동619주변외 개소 수량산출서(수정)_수량산출서(보도육교) 2" xfId="9821" xr:uid="{00000000-0005-0000-0000-000017110000}"/>
    <cellStyle name="_입찰표지 _3차구청심의내용서_역삼동769주변외 2개소 수량산출서_역삼동619주변외 개소 수량산출서(수정)_수량산출서(보도육교)_수량산출서(보도육교)" xfId="5636" xr:uid="{00000000-0005-0000-0000-000018110000}"/>
    <cellStyle name="_입찰표지 _3차구청심의내용서_역삼동769주변외 2개소 수량산출서_역삼동619주변외 개소 수량산출서(수정)_수량산출서(보도육교)_수량산출서(보도육교) 2" xfId="9822" xr:uid="{00000000-0005-0000-0000-000019110000}"/>
    <cellStyle name="_입찰표지 _3차구청심의내용서_역삼동769주변외 2개소 수량산출서_역삼동619주변외 개소 수량산출서(수정)_수량산출서(보도육교)_수량산출서(양재천)" xfId="5637" xr:uid="{00000000-0005-0000-0000-00001A110000}"/>
    <cellStyle name="_입찰표지 _3차구청심의내용서_역삼동769주변외 2개소 수량산출서_역삼동619주변외 개소 수량산출서(수정)_수량산출서(보도육교)_수량산출서(양재천) 2" xfId="9823" xr:uid="{00000000-0005-0000-0000-00001B110000}"/>
    <cellStyle name="_입찰표지 _3차구청심의내용서_역삼동769주변외 2개소 수량산출서_영희초교 설계(탄성2+2.65보도 )" xfId="5638" xr:uid="{00000000-0005-0000-0000-00001C110000}"/>
    <cellStyle name="_입찰표지 _3차구청심의내용서_역삼동769주변외 2개소 수량산출서_영희초교 설계(탄성2+2.65보도 ) 2" xfId="9824" xr:uid="{00000000-0005-0000-0000-00001D110000}"/>
    <cellStyle name="_입찰표지 _3차구청심의내용서_역삼동769주변외 2개소 수량산출서_영희초교 설계(탄성2+2.65보도 )_개포동 달터공원외2개소" xfId="5639" xr:uid="{00000000-0005-0000-0000-00001E110000}"/>
    <cellStyle name="_입찰표지 _3차구청심의내용서_역삼동769주변외 2개소 수량산출서_영희초교 설계(탄성2+2.65보도 )_개포동 달터공원외2개소 2" xfId="9825" xr:uid="{00000000-0005-0000-0000-00001F110000}"/>
    <cellStyle name="_입찰표지 _3차구청심의내용서_역삼동769주변외 2개소 수량산출서_영희초교 설계(탄성2+2.65보도 )_개포동 달터공원외2개소_개원길경기여고주변외3최종" xfId="5640" xr:uid="{00000000-0005-0000-0000-000020110000}"/>
    <cellStyle name="_입찰표지 _3차구청심의내용서_역삼동769주변외 2개소 수량산출서_영희초교 설계(탄성2+2.65보도 )_개포동 달터공원외2개소_개원길경기여고주변외3최종 2" xfId="9826" xr:uid="{00000000-0005-0000-0000-000021110000}"/>
    <cellStyle name="_입찰표지 _3차구청심의내용서_역삼동769주변외 2개소 수량산출서_영희초교 설계(탄성2+2.65보도 )_개포동 달터공원외2개소_수서동하나로길외1개소1차설계" xfId="5641" xr:uid="{00000000-0005-0000-0000-000022110000}"/>
    <cellStyle name="_입찰표지 _3차구청심의내용서_역삼동769주변외 2개소 수량산출서_영희초교 설계(탄성2+2.65보도 )_개포동 달터공원외2개소_수서동하나로길외1개소1차설계 2" xfId="9827" xr:uid="{00000000-0005-0000-0000-000023110000}"/>
    <cellStyle name="_입찰표지 _3차구청심의내용서_역삼동769주변외 2개소 수량산출서_영희초교 설계(탄성2+2.65보도 )_수량산출서(보도육교)" xfId="5642" xr:uid="{00000000-0005-0000-0000-000024110000}"/>
    <cellStyle name="_입찰표지 _3차구청심의내용서_역삼동769주변외 2개소 수량산출서_영희초교 설계(탄성2+2.65보도 )_수량산출서(보도육교) 2" xfId="9828" xr:uid="{00000000-0005-0000-0000-000025110000}"/>
    <cellStyle name="_입찰표지 _3차구청심의내용서_역삼동769주변외 2개소 수량산출서_영희초교 설계(탄성2+2.65보도 )_수량산출서(보도육교)_수량산출서(보도육교)" xfId="5643" xr:uid="{00000000-0005-0000-0000-000026110000}"/>
    <cellStyle name="_입찰표지 _3차구청심의내용서_역삼동769주변외 2개소 수량산출서_영희초교 설계(탄성2+2.65보도 )_수량산출서(보도육교)_수량산출서(보도육교) 2" xfId="9829" xr:uid="{00000000-0005-0000-0000-000027110000}"/>
    <cellStyle name="_입찰표지 _3차구청심의내용서_역삼동769주변외 2개소 수량산출서_영희초교 설계(탄성2+2.65보도 )_수량산출서(보도육교)_수량산출서(양재천)" xfId="5644" xr:uid="{00000000-0005-0000-0000-000028110000}"/>
    <cellStyle name="_입찰표지 _3차구청심의내용서_역삼동769주변외 2개소 수량산출서_영희초교 설계(탄성2+2.65보도 )_수량산출서(보도육교)_수량산출서(양재천) 2" xfId="9830" xr:uid="{00000000-0005-0000-0000-000029110000}"/>
    <cellStyle name="_입찰표지 _3차구청심의내용서_준공검사 수행결과" xfId="5645" xr:uid="{00000000-0005-0000-0000-00002A110000}"/>
    <cellStyle name="_입찰표지 _3차구청심의내용서_준공검사 수행결과 2" xfId="9832" xr:uid="{00000000-0005-0000-0000-00002B110000}"/>
    <cellStyle name="_입찰표지 _3차구청심의내용서_준공검사 수행결과 3" xfId="9831" xr:uid="{00000000-0005-0000-0000-00002C110000}"/>
    <cellStyle name="_입찰표지 _3차구청심의내용서_준공검사 수행결과_도로굴착 복구비 정비대장-1" xfId="5646" xr:uid="{00000000-0005-0000-0000-00002D110000}"/>
    <cellStyle name="_입찰표지 _3차구청심의내용서_준공검사 수행결과_도로굴착 복구비 정비대장-1 2" xfId="9834" xr:uid="{00000000-0005-0000-0000-00002E110000}"/>
    <cellStyle name="_입찰표지 _3차구청심의내용서_준공검사 수행결과_도로굴착 복구비 정비대장-1 3" xfId="9833" xr:uid="{00000000-0005-0000-0000-00002F110000}"/>
    <cellStyle name="_입찰표지 _3회 설계변경내역서" xfId="5647" xr:uid="{00000000-0005-0000-0000-000030110000}"/>
    <cellStyle name="_입찰표지 _3회 설계변경내역서 2" xfId="9836" xr:uid="{00000000-0005-0000-0000-000031110000}"/>
    <cellStyle name="_입찰표지 _3회 설계변경내역서 3" xfId="9835" xr:uid="{00000000-0005-0000-0000-000032110000}"/>
    <cellStyle name="_입찰표지 _3회 설계변경내역서_도로굴착 복구비 정비대장-1" xfId="5648" xr:uid="{00000000-0005-0000-0000-000033110000}"/>
    <cellStyle name="_입찰표지 _3회 설계변경내역서_도로굴착 복구비 정비대장-1 2" xfId="9838" xr:uid="{00000000-0005-0000-0000-000034110000}"/>
    <cellStyle name="_입찰표지 _3회 설계변경내역서_도로굴착 복구비 정비대장-1 3" xfId="9837" xr:uid="{00000000-0005-0000-0000-000035110000}"/>
    <cellStyle name="_입찰표지 _개포동 달터공원외2개소" xfId="5649" xr:uid="{00000000-0005-0000-0000-000036110000}"/>
    <cellStyle name="_입찰표지 _개포동 달터공원외2개소 2" xfId="9839" xr:uid="{00000000-0005-0000-0000-000037110000}"/>
    <cellStyle name="_입찰표지 _개포동 달터공원외2개소_개원길경기여고주변외3최종" xfId="5650" xr:uid="{00000000-0005-0000-0000-000038110000}"/>
    <cellStyle name="_입찰표지 _개포동 달터공원외2개소_개원길경기여고주변외3최종 2" xfId="9840" xr:uid="{00000000-0005-0000-0000-000039110000}"/>
    <cellStyle name="_입찰표지 _개포동 달터공원외2개소_수서동하나로길외1개소1차설계" xfId="5651" xr:uid="{00000000-0005-0000-0000-00003A110000}"/>
    <cellStyle name="_입찰표지 _개포동 달터공원외2개소_수서동하나로길외1개소1차설계 2" xfId="9841" xr:uid="{00000000-0005-0000-0000-00003B110000}"/>
    <cellStyle name="_입찰표지 _계약금액변경에따른 실정보고서철" xfId="5652" xr:uid="{00000000-0005-0000-0000-00003C110000}"/>
    <cellStyle name="_입찰표지 _계약금액변경에따른 실정보고서철 2" xfId="9843" xr:uid="{00000000-0005-0000-0000-00003D110000}"/>
    <cellStyle name="_입찰표지 _계약금액변경에따른 실정보고서철 3" xfId="9842" xr:uid="{00000000-0005-0000-0000-00003E110000}"/>
    <cellStyle name="_입찰표지 _계약금액변경에따른 실정보고서철_도로굴착 복구비 정비대장-1" xfId="5653" xr:uid="{00000000-0005-0000-0000-00003F110000}"/>
    <cellStyle name="_입찰표지 _계약금액변경에따른 실정보고서철_도로굴착 복구비 정비대장-1 2" xfId="9845" xr:uid="{00000000-0005-0000-0000-000040110000}"/>
    <cellStyle name="_입찰표지 _계약금액변경에따른 실정보고서철_도로굴착 복구비 정비대장-1 3" xfId="9844" xr:uid="{00000000-0005-0000-0000-000041110000}"/>
    <cellStyle name="_입찰표지 _굴착승인 미굴착내역" xfId="5654" xr:uid="{00000000-0005-0000-0000-000042110000}"/>
    <cellStyle name="_입찰표지 _굴착승인 미굴착내역 2" xfId="9847" xr:uid="{00000000-0005-0000-0000-000043110000}"/>
    <cellStyle name="_입찰표지 _굴착승인 미굴착내역 3" xfId="9846" xr:uid="{00000000-0005-0000-0000-000044110000}"/>
    <cellStyle name="_입찰표지 _굴착승인 미굴착내역_도로굴착 복구비 정비대장-1" xfId="5655" xr:uid="{00000000-0005-0000-0000-000045110000}"/>
    <cellStyle name="_입찰표지 _굴착승인 미굴착내역_도로굴착 복구비 정비대장-1 2" xfId="9849" xr:uid="{00000000-0005-0000-0000-000046110000}"/>
    <cellStyle name="_입찰표지 _굴착승인 미굴착내역_도로굴착 복구비 정비대장-1 3" xfId="9848" xr:uid="{00000000-0005-0000-0000-000047110000}"/>
    <cellStyle name="_입찰표지 _대모산길 수량산출서" xfId="5656" xr:uid="{00000000-0005-0000-0000-000048110000}"/>
    <cellStyle name="_입찰표지 _대모산길 수량산출서 2" xfId="9850" xr:uid="{00000000-0005-0000-0000-000049110000}"/>
    <cellStyle name="_입찰표지 _대모산길 수량산출서_개포동 달터공원외2개소" xfId="5657" xr:uid="{00000000-0005-0000-0000-00004A110000}"/>
    <cellStyle name="_입찰표지 _대모산길 수량산출서_개포동 달터공원외2개소 2" xfId="9851" xr:uid="{00000000-0005-0000-0000-00004B110000}"/>
    <cellStyle name="_입찰표지 _대모산길 수량산출서_개포동 달터공원외2개소_개원길경기여고주변외3최종" xfId="5658" xr:uid="{00000000-0005-0000-0000-00004C110000}"/>
    <cellStyle name="_입찰표지 _대모산길 수량산출서_개포동 달터공원외2개소_개원길경기여고주변외3최종 2" xfId="9852" xr:uid="{00000000-0005-0000-0000-00004D110000}"/>
    <cellStyle name="_입찰표지 _대모산길 수량산출서_개포동 달터공원외2개소_수서동하나로길외1개소1차설계" xfId="5659" xr:uid="{00000000-0005-0000-0000-00004E110000}"/>
    <cellStyle name="_입찰표지 _대모산길 수량산출서_개포동 달터공원외2개소_수서동하나로길외1개소1차설계 2" xfId="9853" xr:uid="{00000000-0005-0000-0000-00004F110000}"/>
    <cellStyle name="_입찰표지 _대모산길 수량산출서_대모산준공-p" xfId="5660" xr:uid="{00000000-0005-0000-0000-000050110000}"/>
    <cellStyle name="_입찰표지 _대모산길 수량산출서_대모산준공-p 2" xfId="9854" xr:uid="{00000000-0005-0000-0000-000051110000}"/>
    <cellStyle name="_입찰표지 _대모산길 수량산출서_대모산준공-p_개원길경기여고주변외3최종" xfId="5661" xr:uid="{00000000-0005-0000-0000-000052110000}"/>
    <cellStyle name="_입찰표지 _대모산길 수량산출서_대모산준공-p_개원길경기여고주변외3최종 2" xfId="9855" xr:uid="{00000000-0005-0000-0000-000053110000}"/>
    <cellStyle name="_입찰표지 _대모산길 수량산출서_대모산준공-p_수서동하나로길외1개소1차설계" xfId="5662" xr:uid="{00000000-0005-0000-0000-000054110000}"/>
    <cellStyle name="_입찰표지 _대모산길 수량산출서_대모산준공-p_수서동하나로길외1개소1차설계 2" xfId="9856" xr:uid="{00000000-0005-0000-0000-000055110000}"/>
    <cellStyle name="_입찰표지 _대모산길 수량산출서_설계서및수량산출서(계약)-설계변경-p" xfId="5663" xr:uid="{00000000-0005-0000-0000-000056110000}"/>
    <cellStyle name="_입찰표지 _대모산길 수량산출서_설계서및수량산출서(계약)-설계변경-p 2" xfId="9857" xr:uid="{00000000-0005-0000-0000-000057110000}"/>
    <cellStyle name="_입찰표지 _대모산길 수량산출서_설계서및수량산출서(계약)-설계변경-p_개원길경기여고주변외3최종" xfId="5664" xr:uid="{00000000-0005-0000-0000-000058110000}"/>
    <cellStyle name="_입찰표지 _대모산길 수량산출서_설계서및수량산출서(계약)-설계변경-p_개원길경기여고주변외3최종 2" xfId="9858" xr:uid="{00000000-0005-0000-0000-000059110000}"/>
    <cellStyle name="_입찰표지 _대모산길 수량산출서_설계서및수량산출서(계약)-설계변경-p_수서동하나로길외1개소1차설계" xfId="5665" xr:uid="{00000000-0005-0000-0000-00005A110000}"/>
    <cellStyle name="_입찰표지 _대모산길 수량산출서_설계서및수량산출서(계약)-설계변경-p_수서동하나로길외1개소1차설계 2" xfId="9859" xr:uid="{00000000-0005-0000-0000-00005B110000}"/>
    <cellStyle name="_입찰표지 _대모산길 수량산출서_설계서및수량산출서(계약)-설계변경-p-이전비변경" xfId="5666" xr:uid="{00000000-0005-0000-0000-00005C110000}"/>
    <cellStyle name="_입찰표지 _대모산길 수량산출서_설계서및수량산출서(계약)-설계변경-p-이전비변경 2" xfId="9860" xr:uid="{00000000-0005-0000-0000-00005D110000}"/>
    <cellStyle name="_입찰표지 _대모산길 수량산출서_설계서및수량산출서(계약)-설계변경-p-이전비변경_개원길경기여고주변외3최종" xfId="5667" xr:uid="{00000000-0005-0000-0000-00005E110000}"/>
    <cellStyle name="_입찰표지 _대모산길 수량산출서_설계서및수량산출서(계약)-설계변경-p-이전비변경_개원길경기여고주변외3최종 2" xfId="9861" xr:uid="{00000000-0005-0000-0000-00005F110000}"/>
    <cellStyle name="_입찰표지 _대모산길 수량산출서_설계서및수량산출서(계약)-설계변경-p-이전비변경_수서동하나로길외1개소1차설계" xfId="5668" xr:uid="{00000000-0005-0000-0000-000060110000}"/>
    <cellStyle name="_입찰표지 _대모산길 수량산출서_설계서및수량산출서(계약)-설계변경-p-이전비변경_수서동하나로길외1개소1차설계 2" xfId="9862" xr:uid="{00000000-0005-0000-0000-000061110000}"/>
    <cellStyle name="_입찰표지 _대모산길 수량산출서_수량산출서" xfId="5669" xr:uid="{00000000-0005-0000-0000-000062110000}"/>
    <cellStyle name="_입찰표지 _대모산길 수량산출서_수량산출서 2" xfId="9863" xr:uid="{00000000-0005-0000-0000-000063110000}"/>
    <cellStyle name="_입찰표지 _대모산길 수량산출서_수량산출서(보도육교)" xfId="5670" xr:uid="{00000000-0005-0000-0000-000064110000}"/>
    <cellStyle name="_입찰표지 _대모산길 수량산출서_수량산출서(보도육교) 2" xfId="9864" xr:uid="{00000000-0005-0000-0000-000065110000}"/>
    <cellStyle name="_입찰표지 _대모산길 수량산출서_수량산출서(보도육교)_수량산출서(보도육교)" xfId="5671" xr:uid="{00000000-0005-0000-0000-000066110000}"/>
    <cellStyle name="_입찰표지 _대모산길 수량산출서_수량산출서(보도육교)_수량산출서(보도육교) 2" xfId="9865" xr:uid="{00000000-0005-0000-0000-000067110000}"/>
    <cellStyle name="_입찰표지 _대모산길 수량산출서_수량산출서(보도육교)_수량산출서(양재천)" xfId="5672" xr:uid="{00000000-0005-0000-0000-000068110000}"/>
    <cellStyle name="_입찰표지 _대모산길 수량산출서_수량산출서(보도육교)_수량산출서(양재천) 2" xfId="9866" xr:uid="{00000000-0005-0000-0000-000069110000}"/>
    <cellStyle name="_입찰표지 _대모산길 수량산출서_수량산출서(영희초등학교)" xfId="5673" xr:uid="{00000000-0005-0000-0000-00006A110000}"/>
    <cellStyle name="_입찰표지 _대모산길 수량산출서_수량산출서(영희초등학교) 2" xfId="9867" xr:uid="{00000000-0005-0000-0000-00006B110000}"/>
    <cellStyle name="_입찰표지 _대모산길 수량산출서_수량산출서(영희초등학교)_개포동 달터공원외2개소" xfId="5674" xr:uid="{00000000-0005-0000-0000-00006C110000}"/>
    <cellStyle name="_입찰표지 _대모산길 수량산출서_수량산출서(영희초등학교)_개포동 달터공원외2개소 2" xfId="9868" xr:uid="{00000000-0005-0000-0000-00006D110000}"/>
    <cellStyle name="_입찰표지 _대모산길 수량산출서_수량산출서(영희초등학교)_개포동 달터공원외2개소_개원길경기여고주변외3최종" xfId="5675" xr:uid="{00000000-0005-0000-0000-00006E110000}"/>
    <cellStyle name="_입찰표지 _대모산길 수량산출서_수량산출서(영희초등학교)_개포동 달터공원외2개소_개원길경기여고주변외3최종 2" xfId="9869" xr:uid="{00000000-0005-0000-0000-00006F110000}"/>
    <cellStyle name="_입찰표지 _대모산길 수량산출서_수량산출서(영희초등학교)_개포동 달터공원외2개소_수서동하나로길외1개소1차설계" xfId="5676" xr:uid="{00000000-0005-0000-0000-000070110000}"/>
    <cellStyle name="_입찰표지 _대모산길 수량산출서_수량산출서(영희초등학교)_개포동 달터공원외2개소_수서동하나로길외1개소1차설계 2" xfId="9870" xr:uid="{00000000-0005-0000-0000-000071110000}"/>
    <cellStyle name="_입찰표지 _대모산길 수량산출서_수량산출서(영희초등학교)_수량산출서(보도육교)" xfId="5677" xr:uid="{00000000-0005-0000-0000-000072110000}"/>
    <cellStyle name="_입찰표지 _대모산길 수량산출서_수량산출서(영희초등학교)_수량산출서(보도육교) 2" xfId="9871" xr:uid="{00000000-0005-0000-0000-000073110000}"/>
    <cellStyle name="_입찰표지 _대모산길 수량산출서_수량산출서(영희초등학교)_수량산출서(보도육교)_수량산출서(보도육교)" xfId="5678" xr:uid="{00000000-0005-0000-0000-000074110000}"/>
    <cellStyle name="_입찰표지 _대모산길 수량산출서_수량산출서(영희초등학교)_수량산출서(보도육교)_수량산출서(보도육교) 2" xfId="9872" xr:uid="{00000000-0005-0000-0000-000075110000}"/>
    <cellStyle name="_입찰표지 _대모산길 수량산출서_수량산출서(영희초등학교)_수량산출서(보도육교)_수량산출서(양재천)" xfId="5679" xr:uid="{00000000-0005-0000-0000-000076110000}"/>
    <cellStyle name="_입찰표지 _대모산길 수량산출서_수량산출서(영희초등학교)_수량산출서(보도육교)_수량산출서(양재천) 2" xfId="9873" xr:uid="{00000000-0005-0000-0000-000077110000}"/>
    <cellStyle name="_입찰표지 _대모산길 수량산출서_수량산출서_개포동 달터공원외2개소" xfId="5680" xr:uid="{00000000-0005-0000-0000-000078110000}"/>
    <cellStyle name="_입찰표지 _대모산길 수량산출서_수량산출서_개포동 달터공원외2개소 2" xfId="9874" xr:uid="{00000000-0005-0000-0000-000079110000}"/>
    <cellStyle name="_입찰표지 _대모산길 수량산출서_수량산출서_개포동 달터공원외2개소_개원길경기여고주변외3최종" xfId="5681" xr:uid="{00000000-0005-0000-0000-00007A110000}"/>
    <cellStyle name="_입찰표지 _대모산길 수량산출서_수량산출서_개포동 달터공원외2개소_개원길경기여고주변외3최종 2" xfId="9875" xr:uid="{00000000-0005-0000-0000-00007B110000}"/>
    <cellStyle name="_입찰표지 _대모산길 수량산출서_수량산출서_개포동 달터공원외2개소_수서동하나로길외1개소1차설계" xfId="5682" xr:uid="{00000000-0005-0000-0000-00007C110000}"/>
    <cellStyle name="_입찰표지 _대모산길 수량산출서_수량산출서_개포동 달터공원외2개소_수서동하나로길외1개소1차설계 2" xfId="9876" xr:uid="{00000000-0005-0000-0000-00007D110000}"/>
    <cellStyle name="_입찰표지 _대모산길 수량산출서_수량산출서_수량산출서(보도육교)" xfId="5683" xr:uid="{00000000-0005-0000-0000-00007E110000}"/>
    <cellStyle name="_입찰표지 _대모산길 수량산출서_수량산출서_수량산출서(보도육교) 2" xfId="9877" xr:uid="{00000000-0005-0000-0000-00007F110000}"/>
    <cellStyle name="_입찰표지 _대모산길 수량산출서_수량산출서_수량산출서(보도육교)_수량산출서(보도육교)" xfId="5684" xr:uid="{00000000-0005-0000-0000-000080110000}"/>
    <cellStyle name="_입찰표지 _대모산길 수량산출서_수량산출서_수량산출서(보도육교)_수량산출서(보도육교) 2" xfId="9878" xr:uid="{00000000-0005-0000-0000-000081110000}"/>
    <cellStyle name="_입찰표지 _대모산길 수량산출서_수량산출서_수량산출서(보도육교)_수량산출서(양재천)" xfId="5685" xr:uid="{00000000-0005-0000-0000-000082110000}"/>
    <cellStyle name="_입찰표지 _대모산길 수량산출서_수량산출서_수량산출서(보도육교)_수량산출서(양재천) 2" xfId="9879" xr:uid="{00000000-0005-0000-0000-000083110000}"/>
    <cellStyle name="_입찰표지 _대모산길 수량산출서_수량산출서-p변경-폭변경-가로수분변경" xfId="5686" xr:uid="{00000000-0005-0000-0000-000084110000}"/>
    <cellStyle name="_입찰표지 _대모산길 수량산출서_수량산출서-p변경-폭변경-가로수분변경 2" xfId="9880" xr:uid="{00000000-0005-0000-0000-000085110000}"/>
    <cellStyle name="_입찰표지 _대모산길 수량산출서_수량산출서-p변경-폭변경-가로수분변경_개원길경기여고주변외3최종" xfId="5687" xr:uid="{00000000-0005-0000-0000-000086110000}"/>
    <cellStyle name="_입찰표지 _대모산길 수량산출서_수량산출서-p변경-폭변경-가로수분변경_개원길경기여고주변외3최종 2" xfId="9881" xr:uid="{00000000-0005-0000-0000-000087110000}"/>
    <cellStyle name="_입찰표지 _대모산길 수량산출서_수량산출서-p변경-폭변경-가로수분변경_수서동하나로길외1개소1차설계" xfId="5688" xr:uid="{00000000-0005-0000-0000-000088110000}"/>
    <cellStyle name="_입찰표지 _대모산길 수량산출서_수량산출서-p변경-폭변경-가로수분변경_수서동하나로길외1개소1차설계 2" xfId="9882" xr:uid="{00000000-0005-0000-0000-000089110000}"/>
    <cellStyle name="_입찰표지 _대모산길 수량산출서_역삼동619주변외 개소 수량산출서(수정)" xfId="5689" xr:uid="{00000000-0005-0000-0000-00008A110000}"/>
    <cellStyle name="_입찰표지 _대모산길 수량산출서_역삼동619주변외 개소 수량산출서(수정) 2" xfId="9883" xr:uid="{00000000-0005-0000-0000-00008B110000}"/>
    <cellStyle name="_입찰표지 _대모산길 수량산출서_역삼동619주변외 개소 수량산출서(수정)_개포동 달터공원외2개소" xfId="5690" xr:uid="{00000000-0005-0000-0000-00008C110000}"/>
    <cellStyle name="_입찰표지 _대모산길 수량산출서_역삼동619주변외 개소 수량산출서(수정)_개포동 달터공원외2개소 2" xfId="9884" xr:uid="{00000000-0005-0000-0000-00008D110000}"/>
    <cellStyle name="_입찰표지 _대모산길 수량산출서_역삼동619주변외 개소 수량산출서(수정)_개포동 달터공원외2개소_개원길경기여고주변외3최종" xfId="5691" xr:uid="{00000000-0005-0000-0000-00008E110000}"/>
    <cellStyle name="_입찰표지 _대모산길 수량산출서_역삼동619주변외 개소 수량산출서(수정)_개포동 달터공원외2개소_개원길경기여고주변외3최종 2" xfId="9885" xr:uid="{00000000-0005-0000-0000-00008F110000}"/>
    <cellStyle name="_입찰표지 _대모산길 수량산출서_역삼동619주변외 개소 수량산출서(수정)_개포동 달터공원외2개소_수서동하나로길외1개소1차설계" xfId="5692" xr:uid="{00000000-0005-0000-0000-000090110000}"/>
    <cellStyle name="_입찰표지 _대모산길 수량산출서_역삼동619주변외 개소 수량산출서(수정)_개포동 달터공원외2개소_수서동하나로길외1개소1차설계 2" xfId="9886" xr:uid="{00000000-0005-0000-0000-000091110000}"/>
    <cellStyle name="_입찰표지 _대모산길 수량산출서_역삼동619주변외 개소 수량산출서(수정)_수량산출서(보도육교)" xfId="5693" xr:uid="{00000000-0005-0000-0000-000092110000}"/>
    <cellStyle name="_입찰표지 _대모산길 수량산출서_역삼동619주변외 개소 수량산출서(수정)_수량산출서(보도육교) 2" xfId="9887" xr:uid="{00000000-0005-0000-0000-000093110000}"/>
    <cellStyle name="_입찰표지 _대모산길 수량산출서_역삼동619주변외 개소 수량산출서(수정)_수량산출서(보도육교)_수량산출서(보도육교)" xfId="5694" xr:uid="{00000000-0005-0000-0000-000094110000}"/>
    <cellStyle name="_입찰표지 _대모산길 수량산출서_역삼동619주변외 개소 수량산출서(수정)_수량산출서(보도육교)_수량산출서(보도육교) 2" xfId="9888" xr:uid="{00000000-0005-0000-0000-000095110000}"/>
    <cellStyle name="_입찰표지 _대모산길 수량산출서_역삼동619주변외 개소 수량산출서(수정)_수량산출서(보도육교)_수량산출서(양재천)" xfId="5695" xr:uid="{00000000-0005-0000-0000-000096110000}"/>
    <cellStyle name="_입찰표지 _대모산길 수량산출서_역삼동619주변외 개소 수량산출서(수정)_수량산출서(보도육교)_수량산출서(양재천) 2" xfId="9889" xr:uid="{00000000-0005-0000-0000-000097110000}"/>
    <cellStyle name="_입찰표지 _대모산길 수량산출서_영희초교 설계(탄성2+2.65보도 )" xfId="5696" xr:uid="{00000000-0005-0000-0000-000098110000}"/>
    <cellStyle name="_입찰표지 _대모산길 수량산출서_영희초교 설계(탄성2+2.65보도 ) 2" xfId="9890" xr:uid="{00000000-0005-0000-0000-000099110000}"/>
    <cellStyle name="_입찰표지 _대모산길 수량산출서_영희초교 설계(탄성2+2.65보도 )_개포동 달터공원외2개소" xfId="5697" xr:uid="{00000000-0005-0000-0000-00009A110000}"/>
    <cellStyle name="_입찰표지 _대모산길 수량산출서_영희초교 설계(탄성2+2.65보도 )_개포동 달터공원외2개소 2" xfId="9891" xr:uid="{00000000-0005-0000-0000-00009B110000}"/>
    <cellStyle name="_입찰표지 _대모산길 수량산출서_영희초교 설계(탄성2+2.65보도 )_개포동 달터공원외2개소_개원길경기여고주변외3최종" xfId="5698" xr:uid="{00000000-0005-0000-0000-00009C110000}"/>
    <cellStyle name="_입찰표지 _대모산길 수량산출서_영희초교 설계(탄성2+2.65보도 )_개포동 달터공원외2개소_개원길경기여고주변외3최종 2" xfId="9892" xr:uid="{00000000-0005-0000-0000-00009D110000}"/>
    <cellStyle name="_입찰표지 _대모산길 수량산출서_영희초교 설계(탄성2+2.65보도 )_개포동 달터공원외2개소_수서동하나로길외1개소1차설계" xfId="5699" xr:uid="{00000000-0005-0000-0000-00009E110000}"/>
    <cellStyle name="_입찰표지 _대모산길 수량산출서_영희초교 설계(탄성2+2.65보도 )_개포동 달터공원외2개소_수서동하나로길외1개소1차설계 2" xfId="9893" xr:uid="{00000000-0005-0000-0000-00009F110000}"/>
    <cellStyle name="_입찰표지 _대모산길 수량산출서_영희초교 설계(탄성2+2.65보도 )_수량산출서(보도육교)" xfId="5700" xr:uid="{00000000-0005-0000-0000-0000A0110000}"/>
    <cellStyle name="_입찰표지 _대모산길 수량산출서_영희초교 설계(탄성2+2.65보도 )_수량산출서(보도육교) 2" xfId="9894" xr:uid="{00000000-0005-0000-0000-0000A1110000}"/>
    <cellStyle name="_입찰표지 _대모산길 수량산출서_영희초교 설계(탄성2+2.65보도 )_수량산출서(보도육교)_수량산출서(보도육교)" xfId="5701" xr:uid="{00000000-0005-0000-0000-0000A2110000}"/>
    <cellStyle name="_입찰표지 _대모산길 수량산출서_영희초교 설계(탄성2+2.65보도 )_수량산출서(보도육교)_수량산출서(보도육교) 2" xfId="9895" xr:uid="{00000000-0005-0000-0000-0000A3110000}"/>
    <cellStyle name="_입찰표지 _대모산길 수량산출서_영희초교 설계(탄성2+2.65보도 )_수량산출서(보도육교)_수량산출서(양재천)" xfId="5702" xr:uid="{00000000-0005-0000-0000-0000A4110000}"/>
    <cellStyle name="_입찰표지 _대모산길 수량산출서_영희초교 설계(탄성2+2.65보도 )_수량산출서(보도육교)_수량산출서(양재천) 2" xfId="9896" xr:uid="{00000000-0005-0000-0000-0000A5110000}"/>
    <cellStyle name="_입찰표지 _도로굴착 복구비 정비대장-1" xfId="5703" xr:uid="{00000000-0005-0000-0000-0000A6110000}"/>
    <cellStyle name="_입찰표지 _도로굴착 복구비 정비대장-1 2" xfId="9898" xr:uid="{00000000-0005-0000-0000-0000A7110000}"/>
    <cellStyle name="_입찰표지 _도로굴착 복구비 정비대장-1 3" xfId="9897" xr:uid="{00000000-0005-0000-0000-0000A8110000}"/>
    <cellStyle name="_입찰표지 _맑은물보내기 내역서(계약내역서)" xfId="5704" xr:uid="{00000000-0005-0000-0000-0000A9110000}"/>
    <cellStyle name="_입찰표지 _맑은물보내기 내역서(계약내역서) 2" xfId="9900" xr:uid="{00000000-0005-0000-0000-0000AA110000}"/>
    <cellStyle name="_입찰표지 _맑은물보내기 내역서(계약내역서) 3" xfId="9899" xr:uid="{00000000-0005-0000-0000-0000AB110000}"/>
    <cellStyle name="_입찰표지 _맑은물보내기 내역서(계약내역서)_도로굴착 복구비 정비대장-1" xfId="5705" xr:uid="{00000000-0005-0000-0000-0000AC110000}"/>
    <cellStyle name="_입찰표지 _맑은물보내기 내역서(계약내역서)_도로굴착 복구비 정비대장-1 2" xfId="9902" xr:uid="{00000000-0005-0000-0000-0000AD110000}"/>
    <cellStyle name="_입찰표지 _맑은물보내기 내역서(계약내역서)_도로굴착 복구비 정비대장-1 3" xfId="9901" xr:uid="{00000000-0005-0000-0000-0000AE110000}"/>
    <cellStyle name="_입찰표지 _사본 - 2005년도 수량산출서(연재훈)" xfId="5706" xr:uid="{00000000-0005-0000-0000-0000AF110000}"/>
    <cellStyle name="_입찰표지 _사본 - 2005년도 수량산출서(연재훈) 2" xfId="9903" xr:uid="{00000000-0005-0000-0000-0000B0110000}"/>
    <cellStyle name="_입찰표지 _사본 - 2005년도 수량산출서(연재훈)_개포동 달터공원외2개소" xfId="5707" xr:uid="{00000000-0005-0000-0000-0000B1110000}"/>
    <cellStyle name="_입찰표지 _사본 - 2005년도 수량산출서(연재훈)_개포동 달터공원외2개소 2" xfId="9904" xr:uid="{00000000-0005-0000-0000-0000B2110000}"/>
    <cellStyle name="_입찰표지 _사본 - 2005년도 수량산출서(연재훈)_개포동 달터공원외2개소_개원길경기여고주변외3최종" xfId="5708" xr:uid="{00000000-0005-0000-0000-0000B3110000}"/>
    <cellStyle name="_입찰표지 _사본 - 2005년도 수량산출서(연재훈)_개포동 달터공원외2개소_개원길경기여고주변외3최종 2" xfId="9905" xr:uid="{00000000-0005-0000-0000-0000B4110000}"/>
    <cellStyle name="_입찰표지 _사본 - 2005년도 수량산출서(연재훈)_개포동 달터공원외2개소_수서동하나로길외1개소1차설계" xfId="5709" xr:uid="{00000000-0005-0000-0000-0000B5110000}"/>
    <cellStyle name="_입찰표지 _사본 - 2005년도 수량산출서(연재훈)_개포동 달터공원외2개소_수서동하나로길외1개소1차설계 2" xfId="9906" xr:uid="{00000000-0005-0000-0000-0000B6110000}"/>
    <cellStyle name="_입찰표지 _사본 - 2005년도 수량산출서(연재훈)_대모산준공-p" xfId="5710" xr:uid="{00000000-0005-0000-0000-0000B7110000}"/>
    <cellStyle name="_입찰표지 _사본 - 2005년도 수량산출서(연재훈)_대모산준공-p 2" xfId="9907" xr:uid="{00000000-0005-0000-0000-0000B8110000}"/>
    <cellStyle name="_입찰표지 _사본 - 2005년도 수량산출서(연재훈)_대모산준공-p_개원길경기여고주변외3최종" xfId="5711" xr:uid="{00000000-0005-0000-0000-0000B9110000}"/>
    <cellStyle name="_입찰표지 _사본 - 2005년도 수량산출서(연재훈)_대모산준공-p_개원길경기여고주변외3최종 2" xfId="9908" xr:uid="{00000000-0005-0000-0000-0000BA110000}"/>
    <cellStyle name="_입찰표지 _사본 - 2005년도 수량산출서(연재훈)_대모산준공-p_수서동하나로길외1개소1차설계" xfId="5712" xr:uid="{00000000-0005-0000-0000-0000BB110000}"/>
    <cellStyle name="_입찰표지 _사본 - 2005년도 수량산출서(연재훈)_대모산준공-p_수서동하나로길외1개소1차설계 2" xfId="9909" xr:uid="{00000000-0005-0000-0000-0000BC110000}"/>
    <cellStyle name="_입찰표지 _사본 - 2005년도 수량산출서(연재훈)_설계서및수량산출서(계약)-설계변경-p" xfId="5713" xr:uid="{00000000-0005-0000-0000-0000BD110000}"/>
    <cellStyle name="_입찰표지 _사본 - 2005년도 수량산출서(연재훈)_설계서및수량산출서(계약)-설계변경-p 2" xfId="9910" xr:uid="{00000000-0005-0000-0000-0000BE110000}"/>
    <cellStyle name="_입찰표지 _사본 - 2005년도 수량산출서(연재훈)_설계서및수량산출서(계약)-설계변경-p_개원길경기여고주변외3최종" xfId="5714" xr:uid="{00000000-0005-0000-0000-0000BF110000}"/>
    <cellStyle name="_입찰표지 _사본 - 2005년도 수량산출서(연재훈)_설계서및수량산출서(계약)-설계변경-p_개원길경기여고주변외3최종 2" xfId="9911" xr:uid="{00000000-0005-0000-0000-0000C0110000}"/>
    <cellStyle name="_입찰표지 _사본 - 2005년도 수량산출서(연재훈)_설계서및수량산출서(계약)-설계변경-p_수서동하나로길외1개소1차설계" xfId="5715" xr:uid="{00000000-0005-0000-0000-0000C1110000}"/>
    <cellStyle name="_입찰표지 _사본 - 2005년도 수량산출서(연재훈)_설계서및수량산출서(계약)-설계변경-p_수서동하나로길외1개소1차설계 2" xfId="9912" xr:uid="{00000000-0005-0000-0000-0000C2110000}"/>
    <cellStyle name="_입찰표지 _사본 - 2005년도 수량산출서(연재훈)_설계서및수량산출서(계약)-설계변경-p-이전비변경" xfId="5716" xr:uid="{00000000-0005-0000-0000-0000C3110000}"/>
    <cellStyle name="_입찰표지 _사본 - 2005년도 수량산출서(연재훈)_설계서및수량산출서(계약)-설계변경-p-이전비변경 2" xfId="9913" xr:uid="{00000000-0005-0000-0000-0000C4110000}"/>
    <cellStyle name="_입찰표지 _사본 - 2005년도 수량산출서(연재훈)_설계서및수량산출서(계약)-설계변경-p-이전비변경_개원길경기여고주변외3최종" xfId="5717" xr:uid="{00000000-0005-0000-0000-0000C5110000}"/>
    <cellStyle name="_입찰표지 _사본 - 2005년도 수량산출서(연재훈)_설계서및수량산출서(계약)-설계변경-p-이전비변경_개원길경기여고주변외3최종 2" xfId="9914" xr:uid="{00000000-0005-0000-0000-0000C6110000}"/>
    <cellStyle name="_입찰표지 _사본 - 2005년도 수량산출서(연재훈)_설계서및수량산출서(계약)-설계변경-p-이전비변경_수서동하나로길외1개소1차설계" xfId="5718" xr:uid="{00000000-0005-0000-0000-0000C7110000}"/>
    <cellStyle name="_입찰표지 _사본 - 2005년도 수량산출서(연재훈)_설계서및수량산출서(계약)-설계변경-p-이전비변경_수서동하나로길외1개소1차설계 2" xfId="9915" xr:uid="{00000000-0005-0000-0000-0000C8110000}"/>
    <cellStyle name="_입찰표지 _사본 - 2005년도 수량산출서(연재훈)_수량산출서" xfId="5719" xr:uid="{00000000-0005-0000-0000-0000C9110000}"/>
    <cellStyle name="_입찰표지 _사본 - 2005년도 수량산출서(연재훈)_수량산출서 2" xfId="9916" xr:uid="{00000000-0005-0000-0000-0000CA110000}"/>
    <cellStyle name="_입찰표지 _사본 - 2005년도 수량산출서(연재훈)_수량산출서(보도육교)" xfId="5720" xr:uid="{00000000-0005-0000-0000-0000CB110000}"/>
    <cellStyle name="_입찰표지 _사본 - 2005년도 수량산출서(연재훈)_수량산출서(보도육교) 2" xfId="9917" xr:uid="{00000000-0005-0000-0000-0000CC110000}"/>
    <cellStyle name="_입찰표지 _사본 - 2005년도 수량산출서(연재훈)_수량산출서(보도육교)_수량산출서(보도육교)" xfId="5721" xr:uid="{00000000-0005-0000-0000-0000CD110000}"/>
    <cellStyle name="_입찰표지 _사본 - 2005년도 수량산출서(연재훈)_수량산출서(보도육교)_수량산출서(보도육교) 2" xfId="9918" xr:uid="{00000000-0005-0000-0000-0000CE110000}"/>
    <cellStyle name="_입찰표지 _사본 - 2005년도 수량산출서(연재훈)_수량산출서(보도육교)_수량산출서(양재천)" xfId="5722" xr:uid="{00000000-0005-0000-0000-0000CF110000}"/>
    <cellStyle name="_입찰표지 _사본 - 2005년도 수량산출서(연재훈)_수량산출서(보도육교)_수량산출서(양재천) 2" xfId="9919" xr:uid="{00000000-0005-0000-0000-0000D0110000}"/>
    <cellStyle name="_입찰표지 _사본 - 2005년도 수량산출서(연재훈)_수량산출서(영희초등학교)" xfId="5723" xr:uid="{00000000-0005-0000-0000-0000D1110000}"/>
    <cellStyle name="_입찰표지 _사본 - 2005년도 수량산출서(연재훈)_수량산출서(영희초등학교) 2" xfId="9920" xr:uid="{00000000-0005-0000-0000-0000D2110000}"/>
    <cellStyle name="_입찰표지 _사본 - 2005년도 수량산출서(연재훈)_수량산출서(영희초등학교)_개포동 달터공원외2개소" xfId="5724" xr:uid="{00000000-0005-0000-0000-0000D3110000}"/>
    <cellStyle name="_입찰표지 _사본 - 2005년도 수량산출서(연재훈)_수량산출서(영희초등학교)_개포동 달터공원외2개소 2" xfId="9921" xr:uid="{00000000-0005-0000-0000-0000D4110000}"/>
    <cellStyle name="_입찰표지 _사본 - 2005년도 수량산출서(연재훈)_수량산출서(영희초등학교)_개포동 달터공원외2개소_개원길경기여고주변외3최종" xfId="5725" xr:uid="{00000000-0005-0000-0000-0000D5110000}"/>
    <cellStyle name="_입찰표지 _사본 - 2005년도 수량산출서(연재훈)_수량산출서(영희초등학교)_개포동 달터공원외2개소_개원길경기여고주변외3최종 2" xfId="9922" xr:uid="{00000000-0005-0000-0000-0000D6110000}"/>
    <cellStyle name="_입찰표지 _사본 - 2005년도 수량산출서(연재훈)_수량산출서(영희초등학교)_개포동 달터공원외2개소_수서동하나로길외1개소1차설계" xfId="5726" xr:uid="{00000000-0005-0000-0000-0000D7110000}"/>
    <cellStyle name="_입찰표지 _사본 - 2005년도 수량산출서(연재훈)_수량산출서(영희초등학교)_개포동 달터공원외2개소_수서동하나로길외1개소1차설계 2" xfId="9923" xr:uid="{00000000-0005-0000-0000-0000D8110000}"/>
    <cellStyle name="_입찰표지 _사본 - 2005년도 수량산출서(연재훈)_수량산출서(영희초등학교)_수량산출서(보도육교)" xfId="5727" xr:uid="{00000000-0005-0000-0000-0000D9110000}"/>
    <cellStyle name="_입찰표지 _사본 - 2005년도 수량산출서(연재훈)_수량산출서(영희초등학교)_수량산출서(보도육교) 2" xfId="9924" xr:uid="{00000000-0005-0000-0000-0000DA110000}"/>
    <cellStyle name="_입찰표지 _사본 - 2005년도 수량산출서(연재훈)_수량산출서(영희초등학교)_수량산출서(보도육교)_수량산출서(보도육교)" xfId="5728" xr:uid="{00000000-0005-0000-0000-0000DB110000}"/>
    <cellStyle name="_입찰표지 _사본 - 2005년도 수량산출서(연재훈)_수량산출서(영희초등학교)_수량산출서(보도육교)_수량산출서(보도육교) 2" xfId="9925" xr:uid="{00000000-0005-0000-0000-0000DC110000}"/>
    <cellStyle name="_입찰표지 _사본 - 2005년도 수량산출서(연재훈)_수량산출서(영희초등학교)_수량산출서(보도육교)_수량산출서(양재천)" xfId="5729" xr:uid="{00000000-0005-0000-0000-0000DD110000}"/>
    <cellStyle name="_입찰표지 _사본 - 2005년도 수량산출서(연재훈)_수량산출서(영희초등학교)_수량산출서(보도육교)_수량산출서(양재천) 2" xfId="9926" xr:uid="{00000000-0005-0000-0000-0000DE110000}"/>
    <cellStyle name="_입찰표지 _사본 - 2005년도 수량산출서(연재훈)_수량산출서_개포동 달터공원외2개소" xfId="5730" xr:uid="{00000000-0005-0000-0000-0000DF110000}"/>
    <cellStyle name="_입찰표지 _사본 - 2005년도 수량산출서(연재훈)_수량산출서_개포동 달터공원외2개소 2" xfId="9927" xr:uid="{00000000-0005-0000-0000-0000E0110000}"/>
    <cellStyle name="_입찰표지 _사본 - 2005년도 수량산출서(연재훈)_수량산출서_개포동 달터공원외2개소_개원길경기여고주변외3최종" xfId="5731" xr:uid="{00000000-0005-0000-0000-0000E1110000}"/>
    <cellStyle name="_입찰표지 _사본 - 2005년도 수량산출서(연재훈)_수량산출서_개포동 달터공원외2개소_개원길경기여고주변외3최종 2" xfId="9928" xr:uid="{00000000-0005-0000-0000-0000E2110000}"/>
    <cellStyle name="_입찰표지 _사본 - 2005년도 수량산출서(연재훈)_수량산출서_개포동 달터공원외2개소_수서동하나로길외1개소1차설계" xfId="5732" xr:uid="{00000000-0005-0000-0000-0000E3110000}"/>
    <cellStyle name="_입찰표지 _사본 - 2005년도 수량산출서(연재훈)_수량산출서_개포동 달터공원외2개소_수서동하나로길외1개소1차설계 2" xfId="9929" xr:uid="{00000000-0005-0000-0000-0000E4110000}"/>
    <cellStyle name="_입찰표지 _사본 - 2005년도 수량산출서(연재훈)_수량산출서_수량산출서(보도육교)" xfId="5733" xr:uid="{00000000-0005-0000-0000-0000E5110000}"/>
    <cellStyle name="_입찰표지 _사본 - 2005년도 수량산출서(연재훈)_수량산출서_수량산출서(보도육교) 2" xfId="9930" xr:uid="{00000000-0005-0000-0000-0000E6110000}"/>
    <cellStyle name="_입찰표지 _사본 - 2005년도 수량산출서(연재훈)_수량산출서_수량산출서(보도육교)_수량산출서(보도육교)" xfId="5734" xr:uid="{00000000-0005-0000-0000-0000E7110000}"/>
    <cellStyle name="_입찰표지 _사본 - 2005년도 수량산출서(연재훈)_수량산출서_수량산출서(보도육교)_수량산출서(보도육교) 2" xfId="9931" xr:uid="{00000000-0005-0000-0000-0000E8110000}"/>
    <cellStyle name="_입찰표지 _사본 - 2005년도 수량산출서(연재훈)_수량산출서_수량산출서(보도육교)_수량산출서(양재천)" xfId="5735" xr:uid="{00000000-0005-0000-0000-0000E9110000}"/>
    <cellStyle name="_입찰표지 _사본 - 2005년도 수량산출서(연재훈)_수량산출서_수량산출서(보도육교)_수량산출서(양재천) 2" xfId="9932" xr:uid="{00000000-0005-0000-0000-0000EA110000}"/>
    <cellStyle name="_입찰표지 _사본 - 2005년도 수량산출서(연재훈)_수량산출서-p변경-폭변경-가로수분변경" xfId="5736" xr:uid="{00000000-0005-0000-0000-0000EB110000}"/>
    <cellStyle name="_입찰표지 _사본 - 2005년도 수량산출서(연재훈)_수량산출서-p변경-폭변경-가로수분변경 2" xfId="9933" xr:uid="{00000000-0005-0000-0000-0000EC110000}"/>
    <cellStyle name="_입찰표지 _사본 - 2005년도 수량산출서(연재훈)_수량산출서-p변경-폭변경-가로수분변경_개원길경기여고주변외3최종" xfId="5737" xr:uid="{00000000-0005-0000-0000-0000ED110000}"/>
    <cellStyle name="_입찰표지 _사본 - 2005년도 수량산출서(연재훈)_수량산출서-p변경-폭변경-가로수분변경_개원길경기여고주변외3최종 2" xfId="9934" xr:uid="{00000000-0005-0000-0000-0000EE110000}"/>
    <cellStyle name="_입찰표지 _사본 - 2005년도 수량산출서(연재훈)_수량산출서-p변경-폭변경-가로수분변경_수서동하나로길외1개소1차설계" xfId="5738" xr:uid="{00000000-0005-0000-0000-0000EF110000}"/>
    <cellStyle name="_입찰표지 _사본 - 2005년도 수량산출서(연재훈)_수량산출서-p변경-폭변경-가로수분변경_수서동하나로길외1개소1차설계 2" xfId="9935" xr:uid="{00000000-0005-0000-0000-0000F0110000}"/>
    <cellStyle name="_입찰표지 _사본 - 2005년도 수량산출서(연재훈)_역삼동619주변외 개소 수량산출서(수정)" xfId="5739" xr:uid="{00000000-0005-0000-0000-0000F1110000}"/>
    <cellStyle name="_입찰표지 _사본 - 2005년도 수량산출서(연재훈)_역삼동619주변외 개소 수량산출서(수정) 2" xfId="9936" xr:uid="{00000000-0005-0000-0000-0000F2110000}"/>
    <cellStyle name="_입찰표지 _사본 - 2005년도 수량산출서(연재훈)_역삼동619주변외 개소 수량산출서(수정)_개포동 달터공원외2개소" xfId="5740" xr:uid="{00000000-0005-0000-0000-0000F3110000}"/>
    <cellStyle name="_입찰표지 _사본 - 2005년도 수량산출서(연재훈)_역삼동619주변외 개소 수량산출서(수정)_개포동 달터공원외2개소 2" xfId="9937" xr:uid="{00000000-0005-0000-0000-0000F4110000}"/>
    <cellStyle name="_입찰표지 _사본 - 2005년도 수량산출서(연재훈)_역삼동619주변외 개소 수량산출서(수정)_개포동 달터공원외2개소_개원길경기여고주변외3최종" xfId="5741" xr:uid="{00000000-0005-0000-0000-0000F5110000}"/>
    <cellStyle name="_입찰표지 _사본 - 2005년도 수량산출서(연재훈)_역삼동619주변외 개소 수량산출서(수정)_개포동 달터공원외2개소_개원길경기여고주변외3최종 2" xfId="9938" xr:uid="{00000000-0005-0000-0000-0000F6110000}"/>
    <cellStyle name="_입찰표지 _사본 - 2005년도 수량산출서(연재훈)_역삼동619주변외 개소 수량산출서(수정)_개포동 달터공원외2개소_수서동하나로길외1개소1차설계" xfId="5742" xr:uid="{00000000-0005-0000-0000-0000F7110000}"/>
    <cellStyle name="_입찰표지 _사본 - 2005년도 수량산출서(연재훈)_역삼동619주변외 개소 수량산출서(수정)_개포동 달터공원외2개소_수서동하나로길외1개소1차설계 2" xfId="9939" xr:uid="{00000000-0005-0000-0000-0000F8110000}"/>
    <cellStyle name="_입찰표지 _사본 - 2005년도 수량산출서(연재훈)_역삼동619주변외 개소 수량산출서(수정)_수량산출서(보도육교)" xfId="5743" xr:uid="{00000000-0005-0000-0000-0000F9110000}"/>
    <cellStyle name="_입찰표지 _사본 - 2005년도 수량산출서(연재훈)_역삼동619주변외 개소 수량산출서(수정)_수량산출서(보도육교) 2" xfId="9940" xr:uid="{00000000-0005-0000-0000-0000FA110000}"/>
    <cellStyle name="_입찰표지 _사본 - 2005년도 수량산출서(연재훈)_역삼동619주변외 개소 수량산출서(수정)_수량산출서(보도육교)_수량산출서(보도육교)" xfId="5744" xr:uid="{00000000-0005-0000-0000-0000FB110000}"/>
    <cellStyle name="_입찰표지 _사본 - 2005년도 수량산출서(연재훈)_역삼동619주변외 개소 수량산출서(수정)_수량산출서(보도육교)_수량산출서(보도육교) 2" xfId="9941" xr:uid="{00000000-0005-0000-0000-0000FC110000}"/>
    <cellStyle name="_입찰표지 _사본 - 2005년도 수량산출서(연재훈)_역삼동619주변외 개소 수량산출서(수정)_수량산출서(보도육교)_수량산출서(양재천)" xfId="5745" xr:uid="{00000000-0005-0000-0000-0000FD110000}"/>
    <cellStyle name="_입찰표지 _사본 - 2005년도 수량산출서(연재훈)_역삼동619주변외 개소 수량산출서(수정)_수량산출서(보도육교)_수량산출서(양재천) 2" xfId="9942" xr:uid="{00000000-0005-0000-0000-0000FE110000}"/>
    <cellStyle name="_입찰표지 _사본 - 2005년도 수량산출서(연재훈)_영희초교 설계(탄성2+2.65보도 )" xfId="5746" xr:uid="{00000000-0005-0000-0000-0000FF110000}"/>
    <cellStyle name="_입찰표지 _사본 - 2005년도 수량산출서(연재훈)_영희초교 설계(탄성2+2.65보도 ) 2" xfId="9943" xr:uid="{00000000-0005-0000-0000-000000120000}"/>
    <cellStyle name="_입찰표지 _사본 - 2005년도 수량산출서(연재훈)_영희초교 설계(탄성2+2.65보도 )_개포동 달터공원외2개소" xfId="5747" xr:uid="{00000000-0005-0000-0000-000001120000}"/>
    <cellStyle name="_입찰표지 _사본 - 2005년도 수량산출서(연재훈)_영희초교 설계(탄성2+2.65보도 )_개포동 달터공원외2개소 2" xfId="9944" xr:uid="{00000000-0005-0000-0000-000002120000}"/>
    <cellStyle name="_입찰표지 _사본 - 2005년도 수량산출서(연재훈)_영희초교 설계(탄성2+2.65보도 )_개포동 달터공원외2개소_개원길경기여고주변외3최종" xfId="5748" xr:uid="{00000000-0005-0000-0000-000003120000}"/>
    <cellStyle name="_입찰표지 _사본 - 2005년도 수량산출서(연재훈)_영희초교 설계(탄성2+2.65보도 )_개포동 달터공원외2개소_개원길경기여고주변외3최종 2" xfId="9945" xr:uid="{00000000-0005-0000-0000-000004120000}"/>
    <cellStyle name="_입찰표지 _사본 - 2005년도 수량산출서(연재훈)_영희초교 설계(탄성2+2.65보도 )_개포동 달터공원외2개소_수서동하나로길외1개소1차설계" xfId="5749" xr:uid="{00000000-0005-0000-0000-000005120000}"/>
    <cellStyle name="_입찰표지 _사본 - 2005년도 수량산출서(연재훈)_영희초교 설계(탄성2+2.65보도 )_개포동 달터공원외2개소_수서동하나로길외1개소1차설계 2" xfId="9946" xr:uid="{00000000-0005-0000-0000-000006120000}"/>
    <cellStyle name="_입찰표지 _사본 - 2005년도 수량산출서(연재훈)_영희초교 설계(탄성2+2.65보도 )_수량산출서(보도육교)" xfId="5750" xr:uid="{00000000-0005-0000-0000-000007120000}"/>
    <cellStyle name="_입찰표지 _사본 - 2005년도 수량산출서(연재훈)_영희초교 설계(탄성2+2.65보도 )_수량산출서(보도육교) 2" xfId="9947" xr:uid="{00000000-0005-0000-0000-000008120000}"/>
    <cellStyle name="_입찰표지 _사본 - 2005년도 수량산출서(연재훈)_영희초교 설계(탄성2+2.65보도 )_수량산출서(보도육교)_수량산출서(보도육교)" xfId="5751" xr:uid="{00000000-0005-0000-0000-000009120000}"/>
    <cellStyle name="_입찰표지 _사본 - 2005년도 수량산출서(연재훈)_영희초교 설계(탄성2+2.65보도 )_수량산출서(보도육교)_수량산출서(보도육교) 2" xfId="9948" xr:uid="{00000000-0005-0000-0000-00000A120000}"/>
    <cellStyle name="_입찰표지 _사본 - 2005년도 수량산출서(연재훈)_영희초교 설계(탄성2+2.65보도 )_수량산출서(보도육교)_수량산출서(양재천)" xfId="5752" xr:uid="{00000000-0005-0000-0000-00000B120000}"/>
    <cellStyle name="_입찰표지 _사본 - 2005년도 수량산출서(연재훈)_영희초교 설계(탄성2+2.65보도 )_수량산출서(보도육교)_수량산출서(양재천) 2" xfId="9949" xr:uid="{00000000-0005-0000-0000-00000C120000}"/>
    <cellStyle name="_입찰표지 _수량산출서" xfId="5753" xr:uid="{00000000-0005-0000-0000-00000D120000}"/>
    <cellStyle name="_입찰표지 _수량산출서 2" xfId="9951" xr:uid="{00000000-0005-0000-0000-00000E120000}"/>
    <cellStyle name="_입찰표지 _수량산출서 3" xfId="9950" xr:uid="{00000000-0005-0000-0000-00000F120000}"/>
    <cellStyle name="_입찰표지 _수량산출서(보도육교)" xfId="5754" xr:uid="{00000000-0005-0000-0000-000010120000}"/>
    <cellStyle name="_입찰표지 _수량산출서(보도육교) 2" xfId="9952" xr:uid="{00000000-0005-0000-0000-000011120000}"/>
    <cellStyle name="_입찰표지 _수량산출서(보도육교)_수량산출서(보도육교)" xfId="5755" xr:uid="{00000000-0005-0000-0000-000012120000}"/>
    <cellStyle name="_입찰표지 _수량산출서(보도육교)_수량산출서(보도육교) 2" xfId="9953" xr:uid="{00000000-0005-0000-0000-000013120000}"/>
    <cellStyle name="_입찰표지 _수량산출서(보도육교)_수량산출서(양재천)" xfId="5756" xr:uid="{00000000-0005-0000-0000-000014120000}"/>
    <cellStyle name="_입찰표지 _수량산출서(보도육교)_수량산출서(양재천) 2" xfId="9954" xr:uid="{00000000-0005-0000-0000-000015120000}"/>
    <cellStyle name="_입찰표지 _아스콘 및 폐기물내역" xfId="5757" xr:uid="{00000000-0005-0000-0000-000016120000}"/>
    <cellStyle name="_입찰표지 _아스콘 및 폐기물내역 2" xfId="9956" xr:uid="{00000000-0005-0000-0000-000017120000}"/>
    <cellStyle name="_입찰표지 _아스콘 및 폐기물내역 3" xfId="9955" xr:uid="{00000000-0005-0000-0000-000018120000}"/>
    <cellStyle name="_입찰표지 _아스콘 및 폐기물내역_도로굴착 복구비 정비대장-1" xfId="5758" xr:uid="{00000000-0005-0000-0000-000019120000}"/>
    <cellStyle name="_입찰표지 _아스콘 및 폐기물내역_도로굴착 복구비 정비대장-1 2" xfId="9958" xr:uid="{00000000-0005-0000-0000-00001A120000}"/>
    <cellStyle name="_입찰표지 _아스콘 및 폐기물내역_도로굴착 복구비 정비대장-1 3" xfId="9957" xr:uid="{00000000-0005-0000-0000-00001B120000}"/>
    <cellStyle name="_입찰표지 _양재천 수량산출서" xfId="5759" xr:uid="{00000000-0005-0000-0000-00001C120000}"/>
    <cellStyle name="_입찰표지 _양재천 수량산출서 2" xfId="9960" xr:uid="{00000000-0005-0000-0000-00001D120000}"/>
    <cellStyle name="_입찰표지 _양재천 수량산출서 3" xfId="9959" xr:uid="{00000000-0005-0000-0000-00001E120000}"/>
    <cellStyle name="_입찰표지 _양재천 수량산출서_도로굴착 복구비 정비대장-1" xfId="5760" xr:uid="{00000000-0005-0000-0000-00001F120000}"/>
    <cellStyle name="_입찰표지 _양재천 수량산출서_도로굴착 복구비 정비대장-1 2" xfId="9962" xr:uid="{00000000-0005-0000-0000-000020120000}"/>
    <cellStyle name="_입찰표지 _양재천 수량산출서_도로굴착 복구비 정비대장-1 3" xfId="9961" xr:uid="{00000000-0005-0000-0000-000021120000}"/>
    <cellStyle name="_입찰표지 _양재천 수로box실정보고" xfId="5761" xr:uid="{00000000-0005-0000-0000-000022120000}"/>
    <cellStyle name="_입찰표지 _양재천 수로box실정보고 2" xfId="9964" xr:uid="{00000000-0005-0000-0000-000023120000}"/>
    <cellStyle name="_입찰표지 _양재천 수로box실정보고 3" xfId="9963" xr:uid="{00000000-0005-0000-0000-000024120000}"/>
    <cellStyle name="_입찰표지 _양재천 수로box실정보고_도로굴착 복구비 정비대장-1" xfId="5762" xr:uid="{00000000-0005-0000-0000-000025120000}"/>
    <cellStyle name="_입찰표지 _양재천 수로box실정보고_도로굴착 복구비 정비대장-1 2" xfId="9966" xr:uid="{00000000-0005-0000-0000-000026120000}"/>
    <cellStyle name="_입찰표지 _양재천 수로box실정보고_도로굴착 복구비 정비대장-1 3" xfId="9965" xr:uid="{00000000-0005-0000-0000-000027120000}"/>
    <cellStyle name="_입찰표지 _역삼동 720-35번지 작업계획" xfId="5763" xr:uid="{00000000-0005-0000-0000-000028120000}"/>
    <cellStyle name="_입찰표지 _역삼동 720-35번지 작업계획 2" xfId="9968" xr:uid="{00000000-0005-0000-0000-000029120000}"/>
    <cellStyle name="_입찰표지 _역삼동 720-35번지 작업계획 3" xfId="9967" xr:uid="{00000000-0005-0000-0000-00002A120000}"/>
    <cellStyle name="_입찰표지 _역삼동 720-35번지 작업계획_도로굴착 복구비 정비대장-1" xfId="5764" xr:uid="{00000000-0005-0000-0000-00002B120000}"/>
    <cellStyle name="_입찰표지 _역삼동 720-35번지 작업계획_도로굴착 복구비 정비대장-1 2" xfId="9970" xr:uid="{00000000-0005-0000-0000-00002C120000}"/>
    <cellStyle name="_입찰표지 _역삼동 720-35번지 작업계획_도로굴착 복구비 정비대장-1 3" xfId="9969" xr:uid="{00000000-0005-0000-0000-00002D120000}"/>
    <cellStyle name="_입찰표지 _역삼동619주변외 12개소 수량산출서" xfId="5765" xr:uid="{00000000-0005-0000-0000-00002E120000}"/>
    <cellStyle name="_입찰표지 _역삼동619주변외 12개소 수량산출서 2" xfId="9971" xr:uid="{00000000-0005-0000-0000-00002F120000}"/>
    <cellStyle name="_입찰표지 _역삼동619주변외 12개소 수량산출서_개포동 달터공원외2개소" xfId="5766" xr:uid="{00000000-0005-0000-0000-000030120000}"/>
    <cellStyle name="_입찰표지 _역삼동619주변외 12개소 수량산출서_개포동 달터공원외2개소 2" xfId="9972" xr:uid="{00000000-0005-0000-0000-000031120000}"/>
    <cellStyle name="_입찰표지 _역삼동619주변외 12개소 수량산출서_개포동 달터공원외2개소_개원길경기여고주변외3최종" xfId="5767" xr:uid="{00000000-0005-0000-0000-000032120000}"/>
    <cellStyle name="_입찰표지 _역삼동619주변외 12개소 수량산출서_개포동 달터공원외2개소_개원길경기여고주변외3최종 2" xfId="9973" xr:uid="{00000000-0005-0000-0000-000033120000}"/>
    <cellStyle name="_입찰표지 _역삼동619주변외 12개소 수량산출서_개포동 달터공원외2개소_수서동하나로길외1개소1차설계" xfId="5768" xr:uid="{00000000-0005-0000-0000-000034120000}"/>
    <cellStyle name="_입찰표지 _역삼동619주변외 12개소 수량산출서_개포동 달터공원외2개소_수서동하나로길외1개소1차설계 2" xfId="9974" xr:uid="{00000000-0005-0000-0000-000035120000}"/>
    <cellStyle name="_입찰표지 _역삼동619주변외 12개소 수량산출서_수량산출서" xfId="5769" xr:uid="{00000000-0005-0000-0000-000036120000}"/>
    <cellStyle name="_입찰표지 _역삼동619주변외 12개소 수량산출서_수량산출서 2" xfId="9975" xr:uid="{00000000-0005-0000-0000-000037120000}"/>
    <cellStyle name="_입찰표지 _역삼동619주변외 12개소 수량산출서_수량산출서(보도육교)" xfId="5770" xr:uid="{00000000-0005-0000-0000-000038120000}"/>
    <cellStyle name="_입찰표지 _역삼동619주변외 12개소 수량산출서_수량산출서(보도육교) 2" xfId="9976" xr:uid="{00000000-0005-0000-0000-000039120000}"/>
    <cellStyle name="_입찰표지 _역삼동619주변외 12개소 수량산출서_수량산출서(보도육교)_수량산출서(보도육교)" xfId="5771" xr:uid="{00000000-0005-0000-0000-00003A120000}"/>
    <cellStyle name="_입찰표지 _역삼동619주변외 12개소 수량산출서_수량산출서(보도육교)_수량산출서(보도육교) 2" xfId="9977" xr:uid="{00000000-0005-0000-0000-00003B120000}"/>
    <cellStyle name="_입찰표지 _역삼동619주변외 12개소 수량산출서_수량산출서(보도육교)_수량산출서(양재천)" xfId="5772" xr:uid="{00000000-0005-0000-0000-00003C120000}"/>
    <cellStyle name="_입찰표지 _역삼동619주변외 12개소 수량산출서_수량산출서(보도육교)_수량산출서(양재천) 2" xfId="9978" xr:uid="{00000000-0005-0000-0000-00003D120000}"/>
    <cellStyle name="_입찰표지 _역삼동619주변외 12개소 수량산출서_수량산출서(영희초등학교)" xfId="5773" xr:uid="{00000000-0005-0000-0000-00003E120000}"/>
    <cellStyle name="_입찰표지 _역삼동619주변외 12개소 수량산출서_수량산출서(영희초등학교) 2" xfId="9979" xr:uid="{00000000-0005-0000-0000-00003F120000}"/>
    <cellStyle name="_입찰표지 _역삼동619주변외 12개소 수량산출서_수량산출서(영희초등학교)_개포동 달터공원외2개소" xfId="5774" xr:uid="{00000000-0005-0000-0000-000040120000}"/>
    <cellStyle name="_입찰표지 _역삼동619주변외 12개소 수량산출서_수량산출서(영희초등학교)_개포동 달터공원외2개소 2" xfId="9980" xr:uid="{00000000-0005-0000-0000-000041120000}"/>
    <cellStyle name="_입찰표지 _역삼동619주변외 12개소 수량산출서_수량산출서(영희초등학교)_개포동 달터공원외2개소_개원길경기여고주변외3최종" xfId="5775" xr:uid="{00000000-0005-0000-0000-000042120000}"/>
    <cellStyle name="_입찰표지 _역삼동619주변외 12개소 수량산출서_수량산출서(영희초등학교)_개포동 달터공원외2개소_개원길경기여고주변외3최종 2" xfId="9981" xr:uid="{00000000-0005-0000-0000-000043120000}"/>
    <cellStyle name="_입찰표지 _역삼동619주변외 12개소 수량산출서_수량산출서(영희초등학교)_개포동 달터공원외2개소_수서동하나로길외1개소1차설계" xfId="5776" xr:uid="{00000000-0005-0000-0000-000044120000}"/>
    <cellStyle name="_입찰표지 _역삼동619주변외 12개소 수량산출서_수량산출서(영희초등학교)_개포동 달터공원외2개소_수서동하나로길외1개소1차설계 2" xfId="9982" xr:uid="{00000000-0005-0000-0000-000045120000}"/>
    <cellStyle name="_입찰표지 _역삼동619주변외 12개소 수량산출서_수량산출서(영희초등학교)_수량산출서(보도육교)" xfId="5777" xr:uid="{00000000-0005-0000-0000-000046120000}"/>
    <cellStyle name="_입찰표지 _역삼동619주변외 12개소 수량산출서_수량산출서(영희초등학교)_수량산출서(보도육교) 2" xfId="9983" xr:uid="{00000000-0005-0000-0000-000047120000}"/>
    <cellStyle name="_입찰표지 _역삼동619주변외 12개소 수량산출서_수량산출서(영희초등학교)_수량산출서(보도육교)_수량산출서(보도육교)" xfId="5778" xr:uid="{00000000-0005-0000-0000-000048120000}"/>
    <cellStyle name="_입찰표지 _역삼동619주변외 12개소 수량산출서_수량산출서(영희초등학교)_수량산출서(보도육교)_수량산출서(보도육교) 2" xfId="9984" xr:uid="{00000000-0005-0000-0000-000049120000}"/>
    <cellStyle name="_입찰표지 _역삼동619주변외 12개소 수량산출서_수량산출서(영희초등학교)_수량산출서(보도육교)_수량산출서(양재천)" xfId="5779" xr:uid="{00000000-0005-0000-0000-00004A120000}"/>
    <cellStyle name="_입찰표지 _역삼동619주변외 12개소 수량산출서_수량산출서(영희초등학교)_수량산출서(보도육교)_수량산출서(양재천) 2" xfId="9985" xr:uid="{00000000-0005-0000-0000-00004B120000}"/>
    <cellStyle name="_입찰표지 _역삼동619주변외 12개소 수량산출서_수량산출서_개포동 달터공원외2개소" xfId="5780" xr:uid="{00000000-0005-0000-0000-00004C120000}"/>
    <cellStyle name="_입찰표지 _역삼동619주변외 12개소 수량산출서_수량산출서_개포동 달터공원외2개소 2" xfId="9986" xr:uid="{00000000-0005-0000-0000-00004D120000}"/>
    <cellStyle name="_입찰표지 _역삼동619주변외 12개소 수량산출서_수량산출서_개포동 달터공원외2개소_개원길경기여고주변외3최종" xfId="5781" xr:uid="{00000000-0005-0000-0000-00004E120000}"/>
    <cellStyle name="_입찰표지 _역삼동619주변외 12개소 수량산출서_수량산출서_개포동 달터공원외2개소_개원길경기여고주변외3최종 2" xfId="9987" xr:uid="{00000000-0005-0000-0000-00004F120000}"/>
    <cellStyle name="_입찰표지 _역삼동619주변외 12개소 수량산출서_수량산출서_개포동 달터공원외2개소_수서동하나로길외1개소1차설계" xfId="5782" xr:uid="{00000000-0005-0000-0000-000050120000}"/>
    <cellStyle name="_입찰표지 _역삼동619주변외 12개소 수량산출서_수량산출서_개포동 달터공원외2개소_수서동하나로길외1개소1차설계 2" xfId="9988" xr:uid="{00000000-0005-0000-0000-000051120000}"/>
    <cellStyle name="_입찰표지 _역삼동619주변외 12개소 수량산출서_수량산출서_수량산출서(보도육교)" xfId="5783" xr:uid="{00000000-0005-0000-0000-000052120000}"/>
    <cellStyle name="_입찰표지 _역삼동619주변외 12개소 수량산출서_수량산출서_수량산출서(보도육교) 2" xfId="9989" xr:uid="{00000000-0005-0000-0000-000053120000}"/>
    <cellStyle name="_입찰표지 _역삼동619주변외 12개소 수량산출서_수량산출서_수량산출서(보도육교)_수량산출서(보도육교)" xfId="5784" xr:uid="{00000000-0005-0000-0000-000054120000}"/>
    <cellStyle name="_입찰표지 _역삼동619주변외 12개소 수량산출서_수량산출서_수량산출서(보도육교)_수량산출서(보도육교) 2" xfId="9990" xr:uid="{00000000-0005-0000-0000-000055120000}"/>
    <cellStyle name="_입찰표지 _역삼동619주변외 12개소 수량산출서_수량산출서_수량산출서(보도육교)_수량산출서(양재천)" xfId="5785" xr:uid="{00000000-0005-0000-0000-000056120000}"/>
    <cellStyle name="_입찰표지 _역삼동619주변외 12개소 수량산출서_수량산출서_수량산출서(보도육교)_수량산출서(양재천) 2" xfId="9991" xr:uid="{00000000-0005-0000-0000-000057120000}"/>
    <cellStyle name="_입찰표지 _역삼동619주변외 12개소 수량산출서_역삼동619주변외 개소 수량산출서(수정)" xfId="5786" xr:uid="{00000000-0005-0000-0000-000058120000}"/>
    <cellStyle name="_입찰표지 _역삼동619주변외 12개소 수량산출서_역삼동619주변외 개소 수량산출서(수정) 2" xfId="9992" xr:uid="{00000000-0005-0000-0000-000059120000}"/>
    <cellStyle name="_입찰표지 _역삼동619주변외 12개소 수량산출서_역삼동619주변외 개소 수량산출서(수정)_개포동 달터공원외2개소" xfId="5787" xr:uid="{00000000-0005-0000-0000-00005A120000}"/>
    <cellStyle name="_입찰표지 _역삼동619주변외 12개소 수량산출서_역삼동619주변외 개소 수량산출서(수정)_개포동 달터공원외2개소 2" xfId="9993" xr:uid="{00000000-0005-0000-0000-00005B120000}"/>
    <cellStyle name="_입찰표지 _역삼동619주변외 12개소 수량산출서_역삼동619주변외 개소 수량산출서(수정)_개포동 달터공원외2개소_개원길경기여고주변외3최종" xfId="5788" xr:uid="{00000000-0005-0000-0000-00005C120000}"/>
    <cellStyle name="_입찰표지 _역삼동619주변외 12개소 수량산출서_역삼동619주변외 개소 수량산출서(수정)_개포동 달터공원외2개소_개원길경기여고주변외3최종 2" xfId="9994" xr:uid="{00000000-0005-0000-0000-00005D120000}"/>
    <cellStyle name="_입찰표지 _역삼동619주변외 12개소 수량산출서_역삼동619주변외 개소 수량산출서(수정)_개포동 달터공원외2개소_수서동하나로길외1개소1차설계" xfId="5789" xr:uid="{00000000-0005-0000-0000-00005E120000}"/>
    <cellStyle name="_입찰표지 _역삼동619주변외 12개소 수량산출서_역삼동619주변외 개소 수량산출서(수정)_개포동 달터공원외2개소_수서동하나로길외1개소1차설계 2" xfId="9995" xr:uid="{00000000-0005-0000-0000-00005F120000}"/>
    <cellStyle name="_입찰표지 _역삼동619주변외 12개소 수량산출서_역삼동619주변외 개소 수량산출서(수정)_수량산출서(보도육교)" xfId="5790" xr:uid="{00000000-0005-0000-0000-000060120000}"/>
    <cellStyle name="_입찰표지 _역삼동619주변외 12개소 수량산출서_역삼동619주변외 개소 수량산출서(수정)_수량산출서(보도육교) 2" xfId="9996" xr:uid="{00000000-0005-0000-0000-000061120000}"/>
    <cellStyle name="_입찰표지 _역삼동619주변외 12개소 수량산출서_역삼동619주변외 개소 수량산출서(수정)_수량산출서(보도육교)_수량산출서(보도육교)" xfId="5791" xr:uid="{00000000-0005-0000-0000-000062120000}"/>
    <cellStyle name="_입찰표지 _역삼동619주변외 12개소 수량산출서_역삼동619주변외 개소 수량산출서(수정)_수량산출서(보도육교)_수량산출서(보도육교) 2" xfId="9997" xr:uid="{00000000-0005-0000-0000-000063120000}"/>
    <cellStyle name="_입찰표지 _역삼동619주변외 12개소 수량산출서_역삼동619주변외 개소 수량산출서(수정)_수량산출서(보도육교)_수량산출서(양재천)" xfId="5792" xr:uid="{00000000-0005-0000-0000-000064120000}"/>
    <cellStyle name="_입찰표지 _역삼동619주변외 12개소 수량산출서_역삼동619주변외 개소 수량산출서(수정)_수량산출서(보도육교)_수량산출서(양재천) 2" xfId="9998" xr:uid="{00000000-0005-0000-0000-000065120000}"/>
    <cellStyle name="_입찰표지 _역삼동619주변외 12개소 수량산출서_영희초교 설계(탄성2+2.65보도 )" xfId="5793" xr:uid="{00000000-0005-0000-0000-000066120000}"/>
    <cellStyle name="_입찰표지 _역삼동619주변외 12개소 수량산출서_영희초교 설계(탄성2+2.65보도 ) 2" xfId="9999" xr:uid="{00000000-0005-0000-0000-000067120000}"/>
    <cellStyle name="_입찰표지 _역삼동619주변외 12개소 수량산출서_영희초교 설계(탄성2+2.65보도 )_개포동 달터공원외2개소" xfId="5794" xr:uid="{00000000-0005-0000-0000-000068120000}"/>
    <cellStyle name="_입찰표지 _역삼동619주변외 12개소 수량산출서_영희초교 설계(탄성2+2.65보도 )_개포동 달터공원외2개소 2" xfId="10000" xr:uid="{00000000-0005-0000-0000-000069120000}"/>
    <cellStyle name="_입찰표지 _역삼동619주변외 12개소 수량산출서_영희초교 설계(탄성2+2.65보도 )_개포동 달터공원외2개소_개원길경기여고주변외3최종" xfId="5795" xr:uid="{00000000-0005-0000-0000-00006A120000}"/>
    <cellStyle name="_입찰표지 _역삼동619주변외 12개소 수량산출서_영희초교 설계(탄성2+2.65보도 )_개포동 달터공원외2개소_개원길경기여고주변외3최종 2" xfId="10001" xr:uid="{00000000-0005-0000-0000-00006B120000}"/>
    <cellStyle name="_입찰표지 _역삼동619주변외 12개소 수량산출서_영희초교 설계(탄성2+2.65보도 )_개포동 달터공원외2개소_수서동하나로길외1개소1차설계" xfId="5796" xr:uid="{00000000-0005-0000-0000-00006C120000}"/>
    <cellStyle name="_입찰표지 _역삼동619주변외 12개소 수량산출서_영희초교 설계(탄성2+2.65보도 )_개포동 달터공원외2개소_수서동하나로길외1개소1차설계 2" xfId="10002" xr:uid="{00000000-0005-0000-0000-00006D120000}"/>
    <cellStyle name="_입찰표지 _역삼동619주변외 12개소 수량산출서_영희초교 설계(탄성2+2.65보도 )_수량산출서(보도육교)" xfId="5797" xr:uid="{00000000-0005-0000-0000-00006E120000}"/>
    <cellStyle name="_입찰표지 _역삼동619주변외 12개소 수량산출서_영희초교 설계(탄성2+2.65보도 )_수량산출서(보도육교) 2" xfId="10003" xr:uid="{00000000-0005-0000-0000-00006F120000}"/>
    <cellStyle name="_입찰표지 _역삼동619주변외 12개소 수량산출서_영희초교 설계(탄성2+2.65보도 )_수량산출서(보도육교)_수량산출서(보도육교)" xfId="5798" xr:uid="{00000000-0005-0000-0000-000070120000}"/>
    <cellStyle name="_입찰표지 _역삼동619주변외 12개소 수량산출서_영희초교 설계(탄성2+2.65보도 )_수량산출서(보도육교)_수량산출서(보도육교) 2" xfId="10004" xr:uid="{00000000-0005-0000-0000-000071120000}"/>
    <cellStyle name="_입찰표지 _역삼동619주변외 12개소 수량산출서_영희초교 설계(탄성2+2.65보도 )_수량산출서(보도육교)_수량산출서(양재천)" xfId="5799" xr:uid="{00000000-0005-0000-0000-000072120000}"/>
    <cellStyle name="_입찰표지 _역삼동619주변외 12개소 수량산출서_영희초교 설계(탄성2+2.65보도 )_수량산출서(보도육교)_수량산출서(양재천) 2" xfId="10005" xr:uid="{00000000-0005-0000-0000-000073120000}"/>
    <cellStyle name="_입찰표지 _역삼동619주변외 개소 수량산출서(수정)" xfId="5800" xr:uid="{00000000-0005-0000-0000-000074120000}"/>
    <cellStyle name="_입찰표지 _역삼동619주변외 개소 수량산출서(수정) 2" xfId="10006" xr:uid="{00000000-0005-0000-0000-000075120000}"/>
    <cellStyle name="_입찰표지 _역삼동619주변외 개소 수량산출서(수정)_개포동 달터공원외2개소" xfId="5801" xr:uid="{00000000-0005-0000-0000-000076120000}"/>
    <cellStyle name="_입찰표지 _역삼동619주변외 개소 수량산출서(수정)_개포동 달터공원외2개소 2" xfId="10007" xr:uid="{00000000-0005-0000-0000-000077120000}"/>
    <cellStyle name="_입찰표지 _역삼동619주변외 개소 수량산출서(수정)_개포동 달터공원외2개소_개원길경기여고주변외3최종" xfId="5802" xr:uid="{00000000-0005-0000-0000-000078120000}"/>
    <cellStyle name="_입찰표지 _역삼동619주변외 개소 수량산출서(수정)_개포동 달터공원외2개소_개원길경기여고주변외3최종 2" xfId="10008" xr:uid="{00000000-0005-0000-0000-000079120000}"/>
    <cellStyle name="_입찰표지 _역삼동619주변외 개소 수량산출서(수정)_개포동 달터공원외2개소_수서동하나로길외1개소1차설계" xfId="5803" xr:uid="{00000000-0005-0000-0000-00007A120000}"/>
    <cellStyle name="_입찰표지 _역삼동619주변외 개소 수량산출서(수정)_개포동 달터공원외2개소_수서동하나로길외1개소1차설계 2" xfId="10009" xr:uid="{00000000-0005-0000-0000-00007B120000}"/>
    <cellStyle name="_입찰표지 _역삼동619주변외 개소 수량산출서(수정)_수량산출서" xfId="5804" xr:uid="{00000000-0005-0000-0000-00007C120000}"/>
    <cellStyle name="_입찰표지 _역삼동619주변외 개소 수량산출서(수정)_수량산출서 2" xfId="10010" xr:uid="{00000000-0005-0000-0000-00007D120000}"/>
    <cellStyle name="_입찰표지 _역삼동619주변외 개소 수량산출서(수정)_수량산출서(보도육교)" xfId="5805" xr:uid="{00000000-0005-0000-0000-00007E120000}"/>
    <cellStyle name="_입찰표지 _역삼동619주변외 개소 수량산출서(수정)_수량산출서(보도육교) 2" xfId="10011" xr:uid="{00000000-0005-0000-0000-00007F120000}"/>
    <cellStyle name="_입찰표지 _역삼동619주변외 개소 수량산출서(수정)_수량산출서(보도육교)_수량산출서(보도육교)" xfId="5806" xr:uid="{00000000-0005-0000-0000-000080120000}"/>
    <cellStyle name="_입찰표지 _역삼동619주변외 개소 수량산출서(수정)_수량산출서(보도육교)_수량산출서(보도육교) 2" xfId="10012" xr:uid="{00000000-0005-0000-0000-000081120000}"/>
    <cellStyle name="_입찰표지 _역삼동619주변외 개소 수량산출서(수정)_수량산출서(보도육교)_수량산출서(양재천)" xfId="5807" xr:uid="{00000000-0005-0000-0000-000082120000}"/>
    <cellStyle name="_입찰표지 _역삼동619주변외 개소 수량산출서(수정)_수량산출서(보도육교)_수량산출서(양재천) 2" xfId="10013" xr:uid="{00000000-0005-0000-0000-000083120000}"/>
    <cellStyle name="_입찰표지 _역삼동619주변외 개소 수량산출서(수정)_수량산출서(영희초등학교)" xfId="5808" xr:uid="{00000000-0005-0000-0000-000084120000}"/>
    <cellStyle name="_입찰표지 _역삼동619주변외 개소 수량산출서(수정)_수량산출서(영희초등학교) 2" xfId="10014" xr:uid="{00000000-0005-0000-0000-000085120000}"/>
    <cellStyle name="_입찰표지 _역삼동619주변외 개소 수량산출서(수정)_수량산출서(영희초등학교)_개포동 달터공원외2개소" xfId="5809" xr:uid="{00000000-0005-0000-0000-000086120000}"/>
    <cellStyle name="_입찰표지 _역삼동619주변외 개소 수량산출서(수정)_수량산출서(영희초등학교)_개포동 달터공원외2개소 2" xfId="10015" xr:uid="{00000000-0005-0000-0000-000087120000}"/>
    <cellStyle name="_입찰표지 _역삼동619주변외 개소 수량산출서(수정)_수량산출서(영희초등학교)_개포동 달터공원외2개소_개원길경기여고주변외3최종" xfId="5810" xr:uid="{00000000-0005-0000-0000-000088120000}"/>
    <cellStyle name="_입찰표지 _역삼동619주변외 개소 수량산출서(수정)_수량산출서(영희초등학교)_개포동 달터공원외2개소_개원길경기여고주변외3최종 2" xfId="10016" xr:uid="{00000000-0005-0000-0000-000089120000}"/>
    <cellStyle name="_입찰표지 _역삼동619주변외 개소 수량산출서(수정)_수량산출서(영희초등학교)_개포동 달터공원외2개소_수서동하나로길외1개소1차설계" xfId="5811" xr:uid="{00000000-0005-0000-0000-00008A120000}"/>
    <cellStyle name="_입찰표지 _역삼동619주변외 개소 수량산출서(수정)_수량산출서(영희초등학교)_개포동 달터공원외2개소_수서동하나로길외1개소1차설계 2" xfId="10017" xr:uid="{00000000-0005-0000-0000-00008B120000}"/>
    <cellStyle name="_입찰표지 _역삼동619주변외 개소 수량산출서(수정)_수량산출서(영희초등학교)_수량산출서(보도육교)" xfId="5812" xr:uid="{00000000-0005-0000-0000-00008C120000}"/>
    <cellStyle name="_입찰표지 _역삼동619주변외 개소 수량산출서(수정)_수량산출서(영희초등학교)_수량산출서(보도육교) 2" xfId="10018" xr:uid="{00000000-0005-0000-0000-00008D120000}"/>
    <cellStyle name="_입찰표지 _역삼동619주변외 개소 수량산출서(수정)_수량산출서(영희초등학교)_수량산출서(보도육교)_수량산출서(보도육교)" xfId="5813" xr:uid="{00000000-0005-0000-0000-00008E120000}"/>
    <cellStyle name="_입찰표지 _역삼동619주변외 개소 수량산출서(수정)_수량산출서(영희초등학교)_수량산출서(보도육교)_수량산출서(보도육교) 2" xfId="10019" xr:uid="{00000000-0005-0000-0000-00008F120000}"/>
    <cellStyle name="_입찰표지 _역삼동619주변외 개소 수량산출서(수정)_수량산출서(영희초등학교)_수량산출서(보도육교)_수량산출서(양재천)" xfId="5814" xr:uid="{00000000-0005-0000-0000-000090120000}"/>
    <cellStyle name="_입찰표지 _역삼동619주변외 개소 수량산출서(수정)_수량산출서(영희초등학교)_수량산출서(보도육교)_수량산출서(양재천) 2" xfId="10020" xr:uid="{00000000-0005-0000-0000-000091120000}"/>
    <cellStyle name="_입찰표지 _역삼동619주변외 개소 수량산출서(수정)_수량산출서_개포동 달터공원외2개소" xfId="5815" xr:uid="{00000000-0005-0000-0000-000092120000}"/>
    <cellStyle name="_입찰표지 _역삼동619주변외 개소 수량산출서(수정)_수량산출서_개포동 달터공원외2개소 2" xfId="10021" xr:uid="{00000000-0005-0000-0000-000093120000}"/>
    <cellStyle name="_입찰표지 _역삼동619주변외 개소 수량산출서(수정)_수량산출서_개포동 달터공원외2개소_개원길경기여고주변외3최종" xfId="5816" xr:uid="{00000000-0005-0000-0000-000094120000}"/>
    <cellStyle name="_입찰표지 _역삼동619주변외 개소 수량산출서(수정)_수량산출서_개포동 달터공원외2개소_개원길경기여고주변외3최종 2" xfId="10022" xr:uid="{00000000-0005-0000-0000-000095120000}"/>
    <cellStyle name="_입찰표지 _역삼동619주변외 개소 수량산출서(수정)_수량산출서_개포동 달터공원외2개소_수서동하나로길외1개소1차설계" xfId="5817" xr:uid="{00000000-0005-0000-0000-000096120000}"/>
    <cellStyle name="_입찰표지 _역삼동619주변외 개소 수량산출서(수정)_수량산출서_개포동 달터공원외2개소_수서동하나로길외1개소1차설계 2" xfId="10023" xr:uid="{00000000-0005-0000-0000-000097120000}"/>
    <cellStyle name="_입찰표지 _역삼동619주변외 개소 수량산출서(수정)_수량산출서_수량산출서(보도육교)" xfId="5818" xr:uid="{00000000-0005-0000-0000-000098120000}"/>
    <cellStyle name="_입찰표지 _역삼동619주변외 개소 수량산출서(수정)_수량산출서_수량산출서(보도육교) 2" xfId="10024" xr:uid="{00000000-0005-0000-0000-000099120000}"/>
    <cellStyle name="_입찰표지 _역삼동619주변외 개소 수량산출서(수정)_수량산출서_수량산출서(보도육교)_수량산출서(보도육교)" xfId="5819" xr:uid="{00000000-0005-0000-0000-00009A120000}"/>
    <cellStyle name="_입찰표지 _역삼동619주변외 개소 수량산출서(수정)_수량산출서_수량산출서(보도육교)_수량산출서(보도육교) 2" xfId="10025" xr:uid="{00000000-0005-0000-0000-00009B120000}"/>
    <cellStyle name="_입찰표지 _역삼동619주변외 개소 수량산출서(수정)_수량산출서_수량산출서(보도육교)_수량산출서(양재천)" xfId="5820" xr:uid="{00000000-0005-0000-0000-00009C120000}"/>
    <cellStyle name="_입찰표지 _역삼동619주변외 개소 수량산출서(수정)_수량산출서_수량산출서(보도육교)_수량산출서(양재천) 2" xfId="10026" xr:uid="{00000000-0005-0000-0000-00009D120000}"/>
    <cellStyle name="_입찰표지 _역삼동619주변외 개소 수량산출서(수정)_역삼동619주변외 개소 수량산출서(수정)" xfId="5821" xr:uid="{00000000-0005-0000-0000-00009E120000}"/>
    <cellStyle name="_입찰표지 _역삼동619주변외 개소 수량산출서(수정)_역삼동619주변외 개소 수량산출서(수정) 2" xfId="10027" xr:uid="{00000000-0005-0000-0000-00009F120000}"/>
    <cellStyle name="_입찰표지 _역삼동619주변외 개소 수량산출서(수정)_역삼동619주변외 개소 수량산출서(수정)_개포동 달터공원외2개소" xfId="5822" xr:uid="{00000000-0005-0000-0000-0000A0120000}"/>
    <cellStyle name="_입찰표지 _역삼동619주변외 개소 수량산출서(수정)_역삼동619주변외 개소 수량산출서(수정)_개포동 달터공원외2개소 2" xfId="10028" xr:uid="{00000000-0005-0000-0000-0000A1120000}"/>
    <cellStyle name="_입찰표지 _역삼동619주변외 개소 수량산출서(수정)_역삼동619주변외 개소 수량산출서(수정)_개포동 달터공원외2개소_개원길경기여고주변외3최종" xfId="5823" xr:uid="{00000000-0005-0000-0000-0000A2120000}"/>
    <cellStyle name="_입찰표지 _역삼동619주변외 개소 수량산출서(수정)_역삼동619주변외 개소 수량산출서(수정)_개포동 달터공원외2개소_개원길경기여고주변외3최종 2" xfId="10029" xr:uid="{00000000-0005-0000-0000-0000A3120000}"/>
    <cellStyle name="_입찰표지 _역삼동619주변외 개소 수량산출서(수정)_역삼동619주변외 개소 수량산출서(수정)_개포동 달터공원외2개소_수서동하나로길외1개소1차설계" xfId="5824" xr:uid="{00000000-0005-0000-0000-0000A4120000}"/>
    <cellStyle name="_입찰표지 _역삼동619주변외 개소 수량산출서(수정)_역삼동619주변외 개소 수량산출서(수정)_개포동 달터공원외2개소_수서동하나로길외1개소1차설계 2" xfId="10030" xr:uid="{00000000-0005-0000-0000-0000A5120000}"/>
    <cellStyle name="_입찰표지 _역삼동619주변외 개소 수량산출서(수정)_역삼동619주변외 개소 수량산출서(수정)_수량산출서(보도육교)" xfId="5825" xr:uid="{00000000-0005-0000-0000-0000A6120000}"/>
    <cellStyle name="_입찰표지 _역삼동619주변외 개소 수량산출서(수정)_역삼동619주변외 개소 수량산출서(수정)_수량산출서(보도육교) 2" xfId="10031" xr:uid="{00000000-0005-0000-0000-0000A7120000}"/>
    <cellStyle name="_입찰표지 _역삼동619주변외 개소 수량산출서(수정)_역삼동619주변외 개소 수량산출서(수정)_수량산출서(보도육교)_수량산출서(보도육교)" xfId="5826" xr:uid="{00000000-0005-0000-0000-0000A8120000}"/>
    <cellStyle name="_입찰표지 _역삼동619주변외 개소 수량산출서(수정)_역삼동619주변외 개소 수량산출서(수정)_수량산출서(보도육교)_수량산출서(보도육교) 2" xfId="10032" xr:uid="{00000000-0005-0000-0000-0000A9120000}"/>
    <cellStyle name="_입찰표지 _역삼동619주변외 개소 수량산출서(수정)_역삼동619주변외 개소 수량산출서(수정)_수량산출서(보도육교)_수량산출서(양재천)" xfId="5827" xr:uid="{00000000-0005-0000-0000-0000AA120000}"/>
    <cellStyle name="_입찰표지 _역삼동619주변외 개소 수량산출서(수정)_역삼동619주변외 개소 수량산출서(수정)_수량산출서(보도육교)_수량산출서(양재천) 2" xfId="10033" xr:uid="{00000000-0005-0000-0000-0000AB120000}"/>
    <cellStyle name="_입찰표지 _역삼동619주변외 개소 수량산출서(수정)_영희초교 설계(탄성2+2.65보도 )" xfId="5828" xr:uid="{00000000-0005-0000-0000-0000AC120000}"/>
    <cellStyle name="_입찰표지 _역삼동619주변외 개소 수량산출서(수정)_영희초교 설계(탄성2+2.65보도 ) 2" xfId="10034" xr:uid="{00000000-0005-0000-0000-0000AD120000}"/>
    <cellStyle name="_입찰표지 _역삼동619주변외 개소 수량산출서(수정)_영희초교 설계(탄성2+2.65보도 )_개포동 달터공원외2개소" xfId="5829" xr:uid="{00000000-0005-0000-0000-0000AE120000}"/>
    <cellStyle name="_입찰표지 _역삼동619주변외 개소 수량산출서(수정)_영희초교 설계(탄성2+2.65보도 )_개포동 달터공원외2개소 2" xfId="10035" xr:uid="{00000000-0005-0000-0000-0000AF120000}"/>
    <cellStyle name="_입찰표지 _역삼동619주변외 개소 수량산출서(수정)_영희초교 설계(탄성2+2.65보도 )_개포동 달터공원외2개소_개원길경기여고주변외3최종" xfId="5830" xr:uid="{00000000-0005-0000-0000-0000B0120000}"/>
    <cellStyle name="_입찰표지 _역삼동619주변외 개소 수량산출서(수정)_영희초교 설계(탄성2+2.65보도 )_개포동 달터공원외2개소_개원길경기여고주변외3최종 2" xfId="10036" xr:uid="{00000000-0005-0000-0000-0000B1120000}"/>
    <cellStyle name="_입찰표지 _역삼동619주변외 개소 수량산출서(수정)_영희초교 설계(탄성2+2.65보도 )_개포동 달터공원외2개소_수서동하나로길외1개소1차설계" xfId="5831" xr:uid="{00000000-0005-0000-0000-0000B2120000}"/>
    <cellStyle name="_입찰표지 _역삼동619주변외 개소 수량산출서(수정)_영희초교 설계(탄성2+2.65보도 )_개포동 달터공원외2개소_수서동하나로길외1개소1차설계 2" xfId="10037" xr:uid="{00000000-0005-0000-0000-0000B3120000}"/>
    <cellStyle name="_입찰표지 _역삼동619주변외 개소 수량산출서(수정)_영희초교 설계(탄성2+2.65보도 )_수량산출서(보도육교)" xfId="5832" xr:uid="{00000000-0005-0000-0000-0000B4120000}"/>
    <cellStyle name="_입찰표지 _역삼동619주변외 개소 수량산출서(수정)_영희초교 설계(탄성2+2.65보도 )_수량산출서(보도육교) 2" xfId="10038" xr:uid="{00000000-0005-0000-0000-0000B5120000}"/>
    <cellStyle name="_입찰표지 _역삼동619주변외 개소 수량산출서(수정)_영희초교 설계(탄성2+2.65보도 )_수량산출서(보도육교)_수량산출서(보도육교)" xfId="5833" xr:uid="{00000000-0005-0000-0000-0000B6120000}"/>
    <cellStyle name="_입찰표지 _역삼동619주변외 개소 수량산출서(수정)_영희초교 설계(탄성2+2.65보도 )_수량산출서(보도육교)_수량산출서(보도육교) 2" xfId="10039" xr:uid="{00000000-0005-0000-0000-0000B7120000}"/>
    <cellStyle name="_입찰표지 _역삼동619주변외 개소 수량산출서(수정)_영희초교 설계(탄성2+2.65보도 )_수량산출서(보도육교)_수량산출서(양재천)" xfId="5834" xr:uid="{00000000-0005-0000-0000-0000B8120000}"/>
    <cellStyle name="_입찰표지 _역삼동619주변외 개소 수량산출서(수정)_영희초교 설계(탄성2+2.65보도 )_수량산출서(보도육교)_수량산출서(양재천) 2" xfId="10040" xr:uid="{00000000-0005-0000-0000-0000B9120000}"/>
    <cellStyle name="_입찰표지 _역삼동769주변외 2개소 수량산출서" xfId="5835" xr:uid="{00000000-0005-0000-0000-0000BA120000}"/>
    <cellStyle name="_입찰표지 _역삼동769주변외 2개소 수량산출서 2" xfId="10041" xr:uid="{00000000-0005-0000-0000-0000BB120000}"/>
    <cellStyle name="_입찰표지 _역삼동769주변외 2개소 수량산출서_개포동 달터공원외2개소" xfId="5836" xr:uid="{00000000-0005-0000-0000-0000BC120000}"/>
    <cellStyle name="_입찰표지 _역삼동769주변외 2개소 수량산출서_개포동 달터공원외2개소 2" xfId="10042" xr:uid="{00000000-0005-0000-0000-0000BD120000}"/>
    <cellStyle name="_입찰표지 _역삼동769주변외 2개소 수량산출서_개포동 달터공원외2개소_개원길경기여고주변외3최종" xfId="5837" xr:uid="{00000000-0005-0000-0000-0000BE120000}"/>
    <cellStyle name="_입찰표지 _역삼동769주변외 2개소 수량산출서_개포동 달터공원외2개소_개원길경기여고주변외3최종 2" xfId="10043" xr:uid="{00000000-0005-0000-0000-0000BF120000}"/>
    <cellStyle name="_입찰표지 _역삼동769주변외 2개소 수량산출서_개포동 달터공원외2개소_수서동하나로길외1개소1차설계" xfId="5838" xr:uid="{00000000-0005-0000-0000-0000C0120000}"/>
    <cellStyle name="_입찰표지 _역삼동769주변외 2개소 수량산출서_개포동 달터공원외2개소_수서동하나로길외1개소1차설계 2" xfId="10044" xr:uid="{00000000-0005-0000-0000-0000C1120000}"/>
    <cellStyle name="_입찰표지 _역삼동769주변외 2개소 수량산출서_수량산출서" xfId="5839" xr:uid="{00000000-0005-0000-0000-0000C2120000}"/>
    <cellStyle name="_입찰표지 _역삼동769주변외 2개소 수량산출서_수량산출서 2" xfId="10045" xr:uid="{00000000-0005-0000-0000-0000C3120000}"/>
    <cellStyle name="_입찰표지 _역삼동769주변외 2개소 수량산출서_수량산출서(보도육교)" xfId="5840" xr:uid="{00000000-0005-0000-0000-0000C4120000}"/>
    <cellStyle name="_입찰표지 _역삼동769주변외 2개소 수량산출서_수량산출서(보도육교) 2" xfId="10046" xr:uid="{00000000-0005-0000-0000-0000C5120000}"/>
    <cellStyle name="_입찰표지 _역삼동769주변외 2개소 수량산출서_수량산출서(보도육교)_수량산출서(보도육교)" xfId="5841" xr:uid="{00000000-0005-0000-0000-0000C6120000}"/>
    <cellStyle name="_입찰표지 _역삼동769주변외 2개소 수량산출서_수량산출서(보도육교)_수량산출서(보도육교) 2" xfId="10047" xr:uid="{00000000-0005-0000-0000-0000C7120000}"/>
    <cellStyle name="_입찰표지 _역삼동769주변외 2개소 수량산출서_수량산출서(보도육교)_수량산출서(양재천)" xfId="5842" xr:uid="{00000000-0005-0000-0000-0000C8120000}"/>
    <cellStyle name="_입찰표지 _역삼동769주변외 2개소 수량산출서_수량산출서(보도육교)_수량산출서(양재천) 2" xfId="10048" xr:uid="{00000000-0005-0000-0000-0000C9120000}"/>
    <cellStyle name="_입찰표지 _역삼동769주변외 2개소 수량산출서_수량산출서(영희초등학교)" xfId="5843" xr:uid="{00000000-0005-0000-0000-0000CA120000}"/>
    <cellStyle name="_입찰표지 _역삼동769주변외 2개소 수량산출서_수량산출서(영희초등학교) 2" xfId="10049" xr:uid="{00000000-0005-0000-0000-0000CB120000}"/>
    <cellStyle name="_입찰표지 _역삼동769주변외 2개소 수량산출서_수량산출서(영희초등학교)_개포동 달터공원외2개소" xfId="5844" xr:uid="{00000000-0005-0000-0000-0000CC120000}"/>
    <cellStyle name="_입찰표지 _역삼동769주변외 2개소 수량산출서_수량산출서(영희초등학교)_개포동 달터공원외2개소 2" xfId="10050" xr:uid="{00000000-0005-0000-0000-0000CD120000}"/>
    <cellStyle name="_입찰표지 _역삼동769주변외 2개소 수량산출서_수량산출서(영희초등학교)_개포동 달터공원외2개소_개원길경기여고주변외3최종" xfId="5845" xr:uid="{00000000-0005-0000-0000-0000CE120000}"/>
    <cellStyle name="_입찰표지 _역삼동769주변외 2개소 수량산출서_수량산출서(영희초등학교)_개포동 달터공원외2개소_개원길경기여고주변외3최종 2" xfId="10051" xr:uid="{00000000-0005-0000-0000-0000CF120000}"/>
    <cellStyle name="_입찰표지 _역삼동769주변외 2개소 수량산출서_수량산출서(영희초등학교)_개포동 달터공원외2개소_수서동하나로길외1개소1차설계" xfId="5846" xr:uid="{00000000-0005-0000-0000-0000D0120000}"/>
    <cellStyle name="_입찰표지 _역삼동769주변외 2개소 수량산출서_수량산출서(영희초등학교)_개포동 달터공원외2개소_수서동하나로길외1개소1차설계 2" xfId="10052" xr:uid="{00000000-0005-0000-0000-0000D1120000}"/>
    <cellStyle name="_입찰표지 _역삼동769주변외 2개소 수량산출서_수량산출서(영희초등학교)_수량산출서(보도육교)" xfId="5847" xr:uid="{00000000-0005-0000-0000-0000D2120000}"/>
    <cellStyle name="_입찰표지 _역삼동769주변외 2개소 수량산출서_수량산출서(영희초등학교)_수량산출서(보도육교) 2" xfId="10053" xr:uid="{00000000-0005-0000-0000-0000D3120000}"/>
    <cellStyle name="_입찰표지 _역삼동769주변외 2개소 수량산출서_수량산출서(영희초등학교)_수량산출서(보도육교)_수량산출서(보도육교)" xfId="5848" xr:uid="{00000000-0005-0000-0000-0000D4120000}"/>
    <cellStyle name="_입찰표지 _역삼동769주변외 2개소 수량산출서_수량산출서(영희초등학교)_수량산출서(보도육교)_수량산출서(보도육교) 2" xfId="10054" xr:uid="{00000000-0005-0000-0000-0000D5120000}"/>
    <cellStyle name="_입찰표지 _역삼동769주변외 2개소 수량산출서_수량산출서(영희초등학교)_수량산출서(보도육교)_수량산출서(양재천)" xfId="5849" xr:uid="{00000000-0005-0000-0000-0000D6120000}"/>
    <cellStyle name="_입찰표지 _역삼동769주변외 2개소 수량산출서_수량산출서(영희초등학교)_수량산출서(보도육교)_수량산출서(양재천) 2" xfId="10055" xr:uid="{00000000-0005-0000-0000-0000D7120000}"/>
    <cellStyle name="_입찰표지 _역삼동769주변외 2개소 수량산출서_수량산출서_개포동 달터공원외2개소" xfId="5850" xr:uid="{00000000-0005-0000-0000-0000D8120000}"/>
    <cellStyle name="_입찰표지 _역삼동769주변외 2개소 수량산출서_수량산출서_개포동 달터공원외2개소 2" xfId="10056" xr:uid="{00000000-0005-0000-0000-0000D9120000}"/>
    <cellStyle name="_입찰표지 _역삼동769주변외 2개소 수량산출서_수량산출서_개포동 달터공원외2개소_개원길경기여고주변외3최종" xfId="5851" xr:uid="{00000000-0005-0000-0000-0000DA120000}"/>
    <cellStyle name="_입찰표지 _역삼동769주변외 2개소 수량산출서_수량산출서_개포동 달터공원외2개소_개원길경기여고주변외3최종 2" xfId="10057" xr:uid="{00000000-0005-0000-0000-0000DB120000}"/>
    <cellStyle name="_입찰표지 _역삼동769주변외 2개소 수량산출서_수량산출서_개포동 달터공원외2개소_수서동하나로길외1개소1차설계" xfId="5852" xr:uid="{00000000-0005-0000-0000-0000DC120000}"/>
    <cellStyle name="_입찰표지 _역삼동769주변외 2개소 수량산출서_수량산출서_개포동 달터공원외2개소_수서동하나로길외1개소1차설계 2" xfId="10058" xr:uid="{00000000-0005-0000-0000-0000DD120000}"/>
    <cellStyle name="_입찰표지 _역삼동769주변외 2개소 수량산출서_수량산출서_수량산출서(보도육교)" xfId="5853" xr:uid="{00000000-0005-0000-0000-0000DE120000}"/>
    <cellStyle name="_입찰표지 _역삼동769주변외 2개소 수량산출서_수량산출서_수량산출서(보도육교) 2" xfId="10059" xr:uid="{00000000-0005-0000-0000-0000DF120000}"/>
    <cellStyle name="_입찰표지 _역삼동769주변외 2개소 수량산출서_수량산출서_수량산출서(보도육교)_수량산출서(보도육교)" xfId="5854" xr:uid="{00000000-0005-0000-0000-0000E0120000}"/>
    <cellStyle name="_입찰표지 _역삼동769주변외 2개소 수량산출서_수량산출서_수량산출서(보도육교)_수량산출서(보도육교) 2" xfId="10060" xr:uid="{00000000-0005-0000-0000-0000E1120000}"/>
    <cellStyle name="_입찰표지 _역삼동769주변외 2개소 수량산출서_수량산출서_수량산출서(보도육교)_수량산출서(양재천)" xfId="5855" xr:uid="{00000000-0005-0000-0000-0000E2120000}"/>
    <cellStyle name="_입찰표지 _역삼동769주변외 2개소 수량산출서_수량산출서_수량산출서(보도육교)_수량산출서(양재천) 2" xfId="10061" xr:uid="{00000000-0005-0000-0000-0000E3120000}"/>
    <cellStyle name="_입찰표지 _역삼동769주변외 2개소 수량산출서_역삼동619주변외 개소 수량산출서(수정)" xfId="5856" xr:uid="{00000000-0005-0000-0000-0000E4120000}"/>
    <cellStyle name="_입찰표지 _역삼동769주변외 2개소 수량산출서_역삼동619주변외 개소 수량산출서(수정) 2" xfId="10062" xr:uid="{00000000-0005-0000-0000-0000E5120000}"/>
    <cellStyle name="_입찰표지 _역삼동769주변외 2개소 수량산출서_역삼동619주변외 개소 수량산출서(수정)_개포동 달터공원외2개소" xfId="5857" xr:uid="{00000000-0005-0000-0000-0000E6120000}"/>
    <cellStyle name="_입찰표지 _역삼동769주변외 2개소 수량산출서_역삼동619주변외 개소 수량산출서(수정)_개포동 달터공원외2개소 2" xfId="10063" xr:uid="{00000000-0005-0000-0000-0000E7120000}"/>
    <cellStyle name="_입찰표지 _역삼동769주변외 2개소 수량산출서_역삼동619주변외 개소 수량산출서(수정)_개포동 달터공원외2개소_개원길경기여고주변외3최종" xfId="5858" xr:uid="{00000000-0005-0000-0000-0000E8120000}"/>
    <cellStyle name="_입찰표지 _역삼동769주변외 2개소 수량산출서_역삼동619주변외 개소 수량산출서(수정)_개포동 달터공원외2개소_개원길경기여고주변외3최종 2" xfId="10064" xr:uid="{00000000-0005-0000-0000-0000E9120000}"/>
    <cellStyle name="_입찰표지 _역삼동769주변외 2개소 수량산출서_역삼동619주변외 개소 수량산출서(수정)_개포동 달터공원외2개소_수서동하나로길외1개소1차설계" xfId="5859" xr:uid="{00000000-0005-0000-0000-0000EA120000}"/>
    <cellStyle name="_입찰표지 _역삼동769주변외 2개소 수량산출서_역삼동619주변외 개소 수량산출서(수정)_개포동 달터공원외2개소_수서동하나로길외1개소1차설계 2" xfId="10065" xr:uid="{00000000-0005-0000-0000-0000EB120000}"/>
    <cellStyle name="_입찰표지 _역삼동769주변외 2개소 수량산출서_역삼동619주변외 개소 수량산출서(수정)_수량산출서(보도육교)" xfId="5860" xr:uid="{00000000-0005-0000-0000-0000EC120000}"/>
    <cellStyle name="_입찰표지 _역삼동769주변외 2개소 수량산출서_역삼동619주변외 개소 수량산출서(수정)_수량산출서(보도육교) 2" xfId="10066" xr:uid="{00000000-0005-0000-0000-0000ED120000}"/>
    <cellStyle name="_입찰표지 _역삼동769주변외 2개소 수량산출서_역삼동619주변외 개소 수량산출서(수정)_수량산출서(보도육교)_수량산출서(보도육교)" xfId="5861" xr:uid="{00000000-0005-0000-0000-0000EE120000}"/>
    <cellStyle name="_입찰표지 _역삼동769주변외 2개소 수량산출서_역삼동619주변외 개소 수량산출서(수정)_수량산출서(보도육교)_수량산출서(보도육교) 2" xfId="10067" xr:uid="{00000000-0005-0000-0000-0000EF120000}"/>
    <cellStyle name="_입찰표지 _역삼동769주변외 2개소 수량산출서_역삼동619주변외 개소 수량산출서(수정)_수량산출서(보도육교)_수량산출서(양재천)" xfId="5862" xr:uid="{00000000-0005-0000-0000-0000F0120000}"/>
    <cellStyle name="_입찰표지 _역삼동769주변외 2개소 수량산출서_역삼동619주변외 개소 수량산출서(수정)_수량산출서(보도육교)_수량산출서(양재천) 2" xfId="10068" xr:uid="{00000000-0005-0000-0000-0000F1120000}"/>
    <cellStyle name="_입찰표지 _역삼동769주변외 2개소 수량산출서_영희초교 설계(탄성2+2.65보도 )" xfId="5863" xr:uid="{00000000-0005-0000-0000-0000F2120000}"/>
    <cellStyle name="_입찰표지 _역삼동769주변외 2개소 수량산출서_영희초교 설계(탄성2+2.65보도 ) 2" xfId="10069" xr:uid="{00000000-0005-0000-0000-0000F3120000}"/>
    <cellStyle name="_입찰표지 _역삼동769주변외 2개소 수량산출서_영희초교 설계(탄성2+2.65보도 )_개포동 달터공원외2개소" xfId="5864" xr:uid="{00000000-0005-0000-0000-0000F4120000}"/>
    <cellStyle name="_입찰표지 _역삼동769주변외 2개소 수량산출서_영희초교 설계(탄성2+2.65보도 )_개포동 달터공원외2개소 2" xfId="10070" xr:uid="{00000000-0005-0000-0000-0000F5120000}"/>
    <cellStyle name="_입찰표지 _역삼동769주변외 2개소 수량산출서_영희초교 설계(탄성2+2.65보도 )_개포동 달터공원외2개소_개원길경기여고주변외3최종" xfId="5865" xr:uid="{00000000-0005-0000-0000-0000F6120000}"/>
    <cellStyle name="_입찰표지 _역삼동769주변외 2개소 수량산출서_영희초교 설계(탄성2+2.65보도 )_개포동 달터공원외2개소_개원길경기여고주변외3최종 2" xfId="10071" xr:uid="{00000000-0005-0000-0000-0000F7120000}"/>
    <cellStyle name="_입찰표지 _역삼동769주변외 2개소 수량산출서_영희초교 설계(탄성2+2.65보도 )_개포동 달터공원외2개소_수서동하나로길외1개소1차설계" xfId="5866" xr:uid="{00000000-0005-0000-0000-0000F8120000}"/>
    <cellStyle name="_입찰표지 _역삼동769주변외 2개소 수량산출서_영희초교 설계(탄성2+2.65보도 )_개포동 달터공원외2개소_수서동하나로길외1개소1차설계 2" xfId="10072" xr:uid="{00000000-0005-0000-0000-0000F9120000}"/>
    <cellStyle name="_입찰표지 _역삼동769주변외 2개소 수량산출서_영희초교 설계(탄성2+2.65보도 )_수량산출서(보도육교)" xfId="5867" xr:uid="{00000000-0005-0000-0000-0000FA120000}"/>
    <cellStyle name="_입찰표지 _역삼동769주변외 2개소 수량산출서_영희초교 설계(탄성2+2.65보도 )_수량산출서(보도육교) 2" xfId="10073" xr:uid="{00000000-0005-0000-0000-0000FB120000}"/>
    <cellStyle name="_입찰표지 _역삼동769주변외 2개소 수량산출서_영희초교 설계(탄성2+2.65보도 )_수량산출서(보도육교)_수량산출서(보도육교)" xfId="5868" xr:uid="{00000000-0005-0000-0000-0000FC120000}"/>
    <cellStyle name="_입찰표지 _역삼동769주변외 2개소 수량산출서_영희초교 설계(탄성2+2.65보도 )_수량산출서(보도육교)_수량산출서(보도육교) 2" xfId="10074" xr:uid="{00000000-0005-0000-0000-0000FD120000}"/>
    <cellStyle name="_입찰표지 _역삼동769주변외 2개소 수량산출서_영희초교 설계(탄성2+2.65보도 )_수량산출서(보도육교)_수량산출서(양재천)" xfId="5869" xr:uid="{00000000-0005-0000-0000-0000FE120000}"/>
    <cellStyle name="_입찰표지 _역삼동769주변외 2개소 수량산출서_영희초교 설계(탄성2+2.65보도 )_수량산출서(보도육교)_수량산출서(양재천) 2" xfId="10075" xr:uid="{00000000-0005-0000-0000-0000FF120000}"/>
    <cellStyle name="_입찰표지 _제3차 정산내역서" xfId="5870" xr:uid="{00000000-0005-0000-0000-000000130000}"/>
    <cellStyle name="_입찰표지 _제3차 정산내역서 2" xfId="10077" xr:uid="{00000000-0005-0000-0000-000001130000}"/>
    <cellStyle name="_입찰표지 _제3차 정산내역서 3" xfId="10076" xr:uid="{00000000-0005-0000-0000-000002130000}"/>
    <cellStyle name="_입찰표지 _제3차 정산내역서_도로굴착 복구비 정비대장-1" xfId="5871" xr:uid="{00000000-0005-0000-0000-000003130000}"/>
    <cellStyle name="_입찰표지 _제3차 정산내역서_도로굴착 복구비 정비대장-1 2" xfId="10079" xr:uid="{00000000-0005-0000-0000-000004130000}"/>
    <cellStyle name="_입찰표지 _제3차 정산내역서_도로굴착 복구비 정비대장-1 3" xfId="10078" xr:uid="{00000000-0005-0000-0000-000005130000}"/>
    <cellStyle name="_입찰표지 _차수별 관자재리스트(시도,구도)" xfId="5872" xr:uid="{00000000-0005-0000-0000-000006130000}"/>
    <cellStyle name="_입찰표지 _차수별 관자재리스트(시도,구도) 2" xfId="10081" xr:uid="{00000000-0005-0000-0000-000007130000}"/>
    <cellStyle name="_입찰표지 _차수별 관자재리스트(시도,구도) 3" xfId="10080" xr:uid="{00000000-0005-0000-0000-000008130000}"/>
    <cellStyle name="_입찰표지 _차수별 관자재리스트(시도,구도)_도로굴착 복구비 정비대장-1" xfId="5873" xr:uid="{00000000-0005-0000-0000-000009130000}"/>
    <cellStyle name="_입찰표지 _차수별 관자재리스트(시도,구도)_도로굴착 복구비 정비대장-1 2" xfId="10083" xr:uid="{00000000-0005-0000-0000-00000A130000}"/>
    <cellStyle name="_입찰표지 _차수별 관자재리스트(시도,구도)_도로굴착 복구비 정비대장-1 3" xfId="10082" xr:uid="{00000000-0005-0000-0000-00000B130000}"/>
    <cellStyle name="_재료비" xfId="10084" xr:uid="{00000000-0005-0000-0000-00000C130000}"/>
    <cellStyle name="_적격(화산) " xfId="5874" xr:uid="{00000000-0005-0000-0000-00000D130000}"/>
    <cellStyle name="_적격(화산)  2" xfId="10086" xr:uid="{00000000-0005-0000-0000-00000E130000}"/>
    <cellStyle name="_적격(화산)  3" xfId="10087" xr:uid="{00000000-0005-0000-0000-00000F130000}"/>
    <cellStyle name="_적격(화산)  4" xfId="10085" xr:uid="{00000000-0005-0000-0000-000010130000}"/>
    <cellStyle name="_적격(화산) _3차구청심의내용서" xfId="5875" xr:uid="{00000000-0005-0000-0000-000011130000}"/>
    <cellStyle name="_적격(화산) _3차구청심의내용서 2" xfId="10089" xr:uid="{00000000-0005-0000-0000-000012130000}"/>
    <cellStyle name="_적격(화산) _3차구청심의내용서 3" xfId="10088" xr:uid="{00000000-0005-0000-0000-000013130000}"/>
    <cellStyle name="_적격(화산) _3차구청심의내용서(1)" xfId="5876" xr:uid="{00000000-0005-0000-0000-000014130000}"/>
    <cellStyle name="_적격(화산) _3차구청심의내용서(1) 2" xfId="10091" xr:uid="{00000000-0005-0000-0000-000015130000}"/>
    <cellStyle name="_적격(화산) _3차구청심의내용서(1) 3" xfId="10090" xr:uid="{00000000-0005-0000-0000-000016130000}"/>
    <cellStyle name="_적격(화산) _3차구청심의내용서(1)_도로굴착 복구비 정비대장-1" xfId="5877" xr:uid="{00000000-0005-0000-0000-000017130000}"/>
    <cellStyle name="_적격(화산) _3차구청심의내용서(1)_도로굴착 복구비 정비대장-1 2" xfId="10093" xr:uid="{00000000-0005-0000-0000-000018130000}"/>
    <cellStyle name="_적격(화산) _3차구청심의내용서(1)_도로굴착 복구비 정비대장-1 3" xfId="10092" xr:uid="{00000000-0005-0000-0000-000019130000}"/>
    <cellStyle name="_적격(화산) _3차구청심의내용서_3차구청심의내용서(1)" xfId="5878" xr:uid="{00000000-0005-0000-0000-00001A130000}"/>
    <cellStyle name="_적격(화산) _3차구청심의내용서_3차구청심의내용서(1) 2" xfId="10095" xr:uid="{00000000-0005-0000-0000-00001B130000}"/>
    <cellStyle name="_적격(화산) _3차구청심의내용서_3차구청심의내용서(1) 3" xfId="10094" xr:uid="{00000000-0005-0000-0000-00001C130000}"/>
    <cellStyle name="_적격(화산) _3차구청심의내용서_3차구청심의내용서(1)_3차구청심의내용서(1)" xfId="5879" xr:uid="{00000000-0005-0000-0000-00001D130000}"/>
    <cellStyle name="_적격(화산) _3차구청심의내용서_3차구청심의내용서(1)_3차구청심의내용서(1) 2" xfId="10097" xr:uid="{00000000-0005-0000-0000-00001E130000}"/>
    <cellStyle name="_적격(화산) _3차구청심의내용서_3차구청심의내용서(1)_3차구청심의내용서(1) 3" xfId="10096" xr:uid="{00000000-0005-0000-0000-00001F130000}"/>
    <cellStyle name="_적격(화산) _3차구청심의내용서_3차구청심의내용서(1)_3차구청심의내용서(1)_도로굴착 복구비 정비대장-1" xfId="5880" xr:uid="{00000000-0005-0000-0000-000020130000}"/>
    <cellStyle name="_적격(화산) _3차구청심의내용서_3차구청심의내용서(1)_3차구청심의내용서(1)_도로굴착 복구비 정비대장-1 2" xfId="10099" xr:uid="{00000000-0005-0000-0000-000021130000}"/>
    <cellStyle name="_적격(화산) _3차구청심의내용서_3차구청심의내용서(1)_3차구청심의내용서(1)_도로굴착 복구비 정비대장-1 3" xfId="10098" xr:uid="{00000000-0005-0000-0000-000022130000}"/>
    <cellStyle name="_적격(화산) _3차구청심의내용서_3차구청심의내용서(1)_개포동 달터공원외2개소" xfId="5881" xr:uid="{00000000-0005-0000-0000-000023130000}"/>
    <cellStyle name="_적격(화산) _3차구청심의내용서_3차구청심의내용서(1)_개포동 달터공원외2개소 2" xfId="10100" xr:uid="{00000000-0005-0000-0000-000024130000}"/>
    <cellStyle name="_적격(화산) _3차구청심의내용서_3차구청심의내용서(1)_개포동 달터공원외2개소_개원길경기여고주변외3최종" xfId="5882" xr:uid="{00000000-0005-0000-0000-000025130000}"/>
    <cellStyle name="_적격(화산) _3차구청심의내용서_3차구청심의내용서(1)_개포동 달터공원외2개소_개원길경기여고주변외3최종 2" xfId="10101" xr:uid="{00000000-0005-0000-0000-000026130000}"/>
    <cellStyle name="_적격(화산) _3차구청심의내용서_3차구청심의내용서(1)_개포동 달터공원외2개소_수서동하나로길외1개소1차설계" xfId="5883" xr:uid="{00000000-0005-0000-0000-000027130000}"/>
    <cellStyle name="_적격(화산) _3차구청심의내용서_3차구청심의내용서(1)_개포동 달터공원외2개소_수서동하나로길외1개소1차설계 2" xfId="10102" xr:uid="{00000000-0005-0000-0000-000028130000}"/>
    <cellStyle name="_적격(화산) _3차구청심의내용서_3차구청심의내용서(1)_계약금액변경에따른 실정보고서철" xfId="5884" xr:uid="{00000000-0005-0000-0000-000029130000}"/>
    <cellStyle name="_적격(화산) _3차구청심의내용서_3차구청심의내용서(1)_계약금액변경에따른 실정보고서철 2" xfId="10104" xr:uid="{00000000-0005-0000-0000-00002A130000}"/>
    <cellStyle name="_적격(화산) _3차구청심의내용서_3차구청심의내용서(1)_계약금액변경에따른 실정보고서철 3" xfId="10103" xr:uid="{00000000-0005-0000-0000-00002B130000}"/>
    <cellStyle name="_적격(화산) _3차구청심의내용서_3차구청심의내용서(1)_계약금액변경에따른 실정보고서철_도로굴착 복구비 정비대장-1" xfId="5885" xr:uid="{00000000-0005-0000-0000-00002C130000}"/>
    <cellStyle name="_적격(화산) _3차구청심의내용서_3차구청심의내용서(1)_계약금액변경에따른 실정보고서철_도로굴착 복구비 정비대장-1 2" xfId="10106" xr:uid="{00000000-0005-0000-0000-00002D130000}"/>
    <cellStyle name="_적격(화산) _3차구청심의내용서_3차구청심의내용서(1)_계약금액변경에따른 실정보고서철_도로굴착 복구비 정비대장-1 3" xfId="10105" xr:uid="{00000000-0005-0000-0000-00002E130000}"/>
    <cellStyle name="_적격(화산) _3차구청심의내용서_3차구청심의내용서(1)_굴착승인 미굴착내역" xfId="5886" xr:uid="{00000000-0005-0000-0000-00002F130000}"/>
    <cellStyle name="_적격(화산) _3차구청심의내용서_3차구청심의내용서(1)_굴착승인 미굴착내역 2" xfId="10108" xr:uid="{00000000-0005-0000-0000-000030130000}"/>
    <cellStyle name="_적격(화산) _3차구청심의내용서_3차구청심의내용서(1)_굴착승인 미굴착내역 3" xfId="10107" xr:uid="{00000000-0005-0000-0000-000031130000}"/>
    <cellStyle name="_적격(화산) _3차구청심의내용서_3차구청심의내용서(1)_굴착승인 미굴착내역_도로굴착 복구비 정비대장-1" xfId="5887" xr:uid="{00000000-0005-0000-0000-000032130000}"/>
    <cellStyle name="_적격(화산) _3차구청심의내용서_3차구청심의내용서(1)_굴착승인 미굴착내역_도로굴착 복구비 정비대장-1 2" xfId="10110" xr:uid="{00000000-0005-0000-0000-000033130000}"/>
    <cellStyle name="_적격(화산) _3차구청심의내용서_3차구청심의내용서(1)_굴착승인 미굴착내역_도로굴착 복구비 정비대장-1 3" xfId="10109" xr:uid="{00000000-0005-0000-0000-000034130000}"/>
    <cellStyle name="_적격(화산) _3차구청심의내용서_3차구청심의내용서(1)_대모산길 수량산출서" xfId="5888" xr:uid="{00000000-0005-0000-0000-000035130000}"/>
    <cellStyle name="_적격(화산) _3차구청심의내용서_3차구청심의내용서(1)_대모산길 수량산출서 2" xfId="10111" xr:uid="{00000000-0005-0000-0000-000036130000}"/>
    <cellStyle name="_적격(화산) _3차구청심의내용서_3차구청심의내용서(1)_대모산길 수량산출서_개포동 달터공원외2개소" xfId="5889" xr:uid="{00000000-0005-0000-0000-000037130000}"/>
    <cellStyle name="_적격(화산) _3차구청심의내용서_3차구청심의내용서(1)_대모산길 수량산출서_개포동 달터공원외2개소 2" xfId="10112" xr:uid="{00000000-0005-0000-0000-000038130000}"/>
    <cellStyle name="_적격(화산) _3차구청심의내용서_3차구청심의내용서(1)_대모산길 수량산출서_개포동 달터공원외2개소_개원길경기여고주변외3최종" xfId="5890" xr:uid="{00000000-0005-0000-0000-000039130000}"/>
    <cellStyle name="_적격(화산) _3차구청심의내용서_3차구청심의내용서(1)_대모산길 수량산출서_개포동 달터공원외2개소_개원길경기여고주변외3최종 2" xfId="10113" xr:uid="{00000000-0005-0000-0000-00003A130000}"/>
    <cellStyle name="_적격(화산) _3차구청심의내용서_3차구청심의내용서(1)_대모산길 수량산출서_개포동 달터공원외2개소_수서동하나로길외1개소1차설계" xfId="5891" xr:uid="{00000000-0005-0000-0000-00003B130000}"/>
    <cellStyle name="_적격(화산) _3차구청심의내용서_3차구청심의내용서(1)_대모산길 수량산출서_개포동 달터공원외2개소_수서동하나로길외1개소1차설계 2" xfId="10114" xr:uid="{00000000-0005-0000-0000-00003C130000}"/>
    <cellStyle name="_적격(화산) _3차구청심의내용서_3차구청심의내용서(1)_대모산길 수량산출서_대모산준공-p" xfId="5892" xr:uid="{00000000-0005-0000-0000-00003D130000}"/>
    <cellStyle name="_적격(화산) _3차구청심의내용서_3차구청심의내용서(1)_대모산길 수량산출서_대모산준공-p 2" xfId="10115" xr:uid="{00000000-0005-0000-0000-00003E130000}"/>
    <cellStyle name="_적격(화산) _3차구청심의내용서_3차구청심의내용서(1)_대모산길 수량산출서_대모산준공-p_개원길경기여고주변외3최종" xfId="5893" xr:uid="{00000000-0005-0000-0000-00003F130000}"/>
    <cellStyle name="_적격(화산) _3차구청심의내용서_3차구청심의내용서(1)_대모산길 수량산출서_대모산준공-p_개원길경기여고주변외3최종 2" xfId="10116" xr:uid="{00000000-0005-0000-0000-000040130000}"/>
    <cellStyle name="_적격(화산) _3차구청심의내용서_3차구청심의내용서(1)_대모산길 수량산출서_대모산준공-p_수서동하나로길외1개소1차설계" xfId="5894" xr:uid="{00000000-0005-0000-0000-000041130000}"/>
    <cellStyle name="_적격(화산) _3차구청심의내용서_3차구청심의내용서(1)_대모산길 수량산출서_대모산준공-p_수서동하나로길외1개소1차설계 2" xfId="10117" xr:uid="{00000000-0005-0000-0000-000042130000}"/>
    <cellStyle name="_적격(화산) _3차구청심의내용서_3차구청심의내용서(1)_대모산길 수량산출서_설계서및수량산출서(계약)-설계변경-p" xfId="5895" xr:uid="{00000000-0005-0000-0000-000043130000}"/>
    <cellStyle name="_적격(화산) _3차구청심의내용서_3차구청심의내용서(1)_대모산길 수량산출서_설계서및수량산출서(계약)-설계변경-p 2" xfId="10118" xr:uid="{00000000-0005-0000-0000-000044130000}"/>
    <cellStyle name="_적격(화산) _3차구청심의내용서_3차구청심의내용서(1)_대모산길 수량산출서_설계서및수량산출서(계약)-설계변경-p_개원길경기여고주변외3최종" xfId="5896" xr:uid="{00000000-0005-0000-0000-000045130000}"/>
    <cellStyle name="_적격(화산) _3차구청심의내용서_3차구청심의내용서(1)_대모산길 수량산출서_설계서및수량산출서(계약)-설계변경-p_개원길경기여고주변외3최종 2" xfId="10119" xr:uid="{00000000-0005-0000-0000-000046130000}"/>
    <cellStyle name="_적격(화산) _3차구청심의내용서_3차구청심의내용서(1)_대모산길 수량산출서_설계서및수량산출서(계약)-설계변경-p_수서동하나로길외1개소1차설계" xfId="5897" xr:uid="{00000000-0005-0000-0000-000047130000}"/>
    <cellStyle name="_적격(화산) _3차구청심의내용서_3차구청심의내용서(1)_대모산길 수량산출서_설계서및수량산출서(계약)-설계변경-p_수서동하나로길외1개소1차설계 2" xfId="10120" xr:uid="{00000000-0005-0000-0000-000048130000}"/>
    <cellStyle name="_적격(화산) _3차구청심의내용서_3차구청심의내용서(1)_대모산길 수량산출서_설계서및수량산출서(계약)-설계변경-p-이전비변경" xfId="5898" xr:uid="{00000000-0005-0000-0000-000049130000}"/>
    <cellStyle name="_적격(화산) _3차구청심의내용서_3차구청심의내용서(1)_대모산길 수량산출서_설계서및수량산출서(계약)-설계변경-p-이전비변경 2" xfId="10121" xr:uid="{00000000-0005-0000-0000-00004A130000}"/>
    <cellStyle name="_적격(화산) _3차구청심의내용서_3차구청심의내용서(1)_대모산길 수량산출서_설계서및수량산출서(계약)-설계변경-p-이전비변경_개원길경기여고주변외3최종" xfId="5899" xr:uid="{00000000-0005-0000-0000-00004B130000}"/>
    <cellStyle name="_적격(화산) _3차구청심의내용서_3차구청심의내용서(1)_대모산길 수량산출서_설계서및수량산출서(계약)-설계변경-p-이전비변경_개원길경기여고주변외3최종 2" xfId="10122" xr:uid="{00000000-0005-0000-0000-00004C130000}"/>
    <cellStyle name="_적격(화산) _3차구청심의내용서_3차구청심의내용서(1)_대모산길 수량산출서_설계서및수량산출서(계약)-설계변경-p-이전비변경_수서동하나로길외1개소1차설계" xfId="5900" xr:uid="{00000000-0005-0000-0000-00004D130000}"/>
    <cellStyle name="_적격(화산) _3차구청심의내용서_3차구청심의내용서(1)_대모산길 수량산출서_설계서및수량산출서(계약)-설계변경-p-이전비변경_수서동하나로길외1개소1차설계 2" xfId="10123" xr:uid="{00000000-0005-0000-0000-00004E130000}"/>
    <cellStyle name="_적격(화산) _3차구청심의내용서_3차구청심의내용서(1)_대모산길 수량산출서_수량산출서" xfId="5901" xr:uid="{00000000-0005-0000-0000-00004F130000}"/>
    <cellStyle name="_적격(화산) _3차구청심의내용서_3차구청심의내용서(1)_대모산길 수량산출서_수량산출서 2" xfId="10124" xr:uid="{00000000-0005-0000-0000-000050130000}"/>
    <cellStyle name="_적격(화산) _3차구청심의내용서_3차구청심의내용서(1)_대모산길 수량산출서_수량산출서(보도육교)" xfId="5902" xr:uid="{00000000-0005-0000-0000-000051130000}"/>
    <cellStyle name="_적격(화산) _3차구청심의내용서_3차구청심의내용서(1)_대모산길 수량산출서_수량산출서(보도육교) 2" xfId="10125" xr:uid="{00000000-0005-0000-0000-000052130000}"/>
    <cellStyle name="_적격(화산) _3차구청심의내용서_3차구청심의내용서(1)_대모산길 수량산출서_수량산출서(보도육교)_수량산출서(보도육교)" xfId="5903" xr:uid="{00000000-0005-0000-0000-000053130000}"/>
    <cellStyle name="_적격(화산) _3차구청심의내용서_3차구청심의내용서(1)_대모산길 수량산출서_수량산출서(보도육교)_수량산출서(보도육교) 2" xfId="10126" xr:uid="{00000000-0005-0000-0000-000054130000}"/>
    <cellStyle name="_적격(화산) _3차구청심의내용서_3차구청심의내용서(1)_대모산길 수량산출서_수량산출서(보도육교)_수량산출서(양재천)" xfId="5904" xr:uid="{00000000-0005-0000-0000-000055130000}"/>
    <cellStyle name="_적격(화산) _3차구청심의내용서_3차구청심의내용서(1)_대모산길 수량산출서_수량산출서(보도육교)_수량산출서(양재천) 2" xfId="10127" xr:uid="{00000000-0005-0000-0000-000056130000}"/>
    <cellStyle name="_적격(화산) _3차구청심의내용서_3차구청심의내용서(1)_대모산길 수량산출서_수량산출서(영희초등학교)" xfId="5905" xr:uid="{00000000-0005-0000-0000-000057130000}"/>
    <cellStyle name="_적격(화산) _3차구청심의내용서_3차구청심의내용서(1)_대모산길 수량산출서_수량산출서(영희초등학교) 2" xfId="10128" xr:uid="{00000000-0005-0000-0000-000058130000}"/>
    <cellStyle name="_적격(화산) _3차구청심의내용서_3차구청심의내용서(1)_대모산길 수량산출서_수량산출서(영희초등학교)_개포동 달터공원외2개소" xfId="5906" xr:uid="{00000000-0005-0000-0000-000059130000}"/>
    <cellStyle name="_적격(화산) _3차구청심의내용서_3차구청심의내용서(1)_대모산길 수량산출서_수량산출서(영희초등학교)_개포동 달터공원외2개소 2" xfId="10129" xr:uid="{00000000-0005-0000-0000-00005A130000}"/>
    <cellStyle name="_적격(화산) _3차구청심의내용서_3차구청심의내용서(1)_대모산길 수량산출서_수량산출서(영희초등학교)_개포동 달터공원외2개소_개원길경기여고주변외3최종" xfId="5907" xr:uid="{00000000-0005-0000-0000-00005B130000}"/>
    <cellStyle name="_적격(화산) _3차구청심의내용서_3차구청심의내용서(1)_대모산길 수량산출서_수량산출서(영희초등학교)_개포동 달터공원외2개소_개원길경기여고주변외3최종 2" xfId="10130" xr:uid="{00000000-0005-0000-0000-00005C130000}"/>
    <cellStyle name="_적격(화산) _3차구청심의내용서_3차구청심의내용서(1)_대모산길 수량산출서_수량산출서(영희초등학교)_개포동 달터공원외2개소_수서동하나로길외1개소1차설계" xfId="5908" xr:uid="{00000000-0005-0000-0000-00005D130000}"/>
    <cellStyle name="_적격(화산) _3차구청심의내용서_3차구청심의내용서(1)_대모산길 수량산출서_수량산출서(영희초등학교)_개포동 달터공원외2개소_수서동하나로길외1개소1차설계 2" xfId="10131" xr:uid="{00000000-0005-0000-0000-00005E130000}"/>
    <cellStyle name="_적격(화산) _3차구청심의내용서_3차구청심의내용서(1)_대모산길 수량산출서_수량산출서(영희초등학교)_수량산출서(보도육교)" xfId="5909" xr:uid="{00000000-0005-0000-0000-00005F130000}"/>
    <cellStyle name="_적격(화산) _3차구청심의내용서_3차구청심의내용서(1)_대모산길 수량산출서_수량산출서(영희초등학교)_수량산출서(보도육교) 2" xfId="10132" xr:uid="{00000000-0005-0000-0000-000060130000}"/>
    <cellStyle name="_적격(화산) _3차구청심의내용서_3차구청심의내용서(1)_대모산길 수량산출서_수량산출서(영희초등학교)_수량산출서(보도육교)_수량산출서(보도육교)" xfId="5910" xr:uid="{00000000-0005-0000-0000-000061130000}"/>
    <cellStyle name="_적격(화산) _3차구청심의내용서_3차구청심의내용서(1)_대모산길 수량산출서_수량산출서(영희초등학교)_수량산출서(보도육교)_수량산출서(보도육교) 2" xfId="10133" xr:uid="{00000000-0005-0000-0000-000062130000}"/>
    <cellStyle name="_적격(화산) _3차구청심의내용서_3차구청심의내용서(1)_대모산길 수량산출서_수량산출서(영희초등학교)_수량산출서(보도육교)_수량산출서(양재천)" xfId="5911" xr:uid="{00000000-0005-0000-0000-000063130000}"/>
    <cellStyle name="_적격(화산) _3차구청심의내용서_3차구청심의내용서(1)_대모산길 수량산출서_수량산출서(영희초등학교)_수량산출서(보도육교)_수량산출서(양재천) 2" xfId="10134" xr:uid="{00000000-0005-0000-0000-000064130000}"/>
    <cellStyle name="_적격(화산) _3차구청심의내용서_3차구청심의내용서(1)_대모산길 수량산출서_수량산출서_개포동 달터공원외2개소" xfId="5912" xr:uid="{00000000-0005-0000-0000-000065130000}"/>
    <cellStyle name="_적격(화산) _3차구청심의내용서_3차구청심의내용서(1)_대모산길 수량산출서_수량산출서_개포동 달터공원외2개소 2" xfId="10135" xr:uid="{00000000-0005-0000-0000-000066130000}"/>
    <cellStyle name="_적격(화산) _3차구청심의내용서_3차구청심의내용서(1)_대모산길 수량산출서_수량산출서_개포동 달터공원외2개소_개원길경기여고주변외3최종" xfId="5913" xr:uid="{00000000-0005-0000-0000-000067130000}"/>
    <cellStyle name="_적격(화산) _3차구청심의내용서_3차구청심의내용서(1)_대모산길 수량산출서_수량산출서_개포동 달터공원외2개소_개원길경기여고주변외3최종 2" xfId="10136" xr:uid="{00000000-0005-0000-0000-000068130000}"/>
    <cellStyle name="_적격(화산) _3차구청심의내용서_3차구청심의내용서(1)_대모산길 수량산출서_수량산출서_개포동 달터공원외2개소_수서동하나로길외1개소1차설계" xfId="5914" xr:uid="{00000000-0005-0000-0000-000069130000}"/>
    <cellStyle name="_적격(화산) _3차구청심의내용서_3차구청심의내용서(1)_대모산길 수량산출서_수량산출서_개포동 달터공원외2개소_수서동하나로길외1개소1차설계 2" xfId="10137" xr:uid="{00000000-0005-0000-0000-00006A130000}"/>
    <cellStyle name="_적격(화산) _3차구청심의내용서_3차구청심의내용서(1)_대모산길 수량산출서_수량산출서_수량산출서(보도육교)" xfId="5915" xr:uid="{00000000-0005-0000-0000-00006B130000}"/>
    <cellStyle name="_적격(화산) _3차구청심의내용서_3차구청심의내용서(1)_대모산길 수량산출서_수량산출서_수량산출서(보도육교) 2" xfId="10138" xr:uid="{00000000-0005-0000-0000-00006C130000}"/>
    <cellStyle name="_적격(화산) _3차구청심의내용서_3차구청심의내용서(1)_대모산길 수량산출서_수량산출서_수량산출서(보도육교)_수량산출서(보도육교)" xfId="5916" xr:uid="{00000000-0005-0000-0000-00006D130000}"/>
    <cellStyle name="_적격(화산) _3차구청심의내용서_3차구청심의내용서(1)_대모산길 수량산출서_수량산출서_수량산출서(보도육교)_수량산출서(보도육교) 2" xfId="10139" xr:uid="{00000000-0005-0000-0000-00006E130000}"/>
    <cellStyle name="_적격(화산) _3차구청심의내용서_3차구청심의내용서(1)_대모산길 수량산출서_수량산출서_수량산출서(보도육교)_수량산출서(양재천)" xfId="5917" xr:uid="{00000000-0005-0000-0000-00006F130000}"/>
    <cellStyle name="_적격(화산) _3차구청심의내용서_3차구청심의내용서(1)_대모산길 수량산출서_수량산출서_수량산출서(보도육교)_수량산출서(양재천) 2" xfId="10140" xr:uid="{00000000-0005-0000-0000-000070130000}"/>
    <cellStyle name="_적격(화산) _3차구청심의내용서_3차구청심의내용서(1)_대모산길 수량산출서_수량산출서-p변경-폭변경-가로수분변경" xfId="5918" xr:uid="{00000000-0005-0000-0000-000071130000}"/>
    <cellStyle name="_적격(화산) _3차구청심의내용서_3차구청심의내용서(1)_대모산길 수량산출서_수량산출서-p변경-폭변경-가로수분변경 2" xfId="10141" xr:uid="{00000000-0005-0000-0000-000072130000}"/>
    <cellStyle name="_적격(화산) _3차구청심의내용서_3차구청심의내용서(1)_대모산길 수량산출서_수량산출서-p변경-폭변경-가로수분변경_개원길경기여고주변외3최종" xfId="5919" xr:uid="{00000000-0005-0000-0000-000073130000}"/>
    <cellStyle name="_적격(화산) _3차구청심의내용서_3차구청심의내용서(1)_대모산길 수량산출서_수량산출서-p변경-폭변경-가로수분변경_개원길경기여고주변외3최종 2" xfId="10142" xr:uid="{00000000-0005-0000-0000-000074130000}"/>
    <cellStyle name="_적격(화산) _3차구청심의내용서_3차구청심의내용서(1)_대모산길 수량산출서_수량산출서-p변경-폭변경-가로수분변경_수서동하나로길외1개소1차설계" xfId="5920" xr:uid="{00000000-0005-0000-0000-000075130000}"/>
    <cellStyle name="_적격(화산) _3차구청심의내용서_3차구청심의내용서(1)_대모산길 수량산출서_수량산출서-p변경-폭변경-가로수분변경_수서동하나로길외1개소1차설계 2" xfId="10143" xr:uid="{00000000-0005-0000-0000-000076130000}"/>
    <cellStyle name="_적격(화산) _3차구청심의내용서_3차구청심의내용서(1)_대모산길 수량산출서_역삼동619주변외 개소 수량산출서(수정)" xfId="5921" xr:uid="{00000000-0005-0000-0000-000077130000}"/>
    <cellStyle name="_적격(화산) _3차구청심의내용서_3차구청심의내용서(1)_대모산길 수량산출서_역삼동619주변외 개소 수량산출서(수정) 2" xfId="10144" xr:uid="{00000000-0005-0000-0000-000078130000}"/>
    <cellStyle name="_적격(화산) _3차구청심의내용서_3차구청심의내용서(1)_대모산길 수량산출서_역삼동619주변외 개소 수량산출서(수정)_개포동 달터공원외2개소" xfId="5922" xr:uid="{00000000-0005-0000-0000-000079130000}"/>
    <cellStyle name="_적격(화산) _3차구청심의내용서_3차구청심의내용서(1)_대모산길 수량산출서_역삼동619주변외 개소 수량산출서(수정)_개포동 달터공원외2개소 2" xfId="10145" xr:uid="{00000000-0005-0000-0000-00007A130000}"/>
    <cellStyle name="_적격(화산) _3차구청심의내용서_3차구청심의내용서(1)_대모산길 수량산출서_역삼동619주변외 개소 수량산출서(수정)_개포동 달터공원외2개소_개원길경기여고주변외3최종" xfId="5923" xr:uid="{00000000-0005-0000-0000-00007B130000}"/>
    <cellStyle name="_적격(화산) _3차구청심의내용서_3차구청심의내용서(1)_대모산길 수량산출서_역삼동619주변외 개소 수량산출서(수정)_개포동 달터공원외2개소_개원길경기여고주변외3최종 2" xfId="10146" xr:uid="{00000000-0005-0000-0000-00007C130000}"/>
    <cellStyle name="_적격(화산) _3차구청심의내용서_3차구청심의내용서(1)_대모산길 수량산출서_역삼동619주변외 개소 수량산출서(수정)_개포동 달터공원외2개소_수서동하나로길외1개소1차설계" xfId="5924" xr:uid="{00000000-0005-0000-0000-00007D130000}"/>
    <cellStyle name="_적격(화산) _3차구청심의내용서_3차구청심의내용서(1)_대모산길 수량산출서_역삼동619주변외 개소 수량산출서(수정)_개포동 달터공원외2개소_수서동하나로길외1개소1차설계 2" xfId="10147" xr:uid="{00000000-0005-0000-0000-00007E130000}"/>
    <cellStyle name="_적격(화산) _3차구청심의내용서_3차구청심의내용서(1)_대모산길 수량산출서_역삼동619주변외 개소 수량산출서(수정)_수량산출서(보도육교)" xfId="5925" xr:uid="{00000000-0005-0000-0000-00007F130000}"/>
    <cellStyle name="_적격(화산) _3차구청심의내용서_3차구청심의내용서(1)_대모산길 수량산출서_역삼동619주변외 개소 수량산출서(수정)_수량산출서(보도육교) 2" xfId="10148" xr:uid="{00000000-0005-0000-0000-000080130000}"/>
    <cellStyle name="_적격(화산) _3차구청심의내용서_3차구청심의내용서(1)_대모산길 수량산출서_역삼동619주변외 개소 수량산출서(수정)_수량산출서(보도육교)_수량산출서(보도육교)" xfId="5926" xr:uid="{00000000-0005-0000-0000-000081130000}"/>
    <cellStyle name="_적격(화산) _3차구청심의내용서_3차구청심의내용서(1)_대모산길 수량산출서_역삼동619주변외 개소 수량산출서(수정)_수량산출서(보도육교)_수량산출서(보도육교) 2" xfId="10149" xr:uid="{00000000-0005-0000-0000-000082130000}"/>
    <cellStyle name="_적격(화산) _3차구청심의내용서_3차구청심의내용서(1)_대모산길 수량산출서_역삼동619주변외 개소 수량산출서(수정)_수량산출서(보도육교)_수량산출서(양재천)" xfId="5927" xr:uid="{00000000-0005-0000-0000-000083130000}"/>
    <cellStyle name="_적격(화산) _3차구청심의내용서_3차구청심의내용서(1)_대모산길 수량산출서_역삼동619주변외 개소 수량산출서(수정)_수량산출서(보도육교)_수량산출서(양재천) 2" xfId="10150" xr:uid="{00000000-0005-0000-0000-000084130000}"/>
    <cellStyle name="_적격(화산) _3차구청심의내용서_3차구청심의내용서(1)_대모산길 수량산출서_영희초교 설계(탄성2+2.65보도 )" xfId="5928" xr:uid="{00000000-0005-0000-0000-000085130000}"/>
    <cellStyle name="_적격(화산) _3차구청심의내용서_3차구청심의내용서(1)_대모산길 수량산출서_영희초교 설계(탄성2+2.65보도 ) 2" xfId="10151" xr:uid="{00000000-0005-0000-0000-000086130000}"/>
    <cellStyle name="_적격(화산) _3차구청심의내용서_3차구청심의내용서(1)_대모산길 수량산출서_영희초교 설계(탄성2+2.65보도 )_개포동 달터공원외2개소" xfId="5929" xr:uid="{00000000-0005-0000-0000-000087130000}"/>
    <cellStyle name="_적격(화산) _3차구청심의내용서_3차구청심의내용서(1)_대모산길 수량산출서_영희초교 설계(탄성2+2.65보도 )_개포동 달터공원외2개소 2" xfId="10152" xr:uid="{00000000-0005-0000-0000-000088130000}"/>
    <cellStyle name="_적격(화산) _3차구청심의내용서_3차구청심의내용서(1)_대모산길 수량산출서_영희초교 설계(탄성2+2.65보도 )_개포동 달터공원외2개소_개원길경기여고주변외3최종" xfId="5930" xr:uid="{00000000-0005-0000-0000-000089130000}"/>
    <cellStyle name="_적격(화산) _3차구청심의내용서_3차구청심의내용서(1)_대모산길 수량산출서_영희초교 설계(탄성2+2.65보도 )_개포동 달터공원외2개소_개원길경기여고주변외3최종 2" xfId="10153" xr:uid="{00000000-0005-0000-0000-00008A130000}"/>
    <cellStyle name="_적격(화산) _3차구청심의내용서_3차구청심의내용서(1)_대모산길 수량산출서_영희초교 설계(탄성2+2.65보도 )_개포동 달터공원외2개소_수서동하나로길외1개소1차설계" xfId="5931" xr:uid="{00000000-0005-0000-0000-00008B130000}"/>
    <cellStyle name="_적격(화산) _3차구청심의내용서_3차구청심의내용서(1)_대모산길 수량산출서_영희초교 설계(탄성2+2.65보도 )_개포동 달터공원외2개소_수서동하나로길외1개소1차설계 2" xfId="10154" xr:uid="{00000000-0005-0000-0000-00008C130000}"/>
    <cellStyle name="_적격(화산) _3차구청심의내용서_3차구청심의내용서(1)_대모산길 수량산출서_영희초교 설계(탄성2+2.65보도 )_수량산출서(보도육교)" xfId="5932" xr:uid="{00000000-0005-0000-0000-00008D130000}"/>
    <cellStyle name="_적격(화산) _3차구청심의내용서_3차구청심의내용서(1)_대모산길 수량산출서_영희초교 설계(탄성2+2.65보도 )_수량산출서(보도육교) 2" xfId="10155" xr:uid="{00000000-0005-0000-0000-00008E130000}"/>
    <cellStyle name="_적격(화산) _3차구청심의내용서_3차구청심의내용서(1)_대모산길 수량산출서_영희초교 설계(탄성2+2.65보도 )_수량산출서(보도육교)_수량산출서(보도육교)" xfId="5933" xr:uid="{00000000-0005-0000-0000-00008F130000}"/>
    <cellStyle name="_적격(화산) _3차구청심의내용서_3차구청심의내용서(1)_대모산길 수량산출서_영희초교 설계(탄성2+2.65보도 )_수량산출서(보도육교)_수량산출서(보도육교) 2" xfId="10156" xr:uid="{00000000-0005-0000-0000-000090130000}"/>
    <cellStyle name="_적격(화산) _3차구청심의내용서_3차구청심의내용서(1)_대모산길 수량산출서_영희초교 설계(탄성2+2.65보도 )_수량산출서(보도육교)_수량산출서(양재천)" xfId="5934" xr:uid="{00000000-0005-0000-0000-000091130000}"/>
    <cellStyle name="_적격(화산) _3차구청심의내용서_3차구청심의내용서(1)_대모산길 수량산출서_영희초교 설계(탄성2+2.65보도 )_수량산출서(보도육교)_수량산출서(양재천) 2" xfId="10157" xr:uid="{00000000-0005-0000-0000-000092130000}"/>
    <cellStyle name="_적격(화산) _3차구청심의내용서_3차구청심의내용서(1)_도로굴착 복구비 정비대장-1" xfId="5935" xr:uid="{00000000-0005-0000-0000-000093130000}"/>
    <cellStyle name="_적격(화산) _3차구청심의내용서_3차구청심의내용서(1)_도로굴착 복구비 정비대장-1 2" xfId="10159" xr:uid="{00000000-0005-0000-0000-000094130000}"/>
    <cellStyle name="_적격(화산) _3차구청심의내용서_3차구청심의내용서(1)_도로굴착 복구비 정비대장-1 3" xfId="10158" xr:uid="{00000000-0005-0000-0000-000095130000}"/>
    <cellStyle name="_적격(화산) _3차구청심의내용서_3차구청심의내용서(1)_사본 - 2005년도 수량산출서(연재훈)" xfId="5936" xr:uid="{00000000-0005-0000-0000-000096130000}"/>
    <cellStyle name="_적격(화산) _3차구청심의내용서_3차구청심의내용서(1)_사본 - 2005년도 수량산출서(연재훈) 2" xfId="10160" xr:uid="{00000000-0005-0000-0000-000097130000}"/>
    <cellStyle name="_적격(화산) _3차구청심의내용서_3차구청심의내용서(1)_사본 - 2005년도 수량산출서(연재훈)_개포동 달터공원외2개소" xfId="5937" xr:uid="{00000000-0005-0000-0000-000098130000}"/>
    <cellStyle name="_적격(화산) _3차구청심의내용서_3차구청심의내용서(1)_사본 - 2005년도 수량산출서(연재훈)_개포동 달터공원외2개소 2" xfId="10161" xr:uid="{00000000-0005-0000-0000-000099130000}"/>
    <cellStyle name="_적격(화산) _3차구청심의내용서_3차구청심의내용서(1)_사본 - 2005년도 수량산출서(연재훈)_개포동 달터공원외2개소_개원길경기여고주변외3최종" xfId="5938" xr:uid="{00000000-0005-0000-0000-00009A130000}"/>
    <cellStyle name="_적격(화산) _3차구청심의내용서_3차구청심의내용서(1)_사본 - 2005년도 수량산출서(연재훈)_개포동 달터공원외2개소_개원길경기여고주변외3최종 2" xfId="10162" xr:uid="{00000000-0005-0000-0000-00009B130000}"/>
    <cellStyle name="_적격(화산) _3차구청심의내용서_3차구청심의내용서(1)_사본 - 2005년도 수량산출서(연재훈)_개포동 달터공원외2개소_수서동하나로길외1개소1차설계" xfId="5939" xr:uid="{00000000-0005-0000-0000-00009C130000}"/>
    <cellStyle name="_적격(화산) _3차구청심의내용서_3차구청심의내용서(1)_사본 - 2005년도 수량산출서(연재훈)_개포동 달터공원외2개소_수서동하나로길외1개소1차설계 2" xfId="10163" xr:uid="{00000000-0005-0000-0000-00009D130000}"/>
    <cellStyle name="_적격(화산) _3차구청심의내용서_3차구청심의내용서(1)_사본 - 2005년도 수량산출서(연재훈)_대모산준공-p" xfId="5940" xr:uid="{00000000-0005-0000-0000-00009E130000}"/>
    <cellStyle name="_적격(화산) _3차구청심의내용서_3차구청심의내용서(1)_사본 - 2005년도 수량산출서(연재훈)_대모산준공-p 2" xfId="10164" xr:uid="{00000000-0005-0000-0000-00009F130000}"/>
    <cellStyle name="_적격(화산) _3차구청심의내용서_3차구청심의내용서(1)_사본 - 2005년도 수량산출서(연재훈)_대모산준공-p_개원길경기여고주변외3최종" xfId="5941" xr:uid="{00000000-0005-0000-0000-0000A0130000}"/>
    <cellStyle name="_적격(화산) _3차구청심의내용서_3차구청심의내용서(1)_사본 - 2005년도 수량산출서(연재훈)_대모산준공-p_개원길경기여고주변외3최종 2" xfId="10165" xr:uid="{00000000-0005-0000-0000-0000A1130000}"/>
    <cellStyle name="_적격(화산) _3차구청심의내용서_3차구청심의내용서(1)_사본 - 2005년도 수량산출서(연재훈)_대모산준공-p_수서동하나로길외1개소1차설계" xfId="5942" xr:uid="{00000000-0005-0000-0000-0000A2130000}"/>
    <cellStyle name="_적격(화산) _3차구청심의내용서_3차구청심의내용서(1)_사본 - 2005년도 수량산출서(연재훈)_대모산준공-p_수서동하나로길외1개소1차설계 2" xfId="10166" xr:uid="{00000000-0005-0000-0000-0000A3130000}"/>
    <cellStyle name="_적격(화산) _3차구청심의내용서_3차구청심의내용서(1)_사본 - 2005년도 수량산출서(연재훈)_설계서및수량산출서(계약)-설계변경-p" xfId="5943" xr:uid="{00000000-0005-0000-0000-0000A4130000}"/>
    <cellStyle name="_적격(화산) _3차구청심의내용서_3차구청심의내용서(1)_사본 - 2005년도 수량산출서(연재훈)_설계서및수량산출서(계약)-설계변경-p 2" xfId="10167" xr:uid="{00000000-0005-0000-0000-0000A5130000}"/>
    <cellStyle name="_적격(화산) _3차구청심의내용서_3차구청심의내용서(1)_사본 - 2005년도 수량산출서(연재훈)_설계서및수량산출서(계약)-설계변경-p_개원길경기여고주변외3최종" xfId="5944" xr:uid="{00000000-0005-0000-0000-0000A6130000}"/>
    <cellStyle name="_적격(화산) _3차구청심의내용서_3차구청심의내용서(1)_사본 - 2005년도 수량산출서(연재훈)_설계서및수량산출서(계약)-설계변경-p_개원길경기여고주변외3최종 2" xfId="10168" xr:uid="{00000000-0005-0000-0000-0000A7130000}"/>
    <cellStyle name="_적격(화산) _3차구청심의내용서_3차구청심의내용서(1)_사본 - 2005년도 수량산출서(연재훈)_설계서및수량산출서(계약)-설계변경-p_수서동하나로길외1개소1차설계" xfId="5945" xr:uid="{00000000-0005-0000-0000-0000A8130000}"/>
    <cellStyle name="_적격(화산) _3차구청심의내용서_3차구청심의내용서(1)_사본 - 2005년도 수량산출서(연재훈)_설계서및수량산출서(계약)-설계변경-p_수서동하나로길외1개소1차설계 2" xfId="10169" xr:uid="{00000000-0005-0000-0000-0000A9130000}"/>
    <cellStyle name="_적격(화산) _3차구청심의내용서_3차구청심의내용서(1)_사본 - 2005년도 수량산출서(연재훈)_설계서및수량산출서(계약)-설계변경-p-이전비변경" xfId="5946" xr:uid="{00000000-0005-0000-0000-0000AA130000}"/>
    <cellStyle name="_적격(화산) _3차구청심의내용서_3차구청심의내용서(1)_사본 - 2005년도 수량산출서(연재훈)_설계서및수량산출서(계약)-설계변경-p-이전비변경 2" xfId="10170" xr:uid="{00000000-0005-0000-0000-0000AB130000}"/>
    <cellStyle name="_적격(화산) _3차구청심의내용서_3차구청심의내용서(1)_사본 - 2005년도 수량산출서(연재훈)_설계서및수량산출서(계약)-설계변경-p-이전비변경_개원길경기여고주변외3최종" xfId="5947" xr:uid="{00000000-0005-0000-0000-0000AC130000}"/>
    <cellStyle name="_적격(화산) _3차구청심의내용서_3차구청심의내용서(1)_사본 - 2005년도 수량산출서(연재훈)_설계서및수량산출서(계약)-설계변경-p-이전비변경_개원길경기여고주변외3최종 2" xfId="10171" xr:uid="{00000000-0005-0000-0000-0000AD130000}"/>
    <cellStyle name="_적격(화산) _3차구청심의내용서_3차구청심의내용서(1)_사본 - 2005년도 수량산출서(연재훈)_설계서및수량산출서(계약)-설계변경-p-이전비변경_수서동하나로길외1개소1차설계" xfId="5948" xr:uid="{00000000-0005-0000-0000-0000AE130000}"/>
    <cellStyle name="_적격(화산) _3차구청심의내용서_3차구청심의내용서(1)_사본 - 2005년도 수량산출서(연재훈)_설계서및수량산출서(계약)-설계변경-p-이전비변경_수서동하나로길외1개소1차설계 2" xfId="10172" xr:uid="{00000000-0005-0000-0000-0000AF130000}"/>
    <cellStyle name="_적격(화산) _3차구청심의내용서_3차구청심의내용서(1)_사본 - 2005년도 수량산출서(연재훈)_수량산출서" xfId="5949" xr:uid="{00000000-0005-0000-0000-0000B0130000}"/>
    <cellStyle name="_적격(화산) _3차구청심의내용서_3차구청심의내용서(1)_사본 - 2005년도 수량산출서(연재훈)_수량산출서 2" xfId="10173" xr:uid="{00000000-0005-0000-0000-0000B1130000}"/>
    <cellStyle name="_적격(화산) _3차구청심의내용서_3차구청심의내용서(1)_사본 - 2005년도 수량산출서(연재훈)_수량산출서(보도육교)" xfId="5950" xr:uid="{00000000-0005-0000-0000-0000B2130000}"/>
    <cellStyle name="_적격(화산) _3차구청심의내용서_3차구청심의내용서(1)_사본 - 2005년도 수량산출서(연재훈)_수량산출서(보도육교) 2" xfId="10174" xr:uid="{00000000-0005-0000-0000-0000B3130000}"/>
    <cellStyle name="_적격(화산) _3차구청심의내용서_3차구청심의내용서(1)_사본 - 2005년도 수량산출서(연재훈)_수량산출서(보도육교)_수량산출서(보도육교)" xfId="5951" xr:uid="{00000000-0005-0000-0000-0000B4130000}"/>
    <cellStyle name="_적격(화산) _3차구청심의내용서_3차구청심의내용서(1)_사본 - 2005년도 수량산출서(연재훈)_수량산출서(보도육교)_수량산출서(보도육교) 2" xfId="10175" xr:uid="{00000000-0005-0000-0000-0000B5130000}"/>
    <cellStyle name="_적격(화산) _3차구청심의내용서_3차구청심의내용서(1)_사본 - 2005년도 수량산출서(연재훈)_수량산출서(보도육교)_수량산출서(양재천)" xfId="5952" xr:uid="{00000000-0005-0000-0000-0000B6130000}"/>
    <cellStyle name="_적격(화산) _3차구청심의내용서_3차구청심의내용서(1)_사본 - 2005년도 수량산출서(연재훈)_수량산출서(보도육교)_수량산출서(양재천) 2" xfId="10176" xr:uid="{00000000-0005-0000-0000-0000B7130000}"/>
    <cellStyle name="_적격(화산) _3차구청심의내용서_3차구청심의내용서(1)_사본 - 2005년도 수량산출서(연재훈)_수량산출서(영희초등학교)" xfId="5953" xr:uid="{00000000-0005-0000-0000-0000B8130000}"/>
    <cellStyle name="_적격(화산) _3차구청심의내용서_3차구청심의내용서(1)_사본 - 2005년도 수량산출서(연재훈)_수량산출서(영희초등학교) 2" xfId="10177" xr:uid="{00000000-0005-0000-0000-0000B9130000}"/>
    <cellStyle name="_적격(화산) _3차구청심의내용서_3차구청심의내용서(1)_사본 - 2005년도 수량산출서(연재훈)_수량산출서(영희초등학교)_개포동 달터공원외2개소" xfId="5954" xr:uid="{00000000-0005-0000-0000-0000BA130000}"/>
    <cellStyle name="_적격(화산) _3차구청심의내용서_3차구청심의내용서(1)_사본 - 2005년도 수량산출서(연재훈)_수량산출서(영희초등학교)_개포동 달터공원외2개소 2" xfId="10178" xr:uid="{00000000-0005-0000-0000-0000BB130000}"/>
    <cellStyle name="_적격(화산) _3차구청심의내용서_3차구청심의내용서(1)_사본 - 2005년도 수량산출서(연재훈)_수량산출서(영희초등학교)_개포동 달터공원외2개소_개원길경기여고주변외3최종" xfId="5955" xr:uid="{00000000-0005-0000-0000-0000BC130000}"/>
    <cellStyle name="_적격(화산) _3차구청심의내용서_3차구청심의내용서(1)_사본 - 2005년도 수량산출서(연재훈)_수량산출서(영희초등학교)_개포동 달터공원외2개소_개원길경기여고주변외3최종 2" xfId="10179" xr:uid="{00000000-0005-0000-0000-0000BD130000}"/>
    <cellStyle name="_적격(화산) _3차구청심의내용서_3차구청심의내용서(1)_사본 - 2005년도 수량산출서(연재훈)_수량산출서(영희초등학교)_개포동 달터공원외2개소_수서동하나로길외1개소1차설계" xfId="5956" xr:uid="{00000000-0005-0000-0000-0000BE130000}"/>
    <cellStyle name="_적격(화산) _3차구청심의내용서_3차구청심의내용서(1)_사본 - 2005년도 수량산출서(연재훈)_수량산출서(영희초등학교)_개포동 달터공원외2개소_수서동하나로길외1개소1차설계 2" xfId="10180" xr:uid="{00000000-0005-0000-0000-0000BF130000}"/>
    <cellStyle name="_적격(화산) _3차구청심의내용서_3차구청심의내용서(1)_사본 - 2005년도 수량산출서(연재훈)_수량산출서(영희초등학교)_수량산출서(보도육교)" xfId="5957" xr:uid="{00000000-0005-0000-0000-0000C0130000}"/>
    <cellStyle name="_적격(화산) _3차구청심의내용서_3차구청심의내용서(1)_사본 - 2005년도 수량산출서(연재훈)_수량산출서(영희초등학교)_수량산출서(보도육교) 2" xfId="10181" xr:uid="{00000000-0005-0000-0000-0000C1130000}"/>
    <cellStyle name="_적격(화산) _3차구청심의내용서_3차구청심의내용서(1)_사본 - 2005년도 수량산출서(연재훈)_수량산출서(영희초등학교)_수량산출서(보도육교)_수량산출서(보도육교)" xfId="5958" xr:uid="{00000000-0005-0000-0000-0000C2130000}"/>
    <cellStyle name="_적격(화산) _3차구청심의내용서_3차구청심의내용서(1)_사본 - 2005년도 수량산출서(연재훈)_수량산출서(영희초등학교)_수량산출서(보도육교)_수량산출서(보도육교) 2" xfId="10182" xr:uid="{00000000-0005-0000-0000-0000C3130000}"/>
    <cellStyle name="_적격(화산) _3차구청심의내용서_3차구청심의내용서(1)_사본 - 2005년도 수량산출서(연재훈)_수량산출서(영희초등학교)_수량산출서(보도육교)_수량산출서(양재천)" xfId="5959" xr:uid="{00000000-0005-0000-0000-0000C4130000}"/>
    <cellStyle name="_적격(화산) _3차구청심의내용서_3차구청심의내용서(1)_사본 - 2005년도 수량산출서(연재훈)_수량산출서(영희초등학교)_수량산출서(보도육교)_수량산출서(양재천) 2" xfId="10183" xr:uid="{00000000-0005-0000-0000-0000C5130000}"/>
    <cellStyle name="_적격(화산) _3차구청심의내용서_3차구청심의내용서(1)_사본 - 2005년도 수량산출서(연재훈)_수량산출서_개포동 달터공원외2개소" xfId="5960" xr:uid="{00000000-0005-0000-0000-0000C6130000}"/>
    <cellStyle name="_적격(화산) _3차구청심의내용서_3차구청심의내용서(1)_사본 - 2005년도 수량산출서(연재훈)_수량산출서_개포동 달터공원외2개소 2" xfId="10184" xr:uid="{00000000-0005-0000-0000-0000C7130000}"/>
    <cellStyle name="_적격(화산) _3차구청심의내용서_3차구청심의내용서(1)_사본 - 2005년도 수량산출서(연재훈)_수량산출서_개포동 달터공원외2개소_개원길경기여고주변외3최종" xfId="5961" xr:uid="{00000000-0005-0000-0000-0000C8130000}"/>
    <cellStyle name="_적격(화산) _3차구청심의내용서_3차구청심의내용서(1)_사본 - 2005년도 수량산출서(연재훈)_수량산출서_개포동 달터공원외2개소_개원길경기여고주변외3최종 2" xfId="10185" xr:uid="{00000000-0005-0000-0000-0000C9130000}"/>
    <cellStyle name="_적격(화산) _3차구청심의내용서_3차구청심의내용서(1)_사본 - 2005년도 수량산출서(연재훈)_수량산출서_개포동 달터공원외2개소_수서동하나로길외1개소1차설계" xfId="5962" xr:uid="{00000000-0005-0000-0000-0000CA130000}"/>
    <cellStyle name="_적격(화산) _3차구청심의내용서_3차구청심의내용서(1)_사본 - 2005년도 수량산출서(연재훈)_수량산출서_개포동 달터공원외2개소_수서동하나로길외1개소1차설계 2" xfId="10186" xr:uid="{00000000-0005-0000-0000-0000CB130000}"/>
    <cellStyle name="_적격(화산) _3차구청심의내용서_3차구청심의내용서(1)_사본 - 2005년도 수량산출서(연재훈)_수량산출서_수량산출서(보도육교)" xfId="5963" xr:uid="{00000000-0005-0000-0000-0000CC130000}"/>
    <cellStyle name="_적격(화산) _3차구청심의내용서_3차구청심의내용서(1)_사본 - 2005년도 수량산출서(연재훈)_수량산출서_수량산출서(보도육교) 2" xfId="10187" xr:uid="{00000000-0005-0000-0000-0000CD130000}"/>
    <cellStyle name="_적격(화산) _3차구청심의내용서_3차구청심의내용서(1)_사본 - 2005년도 수량산출서(연재훈)_수량산출서_수량산출서(보도육교)_수량산출서(보도육교)" xfId="5964" xr:uid="{00000000-0005-0000-0000-0000CE130000}"/>
    <cellStyle name="_적격(화산) _3차구청심의내용서_3차구청심의내용서(1)_사본 - 2005년도 수량산출서(연재훈)_수량산출서_수량산출서(보도육교)_수량산출서(보도육교) 2" xfId="10188" xr:uid="{00000000-0005-0000-0000-0000CF130000}"/>
    <cellStyle name="_적격(화산) _3차구청심의내용서_3차구청심의내용서(1)_사본 - 2005년도 수량산출서(연재훈)_수량산출서_수량산출서(보도육교)_수량산출서(양재천)" xfId="5965" xr:uid="{00000000-0005-0000-0000-0000D0130000}"/>
    <cellStyle name="_적격(화산) _3차구청심의내용서_3차구청심의내용서(1)_사본 - 2005년도 수량산출서(연재훈)_수량산출서_수량산출서(보도육교)_수량산출서(양재천) 2" xfId="10189" xr:uid="{00000000-0005-0000-0000-0000D1130000}"/>
    <cellStyle name="_적격(화산) _3차구청심의내용서_3차구청심의내용서(1)_사본 - 2005년도 수량산출서(연재훈)_수량산출서-p변경-폭변경-가로수분변경" xfId="5966" xr:uid="{00000000-0005-0000-0000-0000D2130000}"/>
    <cellStyle name="_적격(화산) _3차구청심의내용서_3차구청심의내용서(1)_사본 - 2005년도 수량산출서(연재훈)_수량산출서-p변경-폭변경-가로수분변경 2" xfId="10190" xr:uid="{00000000-0005-0000-0000-0000D3130000}"/>
    <cellStyle name="_적격(화산) _3차구청심의내용서_3차구청심의내용서(1)_사본 - 2005년도 수량산출서(연재훈)_수량산출서-p변경-폭변경-가로수분변경_개원길경기여고주변외3최종" xfId="5967" xr:uid="{00000000-0005-0000-0000-0000D4130000}"/>
    <cellStyle name="_적격(화산) _3차구청심의내용서_3차구청심의내용서(1)_사본 - 2005년도 수량산출서(연재훈)_수량산출서-p변경-폭변경-가로수분변경_개원길경기여고주변외3최종 2" xfId="10191" xr:uid="{00000000-0005-0000-0000-0000D5130000}"/>
    <cellStyle name="_적격(화산) _3차구청심의내용서_3차구청심의내용서(1)_사본 - 2005년도 수량산출서(연재훈)_수량산출서-p변경-폭변경-가로수분변경_수서동하나로길외1개소1차설계" xfId="5968" xr:uid="{00000000-0005-0000-0000-0000D6130000}"/>
    <cellStyle name="_적격(화산) _3차구청심의내용서_3차구청심의내용서(1)_사본 - 2005년도 수량산출서(연재훈)_수량산출서-p변경-폭변경-가로수분변경_수서동하나로길외1개소1차설계 2" xfId="10192" xr:uid="{00000000-0005-0000-0000-0000D7130000}"/>
    <cellStyle name="_적격(화산) _3차구청심의내용서_3차구청심의내용서(1)_사본 - 2005년도 수량산출서(연재훈)_역삼동619주변외 개소 수량산출서(수정)" xfId="5969" xr:uid="{00000000-0005-0000-0000-0000D8130000}"/>
    <cellStyle name="_적격(화산) _3차구청심의내용서_3차구청심의내용서(1)_사본 - 2005년도 수량산출서(연재훈)_역삼동619주변외 개소 수량산출서(수정) 2" xfId="10193" xr:uid="{00000000-0005-0000-0000-0000D9130000}"/>
    <cellStyle name="_적격(화산) _3차구청심의내용서_3차구청심의내용서(1)_사본 - 2005년도 수량산출서(연재훈)_역삼동619주변외 개소 수량산출서(수정)_개포동 달터공원외2개소" xfId="5970" xr:uid="{00000000-0005-0000-0000-0000DA130000}"/>
    <cellStyle name="_적격(화산) _3차구청심의내용서_3차구청심의내용서(1)_사본 - 2005년도 수량산출서(연재훈)_역삼동619주변외 개소 수량산출서(수정)_개포동 달터공원외2개소 2" xfId="10194" xr:uid="{00000000-0005-0000-0000-0000DB130000}"/>
    <cellStyle name="_적격(화산) _3차구청심의내용서_3차구청심의내용서(1)_사본 - 2005년도 수량산출서(연재훈)_역삼동619주변외 개소 수량산출서(수정)_개포동 달터공원외2개소_개원길경기여고주변외3최종" xfId="5971" xr:uid="{00000000-0005-0000-0000-0000DC130000}"/>
    <cellStyle name="_적격(화산) _3차구청심의내용서_3차구청심의내용서(1)_사본 - 2005년도 수량산출서(연재훈)_역삼동619주변외 개소 수량산출서(수정)_개포동 달터공원외2개소_개원길경기여고주변외3최종 2" xfId="10195" xr:uid="{00000000-0005-0000-0000-0000DD130000}"/>
    <cellStyle name="_적격(화산) _3차구청심의내용서_3차구청심의내용서(1)_사본 - 2005년도 수량산출서(연재훈)_역삼동619주변외 개소 수량산출서(수정)_개포동 달터공원외2개소_수서동하나로길외1개소1차설계" xfId="5972" xr:uid="{00000000-0005-0000-0000-0000DE130000}"/>
    <cellStyle name="_적격(화산) _3차구청심의내용서_3차구청심의내용서(1)_사본 - 2005년도 수량산출서(연재훈)_역삼동619주변외 개소 수량산출서(수정)_개포동 달터공원외2개소_수서동하나로길외1개소1차설계 2" xfId="10196" xr:uid="{00000000-0005-0000-0000-0000DF130000}"/>
    <cellStyle name="_적격(화산) _3차구청심의내용서_3차구청심의내용서(1)_사본 - 2005년도 수량산출서(연재훈)_역삼동619주변외 개소 수량산출서(수정)_수량산출서(보도육교)" xfId="5973" xr:uid="{00000000-0005-0000-0000-0000E0130000}"/>
    <cellStyle name="_적격(화산) _3차구청심의내용서_3차구청심의내용서(1)_사본 - 2005년도 수량산출서(연재훈)_역삼동619주변외 개소 수량산출서(수정)_수량산출서(보도육교) 2" xfId="10197" xr:uid="{00000000-0005-0000-0000-0000E1130000}"/>
    <cellStyle name="_적격(화산) _3차구청심의내용서_3차구청심의내용서(1)_사본 - 2005년도 수량산출서(연재훈)_역삼동619주변외 개소 수량산출서(수정)_수량산출서(보도육교)_수량산출서(보도육교)" xfId="5974" xr:uid="{00000000-0005-0000-0000-0000E2130000}"/>
    <cellStyle name="_적격(화산) _3차구청심의내용서_3차구청심의내용서(1)_사본 - 2005년도 수량산출서(연재훈)_역삼동619주변외 개소 수량산출서(수정)_수량산출서(보도육교)_수량산출서(보도육교) 2" xfId="10198" xr:uid="{00000000-0005-0000-0000-0000E3130000}"/>
    <cellStyle name="_적격(화산) _3차구청심의내용서_3차구청심의내용서(1)_사본 - 2005년도 수량산출서(연재훈)_역삼동619주변외 개소 수량산출서(수정)_수량산출서(보도육교)_수량산출서(양재천)" xfId="5975" xr:uid="{00000000-0005-0000-0000-0000E4130000}"/>
    <cellStyle name="_적격(화산) _3차구청심의내용서_3차구청심의내용서(1)_사본 - 2005년도 수량산출서(연재훈)_역삼동619주변외 개소 수량산출서(수정)_수량산출서(보도육교)_수량산출서(양재천) 2" xfId="10199" xr:uid="{00000000-0005-0000-0000-0000E5130000}"/>
    <cellStyle name="_적격(화산) _3차구청심의내용서_3차구청심의내용서(1)_사본 - 2005년도 수량산출서(연재훈)_영희초교 설계(탄성2+2.65보도 )" xfId="5976" xr:uid="{00000000-0005-0000-0000-0000E6130000}"/>
    <cellStyle name="_적격(화산) _3차구청심의내용서_3차구청심의내용서(1)_사본 - 2005년도 수량산출서(연재훈)_영희초교 설계(탄성2+2.65보도 ) 2" xfId="10200" xr:uid="{00000000-0005-0000-0000-0000E7130000}"/>
    <cellStyle name="_적격(화산) _3차구청심의내용서_3차구청심의내용서(1)_사본 - 2005년도 수량산출서(연재훈)_영희초교 설계(탄성2+2.65보도 )_개포동 달터공원외2개소" xfId="5977" xr:uid="{00000000-0005-0000-0000-0000E8130000}"/>
    <cellStyle name="_적격(화산) _3차구청심의내용서_3차구청심의내용서(1)_사본 - 2005년도 수량산출서(연재훈)_영희초교 설계(탄성2+2.65보도 )_개포동 달터공원외2개소 2" xfId="10201" xr:uid="{00000000-0005-0000-0000-0000E9130000}"/>
    <cellStyle name="_적격(화산) _3차구청심의내용서_3차구청심의내용서(1)_사본 - 2005년도 수량산출서(연재훈)_영희초교 설계(탄성2+2.65보도 )_개포동 달터공원외2개소_개원길경기여고주변외3최종" xfId="5978" xr:uid="{00000000-0005-0000-0000-0000EA130000}"/>
    <cellStyle name="_적격(화산) _3차구청심의내용서_3차구청심의내용서(1)_사본 - 2005년도 수량산출서(연재훈)_영희초교 설계(탄성2+2.65보도 )_개포동 달터공원외2개소_개원길경기여고주변외3최종 2" xfId="10202" xr:uid="{00000000-0005-0000-0000-0000EB130000}"/>
    <cellStyle name="_적격(화산) _3차구청심의내용서_3차구청심의내용서(1)_사본 - 2005년도 수량산출서(연재훈)_영희초교 설계(탄성2+2.65보도 )_개포동 달터공원외2개소_수서동하나로길외1개소1차설계" xfId="5979" xr:uid="{00000000-0005-0000-0000-0000EC130000}"/>
    <cellStyle name="_적격(화산) _3차구청심의내용서_3차구청심의내용서(1)_사본 - 2005년도 수량산출서(연재훈)_영희초교 설계(탄성2+2.65보도 )_개포동 달터공원외2개소_수서동하나로길외1개소1차설계 2" xfId="10203" xr:uid="{00000000-0005-0000-0000-0000ED130000}"/>
    <cellStyle name="_적격(화산) _3차구청심의내용서_3차구청심의내용서(1)_사본 - 2005년도 수량산출서(연재훈)_영희초교 설계(탄성2+2.65보도 )_수량산출서(보도육교)" xfId="5980" xr:uid="{00000000-0005-0000-0000-0000EE130000}"/>
    <cellStyle name="_적격(화산) _3차구청심의내용서_3차구청심의내용서(1)_사본 - 2005년도 수량산출서(연재훈)_영희초교 설계(탄성2+2.65보도 )_수량산출서(보도육교) 2" xfId="10204" xr:uid="{00000000-0005-0000-0000-0000EF130000}"/>
    <cellStyle name="_적격(화산) _3차구청심의내용서_3차구청심의내용서(1)_사본 - 2005년도 수량산출서(연재훈)_영희초교 설계(탄성2+2.65보도 )_수량산출서(보도육교)_수량산출서(보도육교)" xfId="5981" xr:uid="{00000000-0005-0000-0000-0000F0130000}"/>
    <cellStyle name="_적격(화산) _3차구청심의내용서_3차구청심의내용서(1)_사본 - 2005년도 수량산출서(연재훈)_영희초교 설계(탄성2+2.65보도 )_수량산출서(보도육교)_수량산출서(보도육교) 2" xfId="10205" xr:uid="{00000000-0005-0000-0000-0000F1130000}"/>
    <cellStyle name="_적격(화산) _3차구청심의내용서_3차구청심의내용서(1)_사본 - 2005년도 수량산출서(연재훈)_영희초교 설계(탄성2+2.65보도 )_수량산출서(보도육교)_수량산출서(양재천)" xfId="5982" xr:uid="{00000000-0005-0000-0000-0000F2130000}"/>
    <cellStyle name="_적격(화산) _3차구청심의내용서_3차구청심의내용서(1)_사본 - 2005년도 수량산출서(연재훈)_영희초교 설계(탄성2+2.65보도 )_수량산출서(보도육교)_수량산출서(양재천) 2" xfId="10206" xr:uid="{00000000-0005-0000-0000-0000F3130000}"/>
    <cellStyle name="_적격(화산) _3차구청심의내용서_3차구청심의내용서(1)_수량산출서" xfId="5983" xr:uid="{00000000-0005-0000-0000-0000F4130000}"/>
    <cellStyle name="_적격(화산) _3차구청심의내용서_3차구청심의내용서(1)_수량산출서 2" xfId="10208" xr:uid="{00000000-0005-0000-0000-0000F5130000}"/>
    <cellStyle name="_적격(화산) _3차구청심의내용서_3차구청심의내용서(1)_수량산출서 3" xfId="10207" xr:uid="{00000000-0005-0000-0000-0000F6130000}"/>
    <cellStyle name="_적격(화산) _3차구청심의내용서_3차구청심의내용서(1)_수량산출서(보도육교)" xfId="5984" xr:uid="{00000000-0005-0000-0000-0000F7130000}"/>
    <cellStyle name="_적격(화산) _3차구청심의내용서_3차구청심의내용서(1)_수량산출서(보도육교) 2" xfId="10209" xr:uid="{00000000-0005-0000-0000-0000F8130000}"/>
    <cellStyle name="_적격(화산) _3차구청심의내용서_3차구청심의내용서(1)_수량산출서(보도육교)_수량산출서(보도육교)" xfId="5985" xr:uid="{00000000-0005-0000-0000-0000F9130000}"/>
    <cellStyle name="_적격(화산) _3차구청심의내용서_3차구청심의내용서(1)_수량산출서(보도육교)_수량산출서(보도육교) 2" xfId="10210" xr:uid="{00000000-0005-0000-0000-0000FA130000}"/>
    <cellStyle name="_적격(화산) _3차구청심의내용서_3차구청심의내용서(1)_수량산출서(보도육교)_수량산출서(양재천)" xfId="5986" xr:uid="{00000000-0005-0000-0000-0000FB130000}"/>
    <cellStyle name="_적격(화산) _3차구청심의내용서_3차구청심의내용서(1)_수량산출서(보도육교)_수량산출서(양재천) 2" xfId="10211" xr:uid="{00000000-0005-0000-0000-0000FC130000}"/>
    <cellStyle name="_적격(화산) _3차구청심의내용서_3차구청심의내용서(1)_역삼동619주변외 12개소 수량산출서" xfId="5987" xr:uid="{00000000-0005-0000-0000-0000FD130000}"/>
    <cellStyle name="_적격(화산) _3차구청심의내용서_3차구청심의내용서(1)_역삼동619주변외 12개소 수량산출서 2" xfId="10212" xr:uid="{00000000-0005-0000-0000-0000FE130000}"/>
    <cellStyle name="_적격(화산) _3차구청심의내용서_3차구청심의내용서(1)_역삼동619주변외 12개소 수량산출서_개포동 달터공원외2개소" xfId="5988" xr:uid="{00000000-0005-0000-0000-0000FF130000}"/>
    <cellStyle name="_적격(화산) _3차구청심의내용서_3차구청심의내용서(1)_역삼동619주변외 12개소 수량산출서_개포동 달터공원외2개소 2" xfId="10213" xr:uid="{00000000-0005-0000-0000-000000140000}"/>
    <cellStyle name="_적격(화산) _3차구청심의내용서_3차구청심의내용서(1)_역삼동619주변외 12개소 수량산출서_개포동 달터공원외2개소_개원길경기여고주변외3최종" xfId="5989" xr:uid="{00000000-0005-0000-0000-000001140000}"/>
    <cellStyle name="_적격(화산) _3차구청심의내용서_3차구청심의내용서(1)_역삼동619주변외 12개소 수량산출서_개포동 달터공원외2개소_개원길경기여고주변외3최종 2" xfId="10214" xr:uid="{00000000-0005-0000-0000-000002140000}"/>
    <cellStyle name="_적격(화산) _3차구청심의내용서_3차구청심의내용서(1)_역삼동619주변외 12개소 수량산출서_개포동 달터공원외2개소_수서동하나로길외1개소1차설계" xfId="5990" xr:uid="{00000000-0005-0000-0000-000003140000}"/>
    <cellStyle name="_적격(화산) _3차구청심의내용서_3차구청심의내용서(1)_역삼동619주변외 12개소 수량산출서_개포동 달터공원외2개소_수서동하나로길외1개소1차설계 2" xfId="10215" xr:uid="{00000000-0005-0000-0000-000004140000}"/>
    <cellStyle name="_적격(화산) _3차구청심의내용서_3차구청심의내용서(1)_역삼동619주변외 12개소 수량산출서_수량산출서" xfId="5991" xr:uid="{00000000-0005-0000-0000-000005140000}"/>
    <cellStyle name="_적격(화산) _3차구청심의내용서_3차구청심의내용서(1)_역삼동619주변외 12개소 수량산출서_수량산출서 2" xfId="10216" xr:uid="{00000000-0005-0000-0000-000006140000}"/>
    <cellStyle name="_적격(화산) _3차구청심의내용서_3차구청심의내용서(1)_역삼동619주변외 12개소 수량산출서_수량산출서(보도육교)" xfId="5992" xr:uid="{00000000-0005-0000-0000-000007140000}"/>
    <cellStyle name="_적격(화산) _3차구청심의내용서_3차구청심의내용서(1)_역삼동619주변외 12개소 수량산출서_수량산출서(보도육교) 2" xfId="10217" xr:uid="{00000000-0005-0000-0000-000008140000}"/>
    <cellStyle name="_적격(화산) _3차구청심의내용서_3차구청심의내용서(1)_역삼동619주변외 12개소 수량산출서_수량산출서(보도육교)_수량산출서(보도육교)" xfId="5993" xr:uid="{00000000-0005-0000-0000-000009140000}"/>
    <cellStyle name="_적격(화산) _3차구청심의내용서_3차구청심의내용서(1)_역삼동619주변외 12개소 수량산출서_수량산출서(보도육교)_수량산출서(보도육교) 2" xfId="10218" xr:uid="{00000000-0005-0000-0000-00000A140000}"/>
    <cellStyle name="_적격(화산) _3차구청심의내용서_3차구청심의내용서(1)_역삼동619주변외 12개소 수량산출서_수량산출서(보도육교)_수량산출서(양재천)" xfId="5994" xr:uid="{00000000-0005-0000-0000-00000B140000}"/>
    <cellStyle name="_적격(화산) _3차구청심의내용서_3차구청심의내용서(1)_역삼동619주변외 12개소 수량산출서_수량산출서(보도육교)_수량산출서(양재천) 2" xfId="10219" xr:uid="{00000000-0005-0000-0000-00000C140000}"/>
    <cellStyle name="_적격(화산) _3차구청심의내용서_3차구청심의내용서(1)_역삼동619주변외 12개소 수량산출서_수량산출서(영희초등학교)" xfId="5995" xr:uid="{00000000-0005-0000-0000-00000D140000}"/>
    <cellStyle name="_적격(화산) _3차구청심의내용서_3차구청심의내용서(1)_역삼동619주변외 12개소 수량산출서_수량산출서(영희초등학교) 2" xfId="10220" xr:uid="{00000000-0005-0000-0000-00000E140000}"/>
    <cellStyle name="_적격(화산) _3차구청심의내용서_3차구청심의내용서(1)_역삼동619주변외 12개소 수량산출서_수량산출서(영희초등학교)_개포동 달터공원외2개소" xfId="5996" xr:uid="{00000000-0005-0000-0000-00000F140000}"/>
    <cellStyle name="_적격(화산) _3차구청심의내용서_3차구청심의내용서(1)_역삼동619주변외 12개소 수량산출서_수량산출서(영희초등학교)_개포동 달터공원외2개소 2" xfId="10221" xr:uid="{00000000-0005-0000-0000-000010140000}"/>
    <cellStyle name="_적격(화산) _3차구청심의내용서_3차구청심의내용서(1)_역삼동619주변외 12개소 수량산출서_수량산출서(영희초등학교)_개포동 달터공원외2개소_개원길경기여고주변외3최종" xfId="5997" xr:uid="{00000000-0005-0000-0000-000011140000}"/>
    <cellStyle name="_적격(화산) _3차구청심의내용서_3차구청심의내용서(1)_역삼동619주변외 12개소 수량산출서_수량산출서(영희초등학교)_개포동 달터공원외2개소_개원길경기여고주변외3최종 2" xfId="10222" xr:uid="{00000000-0005-0000-0000-000012140000}"/>
    <cellStyle name="_적격(화산) _3차구청심의내용서_3차구청심의내용서(1)_역삼동619주변외 12개소 수량산출서_수량산출서(영희초등학교)_개포동 달터공원외2개소_수서동하나로길외1개소1차설계" xfId="5998" xr:uid="{00000000-0005-0000-0000-000013140000}"/>
    <cellStyle name="_적격(화산) _3차구청심의내용서_3차구청심의내용서(1)_역삼동619주변외 12개소 수량산출서_수량산출서(영희초등학교)_개포동 달터공원외2개소_수서동하나로길외1개소1차설계 2" xfId="10223" xr:uid="{00000000-0005-0000-0000-000014140000}"/>
    <cellStyle name="_적격(화산) _3차구청심의내용서_3차구청심의내용서(1)_역삼동619주변외 12개소 수량산출서_수량산출서(영희초등학교)_수량산출서(보도육교)" xfId="5999" xr:uid="{00000000-0005-0000-0000-000015140000}"/>
    <cellStyle name="_적격(화산) _3차구청심의내용서_3차구청심의내용서(1)_역삼동619주변외 12개소 수량산출서_수량산출서(영희초등학교)_수량산출서(보도육교) 2" xfId="10224" xr:uid="{00000000-0005-0000-0000-000016140000}"/>
    <cellStyle name="_적격(화산) _3차구청심의내용서_3차구청심의내용서(1)_역삼동619주변외 12개소 수량산출서_수량산출서(영희초등학교)_수량산출서(보도육교)_수량산출서(보도육교)" xfId="6000" xr:uid="{00000000-0005-0000-0000-000017140000}"/>
    <cellStyle name="_적격(화산) _3차구청심의내용서_3차구청심의내용서(1)_역삼동619주변외 12개소 수량산출서_수량산출서(영희초등학교)_수량산출서(보도육교)_수량산출서(보도육교) 2" xfId="10225" xr:uid="{00000000-0005-0000-0000-000018140000}"/>
    <cellStyle name="_적격(화산) _3차구청심의내용서_3차구청심의내용서(1)_역삼동619주변외 12개소 수량산출서_수량산출서(영희초등학교)_수량산출서(보도육교)_수량산출서(양재천)" xfId="6001" xr:uid="{00000000-0005-0000-0000-000019140000}"/>
    <cellStyle name="_적격(화산) _3차구청심의내용서_3차구청심의내용서(1)_역삼동619주변외 12개소 수량산출서_수량산출서(영희초등학교)_수량산출서(보도육교)_수량산출서(양재천) 2" xfId="10226" xr:uid="{00000000-0005-0000-0000-00001A140000}"/>
    <cellStyle name="_적격(화산) _3차구청심의내용서_3차구청심의내용서(1)_역삼동619주변외 12개소 수량산출서_수량산출서_개포동 달터공원외2개소" xfId="6002" xr:uid="{00000000-0005-0000-0000-00001B140000}"/>
    <cellStyle name="_적격(화산) _3차구청심의내용서_3차구청심의내용서(1)_역삼동619주변외 12개소 수량산출서_수량산출서_개포동 달터공원외2개소 2" xfId="10227" xr:uid="{00000000-0005-0000-0000-00001C140000}"/>
    <cellStyle name="_적격(화산) _3차구청심의내용서_3차구청심의내용서(1)_역삼동619주변외 12개소 수량산출서_수량산출서_개포동 달터공원외2개소_개원길경기여고주변외3최종" xfId="6003" xr:uid="{00000000-0005-0000-0000-00001D140000}"/>
    <cellStyle name="_적격(화산) _3차구청심의내용서_3차구청심의내용서(1)_역삼동619주변외 12개소 수량산출서_수량산출서_개포동 달터공원외2개소_개원길경기여고주변외3최종 2" xfId="10228" xr:uid="{00000000-0005-0000-0000-00001E140000}"/>
    <cellStyle name="_적격(화산) _3차구청심의내용서_3차구청심의내용서(1)_역삼동619주변외 12개소 수량산출서_수량산출서_개포동 달터공원외2개소_수서동하나로길외1개소1차설계" xfId="6004" xr:uid="{00000000-0005-0000-0000-00001F140000}"/>
    <cellStyle name="_적격(화산) _3차구청심의내용서_3차구청심의내용서(1)_역삼동619주변외 12개소 수량산출서_수량산출서_개포동 달터공원외2개소_수서동하나로길외1개소1차설계 2" xfId="10229" xr:uid="{00000000-0005-0000-0000-000020140000}"/>
    <cellStyle name="_적격(화산) _3차구청심의내용서_3차구청심의내용서(1)_역삼동619주변외 12개소 수량산출서_수량산출서_수량산출서(보도육교)" xfId="6005" xr:uid="{00000000-0005-0000-0000-000021140000}"/>
    <cellStyle name="_적격(화산) _3차구청심의내용서_3차구청심의내용서(1)_역삼동619주변외 12개소 수량산출서_수량산출서_수량산출서(보도육교) 2" xfId="10230" xr:uid="{00000000-0005-0000-0000-000022140000}"/>
    <cellStyle name="_적격(화산) _3차구청심의내용서_3차구청심의내용서(1)_역삼동619주변외 12개소 수량산출서_수량산출서_수량산출서(보도육교)_수량산출서(보도육교)" xfId="6006" xr:uid="{00000000-0005-0000-0000-000023140000}"/>
    <cellStyle name="_적격(화산) _3차구청심의내용서_3차구청심의내용서(1)_역삼동619주변외 12개소 수량산출서_수량산출서_수량산출서(보도육교)_수량산출서(보도육교) 2" xfId="10231" xr:uid="{00000000-0005-0000-0000-000024140000}"/>
    <cellStyle name="_적격(화산) _3차구청심의내용서_3차구청심의내용서(1)_역삼동619주변외 12개소 수량산출서_수량산출서_수량산출서(보도육교)_수량산출서(양재천)" xfId="6007" xr:uid="{00000000-0005-0000-0000-000025140000}"/>
    <cellStyle name="_적격(화산) _3차구청심의내용서_3차구청심의내용서(1)_역삼동619주변외 12개소 수량산출서_수량산출서_수량산출서(보도육교)_수량산출서(양재천) 2" xfId="10232" xr:uid="{00000000-0005-0000-0000-000026140000}"/>
    <cellStyle name="_적격(화산) _3차구청심의내용서_3차구청심의내용서(1)_역삼동619주변외 12개소 수량산출서_역삼동619주변외 개소 수량산출서(수정)" xfId="6008" xr:uid="{00000000-0005-0000-0000-000027140000}"/>
    <cellStyle name="_적격(화산) _3차구청심의내용서_3차구청심의내용서(1)_역삼동619주변외 12개소 수량산출서_역삼동619주변외 개소 수량산출서(수정) 2" xfId="10233" xr:uid="{00000000-0005-0000-0000-000028140000}"/>
    <cellStyle name="_적격(화산) _3차구청심의내용서_3차구청심의내용서(1)_역삼동619주변외 12개소 수량산출서_역삼동619주변외 개소 수량산출서(수정)_개포동 달터공원외2개소" xfId="6009" xr:uid="{00000000-0005-0000-0000-000029140000}"/>
    <cellStyle name="_적격(화산) _3차구청심의내용서_3차구청심의내용서(1)_역삼동619주변외 12개소 수량산출서_역삼동619주변외 개소 수량산출서(수정)_개포동 달터공원외2개소 2" xfId="10234" xr:uid="{00000000-0005-0000-0000-00002A140000}"/>
    <cellStyle name="_적격(화산) _3차구청심의내용서_3차구청심의내용서(1)_역삼동619주변외 12개소 수량산출서_역삼동619주변외 개소 수량산출서(수정)_개포동 달터공원외2개소_개원길경기여고주변외3최종" xfId="6010" xr:uid="{00000000-0005-0000-0000-00002B140000}"/>
    <cellStyle name="_적격(화산) _3차구청심의내용서_3차구청심의내용서(1)_역삼동619주변외 12개소 수량산출서_역삼동619주변외 개소 수량산출서(수정)_개포동 달터공원외2개소_개원길경기여고주변외3최종 2" xfId="10235" xr:uid="{00000000-0005-0000-0000-00002C140000}"/>
    <cellStyle name="_적격(화산) _3차구청심의내용서_3차구청심의내용서(1)_역삼동619주변외 12개소 수량산출서_역삼동619주변외 개소 수량산출서(수정)_개포동 달터공원외2개소_수서동하나로길외1개소1차설계" xfId="6011" xr:uid="{00000000-0005-0000-0000-00002D140000}"/>
    <cellStyle name="_적격(화산) _3차구청심의내용서_3차구청심의내용서(1)_역삼동619주변외 12개소 수량산출서_역삼동619주변외 개소 수량산출서(수정)_개포동 달터공원외2개소_수서동하나로길외1개소1차설계 2" xfId="10236" xr:uid="{00000000-0005-0000-0000-00002E140000}"/>
    <cellStyle name="_적격(화산) _3차구청심의내용서_3차구청심의내용서(1)_역삼동619주변외 12개소 수량산출서_역삼동619주변외 개소 수량산출서(수정)_수량산출서(보도육교)" xfId="6012" xr:uid="{00000000-0005-0000-0000-00002F140000}"/>
    <cellStyle name="_적격(화산) _3차구청심의내용서_3차구청심의내용서(1)_역삼동619주변외 12개소 수량산출서_역삼동619주변외 개소 수량산출서(수정)_수량산출서(보도육교) 2" xfId="10237" xr:uid="{00000000-0005-0000-0000-000030140000}"/>
    <cellStyle name="_적격(화산) _3차구청심의내용서_3차구청심의내용서(1)_역삼동619주변외 12개소 수량산출서_역삼동619주변외 개소 수량산출서(수정)_수량산출서(보도육교)_수량산출서(보도육교)" xfId="6013" xr:uid="{00000000-0005-0000-0000-000031140000}"/>
    <cellStyle name="_적격(화산) _3차구청심의내용서_3차구청심의내용서(1)_역삼동619주변외 12개소 수량산출서_역삼동619주변외 개소 수량산출서(수정)_수량산출서(보도육교)_수량산출서(보도육교) 2" xfId="10238" xr:uid="{00000000-0005-0000-0000-000032140000}"/>
    <cellStyle name="_적격(화산) _3차구청심의내용서_3차구청심의내용서(1)_역삼동619주변외 12개소 수량산출서_역삼동619주변외 개소 수량산출서(수정)_수량산출서(보도육교)_수량산출서(양재천)" xfId="6014" xr:uid="{00000000-0005-0000-0000-000033140000}"/>
    <cellStyle name="_적격(화산) _3차구청심의내용서_3차구청심의내용서(1)_역삼동619주변외 12개소 수량산출서_역삼동619주변외 개소 수량산출서(수정)_수량산출서(보도육교)_수량산출서(양재천) 2" xfId="10239" xr:uid="{00000000-0005-0000-0000-000034140000}"/>
    <cellStyle name="_적격(화산) _3차구청심의내용서_3차구청심의내용서(1)_역삼동619주변외 12개소 수량산출서_영희초교 설계(탄성2+2.65보도 )" xfId="6015" xr:uid="{00000000-0005-0000-0000-000035140000}"/>
    <cellStyle name="_적격(화산) _3차구청심의내용서_3차구청심의내용서(1)_역삼동619주변외 12개소 수량산출서_영희초교 설계(탄성2+2.65보도 ) 2" xfId="10240" xr:uid="{00000000-0005-0000-0000-000036140000}"/>
    <cellStyle name="_적격(화산) _3차구청심의내용서_3차구청심의내용서(1)_역삼동619주변외 12개소 수량산출서_영희초교 설계(탄성2+2.65보도 )_개포동 달터공원외2개소" xfId="6016" xr:uid="{00000000-0005-0000-0000-000037140000}"/>
    <cellStyle name="_적격(화산) _3차구청심의내용서_3차구청심의내용서(1)_역삼동619주변외 12개소 수량산출서_영희초교 설계(탄성2+2.65보도 )_개포동 달터공원외2개소 2" xfId="10241" xr:uid="{00000000-0005-0000-0000-000038140000}"/>
    <cellStyle name="_적격(화산) _3차구청심의내용서_3차구청심의내용서(1)_역삼동619주변외 12개소 수량산출서_영희초교 설계(탄성2+2.65보도 )_개포동 달터공원외2개소_개원길경기여고주변외3최종" xfId="6017" xr:uid="{00000000-0005-0000-0000-000039140000}"/>
    <cellStyle name="_적격(화산) _3차구청심의내용서_3차구청심의내용서(1)_역삼동619주변외 12개소 수량산출서_영희초교 설계(탄성2+2.65보도 )_개포동 달터공원외2개소_개원길경기여고주변외3최종 2" xfId="10242" xr:uid="{00000000-0005-0000-0000-00003A140000}"/>
    <cellStyle name="_적격(화산) _3차구청심의내용서_3차구청심의내용서(1)_역삼동619주변외 12개소 수량산출서_영희초교 설계(탄성2+2.65보도 )_개포동 달터공원외2개소_수서동하나로길외1개소1차설계" xfId="6018" xr:uid="{00000000-0005-0000-0000-00003B140000}"/>
    <cellStyle name="_적격(화산) _3차구청심의내용서_3차구청심의내용서(1)_역삼동619주변외 12개소 수량산출서_영희초교 설계(탄성2+2.65보도 )_개포동 달터공원외2개소_수서동하나로길외1개소1차설계 2" xfId="10243" xr:uid="{00000000-0005-0000-0000-00003C140000}"/>
    <cellStyle name="_적격(화산) _3차구청심의내용서_3차구청심의내용서(1)_역삼동619주변외 12개소 수량산출서_영희초교 설계(탄성2+2.65보도 )_수량산출서(보도육교)" xfId="6019" xr:uid="{00000000-0005-0000-0000-00003D140000}"/>
    <cellStyle name="_적격(화산) _3차구청심의내용서_3차구청심의내용서(1)_역삼동619주변외 12개소 수량산출서_영희초교 설계(탄성2+2.65보도 )_수량산출서(보도육교) 2" xfId="10244" xr:uid="{00000000-0005-0000-0000-00003E140000}"/>
    <cellStyle name="_적격(화산) _3차구청심의내용서_3차구청심의내용서(1)_역삼동619주변외 12개소 수량산출서_영희초교 설계(탄성2+2.65보도 )_수량산출서(보도육교)_수량산출서(보도육교)" xfId="6020" xr:uid="{00000000-0005-0000-0000-00003F140000}"/>
    <cellStyle name="_적격(화산) _3차구청심의내용서_3차구청심의내용서(1)_역삼동619주변외 12개소 수량산출서_영희초교 설계(탄성2+2.65보도 )_수량산출서(보도육교)_수량산출서(보도육교) 2" xfId="10245" xr:uid="{00000000-0005-0000-0000-000040140000}"/>
    <cellStyle name="_적격(화산) _3차구청심의내용서_3차구청심의내용서(1)_역삼동619주변외 12개소 수량산출서_영희초교 설계(탄성2+2.65보도 )_수량산출서(보도육교)_수량산출서(양재천)" xfId="6021" xr:uid="{00000000-0005-0000-0000-000041140000}"/>
    <cellStyle name="_적격(화산) _3차구청심의내용서_3차구청심의내용서(1)_역삼동619주변외 12개소 수량산출서_영희초교 설계(탄성2+2.65보도 )_수량산출서(보도육교)_수량산출서(양재천) 2" xfId="10246" xr:uid="{00000000-0005-0000-0000-000042140000}"/>
    <cellStyle name="_적격(화산) _3차구청심의내용서_3차구청심의내용서(1)_역삼동619주변외 개소 수량산출서(수정)" xfId="6022" xr:uid="{00000000-0005-0000-0000-000043140000}"/>
    <cellStyle name="_적격(화산) _3차구청심의내용서_3차구청심의내용서(1)_역삼동619주변외 개소 수량산출서(수정) 2" xfId="10247" xr:uid="{00000000-0005-0000-0000-000044140000}"/>
    <cellStyle name="_적격(화산) _3차구청심의내용서_3차구청심의내용서(1)_역삼동619주변외 개소 수량산출서(수정)_개포동 달터공원외2개소" xfId="6023" xr:uid="{00000000-0005-0000-0000-000045140000}"/>
    <cellStyle name="_적격(화산) _3차구청심의내용서_3차구청심의내용서(1)_역삼동619주변외 개소 수량산출서(수정)_개포동 달터공원외2개소 2" xfId="10248" xr:uid="{00000000-0005-0000-0000-000046140000}"/>
    <cellStyle name="_적격(화산) _3차구청심의내용서_3차구청심의내용서(1)_역삼동619주변외 개소 수량산출서(수정)_개포동 달터공원외2개소_개원길경기여고주변외3최종" xfId="6024" xr:uid="{00000000-0005-0000-0000-000047140000}"/>
    <cellStyle name="_적격(화산) _3차구청심의내용서_3차구청심의내용서(1)_역삼동619주변외 개소 수량산출서(수정)_개포동 달터공원외2개소_개원길경기여고주변외3최종 2" xfId="10249" xr:uid="{00000000-0005-0000-0000-000048140000}"/>
    <cellStyle name="_적격(화산) _3차구청심의내용서_3차구청심의내용서(1)_역삼동619주변외 개소 수량산출서(수정)_개포동 달터공원외2개소_수서동하나로길외1개소1차설계" xfId="6025" xr:uid="{00000000-0005-0000-0000-000049140000}"/>
    <cellStyle name="_적격(화산) _3차구청심의내용서_3차구청심의내용서(1)_역삼동619주변외 개소 수량산출서(수정)_개포동 달터공원외2개소_수서동하나로길외1개소1차설계 2" xfId="10250" xr:uid="{00000000-0005-0000-0000-00004A140000}"/>
    <cellStyle name="_적격(화산) _3차구청심의내용서_3차구청심의내용서(1)_역삼동619주변외 개소 수량산출서(수정)_수량산출서" xfId="6026" xr:uid="{00000000-0005-0000-0000-00004B140000}"/>
    <cellStyle name="_적격(화산) _3차구청심의내용서_3차구청심의내용서(1)_역삼동619주변외 개소 수량산출서(수정)_수량산출서 2" xfId="10251" xr:uid="{00000000-0005-0000-0000-00004C140000}"/>
    <cellStyle name="_적격(화산) _3차구청심의내용서_3차구청심의내용서(1)_역삼동619주변외 개소 수량산출서(수정)_수량산출서(보도육교)" xfId="6027" xr:uid="{00000000-0005-0000-0000-00004D140000}"/>
    <cellStyle name="_적격(화산) _3차구청심의내용서_3차구청심의내용서(1)_역삼동619주변외 개소 수량산출서(수정)_수량산출서(보도육교) 2" xfId="10252" xr:uid="{00000000-0005-0000-0000-00004E140000}"/>
    <cellStyle name="_적격(화산) _3차구청심의내용서_3차구청심의내용서(1)_역삼동619주변외 개소 수량산출서(수정)_수량산출서(보도육교)_수량산출서(보도육교)" xfId="6028" xr:uid="{00000000-0005-0000-0000-00004F140000}"/>
    <cellStyle name="_적격(화산) _3차구청심의내용서_3차구청심의내용서(1)_역삼동619주변외 개소 수량산출서(수정)_수량산출서(보도육교)_수량산출서(보도육교) 2" xfId="10253" xr:uid="{00000000-0005-0000-0000-000050140000}"/>
    <cellStyle name="_적격(화산) _3차구청심의내용서_3차구청심의내용서(1)_역삼동619주변외 개소 수량산출서(수정)_수량산출서(보도육교)_수량산출서(양재천)" xfId="6029" xr:uid="{00000000-0005-0000-0000-000051140000}"/>
    <cellStyle name="_적격(화산) _3차구청심의내용서_3차구청심의내용서(1)_역삼동619주변외 개소 수량산출서(수정)_수량산출서(보도육교)_수량산출서(양재천) 2" xfId="10254" xr:uid="{00000000-0005-0000-0000-000052140000}"/>
    <cellStyle name="_적격(화산) _3차구청심의내용서_3차구청심의내용서(1)_역삼동619주변외 개소 수량산출서(수정)_수량산출서(영희초등학교)" xfId="6030" xr:uid="{00000000-0005-0000-0000-000053140000}"/>
    <cellStyle name="_적격(화산) _3차구청심의내용서_3차구청심의내용서(1)_역삼동619주변외 개소 수량산출서(수정)_수량산출서(영희초등학교) 2" xfId="10255" xr:uid="{00000000-0005-0000-0000-000054140000}"/>
    <cellStyle name="_적격(화산) _3차구청심의내용서_3차구청심의내용서(1)_역삼동619주변외 개소 수량산출서(수정)_수량산출서(영희초등학교)_개포동 달터공원외2개소" xfId="6031" xr:uid="{00000000-0005-0000-0000-000055140000}"/>
    <cellStyle name="_적격(화산) _3차구청심의내용서_3차구청심의내용서(1)_역삼동619주변외 개소 수량산출서(수정)_수량산출서(영희초등학교)_개포동 달터공원외2개소 2" xfId="10256" xr:uid="{00000000-0005-0000-0000-000056140000}"/>
    <cellStyle name="_적격(화산) _3차구청심의내용서_3차구청심의내용서(1)_역삼동619주변외 개소 수량산출서(수정)_수량산출서(영희초등학교)_개포동 달터공원외2개소_개원길경기여고주변외3최종" xfId="6032" xr:uid="{00000000-0005-0000-0000-000057140000}"/>
    <cellStyle name="_적격(화산) _3차구청심의내용서_3차구청심의내용서(1)_역삼동619주변외 개소 수량산출서(수정)_수량산출서(영희초등학교)_개포동 달터공원외2개소_개원길경기여고주변외3최종 2" xfId="10257" xr:uid="{00000000-0005-0000-0000-000058140000}"/>
    <cellStyle name="_적격(화산) _3차구청심의내용서_3차구청심의내용서(1)_역삼동619주변외 개소 수량산출서(수정)_수량산출서(영희초등학교)_개포동 달터공원외2개소_수서동하나로길외1개소1차설계" xfId="6033" xr:uid="{00000000-0005-0000-0000-000059140000}"/>
    <cellStyle name="_적격(화산) _3차구청심의내용서_3차구청심의내용서(1)_역삼동619주변외 개소 수량산출서(수정)_수량산출서(영희초등학교)_개포동 달터공원외2개소_수서동하나로길외1개소1차설계 2" xfId="10258" xr:uid="{00000000-0005-0000-0000-00005A140000}"/>
    <cellStyle name="_적격(화산) _3차구청심의내용서_3차구청심의내용서(1)_역삼동619주변외 개소 수량산출서(수정)_수량산출서(영희초등학교)_수량산출서(보도육교)" xfId="6034" xr:uid="{00000000-0005-0000-0000-00005B140000}"/>
    <cellStyle name="_적격(화산) _3차구청심의내용서_3차구청심의내용서(1)_역삼동619주변외 개소 수량산출서(수정)_수량산출서(영희초등학교)_수량산출서(보도육교) 2" xfId="10259" xr:uid="{00000000-0005-0000-0000-00005C140000}"/>
    <cellStyle name="_적격(화산) _3차구청심의내용서_3차구청심의내용서(1)_역삼동619주변외 개소 수량산출서(수정)_수량산출서(영희초등학교)_수량산출서(보도육교)_수량산출서(보도육교)" xfId="6035" xr:uid="{00000000-0005-0000-0000-00005D140000}"/>
    <cellStyle name="_적격(화산) _3차구청심의내용서_3차구청심의내용서(1)_역삼동619주변외 개소 수량산출서(수정)_수량산출서(영희초등학교)_수량산출서(보도육교)_수량산출서(보도육교) 2" xfId="10260" xr:uid="{00000000-0005-0000-0000-00005E140000}"/>
    <cellStyle name="_적격(화산) _3차구청심의내용서_3차구청심의내용서(1)_역삼동619주변외 개소 수량산출서(수정)_수량산출서(영희초등학교)_수량산출서(보도육교)_수량산출서(양재천)" xfId="6036" xr:uid="{00000000-0005-0000-0000-00005F140000}"/>
    <cellStyle name="_적격(화산) _3차구청심의내용서_3차구청심의내용서(1)_역삼동619주변외 개소 수량산출서(수정)_수량산출서(영희초등학교)_수량산출서(보도육교)_수량산출서(양재천) 2" xfId="10261" xr:uid="{00000000-0005-0000-0000-000060140000}"/>
    <cellStyle name="_적격(화산) _3차구청심의내용서_3차구청심의내용서(1)_역삼동619주변외 개소 수량산출서(수정)_수량산출서_개포동 달터공원외2개소" xfId="6037" xr:uid="{00000000-0005-0000-0000-000061140000}"/>
    <cellStyle name="_적격(화산) _3차구청심의내용서_3차구청심의내용서(1)_역삼동619주변외 개소 수량산출서(수정)_수량산출서_개포동 달터공원외2개소 2" xfId="10262" xr:uid="{00000000-0005-0000-0000-000062140000}"/>
    <cellStyle name="_적격(화산) _3차구청심의내용서_3차구청심의내용서(1)_역삼동619주변외 개소 수량산출서(수정)_수량산출서_개포동 달터공원외2개소_개원길경기여고주변외3최종" xfId="6038" xr:uid="{00000000-0005-0000-0000-000063140000}"/>
    <cellStyle name="_적격(화산) _3차구청심의내용서_3차구청심의내용서(1)_역삼동619주변외 개소 수량산출서(수정)_수량산출서_개포동 달터공원외2개소_개원길경기여고주변외3최종 2" xfId="10263" xr:uid="{00000000-0005-0000-0000-000064140000}"/>
    <cellStyle name="_적격(화산) _3차구청심의내용서_3차구청심의내용서(1)_역삼동619주변외 개소 수량산출서(수정)_수량산출서_개포동 달터공원외2개소_수서동하나로길외1개소1차설계" xfId="6039" xr:uid="{00000000-0005-0000-0000-000065140000}"/>
    <cellStyle name="_적격(화산) _3차구청심의내용서_3차구청심의내용서(1)_역삼동619주변외 개소 수량산출서(수정)_수량산출서_개포동 달터공원외2개소_수서동하나로길외1개소1차설계 2" xfId="10264" xr:uid="{00000000-0005-0000-0000-000066140000}"/>
    <cellStyle name="_적격(화산) _3차구청심의내용서_3차구청심의내용서(1)_역삼동619주변외 개소 수량산출서(수정)_수량산출서_수량산출서(보도육교)" xfId="6040" xr:uid="{00000000-0005-0000-0000-000067140000}"/>
    <cellStyle name="_적격(화산) _3차구청심의내용서_3차구청심의내용서(1)_역삼동619주변외 개소 수량산출서(수정)_수량산출서_수량산출서(보도육교) 2" xfId="10265" xr:uid="{00000000-0005-0000-0000-000068140000}"/>
    <cellStyle name="_적격(화산) _3차구청심의내용서_3차구청심의내용서(1)_역삼동619주변외 개소 수량산출서(수정)_수량산출서_수량산출서(보도육교)_수량산출서(보도육교)" xfId="6041" xr:uid="{00000000-0005-0000-0000-000069140000}"/>
    <cellStyle name="_적격(화산) _3차구청심의내용서_3차구청심의내용서(1)_역삼동619주변외 개소 수량산출서(수정)_수량산출서_수량산출서(보도육교)_수량산출서(보도육교) 2" xfId="10266" xr:uid="{00000000-0005-0000-0000-00006A140000}"/>
    <cellStyle name="_적격(화산) _3차구청심의내용서_3차구청심의내용서(1)_역삼동619주변외 개소 수량산출서(수정)_수량산출서_수량산출서(보도육교)_수량산출서(양재천)" xfId="6042" xr:uid="{00000000-0005-0000-0000-00006B140000}"/>
    <cellStyle name="_적격(화산) _3차구청심의내용서_3차구청심의내용서(1)_역삼동619주변외 개소 수량산출서(수정)_수량산출서_수량산출서(보도육교)_수량산출서(양재천) 2" xfId="10267" xr:uid="{00000000-0005-0000-0000-00006C140000}"/>
    <cellStyle name="_적격(화산) _3차구청심의내용서_3차구청심의내용서(1)_역삼동619주변외 개소 수량산출서(수정)_역삼동619주변외 개소 수량산출서(수정)" xfId="6043" xr:uid="{00000000-0005-0000-0000-00006D140000}"/>
    <cellStyle name="_적격(화산) _3차구청심의내용서_3차구청심의내용서(1)_역삼동619주변외 개소 수량산출서(수정)_역삼동619주변외 개소 수량산출서(수정) 2" xfId="10268" xr:uid="{00000000-0005-0000-0000-00006E140000}"/>
    <cellStyle name="_적격(화산) _3차구청심의내용서_3차구청심의내용서(1)_역삼동619주변외 개소 수량산출서(수정)_역삼동619주변외 개소 수량산출서(수정)_개포동 달터공원외2개소" xfId="6044" xr:uid="{00000000-0005-0000-0000-00006F140000}"/>
    <cellStyle name="_적격(화산) _3차구청심의내용서_3차구청심의내용서(1)_역삼동619주변외 개소 수량산출서(수정)_역삼동619주변외 개소 수량산출서(수정)_개포동 달터공원외2개소 2" xfId="10269" xr:uid="{00000000-0005-0000-0000-000070140000}"/>
    <cellStyle name="_적격(화산) _3차구청심의내용서_3차구청심의내용서(1)_역삼동619주변외 개소 수량산출서(수정)_역삼동619주변외 개소 수량산출서(수정)_개포동 달터공원외2개소_개원길경기여고주변외3최종" xfId="6045" xr:uid="{00000000-0005-0000-0000-000071140000}"/>
    <cellStyle name="_적격(화산) _3차구청심의내용서_3차구청심의내용서(1)_역삼동619주변외 개소 수량산출서(수정)_역삼동619주변외 개소 수량산출서(수정)_개포동 달터공원외2개소_개원길경기여고주변외3최종 2" xfId="10270" xr:uid="{00000000-0005-0000-0000-000072140000}"/>
    <cellStyle name="_적격(화산) _3차구청심의내용서_3차구청심의내용서(1)_역삼동619주변외 개소 수량산출서(수정)_역삼동619주변외 개소 수량산출서(수정)_개포동 달터공원외2개소_수서동하나로길외1개소1차설계" xfId="6046" xr:uid="{00000000-0005-0000-0000-000073140000}"/>
    <cellStyle name="_적격(화산) _3차구청심의내용서_3차구청심의내용서(1)_역삼동619주변외 개소 수량산출서(수정)_역삼동619주변외 개소 수량산출서(수정)_개포동 달터공원외2개소_수서동하나로길외1개소1차설계 2" xfId="10271" xr:uid="{00000000-0005-0000-0000-000074140000}"/>
    <cellStyle name="_적격(화산) _3차구청심의내용서_3차구청심의내용서(1)_역삼동619주변외 개소 수량산출서(수정)_역삼동619주변외 개소 수량산출서(수정)_수량산출서(보도육교)" xfId="6047" xr:uid="{00000000-0005-0000-0000-000075140000}"/>
    <cellStyle name="_적격(화산) _3차구청심의내용서_3차구청심의내용서(1)_역삼동619주변외 개소 수량산출서(수정)_역삼동619주변외 개소 수량산출서(수정)_수량산출서(보도육교) 2" xfId="10272" xr:uid="{00000000-0005-0000-0000-000076140000}"/>
    <cellStyle name="_적격(화산) _3차구청심의내용서_3차구청심의내용서(1)_역삼동619주변외 개소 수량산출서(수정)_역삼동619주변외 개소 수량산출서(수정)_수량산출서(보도육교)_수량산출서(보도육교)" xfId="6048" xr:uid="{00000000-0005-0000-0000-000077140000}"/>
    <cellStyle name="_적격(화산) _3차구청심의내용서_3차구청심의내용서(1)_역삼동619주변외 개소 수량산출서(수정)_역삼동619주변외 개소 수량산출서(수정)_수량산출서(보도육교)_수량산출서(보도육교) 2" xfId="10273" xr:uid="{00000000-0005-0000-0000-000078140000}"/>
    <cellStyle name="_적격(화산) _3차구청심의내용서_3차구청심의내용서(1)_역삼동619주변외 개소 수량산출서(수정)_역삼동619주변외 개소 수량산출서(수정)_수량산출서(보도육교)_수량산출서(양재천)" xfId="6049" xr:uid="{00000000-0005-0000-0000-000079140000}"/>
    <cellStyle name="_적격(화산) _3차구청심의내용서_3차구청심의내용서(1)_역삼동619주변외 개소 수량산출서(수정)_역삼동619주변외 개소 수량산출서(수정)_수량산출서(보도육교)_수량산출서(양재천) 2" xfId="10274" xr:uid="{00000000-0005-0000-0000-00007A140000}"/>
    <cellStyle name="_적격(화산) _3차구청심의내용서_3차구청심의내용서(1)_역삼동619주변외 개소 수량산출서(수정)_영희초교 설계(탄성2+2.65보도 )" xfId="6050" xr:uid="{00000000-0005-0000-0000-00007B140000}"/>
    <cellStyle name="_적격(화산) _3차구청심의내용서_3차구청심의내용서(1)_역삼동619주변외 개소 수량산출서(수정)_영희초교 설계(탄성2+2.65보도 ) 2" xfId="10275" xr:uid="{00000000-0005-0000-0000-00007C140000}"/>
    <cellStyle name="_적격(화산) _3차구청심의내용서_3차구청심의내용서(1)_역삼동619주변외 개소 수량산출서(수정)_영희초교 설계(탄성2+2.65보도 )_개포동 달터공원외2개소" xfId="6051" xr:uid="{00000000-0005-0000-0000-00007D140000}"/>
    <cellStyle name="_적격(화산) _3차구청심의내용서_3차구청심의내용서(1)_역삼동619주변외 개소 수량산출서(수정)_영희초교 설계(탄성2+2.65보도 )_개포동 달터공원외2개소 2" xfId="10276" xr:uid="{00000000-0005-0000-0000-00007E140000}"/>
    <cellStyle name="_적격(화산) _3차구청심의내용서_3차구청심의내용서(1)_역삼동619주변외 개소 수량산출서(수정)_영희초교 설계(탄성2+2.65보도 )_개포동 달터공원외2개소_개원길경기여고주변외3최종" xfId="6052" xr:uid="{00000000-0005-0000-0000-00007F140000}"/>
    <cellStyle name="_적격(화산) _3차구청심의내용서_3차구청심의내용서(1)_역삼동619주변외 개소 수량산출서(수정)_영희초교 설계(탄성2+2.65보도 )_개포동 달터공원외2개소_개원길경기여고주변외3최종 2" xfId="10277" xr:uid="{00000000-0005-0000-0000-000080140000}"/>
    <cellStyle name="_적격(화산) _3차구청심의내용서_3차구청심의내용서(1)_역삼동619주변외 개소 수량산출서(수정)_영희초교 설계(탄성2+2.65보도 )_개포동 달터공원외2개소_수서동하나로길외1개소1차설계" xfId="6053" xr:uid="{00000000-0005-0000-0000-000081140000}"/>
    <cellStyle name="_적격(화산) _3차구청심의내용서_3차구청심의내용서(1)_역삼동619주변외 개소 수량산출서(수정)_영희초교 설계(탄성2+2.65보도 )_개포동 달터공원외2개소_수서동하나로길외1개소1차설계 2" xfId="10278" xr:uid="{00000000-0005-0000-0000-000082140000}"/>
    <cellStyle name="_적격(화산) _3차구청심의내용서_3차구청심의내용서(1)_역삼동619주변외 개소 수량산출서(수정)_영희초교 설계(탄성2+2.65보도 )_수량산출서(보도육교)" xfId="6054" xr:uid="{00000000-0005-0000-0000-000083140000}"/>
    <cellStyle name="_적격(화산) _3차구청심의내용서_3차구청심의내용서(1)_역삼동619주변외 개소 수량산출서(수정)_영희초교 설계(탄성2+2.65보도 )_수량산출서(보도육교) 2" xfId="10279" xr:uid="{00000000-0005-0000-0000-000084140000}"/>
    <cellStyle name="_적격(화산) _3차구청심의내용서_3차구청심의내용서(1)_역삼동619주변외 개소 수량산출서(수정)_영희초교 설계(탄성2+2.65보도 )_수량산출서(보도육교)_수량산출서(보도육교)" xfId="6055" xr:uid="{00000000-0005-0000-0000-000085140000}"/>
    <cellStyle name="_적격(화산) _3차구청심의내용서_3차구청심의내용서(1)_역삼동619주변외 개소 수량산출서(수정)_영희초교 설계(탄성2+2.65보도 )_수량산출서(보도육교)_수량산출서(보도육교) 2" xfId="10280" xr:uid="{00000000-0005-0000-0000-000086140000}"/>
    <cellStyle name="_적격(화산) _3차구청심의내용서_3차구청심의내용서(1)_역삼동619주변외 개소 수량산출서(수정)_영희초교 설계(탄성2+2.65보도 )_수량산출서(보도육교)_수량산출서(양재천)" xfId="6056" xr:uid="{00000000-0005-0000-0000-000087140000}"/>
    <cellStyle name="_적격(화산) _3차구청심의내용서_3차구청심의내용서(1)_역삼동619주변외 개소 수량산출서(수정)_영희초교 설계(탄성2+2.65보도 )_수량산출서(보도육교)_수량산출서(양재천) 2" xfId="10281" xr:uid="{00000000-0005-0000-0000-000088140000}"/>
    <cellStyle name="_적격(화산) _3차구청심의내용서_3차구청심의내용서(1)_역삼동769주변외 2개소 수량산출서" xfId="6057" xr:uid="{00000000-0005-0000-0000-000089140000}"/>
    <cellStyle name="_적격(화산) _3차구청심의내용서_3차구청심의내용서(1)_역삼동769주변외 2개소 수량산출서 2" xfId="10282" xr:uid="{00000000-0005-0000-0000-00008A140000}"/>
    <cellStyle name="_적격(화산) _3차구청심의내용서_3차구청심의내용서(1)_역삼동769주변외 2개소 수량산출서_개포동 달터공원외2개소" xfId="6058" xr:uid="{00000000-0005-0000-0000-00008B140000}"/>
    <cellStyle name="_적격(화산) _3차구청심의내용서_3차구청심의내용서(1)_역삼동769주변외 2개소 수량산출서_개포동 달터공원외2개소 2" xfId="10283" xr:uid="{00000000-0005-0000-0000-00008C140000}"/>
    <cellStyle name="_적격(화산) _3차구청심의내용서_3차구청심의내용서(1)_역삼동769주변외 2개소 수량산출서_개포동 달터공원외2개소_개원길경기여고주변외3최종" xfId="6059" xr:uid="{00000000-0005-0000-0000-00008D140000}"/>
    <cellStyle name="_적격(화산) _3차구청심의내용서_3차구청심의내용서(1)_역삼동769주변외 2개소 수량산출서_개포동 달터공원외2개소_개원길경기여고주변외3최종 2" xfId="10284" xr:uid="{00000000-0005-0000-0000-00008E140000}"/>
    <cellStyle name="_적격(화산) _3차구청심의내용서_3차구청심의내용서(1)_역삼동769주변외 2개소 수량산출서_개포동 달터공원외2개소_수서동하나로길외1개소1차설계" xfId="6060" xr:uid="{00000000-0005-0000-0000-00008F140000}"/>
    <cellStyle name="_적격(화산) _3차구청심의내용서_3차구청심의내용서(1)_역삼동769주변외 2개소 수량산출서_개포동 달터공원외2개소_수서동하나로길외1개소1차설계 2" xfId="10285" xr:uid="{00000000-0005-0000-0000-000090140000}"/>
    <cellStyle name="_적격(화산) _3차구청심의내용서_3차구청심의내용서(1)_역삼동769주변외 2개소 수량산출서_수량산출서" xfId="6061" xr:uid="{00000000-0005-0000-0000-000091140000}"/>
    <cellStyle name="_적격(화산) _3차구청심의내용서_3차구청심의내용서(1)_역삼동769주변외 2개소 수량산출서_수량산출서 2" xfId="10286" xr:uid="{00000000-0005-0000-0000-000092140000}"/>
    <cellStyle name="_적격(화산) _3차구청심의내용서_3차구청심의내용서(1)_역삼동769주변외 2개소 수량산출서_수량산출서(보도육교)" xfId="6062" xr:uid="{00000000-0005-0000-0000-000093140000}"/>
    <cellStyle name="_적격(화산) _3차구청심의내용서_3차구청심의내용서(1)_역삼동769주변외 2개소 수량산출서_수량산출서(보도육교) 2" xfId="10287" xr:uid="{00000000-0005-0000-0000-000094140000}"/>
    <cellStyle name="_적격(화산) _3차구청심의내용서_3차구청심의내용서(1)_역삼동769주변외 2개소 수량산출서_수량산출서(보도육교)_수량산출서(보도육교)" xfId="6063" xr:uid="{00000000-0005-0000-0000-000095140000}"/>
    <cellStyle name="_적격(화산) _3차구청심의내용서_3차구청심의내용서(1)_역삼동769주변외 2개소 수량산출서_수량산출서(보도육교)_수량산출서(보도육교) 2" xfId="10288" xr:uid="{00000000-0005-0000-0000-000096140000}"/>
    <cellStyle name="_적격(화산) _3차구청심의내용서_3차구청심의내용서(1)_역삼동769주변외 2개소 수량산출서_수량산출서(보도육교)_수량산출서(양재천)" xfId="6064" xr:uid="{00000000-0005-0000-0000-000097140000}"/>
    <cellStyle name="_적격(화산) _3차구청심의내용서_3차구청심의내용서(1)_역삼동769주변외 2개소 수량산출서_수량산출서(보도육교)_수량산출서(양재천) 2" xfId="10289" xr:uid="{00000000-0005-0000-0000-000098140000}"/>
    <cellStyle name="_적격(화산) _3차구청심의내용서_3차구청심의내용서(1)_역삼동769주변외 2개소 수량산출서_수량산출서(영희초등학교)" xfId="6065" xr:uid="{00000000-0005-0000-0000-000099140000}"/>
    <cellStyle name="_적격(화산) _3차구청심의내용서_3차구청심의내용서(1)_역삼동769주변외 2개소 수량산출서_수량산출서(영희초등학교) 2" xfId="10290" xr:uid="{00000000-0005-0000-0000-00009A140000}"/>
    <cellStyle name="_적격(화산) _3차구청심의내용서_3차구청심의내용서(1)_역삼동769주변외 2개소 수량산출서_수량산출서(영희초등학교)_개포동 달터공원외2개소" xfId="6066" xr:uid="{00000000-0005-0000-0000-00009B140000}"/>
    <cellStyle name="_적격(화산) _3차구청심의내용서_3차구청심의내용서(1)_역삼동769주변외 2개소 수량산출서_수량산출서(영희초등학교)_개포동 달터공원외2개소 2" xfId="10291" xr:uid="{00000000-0005-0000-0000-00009C140000}"/>
    <cellStyle name="_적격(화산) _3차구청심의내용서_3차구청심의내용서(1)_역삼동769주변외 2개소 수량산출서_수량산출서(영희초등학교)_개포동 달터공원외2개소_개원길경기여고주변외3최종" xfId="6067" xr:uid="{00000000-0005-0000-0000-00009D140000}"/>
    <cellStyle name="_적격(화산) _3차구청심의내용서_3차구청심의내용서(1)_역삼동769주변외 2개소 수량산출서_수량산출서(영희초등학교)_개포동 달터공원외2개소_개원길경기여고주변외3최종 2" xfId="10292" xr:uid="{00000000-0005-0000-0000-00009E140000}"/>
    <cellStyle name="_적격(화산) _3차구청심의내용서_3차구청심의내용서(1)_역삼동769주변외 2개소 수량산출서_수량산출서(영희초등학교)_개포동 달터공원외2개소_수서동하나로길외1개소1차설계" xfId="6068" xr:uid="{00000000-0005-0000-0000-00009F140000}"/>
    <cellStyle name="_적격(화산) _3차구청심의내용서_3차구청심의내용서(1)_역삼동769주변외 2개소 수량산출서_수량산출서(영희초등학교)_개포동 달터공원외2개소_수서동하나로길외1개소1차설계 2" xfId="10293" xr:uid="{00000000-0005-0000-0000-0000A0140000}"/>
    <cellStyle name="_적격(화산) _3차구청심의내용서_3차구청심의내용서(1)_역삼동769주변외 2개소 수량산출서_수량산출서(영희초등학교)_수량산출서(보도육교)" xfId="6069" xr:uid="{00000000-0005-0000-0000-0000A1140000}"/>
    <cellStyle name="_적격(화산) _3차구청심의내용서_3차구청심의내용서(1)_역삼동769주변외 2개소 수량산출서_수량산출서(영희초등학교)_수량산출서(보도육교) 2" xfId="10294" xr:uid="{00000000-0005-0000-0000-0000A2140000}"/>
    <cellStyle name="_적격(화산) _3차구청심의내용서_3차구청심의내용서(1)_역삼동769주변외 2개소 수량산출서_수량산출서(영희초등학교)_수량산출서(보도육교)_수량산출서(보도육교)" xfId="6070" xr:uid="{00000000-0005-0000-0000-0000A3140000}"/>
    <cellStyle name="_적격(화산) _3차구청심의내용서_3차구청심의내용서(1)_역삼동769주변외 2개소 수량산출서_수량산출서(영희초등학교)_수량산출서(보도육교)_수량산출서(보도육교) 2" xfId="10295" xr:uid="{00000000-0005-0000-0000-0000A4140000}"/>
    <cellStyle name="_적격(화산) _3차구청심의내용서_3차구청심의내용서(1)_역삼동769주변외 2개소 수량산출서_수량산출서(영희초등학교)_수량산출서(보도육교)_수량산출서(양재천)" xfId="6071" xr:uid="{00000000-0005-0000-0000-0000A5140000}"/>
    <cellStyle name="_적격(화산) _3차구청심의내용서_3차구청심의내용서(1)_역삼동769주변외 2개소 수량산출서_수량산출서(영희초등학교)_수량산출서(보도육교)_수량산출서(양재천) 2" xfId="10296" xr:uid="{00000000-0005-0000-0000-0000A6140000}"/>
    <cellStyle name="_적격(화산) _3차구청심의내용서_3차구청심의내용서(1)_역삼동769주변외 2개소 수량산출서_수량산출서_개포동 달터공원외2개소" xfId="6072" xr:uid="{00000000-0005-0000-0000-0000A7140000}"/>
    <cellStyle name="_적격(화산) _3차구청심의내용서_3차구청심의내용서(1)_역삼동769주변외 2개소 수량산출서_수량산출서_개포동 달터공원외2개소 2" xfId="10297" xr:uid="{00000000-0005-0000-0000-0000A8140000}"/>
    <cellStyle name="_적격(화산) _3차구청심의내용서_3차구청심의내용서(1)_역삼동769주변외 2개소 수량산출서_수량산출서_개포동 달터공원외2개소_개원길경기여고주변외3최종" xfId="6073" xr:uid="{00000000-0005-0000-0000-0000A9140000}"/>
    <cellStyle name="_적격(화산) _3차구청심의내용서_3차구청심의내용서(1)_역삼동769주변외 2개소 수량산출서_수량산출서_개포동 달터공원외2개소_개원길경기여고주변외3최종 2" xfId="10298" xr:uid="{00000000-0005-0000-0000-0000AA140000}"/>
    <cellStyle name="_적격(화산) _3차구청심의내용서_3차구청심의내용서(1)_역삼동769주변외 2개소 수량산출서_수량산출서_개포동 달터공원외2개소_수서동하나로길외1개소1차설계" xfId="6074" xr:uid="{00000000-0005-0000-0000-0000AB140000}"/>
    <cellStyle name="_적격(화산) _3차구청심의내용서_3차구청심의내용서(1)_역삼동769주변외 2개소 수량산출서_수량산출서_개포동 달터공원외2개소_수서동하나로길외1개소1차설계 2" xfId="10299" xr:uid="{00000000-0005-0000-0000-0000AC140000}"/>
    <cellStyle name="_적격(화산) _3차구청심의내용서_3차구청심의내용서(1)_역삼동769주변외 2개소 수량산출서_수량산출서_수량산출서(보도육교)" xfId="6075" xr:uid="{00000000-0005-0000-0000-0000AD140000}"/>
    <cellStyle name="_적격(화산) _3차구청심의내용서_3차구청심의내용서(1)_역삼동769주변외 2개소 수량산출서_수량산출서_수량산출서(보도육교) 2" xfId="10300" xr:uid="{00000000-0005-0000-0000-0000AE140000}"/>
    <cellStyle name="_적격(화산) _3차구청심의내용서_3차구청심의내용서(1)_역삼동769주변외 2개소 수량산출서_수량산출서_수량산출서(보도육교)_수량산출서(보도육교)" xfId="6076" xr:uid="{00000000-0005-0000-0000-0000AF140000}"/>
    <cellStyle name="_적격(화산) _3차구청심의내용서_3차구청심의내용서(1)_역삼동769주변외 2개소 수량산출서_수량산출서_수량산출서(보도육교)_수량산출서(보도육교) 2" xfId="10301" xr:uid="{00000000-0005-0000-0000-0000B0140000}"/>
    <cellStyle name="_적격(화산) _3차구청심의내용서_3차구청심의내용서(1)_역삼동769주변외 2개소 수량산출서_수량산출서_수량산출서(보도육교)_수량산출서(양재천)" xfId="6077" xr:uid="{00000000-0005-0000-0000-0000B1140000}"/>
    <cellStyle name="_적격(화산) _3차구청심의내용서_3차구청심의내용서(1)_역삼동769주변외 2개소 수량산출서_수량산출서_수량산출서(보도육교)_수량산출서(양재천) 2" xfId="10302" xr:uid="{00000000-0005-0000-0000-0000B2140000}"/>
    <cellStyle name="_적격(화산) _3차구청심의내용서_3차구청심의내용서(1)_역삼동769주변외 2개소 수량산출서_역삼동619주변외 개소 수량산출서(수정)" xfId="6078" xr:uid="{00000000-0005-0000-0000-0000B3140000}"/>
    <cellStyle name="_적격(화산) _3차구청심의내용서_3차구청심의내용서(1)_역삼동769주변외 2개소 수량산출서_역삼동619주변외 개소 수량산출서(수정) 2" xfId="10303" xr:uid="{00000000-0005-0000-0000-0000B4140000}"/>
    <cellStyle name="_적격(화산) _3차구청심의내용서_3차구청심의내용서(1)_역삼동769주변외 2개소 수량산출서_역삼동619주변외 개소 수량산출서(수정)_개포동 달터공원외2개소" xfId="6079" xr:uid="{00000000-0005-0000-0000-0000B5140000}"/>
    <cellStyle name="_적격(화산) _3차구청심의내용서_3차구청심의내용서(1)_역삼동769주변외 2개소 수량산출서_역삼동619주변외 개소 수량산출서(수정)_개포동 달터공원외2개소 2" xfId="10304" xr:uid="{00000000-0005-0000-0000-0000B6140000}"/>
    <cellStyle name="_적격(화산) _3차구청심의내용서_3차구청심의내용서(1)_역삼동769주변외 2개소 수량산출서_역삼동619주변외 개소 수량산출서(수정)_개포동 달터공원외2개소_개원길경기여고주변외3최종" xfId="6080" xr:uid="{00000000-0005-0000-0000-0000B7140000}"/>
    <cellStyle name="_적격(화산) _3차구청심의내용서_3차구청심의내용서(1)_역삼동769주변외 2개소 수량산출서_역삼동619주변외 개소 수량산출서(수정)_개포동 달터공원외2개소_개원길경기여고주변외3최종 2" xfId="10305" xr:uid="{00000000-0005-0000-0000-0000B8140000}"/>
    <cellStyle name="_적격(화산) _3차구청심의내용서_3차구청심의내용서(1)_역삼동769주변외 2개소 수량산출서_역삼동619주변외 개소 수량산출서(수정)_개포동 달터공원외2개소_수서동하나로길외1개소1차설계" xfId="6081" xr:uid="{00000000-0005-0000-0000-0000B9140000}"/>
    <cellStyle name="_적격(화산) _3차구청심의내용서_3차구청심의내용서(1)_역삼동769주변외 2개소 수량산출서_역삼동619주변외 개소 수량산출서(수정)_개포동 달터공원외2개소_수서동하나로길외1개소1차설계 2" xfId="10306" xr:uid="{00000000-0005-0000-0000-0000BA140000}"/>
    <cellStyle name="_적격(화산) _3차구청심의내용서_3차구청심의내용서(1)_역삼동769주변외 2개소 수량산출서_역삼동619주변외 개소 수량산출서(수정)_수량산출서(보도육교)" xfId="6082" xr:uid="{00000000-0005-0000-0000-0000BB140000}"/>
    <cellStyle name="_적격(화산) _3차구청심의내용서_3차구청심의내용서(1)_역삼동769주변외 2개소 수량산출서_역삼동619주변외 개소 수량산출서(수정)_수량산출서(보도육교) 2" xfId="10307" xr:uid="{00000000-0005-0000-0000-0000BC140000}"/>
    <cellStyle name="_적격(화산) _3차구청심의내용서_3차구청심의내용서(1)_역삼동769주변외 2개소 수량산출서_역삼동619주변외 개소 수량산출서(수정)_수량산출서(보도육교)_수량산출서(보도육교)" xfId="6083" xr:uid="{00000000-0005-0000-0000-0000BD140000}"/>
    <cellStyle name="_적격(화산) _3차구청심의내용서_3차구청심의내용서(1)_역삼동769주변외 2개소 수량산출서_역삼동619주변외 개소 수량산출서(수정)_수량산출서(보도육교)_수량산출서(보도육교) 2" xfId="10308" xr:uid="{00000000-0005-0000-0000-0000BE140000}"/>
    <cellStyle name="_적격(화산) _3차구청심의내용서_3차구청심의내용서(1)_역삼동769주변외 2개소 수량산출서_역삼동619주변외 개소 수량산출서(수정)_수량산출서(보도육교)_수량산출서(양재천)" xfId="6084" xr:uid="{00000000-0005-0000-0000-0000BF140000}"/>
    <cellStyle name="_적격(화산) _3차구청심의내용서_3차구청심의내용서(1)_역삼동769주변외 2개소 수량산출서_역삼동619주변외 개소 수량산출서(수정)_수량산출서(보도육교)_수량산출서(양재천) 2" xfId="10309" xr:uid="{00000000-0005-0000-0000-0000C0140000}"/>
    <cellStyle name="_적격(화산) _3차구청심의내용서_3차구청심의내용서(1)_역삼동769주변외 2개소 수량산출서_영희초교 설계(탄성2+2.65보도 )" xfId="6085" xr:uid="{00000000-0005-0000-0000-0000C1140000}"/>
    <cellStyle name="_적격(화산) _3차구청심의내용서_3차구청심의내용서(1)_역삼동769주변외 2개소 수량산출서_영희초교 설계(탄성2+2.65보도 ) 2" xfId="10310" xr:uid="{00000000-0005-0000-0000-0000C2140000}"/>
    <cellStyle name="_적격(화산) _3차구청심의내용서_3차구청심의내용서(1)_역삼동769주변외 2개소 수량산출서_영희초교 설계(탄성2+2.65보도 )_개포동 달터공원외2개소" xfId="6086" xr:uid="{00000000-0005-0000-0000-0000C3140000}"/>
    <cellStyle name="_적격(화산) _3차구청심의내용서_3차구청심의내용서(1)_역삼동769주변외 2개소 수량산출서_영희초교 설계(탄성2+2.65보도 )_개포동 달터공원외2개소 2" xfId="10311" xr:uid="{00000000-0005-0000-0000-0000C4140000}"/>
    <cellStyle name="_적격(화산) _3차구청심의내용서_3차구청심의내용서(1)_역삼동769주변외 2개소 수량산출서_영희초교 설계(탄성2+2.65보도 )_개포동 달터공원외2개소_개원길경기여고주변외3최종" xfId="6087" xr:uid="{00000000-0005-0000-0000-0000C5140000}"/>
    <cellStyle name="_적격(화산) _3차구청심의내용서_3차구청심의내용서(1)_역삼동769주변외 2개소 수량산출서_영희초교 설계(탄성2+2.65보도 )_개포동 달터공원외2개소_개원길경기여고주변외3최종 2" xfId="10312" xr:uid="{00000000-0005-0000-0000-0000C6140000}"/>
    <cellStyle name="_적격(화산) _3차구청심의내용서_3차구청심의내용서(1)_역삼동769주변외 2개소 수량산출서_영희초교 설계(탄성2+2.65보도 )_개포동 달터공원외2개소_수서동하나로길외1개소1차설계" xfId="6088" xr:uid="{00000000-0005-0000-0000-0000C7140000}"/>
    <cellStyle name="_적격(화산) _3차구청심의내용서_3차구청심의내용서(1)_역삼동769주변외 2개소 수량산출서_영희초교 설계(탄성2+2.65보도 )_개포동 달터공원외2개소_수서동하나로길외1개소1차설계 2" xfId="10313" xr:uid="{00000000-0005-0000-0000-0000C8140000}"/>
    <cellStyle name="_적격(화산) _3차구청심의내용서_3차구청심의내용서(1)_역삼동769주변외 2개소 수량산출서_영희초교 설계(탄성2+2.65보도 )_수량산출서(보도육교)" xfId="6089" xr:uid="{00000000-0005-0000-0000-0000C9140000}"/>
    <cellStyle name="_적격(화산) _3차구청심의내용서_3차구청심의내용서(1)_역삼동769주변외 2개소 수량산출서_영희초교 설계(탄성2+2.65보도 )_수량산출서(보도육교) 2" xfId="10314" xr:uid="{00000000-0005-0000-0000-0000CA140000}"/>
    <cellStyle name="_적격(화산) _3차구청심의내용서_3차구청심의내용서(1)_역삼동769주변외 2개소 수량산출서_영희초교 설계(탄성2+2.65보도 )_수량산출서(보도육교)_수량산출서(보도육교)" xfId="6090" xr:uid="{00000000-0005-0000-0000-0000CB140000}"/>
    <cellStyle name="_적격(화산) _3차구청심의내용서_3차구청심의내용서(1)_역삼동769주변외 2개소 수량산출서_영희초교 설계(탄성2+2.65보도 )_수량산출서(보도육교)_수량산출서(보도육교) 2" xfId="10315" xr:uid="{00000000-0005-0000-0000-0000CC140000}"/>
    <cellStyle name="_적격(화산) _3차구청심의내용서_3차구청심의내용서(1)_역삼동769주변외 2개소 수량산출서_영희초교 설계(탄성2+2.65보도 )_수량산출서(보도육교)_수량산출서(양재천)" xfId="6091" xr:uid="{00000000-0005-0000-0000-0000CD140000}"/>
    <cellStyle name="_적격(화산) _3차구청심의내용서_3차구청심의내용서(1)_역삼동769주변외 2개소 수량산출서_영희초교 설계(탄성2+2.65보도 )_수량산출서(보도육교)_수량산출서(양재천) 2" xfId="10316" xr:uid="{00000000-0005-0000-0000-0000CE140000}"/>
    <cellStyle name="_적격(화산) _3차구청심의내용서_3차구청심의내용서(1)_차수별 관자재리스트(시도,구도)" xfId="6092" xr:uid="{00000000-0005-0000-0000-0000CF140000}"/>
    <cellStyle name="_적격(화산) _3차구청심의내용서_3차구청심의내용서(1)_차수별 관자재리스트(시도,구도) 2" xfId="10318" xr:uid="{00000000-0005-0000-0000-0000D0140000}"/>
    <cellStyle name="_적격(화산) _3차구청심의내용서_3차구청심의내용서(1)_차수별 관자재리스트(시도,구도) 3" xfId="10317" xr:uid="{00000000-0005-0000-0000-0000D1140000}"/>
    <cellStyle name="_적격(화산) _3차구청심의내용서_3차구청심의내용서(1)_차수별 관자재리스트(시도,구도)_도로굴착 복구비 정비대장-1" xfId="6093" xr:uid="{00000000-0005-0000-0000-0000D2140000}"/>
    <cellStyle name="_적격(화산) _3차구청심의내용서_3차구청심의내용서(1)_차수별 관자재리스트(시도,구도)_도로굴착 복구비 정비대장-1 2" xfId="10320" xr:uid="{00000000-0005-0000-0000-0000D3140000}"/>
    <cellStyle name="_적격(화산) _3차구청심의내용서_3차구청심의내용서(1)_차수별 관자재리스트(시도,구도)_도로굴착 복구비 정비대장-1 3" xfId="10319" xr:uid="{00000000-0005-0000-0000-0000D4140000}"/>
    <cellStyle name="_적격(화산) _3차구청심의내용서_개포동 달터공원외2개소" xfId="6094" xr:uid="{00000000-0005-0000-0000-0000D5140000}"/>
    <cellStyle name="_적격(화산) _3차구청심의내용서_개포동 달터공원외2개소 2" xfId="10321" xr:uid="{00000000-0005-0000-0000-0000D6140000}"/>
    <cellStyle name="_적격(화산) _3차구청심의내용서_개포동 달터공원외2개소_개원길경기여고주변외3최종" xfId="6095" xr:uid="{00000000-0005-0000-0000-0000D7140000}"/>
    <cellStyle name="_적격(화산) _3차구청심의내용서_개포동 달터공원외2개소_개원길경기여고주변외3최종 2" xfId="10322" xr:uid="{00000000-0005-0000-0000-0000D8140000}"/>
    <cellStyle name="_적격(화산) _3차구청심의내용서_개포동 달터공원외2개소_수서동하나로길외1개소1차설계" xfId="6096" xr:uid="{00000000-0005-0000-0000-0000D9140000}"/>
    <cellStyle name="_적격(화산) _3차구청심의내용서_개포동 달터공원외2개소_수서동하나로길외1개소1차설계 2" xfId="10323" xr:uid="{00000000-0005-0000-0000-0000DA140000}"/>
    <cellStyle name="_적격(화산) _3차구청심의내용서_굴착승인 미굴착내역" xfId="6097" xr:uid="{00000000-0005-0000-0000-0000DB140000}"/>
    <cellStyle name="_적격(화산) _3차구청심의내용서_굴착승인 미굴착내역 2" xfId="10325" xr:uid="{00000000-0005-0000-0000-0000DC140000}"/>
    <cellStyle name="_적격(화산) _3차구청심의내용서_굴착승인 미굴착내역 3" xfId="10324" xr:uid="{00000000-0005-0000-0000-0000DD140000}"/>
    <cellStyle name="_적격(화산) _3차구청심의내용서_굴착승인 미굴착내역_굴착승인 미굴착내역" xfId="6098" xr:uid="{00000000-0005-0000-0000-0000DE140000}"/>
    <cellStyle name="_적격(화산) _3차구청심의내용서_굴착승인 미굴착내역_굴착승인 미굴착내역 2" xfId="10327" xr:uid="{00000000-0005-0000-0000-0000DF140000}"/>
    <cellStyle name="_적격(화산) _3차구청심의내용서_굴착승인 미굴착내역_굴착승인 미굴착내역 3" xfId="10326" xr:uid="{00000000-0005-0000-0000-0000E0140000}"/>
    <cellStyle name="_적격(화산) _3차구청심의내용서_굴착승인 미굴착내역_굴착승인 미굴착내역_도로굴착 복구비 정비대장-1" xfId="6099" xr:uid="{00000000-0005-0000-0000-0000E1140000}"/>
    <cellStyle name="_적격(화산) _3차구청심의내용서_굴착승인 미굴착내역_굴착승인 미굴착내역_도로굴착 복구비 정비대장-1 2" xfId="10329" xr:uid="{00000000-0005-0000-0000-0000E2140000}"/>
    <cellStyle name="_적격(화산) _3차구청심의내용서_굴착승인 미굴착내역_굴착승인 미굴착내역_도로굴착 복구비 정비대장-1 3" xfId="10328" xr:uid="{00000000-0005-0000-0000-0000E3140000}"/>
    <cellStyle name="_적격(화산) _3차구청심의내용서_굴착승인 미굴착내역_도로굴착 복구비 정비대장-1" xfId="6100" xr:uid="{00000000-0005-0000-0000-0000E4140000}"/>
    <cellStyle name="_적격(화산) _3차구청심의내용서_굴착승인 미굴착내역_도로굴착 복구비 정비대장-1 2" xfId="10331" xr:uid="{00000000-0005-0000-0000-0000E5140000}"/>
    <cellStyle name="_적격(화산) _3차구청심의내용서_굴착승인 미굴착내역_도로굴착 복구비 정비대장-1 3" xfId="10330" xr:uid="{00000000-0005-0000-0000-0000E6140000}"/>
    <cellStyle name="_적격(화산) _3차구청심의내용서_대모산길 수량산출서" xfId="6101" xr:uid="{00000000-0005-0000-0000-0000E7140000}"/>
    <cellStyle name="_적격(화산) _3차구청심의내용서_대모산길 수량산출서 2" xfId="10332" xr:uid="{00000000-0005-0000-0000-0000E8140000}"/>
    <cellStyle name="_적격(화산) _3차구청심의내용서_대모산길 수량산출서_개포동 달터공원외2개소" xfId="6102" xr:uid="{00000000-0005-0000-0000-0000E9140000}"/>
    <cellStyle name="_적격(화산) _3차구청심의내용서_대모산길 수량산출서_개포동 달터공원외2개소 2" xfId="10333" xr:uid="{00000000-0005-0000-0000-0000EA140000}"/>
    <cellStyle name="_적격(화산) _3차구청심의내용서_대모산길 수량산출서_개포동 달터공원외2개소_개원길경기여고주변외3최종" xfId="6103" xr:uid="{00000000-0005-0000-0000-0000EB140000}"/>
    <cellStyle name="_적격(화산) _3차구청심의내용서_대모산길 수량산출서_개포동 달터공원외2개소_개원길경기여고주변외3최종 2" xfId="10334" xr:uid="{00000000-0005-0000-0000-0000EC140000}"/>
    <cellStyle name="_적격(화산) _3차구청심의내용서_대모산길 수량산출서_개포동 달터공원외2개소_수서동하나로길외1개소1차설계" xfId="6104" xr:uid="{00000000-0005-0000-0000-0000ED140000}"/>
    <cellStyle name="_적격(화산) _3차구청심의내용서_대모산길 수량산출서_개포동 달터공원외2개소_수서동하나로길외1개소1차설계 2" xfId="10335" xr:uid="{00000000-0005-0000-0000-0000EE140000}"/>
    <cellStyle name="_적격(화산) _3차구청심의내용서_대모산길 수량산출서_대모산준공-p" xfId="6105" xr:uid="{00000000-0005-0000-0000-0000EF140000}"/>
    <cellStyle name="_적격(화산) _3차구청심의내용서_대모산길 수량산출서_대모산준공-p 2" xfId="10336" xr:uid="{00000000-0005-0000-0000-0000F0140000}"/>
    <cellStyle name="_적격(화산) _3차구청심의내용서_대모산길 수량산출서_대모산준공-p_개원길경기여고주변외3최종" xfId="6106" xr:uid="{00000000-0005-0000-0000-0000F1140000}"/>
    <cellStyle name="_적격(화산) _3차구청심의내용서_대모산길 수량산출서_대모산준공-p_개원길경기여고주변외3최종 2" xfId="10337" xr:uid="{00000000-0005-0000-0000-0000F2140000}"/>
    <cellStyle name="_적격(화산) _3차구청심의내용서_대모산길 수량산출서_대모산준공-p_수서동하나로길외1개소1차설계" xfId="6107" xr:uid="{00000000-0005-0000-0000-0000F3140000}"/>
    <cellStyle name="_적격(화산) _3차구청심의내용서_대모산길 수량산출서_대모산준공-p_수서동하나로길외1개소1차설계 2" xfId="10338" xr:uid="{00000000-0005-0000-0000-0000F4140000}"/>
    <cellStyle name="_적격(화산) _3차구청심의내용서_대모산길 수량산출서_설계서및수량산출서(계약)-설계변경-p" xfId="6108" xr:uid="{00000000-0005-0000-0000-0000F5140000}"/>
    <cellStyle name="_적격(화산) _3차구청심의내용서_대모산길 수량산출서_설계서및수량산출서(계약)-설계변경-p 2" xfId="10339" xr:uid="{00000000-0005-0000-0000-0000F6140000}"/>
    <cellStyle name="_적격(화산) _3차구청심의내용서_대모산길 수량산출서_설계서및수량산출서(계약)-설계변경-p_개원길경기여고주변외3최종" xfId="6109" xr:uid="{00000000-0005-0000-0000-0000F7140000}"/>
    <cellStyle name="_적격(화산) _3차구청심의내용서_대모산길 수량산출서_설계서및수량산출서(계약)-설계변경-p_개원길경기여고주변외3최종 2" xfId="10340" xr:uid="{00000000-0005-0000-0000-0000F8140000}"/>
    <cellStyle name="_적격(화산) _3차구청심의내용서_대모산길 수량산출서_설계서및수량산출서(계약)-설계변경-p_수서동하나로길외1개소1차설계" xfId="6110" xr:uid="{00000000-0005-0000-0000-0000F9140000}"/>
    <cellStyle name="_적격(화산) _3차구청심의내용서_대모산길 수량산출서_설계서및수량산출서(계약)-설계변경-p_수서동하나로길외1개소1차설계 2" xfId="10341" xr:uid="{00000000-0005-0000-0000-0000FA140000}"/>
    <cellStyle name="_적격(화산) _3차구청심의내용서_대모산길 수량산출서_설계서및수량산출서(계약)-설계변경-p-이전비변경" xfId="6111" xr:uid="{00000000-0005-0000-0000-0000FB140000}"/>
    <cellStyle name="_적격(화산) _3차구청심의내용서_대모산길 수량산출서_설계서및수량산출서(계약)-설계변경-p-이전비변경 2" xfId="10342" xr:uid="{00000000-0005-0000-0000-0000FC140000}"/>
    <cellStyle name="_적격(화산) _3차구청심의내용서_대모산길 수량산출서_설계서및수량산출서(계약)-설계변경-p-이전비변경_개원길경기여고주변외3최종" xfId="6112" xr:uid="{00000000-0005-0000-0000-0000FD140000}"/>
    <cellStyle name="_적격(화산) _3차구청심의내용서_대모산길 수량산출서_설계서및수량산출서(계약)-설계변경-p-이전비변경_개원길경기여고주변외3최종 2" xfId="10343" xr:uid="{00000000-0005-0000-0000-0000FE140000}"/>
    <cellStyle name="_적격(화산) _3차구청심의내용서_대모산길 수량산출서_설계서및수량산출서(계약)-설계변경-p-이전비변경_수서동하나로길외1개소1차설계" xfId="6113" xr:uid="{00000000-0005-0000-0000-0000FF140000}"/>
    <cellStyle name="_적격(화산) _3차구청심의내용서_대모산길 수량산출서_설계서및수량산출서(계약)-설계변경-p-이전비변경_수서동하나로길외1개소1차설계 2" xfId="10344" xr:uid="{00000000-0005-0000-0000-000000150000}"/>
    <cellStyle name="_적격(화산) _3차구청심의내용서_대모산길 수량산출서_수량산출서" xfId="6114" xr:uid="{00000000-0005-0000-0000-000001150000}"/>
    <cellStyle name="_적격(화산) _3차구청심의내용서_대모산길 수량산출서_수량산출서 2" xfId="10345" xr:uid="{00000000-0005-0000-0000-000002150000}"/>
    <cellStyle name="_적격(화산) _3차구청심의내용서_대모산길 수량산출서_수량산출서(보도육교)" xfId="6115" xr:uid="{00000000-0005-0000-0000-000003150000}"/>
    <cellStyle name="_적격(화산) _3차구청심의내용서_대모산길 수량산출서_수량산출서(보도육교) 2" xfId="10346" xr:uid="{00000000-0005-0000-0000-000004150000}"/>
    <cellStyle name="_적격(화산) _3차구청심의내용서_대모산길 수량산출서_수량산출서(보도육교)_수량산출서(보도육교)" xfId="6116" xr:uid="{00000000-0005-0000-0000-000005150000}"/>
    <cellStyle name="_적격(화산) _3차구청심의내용서_대모산길 수량산출서_수량산출서(보도육교)_수량산출서(보도육교) 2" xfId="10347" xr:uid="{00000000-0005-0000-0000-000006150000}"/>
    <cellStyle name="_적격(화산) _3차구청심의내용서_대모산길 수량산출서_수량산출서(보도육교)_수량산출서(양재천)" xfId="6117" xr:uid="{00000000-0005-0000-0000-000007150000}"/>
    <cellStyle name="_적격(화산) _3차구청심의내용서_대모산길 수량산출서_수량산출서(보도육교)_수량산출서(양재천) 2" xfId="10348" xr:uid="{00000000-0005-0000-0000-000008150000}"/>
    <cellStyle name="_적격(화산) _3차구청심의내용서_대모산길 수량산출서_수량산출서(영희초등학교)" xfId="6118" xr:uid="{00000000-0005-0000-0000-000009150000}"/>
    <cellStyle name="_적격(화산) _3차구청심의내용서_대모산길 수량산출서_수량산출서(영희초등학교) 2" xfId="10349" xr:uid="{00000000-0005-0000-0000-00000A150000}"/>
    <cellStyle name="_적격(화산) _3차구청심의내용서_대모산길 수량산출서_수량산출서(영희초등학교)_개포동 달터공원외2개소" xfId="6119" xr:uid="{00000000-0005-0000-0000-00000B150000}"/>
    <cellStyle name="_적격(화산) _3차구청심의내용서_대모산길 수량산출서_수량산출서(영희초등학교)_개포동 달터공원외2개소 2" xfId="10350" xr:uid="{00000000-0005-0000-0000-00000C150000}"/>
    <cellStyle name="_적격(화산) _3차구청심의내용서_대모산길 수량산출서_수량산출서(영희초등학교)_개포동 달터공원외2개소_개원길경기여고주변외3최종" xfId="6120" xr:uid="{00000000-0005-0000-0000-00000D150000}"/>
    <cellStyle name="_적격(화산) _3차구청심의내용서_대모산길 수량산출서_수량산출서(영희초등학교)_개포동 달터공원외2개소_개원길경기여고주변외3최종 2" xfId="10351" xr:uid="{00000000-0005-0000-0000-00000E150000}"/>
    <cellStyle name="_적격(화산) _3차구청심의내용서_대모산길 수량산출서_수량산출서(영희초등학교)_개포동 달터공원외2개소_수서동하나로길외1개소1차설계" xfId="6121" xr:uid="{00000000-0005-0000-0000-00000F150000}"/>
    <cellStyle name="_적격(화산) _3차구청심의내용서_대모산길 수량산출서_수량산출서(영희초등학교)_개포동 달터공원외2개소_수서동하나로길외1개소1차설계 2" xfId="10352" xr:uid="{00000000-0005-0000-0000-000010150000}"/>
    <cellStyle name="_적격(화산) _3차구청심의내용서_대모산길 수량산출서_수량산출서(영희초등학교)_수량산출서(보도육교)" xfId="6122" xr:uid="{00000000-0005-0000-0000-000011150000}"/>
    <cellStyle name="_적격(화산) _3차구청심의내용서_대모산길 수량산출서_수량산출서(영희초등학교)_수량산출서(보도육교) 2" xfId="10353" xr:uid="{00000000-0005-0000-0000-000012150000}"/>
    <cellStyle name="_적격(화산) _3차구청심의내용서_대모산길 수량산출서_수량산출서(영희초등학교)_수량산출서(보도육교)_수량산출서(보도육교)" xfId="6123" xr:uid="{00000000-0005-0000-0000-000013150000}"/>
    <cellStyle name="_적격(화산) _3차구청심의내용서_대모산길 수량산출서_수량산출서(영희초등학교)_수량산출서(보도육교)_수량산출서(보도육교) 2" xfId="10354" xr:uid="{00000000-0005-0000-0000-000014150000}"/>
    <cellStyle name="_적격(화산) _3차구청심의내용서_대모산길 수량산출서_수량산출서(영희초등학교)_수량산출서(보도육교)_수량산출서(양재천)" xfId="6124" xr:uid="{00000000-0005-0000-0000-000015150000}"/>
    <cellStyle name="_적격(화산) _3차구청심의내용서_대모산길 수량산출서_수량산출서(영희초등학교)_수량산출서(보도육교)_수량산출서(양재천) 2" xfId="10355" xr:uid="{00000000-0005-0000-0000-000016150000}"/>
    <cellStyle name="_적격(화산) _3차구청심의내용서_대모산길 수량산출서_수량산출서_개포동 달터공원외2개소" xfId="6125" xr:uid="{00000000-0005-0000-0000-000017150000}"/>
    <cellStyle name="_적격(화산) _3차구청심의내용서_대모산길 수량산출서_수량산출서_개포동 달터공원외2개소 2" xfId="10356" xr:uid="{00000000-0005-0000-0000-000018150000}"/>
    <cellStyle name="_적격(화산) _3차구청심의내용서_대모산길 수량산출서_수량산출서_개포동 달터공원외2개소_개원길경기여고주변외3최종" xfId="6126" xr:uid="{00000000-0005-0000-0000-000019150000}"/>
    <cellStyle name="_적격(화산) _3차구청심의내용서_대모산길 수량산출서_수량산출서_개포동 달터공원외2개소_개원길경기여고주변외3최종 2" xfId="10357" xr:uid="{00000000-0005-0000-0000-00001A150000}"/>
    <cellStyle name="_적격(화산) _3차구청심의내용서_대모산길 수량산출서_수량산출서_개포동 달터공원외2개소_수서동하나로길외1개소1차설계" xfId="6127" xr:uid="{00000000-0005-0000-0000-00001B150000}"/>
    <cellStyle name="_적격(화산) _3차구청심의내용서_대모산길 수량산출서_수량산출서_개포동 달터공원외2개소_수서동하나로길외1개소1차설계 2" xfId="10358" xr:uid="{00000000-0005-0000-0000-00001C150000}"/>
    <cellStyle name="_적격(화산) _3차구청심의내용서_대모산길 수량산출서_수량산출서_수량산출서(보도육교)" xfId="6128" xr:uid="{00000000-0005-0000-0000-00001D150000}"/>
    <cellStyle name="_적격(화산) _3차구청심의내용서_대모산길 수량산출서_수량산출서_수량산출서(보도육교) 2" xfId="10359" xr:uid="{00000000-0005-0000-0000-00001E150000}"/>
    <cellStyle name="_적격(화산) _3차구청심의내용서_대모산길 수량산출서_수량산출서_수량산출서(보도육교)_수량산출서(보도육교)" xfId="6129" xr:uid="{00000000-0005-0000-0000-00001F150000}"/>
    <cellStyle name="_적격(화산) _3차구청심의내용서_대모산길 수량산출서_수량산출서_수량산출서(보도육교)_수량산출서(보도육교) 2" xfId="10360" xr:uid="{00000000-0005-0000-0000-000020150000}"/>
    <cellStyle name="_적격(화산) _3차구청심의내용서_대모산길 수량산출서_수량산출서_수량산출서(보도육교)_수량산출서(양재천)" xfId="6130" xr:uid="{00000000-0005-0000-0000-000021150000}"/>
    <cellStyle name="_적격(화산) _3차구청심의내용서_대모산길 수량산출서_수량산출서_수량산출서(보도육교)_수량산출서(양재천) 2" xfId="10361" xr:uid="{00000000-0005-0000-0000-000022150000}"/>
    <cellStyle name="_적격(화산) _3차구청심의내용서_대모산길 수량산출서_수량산출서-p변경-폭변경-가로수분변경" xfId="6131" xr:uid="{00000000-0005-0000-0000-000023150000}"/>
    <cellStyle name="_적격(화산) _3차구청심의내용서_대모산길 수량산출서_수량산출서-p변경-폭변경-가로수분변경 2" xfId="10362" xr:uid="{00000000-0005-0000-0000-000024150000}"/>
    <cellStyle name="_적격(화산) _3차구청심의내용서_대모산길 수량산출서_수량산출서-p변경-폭변경-가로수분변경_개원길경기여고주변외3최종" xfId="6132" xr:uid="{00000000-0005-0000-0000-000025150000}"/>
    <cellStyle name="_적격(화산) _3차구청심의내용서_대모산길 수량산출서_수량산출서-p변경-폭변경-가로수분변경_개원길경기여고주변외3최종 2" xfId="10363" xr:uid="{00000000-0005-0000-0000-000026150000}"/>
    <cellStyle name="_적격(화산) _3차구청심의내용서_대모산길 수량산출서_수량산출서-p변경-폭변경-가로수분변경_수서동하나로길외1개소1차설계" xfId="6133" xr:uid="{00000000-0005-0000-0000-000027150000}"/>
    <cellStyle name="_적격(화산) _3차구청심의내용서_대모산길 수량산출서_수량산출서-p변경-폭변경-가로수분변경_수서동하나로길외1개소1차설계 2" xfId="10364" xr:uid="{00000000-0005-0000-0000-000028150000}"/>
    <cellStyle name="_적격(화산) _3차구청심의내용서_대모산길 수량산출서_역삼동619주변외 개소 수량산출서(수정)" xfId="6134" xr:uid="{00000000-0005-0000-0000-000029150000}"/>
    <cellStyle name="_적격(화산) _3차구청심의내용서_대모산길 수량산출서_역삼동619주변외 개소 수량산출서(수정) 2" xfId="10365" xr:uid="{00000000-0005-0000-0000-00002A150000}"/>
    <cellStyle name="_적격(화산) _3차구청심의내용서_대모산길 수량산출서_역삼동619주변외 개소 수량산출서(수정)_개포동 달터공원외2개소" xfId="6135" xr:uid="{00000000-0005-0000-0000-00002B150000}"/>
    <cellStyle name="_적격(화산) _3차구청심의내용서_대모산길 수량산출서_역삼동619주변외 개소 수량산출서(수정)_개포동 달터공원외2개소 2" xfId="10366" xr:uid="{00000000-0005-0000-0000-00002C150000}"/>
    <cellStyle name="_적격(화산) _3차구청심의내용서_대모산길 수량산출서_역삼동619주변외 개소 수량산출서(수정)_개포동 달터공원외2개소_개원길경기여고주변외3최종" xfId="6136" xr:uid="{00000000-0005-0000-0000-00002D150000}"/>
    <cellStyle name="_적격(화산) _3차구청심의내용서_대모산길 수량산출서_역삼동619주변외 개소 수량산출서(수정)_개포동 달터공원외2개소_개원길경기여고주변외3최종 2" xfId="10367" xr:uid="{00000000-0005-0000-0000-00002E150000}"/>
    <cellStyle name="_적격(화산) _3차구청심의내용서_대모산길 수량산출서_역삼동619주변외 개소 수량산출서(수정)_개포동 달터공원외2개소_수서동하나로길외1개소1차설계" xfId="6137" xr:uid="{00000000-0005-0000-0000-00002F150000}"/>
    <cellStyle name="_적격(화산) _3차구청심의내용서_대모산길 수량산출서_역삼동619주변외 개소 수량산출서(수정)_개포동 달터공원외2개소_수서동하나로길외1개소1차설계 2" xfId="10368" xr:uid="{00000000-0005-0000-0000-000030150000}"/>
    <cellStyle name="_적격(화산) _3차구청심의내용서_대모산길 수량산출서_역삼동619주변외 개소 수량산출서(수정)_수량산출서(보도육교)" xfId="6138" xr:uid="{00000000-0005-0000-0000-000031150000}"/>
    <cellStyle name="_적격(화산) _3차구청심의내용서_대모산길 수량산출서_역삼동619주변외 개소 수량산출서(수정)_수량산출서(보도육교) 2" xfId="10369" xr:uid="{00000000-0005-0000-0000-000032150000}"/>
    <cellStyle name="_적격(화산) _3차구청심의내용서_대모산길 수량산출서_역삼동619주변외 개소 수량산출서(수정)_수량산출서(보도육교)_수량산출서(보도육교)" xfId="6139" xr:uid="{00000000-0005-0000-0000-000033150000}"/>
    <cellStyle name="_적격(화산) _3차구청심의내용서_대모산길 수량산출서_역삼동619주변외 개소 수량산출서(수정)_수량산출서(보도육교)_수량산출서(보도육교) 2" xfId="10370" xr:uid="{00000000-0005-0000-0000-000034150000}"/>
    <cellStyle name="_적격(화산) _3차구청심의내용서_대모산길 수량산출서_역삼동619주변외 개소 수량산출서(수정)_수량산출서(보도육교)_수량산출서(양재천)" xfId="6140" xr:uid="{00000000-0005-0000-0000-000035150000}"/>
    <cellStyle name="_적격(화산) _3차구청심의내용서_대모산길 수량산출서_역삼동619주변외 개소 수량산출서(수정)_수량산출서(보도육교)_수량산출서(양재천) 2" xfId="10371" xr:uid="{00000000-0005-0000-0000-000036150000}"/>
    <cellStyle name="_적격(화산) _3차구청심의내용서_대모산길 수량산출서_영희초교 설계(탄성2+2.65보도 )" xfId="6141" xr:uid="{00000000-0005-0000-0000-000037150000}"/>
    <cellStyle name="_적격(화산) _3차구청심의내용서_대모산길 수량산출서_영희초교 설계(탄성2+2.65보도 ) 2" xfId="10372" xr:uid="{00000000-0005-0000-0000-000038150000}"/>
    <cellStyle name="_적격(화산) _3차구청심의내용서_대모산길 수량산출서_영희초교 설계(탄성2+2.65보도 )_개포동 달터공원외2개소" xfId="6142" xr:uid="{00000000-0005-0000-0000-000039150000}"/>
    <cellStyle name="_적격(화산) _3차구청심의내용서_대모산길 수량산출서_영희초교 설계(탄성2+2.65보도 )_개포동 달터공원외2개소 2" xfId="10373" xr:uid="{00000000-0005-0000-0000-00003A150000}"/>
    <cellStyle name="_적격(화산) _3차구청심의내용서_대모산길 수량산출서_영희초교 설계(탄성2+2.65보도 )_개포동 달터공원외2개소_개원길경기여고주변외3최종" xfId="6143" xr:uid="{00000000-0005-0000-0000-00003B150000}"/>
    <cellStyle name="_적격(화산) _3차구청심의내용서_대모산길 수량산출서_영희초교 설계(탄성2+2.65보도 )_개포동 달터공원외2개소_개원길경기여고주변외3최종 2" xfId="10374" xr:uid="{00000000-0005-0000-0000-00003C150000}"/>
    <cellStyle name="_적격(화산) _3차구청심의내용서_대모산길 수량산출서_영희초교 설계(탄성2+2.65보도 )_개포동 달터공원외2개소_수서동하나로길외1개소1차설계" xfId="6144" xr:uid="{00000000-0005-0000-0000-00003D150000}"/>
    <cellStyle name="_적격(화산) _3차구청심의내용서_대모산길 수량산출서_영희초교 설계(탄성2+2.65보도 )_개포동 달터공원외2개소_수서동하나로길외1개소1차설계 2" xfId="10375" xr:uid="{00000000-0005-0000-0000-00003E150000}"/>
    <cellStyle name="_적격(화산) _3차구청심의내용서_대모산길 수량산출서_영희초교 설계(탄성2+2.65보도 )_수량산출서(보도육교)" xfId="6145" xr:uid="{00000000-0005-0000-0000-00003F150000}"/>
    <cellStyle name="_적격(화산) _3차구청심의내용서_대모산길 수량산출서_영희초교 설계(탄성2+2.65보도 )_수량산출서(보도육교) 2" xfId="10376" xr:uid="{00000000-0005-0000-0000-000040150000}"/>
    <cellStyle name="_적격(화산) _3차구청심의내용서_대모산길 수량산출서_영희초교 설계(탄성2+2.65보도 )_수량산출서(보도육교)_수량산출서(보도육교)" xfId="6146" xr:uid="{00000000-0005-0000-0000-000041150000}"/>
    <cellStyle name="_적격(화산) _3차구청심의내용서_대모산길 수량산출서_영희초교 설계(탄성2+2.65보도 )_수량산출서(보도육교)_수량산출서(보도육교) 2" xfId="10377" xr:uid="{00000000-0005-0000-0000-000042150000}"/>
    <cellStyle name="_적격(화산) _3차구청심의내용서_대모산길 수량산출서_영희초교 설계(탄성2+2.65보도 )_수량산출서(보도육교)_수량산출서(양재천)" xfId="6147" xr:uid="{00000000-0005-0000-0000-000043150000}"/>
    <cellStyle name="_적격(화산) _3차구청심의내용서_대모산길 수량산출서_영희초교 설계(탄성2+2.65보도 )_수량산출서(보도육교)_수량산출서(양재천) 2" xfId="10378" xr:uid="{00000000-0005-0000-0000-000044150000}"/>
    <cellStyle name="_적격(화산) _3차구청심의내용서_도로굴착 복구비 정비대장-1" xfId="6148" xr:uid="{00000000-0005-0000-0000-000045150000}"/>
    <cellStyle name="_적격(화산) _3차구청심의내용서_도로굴착 복구비 정비대장-1 2" xfId="10380" xr:uid="{00000000-0005-0000-0000-000046150000}"/>
    <cellStyle name="_적격(화산) _3차구청심의내용서_도로굴착 복구비 정비대장-1 3" xfId="10379" xr:uid="{00000000-0005-0000-0000-000047150000}"/>
    <cellStyle name="_적격(화산) _3차구청심의내용서_사본 - 2005년도 수량산출서(연재훈)" xfId="6149" xr:uid="{00000000-0005-0000-0000-000048150000}"/>
    <cellStyle name="_적격(화산) _3차구청심의내용서_사본 - 2005년도 수량산출서(연재훈) 2" xfId="10381" xr:uid="{00000000-0005-0000-0000-000049150000}"/>
    <cellStyle name="_적격(화산) _3차구청심의내용서_사본 - 2005년도 수량산출서(연재훈)_개포동 달터공원외2개소" xfId="6150" xr:uid="{00000000-0005-0000-0000-00004A150000}"/>
    <cellStyle name="_적격(화산) _3차구청심의내용서_사본 - 2005년도 수량산출서(연재훈)_개포동 달터공원외2개소 2" xfId="10382" xr:uid="{00000000-0005-0000-0000-00004B150000}"/>
    <cellStyle name="_적격(화산) _3차구청심의내용서_사본 - 2005년도 수량산출서(연재훈)_개포동 달터공원외2개소_개원길경기여고주변외3최종" xfId="6151" xr:uid="{00000000-0005-0000-0000-00004C150000}"/>
    <cellStyle name="_적격(화산) _3차구청심의내용서_사본 - 2005년도 수량산출서(연재훈)_개포동 달터공원외2개소_개원길경기여고주변외3최종 2" xfId="10383" xr:uid="{00000000-0005-0000-0000-00004D150000}"/>
    <cellStyle name="_적격(화산) _3차구청심의내용서_사본 - 2005년도 수량산출서(연재훈)_개포동 달터공원외2개소_수서동하나로길외1개소1차설계" xfId="6152" xr:uid="{00000000-0005-0000-0000-00004E150000}"/>
    <cellStyle name="_적격(화산) _3차구청심의내용서_사본 - 2005년도 수량산출서(연재훈)_개포동 달터공원외2개소_수서동하나로길외1개소1차설계 2" xfId="10384" xr:uid="{00000000-0005-0000-0000-00004F150000}"/>
    <cellStyle name="_적격(화산) _3차구청심의내용서_사본 - 2005년도 수량산출서(연재훈)_대모산준공-p" xfId="6153" xr:uid="{00000000-0005-0000-0000-000050150000}"/>
    <cellStyle name="_적격(화산) _3차구청심의내용서_사본 - 2005년도 수량산출서(연재훈)_대모산준공-p 2" xfId="10385" xr:uid="{00000000-0005-0000-0000-000051150000}"/>
    <cellStyle name="_적격(화산) _3차구청심의내용서_사본 - 2005년도 수량산출서(연재훈)_대모산준공-p_개원길경기여고주변외3최종" xfId="6154" xr:uid="{00000000-0005-0000-0000-000052150000}"/>
    <cellStyle name="_적격(화산) _3차구청심의내용서_사본 - 2005년도 수량산출서(연재훈)_대모산준공-p_개원길경기여고주변외3최종 2" xfId="10386" xr:uid="{00000000-0005-0000-0000-000053150000}"/>
    <cellStyle name="_적격(화산) _3차구청심의내용서_사본 - 2005년도 수량산출서(연재훈)_대모산준공-p_수서동하나로길외1개소1차설계" xfId="6155" xr:uid="{00000000-0005-0000-0000-000054150000}"/>
    <cellStyle name="_적격(화산) _3차구청심의내용서_사본 - 2005년도 수량산출서(연재훈)_대모산준공-p_수서동하나로길외1개소1차설계 2" xfId="10387" xr:uid="{00000000-0005-0000-0000-000055150000}"/>
    <cellStyle name="_적격(화산) _3차구청심의내용서_사본 - 2005년도 수량산출서(연재훈)_설계서및수량산출서(계약)-설계변경-p" xfId="6156" xr:uid="{00000000-0005-0000-0000-000056150000}"/>
    <cellStyle name="_적격(화산) _3차구청심의내용서_사본 - 2005년도 수량산출서(연재훈)_설계서및수량산출서(계약)-설계변경-p 2" xfId="10388" xr:uid="{00000000-0005-0000-0000-000057150000}"/>
    <cellStyle name="_적격(화산) _3차구청심의내용서_사본 - 2005년도 수량산출서(연재훈)_설계서및수량산출서(계약)-설계변경-p_개원길경기여고주변외3최종" xfId="6157" xr:uid="{00000000-0005-0000-0000-000058150000}"/>
    <cellStyle name="_적격(화산) _3차구청심의내용서_사본 - 2005년도 수량산출서(연재훈)_설계서및수량산출서(계약)-설계변경-p_개원길경기여고주변외3최종 2" xfId="10389" xr:uid="{00000000-0005-0000-0000-000059150000}"/>
    <cellStyle name="_적격(화산) _3차구청심의내용서_사본 - 2005년도 수량산출서(연재훈)_설계서및수량산출서(계약)-설계변경-p_수서동하나로길외1개소1차설계" xfId="6158" xr:uid="{00000000-0005-0000-0000-00005A150000}"/>
    <cellStyle name="_적격(화산) _3차구청심의내용서_사본 - 2005년도 수량산출서(연재훈)_설계서및수량산출서(계약)-설계변경-p_수서동하나로길외1개소1차설계 2" xfId="10390" xr:uid="{00000000-0005-0000-0000-00005B150000}"/>
    <cellStyle name="_적격(화산) _3차구청심의내용서_사본 - 2005년도 수량산출서(연재훈)_설계서및수량산출서(계약)-설계변경-p-이전비변경" xfId="6159" xr:uid="{00000000-0005-0000-0000-00005C150000}"/>
    <cellStyle name="_적격(화산) _3차구청심의내용서_사본 - 2005년도 수량산출서(연재훈)_설계서및수량산출서(계약)-설계변경-p-이전비변경 2" xfId="10391" xr:uid="{00000000-0005-0000-0000-00005D150000}"/>
    <cellStyle name="_적격(화산) _3차구청심의내용서_사본 - 2005년도 수량산출서(연재훈)_설계서및수량산출서(계약)-설계변경-p-이전비변경_개원길경기여고주변외3최종" xfId="6160" xr:uid="{00000000-0005-0000-0000-00005E150000}"/>
    <cellStyle name="_적격(화산) _3차구청심의내용서_사본 - 2005년도 수량산출서(연재훈)_설계서및수량산출서(계약)-설계변경-p-이전비변경_개원길경기여고주변외3최종 2" xfId="10392" xr:uid="{00000000-0005-0000-0000-00005F150000}"/>
    <cellStyle name="_적격(화산) _3차구청심의내용서_사본 - 2005년도 수량산출서(연재훈)_설계서및수량산출서(계약)-설계변경-p-이전비변경_수서동하나로길외1개소1차설계" xfId="6161" xr:uid="{00000000-0005-0000-0000-000060150000}"/>
    <cellStyle name="_적격(화산) _3차구청심의내용서_사본 - 2005년도 수량산출서(연재훈)_설계서및수량산출서(계약)-설계변경-p-이전비변경_수서동하나로길외1개소1차설계 2" xfId="10393" xr:uid="{00000000-0005-0000-0000-000061150000}"/>
    <cellStyle name="_적격(화산) _3차구청심의내용서_사본 - 2005년도 수량산출서(연재훈)_수량산출서" xfId="6162" xr:uid="{00000000-0005-0000-0000-000062150000}"/>
    <cellStyle name="_적격(화산) _3차구청심의내용서_사본 - 2005년도 수량산출서(연재훈)_수량산출서 2" xfId="10394" xr:uid="{00000000-0005-0000-0000-000063150000}"/>
    <cellStyle name="_적격(화산) _3차구청심의내용서_사본 - 2005년도 수량산출서(연재훈)_수량산출서(보도육교)" xfId="6163" xr:uid="{00000000-0005-0000-0000-000064150000}"/>
    <cellStyle name="_적격(화산) _3차구청심의내용서_사본 - 2005년도 수량산출서(연재훈)_수량산출서(보도육교) 2" xfId="10395" xr:uid="{00000000-0005-0000-0000-000065150000}"/>
    <cellStyle name="_적격(화산) _3차구청심의내용서_사본 - 2005년도 수량산출서(연재훈)_수량산출서(보도육교)_수량산출서(보도육교)" xfId="6164" xr:uid="{00000000-0005-0000-0000-000066150000}"/>
    <cellStyle name="_적격(화산) _3차구청심의내용서_사본 - 2005년도 수량산출서(연재훈)_수량산출서(보도육교)_수량산출서(보도육교) 2" xfId="10396" xr:uid="{00000000-0005-0000-0000-000067150000}"/>
    <cellStyle name="_적격(화산) _3차구청심의내용서_사본 - 2005년도 수량산출서(연재훈)_수량산출서(보도육교)_수량산출서(양재천)" xfId="6165" xr:uid="{00000000-0005-0000-0000-000068150000}"/>
    <cellStyle name="_적격(화산) _3차구청심의내용서_사본 - 2005년도 수량산출서(연재훈)_수량산출서(보도육교)_수량산출서(양재천) 2" xfId="10397" xr:uid="{00000000-0005-0000-0000-000069150000}"/>
    <cellStyle name="_적격(화산) _3차구청심의내용서_사본 - 2005년도 수량산출서(연재훈)_수량산출서(영희초등학교)" xfId="6166" xr:uid="{00000000-0005-0000-0000-00006A150000}"/>
    <cellStyle name="_적격(화산) _3차구청심의내용서_사본 - 2005년도 수량산출서(연재훈)_수량산출서(영희초등학교) 2" xfId="10398" xr:uid="{00000000-0005-0000-0000-00006B150000}"/>
    <cellStyle name="_적격(화산) _3차구청심의내용서_사본 - 2005년도 수량산출서(연재훈)_수량산출서(영희초등학교)_개포동 달터공원외2개소" xfId="6167" xr:uid="{00000000-0005-0000-0000-00006C150000}"/>
    <cellStyle name="_적격(화산) _3차구청심의내용서_사본 - 2005년도 수량산출서(연재훈)_수량산출서(영희초등학교)_개포동 달터공원외2개소 2" xfId="10399" xr:uid="{00000000-0005-0000-0000-00006D150000}"/>
    <cellStyle name="_적격(화산) _3차구청심의내용서_사본 - 2005년도 수량산출서(연재훈)_수량산출서(영희초등학교)_개포동 달터공원외2개소_개원길경기여고주변외3최종" xfId="6168" xr:uid="{00000000-0005-0000-0000-00006E150000}"/>
    <cellStyle name="_적격(화산) _3차구청심의내용서_사본 - 2005년도 수량산출서(연재훈)_수량산출서(영희초등학교)_개포동 달터공원외2개소_개원길경기여고주변외3최종 2" xfId="10400" xr:uid="{00000000-0005-0000-0000-00006F150000}"/>
    <cellStyle name="_적격(화산) _3차구청심의내용서_사본 - 2005년도 수량산출서(연재훈)_수량산출서(영희초등학교)_개포동 달터공원외2개소_수서동하나로길외1개소1차설계" xfId="6169" xr:uid="{00000000-0005-0000-0000-000070150000}"/>
    <cellStyle name="_적격(화산) _3차구청심의내용서_사본 - 2005년도 수량산출서(연재훈)_수량산출서(영희초등학교)_개포동 달터공원외2개소_수서동하나로길외1개소1차설계 2" xfId="10401" xr:uid="{00000000-0005-0000-0000-000071150000}"/>
    <cellStyle name="_적격(화산) _3차구청심의내용서_사본 - 2005년도 수량산출서(연재훈)_수량산출서(영희초등학교)_수량산출서(보도육교)" xfId="6170" xr:uid="{00000000-0005-0000-0000-000072150000}"/>
    <cellStyle name="_적격(화산) _3차구청심의내용서_사본 - 2005년도 수량산출서(연재훈)_수량산출서(영희초등학교)_수량산출서(보도육교) 2" xfId="10402" xr:uid="{00000000-0005-0000-0000-000073150000}"/>
    <cellStyle name="_적격(화산) _3차구청심의내용서_사본 - 2005년도 수량산출서(연재훈)_수량산출서(영희초등학교)_수량산출서(보도육교)_수량산출서(보도육교)" xfId="6171" xr:uid="{00000000-0005-0000-0000-000074150000}"/>
    <cellStyle name="_적격(화산) _3차구청심의내용서_사본 - 2005년도 수량산출서(연재훈)_수량산출서(영희초등학교)_수량산출서(보도육교)_수량산출서(보도육교) 2" xfId="10403" xr:uid="{00000000-0005-0000-0000-000075150000}"/>
    <cellStyle name="_적격(화산) _3차구청심의내용서_사본 - 2005년도 수량산출서(연재훈)_수량산출서(영희초등학교)_수량산출서(보도육교)_수량산출서(양재천)" xfId="6172" xr:uid="{00000000-0005-0000-0000-000076150000}"/>
    <cellStyle name="_적격(화산) _3차구청심의내용서_사본 - 2005년도 수량산출서(연재훈)_수량산출서(영희초등학교)_수량산출서(보도육교)_수량산출서(양재천) 2" xfId="10404" xr:uid="{00000000-0005-0000-0000-000077150000}"/>
    <cellStyle name="_적격(화산) _3차구청심의내용서_사본 - 2005년도 수량산출서(연재훈)_수량산출서_개포동 달터공원외2개소" xfId="6173" xr:uid="{00000000-0005-0000-0000-000078150000}"/>
    <cellStyle name="_적격(화산) _3차구청심의내용서_사본 - 2005년도 수량산출서(연재훈)_수량산출서_개포동 달터공원외2개소 2" xfId="10405" xr:uid="{00000000-0005-0000-0000-000079150000}"/>
    <cellStyle name="_적격(화산) _3차구청심의내용서_사본 - 2005년도 수량산출서(연재훈)_수량산출서_개포동 달터공원외2개소_개원길경기여고주변외3최종" xfId="6174" xr:uid="{00000000-0005-0000-0000-00007A150000}"/>
    <cellStyle name="_적격(화산) _3차구청심의내용서_사본 - 2005년도 수량산출서(연재훈)_수량산출서_개포동 달터공원외2개소_개원길경기여고주변외3최종 2" xfId="10406" xr:uid="{00000000-0005-0000-0000-00007B150000}"/>
    <cellStyle name="_적격(화산) _3차구청심의내용서_사본 - 2005년도 수량산출서(연재훈)_수량산출서_개포동 달터공원외2개소_수서동하나로길외1개소1차설계" xfId="6175" xr:uid="{00000000-0005-0000-0000-00007C150000}"/>
    <cellStyle name="_적격(화산) _3차구청심의내용서_사본 - 2005년도 수량산출서(연재훈)_수량산출서_개포동 달터공원외2개소_수서동하나로길외1개소1차설계 2" xfId="10407" xr:uid="{00000000-0005-0000-0000-00007D150000}"/>
    <cellStyle name="_적격(화산) _3차구청심의내용서_사본 - 2005년도 수량산출서(연재훈)_수량산출서_수량산출서(보도육교)" xfId="6176" xr:uid="{00000000-0005-0000-0000-00007E150000}"/>
    <cellStyle name="_적격(화산) _3차구청심의내용서_사본 - 2005년도 수량산출서(연재훈)_수량산출서_수량산출서(보도육교) 2" xfId="10408" xr:uid="{00000000-0005-0000-0000-00007F150000}"/>
    <cellStyle name="_적격(화산) _3차구청심의내용서_사본 - 2005년도 수량산출서(연재훈)_수량산출서_수량산출서(보도육교)_수량산출서(보도육교)" xfId="6177" xr:uid="{00000000-0005-0000-0000-000080150000}"/>
    <cellStyle name="_적격(화산) _3차구청심의내용서_사본 - 2005년도 수량산출서(연재훈)_수량산출서_수량산출서(보도육교)_수량산출서(보도육교) 2" xfId="10409" xr:uid="{00000000-0005-0000-0000-000081150000}"/>
    <cellStyle name="_적격(화산) _3차구청심의내용서_사본 - 2005년도 수량산출서(연재훈)_수량산출서_수량산출서(보도육교)_수량산출서(양재천)" xfId="6178" xr:uid="{00000000-0005-0000-0000-000082150000}"/>
    <cellStyle name="_적격(화산) _3차구청심의내용서_사본 - 2005년도 수량산출서(연재훈)_수량산출서_수량산출서(보도육교)_수량산출서(양재천) 2" xfId="10410" xr:uid="{00000000-0005-0000-0000-000083150000}"/>
    <cellStyle name="_적격(화산) _3차구청심의내용서_사본 - 2005년도 수량산출서(연재훈)_수량산출서-p변경-폭변경-가로수분변경" xfId="6179" xr:uid="{00000000-0005-0000-0000-000084150000}"/>
    <cellStyle name="_적격(화산) _3차구청심의내용서_사본 - 2005년도 수량산출서(연재훈)_수량산출서-p변경-폭변경-가로수분변경 2" xfId="10411" xr:uid="{00000000-0005-0000-0000-000085150000}"/>
    <cellStyle name="_적격(화산) _3차구청심의내용서_사본 - 2005년도 수량산출서(연재훈)_수량산출서-p변경-폭변경-가로수분변경_개원길경기여고주변외3최종" xfId="6180" xr:uid="{00000000-0005-0000-0000-000086150000}"/>
    <cellStyle name="_적격(화산) _3차구청심의내용서_사본 - 2005년도 수량산출서(연재훈)_수량산출서-p변경-폭변경-가로수분변경_개원길경기여고주변외3최종 2" xfId="10412" xr:uid="{00000000-0005-0000-0000-000087150000}"/>
    <cellStyle name="_적격(화산) _3차구청심의내용서_사본 - 2005년도 수량산출서(연재훈)_수량산출서-p변경-폭변경-가로수분변경_수서동하나로길외1개소1차설계" xfId="6181" xr:uid="{00000000-0005-0000-0000-000088150000}"/>
    <cellStyle name="_적격(화산) _3차구청심의내용서_사본 - 2005년도 수량산출서(연재훈)_수량산출서-p변경-폭변경-가로수분변경_수서동하나로길외1개소1차설계 2" xfId="10413" xr:uid="{00000000-0005-0000-0000-000089150000}"/>
    <cellStyle name="_적격(화산) _3차구청심의내용서_사본 - 2005년도 수량산출서(연재훈)_역삼동619주변외 개소 수량산출서(수정)" xfId="6182" xr:uid="{00000000-0005-0000-0000-00008A150000}"/>
    <cellStyle name="_적격(화산) _3차구청심의내용서_사본 - 2005년도 수량산출서(연재훈)_역삼동619주변외 개소 수량산출서(수정) 2" xfId="10414" xr:uid="{00000000-0005-0000-0000-00008B150000}"/>
    <cellStyle name="_적격(화산) _3차구청심의내용서_사본 - 2005년도 수량산출서(연재훈)_역삼동619주변외 개소 수량산출서(수정)_개포동 달터공원외2개소" xfId="6183" xr:uid="{00000000-0005-0000-0000-00008C150000}"/>
    <cellStyle name="_적격(화산) _3차구청심의내용서_사본 - 2005년도 수량산출서(연재훈)_역삼동619주변외 개소 수량산출서(수정)_개포동 달터공원외2개소 2" xfId="10415" xr:uid="{00000000-0005-0000-0000-00008D150000}"/>
    <cellStyle name="_적격(화산) _3차구청심의내용서_사본 - 2005년도 수량산출서(연재훈)_역삼동619주변외 개소 수량산출서(수정)_개포동 달터공원외2개소_개원길경기여고주변외3최종" xfId="6184" xr:uid="{00000000-0005-0000-0000-00008E150000}"/>
    <cellStyle name="_적격(화산) _3차구청심의내용서_사본 - 2005년도 수량산출서(연재훈)_역삼동619주변외 개소 수량산출서(수정)_개포동 달터공원외2개소_개원길경기여고주변외3최종 2" xfId="10416" xr:uid="{00000000-0005-0000-0000-00008F150000}"/>
    <cellStyle name="_적격(화산) _3차구청심의내용서_사본 - 2005년도 수량산출서(연재훈)_역삼동619주변외 개소 수량산출서(수정)_개포동 달터공원외2개소_수서동하나로길외1개소1차설계" xfId="6185" xr:uid="{00000000-0005-0000-0000-000090150000}"/>
    <cellStyle name="_적격(화산) _3차구청심의내용서_사본 - 2005년도 수량산출서(연재훈)_역삼동619주변외 개소 수량산출서(수정)_개포동 달터공원외2개소_수서동하나로길외1개소1차설계 2" xfId="10417" xr:uid="{00000000-0005-0000-0000-000091150000}"/>
    <cellStyle name="_적격(화산) _3차구청심의내용서_사본 - 2005년도 수량산출서(연재훈)_역삼동619주변외 개소 수량산출서(수정)_수량산출서(보도육교)" xfId="6186" xr:uid="{00000000-0005-0000-0000-000092150000}"/>
    <cellStyle name="_적격(화산) _3차구청심의내용서_사본 - 2005년도 수량산출서(연재훈)_역삼동619주변외 개소 수량산출서(수정)_수량산출서(보도육교) 2" xfId="10418" xr:uid="{00000000-0005-0000-0000-000093150000}"/>
    <cellStyle name="_적격(화산) _3차구청심의내용서_사본 - 2005년도 수량산출서(연재훈)_역삼동619주변외 개소 수량산출서(수정)_수량산출서(보도육교)_수량산출서(보도육교)" xfId="6187" xr:uid="{00000000-0005-0000-0000-000094150000}"/>
    <cellStyle name="_적격(화산) _3차구청심의내용서_사본 - 2005년도 수량산출서(연재훈)_역삼동619주변외 개소 수량산출서(수정)_수량산출서(보도육교)_수량산출서(보도육교) 2" xfId="10419" xr:uid="{00000000-0005-0000-0000-000095150000}"/>
    <cellStyle name="_적격(화산) _3차구청심의내용서_사본 - 2005년도 수량산출서(연재훈)_역삼동619주변외 개소 수량산출서(수정)_수량산출서(보도육교)_수량산출서(양재천)" xfId="6188" xr:uid="{00000000-0005-0000-0000-000096150000}"/>
    <cellStyle name="_적격(화산) _3차구청심의내용서_사본 - 2005년도 수량산출서(연재훈)_역삼동619주변외 개소 수량산출서(수정)_수량산출서(보도육교)_수량산출서(양재천) 2" xfId="10420" xr:uid="{00000000-0005-0000-0000-000097150000}"/>
    <cellStyle name="_적격(화산) _3차구청심의내용서_사본 - 2005년도 수량산출서(연재훈)_영희초교 설계(탄성2+2.65보도 )" xfId="6189" xr:uid="{00000000-0005-0000-0000-000098150000}"/>
    <cellStyle name="_적격(화산) _3차구청심의내용서_사본 - 2005년도 수량산출서(연재훈)_영희초교 설계(탄성2+2.65보도 ) 2" xfId="10421" xr:uid="{00000000-0005-0000-0000-000099150000}"/>
    <cellStyle name="_적격(화산) _3차구청심의내용서_사본 - 2005년도 수량산출서(연재훈)_영희초교 설계(탄성2+2.65보도 )_개포동 달터공원외2개소" xfId="6190" xr:uid="{00000000-0005-0000-0000-00009A150000}"/>
    <cellStyle name="_적격(화산) _3차구청심의내용서_사본 - 2005년도 수량산출서(연재훈)_영희초교 설계(탄성2+2.65보도 )_개포동 달터공원외2개소 2" xfId="10422" xr:uid="{00000000-0005-0000-0000-00009B150000}"/>
    <cellStyle name="_적격(화산) _3차구청심의내용서_사본 - 2005년도 수량산출서(연재훈)_영희초교 설계(탄성2+2.65보도 )_개포동 달터공원외2개소_개원길경기여고주변외3최종" xfId="6191" xr:uid="{00000000-0005-0000-0000-00009C150000}"/>
    <cellStyle name="_적격(화산) _3차구청심의내용서_사본 - 2005년도 수량산출서(연재훈)_영희초교 설계(탄성2+2.65보도 )_개포동 달터공원외2개소_개원길경기여고주변외3최종 2" xfId="10423" xr:uid="{00000000-0005-0000-0000-00009D150000}"/>
    <cellStyle name="_적격(화산) _3차구청심의내용서_사본 - 2005년도 수량산출서(연재훈)_영희초교 설계(탄성2+2.65보도 )_개포동 달터공원외2개소_수서동하나로길외1개소1차설계" xfId="6192" xr:uid="{00000000-0005-0000-0000-00009E150000}"/>
    <cellStyle name="_적격(화산) _3차구청심의내용서_사본 - 2005년도 수량산출서(연재훈)_영희초교 설계(탄성2+2.65보도 )_개포동 달터공원외2개소_수서동하나로길외1개소1차설계 2" xfId="10424" xr:uid="{00000000-0005-0000-0000-00009F150000}"/>
    <cellStyle name="_적격(화산) _3차구청심의내용서_사본 - 2005년도 수량산출서(연재훈)_영희초교 설계(탄성2+2.65보도 )_수량산출서(보도육교)" xfId="6193" xr:uid="{00000000-0005-0000-0000-0000A0150000}"/>
    <cellStyle name="_적격(화산) _3차구청심의내용서_사본 - 2005년도 수량산출서(연재훈)_영희초교 설계(탄성2+2.65보도 )_수량산출서(보도육교) 2" xfId="10425" xr:uid="{00000000-0005-0000-0000-0000A1150000}"/>
    <cellStyle name="_적격(화산) _3차구청심의내용서_사본 - 2005년도 수량산출서(연재훈)_영희초교 설계(탄성2+2.65보도 )_수량산출서(보도육교)_수량산출서(보도육교)" xfId="6194" xr:uid="{00000000-0005-0000-0000-0000A2150000}"/>
    <cellStyle name="_적격(화산) _3차구청심의내용서_사본 - 2005년도 수량산출서(연재훈)_영희초교 설계(탄성2+2.65보도 )_수량산출서(보도육교)_수량산출서(보도육교) 2" xfId="10426" xr:uid="{00000000-0005-0000-0000-0000A3150000}"/>
    <cellStyle name="_적격(화산) _3차구청심의내용서_사본 - 2005년도 수량산출서(연재훈)_영희초교 설계(탄성2+2.65보도 )_수량산출서(보도육교)_수량산출서(양재천)" xfId="6195" xr:uid="{00000000-0005-0000-0000-0000A4150000}"/>
    <cellStyle name="_적격(화산) _3차구청심의내용서_사본 - 2005년도 수량산출서(연재훈)_영희초교 설계(탄성2+2.65보도 )_수량산출서(보도육교)_수량산출서(양재천) 2" xfId="10427" xr:uid="{00000000-0005-0000-0000-0000A5150000}"/>
    <cellStyle name="_적격(화산) _3차구청심의내용서_수량산출서" xfId="6196" xr:uid="{00000000-0005-0000-0000-0000A6150000}"/>
    <cellStyle name="_적격(화산) _3차구청심의내용서_수량산출서 2" xfId="10429" xr:uid="{00000000-0005-0000-0000-0000A7150000}"/>
    <cellStyle name="_적격(화산) _3차구청심의내용서_수량산출서 3" xfId="10428" xr:uid="{00000000-0005-0000-0000-0000A8150000}"/>
    <cellStyle name="_적격(화산) _3차구청심의내용서_수량산출서(보도육교)" xfId="6197" xr:uid="{00000000-0005-0000-0000-0000A9150000}"/>
    <cellStyle name="_적격(화산) _3차구청심의내용서_수량산출서(보도육교) 2" xfId="10430" xr:uid="{00000000-0005-0000-0000-0000AA150000}"/>
    <cellStyle name="_적격(화산) _3차구청심의내용서_수량산출서(보도육교)_수량산출서(보도육교)" xfId="6198" xr:uid="{00000000-0005-0000-0000-0000AB150000}"/>
    <cellStyle name="_적격(화산) _3차구청심의내용서_수량산출서(보도육교)_수량산출서(보도육교) 2" xfId="10431" xr:uid="{00000000-0005-0000-0000-0000AC150000}"/>
    <cellStyle name="_적격(화산) _3차구청심의내용서_수량산출서(보도육교)_수량산출서(양재천)" xfId="6199" xr:uid="{00000000-0005-0000-0000-0000AD150000}"/>
    <cellStyle name="_적격(화산) _3차구청심의내용서_수량산출서(보도육교)_수량산출서(양재천) 2" xfId="10432" xr:uid="{00000000-0005-0000-0000-0000AE150000}"/>
    <cellStyle name="_적격(화산) _3차구청심의내용서_역삼동619주변외 12개소 수량산출서" xfId="6200" xr:uid="{00000000-0005-0000-0000-0000AF150000}"/>
    <cellStyle name="_적격(화산) _3차구청심의내용서_역삼동619주변외 12개소 수량산출서 2" xfId="10433" xr:uid="{00000000-0005-0000-0000-0000B0150000}"/>
    <cellStyle name="_적격(화산) _3차구청심의내용서_역삼동619주변외 12개소 수량산출서_개포동 달터공원외2개소" xfId="6201" xr:uid="{00000000-0005-0000-0000-0000B1150000}"/>
    <cellStyle name="_적격(화산) _3차구청심의내용서_역삼동619주변외 12개소 수량산출서_개포동 달터공원외2개소 2" xfId="10434" xr:uid="{00000000-0005-0000-0000-0000B2150000}"/>
    <cellStyle name="_적격(화산) _3차구청심의내용서_역삼동619주변외 12개소 수량산출서_개포동 달터공원외2개소_개원길경기여고주변외3최종" xfId="6202" xr:uid="{00000000-0005-0000-0000-0000B3150000}"/>
    <cellStyle name="_적격(화산) _3차구청심의내용서_역삼동619주변외 12개소 수량산출서_개포동 달터공원외2개소_개원길경기여고주변외3최종 2" xfId="10435" xr:uid="{00000000-0005-0000-0000-0000B4150000}"/>
    <cellStyle name="_적격(화산) _3차구청심의내용서_역삼동619주변외 12개소 수량산출서_개포동 달터공원외2개소_수서동하나로길외1개소1차설계" xfId="6203" xr:uid="{00000000-0005-0000-0000-0000B5150000}"/>
    <cellStyle name="_적격(화산) _3차구청심의내용서_역삼동619주변외 12개소 수량산출서_개포동 달터공원외2개소_수서동하나로길외1개소1차설계 2" xfId="10436" xr:uid="{00000000-0005-0000-0000-0000B6150000}"/>
    <cellStyle name="_적격(화산) _3차구청심의내용서_역삼동619주변외 12개소 수량산출서_수량산출서" xfId="6204" xr:uid="{00000000-0005-0000-0000-0000B7150000}"/>
    <cellStyle name="_적격(화산) _3차구청심의내용서_역삼동619주변외 12개소 수량산출서_수량산출서 2" xfId="10437" xr:uid="{00000000-0005-0000-0000-0000B8150000}"/>
    <cellStyle name="_적격(화산) _3차구청심의내용서_역삼동619주변외 12개소 수량산출서_수량산출서(보도육교)" xfId="6205" xr:uid="{00000000-0005-0000-0000-0000B9150000}"/>
    <cellStyle name="_적격(화산) _3차구청심의내용서_역삼동619주변외 12개소 수량산출서_수량산출서(보도육교) 2" xfId="10438" xr:uid="{00000000-0005-0000-0000-0000BA150000}"/>
    <cellStyle name="_적격(화산) _3차구청심의내용서_역삼동619주변외 12개소 수량산출서_수량산출서(보도육교)_수량산출서(보도육교)" xfId="6206" xr:uid="{00000000-0005-0000-0000-0000BB150000}"/>
    <cellStyle name="_적격(화산) _3차구청심의내용서_역삼동619주변외 12개소 수량산출서_수량산출서(보도육교)_수량산출서(보도육교) 2" xfId="10439" xr:uid="{00000000-0005-0000-0000-0000BC150000}"/>
    <cellStyle name="_적격(화산) _3차구청심의내용서_역삼동619주변외 12개소 수량산출서_수량산출서(보도육교)_수량산출서(양재천)" xfId="6207" xr:uid="{00000000-0005-0000-0000-0000BD150000}"/>
    <cellStyle name="_적격(화산) _3차구청심의내용서_역삼동619주변외 12개소 수량산출서_수량산출서(보도육교)_수량산출서(양재천) 2" xfId="10440" xr:uid="{00000000-0005-0000-0000-0000BE150000}"/>
    <cellStyle name="_적격(화산) _3차구청심의내용서_역삼동619주변외 12개소 수량산출서_수량산출서(영희초등학교)" xfId="6208" xr:uid="{00000000-0005-0000-0000-0000BF150000}"/>
    <cellStyle name="_적격(화산) _3차구청심의내용서_역삼동619주변외 12개소 수량산출서_수량산출서(영희초등학교) 2" xfId="10441" xr:uid="{00000000-0005-0000-0000-0000C0150000}"/>
    <cellStyle name="_적격(화산) _3차구청심의내용서_역삼동619주변외 12개소 수량산출서_수량산출서(영희초등학교)_개포동 달터공원외2개소" xfId="6209" xr:uid="{00000000-0005-0000-0000-0000C1150000}"/>
    <cellStyle name="_적격(화산) _3차구청심의내용서_역삼동619주변외 12개소 수량산출서_수량산출서(영희초등학교)_개포동 달터공원외2개소 2" xfId="10442" xr:uid="{00000000-0005-0000-0000-0000C2150000}"/>
    <cellStyle name="_적격(화산) _3차구청심의내용서_역삼동619주변외 12개소 수량산출서_수량산출서(영희초등학교)_개포동 달터공원외2개소_개원길경기여고주변외3최종" xfId="6210" xr:uid="{00000000-0005-0000-0000-0000C3150000}"/>
    <cellStyle name="_적격(화산) _3차구청심의내용서_역삼동619주변외 12개소 수량산출서_수량산출서(영희초등학교)_개포동 달터공원외2개소_개원길경기여고주변외3최종 2" xfId="10443" xr:uid="{00000000-0005-0000-0000-0000C4150000}"/>
    <cellStyle name="_적격(화산) _3차구청심의내용서_역삼동619주변외 12개소 수량산출서_수량산출서(영희초등학교)_개포동 달터공원외2개소_수서동하나로길외1개소1차설계" xfId="6211" xr:uid="{00000000-0005-0000-0000-0000C5150000}"/>
    <cellStyle name="_적격(화산) _3차구청심의내용서_역삼동619주변외 12개소 수량산출서_수량산출서(영희초등학교)_개포동 달터공원외2개소_수서동하나로길외1개소1차설계 2" xfId="10444" xr:uid="{00000000-0005-0000-0000-0000C6150000}"/>
    <cellStyle name="_적격(화산) _3차구청심의내용서_역삼동619주변외 12개소 수량산출서_수량산출서(영희초등학교)_수량산출서(보도육교)" xfId="6212" xr:uid="{00000000-0005-0000-0000-0000C7150000}"/>
    <cellStyle name="_적격(화산) _3차구청심의내용서_역삼동619주변외 12개소 수량산출서_수량산출서(영희초등학교)_수량산출서(보도육교) 2" xfId="10445" xr:uid="{00000000-0005-0000-0000-0000C8150000}"/>
    <cellStyle name="_적격(화산) _3차구청심의내용서_역삼동619주변외 12개소 수량산출서_수량산출서(영희초등학교)_수량산출서(보도육교)_수량산출서(보도육교)" xfId="6213" xr:uid="{00000000-0005-0000-0000-0000C9150000}"/>
    <cellStyle name="_적격(화산) _3차구청심의내용서_역삼동619주변외 12개소 수량산출서_수량산출서(영희초등학교)_수량산출서(보도육교)_수량산출서(보도육교) 2" xfId="10446" xr:uid="{00000000-0005-0000-0000-0000CA150000}"/>
    <cellStyle name="_적격(화산) _3차구청심의내용서_역삼동619주변외 12개소 수량산출서_수량산출서(영희초등학교)_수량산출서(보도육교)_수량산출서(양재천)" xfId="6214" xr:uid="{00000000-0005-0000-0000-0000CB150000}"/>
    <cellStyle name="_적격(화산) _3차구청심의내용서_역삼동619주변외 12개소 수량산출서_수량산출서(영희초등학교)_수량산출서(보도육교)_수량산출서(양재천) 2" xfId="10447" xr:uid="{00000000-0005-0000-0000-0000CC150000}"/>
    <cellStyle name="_적격(화산) _3차구청심의내용서_역삼동619주변외 12개소 수량산출서_수량산출서_개포동 달터공원외2개소" xfId="6215" xr:uid="{00000000-0005-0000-0000-0000CD150000}"/>
    <cellStyle name="_적격(화산) _3차구청심의내용서_역삼동619주변외 12개소 수량산출서_수량산출서_개포동 달터공원외2개소 2" xfId="10448" xr:uid="{00000000-0005-0000-0000-0000CE150000}"/>
    <cellStyle name="_적격(화산) _3차구청심의내용서_역삼동619주변외 12개소 수량산출서_수량산출서_개포동 달터공원외2개소_개원길경기여고주변외3최종" xfId="6216" xr:uid="{00000000-0005-0000-0000-0000CF150000}"/>
    <cellStyle name="_적격(화산) _3차구청심의내용서_역삼동619주변외 12개소 수량산출서_수량산출서_개포동 달터공원외2개소_개원길경기여고주변외3최종 2" xfId="10449" xr:uid="{00000000-0005-0000-0000-0000D0150000}"/>
    <cellStyle name="_적격(화산) _3차구청심의내용서_역삼동619주변외 12개소 수량산출서_수량산출서_개포동 달터공원외2개소_수서동하나로길외1개소1차설계" xfId="6217" xr:uid="{00000000-0005-0000-0000-0000D1150000}"/>
    <cellStyle name="_적격(화산) _3차구청심의내용서_역삼동619주변외 12개소 수량산출서_수량산출서_개포동 달터공원외2개소_수서동하나로길외1개소1차설계 2" xfId="10450" xr:uid="{00000000-0005-0000-0000-0000D2150000}"/>
    <cellStyle name="_적격(화산) _3차구청심의내용서_역삼동619주변외 12개소 수량산출서_수량산출서_수량산출서(보도육교)" xfId="6218" xr:uid="{00000000-0005-0000-0000-0000D3150000}"/>
    <cellStyle name="_적격(화산) _3차구청심의내용서_역삼동619주변외 12개소 수량산출서_수량산출서_수량산출서(보도육교) 2" xfId="10451" xr:uid="{00000000-0005-0000-0000-0000D4150000}"/>
    <cellStyle name="_적격(화산) _3차구청심의내용서_역삼동619주변외 12개소 수량산출서_수량산출서_수량산출서(보도육교)_수량산출서(보도육교)" xfId="6219" xr:uid="{00000000-0005-0000-0000-0000D5150000}"/>
    <cellStyle name="_적격(화산) _3차구청심의내용서_역삼동619주변외 12개소 수량산출서_수량산출서_수량산출서(보도육교)_수량산출서(보도육교) 2" xfId="10452" xr:uid="{00000000-0005-0000-0000-0000D6150000}"/>
    <cellStyle name="_적격(화산) _3차구청심의내용서_역삼동619주변외 12개소 수량산출서_수량산출서_수량산출서(보도육교)_수량산출서(양재천)" xfId="6220" xr:uid="{00000000-0005-0000-0000-0000D7150000}"/>
    <cellStyle name="_적격(화산) _3차구청심의내용서_역삼동619주변외 12개소 수량산출서_수량산출서_수량산출서(보도육교)_수량산출서(양재천) 2" xfId="10453" xr:uid="{00000000-0005-0000-0000-0000D8150000}"/>
    <cellStyle name="_적격(화산) _3차구청심의내용서_역삼동619주변외 12개소 수량산출서_역삼동619주변외 개소 수량산출서(수정)" xfId="6221" xr:uid="{00000000-0005-0000-0000-0000D9150000}"/>
    <cellStyle name="_적격(화산) _3차구청심의내용서_역삼동619주변외 12개소 수량산출서_역삼동619주변외 개소 수량산출서(수정) 2" xfId="10454" xr:uid="{00000000-0005-0000-0000-0000DA150000}"/>
    <cellStyle name="_적격(화산) _3차구청심의내용서_역삼동619주변외 12개소 수량산출서_역삼동619주변외 개소 수량산출서(수정)_개포동 달터공원외2개소" xfId="6222" xr:uid="{00000000-0005-0000-0000-0000DB150000}"/>
    <cellStyle name="_적격(화산) _3차구청심의내용서_역삼동619주변외 12개소 수량산출서_역삼동619주변외 개소 수량산출서(수정)_개포동 달터공원외2개소 2" xfId="10455" xr:uid="{00000000-0005-0000-0000-0000DC150000}"/>
    <cellStyle name="_적격(화산) _3차구청심의내용서_역삼동619주변외 12개소 수량산출서_역삼동619주변외 개소 수량산출서(수정)_개포동 달터공원외2개소_개원길경기여고주변외3최종" xfId="6223" xr:uid="{00000000-0005-0000-0000-0000DD150000}"/>
    <cellStyle name="_적격(화산) _3차구청심의내용서_역삼동619주변외 12개소 수량산출서_역삼동619주변외 개소 수량산출서(수정)_개포동 달터공원외2개소_개원길경기여고주변외3최종 2" xfId="10456" xr:uid="{00000000-0005-0000-0000-0000DE150000}"/>
    <cellStyle name="_적격(화산) _3차구청심의내용서_역삼동619주변외 12개소 수량산출서_역삼동619주변외 개소 수량산출서(수정)_개포동 달터공원외2개소_수서동하나로길외1개소1차설계" xfId="6224" xr:uid="{00000000-0005-0000-0000-0000DF150000}"/>
    <cellStyle name="_적격(화산) _3차구청심의내용서_역삼동619주변외 12개소 수량산출서_역삼동619주변외 개소 수량산출서(수정)_개포동 달터공원외2개소_수서동하나로길외1개소1차설계 2" xfId="10457" xr:uid="{00000000-0005-0000-0000-0000E0150000}"/>
    <cellStyle name="_적격(화산) _3차구청심의내용서_역삼동619주변외 12개소 수량산출서_역삼동619주변외 개소 수량산출서(수정)_수량산출서(보도육교)" xfId="6225" xr:uid="{00000000-0005-0000-0000-0000E1150000}"/>
    <cellStyle name="_적격(화산) _3차구청심의내용서_역삼동619주변외 12개소 수량산출서_역삼동619주변외 개소 수량산출서(수정)_수량산출서(보도육교) 2" xfId="10458" xr:uid="{00000000-0005-0000-0000-0000E2150000}"/>
    <cellStyle name="_적격(화산) _3차구청심의내용서_역삼동619주변외 12개소 수량산출서_역삼동619주변외 개소 수량산출서(수정)_수량산출서(보도육교)_수량산출서(보도육교)" xfId="6226" xr:uid="{00000000-0005-0000-0000-0000E3150000}"/>
    <cellStyle name="_적격(화산) _3차구청심의내용서_역삼동619주변외 12개소 수량산출서_역삼동619주변외 개소 수량산출서(수정)_수량산출서(보도육교)_수량산출서(보도육교) 2" xfId="10459" xr:uid="{00000000-0005-0000-0000-0000E4150000}"/>
    <cellStyle name="_적격(화산) _3차구청심의내용서_역삼동619주변외 12개소 수량산출서_역삼동619주변외 개소 수량산출서(수정)_수량산출서(보도육교)_수량산출서(양재천)" xfId="6227" xr:uid="{00000000-0005-0000-0000-0000E5150000}"/>
    <cellStyle name="_적격(화산) _3차구청심의내용서_역삼동619주변외 12개소 수량산출서_역삼동619주변외 개소 수량산출서(수정)_수량산출서(보도육교)_수량산출서(양재천) 2" xfId="10460" xr:uid="{00000000-0005-0000-0000-0000E6150000}"/>
    <cellStyle name="_적격(화산) _3차구청심의내용서_역삼동619주변외 12개소 수량산출서_영희초교 설계(탄성2+2.65보도 )" xfId="6228" xr:uid="{00000000-0005-0000-0000-0000E7150000}"/>
    <cellStyle name="_적격(화산) _3차구청심의내용서_역삼동619주변외 12개소 수량산출서_영희초교 설계(탄성2+2.65보도 ) 2" xfId="10461" xr:uid="{00000000-0005-0000-0000-0000E8150000}"/>
    <cellStyle name="_적격(화산) _3차구청심의내용서_역삼동619주변외 12개소 수량산출서_영희초교 설계(탄성2+2.65보도 )_개포동 달터공원외2개소" xfId="6229" xr:uid="{00000000-0005-0000-0000-0000E9150000}"/>
    <cellStyle name="_적격(화산) _3차구청심의내용서_역삼동619주변외 12개소 수량산출서_영희초교 설계(탄성2+2.65보도 )_개포동 달터공원외2개소 2" xfId="10462" xr:uid="{00000000-0005-0000-0000-0000EA150000}"/>
    <cellStyle name="_적격(화산) _3차구청심의내용서_역삼동619주변외 12개소 수량산출서_영희초교 설계(탄성2+2.65보도 )_개포동 달터공원외2개소_개원길경기여고주변외3최종" xfId="6230" xr:uid="{00000000-0005-0000-0000-0000EB150000}"/>
    <cellStyle name="_적격(화산) _3차구청심의내용서_역삼동619주변외 12개소 수량산출서_영희초교 설계(탄성2+2.65보도 )_개포동 달터공원외2개소_개원길경기여고주변외3최종 2" xfId="10463" xr:uid="{00000000-0005-0000-0000-0000EC150000}"/>
    <cellStyle name="_적격(화산) _3차구청심의내용서_역삼동619주변외 12개소 수량산출서_영희초교 설계(탄성2+2.65보도 )_개포동 달터공원외2개소_수서동하나로길외1개소1차설계" xfId="6231" xr:uid="{00000000-0005-0000-0000-0000ED150000}"/>
    <cellStyle name="_적격(화산) _3차구청심의내용서_역삼동619주변외 12개소 수량산출서_영희초교 설계(탄성2+2.65보도 )_개포동 달터공원외2개소_수서동하나로길외1개소1차설계 2" xfId="10464" xr:uid="{00000000-0005-0000-0000-0000EE150000}"/>
    <cellStyle name="_적격(화산) _3차구청심의내용서_역삼동619주변외 12개소 수량산출서_영희초교 설계(탄성2+2.65보도 )_수량산출서(보도육교)" xfId="6232" xr:uid="{00000000-0005-0000-0000-0000EF150000}"/>
    <cellStyle name="_적격(화산) _3차구청심의내용서_역삼동619주변외 12개소 수량산출서_영희초교 설계(탄성2+2.65보도 )_수량산출서(보도육교) 2" xfId="10465" xr:uid="{00000000-0005-0000-0000-0000F0150000}"/>
    <cellStyle name="_적격(화산) _3차구청심의내용서_역삼동619주변외 12개소 수량산출서_영희초교 설계(탄성2+2.65보도 )_수량산출서(보도육교)_수량산출서(보도육교)" xfId="6233" xr:uid="{00000000-0005-0000-0000-0000F1150000}"/>
    <cellStyle name="_적격(화산) _3차구청심의내용서_역삼동619주변외 12개소 수량산출서_영희초교 설계(탄성2+2.65보도 )_수량산출서(보도육교)_수량산출서(보도육교) 2" xfId="10466" xr:uid="{00000000-0005-0000-0000-0000F2150000}"/>
    <cellStyle name="_적격(화산) _3차구청심의내용서_역삼동619주변외 12개소 수량산출서_영희초교 설계(탄성2+2.65보도 )_수량산출서(보도육교)_수량산출서(양재천)" xfId="6234" xr:uid="{00000000-0005-0000-0000-0000F3150000}"/>
    <cellStyle name="_적격(화산) _3차구청심의내용서_역삼동619주변외 12개소 수량산출서_영희초교 설계(탄성2+2.65보도 )_수량산출서(보도육교)_수량산출서(양재천) 2" xfId="10467" xr:uid="{00000000-0005-0000-0000-0000F4150000}"/>
    <cellStyle name="_적격(화산) _3차구청심의내용서_역삼동619주변외 개소 수량산출서(수정)" xfId="6235" xr:uid="{00000000-0005-0000-0000-0000F5150000}"/>
    <cellStyle name="_적격(화산) _3차구청심의내용서_역삼동619주변외 개소 수량산출서(수정) 2" xfId="10468" xr:uid="{00000000-0005-0000-0000-0000F6150000}"/>
    <cellStyle name="_적격(화산) _3차구청심의내용서_역삼동619주변외 개소 수량산출서(수정)_개포동 달터공원외2개소" xfId="6236" xr:uid="{00000000-0005-0000-0000-0000F7150000}"/>
    <cellStyle name="_적격(화산) _3차구청심의내용서_역삼동619주변외 개소 수량산출서(수정)_개포동 달터공원외2개소 2" xfId="10469" xr:uid="{00000000-0005-0000-0000-0000F8150000}"/>
    <cellStyle name="_적격(화산) _3차구청심의내용서_역삼동619주변외 개소 수량산출서(수정)_개포동 달터공원외2개소_개원길경기여고주변외3최종" xfId="6237" xr:uid="{00000000-0005-0000-0000-0000F9150000}"/>
    <cellStyle name="_적격(화산) _3차구청심의내용서_역삼동619주변외 개소 수량산출서(수정)_개포동 달터공원외2개소_개원길경기여고주변외3최종 2" xfId="10470" xr:uid="{00000000-0005-0000-0000-0000FA150000}"/>
    <cellStyle name="_적격(화산) _3차구청심의내용서_역삼동619주변외 개소 수량산출서(수정)_개포동 달터공원외2개소_수서동하나로길외1개소1차설계" xfId="6238" xr:uid="{00000000-0005-0000-0000-0000FB150000}"/>
    <cellStyle name="_적격(화산) _3차구청심의내용서_역삼동619주변외 개소 수량산출서(수정)_개포동 달터공원외2개소_수서동하나로길외1개소1차설계 2" xfId="10471" xr:uid="{00000000-0005-0000-0000-0000FC150000}"/>
    <cellStyle name="_적격(화산) _3차구청심의내용서_역삼동619주변외 개소 수량산출서(수정)_수량산출서" xfId="6239" xr:uid="{00000000-0005-0000-0000-0000FD150000}"/>
    <cellStyle name="_적격(화산) _3차구청심의내용서_역삼동619주변외 개소 수량산출서(수정)_수량산출서 2" xfId="10472" xr:uid="{00000000-0005-0000-0000-0000FE150000}"/>
    <cellStyle name="_적격(화산) _3차구청심의내용서_역삼동619주변외 개소 수량산출서(수정)_수량산출서(보도육교)" xfId="6240" xr:uid="{00000000-0005-0000-0000-0000FF150000}"/>
    <cellStyle name="_적격(화산) _3차구청심의내용서_역삼동619주변외 개소 수량산출서(수정)_수량산출서(보도육교) 2" xfId="10473" xr:uid="{00000000-0005-0000-0000-000000160000}"/>
    <cellStyle name="_적격(화산) _3차구청심의내용서_역삼동619주변외 개소 수량산출서(수정)_수량산출서(보도육교)_수량산출서(보도육교)" xfId="6241" xr:uid="{00000000-0005-0000-0000-000001160000}"/>
    <cellStyle name="_적격(화산) _3차구청심의내용서_역삼동619주변외 개소 수량산출서(수정)_수량산출서(보도육교)_수량산출서(보도육교) 2" xfId="10474" xr:uid="{00000000-0005-0000-0000-000002160000}"/>
    <cellStyle name="_적격(화산) _3차구청심의내용서_역삼동619주변외 개소 수량산출서(수정)_수량산출서(보도육교)_수량산출서(양재천)" xfId="6242" xr:uid="{00000000-0005-0000-0000-000003160000}"/>
    <cellStyle name="_적격(화산) _3차구청심의내용서_역삼동619주변외 개소 수량산출서(수정)_수량산출서(보도육교)_수량산출서(양재천) 2" xfId="10475" xr:uid="{00000000-0005-0000-0000-000004160000}"/>
    <cellStyle name="_적격(화산) _3차구청심의내용서_역삼동619주변외 개소 수량산출서(수정)_수량산출서(영희초등학교)" xfId="6243" xr:uid="{00000000-0005-0000-0000-000005160000}"/>
    <cellStyle name="_적격(화산) _3차구청심의내용서_역삼동619주변외 개소 수량산출서(수정)_수량산출서(영희초등학교) 2" xfId="10476" xr:uid="{00000000-0005-0000-0000-000006160000}"/>
    <cellStyle name="_적격(화산) _3차구청심의내용서_역삼동619주변외 개소 수량산출서(수정)_수량산출서(영희초등학교)_개포동 달터공원외2개소" xfId="6244" xr:uid="{00000000-0005-0000-0000-000007160000}"/>
    <cellStyle name="_적격(화산) _3차구청심의내용서_역삼동619주변외 개소 수량산출서(수정)_수량산출서(영희초등학교)_개포동 달터공원외2개소 2" xfId="10477" xr:uid="{00000000-0005-0000-0000-000008160000}"/>
    <cellStyle name="_적격(화산) _3차구청심의내용서_역삼동619주변외 개소 수량산출서(수정)_수량산출서(영희초등학교)_개포동 달터공원외2개소_개원길경기여고주변외3최종" xfId="6245" xr:uid="{00000000-0005-0000-0000-000009160000}"/>
    <cellStyle name="_적격(화산) _3차구청심의내용서_역삼동619주변외 개소 수량산출서(수정)_수량산출서(영희초등학교)_개포동 달터공원외2개소_개원길경기여고주변외3최종 2" xfId="10478" xr:uid="{00000000-0005-0000-0000-00000A160000}"/>
    <cellStyle name="_적격(화산) _3차구청심의내용서_역삼동619주변외 개소 수량산출서(수정)_수량산출서(영희초등학교)_개포동 달터공원외2개소_수서동하나로길외1개소1차설계" xfId="6246" xr:uid="{00000000-0005-0000-0000-00000B160000}"/>
    <cellStyle name="_적격(화산) _3차구청심의내용서_역삼동619주변외 개소 수량산출서(수정)_수량산출서(영희초등학교)_개포동 달터공원외2개소_수서동하나로길외1개소1차설계 2" xfId="10479" xr:uid="{00000000-0005-0000-0000-00000C160000}"/>
    <cellStyle name="_적격(화산) _3차구청심의내용서_역삼동619주변외 개소 수량산출서(수정)_수량산출서(영희초등학교)_수량산출서(보도육교)" xfId="6247" xr:uid="{00000000-0005-0000-0000-00000D160000}"/>
    <cellStyle name="_적격(화산) _3차구청심의내용서_역삼동619주변외 개소 수량산출서(수정)_수량산출서(영희초등학교)_수량산출서(보도육교) 2" xfId="10480" xr:uid="{00000000-0005-0000-0000-00000E160000}"/>
    <cellStyle name="_적격(화산) _3차구청심의내용서_역삼동619주변외 개소 수량산출서(수정)_수량산출서(영희초등학교)_수량산출서(보도육교)_수량산출서(보도육교)" xfId="6248" xr:uid="{00000000-0005-0000-0000-00000F160000}"/>
    <cellStyle name="_적격(화산) _3차구청심의내용서_역삼동619주변외 개소 수량산출서(수정)_수량산출서(영희초등학교)_수량산출서(보도육교)_수량산출서(보도육교) 2" xfId="10481" xr:uid="{00000000-0005-0000-0000-000010160000}"/>
    <cellStyle name="_적격(화산) _3차구청심의내용서_역삼동619주변외 개소 수량산출서(수정)_수량산출서(영희초등학교)_수량산출서(보도육교)_수량산출서(양재천)" xfId="6249" xr:uid="{00000000-0005-0000-0000-000011160000}"/>
    <cellStyle name="_적격(화산) _3차구청심의내용서_역삼동619주변외 개소 수량산출서(수정)_수량산출서(영희초등학교)_수량산출서(보도육교)_수량산출서(양재천) 2" xfId="10482" xr:uid="{00000000-0005-0000-0000-000012160000}"/>
    <cellStyle name="_적격(화산) _3차구청심의내용서_역삼동619주변외 개소 수량산출서(수정)_수량산출서_개포동 달터공원외2개소" xfId="6250" xr:uid="{00000000-0005-0000-0000-000013160000}"/>
    <cellStyle name="_적격(화산) _3차구청심의내용서_역삼동619주변외 개소 수량산출서(수정)_수량산출서_개포동 달터공원외2개소 2" xfId="10483" xr:uid="{00000000-0005-0000-0000-000014160000}"/>
    <cellStyle name="_적격(화산) _3차구청심의내용서_역삼동619주변외 개소 수량산출서(수정)_수량산출서_개포동 달터공원외2개소_개원길경기여고주변외3최종" xfId="6251" xr:uid="{00000000-0005-0000-0000-000015160000}"/>
    <cellStyle name="_적격(화산) _3차구청심의내용서_역삼동619주변외 개소 수량산출서(수정)_수량산출서_개포동 달터공원외2개소_개원길경기여고주변외3최종 2" xfId="10484" xr:uid="{00000000-0005-0000-0000-000016160000}"/>
    <cellStyle name="_적격(화산) _3차구청심의내용서_역삼동619주변외 개소 수량산출서(수정)_수량산출서_개포동 달터공원외2개소_수서동하나로길외1개소1차설계" xfId="6252" xr:uid="{00000000-0005-0000-0000-000017160000}"/>
    <cellStyle name="_적격(화산) _3차구청심의내용서_역삼동619주변외 개소 수량산출서(수정)_수량산출서_개포동 달터공원외2개소_수서동하나로길외1개소1차설계 2" xfId="10485" xr:uid="{00000000-0005-0000-0000-000018160000}"/>
    <cellStyle name="_적격(화산) _3차구청심의내용서_역삼동619주변외 개소 수량산출서(수정)_수량산출서_수량산출서(보도육교)" xfId="6253" xr:uid="{00000000-0005-0000-0000-000019160000}"/>
    <cellStyle name="_적격(화산) _3차구청심의내용서_역삼동619주변외 개소 수량산출서(수정)_수량산출서_수량산출서(보도육교) 2" xfId="10486" xr:uid="{00000000-0005-0000-0000-00001A160000}"/>
    <cellStyle name="_적격(화산) _3차구청심의내용서_역삼동619주변외 개소 수량산출서(수정)_수량산출서_수량산출서(보도육교)_수량산출서(보도육교)" xfId="6254" xr:uid="{00000000-0005-0000-0000-00001B160000}"/>
    <cellStyle name="_적격(화산) _3차구청심의내용서_역삼동619주변외 개소 수량산출서(수정)_수량산출서_수량산출서(보도육교)_수량산출서(보도육교) 2" xfId="10487" xr:uid="{00000000-0005-0000-0000-00001C160000}"/>
    <cellStyle name="_적격(화산) _3차구청심의내용서_역삼동619주변외 개소 수량산출서(수정)_수량산출서_수량산출서(보도육교)_수량산출서(양재천)" xfId="6255" xr:uid="{00000000-0005-0000-0000-00001D160000}"/>
    <cellStyle name="_적격(화산) _3차구청심의내용서_역삼동619주변외 개소 수량산출서(수정)_수량산출서_수량산출서(보도육교)_수량산출서(양재천) 2" xfId="10488" xr:uid="{00000000-0005-0000-0000-00001E160000}"/>
    <cellStyle name="_적격(화산) _3차구청심의내용서_역삼동619주변외 개소 수량산출서(수정)_역삼동619주변외 개소 수량산출서(수정)" xfId="6256" xr:uid="{00000000-0005-0000-0000-00001F160000}"/>
    <cellStyle name="_적격(화산) _3차구청심의내용서_역삼동619주변외 개소 수량산출서(수정)_역삼동619주변외 개소 수량산출서(수정) 2" xfId="10489" xr:uid="{00000000-0005-0000-0000-000020160000}"/>
    <cellStyle name="_적격(화산) _3차구청심의내용서_역삼동619주변외 개소 수량산출서(수정)_역삼동619주변외 개소 수량산출서(수정)_개포동 달터공원외2개소" xfId="6257" xr:uid="{00000000-0005-0000-0000-000021160000}"/>
    <cellStyle name="_적격(화산) _3차구청심의내용서_역삼동619주변외 개소 수량산출서(수정)_역삼동619주변외 개소 수량산출서(수정)_개포동 달터공원외2개소 2" xfId="10490" xr:uid="{00000000-0005-0000-0000-000022160000}"/>
    <cellStyle name="_적격(화산) _3차구청심의내용서_역삼동619주변외 개소 수량산출서(수정)_역삼동619주변외 개소 수량산출서(수정)_개포동 달터공원외2개소_개원길경기여고주변외3최종" xfId="6258" xr:uid="{00000000-0005-0000-0000-000023160000}"/>
    <cellStyle name="_적격(화산) _3차구청심의내용서_역삼동619주변외 개소 수량산출서(수정)_역삼동619주변외 개소 수량산출서(수정)_개포동 달터공원외2개소_개원길경기여고주변외3최종 2" xfId="10491" xr:uid="{00000000-0005-0000-0000-000024160000}"/>
    <cellStyle name="_적격(화산) _3차구청심의내용서_역삼동619주변외 개소 수량산출서(수정)_역삼동619주변외 개소 수량산출서(수정)_개포동 달터공원외2개소_수서동하나로길외1개소1차설계" xfId="6259" xr:uid="{00000000-0005-0000-0000-000025160000}"/>
    <cellStyle name="_적격(화산) _3차구청심의내용서_역삼동619주변외 개소 수량산출서(수정)_역삼동619주변외 개소 수량산출서(수정)_개포동 달터공원외2개소_수서동하나로길외1개소1차설계 2" xfId="10492" xr:uid="{00000000-0005-0000-0000-000026160000}"/>
    <cellStyle name="_적격(화산) _3차구청심의내용서_역삼동619주변외 개소 수량산출서(수정)_역삼동619주변외 개소 수량산출서(수정)_수량산출서(보도육교)" xfId="6260" xr:uid="{00000000-0005-0000-0000-000027160000}"/>
    <cellStyle name="_적격(화산) _3차구청심의내용서_역삼동619주변외 개소 수량산출서(수정)_역삼동619주변외 개소 수량산출서(수정)_수량산출서(보도육교) 2" xfId="10493" xr:uid="{00000000-0005-0000-0000-000028160000}"/>
    <cellStyle name="_적격(화산) _3차구청심의내용서_역삼동619주변외 개소 수량산출서(수정)_역삼동619주변외 개소 수량산출서(수정)_수량산출서(보도육교)_수량산출서(보도육교)" xfId="6261" xr:uid="{00000000-0005-0000-0000-000029160000}"/>
    <cellStyle name="_적격(화산) _3차구청심의내용서_역삼동619주변외 개소 수량산출서(수정)_역삼동619주변외 개소 수량산출서(수정)_수량산출서(보도육교)_수량산출서(보도육교) 2" xfId="10494" xr:uid="{00000000-0005-0000-0000-00002A160000}"/>
    <cellStyle name="_적격(화산) _3차구청심의내용서_역삼동619주변외 개소 수량산출서(수정)_역삼동619주변외 개소 수량산출서(수정)_수량산출서(보도육교)_수량산출서(양재천)" xfId="6262" xr:uid="{00000000-0005-0000-0000-00002B160000}"/>
    <cellStyle name="_적격(화산) _3차구청심의내용서_역삼동619주변외 개소 수량산출서(수정)_역삼동619주변외 개소 수량산출서(수정)_수량산출서(보도육교)_수량산출서(양재천) 2" xfId="10495" xr:uid="{00000000-0005-0000-0000-00002C160000}"/>
    <cellStyle name="_적격(화산) _3차구청심의내용서_역삼동619주변외 개소 수량산출서(수정)_영희초교 설계(탄성2+2.65보도 )" xfId="6263" xr:uid="{00000000-0005-0000-0000-00002D160000}"/>
    <cellStyle name="_적격(화산) _3차구청심의내용서_역삼동619주변외 개소 수량산출서(수정)_영희초교 설계(탄성2+2.65보도 ) 2" xfId="10496" xr:uid="{00000000-0005-0000-0000-00002E160000}"/>
    <cellStyle name="_적격(화산) _3차구청심의내용서_역삼동619주변외 개소 수량산출서(수정)_영희초교 설계(탄성2+2.65보도 )_개포동 달터공원외2개소" xfId="6264" xr:uid="{00000000-0005-0000-0000-00002F160000}"/>
    <cellStyle name="_적격(화산) _3차구청심의내용서_역삼동619주변외 개소 수량산출서(수정)_영희초교 설계(탄성2+2.65보도 )_개포동 달터공원외2개소 2" xfId="10497" xr:uid="{00000000-0005-0000-0000-000030160000}"/>
    <cellStyle name="_적격(화산) _3차구청심의내용서_역삼동619주변외 개소 수량산출서(수정)_영희초교 설계(탄성2+2.65보도 )_개포동 달터공원외2개소_개원길경기여고주변외3최종" xfId="6265" xr:uid="{00000000-0005-0000-0000-000031160000}"/>
    <cellStyle name="_적격(화산) _3차구청심의내용서_역삼동619주변외 개소 수량산출서(수정)_영희초교 설계(탄성2+2.65보도 )_개포동 달터공원외2개소_개원길경기여고주변외3최종 2" xfId="10498" xr:uid="{00000000-0005-0000-0000-000032160000}"/>
    <cellStyle name="_적격(화산) _3차구청심의내용서_역삼동619주변외 개소 수량산출서(수정)_영희초교 설계(탄성2+2.65보도 )_개포동 달터공원외2개소_수서동하나로길외1개소1차설계" xfId="6266" xr:uid="{00000000-0005-0000-0000-000033160000}"/>
    <cellStyle name="_적격(화산) _3차구청심의내용서_역삼동619주변외 개소 수량산출서(수정)_영희초교 설계(탄성2+2.65보도 )_개포동 달터공원외2개소_수서동하나로길외1개소1차설계 2" xfId="10499" xr:uid="{00000000-0005-0000-0000-000034160000}"/>
    <cellStyle name="_적격(화산) _3차구청심의내용서_역삼동619주변외 개소 수량산출서(수정)_영희초교 설계(탄성2+2.65보도 )_수량산출서(보도육교)" xfId="6267" xr:uid="{00000000-0005-0000-0000-000035160000}"/>
    <cellStyle name="_적격(화산) _3차구청심의내용서_역삼동619주변외 개소 수량산출서(수정)_영희초교 설계(탄성2+2.65보도 )_수량산출서(보도육교) 2" xfId="10500" xr:uid="{00000000-0005-0000-0000-000036160000}"/>
    <cellStyle name="_적격(화산) _3차구청심의내용서_역삼동619주변외 개소 수량산출서(수정)_영희초교 설계(탄성2+2.65보도 )_수량산출서(보도육교)_수량산출서(보도육교)" xfId="6268" xr:uid="{00000000-0005-0000-0000-000037160000}"/>
    <cellStyle name="_적격(화산) _3차구청심의내용서_역삼동619주변외 개소 수량산출서(수정)_영희초교 설계(탄성2+2.65보도 )_수량산출서(보도육교)_수량산출서(보도육교) 2" xfId="10501" xr:uid="{00000000-0005-0000-0000-000038160000}"/>
    <cellStyle name="_적격(화산) _3차구청심의내용서_역삼동619주변외 개소 수량산출서(수정)_영희초교 설계(탄성2+2.65보도 )_수량산출서(보도육교)_수량산출서(양재천)" xfId="6269" xr:uid="{00000000-0005-0000-0000-000039160000}"/>
    <cellStyle name="_적격(화산) _3차구청심의내용서_역삼동619주변외 개소 수량산출서(수정)_영희초교 설계(탄성2+2.65보도 )_수량산출서(보도육교)_수량산출서(양재천) 2" xfId="10502" xr:uid="{00000000-0005-0000-0000-00003A160000}"/>
    <cellStyle name="_적격(화산) _3차구청심의내용서_역삼동769주변외 2개소 수량산출서" xfId="6270" xr:uid="{00000000-0005-0000-0000-00003B160000}"/>
    <cellStyle name="_적격(화산) _3차구청심의내용서_역삼동769주변외 2개소 수량산출서 2" xfId="10503" xr:uid="{00000000-0005-0000-0000-00003C160000}"/>
    <cellStyle name="_적격(화산) _3차구청심의내용서_역삼동769주변외 2개소 수량산출서_개포동 달터공원외2개소" xfId="6271" xr:uid="{00000000-0005-0000-0000-00003D160000}"/>
    <cellStyle name="_적격(화산) _3차구청심의내용서_역삼동769주변외 2개소 수량산출서_개포동 달터공원외2개소 2" xfId="10504" xr:uid="{00000000-0005-0000-0000-00003E160000}"/>
    <cellStyle name="_적격(화산) _3차구청심의내용서_역삼동769주변외 2개소 수량산출서_개포동 달터공원외2개소_개원길경기여고주변외3최종" xfId="6272" xr:uid="{00000000-0005-0000-0000-00003F160000}"/>
    <cellStyle name="_적격(화산) _3차구청심의내용서_역삼동769주변외 2개소 수량산출서_개포동 달터공원외2개소_개원길경기여고주변외3최종 2" xfId="10505" xr:uid="{00000000-0005-0000-0000-000040160000}"/>
    <cellStyle name="_적격(화산) _3차구청심의내용서_역삼동769주변외 2개소 수량산출서_개포동 달터공원외2개소_수서동하나로길외1개소1차설계" xfId="6273" xr:uid="{00000000-0005-0000-0000-000041160000}"/>
    <cellStyle name="_적격(화산) _3차구청심의내용서_역삼동769주변외 2개소 수량산출서_개포동 달터공원외2개소_수서동하나로길외1개소1차설계 2" xfId="10506" xr:uid="{00000000-0005-0000-0000-000042160000}"/>
    <cellStyle name="_적격(화산) _3차구청심의내용서_역삼동769주변외 2개소 수량산출서_수량산출서" xfId="6274" xr:uid="{00000000-0005-0000-0000-000043160000}"/>
    <cellStyle name="_적격(화산) _3차구청심의내용서_역삼동769주변외 2개소 수량산출서_수량산출서 2" xfId="10507" xr:uid="{00000000-0005-0000-0000-000044160000}"/>
    <cellStyle name="_적격(화산) _3차구청심의내용서_역삼동769주변외 2개소 수량산출서_수량산출서(보도육교)" xfId="6275" xr:uid="{00000000-0005-0000-0000-000045160000}"/>
    <cellStyle name="_적격(화산) _3차구청심의내용서_역삼동769주변외 2개소 수량산출서_수량산출서(보도육교) 2" xfId="10508" xr:uid="{00000000-0005-0000-0000-000046160000}"/>
    <cellStyle name="_적격(화산) _3차구청심의내용서_역삼동769주변외 2개소 수량산출서_수량산출서(보도육교)_수량산출서(보도육교)" xfId="6276" xr:uid="{00000000-0005-0000-0000-000047160000}"/>
    <cellStyle name="_적격(화산) _3차구청심의내용서_역삼동769주변외 2개소 수량산출서_수량산출서(보도육교)_수량산출서(보도육교) 2" xfId="10509" xr:uid="{00000000-0005-0000-0000-000048160000}"/>
    <cellStyle name="_적격(화산) _3차구청심의내용서_역삼동769주변외 2개소 수량산출서_수량산출서(보도육교)_수량산출서(양재천)" xfId="6277" xr:uid="{00000000-0005-0000-0000-000049160000}"/>
    <cellStyle name="_적격(화산) _3차구청심의내용서_역삼동769주변외 2개소 수량산출서_수량산출서(보도육교)_수량산출서(양재천) 2" xfId="10510" xr:uid="{00000000-0005-0000-0000-00004A160000}"/>
    <cellStyle name="_적격(화산) _3차구청심의내용서_역삼동769주변외 2개소 수량산출서_수량산출서(영희초등학교)" xfId="6278" xr:uid="{00000000-0005-0000-0000-00004B160000}"/>
    <cellStyle name="_적격(화산) _3차구청심의내용서_역삼동769주변외 2개소 수량산출서_수량산출서(영희초등학교) 2" xfId="10511" xr:uid="{00000000-0005-0000-0000-00004C160000}"/>
    <cellStyle name="_적격(화산) _3차구청심의내용서_역삼동769주변외 2개소 수량산출서_수량산출서(영희초등학교)_개포동 달터공원외2개소" xfId="6279" xr:uid="{00000000-0005-0000-0000-00004D160000}"/>
    <cellStyle name="_적격(화산) _3차구청심의내용서_역삼동769주변외 2개소 수량산출서_수량산출서(영희초등학교)_개포동 달터공원외2개소 2" xfId="10512" xr:uid="{00000000-0005-0000-0000-00004E160000}"/>
    <cellStyle name="_적격(화산) _3차구청심의내용서_역삼동769주변외 2개소 수량산출서_수량산출서(영희초등학교)_개포동 달터공원외2개소_개원길경기여고주변외3최종" xfId="6280" xr:uid="{00000000-0005-0000-0000-00004F160000}"/>
    <cellStyle name="_적격(화산) _3차구청심의내용서_역삼동769주변외 2개소 수량산출서_수량산출서(영희초등학교)_개포동 달터공원외2개소_개원길경기여고주변외3최종 2" xfId="10513" xr:uid="{00000000-0005-0000-0000-000050160000}"/>
    <cellStyle name="_적격(화산) _3차구청심의내용서_역삼동769주변외 2개소 수량산출서_수량산출서(영희초등학교)_개포동 달터공원외2개소_수서동하나로길외1개소1차설계" xfId="6281" xr:uid="{00000000-0005-0000-0000-000051160000}"/>
    <cellStyle name="_적격(화산) _3차구청심의내용서_역삼동769주변외 2개소 수량산출서_수량산출서(영희초등학교)_개포동 달터공원외2개소_수서동하나로길외1개소1차설계 2" xfId="10514" xr:uid="{00000000-0005-0000-0000-000052160000}"/>
    <cellStyle name="_적격(화산) _3차구청심의내용서_역삼동769주변외 2개소 수량산출서_수량산출서(영희초등학교)_수량산출서(보도육교)" xfId="6282" xr:uid="{00000000-0005-0000-0000-000053160000}"/>
    <cellStyle name="_적격(화산) _3차구청심의내용서_역삼동769주변외 2개소 수량산출서_수량산출서(영희초등학교)_수량산출서(보도육교) 2" xfId="10515" xr:uid="{00000000-0005-0000-0000-000054160000}"/>
    <cellStyle name="_적격(화산) _3차구청심의내용서_역삼동769주변외 2개소 수량산출서_수량산출서(영희초등학교)_수량산출서(보도육교)_수량산출서(보도육교)" xfId="6283" xr:uid="{00000000-0005-0000-0000-000055160000}"/>
    <cellStyle name="_적격(화산) _3차구청심의내용서_역삼동769주변외 2개소 수량산출서_수량산출서(영희초등학교)_수량산출서(보도육교)_수량산출서(보도육교) 2" xfId="10516" xr:uid="{00000000-0005-0000-0000-000056160000}"/>
    <cellStyle name="_적격(화산) _3차구청심의내용서_역삼동769주변외 2개소 수량산출서_수량산출서(영희초등학교)_수량산출서(보도육교)_수량산출서(양재천)" xfId="6284" xr:uid="{00000000-0005-0000-0000-000057160000}"/>
    <cellStyle name="_적격(화산) _3차구청심의내용서_역삼동769주변외 2개소 수량산출서_수량산출서(영희초등학교)_수량산출서(보도육교)_수량산출서(양재천) 2" xfId="10517" xr:uid="{00000000-0005-0000-0000-000058160000}"/>
    <cellStyle name="_적격(화산) _3차구청심의내용서_역삼동769주변외 2개소 수량산출서_수량산출서_개포동 달터공원외2개소" xfId="6285" xr:uid="{00000000-0005-0000-0000-000059160000}"/>
    <cellStyle name="_적격(화산) _3차구청심의내용서_역삼동769주변외 2개소 수량산출서_수량산출서_개포동 달터공원외2개소 2" xfId="10518" xr:uid="{00000000-0005-0000-0000-00005A160000}"/>
    <cellStyle name="_적격(화산) _3차구청심의내용서_역삼동769주변외 2개소 수량산출서_수량산출서_개포동 달터공원외2개소_개원길경기여고주변외3최종" xfId="6286" xr:uid="{00000000-0005-0000-0000-00005B160000}"/>
    <cellStyle name="_적격(화산) _3차구청심의내용서_역삼동769주변외 2개소 수량산출서_수량산출서_개포동 달터공원외2개소_개원길경기여고주변외3최종 2" xfId="10519" xr:uid="{00000000-0005-0000-0000-00005C160000}"/>
    <cellStyle name="_적격(화산) _3차구청심의내용서_역삼동769주변외 2개소 수량산출서_수량산출서_개포동 달터공원외2개소_수서동하나로길외1개소1차설계" xfId="6287" xr:uid="{00000000-0005-0000-0000-00005D160000}"/>
    <cellStyle name="_적격(화산) _3차구청심의내용서_역삼동769주변외 2개소 수량산출서_수량산출서_개포동 달터공원외2개소_수서동하나로길외1개소1차설계 2" xfId="10520" xr:uid="{00000000-0005-0000-0000-00005E160000}"/>
    <cellStyle name="_적격(화산) _3차구청심의내용서_역삼동769주변외 2개소 수량산출서_수량산출서_수량산출서(보도육교)" xfId="6288" xr:uid="{00000000-0005-0000-0000-00005F160000}"/>
    <cellStyle name="_적격(화산) _3차구청심의내용서_역삼동769주변외 2개소 수량산출서_수량산출서_수량산출서(보도육교) 2" xfId="10521" xr:uid="{00000000-0005-0000-0000-000060160000}"/>
    <cellStyle name="_적격(화산) _3차구청심의내용서_역삼동769주변외 2개소 수량산출서_수량산출서_수량산출서(보도육교)_수량산출서(보도육교)" xfId="6289" xr:uid="{00000000-0005-0000-0000-000061160000}"/>
    <cellStyle name="_적격(화산) _3차구청심의내용서_역삼동769주변외 2개소 수량산출서_수량산출서_수량산출서(보도육교)_수량산출서(보도육교) 2" xfId="10522" xr:uid="{00000000-0005-0000-0000-000062160000}"/>
    <cellStyle name="_적격(화산) _3차구청심의내용서_역삼동769주변외 2개소 수량산출서_수량산출서_수량산출서(보도육교)_수량산출서(양재천)" xfId="6290" xr:uid="{00000000-0005-0000-0000-000063160000}"/>
    <cellStyle name="_적격(화산) _3차구청심의내용서_역삼동769주변외 2개소 수량산출서_수량산출서_수량산출서(보도육교)_수량산출서(양재천) 2" xfId="10523" xr:uid="{00000000-0005-0000-0000-000064160000}"/>
    <cellStyle name="_적격(화산) _3차구청심의내용서_역삼동769주변외 2개소 수량산출서_역삼동619주변외 개소 수량산출서(수정)" xfId="6291" xr:uid="{00000000-0005-0000-0000-000065160000}"/>
    <cellStyle name="_적격(화산) _3차구청심의내용서_역삼동769주변외 2개소 수량산출서_역삼동619주변외 개소 수량산출서(수정) 2" xfId="10524" xr:uid="{00000000-0005-0000-0000-000066160000}"/>
    <cellStyle name="_적격(화산) _3차구청심의내용서_역삼동769주변외 2개소 수량산출서_역삼동619주변외 개소 수량산출서(수정)_개포동 달터공원외2개소" xfId="6292" xr:uid="{00000000-0005-0000-0000-000067160000}"/>
    <cellStyle name="_적격(화산) _3차구청심의내용서_역삼동769주변외 2개소 수량산출서_역삼동619주변외 개소 수량산출서(수정)_개포동 달터공원외2개소 2" xfId="10525" xr:uid="{00000000-0005-0000-0000-000068160000}"/>
    <cellStyle name="_적격(화산) _3차구청심의내용서_역삼동769주변외 2개소 수량산출서_역삼동619주변외 개소 수량산출서(수정)_개포동 달터공원외2개소_개원길경기여고주변외3최종" xfId="6293" xr:uid="{00000000-0005-0000-0000-000069160000}"/>
    <cellStyle name="_적격(화산) _3차구청심의내용서_역삼동769주변외 2개소 수량산출서_역삼동619주변외 개소 수량산출서(수정)_개포동 달터공원외2개소_개원길경기여고주변외3최종 2" xfId="10526" xr:uid="{00000000-0005-0000-0000-00006A160000}"/>
    <cellStyle name="_적격(화산) _3차구청심의내용서_역삼동769주변외 2개소 수량산출서_역삼동619주변외 개소 수량산출서(수정)_개포동 달터공원외2개소_수서동하나로길외1개소1차설계" xfId="6294" xr:uid="{00000000-0005-0000-0000-00006B160000}"/>
    <cellStyle name="_적격(화산) _3차구청심의내용서_역삼동769주변외 2개소 수량산출서_역삼동619주변외 개소 수량산출서(수정)_개포동 달터공원외2개소_수서동하나로길외1개소1차설계 2" xfId="10527" xr:uid="{00000000-0005-0000-0000-00006C160000}"/>
    <cellStyle name="_적격(화산) _3차구청심의내용서_역삼동769주변외 2개소 수량산출서_역삼동619주변외 개소 수량산출서(수정)_수량산출서(보도육교)" xfId="6295" xr:uid="{00000000-0005-0000-0000-00006D160000}"/>
    <cellStyle name="_적격(화산) _3차구청심의내용서_역삼동769주변외 2개소 수량산출서_역삼동619주변외 개소 수량산출서(수정)_수량산출서(보도육교) 2" xfId="10528" xr:uid="{00000000-0005-0000-0000-00006E160000}"/>
    <cellStyle name="_적격(화산) _3차구청심의내용서_역삼동769주변외 2개소 수량산출서_역삼동619주변외 개소 수량산출서(수정)_수량산출서(보도육교)_수량산출서(보도육교)" xfId="6296" xr:uid="{00000000-0005-0000-0000-00006F160000}"/>
    <cellStyle name="_적격(화산) _3차구청심의내용서_역삼동769주변외 2개소 수량산출서_역삼동619주변외 개소 수량산출서(수정)_수량산출서(보도육교)_수량산출서(보도육교) 2" xfId="10529" xr:uid="{00000000-0005-0000-0000-000070160000}"/>
    <cellStyle name="_적격(화산) _3차구청심의내용서_역삼동769주변외 2개소 수량산출서_역삼동619주변외 개소 수량산출서(수정)_수량산출서(보도육교)_수량산출서(양재천)" xfId="6297" xr:uid="{00000000-0005-0000-0000-000071160000}"/>
    <cellStyle name="_적격(화산) _3차구청심의내용서_역삼동769주변외 2개소 수량산출서_역삼동619주변외 개소 수량산출서(수정)_수량산출서(보도육교)_수량산출서(양재천) 2" xfId="10530" xr:uid="{00000000-0005-0000-0000-000072160000}"/>
    <cellStyle name="_적격(화산) _3차구청심의내용서_역삼동769주변외 2개소 수량산출서_영희초교 설계(탄성2+2.65보도 )" xfId="6298" xr:uid="{00000000-0005-0000-0000-000073160000}"/>
    <cellStyle name="_적격(화산) _3차구청심의내용서_역삼동769주변외 2개소 수량산출서_영희초교 설계(탄성2+2.65보도 ) 2" xfId="10531" xr:uid="{00000000-0005-0000-0000-000074160000}"/>
    <cellStyle name="_적격(화산) _3차구청심의내용서_역삼동769주변외 2개소 수량산출서_영희초교 설계(탄성2+2.65보도 )_개포동 달터공원외2개소" xfId="6299" xr:uid="{00000000-0005-0000-0000-000075160000}"/>
    <cellStyle name="_적격(화산) _3차구청심의내용서_역삼동769주변외 2개소 수량산출서_영희초교 설계(탄성2+2.65보도 )_개포동 달터공원외2개소 2" xfId="10532" xr:uid="{00000000-0005-0000-0000-000076160000}"/>
    <cellStyle name="_적격(화산) _3차구청심의내용서_역삼동769주변외 2개소 수량산출서_영희초교 설계(탄성2+2.65보도 )_개포동 달터공원외2개소_개원길경기여고주변외3최종" xfId="6300" xr:uid="{00000000-0005-0000-0000-000077160000}"/>
    <cellStyle name="_적격(화산) _3차구청심의내용서_역삼동769주변외 2개소 수량산출서_영희초교 설계(탄성2+2.65보도 )_개포동 달터공원외2개소_개원길경기여고주변외3최종 2" xfId="10533" xr:uid="{00000000-0005-0000-0000-000078160000}"/>
    <cellStyle name="_적격(화산) _3차구청심의내용서_역삼동769주변외 2개소 수량산출서_영희초교 설계(탄성2+2.65보도 )_개포동 달터공원외2개소_수서동하나로길외1개소1차설계" xfId="6301" xr:uid="{00000000-0005-0000-0000-000079160000}"/>
    <cellStyle name="_적격(화산) _3차구청심의내용서_역삼동769주변외 2개소 수량산출서_영희초교 설계(탄성2+2.65보도 )_개포동 달터공원외2개소_수서동하나로길외1개소1차설계 2" xfId="10534" xr:uid="{00000000-0005-0000-0000-00007A160000}"/>
    <cellStyle name="_적격(화산) _3차구청심의내용서_역삼동769주변외 2개소 수량산출서_영희초교 설계(탄성2+2.65보도 )_수량산출서(보도육교)" xfId="6302" xr:uid="{00000000-0005-0000-0000-00007B160000}"/>
    <cellStyle name="_적격(화산) _3차구청심의내용서_역삼동769주변외 2개소 수량산출서_영희초교 설계(탄성2+2.65보도 )_수량산출서(보도육교) 2" xfId="10535" xr:uid="{00000000-0005-0000-0000-00007C160000}"/>
    <cellStyle name="_적격(화산) _3차구청심의내용서_역삼동769주변외 2개소 수량산출서_영희초교 설계(탄성2+2.65보도 )_수량산출서(보도육교)_수량산출서(보도육교)" xfId="6303" xr:uid="{00000000-0005-0000-0000-00007D160000}"/>
    <cellStyle name="_적격(화산) _3차구청심의내용서_역삼동769주변외 2개소 수량산출서_영희초교 설계(탄성2+2.65보도 )_수량산출서(보도육교)_수량산출서(보도육교) 2" xfId="10536" xr:uid="{00000000-0005-0000-0000-00007E160000}"/>
    <cellStyle name="_적격(화산) _3차구청심의내용서_역삼동769주변외 2개소 수량산출서_영희초교 설계(탄성2+2.65보도 )_수량산출서(보도육교)_수량산출서(양재천)" xfId="6304" xr:uid="{00000000-0005-0000-0000-00007F160000}"/>
    <cellStyle name="_적격(화산) _3차구청심의내용서_역삼동769주변외 2개소 수량산출서_영희초교 설계(탄성2+2.65보도 )_수량산출서(보도육교)_수량산출서(양재천) 2" xfId="10537" xr:uid="{00000000-0005-0000-0000-000080160000}"/>
    <cellStyle name="_적격(화산) _3차구청심의내용서_준공검사 수행결과" xfId="6305" xr:uid="{00000000-0005-0000-0000-000081160000}"/>
    <cellStyle name="_적격(화산) _3차구청심의내용서_준공검사 수행결과 2" xfId="10539" xr:uid="{00000000-0005-0000-0000-000082160000}"/>
    <cellStyle name="_적격(화산) _3차구청심의내용서_준공검사 수행결과 3" xfId="10538" xr:uid="{00000000-0005-0000-0000-000083160000}"/>
    <cellStyle name="_적격(화산) _3차구청심의내용서_준공검사 수행결과_도로굴착 복구비 정비대장-1" xfId="6306" xr:uid="{00000000-0005-0000-0000-000084160000}"/>
    <cellStyle name="_적격(화산) _3차구청심의내용서_준공검사 수행결과_도로굴착 복구비 정비대장-1 2" xfId="10541" xr:uid="{00000000-0005-0000-0000-000085160000}"/>
    <cellStyle name="_적격(화산) _3차구청심의내용서_준공검사 수행결과_도로굴착 복구비 정비대장-1 3" xfId="10540" xr:uid="{00000000-0005-0000-0000-000086160000}"/>
    <cellStyle name="_적격(화산) _3회 설계변경내역서" xfId="6307" xr:uid="{00000000-0005-0000-0000-000087160000}"/>
    <cellStyle name="_적격(화산) _3회 설계변경내역서 2" xfId="10543" xr:uid="{00000000-0005-0000-0000-000088160000}"/>
    <cellStyle name="_적격(화산) _3회 설계변경내역서 3" xfId="10542" xr:uid="{00000000-0005-0000-0000-000089160000}"/>
    <cellStyle name="_적격(화산) _3회 설계변경내역서_도로굴착 복구비 정비대장-1" xfId="6308" xr:uid="{00000000-0005-0000-0000-00008A160000}"/>
    <cellStyle name="_적격(화산) _3회 설계변경내역서_도로굴착 복구비 정비대장-1 2" xfId="10545" xr:uid="{00000000-0005-0000-0000-00008B160000}"/>
    <cellStyle name="_적격(화산) _3회 설계변경내역서_도로굴착 복구비 정비대장-1 3" xfId="10544" xr:uid="{00000000-0005-0000-0000-00008C160000}"/>
    <cellStyle name="_적격(화산) _개포동 달터공원외2개소" xfId="6309" xr:uid="{00000000-0005-0000-0000-00008D160000}"/>
    <cellStyle name="_적격(화산) _개포동 달터공원외2개소 2" xfId="10546" xr:uid="{00000000-0005-0000-0000-00008E160000}"/>
    <cellStyle name="_적격(화산) _개포동 달터공원외2개소_개원길경기여고주변외3최종" xfId="6310" xr:uid="{00000000-0005-0000-0000-00008F160000}"/>
    <cellStyle name="_적격(화산) _개포동 달터공원외2개소_개원길경기여고주변외3최종 2" xfId="10547" xr:uid="{00000000-0005-0000-0000-000090160000}"/>
    <cellStyle name="_적격(화산) _개포동 달터공원외2개소_수서동하나로길외1개소1차설계" xfId="6311" xr:uid="{00000000-0005-0000-0000-000091160000}"/>
    <cellStyle name="_적격(화산) _개포동 달터공원외2개소_수서동하나로길외1개소1차설계 2" xfId="10548" xr:uid="{00000000-0005-0000-0000-000092160000}"/>
    <cellStyle name="_적격(화산) _계약금액변경에따른 실정보고서철" xfId="6312" xr:uid="{00000000-0005-0000-0000-000093160000}"/>
    <cellStyle name="_적격(화산) _계약금액변경에따른 실정보고서철 2" xfId="10550" xr:uid="{00000000-0005-0000-0000-000094160000}"/>
    <cellStyle name="_적격(화산) _계약금액변경에따른 실정보고서철 3" xfId="10549" xr:uid="{00000000-0005-0000-0000-000095160000}"/>
    <cellStyle name="_적격(화산) _계약금액변경에따른 실정보고서철_도로굴착 복구비 정비대장-1" xfId="6313" xr:uid="{00000000-0005-0000-0000-000096160000}"/>
    <cellStyle name="_적격(화산) _계약금액변경에따른 실정보고서철_도로굴착 복구비 정비대장-1 2" xfId="10552" xr:uid="{00000000-0005-0000-0000-000097160000}"/>
    <cellStyle name="_적격(화산) _계약금액변경에따른 실정보고서철_도로굴착 복구비 정비대장-1 3" xfId="10551" xr:uid="{00000000-0005-0000-0000-000098160000}"/>
    <cellStyle name="_적격(화산) _굴착승인 미굴착내역" xfId="6314" xr:uid="{00000000-0005-0000-0000-000099160000}"/>
    <cellStyle name="_적격(화산) _굴착승인 미굴착내역 2" xfId="10554" xr:uid="{00000000-0005-0000-0000-00009A160000}"/>
    <cellStyle name="_적격(화산) _굴착승인 미굴착내역 3" xfId="10553" xr:uid="{00000000-0005-0000-0000-00009B160000}"/>
    <cellStyle name="_적격(화산) _굴착승인 미굴착내역_도로굴착 복구비 정비대장-1" xfId="6315" xr:uid="{00000000-0005-0000-0000-00009C160000}"/>
    <cellStyle name="_적격(화산) _굴착승인 미굴착내역_도로굴착 복구비 정비대장-1 2" xfId="10556" xr:uid="{00000000-0005-0000-0000-00009D160000}"/>
    <cellStyle name="_적격(화산) _굴착승인 미굴착내역_도로굴착 복구비 정비대장-1 3" xfId="10555" xr:uid="{00000000-0005-0000-0000-00009E160000}"/>
    <cellStyle name="_적격(화산) _대모산길 수량산출서" xfId="6316" xr:uid="{00000000-0005-0000-0000-00009F160000}"/>
    <cellStyle name="_적격(화산) _대모산길 수량산출서 2" xfId="10557" xr:uid="{00000000-0005-0000-0000-0000A0160000}"/>
    <cellStyle name="_적격(화산) _대모산길 수량산출서_개포동 달터공원외2개소" xfId="6317" xr:uid="{00000000-0005-0000-0000-0000A1160000}"/>
    <cellStyle name="_적격(화산) _대모산길 수량산출서_개포동 달터공원외2개소 2" xfId="10558" xr:uid="{00000000-0005-0000-0000-0000A2160000}"/>
    <cellStyle name="_적격(화산) _대모산길 수량산출서_개포동 달터공원외2개소_개원길경기여고주변외3최종" xfId="6318" xr:uid="{00000000-0005-0000-0000-0000A3160000}"/>
    <cellStyle name="_적격(화산) _대모산길 수량산출서_개포동 달터공원외2개소_개원길경기여고주변외3최종 2" xfId="10559" xr:uid="{00000000-0005-0000-0000-0000A4160000}"/>
    <cellStyle name="_적격(화산) _대모산길 수량산출서_개포동 달터공원외2개소_수서동하나로길외1개소1차설계" xfId="6319" xr:uid="{00000000-0005-0000-0000-0000A5160000}"/>
    <cellStyle name="_적격(화산) _대모산길 수량산출서_개포동 달터공원외2개소_수서동하나로길외1개소1차설계 2" xfId="10560" xr:uid="{00000000-0005-0000-0000-0000A6160000}"/>
    <cellStyle name="_적격(화산) _대모산길 수량산출서_대모산준공-p" xfId="6320" xr:uid="{00000000-0005-0000-0000-0000A7160000}"/>
    <cellStyle name="_적격(화산) _대모산길 수량산출서_대모산준공-p 2" xfId="10561" xr:uid="{00000000-0005-0000-0000-0000A8160000}"/>
    <cellStyle name="_적격(화산) _대모산길 수량산출서_대모산준공-p_개원길경기여고주변외3최종" xfId="6321" xr:uid="{00000000-0005-0000-0000-0000A9160000}"/>
    <cellStyle name="_적격(화산) _대모산길 수량산출서_대모산준공-p_개원길경기여고주변외3최종 2" xfId="10562" xr:uid="{00000000-0005-0000-0000-0000AA160000}"/>
    <cellStyle name="_적격(화산) _대모산길 수량산출서_대모산준공-p_수서동하나로길외1개소1차설계" xfId="6322" xr:uid="{00000000-0005-0000-0000-0000AB160000}"/>
    <cellStyle name="_적격(화산) _대모산길 수량산출서_대모산준공-p_수서동하나로길외1개소1차설계 2" xfId="10563" xr:uid="{00000000-0005-0000-0000-0000AC160000}"/>
    <cellStyle name="_적격(화산) _대모산길 수량산출서_설계서및수량산출서(계약)-설계변경-p" xfId="6323" xr:uid="{00000000-0005-0000-0000-0000AD160000}"/>
    <cellStyle name="_적격(화산) _대모산길 수량산출서_설계서및수량산출서(계약)-설계변경-p 2" xfId="10564" xr:uid="{00000000-0005-0000-0000-0000AE160000}"/>
    <cellStyle name="_적격(화산) _대모산길 수량산출서_설계서및수량산출서(계약)-설계변경-p_개원길경기여고주변외3최종" xfId="6324" xr:uid="{00000000-0005-0000-0000-0000AF160000}"/>
    <cellStyle name="_적격(화산) _대모산길 수량산출서_설계서및수량산출서(계약)-설계변경-p_개원길경기여고주변외3최종 2" xfId="10565" xr:uid="{00000000-0005-0000-0000-0000B0160000}"/>
    <cellStyle name="_적격(화산) _대모산길 수량산출서_설계서및수량산출서(계약)-설계변경-p_수서동하나로길외1개소1차설계" xfId="6325" xr:uid="{00000000-0005-0000-0000-0000B1160000}"/>
    <cellStyle name="_적격(화산) _대모산길 수량산출서_설계서및수량산출서(계약)-설계변경-p_수서동하나로길외1개소1차설계 2" xfId="10566" xr:uid="{00000000-0005-0000-0000-0000B2160000}"/>
    <cellStyle name="_적격(화산) _대모산길 수량산출서_설계서및수량산출서(계약)-설계변경-p-이전비변경" xfId="6326" xr:uid="{00000000-0005-0000-0000-0000B3160000}"/>
    <cellStyle name="_적격(화산) _대모산길 수량산출서_설계서및수량산출서(계약)-설계변경-p-이전비변경 2" xfId="10567" xr:uid="{00000000-0005-0000-0000-0000B4160000}"/>
    <cellStyle name="_적격(화산) _대모산길 수량산출서_설계서및수량산출서(계약)-설계변경-p-이전비변경_개원길경기여고주변외3최종" xfId="6327" xr:uid="{00000000-0005-0000-0000-0000B5160000}"/>
    <cellStyle name="_적격(화산) _대모산길 수량산출서_설계서및수량산출서(계약)-설계변경-p-이전비변경_개원길경기여고주변외3최종 2" xfId="10568" xr:uid="{00000000-0005-0000-0000-0000B6160000}"/>
    <cellStyle name="_적격(화산) _대모산길 수량산출서_설계서및수량산출서(계약)-설계변경-p-이전비변경_수서동하나로길외1개소1차설계" xfId="6328" xr:uid="{00000000-0005-0000-0000-0000B7160000}"/>
    <cellStyle name="_적격(화산) _대모산길 수량산출서_설계서및수량산출서(계약)-설계변경-p-이전비변경_수서동하나로길외1개소1차설계 2" xfId="10569" xr:uid="{00000000-0005-0000-0000-0000B8160000}"/>
    <cellStyle name="_적격(화산) _대모산길 수량산출서_수량산출서" xfId="6329" xr:uid="{00000000-0005-0000-0000-0000B9160000}"/>
    <cellStyle name="_적격(화산) _대모산길 수량산출서_수량산출서 2" xfId="10570" xr:uid="{00000000-0005-0000-0000-0000BA160000}"/>
    <cellStyle name="_적격(화산) _대모산길 수량산출서_수량산출서(보도육교)" xfId="6330" xr:uid="{00000000-0005-0000-0000-0000BB160000}"/>
    <cellStyle name="_적격(화산) _대모산길 수량산출서_수량산출서(보도육교) 2" xfId="10571" xr:uid="{00000000-0005-0000-0000-0000BC160000}"/>
    <cellStyle name="_적격(화산) _대모산길 수량산출서_수량산출서(보도육교)_수량산출서(보도육교)" xfId="6331" xr:uid="{00000000-0005-0000-0000-0000BD160000}"/>
    <cellStyle name="_적격(화산) _대모산길 수량산출서_수량산출서(보도육교)_수량산출서(보도육교) 2" xfId="10572" xr:uid="{00000000-0005-0000-0000-0000BE160000}"/>
    <cellStyle name="_적격(화산) _대모산길 수량산출서_수량산출서(보도육교)_수량산출서(양재천)" xfId="6332" xr:uid="{00000000-0005-0000-0000-0000BF160000}"/>
    <cellStyle name="_적격(화산) _대모산길 수량산출서_수량산출서(보도육교)_수량산출서(양재천) 2" xfId="10573" xr:uid="{00000000-0005-0000-0000-0000C0160000}"/>
    <cellStyle name="_적격(화산) _대모산길 수량산출서_수량산출서(영희초등학교)" xfId="6333" xr:uid="{00000000-0005-0000-0000-0000C1160000}"/>
    <cellStyle name="_적격(화산) _대모산길 수량산출서_수량산출서(영희초등학교) 2" xfId="10574" xr:uid="{00000000-0005-0000-0000-0000C2160000}"/>
    <cellStyle name="_적격(화산) _대모산길 수량산출서_수량산출서(영희초등학교)_개포동 달터공원외2개소" xfId="6334" xr:uid="{00000000-0005-0000-0000-0000C3160000}"/>
    <cellStyle name="_적격(화산) _대모산길 수량산출서_수량산출서(영희초등학교)_개포동 달터공원외2개소 2" xfId="10575" xr:uid="{00000000-0005-0000-0000-0000C4160000}"/>
    <cellStyle name="_적격(화산) _대모산길 수량산출서_수량산출서(영희초등학교)_개포동 달터공원외2개소_개원길경기여고주변외3최종" xfId="6335" xr:uid="{00000000-0005-0000-0000-0000C5160000}"/>
    <cellStyle name="_적격(화산) _대모산길 수량산출서_수량산출서(영희초등학교)_개포동 달터공원외2개소_개원길경기여고주변외3최종 2" xfId="10576" xr:uid="{00000000-0005-0000-0000-0000C6160000}"/>
    <cellStyle name="_적격(화산) _대모산길 수량산출서_수량산출서(영희초등학교)_개포동 달터공원외2개소_수서동하나로길외1개소1차설계" xfId="6336" xr:uid="{00000000-0005-0000-0000-0000C7160000}"/>
    <cellStyle name="_적격(화산) _대모산길 수량산출서_수량산출서(영희초등학교)_개포동 달터공원외2개소_수서동하나로길외1개소1차설계 2" xfId="10577" xr:uid="{00000000-0005-0000-0000-0000C8160000}"/>
    <cellStyle name="_적격(화산) _대모산길 수량산출서_수량산출서(영희초등학교)_수량산출서(보도육교)" xfId="6337" xr:uid="{00000000-0005-0000-0000-0000C9160000}"/>
    <cellStyle name="_적격(화산) _대모산길 수량산출서_수량산출서(영희초등학교)_수량산출서(보도육교) 2" xfId="10578" xr:uid="{00000000-0005-0000-0000-0000CA160000}"/>
    <cellStyle name="_적격(화산) _대모산길 수량산출서_수량산출서(영희초등학교)_수량산출서(보도육교)_수량산출서(보도육교)" xfId="6338" xr:uid="{00000000-0005-0000-0000-0000CB160000}"/>
    <cellStyle name="_적격(화산) _대모산길 수량산출서_수량산출서(영희초등학교)_수량산출서(보도육교)_수량산출서(보도육교) 2" xfId="10579" xr:uid="{00000000-0005-0000-0000-0000CC160000}"/>
    <cellStyle name="_적격(화산) _대모산길 수량산출서_수량산출서(영희초등학교)_수량산출서(보도육교)_수량산출서(양재천)" xfId="6339" xr:uid="{00000000-0005-0000-0000-0000CD160000}"/>
    <cellStyle name="_적격(화산) _대모산길 수량산출서_수량산출서(영희초등학교)_수량산출서(보도육교)_수량산출서(양재천) 2" xfId="10580" xr:uid="{00000000-0005-0000-0000-0000CE160000}"/>
    <cellStyle name="_적격(화산) _대모산길 수량산출서_수량산출서_개포동 달터공원외2개소" xfId="6340" xr:uid="{00000000-0005-0000-0000-0000CF160000}"/>
    <cellStyle name="_적격(화산) _대모산길 수량산출서_수량산출서_개포동 달터공원외2개소 2" xfId="10581" xr:uid="{00000000-0005-0000-0000-0000D0160000}"/>
    <cellStyle name="_적격(화산) _대모산길 수량산출서_수량산출서_개포동 달터공원외2개소_개원길경기여고주변외3최종" xfId="6341" xr:uid="{00000000-0005-0000-0000-0000D1160000}"/>
    <cellStyle name="_적격(화산) _대모산길 수량산출서_수량산출서_개포동 달터공원외2개소_개원길경기여고주변외3최종 2" xfId="10582" xr:uid="{00000000-0005-0000-0000-0000D2160000}"/>
    <cellStyle name="_적격(화산) _대모산길 수량산출서_수량산출서_개포동 달터공원외2개소_수서동하나로길외1개소1차설계" xfId="6342" xr:uid="{00000000-0005-0000-0000-0000D3160000}"/>
    <cellStyle name="_적격(화산) _대모산길 수량산출서_수량산출서_개포동 달터공원외2개소_수서동하나로길외1개소1차설계 2" xfId="10583" xr:uid="{00000000-0005-0000-0000-0000D4160000}"/>
    <cellStyle name="_적격(화산) _대모산길 수량산출서_수량산출서_수량산출서(보도육교)" xfId="6343" xr:uid="{00000000-0005-0000-0000-0000D5160000}"/>
    <cellStyle name="_적격(화산) _대모산길 수량산출서_수량산출서_수량산출서(보도육교) 2" xfId="10584" xr:uid="{00000000-0005-0000-0000-0000D6160000}"/>
    <cellStyle name="_적격(화산) _대모산길 수량산출서_수량산출서_수량산출서(보도육교)_수량산출서(보도육교)" xfId="6344" xr:uid="{00000000-0005-0000-0000-0000D7160000}"/>
    <cellStyle name="_적격(화산) _대모산길 수량산출서_수량산출서_수량산출서(보도육교)_수량산출서(보도육교) 2" xfId="10585" xr:uid="{00000000-0005-0000-0000-0000D8160000}"/>
    <cellStyle name="_적격(화산) _대모산길 수량산출서_수량산출서_수량산출서(보도육교)_수량산출서(양재천)" xfId="6345" xr:uid="{00000000-0005-0000-0000-0000D9160000}"/>
    <cellStyle name="_적격(화산) _대모산길 수량산출서_수량산출서_수량산출서(보도육교)_수량산출서(양재천) 2" xfId="10586" xr:uid="{00000000-0005-0000-0000-0000DA160000}"/>
    <cellStyle name="_적격(화산) _대모산길 수량산출서_수량산출서-p변경-폭변경-가로수분변경" xfId="6346" xr:uid="{00000000-0005-0000-0000-0000DB160000}"/>
    <cellStyle name="_적격(화산) _대모산길 수량산출서_수량산출서-p변경-폭변경-가로수분변경 2" xfId="10587" xr:uid="{00000000-0005-0000-0000-0000DC160000}"/>
    <cellStyle name="_적격(화산) _대모산길 수량산출서_수량산출서-p변경-폭변경-가로수분변경_개원길경기여고주변외3최종" xfId="6347" xr:uid="{00000000-0005-0000-0000-0000DD160000}"/>
    <cellStyle name="_적격(화산) _대모산길 수량산출서_수량산출서-p변경-폭변경-가로수분변경_개원길경기여고주변외3최종 2" xfId="10588" xr:uid="{00000000-0005-0000-0000-0000DE160000}"/>
    <cellStyle name="_적격(화산) _대모산길 수량산출서_수량산출서-p변경-폭변경-가로수분변경_수서동하나로길외1개소1차설계" xfId="6348" xr:uid="{00000000-0005-0000-0000-0000DF160000}"/>
    <cellStyle name="_적격(화산) _대모산길 수량산출서_수량산출서-p변경-폭변경-가로수분변경_수서동하나로길외1개소1차설계 2" xfId="10589" xr:uid="{00000000-0005-0000-0000-0000E0160000}"/>
    <cellStyle name="_적격(화산) _대모산길 수량산출서_역삼동619주변외 개소 수량산출서(수정)" xfId="6349" xr:uid="{00000000-0005-0000-0000-0000E1160000}"/>
    <cellStyle name="_적격(화산) _대모산길 수량산출서_역삼동619주변외 개소 수량산출서(수정) 2" xfId="10590" xr:uid="{00000000-0005-0000-0000-0000E2160000}"/>
    <cellStyle name="_적격(화산) _대모산길 수량산출서_역삼동619주변외 개소 수량산출서(수정)_개포동 달터공원외2개소" xfId="6350" xr:uid="{00000000-0005-0000-0000-0000E3160000}"/>
    <cellStyle name="_적격(화산) _대모산길 수량산출서_역삼동619주변외 개소 수량산출서(수정)_개포동 달터공원외2개소 2" xfId="10591" xr:uid="{00000000-0005-0000-0000-0000E4160000}"/>
    <cellStyle name="_적격(화산) _대모산길 수량산출서_역삼동619주변외 개소 수량산출서(수정)_개포동 달터공원외2개소_개원길경기여고주변외3최종" xfId="6351" xr:uid="{00000000-0005-0000-0000-0000E5160000}"/>
    <cellStyle name="_적격(화산) _대모산길 수량산출서_역삼동619주변외 개소 수량산출서(수정)_개포동 달터공원외2개소_개원길경기여고주변외3최종 2" xfId="10592" xr:uid="{00000000-0005-0000-0000-0000E6160000}"/>
    <cellStyle name="_적격(화산) _대모산길 수량산출서_역삼동619주변외 개소 수량산출서(수정)_개포동 달터공원외2개소_수서동하나로길외1개소1차설계" xfId="6352" xr:uid="{00000000-0005-0000-0000-0000E7160000}"/>
    <cellStyle name="_적격(화산) _대모산길 수량산출서_역삼동619주변외 개소 수량산출서(수정)_개포동 달터공원외2개소_수서동하나로길외1개소1차설계 2" xfId="10593" xr:uid="{00000000-0005-0000-0000-0000E8160000}"/>
    <cellStyle name="_적격(화산) _대모산길 수량산출서_역삼동619주변외 개소 수량산출서(수정)_수량산출서(보도육교)" xfId="6353" xr:uid="{00000000-0005-0000-0000-0000E9160000}"/>
    <cellStyle name="_적격(화산) _대모산길 수량산출서_역삼동619주변외 개소 수량산출서(수정)_수량산출서(보도육교) 2" xfId="10594" xr:uid="{00000000-0005-0000-0000-0000EA160000}"/>
    <cellStyle name="_적격(화산) _대모산길 수량산출서_역삼동619주변외 개소 수량산출서(수정)_수량산출서(보도육교)_수량산출서(보도육교)" xfId="6354" xr:uid="{00000000-0005-0000-0000-0000EB160000}"/>
    <cellStyle name="_적격(화산) _대모산길 수량산출서_역삼동619주변외 개소 수량산출서(수정)_수량산출서(보도육교)_수량산출서(보도육교) 2" xfId="10595" xr:uid="{00000000-0005-0000-0000-0000EC160000}"/>
    <cellStyle name="_적격(화산) _대모산길 수량산출서_역삼동619주변외 개소 수량산출서(수정)_수량산출서(보도육교)_수량산출서(양재천)" xfId="6355" xr:uid="{00000000-0005-0000-0000-0000ED160000}"/>
    <cellStyle name="_적격(화산) _대모산길 수량산출서_역삼동619주변외 개소 수량산출서(수정)_수량산출서(보도육교)_수량산출서(양재천) 2" xfId="10596" xr:uid="{00000000-0005-0000-0000-0000EE160000}"/>
    <cellStyle name="_적격(화산) _대모산길 수량산출서_영희초교 설계(탄성2+2.65보도 )" xfId="6356" xr:uid="{00000000-0005-0000-0000-0000EF160000}"/>
    <cellStyle name="_적격(화산) _대모산길 수량산출서_영희초교 설계(탄성2+2.65보도 ) 2" xfId="10597" xr:uid="{00000000-0005-0000-0000-0000F0160000}"/>
    <cellStyle name="_적격(화산) _대모산길 수량산출서_영희초교 설계(탄성2+2.65보도 )_개포동 달터공원외2개소" xfId="6357" xr:uid="{00000000-0005-0000-0000-0000F1160000}"/>
    <cellStyle name="_적격(화산) _대모산길 수량산출서_영희초교 설계(탄성2+2.65보도 )_개포동 달터공원외2개소 2" xfId="10598" xr:uid="{00000000-0005-0000-0000-0000F2160000}"/>
    <cellStyle name="_적격(화산) _대모산길 수량산출서_영희초교 설계(탄성2+2.65보도 )_개포동 달터공원외2개소_개원길경기여고주변외3최종" xfId="6358" xr:uid="{00000000-0005-0000-0000-0000F3160000}"/>
    <cellStyle name="_적격(화산) _대모산길 수량산출서_영희초교 설계(탄성2+2.65보도 )_개포동 달터공원외2개소_개원길경기여고주변외3최종 2" xfId="10599" xr:uid="{00000000-0005-0000-0000-0000F4160000}"/>
    <cellStyle name="_적격(화산) _대모산길 수량산출서_영희초교 설계(탄성2+2.65보도 )_개포동 달터공원외2개소_수서동하나로길외1개소1차설계" xfId="6359" xr:uid="{00000000-0005-0000-0000-0000F5160000}"/>
    <cellStyle name="_적격(화산) _대모산길 수량산출서_영희초교 설계(탄성2+2.65보도 )_개포동 달터공원외2개소_수서동하나로길외1개소1차설계 2" xfId="10600" xr:uid="{00000000-0005-0000-0000-0000F6160000}"/>
    <cellStyle name="_적격(화산) _대모산길 수량산출서_영희초교 설계(탄성2+2.65보도 )_수량산출서(보도육교)" xfId="6360" xr:uid="{00000000-0005-0000-0000-0000F7160000}"/>
    <cellStyle name="_적격(화산) _대모산길 수량산출서_영희초교 설계(탄성2+2.65보도 )_수량산출서(보도육교) 2" xfId="10601" xr:uid="{00000000-0005-0000-0000-0000F8160000}"/>
    <cellStyle name="_적격(화산) _대모산길 수량산출서_영희초교 설계(탄성2+2.65보도 )_수량산출서(보도육교)_수량산출서(보도육교)" xfId="6361" xr:uid="{00000000-0005-0000-0000-0000F9160000}"/>
    <cellStyle name="_적격(화산) _대모산길 수량산출서_영희초교 설계(탄성2+2.65보도 )_수량산출서(보도육교)_수량산출서(보도육교) 2" xfId="10602" xr:uid="{00000000-0005-0000-0000-0000FA160000}"/>
    <cellStyle name="_적격(화산) _대모산길 수량산출서_영희초교 설계(탄성2+2.65보도 )_수량산출서(보도육교)_수량산출서(양재천)" xfId="6362" xr:uid="{00000000-0005-0000-0000-0000FB160000}"/>
    <cellStyle name="_적격(화산) _대모산길 수량산출서_영희초교 설계(탄성2+2.65보도 )_수량산출서(보도육교)_수량산출서(양재천) 2" xfId="10603" xr:uid="{00000000-0005-0000-0000-0000FC160000}"/>
    <cellStyle name="_적격(화산) _도로굴착 복구비 정비대장-1" xfId="6363" xr:uid="{00000000-0005-0000-0000-0000FD160000}"/>
    <cellStyle name="_적격(화산) _도로굴착 복구비 정비대장-1 2" xfId="10605" xr:uid="{00000000-0005-0000-0000-0000FE160000}"/>
    <cellStyle name="_적격(화산) _도로굴착 복구비 정비대장-1 3" xfId="10604" xr:uid="{00000000-0005-0000-0000-0000FF160000}"/>
    <cellStyle name="_적격(화산) _맑은물보내기 내역서(계약내역서)" xfId="6364" xr:uid="{00000000-0005-0000-0000-000000170000}"/>
    <cellStyle name="_적격(화산) _맑은물보내기 내역서(계약내역서) 2" xfId="10607" xr:uid="{00000000-0005-0000-0000-000001170000}"/>
    <cellStyle name="_적격(화산) _맑은물보내기 내역서(계약내역서) 3" xfId="10606" xr:uid="{00000000-0005-0000-0000-000002170000}"/>
    <cellStyle name="_적격(화산) _맑은물보내기 내역서(계약내역서)_도로굴착 복구비 정비대장-1" xfId="6365" xr:uid="{00000000-0005-0000-0000-000003170000}"/>
    <cellStyle name="_적격(화산) _맑은물보내기 내역서(계약내역서)_도로굴착 복구비 정비대장-1 2" xfId="10609" xr:uid="{00000000-0005-0000-0000-000004170000}"/>
    <cellStyle name="_적격(화산) _맑은물보내기 내역서(계약내역서)_도로굴착 복구비 정비대장-1 3" xfId="10608" xr:uid="{00000000-0005-0000-0000-000005170000}"/>
    <cellStyle name="_적격(화산) _사본 - 2005년도 수량산출서(연재훈)" xfId="6366" xr:uid="{00000000-0005-0000-0000-000006170000}"/>
    <cellStyle name="_적격(화산) _사본 - 2005년도 수량산출서(연재훈) 2" xfId="10610" xr:uid="{00000000-0005-0000-0000-000007170000}"/>
    <cellStyle name="_적격(화산) _사본 - 2005년도 수량산출서(연재훈)_개포동 달터공원외2개소" xfId="6367" xr:uid="{00000000-0005-0000-0000-000008170000}"/>
    <cellStyle name="_적격(화산) _사본 - 2005년도 수량산출서(연재훈)_개포동 달터공원외2개소 2" xfId="10611" xr:uid="{00000000-0005-0000-0000-000009170000}"/>
    <cellStyle name="_적격(화산) _사본 - 2005년도 수량산출서(연재훈)_개포동 달터공원외2개소_개원길경기여고주변외3최종" xfId="6368" xr:uid="{00000000-0005-0000-0000-00000A170000}"/>
    <cellStyle name="_적격(화산) _사본 - 2005년도 수량산출서(연재훈)_개포동 달터공원외2개소_개원길경기여고주변외3최종 2" xfId="10612" xr:uid="{00000000-0005-0000-0000-00000B170000}"/>
    <cellStyle name="_적격(화산) _사본 - 2005년도 수량산출서(연재훈)_개포동 달터공원외2개소_수서동하나로길외1개소1차설계" xfId="6369" xr:uid="{00000000-0005-0000-0000-00000C170000}"/>
    <cellStyle name="_적격(화산) _사본 - 2005년도 수량산출서(연재훈)_개포동 달터공원외2개소_수서동하나로길외1개소1차설계 2" xfId="10613" xr:uid="{00000000-0005-0000-0000-00000D170000}"/>
    <cellStyle name="_적격(화산) _사본 - 2005년도 수량산출서(연재훈)_대모산준공-p" xfId="6370" xr:uid="{00000000-0005-0000-0000-00000E170000}"/>
    <cellStyle name="_적격(화산) _사본 - 2005년도 수량산출서(연재훈)_대모산준공-p 2" xfId="10614" xr:uid="{00000000-0005-0000-0000-00000F170000}"/>
    <cellStyle name="_적격(화산) _사본 - 2005년도 수량산출서(연재훈)_대모산준공-p_개원길경기여고주변외3최종" xfId="6371" xr:uid="{00000000-0005-0000-0000-000010170000}"/>
    <cellStyle name="_적격(화산) _사본 - 2005년도 수량산출서(연재훈)_대모산준공-p_개원길경기여고주변외3최종 2" xfId="10615" xr:uid="{00000000-0005-0000-0000-000011170000}"/>
    <cellStyle name="_적격(화산) _사본 - 2005년도 수량산출서(연재훈)_대모산준공-p_수서동하나로길외1개소1차설계" xfId="6372" xr:uid="{00000000-0005-0000-0000-000012170000}"/>
    <cellStyle name="_적격(화산) _사본 - 2005년도 수량산출서(연재훈)_대모산준공-p_수서동하나로길외1개소1차설계 2" xfId="10616" xr:uid="{00000000-0005-0000-0000-000013170000}"/>
    <cellStyle name="_적격(화산) _사본 - 2005년도 수량산출서(연재훈)_설계서및수량산출서(계약)-설계변경-p" xfId="6373" xr:uid="{00000000-0005-0000-0000-000014170000}"/>
    <cellStyle name="_적격(화산) _사본 - 2005년도 수량산출서(연재훈)_설계서및수량산출서(계약)-설계변경-p 2" xfId="10617" xr:uid="{00000000-0005-0000-0000-000015170000}"/>
    <cellStyle name="_적격(화산) _사본 - 2005년도 수량산출서(연재훈)_설계서및수량산출서(계약)-설계변경-p_개원길경기여고주변외3최종" xfId="6374" xr:uid="{00000000-0005-0000-0000-000016170000}"/>
    <cellStyle name="_적격(화산) _사본 - 2005년도 수량산출서(연재훈)_설계서및수량산출서(계약)-설계변경-p_개원길경기여고주변외3최종 2" xfId="10618" xr:uid="{00000000-0005-0000-0000-000017170000}"/>
    <cellStyle name="_적격(화산) _사본 - 2005년도 수량산출서(연재훈)_설계서및수량산출서(계약)-설계변경-p_수서동하나로길외1개소1차설계" xfId="6375" xr:uid="{00000000-0005-0000-0000-000018170000}"/>
    <cellStyle name="_적격(화산) _사본 - 2005년도 수량산출서(연재훈)_설계서및수량산출서(계약)-설계변경-p_수서동하나로길외1개소1차설계 2" xfId="10619" xr:uid="{00000000-0005-0000-0000-000019170000}"/>
    <cellStyle name="_적격(화산) _사본 - 2005년도 수량산출서(연재훈)_설계서및수량산출서(계약)-설계변경-p-이전비변경" xfId="6376" xr:uid="{00000000-0005-0000-0000-00001A170000}"/>
    <cellStyle name="_적격(화산) _사본 - 2005년도 수량산출서(연재훈)_설계서및수량산출서(계약)-설계변경-p-이전비변경 2" xfId="10620" xr:uid="{00000000-0005-0000-0000-00001B170000}"/>
    <cellStyle name="_적격(화산) _사본 - 2005년도 수량산출서(연재훈)_설계서및수량산출서(계약)-설계변경-p-이전비변경_개원길경기여고주변외3최종" xfId="6377" xr:uid="{00000000-0005-0000-0000-00001C170000}"/>
    <cellStyle name="_적격(화산) _사본 - 2005년도 수량산출서(연재훈)_설계서및수량산출서(계약)-설계변경-p-이전비변경_개원길경기여고주변외3최종 2" xfId="10621" xr:uid="{00000000-0005-0000-0000-00001D170000}"/>
    <cellStyle name="_적격(화산) _사본 - 2005년도 수량산출서(연재훈)_설계서및수량산출서(계약)-설계변경-p-이전비변경_수서동하나로길외1개소1차설계" xfId="6378" xr:uid="{00000000-0005-0000-0000-00001E170000}"/>
    <cellStyle name="_적격(화산) _사본 - 2005년도 수량산출서(연재훈)_설계서및수량산출서(계약)-설계변경-p-이전비변경_수서동하나로길외1개소1차설계 2" xfId="10622" xr:uid="{00000000-0005-0000-0000-00001F170000}"/>
    <cellStyle name="_적격(화산) _사본 - 2005년도 수량산출서(연재훈)_수량산출서" xfId="6379" xr:uid="{00000000-0005-0000-0000-000020170000}"/>
    <cellStyle name="_적격(화산) _사본 - 2005년도 수량산출서(연재훈)_수량산출서 2" xfId="10623" xr:uid="{00000000-0005-0000-0000-000021170000}"/>
    <cellStyle name="_적격(화산) _사본 - 2005년도 수량산출서(연재훈)_수량산출서(보도육교)" xfId="6380" xr:uid="{00000000-0005-0000-0000-000022170000}"/>
    <cellStyle name="_적격(화산) _사본 - 2005년도 수량산출서(연재훈)_수량산출서(보도육교) 2" xfId="10624" xr:uid="{00000000-0005-0000-0000-000023170000}"/>
    <cellStyle name="_적격(화산) _사본 - 2005년도 수량산출서(연재훈)_수량산출서(보도육교)_수량산출서(보도육교)" xfId="6381" xr:uid="{00000000-0005-0000-0000-000024170000}"/>
    <cellStyle name="_적격(화산) _사본 - 2005년도 수량산출서(연재훈)_수량산출서(보도육교)_수량산출서(보도육교) 2" xfId="10625" xr:uid="{00000000-0005-0000-0000-000025170000}"/>
    <cellStyle name="_적격(화산) _사본 - 2005년도 수량산출서(연재훈)_수량산출서(보도육교)_수량산출서(양재천)" xfId="6382" xr:uid="{00000000-0005-0000-0000-000026170000}"/>
    <cellStyle name="_적격(화산) _사본 - 2005년도 수량산출서(연재훈)_수량산출서(보도육교)_수량산출서(양재천) 2" xfId="10626" xr:uid="{00000000-0005-0000-0000-000027170000}"/>
    <cellStyle name="_적격(화산) _사본 - 2005년도 수량산출서(연재훈)_수량산출서(영희초등학교)" xfId="6383" xr:uid="{00000000-0005-0000-0000-000028170000}"/>
    <cellStyle name="_적격(화산) _사본 - 2005년도 수량산출서(연재훈)_수량산출서(영희초등학교) 2" xfId="10627" xr:uid="{00000000-0005-0000-0000-000029170000}"/>
    <cellStyle name="_적격(화산) _사본 - 2005년도 수량산출서(연재훈)_수량산출서(영희초등학교)_개포동 달터공원외2개소" xfId="6384" xr:uid="{00000000-0005-0000-0000-00002A170000}"/>
    <cellStyle name="_적격(화산) _사본 - 2005년도 수량산출서(연재훈)_수량산출서(영희초등학교)_개포동 달터공원외2개소 2" xfId="10628" xr:uid="{00000000-0005-0000-0000-00002B170000}"/>
    <cellStyle name="_적격(화산) _사본 - 2005년도 수량산출서(연재훈)_수량산출서(영희초등학교)_개포동 달터공원외2개소_개원길경기여고주변외3최종" xfId="6385" xr:uid="{00000000-0005-0000-0000-00002C170000}"/>
    <cellStyle name="_적격(화산) _사본 - 2005년도 수량산출서(연재훈)_수량산출서(영희초등학교)_개포동 달터공원외2개소_개원길경기여고주변외3최종 2" xfId="10629" xr:uid="{00000000-0005-0000-0000-00002D170000}"/>
    <cellStyle name="_적격(화산) _사본 - 2005년도 수량산출서(연재훈)_수량산출서(영희초등학교)_개포동 달터공원외2개소_수서동하나로길외1개소1차설계" xfId="6386" xr:uid="{00000000-0005-0000-0000-00002E170000}"/>
    <cellStyle name="_적격(화산) _사본 - 2005년도 수량산출서(연재훈)_수량산출서(영희초등학교)_개포동 달터공원외2개소_수서동하나로길외1개소1차설계 2" xfId="10630" xr:uid="{00000000-0005-0000-0000-00002F170000}"/>
    <cellStyle name="_적격(화산) _사본 - 2005년도 수량산출서(연재훈)_수량산출서(영희초등학교)_수량산출서(보도육교)" xfId="6387" xr:uid="{00000000-0005-0000-0000-000030170000}"/>
    <cellStyle name="_적격(화산) _사본 - 2005년도 수량산출서(연재훈)_수량산출서(영희초등학교)_수량산출서(보도육교) 2" xfId="10631" xr:uid="{00000000-0005-0000-0000-000031170000}"/>
    <cellStyle name="_적격(화산) _사본 - 2005년도 수량산출서(연재훈)_수량산출서(영희초등학교)_수량산출서(보도육교)_수량산출서(보도육교)" xfId="6388" xr:uid="{00000000-0005-0000-0000-000032170000}"/>
    <cellStyle name="_적격(화산) _사본 - 2005년도 수량산출서(연재훈)_수량산출서(영희초등학교)_수량산출서(보도육교)_수량산출서(보도육교) 2" xfId="10632" xr:uid="{00000000-0005-0000-0000-000033170000}"/>
    <cellStyle name="_적격(화산) _사본 - 2005년도 수량산출서(연재훈)_수량산출서(영희초등학교)_수량산출서(보도육교)_수량산출서(양재천)" xfId="6389" xr:uid="{00000000-0005-0000-0000-000034170000}"/>
    <cellStyle name="_적격(화산) _사본 - 2005년도 수량산출서(연재훈)_수량산출서(영희초등학교)_수량산출서(보도육교)_수량산출서(양재천) 2" xfId="10633" xr:uid="{00000000-0005-0000-0000-000035170000}"/>
    <cellStyle name="_적격(화산) _사본 - 2005년도 수량산출서(연재훈)_수량산출서_개포동 달터공원외2개소" xfId="6390" xr:uid="{00000000-0005-0000-0000-000036170000}"/>
    <cellStyle name="_적격(화산) _사본 - 2005년도 수량산출서(연재훈)_수량산출서_개포동 달터공원외2개소 2" xfId="10634" xr:uid="{00000000-0005-0000-0000-000037170000}"/>
    <cellStyle name="_적격(화산) _사본 - 2005년도 수량산출서(연재훈)_수량산출서_개포동 달터공원외2개소_개원길경기여고주변외3최종" xfId="6391" xr:uid="{00000000-0005-0000-0000-000038170000}"/>
    <cellStyle name="_적격(화산) _사본 - 2005년도 수량산출서(연재훈)_수량산출서_개포동 달터공원외2개소_개원길경기여고주변외3최종 2" xfId="10635" xr:uid="{00000000-0005-0000-0000-000039170000}"/>
    <cellStyle name="_적격(화산) _사본 - 2005년도 수량산출서(연재훈)_수량산출서_개포동 달터공원외2개소_수서동하나로길외1개소1차설계" xfId="6392" xr:uid="{00000000-0005-0000-0000-00003A170000}"/>
    <cellStyle name="_적격(화산) _사본 - 2005년도 수량산출서(연재훈)_수량산출서_개포동 달터공원외2개소_수서동하나로길외1개소1차설계 2" xfId="10636" xr:uid="{00000000-0005-0000-0000-00003B170000}"/>
    <cellStyle name="_적격(화산) _사본 - 2005년도 수량산출서(연재훈)_수량산출서_수량산출서(보도육교)" xfId="6393" xr:uid="{00000000-0005-0000-0000-00003C170000}"/>
    <cellStyle name="_적격(화산) _사본 - 2005년도 수량산출서(연재훈)_수량산출서_수량산출서(보도육교) 2" xfId="10637" xr:uid="{00000000-0005-0000-0000-00003D170000}"/>
    <cellStyle name="_적격(화산) _사본 - 2005년도 수량산출서(연재훈)_수량산출서_수량산출서(보도육교)_수량산출서(보도육교)" xfId="6394" xr:uid="{00000000-0005-0000-0000-00003E170000}"/>
    <cellStyle name="_적격(화산) _사본 - 2005년도 수량산출서(연재훈)_수량산출서_수량산출서(보도육교)_수량산출서(보도육교) 2" xfId="10638" xr:uid="{00000000-0005-0000-0000-00003F170000}"/>
    <cellStyle name="_적격(화산) _사본 - 2005년도 수량산출서(연재훈)_수량산출서_수량산출서(보도육교)_수량산출서(양재천)" xfId="6395" xr:uid="{00000000-0005-0000-0000-000040170000}"/>
    <cellStyle name="_적격(화산) _사본 - 2005년도 수량산출서(연재훈)_수량산출서_수량산출서(보도육교)_수량산출서(양재천) 2" xfId="10639" xr:uid="{00000000-0005-0000-0000-000041170000}"/>
    <cellStyle name="_적격(화산) _사본 - 2005년도 수량산출서(연재훈)_수량산출서-p변경-폭변경-가로수분변경" xfId="6396" xr:uid="{00000000-0005-0000-0000-000042170000}"/>
    <cellStyle name="_적격(화산) _사본 - 2005년도 수량산출서(연재훈)_수량산출서-p변경-폭변경-가로수분변경 2" xfId="10640" xr:uid="{00000000-0005-0000-0000-000043170000}"/>
    <cellStyle name="_적격(화산) _사본 - 2005년도 수량산출서(연재훈)_수량산출서-p변경-폭변경-가로수분변경_개원길경기여고주변외3최종" xfId="6397" xr:uid="{00000000-0005-0000-0000-000044170000}"/>
    <cellStyle name="_적격(화산) _사본 - 2005년도 수량산출서(연재훈)_수량산출서-p변경-폭변경-가로수분변경_개원길경기여고주변외3최종 2" xfId="10641" xr:uid="{00000000-0005-0000-0000-000045170000}"/>
    <cellStyle name="_적격(화산) _사본 - 2005년도 수량산출서(연재훈)_수량산출서-p변경-폭변경-가로수분변경_수서동하나로길외1개소1차설계" xfId="6398" xr:uid="{00000000-0005-0000-0000-000046170000}"/>
    <cellStyle name="_적격(화산) _사본 - 2005년도 수량산출서(연재훈)_수량산출서-p변경-폭변경-가로수분변경_수서동하나로길외1개소1차설계 2" xfId="10642" xr:uid="{00000000-0005-0000-0000-000047170000}"/>
    <cellStyle name="_적격(화산) _사본 - 2005년도 수량산출서(연재훈)_역삼동619주변외 개소 수량산출서(수정)" xfId="6399" xr:uid="{00000000-0005-0000-0000-000048170000}"/>
    <cellStyle name="_적격(화산) _사본 - 2005년도 수량산출서(연재훈)_역삼동619주변외 개소 수량산출서(수정) 2" xfId="10643" xr:uid="{00000000-0005-0000-0000-000049170000}"/>
    <cellStyle name="_적격(화산) _사본 - 2005년도 수량산출서(연재훈)_역삼동619주변외 개소 수량산출서(수정)_개포동 달터공원외2개소" xfId="6400" xr:uid="{00000000-0005-0000-0000-00004A170000}"/>
    <cellStyle name="_적격(화산) _사본 - 2005년도 수량산출서(연재훈)_역삼동619주변외 개소 수량산출서(수정)_개포동 달터공원외2개소 2" xfId="10644" xr:uid="{00000000-0005-0000-0000-00004B170000}"/>
    <cellStyle name="_적격(화산) _사본 - 2005년도 수량산출서(연재훈)_역삼동619주변외 개소 수량산출서(수정)_개포동 달터공원외2개소_개원길경기여고주변외3최종" xfId="6401" xr:uid="{00000000-0005-0000-0000-00004C170000}"/>
    <cellStyle name="_적격(화산) _사본 - 2005년도 수량산출서(연재훈)_역삼동619주변외 개소 수량산출서(수정)_개포동 달터공원외2개소_개원길경기여고주변외3최종 2" xfId="10645" xr:uid="{00000000-0005-0000-0000-00004D170000}"/>
    <cellStyle name="_적격(화산) _사본 - 2005년도 수량산출서(연재훈)_역삼동619주변외 개소 수량산출서(수정)_개포동 달터공원외2개소_수서동하나로길외1개소1차설계" xfId="6402" xr:uid="{00000000-0005-0000-0000-00004E170000}"/>
    <cellStyle name="_적격(화산) _사본 - 2005년도 수량산출서(연재훈)_역삼동619주변외 개소 수량산출서(수정)_개포동 달터공원외2개소_수서동하나로길외1개소1차설계 2" xfId="10646" xr:uid="{00000000-0005-0000-0000-00004F170000}"/>
    <cellStyle name="_적격(화산) _사본 - 2005년도 수량산출서(연재훈)_역삼동619주변외 개소 수량산출서(수정)_수량산출서(보도육교)" xfId="6403" xr:uid="{00000000-0005-0000-0000-000050170000}"/>
    <cellStyle name="_적격(화산) _사본 - 2005년도 수량산출서(연재훈)_역삼동619주변외 개소 수량산출서(수정)_수량산출서(보도육교) 2" xfId="10647" xr:uid="{00000000-0005-0000-0000-000051170000}"/>
    <cellStyle name="_적격(화산) _사본 - 2005년도 수량산출서(연재훈)_역삼동619주변외 개소 수량산출서(수정)_수량산출서(보도육교)_수량산출서(보도육교)" xfId="6404" xr:uid="{00000000-0005-0000-0000-000052170000}"/>
    <cellStyle name="_적격(화산) _사본 - 2005년도 수량산출서(연재훈)_역삼동619주변외 개소 수량산출서(수정)_수량산출서(보도육교)_수량산출서(보도육교) 2" xfId="10648" xr:uid="{00000000-0005-0000-0000-000053170000}"/>
    <cellStyle name="_적격(화산) _사본 - 2005년도 수량산출서(연재훈)_역삼동619주변외 개소 수량산출서(수정)_수량산출서(보도육교)_수량산출서(양재천)" xfId="6405" xr:uid="{00000000-0005-0000-0000-000054170000}"/>
    <cellStyle name="_적격(화산) _사본 - 2005년도 수량산출서(연재훈)_역삼동619주변외 개소 수량산출서(수정)_수량산출서(보도육교)_수량산출서(양재천) 2" xfId="10649" xr:uid="{00000000-0005-0000-0000-000055170000}"/>
    <cellStyle name="_적격(화산) _사본 - 2005년도 수량산출서(연재훈)_영희초교 설계(탄성2+2.65보도 )" xfId="6406" xr:uid="{00000000-0005-0000-0000-000056170000}"/>
    <cellStyle name="_적격(화산) _사본 - 2005년도 수량산출서(연재훈)_영희초교 설계(탄성2+2.65보도 ) 2" xfId="10650" xr:uid="{00000000-0005-0000-0000-000057170000}"/>
    <cellStyle name="_적격(화산) _사본 - 2005년도 수량산출서(연재훈)_영희초교 설계(탄성2+2.65보도 )_개포동 달터공원외2개소" xfId="6407" xr:uid="{00000000-0005-0000-0000-000058170000}"/>
    <cellStyle name="_적격(화산) _사본 - 2005년도 수량산출서(연재훈)_영희초교 설계(탄성2+2.65보도 )_개포동 달터공원외2개소 2" xfId="10651" xr:uid="{00000000-0005-0000-0000-000059170000}"/>
    <cellStyle name="_적격(화산) _사본 - 2005년도 수량산출서(연재훈)_영희초교 설계(탄성2+2.65보도 )_개포동 달터공원외2개소_개원길경기여고주변외3최종" xfId="6408" xr:uid="{00000000-0005-0000-0000-00005A170000}"/>
    <cellStyle name="_적격(화산) _사본 - 2005년도 수량산출서(연재훈)_영희초교 설계(탄성2+2.65보도 )_개포동 달터공원외2개소_개원길경기여고주변외3최종 2" xfId="10652" xr:uid="{00000000-0005-0000-0000-00005B170000}"/>
    <cellStyle name="_적격(화산) _사본 - 2005년도 수량산출서(연재훈)_영희초교 설계(탄성2+2.65보도 )_개포동 달터공원외2개소_수서동하나로길외1개소1차설계" xfId="6409" xr:uid="{00000000-0005-0000-0000-00005C170000}"/>
    <cellStyle name="_적격(화산) _사본 - 2005년도 수량산출서(연재훈)_영희초교 설계(탄성2+2.65보도 )_개포동 달터공원외2개소_수서동하나로길외1개소1차설계 2" xfId="10653" xr:uid="{00000000-0005-0000-0000-00005D170000}"/>
    <cellStyle name="_적격(화산) _사본 - 2005년도 수량산출서(연재훈)_영희초교 설계(탄성2+2.65보도 )_수량산출서(보도육교)" xfId="6410" xr:uid="{00000000-0005-0000-0000-00005E170000}"/>
    <cellStyle name="_적격(화산) _사본 - 2005년도 수량산출서(연재훈)_영희초교 설계(탄성2+2.65보도 )_수량산출서(보도육교) 2" xfId="10654" xr:uid="{00000000-0005-0000-0000-00005F170000}"/>
    <cellStyle name="_적격(화산) _사본 - 2005년도 수량산출서(연재훈)_영희초교 설계(탄성2+2.65보도 )_수량산출서(보도육교)_수량산출서(보도육교)" xfId="6411" xr:uid="{00000000-0005-0000-0000-000060170000}"/>
    <cellStyle name="_적격(화산) _사본 - 2005년도 수량산출서(연재훈)_영희초교 설계(탄성2+2.65보도 )_수량산출서(보도육교)_수량산출서(보도육교) 2" xfId="10655" xr:uid="{00000000-0005-0000-0000-000061170000}"/>
    <cellStyle name="_적격(화산) _사본 - 2005년도 수량산출서(연재훈)_영희초교 설계(탄성2+2.65보도 )_수량산출서(보도육교)_수량산출서(양재천)" xfId="6412" xr:uid="{00000000-0005-0000-0000-000062170000}"/>
    <cellStyle name="_적격(화산) _사본 - 2005년도 수량산출서(연재훈)_영희초교 설계(탄성2+2.65보도 )_수량산출서(보도육교)_수량산출서(양재천) 2" xfId="10656" xr:uid="{00000000-0005-0000-0000-000063170000}"/>
    <cellStyle name="_적격(화산) _수량산출서" xfId="6413" xr:uid="{00000000-0005-0000-0000-000064170000}"/>
    <cellStyle name="_적격(화산) _수량산출서 2" xfId="10658" xr:uid="{00000000-0005-0000-0000-000065170000}"/>
    <cellStyle name="_적격(화산) _수량산출서 3" xfId="10657" xr:uid="{00000000-0005-0000-0000-000066170000}"/>
    <cellStyle name="_적격(화산) _수량산출서(보도육교)" xfId="6414" xr:uid="{00000000-0005-0000-0000-000067170000}"/>
    <cellStyle name="_적격(화산) _수량산출서(보도육교) 2" xfId="10659" xr:uid="{00000000-0005-0000-0000-000068170000}"/>
    <cellStyle name="_적격(화산) _수량산출서(보도육교)_수량산출서(보도육교)" xfId="6415" xr:uid="{00000000-0005-0000-0000-000069170000}"/>
    <cellStyle name="_적격(화산) _수량산출서(보도육교)_수량산출서(보도육교) 2" xfId="10660" xr:uid="{00000000-0005-0000-0000-00006A170000}"/>
    <cellStyle name="_적격(화산) _수량산출서(보도육교)_수량산출서(양재천)" xfId="6416" xr:uid="{00000000-0005-0000-0000-00006B170000}"/>
    <cellStyle name="_적격(화산) _수량산출서(보도육교)_수량산출서(양재천) 2" xfId="10661" xr:uid="{00000000-0005-0000-0000-00006C170000}"/>
    <cellStyle name="_적격(화산) _아스콘 및 폐기물내역" xfId="6417" xr:uid="{00000000-0005-0000-0000-00006D170000}"/>
    <cellStyle name="_적격(화산) _아스콘 및 폐기물내역 2" xfId="10663" xr:uid="{00000000-0005-0000-0000-00006E170000}"/>
    <cellStyle name="_적격(화산) _아스콘 및 폐기물내역 3" xfId="10662" xr:uid="{00000000-0005-0000-0000-00006F170000}"/>
    <cellStyle name="_적격(화산) _아스콘 및 폐기물내역_도로굴착 복구비 정비대장-1" xfId="6418" xr:uid="{00000000-0005-0000-0000-000070170000}"/>
    <cellStyle name="_적격(화산) _아스콘 및 폐기물내역_도로굴착 복구비 정비대장-1 2" xfId="10665" xr:uid="{00000000-0005-0000-0000-000071170000}"/>
    <cellStyle name="_적격(화산) _아스콘 및 폐기물내역_도로굴착 복구비 정비대장-1 3" xfId="10664" xr:uid="{00000000-0005-0000-0000-000072170000}"/>
    <cellStyle name="_적격(화산) _양재천 수량산출서" xfId="6419" xr:uid="{00000000-0005-0000-0000-000073170000}"/>
    <cellStyle name="_적격(화산) _양재천 수량산출서 2" xfId="10667" xr:uid="{00000000-0005-0000-0000-000074170000}"/>
    <cellStyle name="_적격(화산) _양재천 수량산출서 3" xfId="10666" xr:uid="{00000000-0005-0000-0000-000075170000}"/>
    <cellStyle name="_적격(화산) _양재천 수량산출서_도로굴착 복구비 정비대장-1" xfId="6420" xr:uid="{00000000-0005-0000-0000-000076170000}"/>
    <cellStyle name="_적격(화산) _양재천 수량산출서_도로굴착 복구비 정비대장-1 2" xfId="10669" xr:uid="{00000000-0005-0000-0000-000077170000}"/>
    <cellStyle name="_적격(화산) _양재천 수량산출서_도로굴착 복구비 정비대장-1 3" xfId="10668" xr:uid="{00000000-0005-0000-0000-000078170000}"/>
    <cellStyle name="_적격(화산) _양재천 수로box실정보고" xfId="6421" xr:uid="{00000000-0005-0000-0000-000079170000}"/>
    <cellStyle name="_적격(화산) _양재천 수로box실정보고 2" xfId="10671" xr:uid="{00000000-0005-0000-0000-00007A170000}"/>
    <cellStyle name="_적격(화산) _양재천 수로box실정보고 3" xfId="10670" xr:uid="{00000000-0005-0000-0000-00007B170000}"/>
    <cellStyle name="_적격(화산) _양재천 수로box실정보고_도로굴착 복구비 정비대장-1" xfId="6422" xr:uid="{00000000-0005-0000-0000-00007C170000}"/>
    <cellStyle name="_적격(화산) _양재천 수로box실정보고_도로굴착 복구비 정비대장-1 2" xfId="10673" xr:uid="{00000000-0005-0000-0000-00007D170000}"/>
    <cellStyle name="_적격(화산) _양재천 수로box실정보고_도로굴착 복구비 정비대장-1 3" xfId="10672" xr:uid="{00000000-0005-0000-0000-00007E170000}"/>
    <cellStyle name="_적격(화산) _역삼동 720-35번지 작업계획" xfId="6423" xr:uid="{00000000-0005-0000-0000-00007F170000}"/>
    <cellStyle name="_적격(화산) _역삼동 720-35번지 작업계획 2" xfId="10675" xr:uid="{00000000-0005-0000-0000-000080170000}"/>
    <cellStyle name="_적격(화산) _역삼동 720-35번지 작업계획 3" xfId="10674" xr:uid="{00000000-0005-0000-0000-000081170000}"/>
    <cellStyle name="_적격(화산) _역삼동 720-35번지 작업계획_도로굴착 복구비 정비대장-1" xfId="6424" xr:uid="{00000000-0005-0000-0000-000082170000}"/>
    <cellStyle name="_적격(화산) _역삼동 720-35번지 작업계획_도로굴착 복구비 정비대장-1 2" xfId="10677" xr:uid="{00000000-0005-0000-0000-000083170000}"/>
    <cellStyle name="_적격(화산) _역삼동 720-35번지 작업계획_도로굴착 복구비 정비대장-1 3" xfId="10676" xr:uid="{00000000-0005-0000-0000-000084170000}"/>
    <cellStyle name="_적격(화산) _역삼동619주변외 12개소 수량산출서" xfId="6425" xr:uid="{00000000-0005-0000-0000-000085170000}"/>
    <cellStyle name="_적격(화산) _역삼동619주변외 12개소 수량산출서 2" xfId="10678" xr:uid="{00000000-0005-0000-0000-000086170000}"/>
    <cellStyle name="_적격(화산) _역삼동619주변외 12개소 수량산출서_개포동 달터공원외2개소" xfId="6426" xr:uid="{00000000-0005-0000-0000-000087170000}"/>
    <cellStyle name="_적격(화산) _역삼동619주변외 12개소 수량산출서_개포동 달터공원외2개소 2" xfId="10679" xr:uid="{00000000-0005-0000-0000-000088170000}"/>
    <cellStyle name="_적격(화산) _역삼동619주변외 12개소 수량산출서_개포동 달터공원외2개소_개원길경기여고주변외3최종" xfId="6427" xr:uid="{00000000-0005-0000-0000-000089170000}"/>
    <cellStyle name="_적격(화산) _역삼동619주변외 12개소 수량산출서_개포동 달터공원외2개소_개원길경기여고주변외3최종 2" xfId="10680" xr:uid="{00000000-0005-0000-0000-00008A170000}"/>
    <cellStyle name="_적격(화산) _역삼동619주변외 12개소 수량산출서_개포동 달터공원외2개소_수서동하나로길외1개소1차설계" xfId="6428" xr:uid="{00000000-0005-0000-0000-00008B170000}"/>
    <cellStyle name="_적격(화산) _역삼동619주변외 12개소 수량산출서_개포동 달터공원외2개소_수서동하나로길외1개소1차설계 2" xfId="10681" xr:uid="{00000000-0005-0000-0000-00008C170000}"/>
    <cellStyle name="_적격(화산) _역삼동619주변외 12개소 수량산출서_수량산출서" xfId="6429" xr:uid="{00000000-0005-0000-0000-00008D170000}"/>
    <cellStyle name="_적격(화산) _역삼동619주변외 12개소 수량산출서_수량산출서 2" xfId="10682" xr:uid="{00000000-0005-0000-0000-00008E170000}"/>
    <cellStyle name="_적격(화산) _역삼동619주변외 12개소 수량산출서_수량산출서(보도육교)" xfId="6430" xr:uid="{00000000-0005-0000-0000-00008F170000}"/>
    <cellStyle name="_적격(화산) _역삼동619주변외 12개소 수량산출서_수량산출서(보도육교) 2" xfId="10683" xr:uid="{00000000-0005-0000-0000-000090170000}"/>
    <cellStyle name="_적격(화산) _역삼동619주변외 12개소 수량산출서_수량산출서(보도육교)_수량산출서(보도육교)" xfId="6431" xr:uid="{00000000-0005-0000-0000-000091170000}"/>
    <cellStyle name="_적격(화산) _역삼동619주변외 12개소 수량산출서_수량산출서(보도육교)_수량산출서(보도육교) 2" xfId="10684" xr:uid="{00000000-0005-0000-0000-000092170000}"/>
    <cellStyle name="_적격(화산) _역삼동619주변외 12개소 수량산출서_수량산출서(보도육교)_수량산출서(양재천)" xfId="6432" xr:uid="{00000000-0005-0000-0000-000093170000}"/>
    <cellStyle name="_적격(화산) _역삼동619주변외 12개소 수량산출서_수량산출서(보도육교)_수량산출서(양재천) 2" xfId="10685" xr:uid="{00000000-0005-0000-0000-000094170000}"/>
    <cellStyle name="_적격(화산) _역삼동619주변외 12개소 수량산출서_수량산출서(영희초등학교)" xfId="6433" xr:uid="{00000000-0005-0000-0000-000095170000}"/>
    <cellStyle name="_적격(화산) _역삼동619주변외 12개소 수량산출서_수량산출서(영희초등학교) 2" xfId="10686" xr:uid="{00000000-0005-0000-0000-000096170000}"/>
    <cellStyle name="_적격(화산) _역삼동619주변외 12개소 수량산출서_수량산출서(영희초등학교)_개포동 달터공원외2개소" xfId="6434" xr:uid="{00000000-0005-0000-0000-000097170000}"/>
    <cellStyle name="_적격(화산) _역삼동619주변외 12개소 수량산출서_수량산출서(영희초등학교)_개포동 달터공원외2개소 2" xfId="10687" xr:uid="{00000000-0005-0000-0000-000098170000}"/>
    <cellStyle name="_적격(화산) _역삼동619주변외 12개소 수량산출서_수량산출서(영희초등학교)_개포동 달터공원외2개소_개원길경기여고주변외3최종" xfId="6435" xr:uid="{00000000-0005-0000-0000-000099170000}"/>
    <cellStyle name="_적격(화산) _역삼동619주변외 12개소 수량산출서_수량산출서(영희초등학교)_개포동 달터공원외2개소_개원길경기여고주변외3최종 2" xfId="10688" xr:uid="{00000000-0005-0000-0000-00009A170000}"/>
    <cellStyle name="_적격(화산) _역삼동619주변외 12개소 수량산출서_수량산출서(영희초등학교)_개포동 달터공원외2개소_수서동하나로길외1개소1차설계" xfId="6436" xr:uid="{00000000-0005-0000-0000-00009B170000}"/>
    <cellStyle name="_적격(화산) _역삼동619주변외 12개소 수량산출서_수량산출서(영희초등학교)_개포동 달터공원외2개소_수서동하나로길외1개소1차설계 2" xfId="10689" xr:uid="{00000000-0005-0000-0000-00009C170000}"/>
    <cellStyle name="_적격(화산) _역삼동619주변외 12개소 수량산출서_수량산출서(영희초등학교)_수량산출서(보도육교)" xfId="6437" xr:uid="{00000000-0005-0000-0000-00009D170000}"/>
    <cellStyle name="_적격(화산) _역삼동619주변외 12개소 수량산출서_수량산출서(영희초등학교)_수량산출서(보도육교) 2" xfId="10690" xr:uid="{00000000-0005-0000-0000-00009E170000}"/>
    <cellStyle name="_적격(화산) _역삼동619주변외 12개소 수량산출서_수량산출서(영희초등학교)_수량산출서(보도육교)_수량산출서(보도육교)" xfId="6438" xr:uid="{00000000-0005-0000-0000-00009F170000}"/>
    <cellStyle name="_적격(화산) _역삼동619주변외 12개소 수량산출서_수량산출서(영희초등학교)_수량산출서(보도육교)_수량산출서(보도육교) 2" xfId="10691" xr:uid="{00000000-0005-0000-0000-0000A0170000}"/>
    <cellStyle name="_적격(화산) _역삼동619주변외 12개소 수량산출서_수량산출서(영희초등학교)_수량산출서(보도육교)_수량산출서(양재천)" xfId="6439" xr:uid="{00000000-0005-0000-0000-0000A1170000}"/>
    <cellStyle name="_적격(화산) _역삼동619주변외 12개소 수량산출서_수량산출서(영희초등학교)_수량산출서(보도육교)_수량산출서(양재천) 2" xfId="10692" xr:uid="{00000000-0005-0000-0000-0000A2170000}"/>
    <cellStyle name="_적격(화산) _역삼동619주변외 12개소 수량산출서_수량산출서_개포동 달터공원외2개소" xfId="6440" xr:uid="{00000000-0005-0000-0000-0000A3170000}"/>
    <cellStyle name="_적격(화산) _역삼동619주변외 12개소 수량산출서_수량산출서_개포동 달터공원외2개소 2" xfId="10693" xr:uid="{00000000-0005-0000-0000-0000A4170000}"/>
    <cellStyle name="_적격(화산) _역삼동619주변외 12개소 수량산출서_수량산출서_개포동 달터공원외2개소_개원길경기여고주변외3최종" xfId="6441" xr:uid="{00000000-0005-0000-0000-0000A5170000}"/>
    <cellStyle name="_적격(화산) _역삼동619주변외 12개소 수량산출서_수량산출서_개포동 달터공원외2개소_개원길경기여고주변외3최종 2" xfId="10694" xr:uid="{00000000-0005-0000-0000-0000A6170000}"/>
    <cellStyle name="_적격(화산) _역삼동619주변외 12개소 수량산출서_수량산출서_개포동 달터공원외2개소_수서동하나로길외1개소1차설계" xfId="6442" xr:uid="{00000000-0005-0000-0000-0000A7170000}"/>
    <cellStyle name="_적격(화산) _역삼동619주변외 12개소 수량산출서_수량산출서_개포동 달터공원외2개소_수서동하나로길외1개소1차설계 2" xfId="10695" xr:uid="{00000000-0005-0000-0000-0000A8170000}"/>
    <cellStyle name="_적격(화산) _역삼동619주변외 12개소 수량산출서_수량산출서_수량산출서(보도육교)" xfId="6443" xr:uid="{00000000-0005-0000-0000-0000A9170000}"/>
    <cellStyle name="_적격(화산) _역삼동619주변외 12개소 수량산출서_수량산출서_수량산출서(보도육교) 2" xfId="10696" xr:uid="{00000000-0005-0000-0000-0000AA170000}"/>
    <cellStyle name="_적격(화산) _역삼동619주변외 12개소 수량산출서_수량산출서_수량산출서(보도육교)_수량산출서(보도육교)" xfId="6444" xr:uid="{00000000-0005-0000-0000-0000AB170000}"/>
    <cellStyle name="_적격(화산) _역삼동619주변외 12개소 수량산출서_수량산출서_수량산출서(보도육교)_수량산출서(보도육교) 2" xfId="10697" xr:uid="{00000000-0005-0000-0000-0000AC170000}"/>
    <cellStyle name="_적격(화산) _역삼동619주변외 12개소 수량산출서_수량산출서_수량산출서(보도육교)_수량산출서(양재천)" xfId="6445" xr:uid="{00000000-0005-0000-0000-0000AD170000}"/>
    <cellStyle name="_적격(화산) _역삼동619주변외 12개소 수량산출서_수량산출서_수량산출서(보도육교)_수량산출서(양재천) 2" xfId="10698" xr:uid="{00000000-0005-0000-0000-0000AE170000}"/>
    <cellStyle name="_적격(화산) _역삼동619주변외 12개소 수량산출서_역삼동619주변외 개소 수량산출서(수정)" xfId="6446" xr:uid="{00000000-0005-0000-0000-0000AF170000}"/>
    <cellStyle name="_적격(화산) _역삼동619주변외 12개소 수량산출서_역삼동619주변외 개소 수량산출서(수정) 2" xfId="10699" xr:uid="{00000000-0005-0000-0000-0000B0170000}"/>
    <cellStyle name="_적격(화산) _역삼동619주변외 12개소 수량산출서_역삼동619주변외 개소 수량산출서(수정)_개포동 달터공원외2개소" xfId="6447" xr:uid="{00000000-0005-0000-0000-0000B1170000}"/>
    <cellStyle name="_적격(화산) _역삼동619주변외 12개소 수량산출서_역삼동619주변외 개소 수량산출서(수정)_개포동 달터공원외2개소 2" xfId="10700" xr:uid="{00000000-0005-0000-0000-0000B2170000}"/>
    <cellStyle name="_적격(화산) _역삼동619주변외 12개소 수량산출서_역삼동619주변외 개소 수량산출서(수정)_개포동 달터공원외2개소_개원길경기여고주변외3최종" xfId="6448" xr:uid="{00000000-0005-0000-0000-0000B3170000}"/>
    <cellStyle name="_적격(화산) _역삼동619주변외 12개소 수량산출서_역삼동619주변외 개소 수량산출서(수정)_개포동 달터공원외2개소_개원길경기여고주변외3최종 2" xfId="10701" xr:uid="{00000000-0005-0000-0000-0000B4170000}"/>
    <cellStyle name="_적격(화산) _역삼동619주변외 12개소 수량산출서_역삼동619주변외 개소 수량산출서(수정)_개포동 달터공원외2개소_수서동하나로길외1개소1차설계" xfId="6449" xr:uid="{00000000-0005-0000-0000-0000B5170000}"/>
    <cellStyle name="_적격(화산) _역삼동619주변외 12개소 수량산출서_역삼동619주변외 개소 수량산출서(수정)_개포동 달터공원외2개소_수서동하나로길외1개소1차설계 2" xfId="10702" xr:uid="{00000000-0005-0000-0000-0000B6170000}"/>
    <cellStyle name="_적격(화산) _역삼동619주변외 12개소 수량산출서_역삼동619주변외 개소 수량산출서(수정)_수량산출서(보도육교)" xfId="6450" xr:uid="{00000000-0005-0000-0000-0000B7170000}"/>
    <cellStyle name="_적격(화산) _역삼동619주변외 12개소 수량산출서_역삼동619주변외 개소 수량산출서(수정)_수량산출서(보도육교) 2" xfId="10703" xr:uid="{00000000-0005-0000-0000-0000B8170000}"/>
    <cellStyle name="_적격(화산) _역삼동619주변외 12개소 수량산출서_역삼동619주변외 개소 수량산출서(수정)_수량산출서(보도육교)_수량산출서(보도육교)" xfId="6451" xr:uid="{00000000-0005-0000-0000-0000B9170000}"/>
    <cellStyle name="_적격(화산) _역삼동619주변외 12개소 수량산출서_역삼동619주변외 개소 수량산출서(수정)_수량산출서(보도육교)_수량산출서(보도육교) 2" xfId="10704" xr:uid="{00000000-0005-0000-0000-0000BA170000}"/>
    <cellStyle name="_적격(화산) _역삼동619주변외 12개소 수량산출서_역삼동619주변외 개소 수량산출서(수정)_수량산출서(보도육교)_수량산출서(양재천)" xfId="6452" xr:uid="{00000000-0005-0000-0000-0000BB170000}"/>
    <cellStyle name="_적격(화산) _역삼동619주변외 12개소 수량산출서_역삼동619주변외 개소 수량산출서(수정)_수량산출서(보도육교)_수량산출서(양재천) 2" xfId="10705" xr:uid="{00000000-0005-0000-0000-0000BC170000}"/>
    <cellStyle name="_적격(화산) _역삼동619주변외 12개소 수량산출서_영희초교 설계(탄성2+2.65보도 )" xfId="6453" xr:uid="{00000000-0005-0000-0000-0000BD170000}"/>
    <cellStyle name="_적격(화산) _역삼동619주변외 12개소 수량산출서_영희초교 설계(탄성2+2.65보도 ) 2" xfId="10706" xr:uid="{00000000-0005-0000-0000-0000BE170000}"/>
    <cellStyle name="_적격(화산) _역삼동619주변외 12개소 수량산출서_영희초교 설계(탄성2+2.65보도 )_개포동 달터공원외2개소" xfId="6454" xr:uid="{00000000-0005-0000-0000-0000BF170000}"/>
    <cellStyle name="_적격(화산) _역삼동619주변외 12개소 수량산출서_영희초교 설계(탄성2+2.65보도 )_개포동 달터공원외2개소 2" xfId="10707" xr:uid="{00000000-0005-0000-0000-0000C0170000}"/>
    <cellStyle name="_적격(화산) _역삼동619주변외 12개소 수량산출서_영희초교 설계(탄성2+2.65보도 )_개포동 달터공원외2개소_개원길경기여고주변외3최종" xfId="6455" xr:uid="{00000000-0005-0000-0000-0000C1170000}"/>
    <cellStyle name="_적격(화산) _역삼동619주변외 12개소 수량산출서_영희초교 설계(탄성2+2.65보도 )_개포동 달터공원외2개소_개원길경기여고주변외3최종 2" xfId="10708" xr:uid="{00000000-0005-0000-0000-0000C2170000}"/>
    <cellStyle name="_적격(화산) _역삼동619주변외 12개소 수량산출서_영희초교 설계(탄성2+2.65보도 )_개포동 달터공원외2개소_수서동하나로길외1개소1차설계" xfId="6456" xr:uid="{00000000-0005-0000-0000-0000C3170000}"/>
    <cellStyle name="_적격(화산) _역삼동619주변외 12개소 수량산출서_영희초교 설계(탄성2+2.65보도 )_개포동 달터공원외2개소_수서동하나로길외1개소1차설계 2" xfId="10709" xr:uid="{00000000-0005-0000-0000-0000C4170000}"/>
    <cellStyle name="_적격(화산) _역삼동619주변외 12개소 수량산출서_영희초교 설계(탄성2+2.65보도 )_수량산출서(보도육교)" xfId="6457" xr:uid="{00000000-0005-0000-0000-0000C5170000}"/>
    <cellStyle name="_적격(화산) _역삼동619주변외 12개소 수량산출서_영희초교 설계(탄성2+2.65보도 )_수량산출서(보도육교) 2" xfId="10710" xr:uid="{00000000-0005-0000-0000-0000C6170000}"/>
    <cellStyle name="_적격(화산) _역삼동619주변외 12개소 수량산출서_영희초교 설계(탄성2+2.65보도 )_수량산출서(보도육교)_수량산출서(보도육교)" xfId="6458" xr:uid="{00000000-0005-0000-0000-0000C7170000}"/>
    <cellStyle name="_적격(화산) _역삼동619주변외 12개소 수량산출서_영희초교 설계(탄성2+2.65보도 )_수량산출서(보도육교)_수량산출서(보도육교) 2" xfId="10711" xr:uid="{00000000-0005-0000-0000-0000C8170000}"/>
    <cellStyle name="_적격(화산) _역삼동619주변외 12개소 수량산출서_영희초교 설계(탄성2+2.65보도 )_수량산출서(보도육교)_수량산출서(양재천)" xfId="6459" xr:uid="{00000000-0005-0000-0000-0000C9170000}"/>
    <cellStyle name="_적격(화산) _역삼동619주변외 12개소 수량산출서_영희초교 설계(탄성2+2.65보도 )_수량산출서(보도육교)_수량산출서(양재천) 2" xfId="10712" xr:uid="{00000000-0005-0000-0000-0000CA170000}"/>
    <cellStyle name="_적격(화산) _역삼동619주변외 개소 수량산출서(수정)" xfId="6460" xr:uid="{00000000-0005-0000-0000-0000CB170000}"/>
    <cellStyle name="_적격(화산) _역삼동619주변외 개소 수량산출서(수정) 2" xfId="10713" xr:uid="{00000000-0005-0000-0000-0000CC170000}"/>
    <cellStyle name="_적격(화산) _역삼동619주변외 개소 수량산출서(수정)_개포동 달터공원외2개소" xfId="6461" xr:uid="{00000000-0005-0000-0000-0000CD170000}"/>
    <cellStyle name="_적격(화산) _역삼동619주변외 개소 수량산출서(수정)_개포동 달터공원외2개소 2" xfId="10714" xr:uid="{00000000-0005-0000-0000-0000CE170000}"/>
    <cellStyle name="_적격(화산) _역삼동619주변외 개소 수량산출서(수정)_개포동 달터공원외2개소_개원길경기여고주변외3최종" xfId="6462" xr:uid="{00000000-0005-0000-0000-0000CF170000}"/>
    <cellStyle name="_적격(화산) _역삼동619주변외 개소 수량산출서(수정)_개포동 달터공원외2개소_개원길경기여고주변외3최종 2" xfId="10715" xr:uid="{00000000-0005-0000-0000-0000D0170000}"/>
    <cellStyle name="_적격(화산) _역삼동619주변외 개소 수량산출서(수정)_개포동 달터공원외2개소_수서동하나로길외1개소1차설계" xfId="6463" xr:uid="{00000000-0005-0000-0000-0000D1170000}"/>
    <cellStyle name="_적격(화산) _역삼동619주변외 개소 수량산출서(수정)_개포동 달터공원외2개소_수서동하나로길외1개소1차설계 2" xfId="10716" xr:uid="{00000000-0005-0000-0000-0000D2170000}"/>
    <cellStyle name="_적격(화산) _역삼동619주변외 개소 수량산출서(수정)_수량산출서" xfId="6464" xr:uid="{00000000-0005-0000-0000-0000D3170000}"/>
    <cellStyle name="_적격(화산) _역삼동619주변외 개소 수량산출서(수정)_수량산출서 2" xfId="10717" xr:uid="{00000000-0005-0000-0000-0000D4170000}"/>
    <cellStyle name="_적격(화산) _역삼동619주변외 개소 수량산출서(수정)_수량산출서(보도육교)" xfId="6465" xr:uid="{00000000-0005-0000-0000-0000D5170000}"/>
    <cellStyle name="_적격(화산) _역삼동619주변외 개소 수량산출서(수정)_수량산출서(보도육교) 2" xfId="10718" xr:uid="{00000000-0005-0000-0000-0000D6170000}"/>
    <cellStyle name="_적격(화산) _역삼동619주변외 개소 수량산출서(수정)_수량산출서(보도육교)_수량산출서(보도육교)" xfId="6466" xr:uid="{00000000-0005-0000-0000-0000D7170000}"/>
    <cellStyle name="_적격(화산) _역삼동619주변외 개소 수량산출서(수정)_수량산출서(보도육교)_수량산출서(보도육교) 2" xfId="10719" xr:uid="{00000000-0005-0000-0000-0000D8170000}"/>
    <cellStyle name="_적격(화산) _역삼동619주변외 개소 수량산출서(수정)_수량산출서(보도육교)_수량산출서(양재천)" xfId="6467" xr:uid="{00000000-0005-0000-0000-0000D9170000}"/>
    <cellStyle name="_적격(화산) _역삼동619주변외 개소 수량산출서(수정)_수량산출서(보도육교)_수량산출서(양재천) 2" xfId="10720" xr:uid="{00000000-0005-0000-0000-0000DA170000}"/>
    <cellStyle name="_적격(화산) _역삼동619주변외 개소 수량산출서(수정)_수량산출서(영희초등학교)" xfId="6468" xr:uid="{00000000-0005-0000-0000-0000DB170000}"/>
    <cellStyle name="_적격(화산) _역삼동619주변외 개소 수량산출서(수정)_수량산출서(영희초등학교) 2" xfId="10721" xr:uid="{00000000-0005-0000-0000-0000DC170000}"/>
    <cellStyle name="_적격(화산) _역삼동619주변외 개소 수량산출서(수정)_수량산출서(영희초등학교)_개포동 달터공원외2개소" xfId="6469" xr:uid="{00000000-0005-0000-0000-0000DD170000}"/>
    <cellStyle name="_적격(화산) _역삼동619주변외 개소 수량산출서(수정)_수량산출서(영희초등학교)_개포동 달터공원외2개소 2" xfId="10722" xr:uid="{00000000-0005-0000-0000-0000DE170000}"/>
    <cellStyle name="_적격(화산) _역삼동619주변외 개소 수량산출서(수정)_수량산출서(영희초등학교)_개포동 달터공원외2개소_개원길경기여고주변외3최종" xfId="6470" xr:uid="{00000000-0005-0000-0000-0000DF170000}"/>
    <cellStyle name="_적격(화산) _역삼동619주변외 개소 수량산출서(수정)_수량산출서(영희초등학교)_개포동 달터공원외2개소_개원길경기여고주변외3최종 2" xfId="10723" xr:uid="{00000000-0005-0000-0000-0000E0170000}"/>
    <cellStyle name="_적격(화산) _역삼동619주변외 개소 수량산출서(수정)_수량산출서(영희초등학교)_개포동 달터공원외2개소_수서동하나로길외1개소1차설계" xfId="6471" xr:uid="{00000000-0005-0000-0000-0000E1170000}"/>
    <cellStyle name="_적격(화산) _역삼동619주변외 개소 수량산출서(수정)_수량산출서(영희초등학교)_개포동 달터공원외2개소_수서동하나로길외1개소1차설계 2" xfId="10724" xr:uid="{00000000-0005-0000-0000-0000E2170000}"/>
    <cellStyle name="_적격(화산) _역삼동619주변외 개소 수량산출서(수정)_수량산출서(영희초등학교)_수량산출서(보도육교)" xfId="6472" xr:uid="{00000000-0005-0000-0000-0000E3170000}"/>
    <cellStyle name="_적격(화산) _역삼동619주변외 개소 수량산출서(수정)_수량산출서(영희초등학교)_수량산출서(보도육교) 2" xfId="10725" xr:uid="{00000000-0005-0000-0000-0000E4170000}"/>
    <cellStyle name="_적격(화산) _역삼동619주변외 개소 수량산출서(수정)_수량산출서(영희초등학교)_수량산출서(보도육교)_수량산출서(보도육교)" xfId="6473" xr:uid="{00000000-0005-0000-0000-0000E5170000}"/>
    <cellStyle name="_적격(화산) _역삼동619주변외 개소 수량산출서(수정)_수량산출서(영희초등학교)_수량산출서(보도육교)_수량산출서(보도육교) 2" xfId="10726" xr:uid="{00000000-0005-0000-0000-0000E6170000}"/>
    <cellStyle name="_적격(화산) _역삼동619주변외 개소 수량산출서(수정)_수량산출서(영희초등학교)_수량산출서(보도육교)_수량산출서(양재천)" xfId="6474" xr:uid="{00000000-0005-0000-0000-0000E7170000}"/>
    <cellStyle name="_적격(화산) _역삼동619주변외 개소 수량산출서(수정)_수량산출서(영희초등학교)_수량산출서(보도육교)_수량산출서(양재천) 2" xfId="10727" xr:uid="{00000000-0005-0000-0000-0000E8170000}"/>
    <cellStyle name="_적격(화산) _역삼동619주변외 개소 수량산출서(수정)_수량산출서_개포동 달터공원외2개소" xfId="6475" xr:uid="{00000000-0005-0000-0000-0000E9170000}"/>
    <cellStyle name="_적격(화산) _역삼동619주변외 개소 수량산출서(수정)_수량산출서_개포동 달터공원외2개소 2" xfId="10728" xr:uid="{00000000-0005-0000-0000-0000EA170000}"/>
    <cellStyle name="_적격(화산) _역삼동619주변외 개소 수량산출서(수정)_수량산출서_개포동 달터공원외2개소_개원길경기여고주변외3최종" xfId="6476" xr:uid="{00000000-0005-0000-0000-0000EB170000}"/>
    <cellStyle name="_적격(화산) _역삼동619주변외 개소 수량산출서(수정)_수량산출서_개포동 달터공원외2개소_개원길경기여고주변외3최종 2" xfId="10729" xr:uid="{00000000-0005-0000-0000-0000EC170000}"/>
    <cellStyle name="_적격(화산) _역삼동619주변외 개소 수량산출서(수정)_수량산출서_개포동 달터공원외2개소_수서동하나로길외1개소1차설계" xfId="6477" xr:uid="{00000000-0005-0000-0000-0000ED170000}"/>
    <cellStyle name="_적격(화산) _역삼동619주변외 개소 수량산출서(수정)_수량산출서_개포동 달터공원외2개소_수서동하나로길외1개소1차설계 2" xfId="10730" xr:uid="{00000000-0005-0000-0000-0000EE170000}"/>
    <cellStyle name="_적격(화산) _역삼동619주변외 개소 수량산출서(수정)_수량산출서_수량산출서(보도육교)" xfId="6478" xr:uid="{00000000-0005-0000-0000-0000EF170000}"/>
    <cellStyle name="_적격(화산) _역삼동619주변외 개소 수량산출서(수정)_수량산출서_수량산출서(보도육교) 2" xfId="10731" xr:uid="{00000000-0005-0000-0000-0000F0170000}"/>
    <cellStyle name="_적격(화산) _역삼동619주변외 개소 수량산출서(수정)_수량산출서_수량산출서(보도육교)_수량산출서(보도육교)" xfId="6479" xr:uid="{00000000-0005-0000-0000-0000F1170000}"/>
    <cellStyle name="_적격(화산) _역삼동619주변외 개소 수량산출서(수정)_수량산출서_수량산출서(보도육교)_수량산출서(보도육교) 2" xfId="10732" xr:uid="{00000000-0005-0000-0000-0000F2170000}"/>
    <cellStyle name="_적격(화산) _역삼동619주변외 개소 수량산출서(수정)_수량산출서_수량산출서(보도육교)_수량산출서(양재천)" xfId="6480" xr:uid="{00000000-0005-0000-0000-0000F3170000}"/>
    <cellStyle name="_적격(화산) _역삼동619주변외 개소 수량산출서(수정)_수량산출서_수량산출서(보도육교)_수량산출서(양재천) 2" xfId="10733" xr:uid="{00000000-0005-0000-0000-0000F4170000}"/>
    <cellStyle name="_적격(화산) _역삼동619주변외 개소 수량산출서(수정)_역삼동619주변외 개소 수량산출서(수정)" xfId="6481" xr:uid="{00000000-0005-0000-0000-0000F5170000}"/>
    <cellStyle name="_적격(화산) _역삼동619주변외 개소 수량산출서(수정)_역삼동619주변외 개소 수량산출서(수정) 2" xfId="10734" xr:uid="{00000000-0005-0000-0000-0000F6170000}"/>
    <cellStyle name="_적격(화산) _역삼동619주변외 개소 수량산출서(수정)_역삼동619주변외 개소 수량산출서(수정)_개포동 달터공원외2개소" xfId="6482" xr:uid="{00000000-0005-0000-0000-0000F7170000}"/>
    <cellStyle name="_적격(화산) _역삼동619주변외 개소 수량산출서(수정)_역삼동619주변외 개소 수량산출서(수정)_개포동 달터공원외2개소 2" xfId="10735" xr:uid="{00000000-0005-0000-0000-0000F8170000}"/>
    <cellStyle name="_적격(화산) _역삼동619주변외 개소 수량산출서(수정)_역삼동619주변외 개소 수량산출서(수정)_개포동 달터공원외2개소_개원길경기여고주변외3최종" xfId="6483" xr:uid="{00000000-0005-0000-0000-0000F9170000}"/>
    <cellStyle name="_적격(화산) _역삼동619주변외 개소 수량산출서(수정)_역삼동619주변외 개소 수량산출서(수정)_개포동 달터공원외2개소_개원길경기여고주변외3최종 2" xfId="10736" xr:uid="{00000000-0005-0000-0000-0000FA170000}"/>
    <cellStyle name="_적격(화산) _역삼동619주변외 개소 수량산출서(수정)_역삼동619주변외 개소 수량산출서(수정)_개포동 달터공원외2개소_수서동하나로길외1개소1차설계" xfId="6484" xr:uid="{00000000-0005-0000-0000-0000FB170000}"/>
    <cellStyle name="_적격(화산) _역삼동619주변외 개소 수량산출서(수정)_역삼동619주변외 개소 수량산출서(수정)_개포동 달터공원외2개소_수서동하나로길외1개소1차설계 2" xfId="10737" xr:uid="{00000000-0005-0000-0000-0000FC170000}"/>
    <cellStyle name="_적격(화산) _역삼동619주변외 개소 수량산출서(수정)_역삼동619주변외 개소 수량산출서(수정)_수량산출서(보도육교)" xfId="6485" xr:uid="{00000000-0005-0000-0000-0000FD170000}"/>
    <cellStyle name="_적격(화산) _역삼동619주변외 개소 수량산출서(수정)_역삼동619주변외 개소 수량산출서(수정)_수량산출서(보도육교) 2" xfId="10738" xr:uid="{00000000-0005-0000-0000-0000FE170000}"/>
    <cellStyle name="_적격(화산) _역삼동619주변외 개소 수량산출서(수정)_역삼동619주변외 개소 수량산출서(수정)_수량산출서(보도육교)_수량산출서(보도육교)" xfId="6486" xr:uid="{00000000-0005-0000-0000-0000FF170000}"/>
    <cellStyle name="_적격(화산) _역삼동619주변외 개소 수량산출서(수정)_역삼동619주변외 개소 수량산출서(수정)_수량산출서(보도육교)_수량산출서(보도육교) 2" xfId="10739" xr:uid="{00000000-0005-0000-0000-000000180000}"/>
    <cellStyle name="_적격(화산) _역삼동619주변외 개소 수량산출서(수정)_역삼동619주변외 개소 수량산출서(수정)_수량산출서(보도육교)_수량산출서(양재천)" xfId="6487" xr:uid="{00000000-0005-0000-0000-000001180000}"/>
    <cellStyle name="_적격(화산) _역삼동619주변외 개소 수량산출서(수정)_역삼동619주변외 개소 수량산출서(수정)_수량산출서(보도육교)_수량산출서(양재천) 2" xfId="10740" xr:uid="{00000000-0005-0000-0000-000002180000}"/>
    <cellStyle name="_적격(화산) _역삼동619주변외 개소 수량산출서(수정)_영희초교 설계(탄성2+2.65보도 )" xfId="6488" xr:uid="{00000000-0005-0000-0000-000003180000}"/>
    <cellStyle name="_적격(화산) _역삼동619주변외 개소 수량산출서(수정)_영희초교 설계(탄성2+2.65보도 ) 2" xfId="10741" xr:uid="{00000000-0005-0000-0000-000004180000}"/>
    <cellStyle name="_적격(화산) _역삼동619주변외 개소 수량산출서(수정)_영희초교 설계(탄성2+2.65보도 )_개포동 달터공원외2개소" xfId="6489" xr:uid="{00000000-0005-0000-0000-000005180000}"/>
    <cellStyle name="_적격(화산) _역삼동619주변외 개소 수량산출서(수정)_영희초교 설계(탄성2+2.65보도 )_개포동 달터공원외2개소 2" xfId="10742" xr:uid="{00000000-0005-0000-0000-000006180000}"/>
    <cellStyle name="_적격(화산) _역삼동619주변외 개소 수량산출서(수정)_영희초교 설계(탄성2+2.65보도 )_개포동 달터공원외2개소_개원길경기여고주변외3최종" xfId="6490" xr:uid="{00000000-0005-0000-0000-000007180000}"/>
    <cellStyle name="_적격(화산) _역삼동619주변외 개소 수량산출서(수정)_영희초교 설계(탄성2+2.65보도 )_개포동 달터공원외2개소_개원길경기여고주변외3최종 2" xfId="10743" xr:uid="{00000000-0005-0000-0000-000008180000}"/>
    <cellStyle name="_적격(화산) _역삼동619주변외 개소 수량산출서(수정)_영희초교 설계(탄성2+2.65보도 )_개포동 달터공원외2개소_수서동하나로길외1개소1차설계" xfId="6491" xr:uid="{00000000-0005-0000-0000-000009180000}"/>
    <cellStyle name="_적격(화산) _역삼동619주변외 개소 수량산출서(수정)_영희초교 설계(탄성2+2.65보도 )_개포동 달터공원외2개소_수서동하나로길외1개소1차설계 2" xfId="10744" xr:uid="{00000000-0005-0000-0000-00000A180000}"/>
    <cellStyle name="_적격(화산) _역삼동619주변외 개소 수량산출서(수정)_영희초교 설계(탄성2+2.65보도 )_수량산출서(보도육교)" xfId="6492" xr:uid="{00000000-0005-0000-0000-00000B180000}"/>
    <cellStyle name="_적격(화산) _역삼동619주변외 개소 수량산출서(수정)_영희초교 설계(탄성2+2.65보도 )_수량산출서(보도육교) 2" xfId="10745" xr:uid="{00000000-0005-0000-0000-00000C180000}"/>
    <cellStyle name="_적격(화산) _역삼동619주변외 개소 수량산출서(수정)_영희초교 설계(탄성2+2.65보도 )_수량산출서(보도육교)_수량산출서(보도육교)" xfId="6493" xr:uid="{00000000-0005-0000-0000-00000D180000}"/>
    <cellStyle name="_적격(화산) _역삼동619주변외 개소 수량산출서(수정)_영희초교 설계(탄성2+2.65보도 )_수량산출서(보도육교)_수량산출서(보도육교) 2" xfId="10746" xr:uid="{00000000-0005-0000-0000-00000E180000}"/>
    <cellStyle name="_적격(화산) _역삼동619주변외 개소 수량산출서(수정)_영희초교 설계(탄성2+2.65보도 )_수량산출서(보도육교)_수량산출서(양재천)" xfId="6494" xr:uid="{00000000-0005-0000-0000-00000F180000}"/>
    <cellStyle name="_적격(화산) _역삼동619주변외 개소 수량산출서(수정)_영희초교 설계(탄성2+2.65보도 )_수량산출서(보도육교)_수량산출서(양재천) 2" xfId="10747" xr:uid="{00000000-0005-0000-0000-000010180000}"/>
    <cellStyle name="_적격(화산) _역삼동769주변외 2개소 수량산출서" xfId="6495" xr:uid="{00000000-0005-0000-0000-000011180000}"/>
    <cellStyle name="_적격(화산) _역삼동769주변외 2개소 수량산출서 2" xfId="10748" xr:uid="{00000000-0005-0000-0000-000012180000}"/>
    <cellStyle name="_적격(화산) _역삼동769주변외 2개소 수량산출서_개포동 달터공원외2개소" xfId="6496" xr:uid="{00000000-0005-0000-0000-000013180000}"/>
    <cellStyle name="_적격(화산) _역삼동769주변외 2개소 수량산출서_개포동 달터공원외2개소 2" xfId="10749" xr:uid="{00000000-0005-0000-0000-000014180000}"/>
    <cellStyle name="_적격(화산) _역삼동769주변외 2개소 수량산출서_개포동 달터공원외2개소_개원길경기여고주변외3최종" xfId="6497" xr:uid="{00000000-0005-0000-0000-000015180000}"/>
    <cellStyle name="_적격(화산) _역삼동769주변외 2개소 수량산출서_개포동 달터공원외2개소_개원길경기여고주변외3최종 2" xfId="10750" xr:uid="{00000000-0005-0000-0000-000016180000}"/>
    <cellStyle name="_적격(화산) _역삼동769주변외 2개소 수량산출서_개포동 달터공원외2개소_수서동하나로길외1개소1차설계" xfId="6498" xr:uid="{00000000-0005-0000-0000-000017180000}"/>
    <cellStyle name="_적격(화산) _역삼동769주변외 2개소 수량산출서_개포동 달터공원외2개소_수서동하나로길외1개소1차설계 2" xfId="10751" xr:uid="{00000000-0005-0000-0000-000018180000}"/>
    <cellStyle name="_적격(화산) _역삼동769주변외 2개소 수량산출서_수량산출서" xfId="6499" xr:uid="{00000000-0005-0000-0000-000019180000}"/>
    <cellStyle name="_적격(화산) _역삼동769주변외 2개소 수량산출서_수량산출서 2" xfId="10752" xr:uid="{00000000-0005-0000-0000-00001A180000}"/>
    <cellStyle name="_적격(화산) _역삼동769주변외 2개소 수량산출서_수량산출서(보도육교)" xfId="6500" xr:uid="{00000000-0005-0000-0000-00001B180000}"/>
    <cellStyle name="_적격(화산) _역삼동769주변외 2개소 수량산출서_수량산출서(보도육교) 2" xfId="10753" xr:uid="{00000000-0005-0000-0000-00001C180000}"/>
    <cellStyle name="_적격(화산) _역삼동769주변외 2개소 수량산출서_수량산출서(보도육교)_수량산출서(보도육교)" xfId="6501" xr:uid="{00000000-0005-0000-0000-00001D180000}"/>
    <cellStyle name="_적격(화산) _역삼동769주변외 2개소 수량산출서_수량산출서(보도육교)_수량산출서(보도육교) 2" xfId="10754" xr:uid="{00000000-0005-0000-0000-00001E180000}"/>
    <cellStyle name="_적격(화산) _역삼동769주변외 2개소 수량산출서_수량산출서(보도육교)_수량산출서(양재천)" xfId="6502" xr:uid="{00000000-0005-0000-0000-00001F180000}"/>
    <cellStyle name="_적격(화산) _역삼동769주변외 2개소 수량산출서_수량산출서(보도육교)_수량산출서(양재천) 2" xfId="10755" xr:uid="{00000000-0005-0000-0000-000020180000}"/>
    <cellStyle name="_적격(화산) _역삼동769주변외 2개소 수량산출서_수량산출서(영희초등학교)" xfId="6503" xr:uid="{00000000-0005-0000-0000-000021180000}"/>
    <cellStyle name="_적격(화산) _역삼동769주변외 2개소 수량산출서_수량산출서(영희초등학교) 2" xfId="10756" xr:uid="{00000000-0005-0000-0000-000022180000}"/>
    <cellStyle name="_적격(화산) _역삼동769주변외 2개소 수량산출서_수량산출서(영희초등학교)_개포동 달터공원외2개소" xfId="6504" xr:uid="{00000000-0005-0000-0000-000023180000}"/>
    <cellStyle name="_적격(화산) _역삼동769주변외 2개소 수량산출서_수량산출서(영희초등학교)_개포동 달터공원외2개소 2" xfId="10757" xr:uid="{00000000-0005-0000-0000-000024180000}"/>
    <cellStyle name="_적격(화산) _역삼동769주변외 2개소 수량산출서_수량산출서(영희초등학교)_개포동 달터공원외2개소_개원길경기여고주변외3최종" xfId="6505" xr:uid="{00000000-0005-0000-0000-000025180000}"/>
    <cellStyle name="_적격(화산) _역삼동769주변외 2개소 수량산출서_수량산출서(영희초등학교)_개포동 달터공원외2개소_개원길경기여고주변외3최종 2" xfId="10758" xr:uid="{00000000-0005-0000-0000-000026180000}"/>
    <cellStyle name="_적격(화산) _역삼동769주변외 2개소 수량산출서_수량산출서(영희초등학교)_개포동 달터공원외2개소_수서동하나로길외1개소1차설계" xfId="6506" xr:uid="{00000000-0005-0000-0000-000027180000}"/>
    <cellStyle name="_적격(화산) _역삼동769주변외 2개소 수량산출서_수량산출서(영희초등학교)_개포동 달터공원외2개소_수서동하나로길외1개소1차설계 2" xfId="10759" xr:uid="{00000000-0005-0000-0000-000028180000}"/>
    <cellStyle name="_적격(화산) _역삼동769주변외 2개소 수량산출서_수량산출서(영희초등학교)_수량산출서(보도육교)" xfId="6507" xr:uid="{00000000-0005-0000-0000-000029180000}"/>
    <cellStyle name="_적격(화산) _역삼동769주변외 2개소 수량산출서_수량산출서(영희초등학교)_수량산출서(보도육교) 2" xfId="10760" xr:uid="{00000000-0005-0000-0000-00002A180000}"/>
    <cellStyle name="_적격(화산) _역삼동769주변외 2개소 수량산출서_수량산출서(영희초등학교)_수량산출서(보도육교)_수량산출서(보도육교)" xfId="6508" xr:uid="{00000000-0005-0000-0000-00002B180000}"/>
    <cellStyle name="_적격(화산) _역삼동769주변외 2개소 수량산출서_수량산출서(영희초등학교)_수량산출서(보도육교)_수량산출서(보도육교) 2" xfId="10761" xr:uid="{00000000-0005-0000-0000-00002C180000}"/>
    <cellStyle name="_적격(화산) _역삼동769주변외 2개소 수량산출서_수량산출서(영희초등학교)_수량산출서(보도육교)_수량산출서(양재천)" xfId="6509" xr:uid="{00000000-0005-0000-0000-00002D180000}"/>
    <cellStyle name="_적격(화산) _역삼동769주변외 2개소 수량산출서_수량산출서(영희초등학교)_수량산출서(보도육교)_수량산출서(양재천) 2" xfId="10762" xr:uid="{00000000-0005-0000-0000-00002E180000}"/>
    <cellStyle name="_적격(화산) _역삼동769주변외 2개소 수량산출서_수량산출서_개포동 달터공원외2개소" xfId="6510" xr:uid="{00000000-0005-0000-0000-00002F180000}"/>
    <cellStyle name="_적격(화산) _역삼동769주변외 2개소 수량산출서_수량산출서_개포동 달터공원외2개소 2" xfId="10763" xr:uid="{00000000-0005-0000-0000-000030180000}"/>
    <cellStyle name="_적격(화산) _역삼동769주변외 2개소 수량산출서_수량산출서_개포동 달터공원외2개소_개원길경기여고주변외3최종" xfId="6511" xr:uid="{00000000-0005-0000-0000-000031180000}"/>
    <cellStyle name="_적격(화산) _역삼동769주변외 2개소 수량산출서_수량산출서_개포동 달터공원외2개소_개원길경기여고주변외3최종 2" xfId="10764" xr:uid="{00000000-0005-0000-0000-000032180000}"/>
    <cellStyle name="_적격(화산) _역삼동769주변외 2개소 수량산출서_수량산출서_개포동 달터공원외2개소_수서동하나로길외1개소1차설계" xfId="6512" xr:uid="{00000000-0005-0000-0000-000033180000}"/>
    <cellStyle name="_적격(화산) _역삼동769주변외 2개소 수량산출서_수량산출서_개포동 달터공원외2개소_수서동하나로길외1개소1차설계 2" xfId="10765" xr:uid="{00000000-0005-0000-0000-000034180000}"/>
    <cellStyle name="_적격(화산) _역삼동769주변외 2개소 수량산출서_수량산출서_수량산출서(보도육교)" xfId="6513" xr:uid="{00000000-0005-0000-0000-000035180000}"/>
    <cellStyle name="_적격(화산) _역삼동769주변외 2개소 수량산출서_수량산출서_수량산출서(보도육교) 2" xfId="10766" xr:uid="{00000000-0005-0000-0000-000036180000}"/>
    <cellStyle name="_적격(화산) _역삼동769주변외 2개소 수량산출서_수량산출서_수량산출서(보도육교)_수량산출서(보도육교)" xfId="6514" xr:uid="{00000000-0005-0000-0000-000037180000}"/>
    <cellStyle name="_적격(화산) _역삼동769주변외 2개소 수량산출서_수량산출서_수량산출서(보도육교)_수량산출서(보도육교) 2" xfId="10767" xr:uid="{00000000-0005-0000-0000-000038180000}"/>
    <cellStyle name="_적격(화산) _역삼동769주변외 2개소 수량산출서_수량산출서_수량산출서(보도육교)_수량산출서(양재천)" xfId="6515" xr:uid="{00000000-0005-0000-0000-000039180000}"/>
    <cellStyle name="_적격(화산) _역삼동769주변외 2개소 수량산출서_수량산출서_수량산출서(보도육교)_수량산출서(양재천) 2" xfId="10768" xr:uid="{00000000-0005-0000-0000-00003A180000}"/>
    <cellStyle name="_적격(화산) _역삼동769주변외 2개소 수량산출서_역삼동619주변외 개소 수량산출서(수정)" xfId="6516" xr:uid="{00000000-0005-0000-0000-00003B180000}"/>
    <cellStyle name="_적격(화산) _역삼동769주변외 2개소 수량산출서_역삼동619주변외 개소 수량산출서(수정) 2" xfId="10769" xr:uid="{00000000-0005-0000-0000-00003C180000}"/>
    <cellStyle name="_적격(화산) _역삼동769주변외 2개소 수량산출서_역삼동619주변외 개소 수량산출서(수정)_개포동 달터공원외2개소" xfId="6517" xr:uid="{00000000-0005-0000-0000-00003D180000}"/>
    <cellStyle name="_적격(화산) _역삼동769주변외 2개소 수량산출서_역삼동619주변외 개소 수량산출서(수정)_개포동 달터공원외2개소 2" xfId="10770" xr:uid="{00000000-0005-0000-0000-00003E180000}"/>
    <cellStyle name="_적격(화산) _역삼동769주변외 2개소 수량산출서_역삼동619주변외 개소 수량산출서(수정)_개포동 달터공원외2개소_개원길경기여고주변외3최종" xfId="6518" xr:uid="{00000000-0005-0000-0000-00003F180000}"/>
    <cellStyle name="_적격(화산) _역삼동769주변외 2개소 수량산출서_역삼동619주변외 개소 수량산출서(수정)_개포동 달터공원외2개소_개원길경기여고주변외3최종 2" xfId="10771" xr:uid="{00000000-0005-0000-0000-000040180000}"/>
    <cellStyle name="_적격(화산) _역삼동769주변외 2개소 수량산출서_역삼동619주변외 개소 수량산출서(수정)_개포동 달터공원외2개소_수서동하나로길외1개소1차설계" xfId="6519" xr:uid="{00000000-0005-0000-0000-000041180000}"/>
    <cellStyle name="_적격(화산) _역삼동769주변외 2개소 수량산출서_역삼동619주변외 개소 수량산출서(수정)_개포동 달터공원외2개소_수서동하나로길외1개소1차설계 2" xfId="10772" xr:uid="{00000000-0005-0000-0000-000042180000}"/>
    <cellStyle name="_적격(화산) _역삼동769주변외 2개소 수량산출서_역삼동619주변외 개소 수량산출서(수정)_수량산출서(보도육교)" xfId="6520" xr:uid="{00000000-0005-0000-0000-000043180000}"/>
    <cellStyle name="_적격(화산) _역삼동769주변외 2개소 수량산출서_역삼동619주변외 개소 수량산출서(수정)_수량산출서(보도육교) 2" xfId="10773" xr:uid="{00000000-0005-0000-0000-000044180000}"/>
    <cellStyle name="_적격(화산) _역삼동769주변외 2개소 수량산출서_역삼동619주변외 개소 수량산출서(수정)_수량산출서(보도육교)_수량산출서(보도육교)" xfId="6521" xr:uid="{00000000-0005-0000-0000-000045180000}"/>
    <cellStyle name="_적격(화산) _역삼동769주변외 2개소 수량산출서_역삼동619주변외 개소 수량산출서(수정)_수량산출서(보도육교)_수량산출서(보도육교) 2" xfId="10774" xr:uid="{00000000-0005-0000-0000-000046180000}"/>
    <cellStyle name="_적격(화산) _역삼동769주변외 2개소 수량산출서_역삼동619주변외 개소 수량산출서(수정)_수량산출서(보도육교)_수량산출서(양재천)" xfId="6522" xr:uid="{00000000-0005-0000-0000-000047180000}"/>
    <cellStyle name="_적격(화산) _역삼동769주변외 2개소 수량산출서_역삼동619주변외 개소 수량산출서(수정)_수량산출서(보도육교)_수량산출서(양재천) 2" xfId="10775" xr:uid="{00000000-0005-0000-0000-000048180000}"/>
    <cellStyle name="_적격(화산) _역삼동769주변외 2개소 수량산출서_영희초교 설계(탄성2+2.65보도 )" xfId="6523" xr:uid="{00000000-0005-0000-0000-000049180000}"/>
    <cellStyle name="_적격(화산) _역삼동769주변외 2개소 수량산출서_영희초교 설계(탄성2+2.65보도 ) 2" xfId="10776" xr:uid="{00000000-0005-0000-0000-00004A180000}"/>
    <cellStyle name="_적격(화산) _역삼동769주변외 2개소 수량산출서_영희초교 설계(탄성2+2.65보도 )_개포동 달터공원외2개소" xfId="6524" xr:uid="{00000000-0005-0000-0000-00004B180000}"/>
    <cellStyle name="_적격(화산) _역삼동769주변외 2개소 수량산출서_영희초교 설계(탄성2+2.65보도 )_개포동 달터공원외2개소 2" xfId="10777" xr:uid="{00000000-0005-0000-0000-00004C180000}"/>
    <cellStyle name="_적격(화산) _역삼동769주변외 2개소 수량산출서_영희초교 설계(탄성2+2.65보도 )_개포동 달터공원외2개소_개원길경기여고주변외3최종" xfId="6525" xr:uid="{00000000-0005-0000-0000-00004D180000}"/>
    <cellStyle name="_적격(화산) _역삼동769주변외 2개소 수량산출서_영희초교 설계(탄성2+2.65보도 )_개포동 달터공원외2개소_개원길경기여고주변외3최종 2" xfId="10778" xr:uid="{00000000-0005-0000-0000-00004E180000}"/>
    <cellStyle name="_적격(화산) _역삼동769주변외 2개소 수량산출서_영희초교 설계(탄성2+2.65보도 )_개포동 달터공원외2개소_수서동하나로길외1개소1차설계" xfId="6526" xr:uid="{00000000-0005-0000-0000-00004F180000}"/>
    <cellStyle name="_적격(화산) _역삼동769주변외 2개소 수량산출서_영희초교 설계(탄성2+2.65보도 )_개포동 달터공원외2개소_수서동하나로길외1개소1차설계 2" xfId="10779" xr:uid="{00000000-0005-0000-0000-000050180000}"/>
    <cellStyle name="_적격(화산) _역삼동769주변외 2개소 수량산출서_영희초교 설계(탄성2+2.65보도 )_수량산출서(보도육교)" xfId="6527" xr:uid="{00000000-0005-0000-0000-000051180000}"/>
    <cellStyle name="_적격(화산) _역삼동769주변외 2개소 수량산출서_영희초교 설계(탄성2+2.65보도 )_수량산출서(보도육교) 2" xfId="10780" xr:uid="{00000000-0005-0000-0000-000052180000}"/>
    <cellStyle name="_적격(화산) _역삼동769주변외 2개소 수량산출서_영희초교 설계(탄성2+2.65보도 )_수량산출서(보도육교)_수량산출서(보도육교)" xfId="6528" xr:uid="{00000000-0005-0000-0000-000053180000}"/>
    <cellStyle name="_적격(화산) _역삼동769주변외 2개소 수량산출서_영희초교 설계(탄성2+2.65보도 )_수량산출서(보도육교)_수량산출서(보도육교) 2" xfId="10781" xr:uid="{00000000-0005-0000-0000-000054180000}"/>
    <cellStyle name="_적격(화산) _역삼동769주변외 2개소 수량산출서_영희초교 설계(탄성2+2.65보도 )_수량산출서(보도육교)_수량산출서(양재천)" xfId="6529" xr:uid="{00000000-0005-0000-0000-000055180000}"/>
    <cellStyle name="_적격(화산) _역삼동769주변외 2개소 수량산출서_영희초교 설계(탄성2+2.65보도 )_수량산출서(보도육교)_수량산출서(양재천) 2" xfId="10782" xr:uid="{00000000-0005-0000-0000-000056180000}"/>
    <cellStyle name="_적격(화산) _제3차 정산내역서" xfId="6530" xr:uid="{00000000-0005-0000-0000-000057180000}"/>
    <cellStyle name="_적격(화산) _제3차 정산내역서 2" xfId="10784" xr:uid="{00000000-0005-0000-0000-000058180000}"/>
    <cellStyle name="_적격(화산) _제3차 정산내역서 3" xfId="10783" xr:uid="{00000000-0005-0000-0000-000059180000}"/>
    <cellStyle name="_적격(화산) _제3차 정산내역서_도로굴착 복구비 정비대장-1" xfId="6531" xr:uid="{00000000-0005-0000-0000-00005A180000}"/>
    <cellStyle name="_적격(화산) _제3차 정산내역서_도로굴착 복구비 정비대장-1 2" xfId="10786" xr:uid="{00000000-0005-0000-0000-00005B180000}"/>
    <cellStyle name="_적격(화산) _제3차 정산내역서_도로굴착 복구비 정비대장-1 3" xfId="10785" xr:uid="{00000000-0005-0000-0000-00005C180000}"/>
    <cellStyle name="_적격(화산) _차수별 관자재리스트(시도,구도)" xfId="6532" xr:uid="{00000000-0005-0000-0000-00005D180000}"/>
    <cellStyle name="_적격(화산) _차수별 관자재리스트(시도,구도) 2" xfId="10788" xr:uid="{00000000-0005-0000-0000-00005E180000}"/>
    <cellStyle name="_적격(화산) _차수별 관자재리스트(시도,구도) 3" xfId="10787" xr:uid="{00000000-0005-0000-0000-00005F180000}"/>
    <cellStyle name="_적격(화산) _차수별 관자재리스트(시도,구도)_도로굴착 복구비 정비대장-1" xfId="6533" xr:uid="{00000000-0005-0000-0000-000060180000}"/>
    <cellStyle name="_적격(화산) _차수별 관자재리스트(시도,구도)_도로굴착 복구비 정비대장-1 2" xfId="10790" xr:uid="{00000000-0005-0000-0000-000061180000}"/>
    <cellStyle name="_적격(화산) _차수별 관자재리스트(시도,구도)_도로굴착 복구비 정비대장-1 3" xfId="10789" xr:uid="{00000000-0005-0000-0000-000062180000}"/>
    <cellStyle name="_전자지불(삼성SDS)" xfId="10791" xr:uid="{00000000-0005-0000-0000-000063180000}"/>
    <cellStyle name="_전자지불-(케이비)" xfId="10792" xr:uid="{00000000-0005-0000-0000-000064180000}"/>
    <cellStyle name="_전체 개괄 내역(삼성SDS)" xfId="10793" xr:uid="{00000000-0005-0000-0000-000065180000}"/>
    <cellStyle name="_전체내역" xfId="6534" xr:uid="{00000000-0005-0000-0000-000066180000}"/>
    <cellStyle name="_전체내역 2" xfId="10795" xr:uid="{00000000-0005-0000-0000-000067180000}"/>
    <cellStyle name="_전체내역 3" xfId="10794" xr:uid="{00000000-0005-0000-0000-000068180000}"/>
    <cellStyle name="_전체내역_개포동 달터공원외2개소" xfId="6535" xr:uid="{00000000-0005-0000-0000-000069180000}"/>
    <cellStyle name="_전체내역_개포동 달터공원외2개소 2" xfId="10796" xr:uid="{00000000-0005-0000-0000-00006A180000}"/>
    <cellStyle name="_전체내역_개포동 달터공원외2개소_개원길경기여고주변외3최종" xfId="6536" xr:uid="{00000000-0005-0000-0000-00006B180000}"/>
    <cellStyle name="_전체내역_개포동 달터공원외2개소_개원길경기여고주변외3최종 2" xfId="10797" xr:uid="{00000000-0005-0000-0000-00006C180000}"/>
    <cellStyle name="_전체내역_개포동 달터공원외2개소_수서동하나로길외1개소1차설계" xfId="6537" xr:uid="{00000000-0005-0000-0000-00006D180000}"/>
    <cellStyle name="_전체내역_개포동 달터공원외2개소_수서동하나로길외1개소1차설계 2" xfId="10798" xr:uid="{00000000-0005-0000-0000-00006E180000}"/>
    <cellStyle name="_전체내역_대모산길 수량산출서" xfId="6538" xr:uid="{00000000-0005-0000-0000-00006F180000}"/>
    <cellStyle name="_전체내역_대모산길 수량산출서 2" xfId="10799" xr:uid="{00000000-0005-0000-0000-000070180000}"/>
    <cellStyle name="_전체내역_대모산길 수량산출서_개포동 달터공원외2개소" xfId="6539" xr:uid="{00000000-0005-0000-0000-000071180000}"/>
    <cellStyle name="_전체내역_대모산길 수량산출서_개포동 달터공원외2개소 2" xfId="10800" xr:uid="{00000000-0005-0000-0000-000072180000}"/>
    <cellStyle name="_전체내역_대모산길 수량산출서_개포동 달터공원외2개소_개원길경기여고주변외3최종" xfId="6540" xr:uid="{00000000-0005-0000-0000-000073180000}"/>
    <cellStyle name="_전체내역_대모산길 수량산출서_개포동 달터공원외2개소_개원길경기여고주변외3최종 2" xfId="10801" xr:uid="{00000000-0005-0000-0000-000074180000}"/>
    <cellStyle name="_전체내역_대모산길 수량산출서_개포동 달터공원외2개소_수서동하나로길외1개소1차설계" xfId="6541" xr:uid="{00000000-0005-0000-0000-000075180000}"/>
    <cellStyle name="_전체내역_대모산길 수량산출서_개포동 달터공원외2개소_수서동하나로길외1개소1차설계 2" xfId="10802" xr:uid="{00000000-0005-0000-0000-000076180000}"/>
    <cellStyle name="_전체내역_대모산길 수량산출서_대모산준공-p" xfId="6542" xr:uid="{00000000-0005-0000-0000-000077180000}"/>
    <cellStyle name="_전체내역_대모산길 수량산출서_대모산준공-p 2" xfId="10803" xr:uid="{00000000-0005-0000-0000-000078180000}"/>
    <cellStyle name="_전체내역_대모산길 수량산출서_대모산준공-p_개원길경기여고주변외3최종" xfId="6543" xr:uid="{00000000-0005-0000-0000-000079180000}"/>
    <cellStyle name="_전체내역_대모산길 수량산출서_대모산준공-p_개원길경기여고주변외3최종 2" xfId="10804" xr:uid="{00000000-0005-0000-0000-00007A180000}"/>
    <cellStyle name="_전체내역_대모산길 수량산출서_대모산준공-p_수서동하나로길외1개소1차설계" xfId="6544" xr:uid="{00000000-0005-0000-0000-00007B180000}"/>
    <cellStyle name="_전체내역_대모산길 수량산출서_대모산준공-p_수서동하나로길외1개소1차설계 2" xfId="10805" xr:uid="{00000000-0005-0000-0000-00007C180000}"/>
    <cellStyle name="_전체내역_대모산길 수량산출서_설계서및수량산출서(계약)-설계변경-p" xfId="6545" xr:uid="{00000000-0005-0000-0000-00007D180000}"/>
    <cellStyle name="_전체내역_대모산길 수량산출서_설계서및수량산출서(계약)-설계변경-p 2" xfId="10806" xr:uid="{00000000-0005-0000-0000-00007E180000}"/>
    <cellStyle name="_전체내역_대모산길 수량산출서_설계서및수량산출서(계약)-설계변경-p_개원길경기여고주변외3최종" xfId="6546" xr:uid="{00000000-0005-0000-0000-00007F180000}"/>
    <cellStyle name="_전체내역_대모산길 수량산출서_설계서및수량산출서(계약)-설계변경-p_개원길경기여고주변외3최종 2" xfId="10807" xr:uid="{00000000-0005-0000-0000-000080180000}"/>
    <cellStyle name="_전체내역_대모산길 수량산출서_설계서및수량산출서(계약)-설계변경-p_수서동하나로길외1개소1차설계" xfId="6547" xr:uid="{00000000-0005-0000-0000-000081180000}"/>
    <cellStyle name="_전체내역_대모산길 수량산출서_설계서및수량산출서(계약)-설계변경-p_수서동하나로길외1개소1차설계 2" xfId="10808" xr:uid="{00000000-0005-0000-0000-000082180000}"/>
    <cellStyle name="_전체내역_대모산길 수량산출서_설계서및수량산출서(계약)-설계변경-p-이전비변경" xfId="6548" xr:uid="{00000000-0005-0000-0000-000083180000}"/>
    <cellStyle name="_전체내역_대모산길 수량산출서_설계서및수량산출서(계약)-설계변경-p-이전비변경 2" xfId="10809" xr:uid="{00000000-0005-0000-0000-000084180000}"/>
    <cellStyle name="_전체내역_대모산길 수량산출서_설계서및수량산출서(계약)-설계변경-p-이전비변경_개원길경기여고주변외3최종" xfId="6549" xr:uid="{00000000-0005-0000-0000-000085180000}"/>
    <cellStyle name="_전체내역_대모산길 수량산출서_설계서및수량산출서(계약)-설계변경-p-이전비변경_개원길경기여고주변외3최종 2" xfId="10810" xr:uid="{00000000-0005-0000-0000-000086180000}"/>
    <cellStyle name="_전체내역_대모산길 수량산출서_설계서및수량산출서(계약)-설계변경-p-이전비변경_수서동하나로길외1개소1차설계" xfId="6550" xr:uid="{00000000-0005-0000-0000-000087180000}"/>
    <cellStyle name="_전체내역_대모산길 수량산출서_설계서및수량산출서(계약)-설계변경-p-이전비변경_수서동하나로길외1개소1차설계 2" xfId="10811" xr:uid="{00000000-0005-0000-0000-000088180000}"/>
    <cellStyle name="_전체내역_대모산길 수량산출서_수량산출서" xfId="6551" xr:uid="{00000000-0005-0000-0000-000089180000}"/>
    <cellStyle name="_전체내역_대모산길 수량산출서_수량산출서 2" xfId="10812" xr:uid="{00000000-0005-0000-0000-00008A180000}"/>
    <cellStyle name="_전체내역_대모산길 수량산출서_수량산출서(보도육교)" xfId="6552" xr:uid="{00000000-0005-0000-0000-00008B180000}"/>
    <cellStyle name="_전체내역_대모산길 수량산출서_수량산출서(보도육교) 2" xfId="10813" xr:uid="{00000000-0005-0000-0000-00008C180000}"/>
    <cellStyle name="_전체내역_대모산길 수량산출서_수량산출서(보도육교)_수량산출서(보도육교)" xfId="6553" xr:uid="{00000000-0005-0000-0000-00008D180000}"/>
    <cellStyle name="_전체내역_대모산길 수량산출서_수량산출서(보도육교)_수량산출서(보도육교) 2" xfId="10814" xr:uid="{00000000-0005-0000-0000-00008E180000}"/>
    <cellStyle name="_전체내역_대모산길 수량산출서_수량산출서(보도육교)_수량산출서(양재천)" xfId="6554" xr:uid="{00000000-0005-0000-0000-00008F180000}"/>
    <cellStyle name="_전체내역_대모산길 수량산출서_수량산출서(보도육교)_수량산출서(양재천) 2" xfId="10815" xr:uid="{00000000-0005-0000-0000-000090180000}"/>
    <cellStyle name="_전체내역_대모산길 수량산출서_수량산출서(영희초등학교)" xfId="6555" xr:uid="{00000000-0005-0000-0000-000091180000}"/>
    <cellStyle name="_전체내역_대모산길 수량산출서_수량산출서(영희초등학교) 2" xfId="10816" xr:uid="{00000000-0005-0000-0000-000092180000}"/>
    <cellStyle name="_전체내역_대모산길 수량산출서_수량산출서(영희초등학교)_개포동 달터공원외2개소" xfId="6556" xr:uid="{00000000-0005-0000-0000-000093180000}"/>
    <cellStyle name="_전체내역_대모산길 수량산출서_수량산출서(영희초등학교)_개포동 달터공원외2개소 2" xfId="10817" xr:uid="{00000000-0005-0000-0000-000094180000}"/>
    <cellStyle name="_전체내역_대모산길 수량산출서_수량산출서(영희초등학교)_개포동 달터공원외2개소_개원길경기여고주변외3최종" xfId="6557" xr:uid="{00000000-0005-0000-0000-000095180000}"/>
    <cellStyle name="_전체내역_대모산길 수량산출서_수량산출서(영희초등학교)_개포동 달터공원외2개소_개원길경기여고주변외3최종 2" xfId="10818" xr:uid="{00000000-0005-0000-0000-000096180000}"/>
    <cellStyle name="_전체내역_대모산길 수량산출서_수량산출서(영희초등학교)_개포동 달터공원외2개소_수서동하나로길외1개소1차설계" xfId="6558" xr:uid="{00000000-0005-0000-0000-000097180000}"/>
    <cellStyle name="_전체내역_대모산길 수량산출서_수량산출서(영희초등학교)_개포동 달터공원외2개소_수서동하나로길외1개소1차설계 2" xfId="10819" xr:uid="{00000000-0005-0000-0000-000098180000}"/>
    <cellStyle name="_전체내역_대모산길 수량산출서_수량산출서(영희초등학교)_수량산출서(보도육교)" xfId="6559" xr:uid="{00000000-0005-0000-0000-000099180000}"/>
    <cellStyle name="_전체내역_대모산길 수량산출서_수량산출서(영희초등학교)_수량산출서(보도육교) 2" xfId="10820" xr:uid="{00000000-0005-0000-0000-00009A180000}"/>
    <cellStyle name="_전체내역_대모산길 수량산출서_수량산출서(영희초등학교)_수량산출서(보도육교)_수량산출서(보도육교)" xfId="6560" xr:uid="{00000000-0005-0000-0000-00009B180000}"/>
    <cellStyle name="_전체내역_대모산길 수량산출서_수량산출서(영희초등학교)_수량산출서(보도육교)_수량산출서(보도육교) 2" xfId="10821" xr:uid="{00000000-0005-0000-0000-00009C180000}"/>
    <cellStyle name="_전체내역_대모산길 수량산출서_수량산출서(영희초등학교)_수량산출서(보도육교)_수량산출서(양재천)" xfId="6561" xr:uid="{00000000-0005-0000-0000-00009D180000}"/>
    <cellStyle name="_전체내역_대모산길 수량산출서_수량산출서(영희초등학교)_수량산출서(보도육교)_수량산출서(양재천) 2" xfId="10822" xr:uid="{00000000-0005-0000-0000-00009E180000}"/>
    <cellStyle name="_전체내역_대모산길 수량산출서_수량산출서_개포동 달터공원외2개소" xfId="6562" xr:uid="{00000000-0005-0000-0000-00009F180000}"/>
    <cellStyle name="_전체내역_대모산길 수량산출서_수량산출서_개포동 달터공원외2개소 2" xfId="10823" xr:uid="{00000000-0005-0000-0000-0000A0180000}"/>
    <cellStyle name="_전체내역_대모산길 수량산출서_수량산출서_개포동 달터공원외2개소_개원길경기여고주변외3최종" xfId="6563" xr:uid="{00000000-0005-0000-0000-0000A1180000}"/>
    <cellStyle name="_전체내역_대모산길 수량산출서_수량산출서_개포동 달터공원외2개소_개원길경기여고주변외3최종 2" xfId="10824" xr:uid="{00000000-0005-0000-0000-0000A2180000}"/>
    <cellStyle name="_전체내역_대모산길 수량산출서_수량산출서_개포동 달터공원외2개소_수서동하나로길외1개소1차설계" xfId="6564" xr:uid="{00000000-0005-0000-0000-0000A3180000}"/>
    <cellStyle name="_전체내역_대모산길 수량산출서_수량산출서_개포동 달터공원외2개소_수서동하나로길외1개소1차설계 2" xfId="10825" xr:uid="{00000000-0005-0000-0000-0000A4180000}"/>
    <cellStyle name="_전체내역_대모산길 수량산출서_수량산출서_수량산출서(보도육교)" xfId="6565" xr:uid="{00000000-0005-0000-0000-0000A5180000}"/>
    <cellStyle name="_전체내역_대모산길 수량산출서_수량산출서_수량산출서(보도육교) 2" xfId="10826" xr:uid="{00000000-0005-0000-0000-0000A6180000}"/>
    <cellStyle name="_전체내역_대모산길 수량산출서_수량산출서_수량산출서(보도육교)_수량산출서(보도육교)" xfId="6566" xr:uid="{00000000-0005-0000-0000-0000A7180000}"/>
    <cellStyle name="_전체내역_대모산길 수량산출서_수량산출서_수량산출서(보도육교)_수량산출서(보도육교) 2" xfId="10827" xr:uid="{00000000-0005-0000-0000-0000A8180000}"/>
    <cellStyle name="_전체내역_대모산길 수량산출서_수량산출서_수량산출서(보도육교)_수량산출서(양재천)" xfId="6567" xr:uid="{00000000-0005-0000-0000-0000A9180000}"/>
    <cellStyle name="_전체내역_대모산길 수량산출서_수량산출서_수량산출서(보도육교)_수량산출서(양재천) 2" xfId="10828" xr:uid="{00000000-0005-0000-0000-0000AA180000}"/>
    <cellStyle name="_전체내역_대모산길 수량산출서_수량산출서-p변경-폭변경-가로수분변경" xfId="6568" xr:uid="{00000000-0005-0000-0000-0000AB180000}"/>
    <cellStyle name="_전체내역_대모산길 수량산출서_수량산출서-p변경-폭변경-가로수분변경 2" xfId="10829" xr:uid="{00000000-0005-0000-0000-0000AC180000}"/>
    <cellStyle name="_전체내역_대모산길 수량산출서_수량산출서-p변경-폭변경-가로수분변경_개원길경기여고주변외3최종" xfId="6569" xr:uid="{00000000-0005-0000-0000-0000AD180000}"/>
    <cellStyle name="_전체내역_대모산길 수량산출서_수량산출서-p변경-폭변경-가로수분변경_개원길경기여고주변외3최종 2" xfId="10830" xr:uid="{00000000-0005-0000-0000-0000AE180000}"/>
    <cellStyle name="_전체내역_대모산길 수량산출서_수량산출서-p변경-폭변경-가로수분변경_수서동하나로길외1개소1차설계" xfId="6570" xr:uid="{00000000-0005-0000-0000-0000AF180000}"/>
    <cellStyle name="_전체내역_대모산길 수량산출서_수량산출서-p변경-폭변경-가로수분변경_수서동하나로길외1개소1차설계 2" xfId="10831" xr:uid="{00000000-0005-0000-0000-0000B0180000}"/>
    <cellStyle name="_전체내역_대모산길 수량산출서_역삼동619주변외 개소 수량산출서(수정)" xfId="6571" xr:uid="{00000000-0005-0000-0000-0000B1180000}"/>
    <cellStyle name="_전체내역_대모산길 수량산출서_역삼동619주변외 개소 수량산출서(수정) 2" xfId="10832" xr:uid="{00000000-0005-0000-0000-0000B2180000}"/>
    <cellStyle name="_전체내역_대모산길 수량산출서_역삼동619주변외 개소 수량산출서(수정)_개포동 달터공원외2개소" xfId="6572" xr:uid="{00000000-0005-0000-0000-0000B3180000}"/>
    <cellStyle name="_전체내역_대모산길 수량산출서_역삼동619주변외 개소 수량산출서(수정)_개포동 달터공원외2개소 2" xfId="10833" xr:uid="{00000000-0005-0000-0000-0000B4180000}"/>
    <cellStyle name="_전체내역_대모산길 수량산출서_역삼동619주변외 개소 수량산출서(수정)_개포동 달터공원외2개소_개원길경기여고주변외3최종" xfId="6573" xr:uid="{00000000-0005-0000-0000-0000B5180000}"/>
    <cellStyle name="_전체내역_대모산길 수량산출서_역삼동619주변외 개소 수량산출서(수정)_개포동 달터공원외2개소_개원길경기여고주변외3최종 2" xfId="10834" xr:uid="{00000000-0005-0000-0000-0000B6180000}"/>
    <cellStyle name="_전체내역_대모산길 수량산출서_역삼동619주변외 개소 수량산출서(수정)_개포동 달터공원외2개소_수서동하나로길외1개소1차설계" xfId="6574" xr:uid="{00000000-0005-0000-0000-0000B7180000}"/>
    <cellStyle name="_전체내역_대모산길 수량산출서_역삼동619주변외 개소 수량산출서(수정)_개포동 달터공원외2개소_수서동하나로길외1개소1차설계 2" xfId="10835" xr:uid="{00000000-0005-0000-0000-0000B8180000}"/>
    <cellStyle name="_전체내역_대모산길 수량산출서_역삼동619주변외 개소 수량산출서(수정)_수량산출서(보도육교)" xfId="6575" xr:uid="{00000000-0005-0000-0000-0000B9180000}"/>
    <cellStyle name="_전체내역_대모산길 수량산출서_역삼동619주변외 개소 수량산출서(수정)_수량산출서(보도육교) 2" xfId="10836" xr:uid="{00000000-0005-0000-0000-0000BA180000}"/>
    <cellStyle name="_전체내역_대모산길 수량산출서_역삼동619주변외 개소 수량산출서(수정)_수량산출서(보도육교)_수량산출서(보도육교)" xfId="6576" xr:uid="{00000000-0005-0000-0000-0000BB180000}"/>
    <cellStyle name="_전체내역_대모산길 수량산출서_역삼동619주변외 개소 수량산출서(수정)_수량산출서(보도육교)_수량산출서(보도육교) 2" xfId="10837" xr:uid="{00000000-0005-0000-0000-0000BC180000}"/>
    <cellStyle name="_전체내역_대모산길 수량산출서_역삼동619주변외 개소 수량산출서(수정)_수량산출서(보도육교)_수량산출서(양재천)" xfId="6577" xr:uid="{00000000-0005-0000-0000-0000BD180000}"/>
    <cellStyle name="_전체내역_대모산길 수량산출서_역삼동619주변외 개소 수량산출서(수정)_수량산출서(보도육교)_수량산출서(양재천) 2" xfId="10838" xr:uid="{00000000-0005-0000-0000-0000BE180000}"/>
    <cellStyle name="_전체내역_대모산길 수량산출서_영희초교 설계(탄성2+2.65보도 )" xfId="6578" xr:uid="{00000000-0005-0000-0000-0000BF180000}"/>
    <cellStyle name="_전체내역_대모산길 수량산출서_영희초교 설계(탄성2+2.65보도 ) 2" xfId="10839" xr:uid="{00000000-0005-0000-0000-0000C0180000}"/>
    <cellStyle name="_전체내역_대모산길 수량산출서_영희초교 설계(탄성2+2.65보도 )_개포동 달터공원외2개소" xfId="6579" xr:uid="{00000000-0005-0000-0000-0000C1180000}"/>
    <cellStyle name="_전체내역_대모산길 수량산출서_영희초교 설계(탄성2+2.65보도 )_개포동 달터공원외2개소 2" xfId="10840" xr:uid="{00000000-0005-0000-0000-0000C2180000}"/>
    <cellStyle name="_전체내역_대모산길 수량산출서_영희초교 설계(탄성2+2.65보도 )_개포동 달터공원외2개소_개원길경기여고주변외3최종" xfId="6580" xr:uid="{00000000-0005-0000-0000-0000C3180000}"/>
    <cellStyle name="_전체내역_대모산길 수량산출서_영희초교 설계(탄성2+2.65보도 )_개포동 달터공원외2개소_개원길경기여고주변외3최종 2" xfId="10841" xr:uid="{00000000-0005-0000-0000-0000C4180000}"/>
    <cellStyle name="_전체내역_대모산길 수량산출서_영희초교 설계(탄성2+2.65보도 )_개포동 달터공원외2개소_수서동하나로길외1개소1차설계" xfId="6581" xr:uid="{00000000-0005-0000-0000-0000C5180000}"/>
    <cellStyle name="_전체내역_대모산길 수량산출서_영희초교 설계(탄성2+2.65보도 )_개포동 달터공원외2개소_수서동하나로길외1개소1차설계 2" xfId="10842" xr:uid="{00000000-0005-0000-0000-0000C6180000}"/>
    <cellStyle name="_전체내역_대모산길 수량산출서_영희초교 설계(탄성2+2.65보도 )_수량산출서(보도육교)" xfId="6582" xr:uid="{00000000-0005-0000-0000-0000C7180000}"/>
    <cellStyle name="_전체내역_대모산길 수량산출서_영희초교 설계(탄성2+2.65보도 )_수량산출서(보도육교) 2" xfId="10843" xr:uid="{00000000-0005-0000-0000-0000C8180000}"/>
    <cellStyle name="_전체내역_대모산길 수량산출서_영희초교 설계(탄성2+2.65보도 )_수량산출서(보도육교)_수량산출서(보도육교)" xfId="6583" xr:uid="{00000000-0005-0000-0000-0000C9180000}"/>
    <cellStyle name="_전체내역_대모산길 수량산출서_영희초교 설계(탄성2+2.65보도 )_수량산출서(보도육교)_수량산출서(보도육교) 2" xfId="10844" xr:uid="{00000000-0005-0000-0000-0000CA180000}"/>
    <cellStyle name="_전체내역_대모산길 수량산출서_영희초교 설계(탄성2+2.65보도 )_수량산출서(보도육교)_수량산출서(양재천)" xfId="6584" xr:uid="{00000000-0005-0000-0000-0000CB180000}"/>
    <cellStyle name="_전체내역_대모산길 수량산출서_영희초교 설계(탄성2+2.65보도 )_수량산출서(보도육교)_수량산출서(양재천) 2" xfId="10845" xr:uid="{00000000-0005-0000-0000-0000CC180000}"/>
    <cellStyle name="_전체내역_도로굴착 복구비 정비대장-1" xfId="6585" xr:uid="{00000000-0005-0000-0000-0000CD180000}"/>
    <cellStyle name="_전체내역_도로굴착 복구비 정비대장-1 2" xfId="10847" xr:uid="{00000000-0005-0000-0000-0000CE180000}"/>
    <cellStyle name="_전체내역_도로굴착 복구비 정비대장-1 3" xfId="10846" xr:uid="{00000000-0005-0000-0000-0000CF180000}"/>
    <cellStyle name="_전체내역_사본 - 2005년도 수량산출서(연재훈)" xfId="6586" xr:uid="{00000000-0005-0000-0000-0000D0180000}"/>
    <cellStyle name="_전체내역_사본 - 2005년도 수량산출서(연재훈) 2" xfId="10848" xr:uid="{00000000-0005-0000-0000-0000D1180000}"/>
    <cellStyle name="_전체내역_사본 - 2005년도 수량산출서(연재훈)_개포동 달터공원외2개소" xfId="6587" xr:uid="{00000000-0005-0000-0000-0000D2180000}"/>
    <cellStyle name="_전체내역_사본 - 2005년도 수량산출서(연재훈)_개포동 달터공원외2개소 2" xfId="10849" xr:uid="{00000000-0005-0000-0000-0000D3180000}"/>
    <cellStyle name="_전체내역_사본 - 2005년도 수량산출서(연재훈)_개포동 달터공원외2개소_개원길경기여고주변외3최종" xfId="6588" xr:uid="{00000000-0005-0000-0000-0000D4180000}"/>
    <cellStyle name="_전체내역_사본 - 2005년도 수량산출서(연재훈)_개포동 달터공원외2개소_개원길경기여고주변외3최종 2" xfId="10850" xr:uid="{00000000-0005-0000-0000-0000D5180000}"/>
    <cellStyle name="_전체내역_사본 - 2005년도 수량산출서(연재훈)_개포동 달터공원외2개소_수서동하나로길외1개소1차설계" xfId="6589" xr:uid="{00000000-0005-0000-0000-0000D6180000}"/>
    <cellStyle name="_전체내역_사본 - 2005년도 수량산출서(연재훈)_개포동 달터공원외2개소_수서동하나로길외1개소1차설계 2" xfId="10851" xr:uid="{00000000-0005-0000-0000-0000D7180000}"/>
    <cellStyle name="_전체내역_사본 - 2005년도 수량산출서(연재훈)_대모산준공-p" xfId="6590" xr:uid="{00000000-0005-0000-0000-0000D8180000}"/>
    <cellStyle name="_전체내역_사본 - 2005년도 수량산출서(연재훈)_대모산준공-p 2" xfId="10852" xr:uid="{00000000-0005-0000-0000-0000D9180000}"/>
    <cellStyle name="_전체내역_사본 - 2005년도 수량산출서(연재훈)_대모산준공-p_개원길경기여고주변외3최종" xfId="6591" xr:uid="{00000000-0005-0000-0000-0000DA180000}"/>
    <cellStyle name="_전체내역_사본 - 2005년도 수량산출서(연재훈)_대모산준공-p_개원길경기여고주변외3최종 2" xfId="10853" xr:uid="{00000000-0005-0000-0000-0000DB180000}"/>
    <cellStyle name="_전체내역_사본 - 2005년도 수량산출서(연재훈)_대모산준공-p_수서동하나로길외1개소1차설계" xfId="6592" xr:uid="{00000000-0005-0000-0000-0000DC180000}"/>
    <cellStyle name="_전체내역_사본 - 2005년도 수량산출서(연재훈)_대모산준공-p_수서동하나로길외1개소1차설계 2" xfId="10854" xr:uid="{00000000-0005-0000-0000-0000DD180000}"/>
    <cellStyle name="_전체내역_사본 - 2005년도 수량산출서(연재훈)_설계서및수량산출서(계약)-설계변경-p" xfId="6593" xr:uid="{00000000-0005-0000-0000-0000DE180000}"/>
    <cellStyle name="_전체내역_사본 - 2005년도 수량산출서(연재훈)_설계서및수량산출서(계약)-설계변경-p 2" xfId="10855" xr:uid="{00000000-0005-0000-0000-0000DF180000}"/>
    <cellStyle name="_전체내역_사본 - 2005년도 수량산출서(연재훈)_설계서및수량산출서(계약)-설계변경-p_개원길경기여고주변외3최종" xfId="6594" xr:uid="{00000000-0005-0000-0000-0000E0180000}"/>
    <cellStyle name="_전체내역_사본 - 2005년도 수량산출서(연재훈)_설계서및수량산출서(계약)-설계변경-p_개원길경기여고주변외3최종 2" xfId="10856" xr:uid="{00000000-0005-0000-0000-0000E1180000}"/>
    <cellStyle name="_전체내역_사본 - 2005년도 수량산출서(연재훈)_설계서및수량산출서(계약)-설계변경-p_수서동하나로길외1개소1차설계" xfId="6595" xr:uid="{00000000-0005-0000-0000-0000E2180000}"/>
    <cellStyle name="_전체내역_사본 - 2005년도 수량산출서(연재훈)_설계서및수량산출서(계약)-설계변경-p_수서동하나로길외1개소1차설계 2" xfId="10857" xr:uid="{00000000-0005-0000-0000-0000E3180000}"/>
    <cellStyle name="_전체내역_사본 - 2005년도 수량산출서(연재훈)_설계서및수량산출서(계약)-설계변경-p-이전비변경" xfId="6596" xr:uid="{00000000-0005-0000-0000-0000E4180000}"/>
    <cellStyle name="_전체내역_사본 - 2005년도 수량산출서(연재훈)_설계서및수량산출서(계약)-설계변경-p-이전비변경 2" xfId="10858" xr:uid="{00000000-0005-0000-0000-0000E5180000}"/>
    <cellStyle name="_전체내역_사본 - 2005년도 수량산출서(연재훈)_설계서및수량산출서(계약)-설계변경-p-이전비변경_개원길경기여고주변외3최종" xfId="6597" xr:uid="{00000000-0005-0000-0000-0000E6180000}"/>
    <cellStyle name="_전체내역_사본 - 2005년도 수량산출서(연재훈)_설계서및수량산출서(계약)-설계변경-p-이전비변경_개원길경기여고주변외3최종 2" xfId="10859" xr:uid="{00000000-0005-0000-0000-0000E7180000}"/>
    <cellStyle name="_전체내역_사본 - 2005년도 수량산출서(연재훈)_설계서및수량산출서(계약)-설계변경-p-이전비변경_수서동하나로길외1개소1차설계" xfId="6598" xr:uid="{00000000-0005-0000-0000-0000E8180000}"/>
    <cellStyle name="_전체내역_사본 - 2005년도 수량산출서(연재훈)_설계서및수량산출서(계약)-설계변경-p-이전비변경_수서동하나로길외1개소1차설계 2" xfId="10860" xr:uid="{00000000-0005-0000-0000-0000E9180000}"/>
    <cellStyle name="_전체내역_사본 - 2005년도 수량산출서(연재훈)_수량산출서" xfId="6599" xr:uid="{00000000-0005-0000-0000-0000EA180000}"/>
    <cellStyle name="_전체내역_사본 - 2005년도 수량산출서(연재훈)_수량산출서 2" xfId="10861" xr:uid="{00000000-0005-0000-0000-0000EB180000}"/>
    <cellStyle name="_전체내역_사본 - 2005년도 수량산출서(연재훈)_수량산출서(보도육교)" xfId="6600" xr:uid="{00000000-0005-0000-0000-0000EC180000}"/>
    <cellStyle name="_전체내역_사본 - 2005년도 수량산출서(연재훈)_수량산출서(보도육교) 2" xfId="10862" xr:uid="{00000000-0005-0000-0000-0000ED180000}"/>
    <cellStyle name="_전체내역_사본 - 2005년도 수량산출서(연재훈)_수량산출서(보도육교)_수량산출서(보도육교)" xfId="6601" xr:uid="{00000000-0005-0000-0000-0000EE180000}"/>
    <cellStyle name="_전체내역_사본 - 2005년도 수량산출서(연재훈)_수량산출서(보도육교)_수량산출서(보도육교) 2" xfId="10863" xr:uid="{00000000-0005-0000-0000-0000EF180000}"/>
    <cellStyle name="_전체내역_사본 - 2005년도 수량산출서(연재훈)_수량산출서(보도육교)_수량산출서(양재천)" xfId="6602" xr:uid="{00000000-0005-0000-0000-0000F0180000}"/>
    <cellStyle name="_전체내역_사본 - 2005년도 수량산출서(연재훈)_수량산출서(보도육교)_수량산출서(양재천) 2" xfId="10864" xr:uid="{00000000-0005-0000-0000-0000F1180000}"/>
    <cellStyle name="_전체내역_사본 - 2005년도 수량산출서(연재훈)_수량산출서(영희초등학교)" xfId="6603" xr:uid="{00000000-0005-0000-0000-0000F2180000}"/>
    <cellStyle name="_전체내역_사본 - 2005년도 수량산출서(연재훈)_수량산출서(영희초등학교) 2" xfId="10865" xr:uid="{00000000-0005-0000-0000-0000F3180000}"/>
    <cellStyle name="_전체내역_사본 - 2005년도 수량산출서(연재훈)_수량산출서(영희초등학교)_개포동 달터공원외2개소" xfId="6604" xr:uid="{00000000-0005-0000-0000-0000F4180000}"/>
    <cellStyle name="_전체내역_사본 - 2005년도 수량산출서(연재훈)_수량산출서(영희초등학교)_개포동 달터공원외2개소 2" xfId="10866" xr:uid="{00000000-0005-0000-0000-0000F5180000}"/>
    <cellStyle name="_전체내역_사본 - 2005년도 수량산출서(연재훈)_수량산출서(영희초등학교)_개포동 달터공원외2개소_개원길경기여고주변외3최종" xfId="6605" xr:uid="{00000000-0005-0000-0000-0000F6180000}"/>
    <cellStyle name="_전체내역_사본 - 2005년도 수량산출서(연재훈)_수량산출서(영희초등학교)_개포동 달터공원외2개소_개원길경기여고주변외3최종 2" xfId="10867" xr:uid="{00000000-0005-0000-0000-0000F7180000}"/>
    <cellStyle name="_전체내역_사본 - 2005년도 수량산출서(연재훈)_수량산출서(영희초등학교)_개포동 달터공원외2개소_수서동하나로길외1개소1차설계" xfId="6606" xr:uid="{00000000-0005-0000-0000-0000F8180000}"/>
    <cellStyle name="_전체내역_사본 - 2005년도 수량산출서(연재훈)_수량산출서(영희초등학교)_개포동 달터공원외2개소_수서동하나로길외1개소1차설계 2" xfId="10868" xr:uid="{00000000-0005-0000-0000-0000F9180000}"/>
    <cellStyle name="_전체내역_사본 - 2005년도 수량산출서(연재훈)_수량산출서(영희초등학교)_수량산출서(보도육교)" xfId="6607" xr:uid="{00000000-0005-0000-0000-0000FA180000}"/>
    <cellStyle name="_전체내역_사본 - 2005년도 수량산출서(연재훈)_수량산출서(영희초등학교)_수량산출서(보도육교) 2" xfId="10869" xr:uid="{00000000-0005-0000-0000-0000FB180000}"/>
    <cellStyle name="_전체내역_사본 - 2005년도 수량산출서(연재훈)_수량산출서(영희초등학교)_수량산출서(보도육교)_수량산출서(보도육교)" xfId="6608" xr:uid="{00000000-0005-0000-0000-0000FC180000}"/>
    <cellStyle name="_전체내역_사본 - 2005년도 수량산출서(연재훈)_수량산출서(영희초등학교)_수량산출서(보도육교)_수량산출서(보도육교) 2" xfId="10870" xr:uid="{00000000-0005-0000-0000-0000FD180000}"/>
    <cellStyle name="_전체내역_사본 - 2005년도 수량산출서(연재훈)_수량산출서(영희초등학교)_수량산출서(보도육교)_수량산출서(양재천)" xfId="6609" xr:uid="{00000000-0005-0000-0000-0000FE180000}"/>
    <cellStyle name="_전체내역_사본 - 2005년도 수량산출서(연재훈)_수량산출서(영희초등학교)_수량산출서(보도육교)_수량산출서(양재천) 2" xfId="10871" xr:uid="{00000000-0005-0000-0000-0000FF180000}"/>
    <cellStyle name="_전체내역_사본 - 2005년도 수량산출서(연재훈)_수량산출서_개포동 달터공원외2개소" xfId="6610" xr:uid="{00000000-0005-0000-0000-000000190000}"/>
    <cellStyle name="_전체내역_사본 - 2005년도 수량산출서(연재훈)_수량산출서_개포동 달터공원외2개소 2" xfId="10872" xr:uid="{00000000-0005-0000-0000-000001190000}"/>
    <cellStyle name="_전체내역_사본 - 2005년도 수량산출서(연재훈)_수량산출서_개포동 달터공원외2개소_개원길경기여고주변외3최종" xfId="6611" xr:uid="{00000000-0005-0000-0000-000002190000}"/>
    <cellStyle name="_전체내역_사본 - 2005년도 수량산출서(연재훈)_수량산출서_개포동 달터공원외2개소_개원길경기여고주변외3최종 2" xfId="10873" xr:uid="{00000000-0005-0000-0000-000003190000}"/>
    <cellStyle name="_전체내역_사본 - 2005년도 수량산출서(연재훈)_수량산출서_개포동 달터공원외2개소_수서동하나로길외1개소1차설계" xfId="6612" xr:uid="{00000000-0005-0000-0000-000004190000}"/>
    <cellStyle name="_전체내역_사본 - 2005년도 수량산출서(연재훈)_수량산출서_개포동 달터공원외2개소_수서동하나로길외1개소1차설계 2" xfId="10874" xr:uid="{00000000-0005-0000-0000-000005190000}"/>
    <cellStyle name="_전체내역_사본 - 2005년도 수량산출서(연재훈)_수량산출서_수량산출서(보도육교)" xfId="6613" xr:uid="{00000000-0005-0000-0000-000006190000}"/>
    <cellStyle name="_전체내역_사본 - 2005년도 수량산출서(연재훈)_수량산출서_수량산출서(보도육교) 2" xfId="10875" xr:uid="{00000000-0005-0000-0000-000007190000}"/>
    <cellStyle name="_전체내역_사본 - 2005년도 수량산출서(연재훈)_수량산출서_수량산출서(보도육교)_수량산출서(보도육교)" xfId="6614" xr:uid="{00000000-0005-0000-0000-000008190000}"/>
    <cellStyle name="_전체내역_사본 - 2005년도 수량산출서(연재훈)_수량산출서_수량산출서(보도육교)_수량산출서(보도육교) 2" xfId="10876" xr:uid="{00000000-0005-0000-0000-000009190000}"/>
    <cellStyle name="_전체내역_사본 - 2005년도 수량산출서(연재훈)_수량산출서_수량산출서(보도육교)_수량산출서(양재천)" xfId="6615" xr:uid="{00000000-0005-0000-0000-00000A190000}"/>
    <cellStyle name="_전체내역_사본 - 2005년도 수량산출서(연재훈)_수량산출서_수량산출서(보도육교)_수량산출서(양재천) 2" xfId="10877" xr:uid="{00000000-0005-0000-0000-00000B190000}"/>
    <cellStyle name="_전체내역_사본 - 2005년도 수량산출서(연재훈)_수량산출서-p변경-폭변경-가로수분변경" xfId="6616" xr:uid="{00000000-0005-0000-0000-00000C190000}"/>
    <cellStyle name="_전체내역_사본 - 2005년도 수량산출서(연재훈)_수량산출서-p변경-폭변경-가로수분변경 2" xfId="10878" xr:uid="{00000000-0005-0000-0000-00000D190000}"/>
    <cellStyle name="_전체내역_사본 - 2005년도 수량산출서(연재훈)_수량산출서-p변경-폭변경-가로수분변경_개원길경기여고주변외3최종" xfId="6617" xr:uid="{00000000-0005-0000-0000-00000E190000}"/>
    <cellStyle name="_전체내역_사본 - 2005년도 수량산출서(연재훈)_수량산출서-p변경-폭변경-가로수분변경_개원길경기여고주변외3최종 2" xfId="10879" xr:uid="{00000000-0005-0000-0000-00000F190000}"/>
    <cellStyle name="_전체내역_사본 - 2005년도 수량산출서(연재훈)_수량산출서-p변경-폭변경-가로수분변경_수서동하나로길외1개소1차설계" xfId="6618" xr:uid="{00000000-0005-0000-0000-000010190000}"/>
    <cellStyle name="_전체내역_사본 - 2005년도 수량산출서(연재훈)_수량산출서-p변경-폭변경-가로수분변경_수서동하나로길외1개소1차설계 2" xfId="10880" xr:uid="{00000000-0005-0000-0000-000011190000}"/>
    <cellStyle name="_전체내역_사본 - 2005년도 수량산출서(연재훈)_역삼동619주변외 개소 수량산출서(수정)" xfId="6619" xr:uid="{00000000-0005-0000-0000-000012190000}"/>
    <cellStyle name="_전체내역_사본 - 2005년도 수량산출서(연재훈)_역삼동619주변외 개소 수량산출서(수정) 2" xfId="10881" xr:uid="{00000000-0005-0000-0000-000013190000}"/>
    <cellStyle name="_전체내역_사본 - 2005년도 수량산출서(연재훈)_역삼동619주변외 개소 수량산출서(수정)_개포동 달터공원외2개소" xfId="6620" xr:uid="{00000000-0005-0000-0000-000014190000}"/>
    <cellStyle name="_전체내역_사본 - 2005년도 수량산출서(연재훈)_역삼동619주변외 개소 수량산출서(수정)_개포동 달터공원외2개소 2" xfId="10882" xr:uid="{00000000-0005-0000-0000-000015190000}"/>
    <cellStyle name="_전체내역_사본 - 2005년도 수량산출서(연재훈)_역삼동619주변외 개소 수량산출서(수정)_개포동 달터공원외2개소_개원길경기여고주변외3최종" xfId="6621" xr:uid="{00000000-0005-0000-0000-000016190000}"/>
    <cellStyle name="_전체내역_사본 - 2005년도 수량산출서(연재훈)_역삼동619주변외 개소 수량산출서(수정)_개포동 달터공원외2개소_개원길경기여고주변외3최종 2" xfId="10883" xr:uid="{00000000-0005-0000-0000-000017190000}"/>
    <cellStyle name="_전체내역_사본 - 2005년도 수량산출서(연재훈)_역삼동619주변외 개소 수량산출서(수정)_개포동 달터공원외2개소_수서동하나로길외1개소1차설계" xfId="6622" xr:uid="{00000000-0005-0000-0000-000018190000}"/>
    <cellStyle name="_전체내역_사본 - 2005년도 수량산출서(연재훈)_역삼동619주변외 개소 수량산출서(수정)_개포동 달터공원외2개소_수서동하나로길외1개소1차설계 2" xfId="10884" xr:uid="{00000000-0005-0000-0000-000019190000}"/>
    <cellStyle name="_전체내역_사본 - 2005년도 수량산출서(연재훈)_역삼동619주변외 개소 수량산출서(수정)_수량산출서(보도육교)" xfId="6623" xr:uid="{00000000-0005-0000-0000-00001A190000}"/>
    <cellStyle name="_전체내역_사본 - 2005년도 수량산출서(연재훈)_역삼동619주변외 개소 수량산출서(수정)_수량산출서(보도육교) 2" xfId="10885" xr:uid="{00000000-0005-0000-0000-00001B190000}"/>
    <cellStyle name="_전체내역_사본 - 2005년도 수량산출서(연재훈)_역삼동619주변외 개소 수량산출서(수정)_수량산출서(보도육교)_수량산출서(보도육교)" xfId="6624" xr:uid="{00000000-0005-0000-0000-00001C190000}"/>
    <cellStyle name="_전체내역_사본 - 2005년도 수량산출서(연재훈)_역삼동619주변외 개소 수량산출서(수정)_수량산출서(보도육교)_수량산출서(보도육교) 2" xfId="10886" xr:uid="{00000000-0005-0000-0000-00001D190000}"/>
    <cellStyle name="_전체내역_사본 - 2005년도 수량산출서(연재훈)_역삼동619주변외 개소 수량산출서(수정)_수량산출서(보도육교)_수량산출서(양재천)" xfId="6625" xr:uid="{00000000-0005-0000-0000-00001E190000}"/>
    <cellStyle name="_전체내역_사본 - 2005년도 수량산출서(연재훈)_역삼동619주변외 개소 수량산출서(수정)_수량산출서(보도육교)_수량산출서(양재천) 2" xfId="10887" xr:uid="{00000000-0005-0000-0000-00001F190000}"/>
    <cellStyle name="_전체내역_사본 - 2005년도 수량산출서(연재훈)_영희초교 설계(탄성2+2.65보도 )" xfId="6626" xr:uid="{00000000-0005-0000-0000-000020190000}"/>
    <cellStyle name="_전체내역_사본 - 2005년도 수량산출서(연재훈)_영희초교 설계(탄성2+2.65보도 ) 2" xfId="10888" xr:uid="{00000000-0005-0000-0000-000021190000}"/>
    <cellStyle name="_전체내역_사본 - 2005년도 수량산출서(연재훈)_영희초교 설계(탄성2+2.65보도 )_개포동 달터공원외2개소" xfId="6627" xr:uid="{00000000-0005-0000-0000-000022190000}"/>
    <cellStyle name="_전체내역_사본 - 2005년도 수량산출서(연재훈)_영희초교 설계(탄성2+2.65보도 )_개포동 달터공원외2개소 2" xfId="10889" xr:uid="{00000000-0005-0000-0000-000023190000}"/>
    <cellStyle name="_전체내역_사본 - 2005년도 수량산출서(연재훈)_영희초교 설계(탄성2+2.65보도 )_개포동 달터공원외2개소_개원길경기여고주변외3최종" xfId="6628" xr:uid="{00000000-0005-0000-0000-000024190000}"/>
    <cellStyle name="_전체내역_사본 - 2005년도 수량산출서(연재훈)_영희초교 설계(탄성2+2.65보도 )_개포동 달터공원외2개소_개원길경기여고주변외3최종 2" xfId="10890" xr:uid="{00000000-0005-0000-0000-000025190000}"/>
    <cellStyle name="_전체내역_사본 - 2005년도 수량산출서(연재훈)_영희초교 설계(탄성2+2.65보도 )_개포동 달터공원외2개소_수서동하나로길외1개소1차설계" xfId="6629" xr:uid="{00000000-0005-0000-0000-000026190000}"/>
    <cellStyle name="_전체내역_사본 - 2005년도 수량산출서(연재훈)_영희초교 설계(탄성2+2.65보도 )_개포동 달터공원외2개소_수서동하나로길외1개소1차설계 2" xfId="10891" xr:uid="{00000000-0005-0000-0000-000027190000}"/>
    <cellStyle name="_전체내역_사본 - 2005년도 수량산출서(연재훈)_영희초교 설계(탄성2+2.65보도 )_수량산출서(보도육교)" xfId="6630" xr:uid="{00000000-0005-0000-0000-000028190000}"/>
    <cellStyle name="_전체내역_사본 - 2005년도 수량산출서(연재훈)_영희초교 설계(탄성2+2.65보도 )_수량산출서(보도육교) 2" xfId="10892" xr:uid="{00000000-0005-0000-0000-000029190000}"/>
    <cellStyle name="_전체내역_사본 - 2005년도 수량산출서(연재훈)_영희초교 설계(탄성2+2.65보도 )_수량산출서(보도육교)_수량산출서(보도육교)" xfId="6631" xr:uid="{00000000-0005-0000-0000-00002A190000}"/>
    <cellStyle name="_전체내역_사본 - 2005년도 수량산출서(연재훈)_영희초교 설계(탄성2+2.65보도 )_수량산출서(보도육교)_수량산출서(보도육교) 2" xfId="10893" xr:uid="{00000000-0005-0000-0000-00002B190000}"/>
    <cellStyle name="_전체내역_사본 - 2005년도 수량산출서(연재훈)_영희초교 설계(탄성2+2.65보도 )_수량산출서(보도육교)_수량산출서(양재천)" xfId="6632" xr:uid="{00000000-0005-0000-0000-00002C190000}"/>
    <cellStyle name="_전체내역_사본 - 2005년도 수량산출서(연재훈)_영희초교 설계(탄성2+2.65보도 )_수량산출서(보도육교)_수량산출서(양재천) 2" xfId="10894" xr:uid="{00000000-0005-0000-0000-00002D190000}"/>
    <cellStyle name="_전체내역_수량산출서" xfId="6633" xr:uid="{00000000-0005-0000-0000-00002E190000}"/>
    <cellStyle name="_전체내역_수량산출서 2" xfId="10896" xr:uid="{00000000-0005-0000-0000-00002F190000}"/>
    <cellStyle name="_전체내역_수량산출서 3" xfId="10895" xr:uid="{00000000-0005-0000-0000-000030190000}"/>
    <cellStyle name="_전체내역_수량산출서(보도육교)" xfId="6634" xr:uid="{00000000-0005-0000-0000-000031190000}"/>
    <cellStyle name="_전체내역_수량산출서(보도육교) 2" xfId="10897" xr:uid="{00000000-0005-0000-0000-000032190000}"/>
    <cellStyle name="_전체내역_수량산출서(보도육교)_수량산출서(보도육교)" xfId="6635" xr:uid="{00000000-0005-0000-0000-000033190000}"/>
    <cellStyle name="_전체내역_수량산출서(보도육교)_수량산출서(보도육교) 2" xfId="10898" xr:uid="{00000000-0005-0000-0000-000034190000}"/>
    <cellStyle name="_전체내역_수량산출서(보도육교)_수량산출서(양재천)" xfId="6636" xr:uid="{00000000-0005-0000-0000-000035190000}"/>
    <cellStyle name="_전체내역_수량산출서(보도육교)_수량산출서(양재천) 2" xfId="10899" xr:uid="{00000000-0005-0000-0000-000036190000}"/>
    <cellStyle name="_전체내역_양재천 수로box실정보고" xfId="6637" xr:uid="{00000000-0005-0000-0000-000037190000}"/>
    <cellStyle name="_전체내역_양재천 수로box실정보고 2" xfId="10901" xr:uid="{00000000-0005-0000-0000-000038190000}"/>
    <cellStyle name="_전체내역_양재천 수로box실정보고 3" xfId="10900" xr:uid="{00000000-0005-0000-0000-000039190000}"/>
    <cellStyle name="_전체내역_양재천 수로box실정보고_도로굴착 복구비 정비대장-1" xfId="6638" xr:uid="{00000000-0005-0000-0000-00003A190000}"/>
    <cellStyle name="_전체내역_양재천 수로box실정보고_도로굴착 복구비 정비대장-1 2" xfId="10903" xr:uid="{00000000-0005-0000-0000-00003B190000}"/>
    <cellStyle name="_전체내역_양재천 수로box실정보고_도로굴착 복구비 정비대장-1 3" xfId="10902" xr:uid="{00000000-0005-0000-0000-00003C190000}"/>
    <cellStyle name="_전체내역_역삼동619주변외 12개소 수량산출서" xfId="6639" xr:uid="{00000000-0005-0000-0000-00003D190000}"/>
    <cellStyle name="_전체내역_역삼동619주변외 12개소 수량산출서 2" xfId="10904" xr:uid="{00000000-0005-0000-0000-00003E190000}"/>
    <cellStyle name="_전체내역_역삼동619주변외 12개소 수량산출서_개포동 달터공원외2개소" xfId="6640" xr:uid="{00000000-0005-0000-0000-00003F190000}"/>
    <cellStyle name="_전체내역_역삼동619주변외 12개소 수량산출서_개포동 달터공원외2개소 2" xfId="10905" xr:uid="{00000000-0005-0000-0000-000040190000}"/>
    <cellStyle name="_전체내역_역삼동619주변외 12개소 수량산출서_개포동 달터공원외2개소_개원길경기여고주변외3최종" xfId="6641" xr:uid="{00000000-0005-0000-0000-000041190000}"/>
    <cellStyle name="_전체내역_역삼동619주변외 12개소 수량산출서_개포동 달터공원외2개소_개원길경기여고주변외3최종 2" xfId="10906" xr:uid="{00000000-0005-0000-0000-000042190000}"/>
    <cellStyle name="_전체내역_역삼동619주변외 12개소 수량산출서_개포동 달터공원외2개소_수서동하나로길외1개소1차설계" xfId="6642" xr:uid="{00000000-0005-0000-0000-000043190000}"/>
    <cellStyle name="_전체내역_역삼동619주변외 12개소 수량산출서_개포동 달터공원외2개소_수서동하나로길외1개소1차설계 2" xfId="10907" xr:uid="{00000000-0005-0000-0000-000044190000}"/>
    <cellStyle name="_전체내역_역삼동619주변외 12개소 수량산출서_수량산출서" xfId="6643" xr:uid="{00000000-0005-0000-0000-000045190000}"/>
    <cellStyle name="_전체내역_역삼동619주변외 12개소 수량산출서_수량산출서 2" xfId="10908" xr:uid="{00000000-0005-0000-0000-000046190000}"/>
    <cellStyle name="_전체내역_역삼동619주변외 12개소 수량산출서_수량산출서(보도육교)" xfId="6644" xr:uid="{00000000-0005-0000-0000-000047190000}"/>
    <cellStyle name="_전체내역_역삼동619주변외 12개소 수량산출서_수량산출서(보도육교) 2" xfId="10909" xr:uid="{00000000-0005-0000-0000-000048190000}"/>
    <cellStyle name="_전체내역_역삼동619주변외 12개소 수량산출서_수량산출서(보도육교)_수량산출서(보도육교)" xfId="6645" xr:uid="{00000000-0005-0000-0000-000049190000}"/>
    <cellStyle name="_전체내역_역삼동619주변외 12개소 수량산출서_수량산출서(보도육교)_수량산출서(보도육교) 2" xfId="10910" xr:uid="{00000000-0005-0000-0000-00004A190000}"/>
    <cellStyle name="_전체내역_역삼동619주변외 12개소 수량산출서_수량산출서(보도육교)_수량산출서(양재천)" xfId="6646" xr:uid="{00000000-0005-0000-0000-00004B190000}"/>
    <cellStyle name="_전체내역_역삼동619주변외 12개소 수량산출서_수량산출서(보도육교)_수량산출서(양재천) 2" xfId="10911" xr:uid="{00000000-0005-0000-0000-00004C190000}"/>
    <cellStyle name="_전체내역_역삼동619주변외 12개소 수량산출서_수량산출서(영희초등학교)" xfId="6647" xr:uid="{00000000-0005-0000-0000-00004D190000}"/>
    <cellStyle name="_전체내역_역삼동619주변외 12개소 수량산출서_수량산출서(영희초등학교) 2" xfId="10912" xr:uid="{00000000-0005-0000-0000-00004E190000}"/>
    <cellStyle name="_전체내역_역삼동619주변외 12개소 수량산출서_수량산출서(영희초등학교)_개포동 달터공원외2개소" xfId="6648" xr:uid="{00000000-0005-0000-0000-00004F190000}"/>
    <cellStyle name="_전체내역_역삼동619주변외 12개소 수량산출서_수량산출서(영희초등학교)_개포동 달터공원외2개소 2" xfId="10913" xr:uid="{00000000-0005-0000-0000-000050190000}"/>
    <cellStyle name="_전체내역_역삼동619주변외 12개소 수량산출서_수량산출서(영희초등학교)_개포동 달터공원외2개소_개원길경기여고주변외3최종" xfId="6649" xr:uid="{00000000-0005-0000-0000-000051190000}"/>
    <cellStyle name="_전체내역_역삼동619주변외 12개소 수량산출서_수량산출서(영희초등학교)_개포동 달터공원외2개소_개원길경기여고주변외3최종 2" xfId="10914" xr:uid="{00000000-0005-0000-0000-000052190000}"/>
    <cellStyle name="_전체내역_역삼동619주변외 12개소 수량산출서_수량산출서(영희초등학교)_개포동 달터공원외2개소_수서동하나로길외1개소1차설계" xfId="6650" xr:uid="{00000000-0005-0000-0000-000053190000}"/>
    <cellStyle name="_전체내역_역삼동619주변외 12개소 수량산출서_수량산출서(영희초등학교)_개포동 달터공원외2개소_수서동하나로길외1개소1차설계 2" xfId="10915" xr:uid="{00000000-0005-0000-0000-000054190000}"/>
    <cellStyle name="_전체내역_역삼동619주변외 12개소 수량산출서_수량산출서(영희초등학교)_수량산출서(보도육교)" xfId="6651" xr:uid="{00000000-0005-0000-0000-000055190000}"/>
    <cellStyle name="_전체내역_역삼동619주변외 12개소 수량산출서_수량산출서(영희초등학교)_수량산출서(보도육교) 2" xfId="10916" xr:uid="{00000000-0005-0000-0000-000056190000}"/>
    <cellStyle name="_전체내역_역삼동619주변외 12개소 수량산출서_수량산출서(영희초등학교)_수량산출서(보도육교)_수량산출서(보도육교)" xfId="6652" xr:uid="{00000000-0005-0000-0000-000057190000}"/>
    <cellStyle name="_전체내역_역삼동619주변외 12개소 수량산출서_수량산출서(영희초등학교)_수량산출서(보도육교)_수량산출서(보도육교) 2" xfId="10917" xr:uid="{00000000-0005-0000-0000-000058190000}"/>
    <cellStyle name="_전체내역_역삼동619주변외 12개소 수량산출서_수량산출서(영희초등학교)_수량산출서(보도육교)_수량산출서(양재천)" xfId="6653" xr:uid="{00000000-0005-0000-0000-000059190000}"/>
    <cellStyle name="_전체내역_역삼동619주변외 12개소 수량산출서_수량산출서(영희초등학교)_수량산출서(보도육교)_수량산출서(양재천) 2" xfId="10918" xr:uid="{00000000-0005-0000-0000-00005A190000}"/>
    <cellStyle name="_전체내역_역삼동619주변외 12개소 수량산출서_수량산출서_개포동 달터공원외2개소" xfId="6654" xr:uid="{00000000-0005-0000-0000-00005B190000}"/>
    <cellStyle name="_전체내역_역삼동619주변외 12개소 수량산출서_수량산출서_개포동 달터공원외2개소 2" xfId="10919" xr:uid="{00000000-0005-0000-0000-00005C190000}"/>
    <cellStyle name="_전체내역_역삼동619주변외 12개소 수량산출서_수량산출서_개포동 달터공원외2개소_개원길경기여고주변외3최종" xfId="6655" xr:uid="{00000000-0005-0000-0000-00005D190000}"/>
    <cellStyle name="_전체내역_역삼동619주변외 12개소 수량산출서_수량산출서_개포동 달터공원외2개소_개원길경기여고주변외3최종 2" xfId="10920" xr:uid="{00000000-0005-0000-0000-00005E190000}"/>
    <cellStyle name="_전체내역_역삼동619주변외 12개소 수량산출서_수량산출서_개포동 달터공원외2개소_수서동하나로길외1개소1차설계" xfId="6656" xr:uid="{00000000-0005-0000-0000-00005F190000}"/>
    <cellStyle name="_전체내역_역삼동619주변외 12개소 수량산출서_수량산출서_개포동 달터공원외2개소_수서동하나로길외1개소1차설계 2" xfId="10921" xr:uid="{00000000-0005-0000-0000-000060190000}"/>
    <cellStyle name="_전체내역_역삼동619주변외 12개소 수량산출서_수량산출서_수량산출서(보도육교)" xfId="6657" xr:uid="{00000000-0005-0000-0000-000061190000}"/>
    <cellStyle name="_전체내역_역삼동619주변외 12개소 수량산출서_수량산출서_수량산출서(보도육교) 2" xfId="10922" xr:uid="{00000000-0005-0000-0000-000062190000}"/>
    <cellStyle name="_전체내역_역삼동619주변외 12개소 수량산출서_수량산출서_수량산출서(보도육교)_수량산출서(보도육교)" xfId="6658" xr:uid="{00000000-0005-0000-0000-000063190000}"/>
    <cellStyle name="_전체내역_역삼동619주변외 12개소 수량산출서_수량산출서_수량산출서(보도육교)_수량산출서(보도육교) 2" xfId="10923" xr:uid="{00000000-0005-0000-0000-000064190000}"/>
    <cellStyle name="_전체내역_역삼동619주변외 12개소 수량산출서_수량산출서_수량산출서(보도육교)_수량산출서(양재천)" xfId="6659" xr:uid="{00000000-0005-0000-0000-000065190000}"/>
    <cellStyle name="_전체내역_역삼동619주변외 12개소 수량산출서_수량산출서_수량산출서(보도육교)_수량산출서(양재천) 2" xfId="10924" xr:uid="{00000000-0005-0000-0000-000066190000}"/>
    <cellStyle name="_전체내역_역삼동619주변외 12개소 수량산출서_역삼동619주변외 개소 수량산출서(수정)" xfId="6660" xr:uid="{00000000-0005-0000-0000-000067190000}"/>
    <cellStyle name="_전체내역_역삼동619주변외 12개소 수량산출서_역삼동619주변외 개소 수량산출서(수정) 2" xfId="10925" xr:uid="{00000000-0005-0000-0000-000068190000}"/>
    <cellStyle name="_전체내역_역삼동619주변외 12개소 수량산출서_역삼동619주변외 개소 수량산출서(수정)_개포동 달터공원외2개소" xfId="6661" xr:uid="{00000000-0005-0000-0000-000069190000}"/>
    <cellStyle name="_전체내역_역삼동619주변외 12개소 수량산출서_역삼동619주변외 개소 수량산출서(수정)_개포동 달터공원외2개소 2" xfId="10926" xr:uid="{00000000-0005-0000-0000-00006A190000}"/>
    <cellStyle name="_전체내역_역삼동619주변외 12개소 수량산출서_역삼동619주변외 개소 수량산출서(수정)_개포동 달터공원외2개소_개원길경기여고주변외3최종" xfId="6662" xr:uid="{00000000-0005-0000-0000-00006B190000}"/>
    <cellStyle name="_전체내역_역삼동619주변외 12개소 수량산출서_역삼동619주변외 개소 수량산출서(수정)_개포동 달터공원외2개소_개원길경기여고주변외3최종 2" xfId="10927" xr:uid="{00000000-0005-0000-0000-00006C190000}"/>
    <cellStyle name="_전체내역_역삼동619주변외 12개소 수량산출서_역삼동619주변외 개소 수량산출서(수정)_개포동 달터공원외2개소_수서동하나로길외1개소1차설계" xfId="6663" xr:uid="{00000000-0005-0000-0000-00006D190000}"/>
    <cellStyle name="_전체내역_역삼동619주변외 12개소 수량산출서_역삼동619주변외 개소 수량산출서(수정)_개포동 달터공원외2개소_수서동하나로길외1개소1차설계 2" xfId="10928" xr:uid="{00000000-0005-0000-0000-00006E190000}"/>
    <cellStyle name="_전체내역_역삼동619주변외 12개소 수량산출서_역삼동619주변외 개소 수량산출서(수정)_수량산출서(보도육교)" xfId="6664" xr:uid="{00000000-0005-0000-0000-00006F190000}"/>
    <cellStyle name="_전체내역_역삼동619주변외 12개소 수량산출서_역삼동619주변외 개소 수량산출서(수정)_수량산출서(보도육교) 2" xfId="10929" xr:uid="{00000000-0005-0000-0000-000070190000}"/>
    <cellStyle name="_전체내역_역삼동619주변외 12개소 수량산출서_역삼동619주변외 개소 수량산출서(수정)_수량산출서(보도육교)_수량산출서(보도육교)" xfId="6665" xr:uid="{00000000-0005-0000-0000-000071190000}"/>
    <cellStyle name="_전체내역_역삼동619주변외 12개소 수량산출서_역삼동619주변외 개소 수량산출서(수정)_수량산출서(보도육교)_수량산출서(보도육교) 2" xfId="10930" xr:uid="{00000000-0005-0000-0000-000072190000}"/>
    <cellStyle name="_전체내역_역삼동619주변외 12개소 수량산출서_역삼동619주변외 개소 수량산출서(수정)_수량산출서(보도육교)_수량산출서(양재천)" xfId="6666" xr:uid="{00000000-0005-0000-0000-000073190000}"/>
    <cellStyle name="_전체내역_역삼동619주변외 12개소 수량산출서_역삼동619주변외 개소 수량산출서(수정)_수량산출서(보도육교)_수량산출서(양재천) 2" xfId="10931" xr:uid="{00000000-0005-0000-0000-000074190000}"/>
    <cellStyle name="_전체내역_역삼동619주변외 12개소 수량산출서_영희초교 설계(탄성2+2.65보도 )" xfId="6667" xr:uid="{00000000-0005-0000-0000-000075190000}"/>
    <cellStyle name="_전체내역_역삼동619주변외 12개소 수량산출서_영희초교 설계(탄성2+2.65보도 ) 2" xfId="10932" xr:uid="{00000000-0005-0000-0000-000076190000}"/>
    <cellStyle name="_전체내역_역삼동619주변외 12개소 수량산출서_영희초교 설계(탄성2+2.65보도 )_개포동 달터공원외2개소" xfId="6668" xr:uid="{00000000-0005-0000-0000-000077190000}"/>
    <cellStyle name="_전체내역_역삼동619주변외 12개소 수량산출서_영희초교 설계(탄성2+2.65보도 )_개포동 달터공원외2개소 2" xfId="10933" xr:uid="{00000000-0005-0000-0000-000078190000}"/>
    <cellStyle name="_전체내역_역삼동619주변외 12개소 수량산출서_영희초교 설계(탄성2+2.65보도 )_개포동 달터공원외2개소_개원길경기여고주변외3최종" xfId="6669" xr:uid="{00000000-0005-0000-0000-000079190000}"/>
    <cellStyle name="_전체내역_역삼동619주변외 12개소 수량산출서_영희초교 설계(탄성2+2.65보도 )_개포동 달터공원외2개소_개원길경기여고주변외3최종 2" xfId="10934" xr:uid="{00000000-0005-0000-0000-00007A190000}"/>
    <cellStyle name="_전체내역_역삼동619주변외 12개소 수량산출서_영희초교 설계(탄성2+2.65보도 )_개포동 달터공원외2개소_수서동하나로길외1개소1차설계" xfId="6670" xr:uid="{00000000-0005-0000-0000-00007B190000}"/>
    <cellStyle name="_전체내역_역삼동619주변외 12개소 수량산출서_영희초교 설계(탄성2+2.65보도 )_개포동 달터공원외2개소_수서동하나로길외1개소1차설계 2" xfId="10935" xr:uid="{00000000-0005-0000-0000-00007C190000}"/>
    <cellStyle name="_전체내역_역삼동619주변외 12개소 수량산출서_영희초교 설계(탄성2+2.65보도 )_수량산출서(보도육교)" xfId="6671" xr:uid="{00000000-0005-0000-0000-00007D190000}"/>
    <cellStyle name="_전체내역_역삼동619주변외 12개소 수량산출서_영희초교 설계(탄성2+2.65보도 )_수량산출서(보도육교) 2" xfId="10936" xr:uid="{00000000-0005-0000-0000-00007E190000}"/>
    <cellStyle name="_전체내역_역삼동619주변외 12개소 수량산출서_영희초교 설계(탄성2+2.65보도 )_수량산출서(보도육교)_수량산출서(보도육교)" xfId="6672" xr:uid="{00000000-0005-0000-0000-00007F190000}"/>
    <cellStyle name="_전체내역_역삼동619주변외 12개소 수량산출서_영희초교 설계(탄성2+2.65보도 )_수량산출서(보도육교)_수량산출서(보도육교) 2" xfId="10937" xr:uid="{00000000-0005-0000-0000-000080190000}"/>
    <cellStyle name="_전체내역_역삼동619주변외 12개소 수량산출서_영희초교 설계(탄성2+2.65보도 )_수량산출서(보도육교)_수량산출서(양재천)" xfId="6673" xr:uid="{00000000-0005-0000-0000-000081190000}"/>
    <cellStyle name="_전체내역_역삼동619주변외 12개소 수량산출서_영희초교 설계(탄성2+2.65보도 )_수량산출서(보도육교)_수량산출서(양재천) 2" xfId="10938" xr:uid="{00000000-0005-0000-0000-000082190000}"/>
    <cellStyle name="_전체내역_역삼동619주변외 개소 수량산출서(수정)" xfId="6674" xr:uid="{00000000-0005-0000-0000-000083190000}"/>
    <cellStyle name="_전체내역_역삼동619주변외 개소 수량산출서(수정) 2" xfId="10939" xr:uid="{00000000-0005-0000-0000-000084190000}"/>
    <cellStyle name="_전체내역_역삼동619주변외 개소 수량산출서(수정)_개포동 달터공원외2개소" xfId="6675" xr:uid="{00000000-0005-0000-0000-000085190000}"/>
    <cellStyle name="_전체내역_역삼동619주변외 개소 수량산출서(수정)_개포동 달터공원외2개소 2" xfId="10940" xr:uid="{00000000-0005-0000-0000-000086190000}"/>
    <cellStyle name="_전체내역_역삼동619주변외 개소 수량산출서(수정)_개포동 달터공원외2개소_개원길경기여고주변외3최종" xfId="6676" xr:uid="{00000000-0005-0000-0000-000087190000}"/>
    <cellStyle name="_전체내역_역삼동619주변외 개소 수량산출서(수정)_개포동 달터공원외2개소_개원길경기여고주변외3최종 2" xfId="10941" xr:uid="{00000000-0005-0000-0000-000088190000}"/>
    <cellStyle name="_전체내역_역삼동619주변외 개소 수량산출서(수정)_개포동 달터공원외2개소_수서동하나로길외1개소1차설계" xfId="6677" xr:uid="{00000000-0005-0000-0000-000089190000}"/>
    <cellStyle name="_전체내역_역삼동619주변외 개소 수량산출서(수정)_개포동 달터공원외2개소_수서동하나로길외1개소1차설계 2" xfId="10942" xr:uid="{00000000-0005-0000-0000-00008A190000}"/>
    <cellStyle name="_전체내역_역삼동619주변외 개소 수량산출서(수정)_수량산출서" xfId="6678" xr:uid="{00000000-0005-0000-0000-00008B190000}"/>
    <cellStyle name="_전체내역_역삼동619주변외 개소 수량산출서(수정)_수량산출서 2" xfId="10943" xr:uid="{00000000-0005-0000-0000-00008C190000}"/>
    <cellStyle name="_전체내역_역삼동619주변외 개소 수량산출서(수정)_수량산출서(보도육교)" xfId="6679" xr:uid="{00000000-0005-0000-0000-00008D190000}"/>
    <cellStyle name="_전체내역_역삼동619주변외 개소 수량산출서(수정)_수량산출서(보도육교) 2" xfId="10944" xr:uid="{00000000-0005-0000-0000-00008E190000}"/>
    <cellStyle name="_전체내역_역삼동619주변외 개소 수량산출서(수정)_수량산출서(보도육교)_수량산출서(보도육교)" xfId="6680" xr:uid="{00000000-0005-0000-0000-00008F190000}"/>
    <cellStyle name="_전체내역_역삼동619주변외 개소 수량산출서(수정)_수량산출서(보도육교)_수량산출서(보도육교) 2" xfId="10945" xr:uid="{00000000-0005-0000-0000-000090190000}"/>
    <cellStyle name="_전체내역_역삼동619주변외 개소 수량산출서(수정)_수량산출서(보도육교)_수량산출서(양재천)" xfId="6681" xr:uid="{00000000-0005-0000-0000-000091190000}"/>
    <cellStyle name="_전체내역_역삼동619주변외 개소 수량산출서(수정)_수량산출서(보도육교)_수량산출서(양재천) 2" xfId="10946" xr:uid="{00000000-0005-0000-0000-000092190000}"/>
    <cellStyle name="_전체내역_역삼동619주변외 개소 수량산출서(수정)_수량산출서(영희초등학교)" xfId="6682" xr:uid="{00000000-0005-0000-0000-000093190000}"/>
    <cellStyle name="_전체내역_역삼동619주변외 개소 수량산출서(수정)_수량산출서(영희초등학교) 2" xfId="10947" xr:uid="{00000000-0005-0000-0000-000094190000}"/>
    <cellStyle name="_전체내역_역삼동619주변외 개소 수량산출서(수정)_수량산출서(영희초등학교)_개포동 달터공원외2개소" xfId="6683" xr:uid="{00000000-0005-0000-0000-000095190000}"/>
    <cellStyle name="_전체내역_역삼동619주변외 개소 수량산출서(수정)_수량산출서(영희초등학교)_개포동 달터공원외2개소 2" xfId="10948" xr:uid="{00000000-0005-0000-0000-000096190000}"/>
    <cellStyle name="_전체내역_역삼동619주변외 개소 수량산출서(수정)_수량산출서(영희초등학교)_개포동 달터공원외2개소_개원길경기여고주변외3최종" xfId="6684" xr:uid="{00000000-0005-0000-0000-000097190000}"/>
    <cellStyle name="_전체내역_역삼동619주변외 개소 수량산출서(수정)_수량산출서(영희초등학교)_개포동 달터공원외2개소_개원길경기여고주변외3최종 2" xfId="10949" xr:uid="{00000000-0005-0000-0000-000098190000}"/>
    <cellStyle name="_전체내역_역삼동619주변외 개소 수량산출서(수정)_수량산출서(영희초등학교)_개포동 달터공원외2개소_수서동하나로길외1개소1차설계" xfId="6685" xr:uid="{00000000-0005-0000-0000-000099190000}"/>
    <cellStyle name="_전체내역_역삼동619주변외 개소 수량산출서(수정)_수량산출서(영희초등학교)_개포동 달터공원외2개소_수서동하나로길외1개소1차설계 2" xfId="10950" xr:uid="{00000000-0005-0000-0000-00009A190000}"/>
    <cellStyle name="_전체내역_역삼동619주변외 개소 수량산출서(수정)_수량산출서(영희초등학교)_수량산출서(보도육교)" xfId="6686" xr:uid="{00000000-0005-0000-0000-00009B190000}"/>
    <cellStyle name="_전체내역_역삼동619주변외 개소 수량산출서(수정)_수량산출서(영희초등학교)_수량산출서(보도육교) 2" xfId="10951" xr:uid="{00000000-0005-0000-0000-00009C190000}"/>
    <cellStyle name="_전체내역_역삼동619주변외 개소 수량산출서(수정)_수량산출서(영희초등학교)_수량산출서(보도육교)_수량산출서(보도육교)" xfId="6687" xr:uid="{00000000-0005-0000-0000-00009D190000}"/>
    <cellStyle name="_전체내역_역삼동619주변외 개소 수량산출서(수정)_수량산출서(영희초등학교)_수량산출서(보도육교)_수량산출서(보도육교) 2" xfId="10952" xr:uid="{00000000-0005-0000-0000-00009E190000}"/>
    <cellStyle name="_전체내역_역삼동619주변외 개소 수량산출서(수정)_수량산출서(영희초등학교)_수량산출서(보도육교)_수량산출서(양재천)" xfId="6688" xr:uid="{00000000-0005-0000-0000-00009F190000}"/>
    <cellStyle name="_전체내역_역삼동619주변외 개소 수량산출서(수정)_수량산출서(영희초등학교)_수량산출서(보도육교)_수량산출서(양재천) 2" xfId="10953" xr:uid="{00000000-0005-0000-0000-0000A0190000}"/>
    <cellStyle name="_전체내역_역삼동619주변외 개소 수량산출서(수정)_수량산출서_개포동 달터공원외2개소" xfId="6689" xr:uid="{00000000-0005-0000-0000-0000A1190000}"/>
    <cellStyle name="_전체내역_역삼동619주변외 개소 수량산출서(수정)_수량산출서_개포동 달터공원외2개소 2" xfId="10954" xr:uid="{00000000-0005-0000-0000-0000A2190000}"/>
    <cellStyle name="_전체내역_역삼동619주변외 개소 수량산출서(수정)_수량산출서_개포동 달터공원외2개소_개원길경기여고주변외3최종" xfId="6690" xr:uid="{00000000-0005-0000-0000-0000A3190000}"/>
    <cellStyle name="_전체내역_역삼동619주변외 개소 수량산출서(수정)_수량산출서_개포동 달터공원외2개소_개원길경기여고주변외3최종 2" xfId="10955" xr:uid="{00000000-0005-0000-0000-0000A4190000}"/>
    <cellStyle name="_전체내역_역삼동619주변외 개소 수량산출서(수정)_수량산출서_개포동 달터공원외2개소_수서동하나로길외1개소1차설계" xfId="6691" xr:uid="{00000000-0005-0000-0000-0000A5190000}"/>
    <cellStyle name="_전체내역_역삼동619주변외 개소 수량산출서(수정)_수량산출서_개포동 달터공원외2개소_수서동하나로길외1개소1차설계 2" xfId="10956" xr:uid="{00000000-0005-0000-0000-0000A6190000}"/>
    <cellStyle name="_전체내역_역삼동619주변외 개소 수량산출서(수정)_수량산출서_수량산출서(보도육교)" xfId="6692" xr:uid="{00000000-0005-0000-0000-0000A7190000}"/>
    <cellStyle name="_전체내역_역삼동619주변외 개소 수량산출서(수정)_수량산출서_수량산출서(보도육교) 2" xfId="10957" xr:uid="{00000000-0005-0000-0000-0000A8190000}"/>
    <cellStyle name="_전체내역_역삼동619주변외 개소 수량산출서(수정)_수량산출서_수량산출서(보도육교)_수량산출서(보도육교)" xfId="6693" xr:uid="{00000000-0005-0000-0000-0000A9190000}"/>
    <cellStyle name="_전체내역_역삼동619주변외 개소 수량산출서(수정)_수량산출서_수량산출서(보도육교)_수량산출서(보도육교) 2" xfId="10958" xr:uid="{00000000-0005-0000-0000-0000AA190000}"/>
    <cellStyle name="_전체내역_역삼동619주변외 개소 수량산출서(수정)_수량산출서_수량산출서(보도육교)_수량산출서(양재천)" xfId="6694" xr:uid="{00000000-0005-0000-0000-0000AB190000}"/>
    <cellStyle name="_전체내역_역삼동619주변외 개소 수량산출서(수정)_수량산출서_수량산출서(보도육교)_수량산출서(양재천) 2" xfId="10959" xr:uid="{00000000-0005-0000-0000-0000AC190000}"/>
    <cellStyle name="_전체내역_역삼동619주변외 개소 수량산출서(수정)_역삼동619주변외 개소 수량산출서(수정)" xfId="6695" xr:uid="{00000000-0005-0000-0000-0000AD190000}"/>
    <cellStyle name="_전체내역_역삼동619주변외 개소 수량산출서(수정)_역삼동619주변외 개소 수량산출서(수정) 2" xfId="10960" xr:uid="{00000000-0005-0000-0000-0000AE190000}"/>
    <cellStyle name="_전체내역_역삼동619주변외 개소 수량산출서(수정)_역삼동619주변외 개소 수량산출서(수정)_개포동 달터공원외2개소" xfId="6696" xr:uid="{00000000-0005-0000-0000-0000AF190000}"/>
    <cellStyle name="_전체내역_역삼동619주변외 개소 수량산출서(수정)_역삼동619주변외 개소 수량산출서(수정)_개포동 달터공원외2개소 2" xfId="10961" xr:uid="{00000000-0005-0000-0000-0000B0190000}"/>
    <cellStyle name="_전체내역_역삼동619주변외 개소 수량산출서(수정)_역삼동619주변외 개소 수량산출서(수정)_개포동 달터공원외2개소_개원길경기여고주변외3최종" xfId="6697" xr:uid="{00000000-0005-0000-0000-0000B1190000}"/>
    <cellStyle name="_전체내역_역삼동619주변외 개소 수량산출서(수정)_역삼동619주변외 개소 수량산출서(수정)_개포동 달터공원외2개소_개원길경기여고주변외3최종 2" xfId="10962" xr:uid="{00000000-0005-0000-0000-0000B2190000}"/>
    <cellStyle name="_전체내역_역삼동619주변외 개소 수량산출서(수정)_역삼동619주변외 개소 수량산출서(수정)_개포동 달터공원외2개소_수서동하나로길외1개소1차설계" xfId="6698" xr:uid="{00000000-0005-0000-0000-0000B3190000}"/>
    <cellStyle name="_전체내역_역삼동619주변외 개소 수량산출서(수정)_역삼동619주변외 개소 수량산출서(수정)_개포동 달터공원외2개소_수서동하나로길외1개소1차설계 2" xfId="10963" xr:uid="{00000000-0005-0000-0000-0000B4190000}"/>
    <cellStyle name="_전체내역_역삼동619주변외 개소 수량산출서(수정)_역삼동619주변외 개소 수량산출서(수정)_수량산출서(보도육교)" xfId="6699" xr:uid="{00000000-0005-0000-0000-0000B5190000}"/>
    <cellStyle name="_전체내역_역삼동619주변외 개소 수량산출서(수정)_역삼동619주변외 개소 수량산출서(수정)_수량산출서(보도육교) 2" xfId="10964" xr:uid="{00000000-0005-0000-0000-0000B6190000}"/>
    <cellStyle name="_전체내역_역삼동619주변외 개소 수량산출서(수정)_역삼동619주변외 개소 수량산출서(수정)_수량산출서(보도육교)_수량산출서(보도육교)" xfId="6700" xr:uid="{00000000-0005-0000-0000-0000B7190000}"/>
    <cellStyle name="_전체내역_역삼동619주변외 개소 수량산출서(수정)_역삼동619주변외 개소 수량산출서(수정)_수량산출서(보도육교)_수량산출서(보도육교) 2" xfId="10965" xr:uid="{00000000-0005-0000-0000-0000B8190000}"/>
    <cellStyle name="_전체내역_역삼동619주변외 개소 수량산출서(수정)_역삼동619주변외 개소 수량산출서(수정)_수량산출서(보도육교)_수량산출서(양재천)" xfId="6701" xr:uid="{00000000-0005-0000-0000-0000B9190000}"/>
    <cellStyle name="_전체내역_역삼동619주변외 개소 수량산출서(수정)_역삼동619주변외 개소 수량산출서(수정)_수량산출서(보도육교)_수량산출서(양재천) 2" xfId="10966" xr:uid="{00000000-0005-0000-0000-0000BA190000}"/>
    <cellStyle name="_전체내역_역삼동619주변외 개소 수량산출서(수정)_영희초교 설계(탄성2+2.65보도 )" xfId="6702" xr:uid="{00000000-0005-0000-0000-0000BB190000}"/>
    <cellStyle name="_전체내역_역삼동619주변외 개소 수량산출서(수정)_영희초교 설계(탄성2+2.65보도 ) 2" xfId="10967" xr:uid="{00000000-0005-0000-0000-0000BC190000}"/>
    <cellStyle name="_전체내역_역삼동619주변외 개소 수량산출서(수정)_영희초교 설계(탄성2+2.65보도 )_개포동 달터공원외2개소" xfId="6703" xr:uid="{00000000-0005-0000-0000-0000BD190000}"/>
    <cellStyle name="_전체내역_역삼동619주변외 개소 수량산출서(수정)_영희초교 설계(탄성2+2.65보도 )_개포동 달터공원외2개소 2" xfId="10968" xr:uid="{00000000-0005-0000-0000-0000BE190000}"/>
    <cellStyle name="_전체내역_역삼동619주변외 개소 수량산출서(수정)_영희초교 설계(탄성2+2.65보도 )_개포동 달터공원외2개소_개원길경기여고주변외3최종" xfId="6704" xr:uid="{00000000-0005-0000-0000-0000BF190000}"/>
    <cellStyle name="_전체내역_역삼동619주변외 개소 수량산출서(수정)_영희초교 설계(탄성2+2.65보도 )_개포동 달터공원외2개소_개원길경기여고주변외3최종 2" xfId="10969" xr:uid="{00000000-0005-0000-0000-0000C0190000}"/>
    <cellStyle name="_전체내역_역삼동619주변외 개소 수량산출서(수정)_영희초교 설계(탄성2+2.65보도 )_개포동 달터공원외2개소_수서동하나로길외1개소1차설계" xfId="6705" xr:uid="{00000000-0005-0000-0000-0000C1190000}"/>
    <cellStyle name="_전체내역_역삼동619주변외 개소 수량산출서(수정)_영희초교 설계(탄성2+2.65보도 )_개포동 달터공원외2개소_수서동하나로길외1개소1차설계 2" xfId="10970" xr:uid="{00000000-0005-0000-0000-0000C2190000}"/>
    <cellStyle name="_전체내역_역삼동619주변외 개소 수량산출서(수정)_영희초교 설계(탄성2+2.65보도 )_수량산출서(보도육교)" xfId="6706" xr:uid="{00000000-0005-0000-0000-0000C3190000}"/>
    <cellStyle name="_전체내역_역삼동619주변외 개소 수량산출서(수정)_영희초교 설계(탄성2+2.65보도 )_수량산출서(보도육교) 2" xfId="10971" xr:uid="{00000000-0005-0000-0000-0000C4190000}"/>
    <cellStyle name="_전체내역_역삼동619주변외 개소 수량산출서(수정)_영희초교 설계(탄성2+2.65보도 )_수량산출서(보도육교)_수량산출서(보도육교)" xfId="6707" xr:uid="{00000000-0005-0000-0000-0000C5190000}"/>
    <cellStyle name="_전체내역_역삼동619주변외 개소 수량산출서(수정)_영희초교 설계(탄성2+2.65보도 )_수량산출서(보도육교)_수량산출서(보도육교) 2" xfId="10972" xr:uid="{00000000-0005-0000-0000-0000C6190000}"/>
    <cellStyle name="_전체내역_역삼동619주변외 개소 수량산출서(수정)_영희초교 설계(탄성2+2.65보도 )_수량산출서(보도육교)_수량산출서(양재천)" xfId="6708" xr:uid="{00000000-0005-0000-0000-0000C7190000}"/>
    <cellStyle name="_전체내역_역삼동619주변외 개소 수량산출서(수정)_영희초교 설계(탄성2+2.65보도 )_수량산출서(보도육교)_수량산출서(양재천) 2" xfId="10973" xr:uid="{00000000-0005-0000-0000-0000C8190000}"/>
    <cellStyle name="_전체내역_역삼동769주변외 2개소 수량산출서" xfId="6709" xr:uid="{00000000-0005-0000-0000-0000C9190000}"/>
    <cellStyle name="_전체내역_역삼동769주변외 2개소 수량산출서 2" xfId="10974" xr:uid="{00000000-0005-0000-0000-0000CA190000}"/>
    <cellStyle name="_전체내역_역삼동769주변외 2개소 수량산출서_개포동 달터공원외2개소" xfId="6710" xr:uid="{00000000-0005-0000-0000-0000CB190000}"/>
    <cellStyle name="_전체내역_역삼동769주변외 2개소 수량산출서_개포동 달터공원외2개소 2" xfId="10975" xr:uid="{00000000-0005-0000-0000-0000CC190000}"/>
    <cellStyle name="_전체내역_역삼동769주변외 2개소 수량산출서_개포동 달터공원외2개소_개원길경기여고주변외3최종" xfId="6711" xr:uid="{00000000-0005-0000-0000-0000CD190000}"/>
    <cellStyle name="_전체내역_역삼동769주변외 2개소 수량산출서_개포동 달터공원외2개소_개원길경기여고주변외3최종 2" xfId="10976" xr:uid="{00000000-0005-0000-0000-0000CE190000}"/>
    <cellStyle name="_전체내역_역삼동769주변외 2개소 수량산출서_개포동 달터공원외2개소_수서동하나로길외1개소1차설계" xfId="6712" xr:uid="{00000000-0005-0000-0000-0000CF190000}"/>
    <cellStyle name="_전체내역_역삼동769주변외 2개소 수량산출서_개포동 달터공원외2개소_수서동하나로길외1개소1차설계 2" xfId="10977" xr:uid="{00000000-0005-0000-0000-0000D0190000}"/>
    <cellStyle name="_전체내역_역삼동769주변외 2개소 수량산출서_수량산출서" xfId="6713" xr:uid="{00000000-0005-0000-0000-0000D1190000}"/>
    <cellStyle name="_전체내역_역삼동769주변외 2개소 수량산출서_수량산출서 2" xfId="10978" xr:uid="{00000000-0005-0000-0000-0000D2190000}"/>
    <cellStyle name="_전체내역_역삼동769주변외 2개소 수량산출서_수량산출서(보도육교)" xfId="6714" xr:uid="{00000000-0005-0000-0000-0000D3190000}"/>
    <cellStyle name="_전체내역_역삼동769주변외 2개소 수량산출서_수량산출서(보도육교) 2" xfId="10979" xr:uid="{00000000-0005-0000-0000-0000D4190000}"/>
    <cellStyle name="_전체내역_역삼동769주변외 2개소 수량산출서_수량산출서(보도육교)_수량산출서(보도육교)" xfId="6715" xr:uid="{00000000-0005-0000-0000-0000D5190000}"/>
    <cellStyle name="_전체내역_역삼동769주변외 2개소 수량산출서_수량산출서(보도육교)_수량산출서(보도육교) 2" xfId="10980" xr:uid="{00000000-0005-0000-0000-0000D6190000}"/>
    <cellStyle name="_전체내역_역삼동769주변외 2개소 수량산출서_수량산출서(보도육교)_수량산출서(양재천)" xfId="6716" xr:uid="{00000000-0005-0000-0000-0000D7190000}"/>
    <cellStyle name="_전체내역_역삼동769주변외 2개소 수량산출서_수량산출서(보도육교)_수량산출서(양재천) 2" xfId="10981" xr:uid="{00000000-0005-0000-0000-0000D8190000}"/>
    <cellStyle name="_전체내역_역삼동769주변외 2개소 수량산출서_수량산출서(영희초등학교)" xfId="6717" xr:uid="{00000000-0005-0000-0000-0000D9190000}"/>
    <cellStyle name="_전체내역_역삼동769주변외 2개소 수량산출서_수량산출서(영희초등학교) 2" xfId="10982" xr:uid="{00000000-0005-0000-0000-0000DA190000}"/>
    <cellStyle name="_전체내역_역삼동769주변외 2개소 수량산출서_수량산출서(영희초등학교)_개포동 달터공원외2개소" xfId="6718" xr:uid="{00000000-0005-0000-0000-0000DB190000}"/>
    <cellStyle name="_전체내역_역삼동769주변외 2개소 수량산출서_수량산출서(영희초등학교)_개포동 달터공원외2개소 2" xfId="10983" xr:uid="{00000000-0005-0000-0000-0000DC190000}"/>
    <cellStyle name="_전체내역_역삼동769주변외 2개소 수량산출서_수량산출서(영희초등학교)_개포동 달터공원외2개소_개원길경기여고주변외3최종" xfId="6719" xr:uid="{00000000-0005-0000-0000-0000DD190000}"/>
    <cellStyle name="_전체내역_역삼동769주변외 2개소 수량산출서_수량산출서(영희초등학교)_개포동 달터공원외2개소_개원길경기여고주변외3최종 2" xfId="10984" xr:uid="{00000000-0005-0000-0000-0000DE190000}"/>
    <cellStyle name="_전체내역_역삼동769주변외 2개소 수량산출서_수량산출서(영희초등학교)_개포동 달터공원외2개소_수서동하나로길외1개소1차설계" xfId="6720" xr:uid="{00000000-0005-0000-0000-0000DF190000}"/>
    <cellStyle name="_전체내역_역삼동769주변외 2개소 수량산출서_수량산출서(영희초등학교)_개포동 달터공원외2개소_수서동하나로길외1개소1차설계 2" xfId="10985" xr:uid="{00000000-0005-0000-0000-0000E0190000}"/>
    <cellStyle name="_전체내역_역삼동769주변외 2개소 수량산출서_수량산출서(영희초등학교)_수량산출서(보도육교)" xfId="6721" xr:uid="{00000000-0005-0000-0000-0000E1190000}"/>
    <cellStyle name="_전체내역_역삼동769주변외 2개소 수량산출서_수량산출서(영희초등학교)_수량산출서(보도육교) 2" xfId="10986" xr:uid="{00000000-0005-0000-0000-0000E2190000}"/>
    <cellStyle name="_전체내역_역삼동769주변외 2개소 수량산출서_수량산출서(영희초등학교)_수량산출서(보도육교)_수량산출서(보도육교)" xfId="6722" xr:uid="{00000000-0005-0000-0000-0000E3190000}"/>
    <cellStyle name="_전체내역_역삼동769주변외 2개소 수량산출서_수량산출서(영희초등학교)_수량산출서(보도육교)_수량산출서(보도육교) 2" xfId="10987" xr:uid="{00000000-0005-0000-0000-0000E4190000}"/>
    <cellStyle name="_전체내역_역삼동769주변외 2개소 수량산출서_수량산출서(영희초등학교)_수량산출서(보도육교)_수량산출서(양재천)" xfId="6723" xr:uid="{00000000-0005-0000-0000-0000E5190000}"/>
    <cellStyle name="_전체내역_역삼동769주변외 2개소 수량산출서_수량산출서(영희초등학교)_수량산출서(보도육교)_수량산출서(양재천) 2" xfId="10988" xr:uid="{00000000-0005-0000-0000-0000E6190000}"/>
    <cellStyle name="_전체내역_역삼동769주변외 2개소 수량산출서_수량산출서_개포동 달터공원외2개소" xfId="6724" xr:uid="{00000000-0005-0000-0000-0000E7190000}"/>
    <cellStyle name="_전체내역_역삼동769주변외 2개소 수량산출서_수량산출서_개포동 달터공원외2개소 2" xfId="10989" xr:uid="{00000000-0005-0000-0000-0000E8190000}"/>
    <cellStyle name="_전체내역_역삼동769주변외 2개소 수량산출서_수량산출서_개포동 달터공원외2개소_개원길경기여고주변외3최종" xfId="6725" xr:uid="{00000000-0005-0000-0000-0000E9190000}"/>
    <cellStyle name="_전체내역_역삼동769주변외 2개소 수량산출서_수량산출서_개포동 달터공원외2개소_개원길경기여고주변외3최종 2" xfId="10990" xr:uid="{00000000-0005-0000-0000-0000EA190000}"/>
    <cellStyle name="_전체내역_역삼동769주변외 2개소 수량산출서_수량산출서_개포동 달터공원외2개소_수서동하나로길외1개소1차설계" xfId="6726" xr:uid="{00000000-0005-0000-0000-0000EB190000}"/>
    <cellStyle name="_전체내역_역삼동769주변외 2개소 수량산출서_수량산출서_개포동 달터공원외2개소_수서동하나로길외1개소1차설계 2" xfId="10991" xr:uid="{00000000-0005-0000-0000-0000EC190000}"/>
    <cellStyle name="_전체내역_역삼동769주변외 2개소 수량산출서_수량산출서_수량산출서(보도육교)" xfId="6727" xr:uid="{00000000-0005-0000-0000-0000ED190000}"/>
    <cellStyle name="_전체내역_역삼동769주변외 2개소 수량산출서_수량산출서_수량산출서(보도육교) 2" xfId="10992" xr:uid="{00000000-0005-0000-0000-0000EE190000}"/>
    <cellStyle name="_전체내역_역삼동769주변외 2개소 수량산출서_수량산출서_수량산출서(보도육교)_수량산출서(보도육교)" xfId="6728" xr:uid="{00000000-0005-0000-0000-0000EF190000}"/>
    <cellStyle name="_전체내역_역삼동769주변외 2개소 수량산출서_수량산출서_수량산출서(보도육교)_수량산출서(보도육교) 2" xfId="10993" xr:uid="{00000000-0005-0000-0000-0000F0190000}"/>
    <cellStyle name="_전체내역_역삼동769주변외 2개소 수량산출서_수량산출서_수량산출서(보도육교)_수량산출서(양재천)" xfId="6729" xr:uid="{00000000-0005-0000-0000-0000F1190000}"/>
    <cellStyle name="_전체내역_역삼동769주변외 2개소 수량산출서_수량산출서_수량산출서(보도육교)_수량산출서(양재천) 2" xfId="10994" xr:uid="{00000000-0005-0000-0000-0000F2190000}"/>
    <cellStyle name="_전체내역_역삼동769주변외 2개소 수량산출서_역삼동619주변외 개소 수량산출서(수정)" xfId="6730" xr:uid="{00000000-0005-0000-0000-0000F3190000}"/>
    <cellStyle name="_전체내역_역삼동769주변외 2개소 수량산출서_역삼동619주변외 개소 수량산출서(수정) 2" xfId="10995" xr:uid="{00000000-0005-0000-0000-0000F4190000}"/>
    <cellStyle name="_전체내역_역삼동769주변외 2개소 수량산출서_역삼동619주변외 개소 수량산출서(수정)_개포동 달터공원외2개소" xfId="6731" xr:uid="{00000000-0005-0000-0000-0000F5190000}"/>
    <cellStyle name="_전체내역_역삼동769주변외 2개소 수량산출서_역삼동619주변외 개소 수량산출서(수정)_개포동 달터공원외2개소 2" xfId="10996" xr:uid="{00000000-0005-0000-0000-0000F6190000}"/>
    <cellStyle name="_전체내역_역삼동769주변외 2개소 수량산출서_역삼동619주변외 개소 수량산출서(수정)_개포동 달터공원외2개소_개원길경기여고주변외3최종" xfId="6732" xr:uid="{00000000-0005-0000-0000-0000F7190000}"/>
    <cellStyle name="_전체내역_역삼동769주변외 2개소 수량산출서_역삼동619주변외 개소 수량산출서(수정)_개포동 달터공원외2개소_개원길경기여고주변외3최종 2" xfId="10997" xr:uid="{00000000-0005-0000-0000-0000F8190000}"/>
    <cellStyle name="_전체내역_역삼동769주변외 2개소 수량산출서_역삼동619주변외 개소 수량산출서(수정)_개포동 달터공원외2개소_수서동하나로길외1개소1차설계" xfId="6733" xr:uid="{00000000-0005-0000-0000-0000F9190000}"/>
    <cellStyle name="_전체내역_역삼동769주변외 2개소 수량산출서_역삼동619주변외 개소 수량산출서(수정)_개포동 달터공원외2개소_수서동하나로길외1개소1차설계 2" xfId="10998" xr:uid="{00000000-0005-0000-0000-0000FA190000}"/>
    <cellStyle name="_전체내역_역삼동769주변외 2개소 수량산출서_역삼동619주변외 개소 수량산출서(수정)_수량산출서(보도육교)" xfId="6734" xr:uid="{00000000-0005-0000-0000-0000FB190000}"/>
    <cellStyle name="_전체내역_역삼동769주변외 2개소 수량산출서_역삼동619주변외 개소 수량산출서(수정)_수량산출서(보도육교) 2" xfId="10999" xr:uid="{00000000-0005-0000-0000-0000FC190000}"/>
    <cellStyle name="_전체내역_역삼동769주변외 2개소 수량산출서_역삼동619주변외 개소 수량산출서(수정)_수량산출서(보도육교)_수량산출서(보도육교)" xfId="6735" xr:uid="{00000000-0005-0000-0000-0000FD190000}"/>
    <cellStyle name="_전체내역_역삼동769주변외 2개소 수량산출서_역삼동619주변외 개소 수량산출서(수정)_수량산출서(보도육교)_수량산출서(보도육교) 2" xfId="11000" xr:uid="{00000000-0005-0000-0000-0000FE190000}"/>
    <cellStyle name="_전체내역_역삼동769주변외 2개소 수량산출서_역삼동619주변외 개소 수량산출서(수정)_수량산출서(보도육교)_수량산출서(양재천)" xfId="6736" xr:uid="{00000000-0005-0000-0000-0000FF190000}"/>
    <cellStyle name="_전체내역_역삼동769주변외 2개소 수량산출서_역삼동619주변외 개소 수량산출서(수정)_수량산출서(보도육교)_수량산출서(양재천) 2" xfId="11001" xr:uid="{00000000-0005-0000-0000-0000001A0000}"/>
    <cellStyle name="_전체내역_역삼동769주변외 2개소 수량산출서_영희초교 설계(탄성2+2.65보도 )" xfId="6737" xr:uid="{00000000-0005-0000-0000-0000011A0000}"/>
    <cellStyle name="_전체내역_역삼동769주변외 2개소 수량산출서_영희초교 설계(탄성2+2.65보도 ) 2" xfId="11002" xr:uid="{00000000-0005-0000-0000-0000021A0000}"/>
    <cellStyle name="_전체내역_역삼동769주변외 2개소 수량산출서_영희초교 설계(탄성2+2.65보도 )_개포동 달터공원외2개소" xfId="6738" xr:uid="{00000000-0005-0000-0000-0000031A0000}"/>
    <cellStyle name="_전체내역_역삼동769주변외 2개소 수량산출서_영희초교 설계(탄성2+2.65보도 )_개포동 달터공원외2개소 2" xfId="11003" xr:uid="{00000000-0005-0000-0000-0000041A0000}"/>
    <cellStyle name="_전체내역_역삼동769주변외 2개소 수량산출서_영희초교 설계(탄성2+2.65보도 )_개포동 달터공원외2개소_개원길경기여고주변외3최종" xfId="6739" xr:uid="{00000000-0005-0000-0000-0000051A0000}"/>
    <cellStyle name="_전체내역_역삼동769주변외 2개소 수량산출서_영희초교 설계(탄성2+2.65보도 )_개포동 달터공원외2개소_개원길경기여고주변외3최종 2" xfId="11004" xr:uid="{00000000-0005-0000-0000-0000061A0000}"/>
    <cellStyle name="_전체내역_역삼동769주변외 2개소 수량산출서_영희초교 설계(탄성2+2.65보도 )_개포동 달터공원외2개소_수서동하나로길외1개소1차설계" xfId="6740" xr:uid="{00000000-0005-0000-0000-0000071A0000}"/>
    <cellStyle name="_전체내역_역삼동769주변외 2개소 수량산출서_영희초교 설계(탄성2+2.65보도 )_개포동 달터공원외2개소_수서동하나로길외1개소1차설계 2" xfId="11005" xr:uid="{00000000-0005-0000-0000-0000081A0000}"/>
    <cellStyle name="_전체내역_역삼동769주변외 2개소 수량산출서_영희초교 설계(탄성2+2.65보도 )_수량산출서(보도육교)" xfId="6741" xr:uid="{00000000-0005-0000-0000-0000091A0000}"/>
    <cellStyle name="_전체내역_역삼동769주변외 2개소 수량산출서_영희초교 설계(탄성2+2.65보도 )_수량산출서(보도육교) 2" xfId="11006" xr:uid="{00000000-0005-0000-0000-00000A1A0000}"/>
    <cellStyle name="_전체내역_역삼동769주변외 2개소 수량산출서_영희초교 설계(탄성2+2.65보도 )_수량산출서(보도육교)_수량산출서(보도육교)" xfId="6742" xr:uid="{00000000-0005-0000-0000-00000B1A0000}"/>
    <cellStyle name="_전체내역_역삼동769주변외 2개소 수량산출서_영희초교 설계(탄성2+2.65보도 )_수량산출서(보도육교)_수량산출서(보도육교) 2" xfId="11007" xr:uid="{00000000-0005-0000-0000-00000C1A0000}"/>
    <cellStyle name="_전체내역_역삼동769주변외 2개소 수량산출서_영희초교 설계(탄성2+2.65보도 )_수량산출서(보도육교)_수량산출서(양재천)" xfId="6743" xr:uid="{00000000-0005-0000-0000-00000D1A0000}"/>
    <cellStyle name="_전체내역_역삼동769주변외 2개소 수량산출서_영희초교 설계(탄성2+2.65보도 )_수량산출서(보도육교)_수량산출서(양재천) 2" xfId="11008" xr:uid="{00000000-0005-0000-0000-00000E1A0000}"/>
    <cellStyle name="_제1중계펌프장" xfId="156" xr:uid="{00000000-0005-0000-0000-00000F1A0000}"/>
    <cellStyle name="_제3차 정산내역서" xfId="6744" xr:uid="{00000000-0005-0000-0000-0000101A0000}"/>
    <cellStyle name="_제3차 정산내역서 2" xfId="11010" xr:uid="{00000000-0005-0000-0000-0000111A0000}"/>
    <cellStyle name="_제3차 정산내역서 3" xfId="11009" xr:uid="{00000000-0005-0000-0000-0000121A0000}"/>
    <cellStyle name="_제3차 정산내역서_도로굴착 복구비 정비대장-1" xfId="6745" xr:uid="{00000000-0005-0000-0000-0000131A0000}"/>
    <cellStyle name="_제3차 정산내역서_도로굴착 복구비 정비대장-1 2" xfId="11012" xr:uid="{00000000-0005-0000-0000-0000141A0000}"/>
    <cellStyle name="_제3차 정산내역서_도로굴착 복구비 정비대장-1 3" xfId="11011" xr:uid="{00000000-0005-0000-0000-0000151A0000}"/>
    <cellStyle name="_제연계산서(공분)" xfId="11013" xr:uid="{00000000-0005-0000-0000-0000161A0000}"/>
    <cellStyle name="_제연계산서(공분)_소화계산서(제연압력조종가능)-20070801" xfId="11014" xr:uid="{00000000-0005-0000-0000-0000171A0000}"/>
    <cellStyle name="_제연계산서(공분)_소화계산서(제연압력조종가능)-20070801_제연계산서4BL" xfId="11015" xr:uid="{00000000-0005-0000-0000-0000181A0000}"/>
    <cellStyle name="_제연계산서(공분)_제연계산서3BL" xfId="11016" xr:uid="{00000000-0005-0000-0000-0000191A0000}"/>
    <cellStyle name="_제연계산서(공분)_제연계산서3BL_제연계산서4BL" xfId="11017" xr:uid="{00000000-0005-0000-0000-00001A1A0000}"/>
    <cellStyle name="_제연계산서(국임)" xfId="11018" xr:uid="{00000000-0005-0000-0000-00001B1A0000}"/>
    <cellStyle name="_제연계산서(국임)_제연계산서4BL" xfId="11019" xr:uid="{00000000-0005-0000-0000-00001C1A0000}"/>
    <cellStyle name="_준공(경인로)" xfId="6746" xr:uid="{00000000-0005-0000-0000-00001D1A0000}"/>
    <cellStyle name="_준공(경인로) 2" xfId="11020" xr:uid="{00000000-0005-0000-0000-00001E1A0000}"/>
    <cellStyle name="_준공내역(건축-수정본)" xfId="157" xr:uid="{00000000-0005-0000-0000-00001F1A0000}"/>
    <cellStyle name="_중계펌프장" xfId="158" xr:uid="{00000000-0005-0000-0000-0000201A0000}"/>
    <cellStyle name="_중앙로개발 계약내역서111" xfId="11021" xr:uid="{00000000-0005-0000-0000-0000211A0000}"/>
    <cellStyle name="_지장물조서(하남시)" xfId="6747" xr:uid="{00000000-0005-0000-0000-0000221A0000}"/>
    <cellStyle name="_지장물조서(하남시) 2" xfId="11022" xr:uid="{00000000-0005-0000-0000-0000231A0000}"/>
    <cellStyle name="_지정과제1분기실적(확정990408)" xfId="159" xr:uid="{00000000-0005-0000-0000-0000241A0000}"/>
    <cellStyle name="_지정과제1분기실적(확정990408)_1" xfId="160" xr:uid="{00000000-0005-0000-0000-0000251A0000}"/>
    <cellStyle name="_지정과제1분기실적(확정990408)_1 2" xfId="11023" xr:uid="{00000000-0005-0000-0000-0000261A0000}"/>
    <cellStyle name="_지정과제2차심의list" xfId="161" xr:uid="{00000000-0005-0000-0000-0000271A0000}"/>
    <cellStyle name="_지정과제2차심의list 2" xfId="11024" xr:uid="{00000000-0005-0000-0000-0000281A0000}"/>
    <cellStyle name="_지정과제2차심의list_1" xfId="162" xr:uid="{00000000-0005-0000-0000-0000291A0000}"/>
    <cellStyle name="_지정과제2차심의list_1 2" xfId="11025" xr:uid="{00000000-0005-0000-0000-00002A1A0000}"/>
    <cellStyle name="_지정과제2차심의list_2" xfId="163" xr:uid="{00000000-0005-0000-0000-00002B1A0000}"/>
    <cellStyle name="_지정과제2차심의결과" xfId="164" xr:uid="{00000000-0005-0000-0000-00002C1A0000}"/>
    <cellStyle name="_지정과제2차심의결과(금액조정후최종)" xfId="165" xr:uid="{00000000-0005-0000-0000-00002D1A0000}"/>
    <cellStyle name="_지정과제2차심의결과(금액조정후최종)_1" xfId="166" xr:uid="{00000000-0005-0000-0000-00002E1A0000}"/>
    <cellStyle name="_지정과제2차심의결과(금액조정후최종)_1 2" xfId="11026" xr:uid="{00000000-0005-0000-0000-00002F1A0000}"/>
    <cellStyle name="_지정과제2차심의결과(금액조정후최종)_1_경영개선실적보고(전주공장)" xfId="167" xr:uid="{00000000-0005-0000-0000-0000301A0000}"/>
    <cellStyle name="_지정과제2차심의결과(금액조정후최종)_1_경영개선실적보고(전주공장) 2" xfId="11027" xr:uid="{00000000-0005-0000-0000-0000311A0000}"/>
    <cellStyle name="_지정과제2차심의결과(금액조정후최종)_1_별첨1_2" xfId="168" xr:uid="{00000000-0005-0000-0000-0000321A0000}"/>
    <cellStyle name="_지정과제2차심의결과(금액조정후최종)_1_제안과제집계표(공장전체)" xfId="169" xr:uid="{00000000-0005-0000-0000-0000331A0000}"/>
    <cellStyle name="_지정과제2차심의결과(금액조정후최종)_1_제안과제집계표(공장전체) 2" xfId="11028" xr:uid="{00000000-0005-0000-0000-0000341A0000}"/>
    <cellStyle name="_지정과제2차심의결과(금액조정후최종)_경영개선실적보고(전주공장)" xfId="170" xr:uid="{00000000-0005-0000-0000-0000351A0000}"/>
    <cellStyle name="_지정과제2차심의결과(금액조정후최종)_별첨1_2" xfId="171" xr:uid="{00000000-0005-0000-0000-0000361A0000}"/>
    <cellStyle name="_지정과제2차심의결과(금액조정후최종)_별첨1_2 2" xfId="11029" xr:uid="{00000000-0005-0000-0000-0000371A0000}"/>
    <cellStyle name="_지정과제2차심의결과(금액조정후최종)_제안과제집계표(공장전체)" xfId="172" xr:uid="{00000000-0005-0000-0000-0000381A0000}"/>
    <cellStyle name="_지정과제2차심의결과_1" xfId="173" xr:uid="{00000000-0005-0000-0000-0000391A0000}"/>
    <cellStyle name="_지정과제2차심의결과_1 2" xfId="11030" xr:uid="{00000000-0005-0000-0000-00003A1A0000}"/>
    <cellStyle name="_직접경비" xfId="11031" xr:uid="{00000000-0005-0000-0000-00003B1A0000}"/>
    <cellStyle name="_집수정" xfId="11032" xr:uid="{00000000-0005-0000-0000-00003C1A0000}"/>
    <cellStyle name="_집중관리(981231)" xfId="174" xr:uid="{00000000-0005-0000-0000-00003D1A0000}"/>
    <cellStyle name="_집중관리(981231) 2" xfId="11033" xr:uid="{00000000-0005-0000-0000-00003E1A0000}"/>
    <cellStyle name="_집중관리(981231)_1" xfId="175" xr:uid="{00000000-0005-0000-0000-00003F1A0000}"/>
    <cellStyle name="_집중관리(지정과제및 양식)" xfId="176" xr:uid="{00000000-0005-0000-0000-0000401A0000}"/>
    <cellStyle name="_집중관리(지정과제및 양식)_1" xfId="177" xr:uid="{00000000-0005-0000-0000-0000411A0000}"/>
    <cellStyle name="_집중관리(지정과제및 양식)_1 2" xfId="11034" xr:uid="{00000000-0005-0000-0000-0000421A0000}"/>
    <cellStyle name="_차수별 관자재리스트(시도,구도)" xfId="6748" xr:uid="{00000000-0005-0000-0000-0000431A0000}"/>
    <cellStyle name="_차수별 관자재리스트(시도,구도) 2" xfId="11036" xr:uid="{00000000-0005-0000-0000-0000441A0000}"/>
    <cellStyle name="_차수별 관자재리스트(시도,구도) 3" xfId="11035" xr:uid="{00000000-0005-0000-0000-0000451A0000}"/>
    <cellStyle name="_차수별 관자재리스트(시도,구도)_도로굴착 복구비 정비대장-1" xfId="6749" xr:uid="{00000000-0005-0000-0000-0000461A0000}"/>
    <cellStyle name="_차수별 관자재리스트(시도,구도)_도로굴착 복구비 정비대장-1 2" xfId="11038" xr:uid="{00000000-0005-0000-0000-0000471A0000}"/>
    <cellStyle name="_차수별 관자재리스트(시도,구도)_도로굴착 복구비 정비대장-1 3" xfId="11037" xr:uid="{00000000-0005-0000-0000-0000481A0000}"/>
    <cellStyle name="_창(에리트(설치제외)" xfId="11039" xr:uid="{00000000-0005-0000-0000-0000491A0000}"/>
    <cellStyle name="_철근,콘크리트공사(우경건설)하도급 내역" xfId="11040" xr:uid="{00000000-0005-0000-0000-00004A1A0000}"/>
    <cellStyle name="_철콘공사 공내역서" xfId="11041" xr:uid="{00000000-0005-0000-0000-00004B1A0000}"/>
    <cellStyle name="_총괄2회" xfId="178" xr:uid="{00000000-0005-0000-0000-00004C1A0000}"/>
    <cellStyle name="_총괄계약(잠실)" xfId="179" xr:uid="{00000000-0005-0000-0000-00004D1A0000}"/>
    <cellStyle name="_총괄자재집계표" xfId="11042" xr:uid="{00000000-0005-0000-0000-00004E1A0000}"/>
    <cellStyle name="_최종분" xfId="11043" xr:uid="{00000000-0005-0000-0000-00004F1A0000}"/>
    <cellStyle name="_측구내역서 및 일위대가" xfId="6750" xr:uid="{00000000-0005-0000-0000-0000501A0000}"/>
    <cellStyle name="_측구내역서 및 일위대가 2" xfId="11045" xr:uid="{00000000-0005-0000-0000-0000511A0000}"/>
    <cellStyle name="_측구내역서 및 일위대가 3" xfId="11044" xr:uid="{00000000-0005-0000-0000-0000521A0000}"/>
    <cellStyle name="_측구내역서 및 일위대가_개포동 달터공원외2개소" xfId="6751" xr:uid="{00000000-0005-0000-0000-0000531A0000}"/>
    <cellStyle name="_측구내역서 및 일위대가_개포동 달터공원외2개소 2" xfId="11046" xr:uid="{00000000-0005-0000-0000-0000541A0000}"/>
    <cellStyle name="_측구내역서 및 일위대가_개포동 달터공원외2개소_개원길경기여고주변외3최종" xfId="6752" xr:uid="{00000000-0005-0000-0000-0000551A0000}"/>
    <cellStyle name="_측구내역서 및 일위대가_개포동 달터공원외2개소_개원길경기여고주변외3최종 2" xfId="11047" xr:uid="{00000000-0005-0000-0000-0000561A0000}"/>
    <cellStyle name="_측구내역서 및 일위대가_개포동 달터공원외2개소_수서동하나로길외1개소1차설계" xfId="6753" xr:uid="{00000000-0005-0000-0000-0000571A0000}"/>
    <cellStyle name="_측구내역서 및 일위대가_개포동 달터공원외2개소_수서동하나로길외1개소1차설계 2" xfId="11048" xr:uid="{00000000-0005-0000-0000-0000581A0000}"/>
    <cellStyle name="_측구내역서 및 일위대가_대모산길 수량산출서" xfId="6754" xr:uid="{00000000-0005-0000-0000-0000591A0000}"/>
    <cellStyle name="_측구내역서 및 일위대가_대모산길 수량산출서 2" xfId="11049" xr:uid="{00000000-0005-0000-0000-00005A1A0000}"/>
    <cellStyle name="_측구내역서 및 일위대가_대모산길 수량산출서_개포동 달터공원외2개소" xfId="6755" xr:uid="{00000000-0005-0000-0000-00005B1A0000}"/>
    <cellStyle name="_측구내역서 및 일위대가_대모산길 수량산출서_개포동 달터공원외2개소 2" xfId="11050" xr:uid="{00000000-0005-0000-0000-00005C1A0000}"/>
    <cellStyle name="_측구내역서 및 일위대가_대모산길 수량산출서_개포동 달터공원외2개소_개원길경기여고주변외3최종" xfId="6756" xr:uid="{00000000-0005-0000-0000-00005D1A0000}"/>
    <cellStyle name="_측구내역서 및 일위대가_대모산길 수량산출서_개포동 달터공원외2개소_개원길경기여고주변외3최종 2" xfId="11051" xr:uid="{00000000-0005-0000-0000-00005E1A0000}"/>
    <cellStyle name="_측구내역서 및 일위대가_대모산길 수량산출서_개포동 달터공원외2개소_수서동하나로길외1개소1차설계" xfId="6757" xr:uid="{00000000-0005-0000-0000-00005F1A0000}"/>
    <cellStyle name="_측구내역서 및 일위대가_대모산길 수량산출서_개포동 달터공원외2개소_수서동하나로길외1개소1차설계 2" xfId="11052" xr:uid="{00000000-0005-0000-0000-0000601A0000}"/>
    <cellStyle name="_측구내역서 및 일위대가_대모산길 수량산출서_대모산준공-p" xfId="6758" xr:uid="{00000000-0005-0000-0000-0000611A0000}"/>
    <cellStyle name="_측구내역서 및 일위대가_대모산길 수량산출서_대모산준공-p 2" xfId="11053" xr:uid="{00000000-0005-0000-0000-0000621A0000}"/>
    <cellStyle name="_측구내역서 및 일위대가_대모산길 수량산출서_대모산준공-p_개원길경기여고주변외3최종" xfId="6759" xr:uid="{00000000-0005-0000-0000-0000631A0000}"/>
    <cellStyle name="_측구내역서 및 일위대가_대모산길 수량산출서_대모산준공-p_개원길경기여고주변외3최종 2" xfId="11054" xr:uid="{00000000-0005-0000-0000-0000641A0000}"/>
    <cellStyle name="_측구내역서 및 일위대가_대모산길 수량산출서_대모산준공-p_수서동하나로길외1개소1차설계" xfId="6760" xr:uid="{00000000-0005-0000-0000-0000651A0000}"/>
    <cellStyle name="_측구내역서 및 일위대가_대모산길 수량산출서_대모산준공-p_수서동하나로길외1개소1차설계 2" xfId="11055" xr:uid="{00000000-0005-0000-0000-0000661A0000}"/>
    <cellStyle name="_측구내역서 및 일위대가_대모산길 수량산출서_설계서및수량산출서(계약)-설계변경-p" xfId="6761" xr:uid="{00000000-0005-0000-0000-0000671A0000}"/>
    <cellStyle name="_측구내역서 및 일위대가_대모산길 수량산출서_설계서및수량산출서(계약)-설계변경-p 2" xfId="11056" xr:uid="{00000000-0005-0000-0000-0000681A0000}"/>
    <cellStyle name="_측구내역서 및 일위대가_대모산길 수량산출서_설계서및수량산출서(계약)-설계변경-p_개원길경기여고주변외3최종" xfId="6762" xr:uid="{00000000-0005-0000-0000-0000691A0000}"/>
    <cellStyle name="_측구내역서 및 일위대가_대모산길 수량산출서_설계서및수량산출서(계약)-설계변경-p_개원길경기여고주변외3최종 2" xfId="11057" xr:uid="{00000000-0005-0000-0000-00006A1A0000}"/>
    <cellStyle name="_측구내역서 및 일위대가_대모산길 수량산출서_설계서및수량산출서(계약)-설계변경-p_수서동하나로길외1개소1차설계" xfId="6763" xr:uid="{00000000-0005-0000-0000-00006B1A0000}"/>
    <cellStyle name="_측구내역서 및 일위대가_대모산길 수량산출서_설계서및수량산출서(계약)-설계변경-p_수서동하나로길외1개소1차설계 2" xfId="11058" xr:uid="{00000000-0005-0000-0000-00006C1A0000}"/>
    <cellStyle name="_측구내역서 및 일위대가_대모산길 수량산출서_설계서및수량산출서(계약)-설계변경-p-이전비변경" xfId="6764" xr:uid="{00000000-0005-0000-0000-00006D1A0000}"/>
    <cellStyle name="_측구내역서 및 일위대가_대모산길 수량산출서_설계서및수량산출서(계약)-설계변경-p-이전비변경 2" xfId="11059" xr:uid="{00000000-0005-0000-0000-00006E1A0000}"/>
    <cellStyle name="_측구내역서 및 일위대가_대모산길 수량산출서_설계서및수량산출서(계약)-설계변경-p-이전비변경_개원길경기여고주변외3최종" xfId="6765" xr:uid="{00000000-0005-0000-0000-00006F1A0000}"/>
    <cellStyle name="_측구내역서 및 일위대가_대모산길 수량산출서_설계서및수량산출서(계약)-설계변경-p-이전비변경_개원길경기여고주변외3최종 2" xfId="11060" xr:uid="{00000000-0005-0000-0000-0000701A0000}"/>
    <cellStyle name="_측구내역서 및 일위대가_대모산길 수량산출서_설계서및수량산출서(계약)-설계변경-p-이전비변경_수서동하나로길외1개소1차설계" xfId="6766" xr:uid="{00000000-0005-0000-0000-0000711A0000}"/>
    <cellStyle name="_측구내역서 및 일위대가_대모산길 수량산출서_설계서및수량산출서(계약)-설계변경-p-이전비변경_수서동하나로길외1개소1차설계 2" xfId="11061" xr:uid="{00000000-0005-0000-0000-0000721A0000}"/>
    <cellStyle name="_측구내역서 및 일위대가_대모산길 수량산출서_수량산출서" xfId="6767" xr:uid="{00000000-0005-0000-0000-0000731A0000}"/>
    <cellStyle name="_측구내역서 및 일위대가_대모산길 수량산출서_수량산출서 2" xfId="11062" xr:uid="{00000000-0005-0000-0000-0000741A0000}"/>
    <cellStyle name="_측구내역서 및 일위대가_대모산길 수량산출서_수량산출서(보도육교)" xfId="6768" xr:uid="{00000000-0005-0000-0000-0000751A0000}"/>
    <cellStyle name="_측구내역서 및 일위대가_대모산길 수량산출서_수량산출서(보도육교) 2" xfId="11063" xr:uid="{00000000-0005-0000-0000-0000761A0000}"/>
    <cellStyle name="_측구내역서 및 일위대가_대모산길 수량산출서_수량산출서(보도육교)_수량산출서(보도육교)" xfId="6769" xr:uid="{00000000-0005-0000-0000-0000771A0000}"/>
    <cellStyle name="_측구내역서 및 일위대가_대모산길 수량산출서_수량산출서(보도육교)_수량산출서(보도육교) 2" xfId="11064" xr:uid="{00000000-0005-0000-0000-0000781A0000}"/>
    <cellStyle name="_측구내역서 및 일위대가_대모산길 수량산출서_수량산출서(보도육교)_수량산출서(양재천)" xfId="6770" xr:uid="{00000000-0005-0000-0000-0000791A0000}"/>
    <cellStyle name="_측구내역서 및 일위대가_대모산길 수량산출서_수량산출서(보도육교)_수량산출서(양재천) 2" xfId="11065" xr:uid="{00000000-0005-0000-0000-00007A1A0000}"/>
    <cellStyle name="_측구내역서 및 일위대가_대모산길 수량산출서_수량산출서(영희초등학교)" xfId="6771" xr:uid="{00000000-0005-0000-0000-00007B1A0000}"/>
    <cellStyle name="_측구내역서 및 일위대가_대모산길 수량산출서_수량산출서(영희초등학교) 2" xfId="11066" xr:uid="{00000000-0005-0000-0000-00007C1A0000}"/>
    <cellStyle name="_측구내역서 및 일위대가_대모산길 수량산출서_수량산출서(영희초등학교)_개포동 달터공원외2개소" xfId="6772" xr:uid="{00000000-0005-0000-0000-00007D1A0000}"/>
    <cellStyle name="_측구내역서 및 일위대가_대모산길 수량산출서_수량산출서(영희초등학교)_개포동 달터공원외2개소 2" xfId="11067" xr:uid="{00000000-0005-0000-0000-00007E1A0000}"/>
    <cellStyle name="_측구내역서 및 일위대가_대모산길 수량산출서_수량산출서(영희초등학교)_개포동 달터공원외2개소_개원길경기여고주변외3최종" xfId="6773" xr:uid="{00000000-0005-0000-0000-00007F1A0000}"/>
    <cellStyle name="_측구내역서 및 일위대가_대모산길 수량산출서_수량산출서(영희초등학교)_개포동 달터공원외2개소_개원길경기여고주변외3최종 2" xfId="11068" xr:uid="{00000000-0005-0000-0000-0000801A0000}"/>
    <cellStyle name="_측구내역서 및 일위대가_대모산길 수량산출서_수량산출서(영희초등학교)_개포동 달터공원외2개소_수서동하나로길외1개소1차설계" xfId="6774" xr:uid="{00000000-0005-0000-0000-0000811A0000}"/>
    <cellStyle name="_측구내역서 및 일위대가_대모산길 수량산출서_수량산출서(영희초등학교)_개포동 달터공원외2개소_수서동하나로길외1개소1차설계 2" xfId="11069" xr:uid="{00000000-0005-0000-0000-0000821A0000}"/>
    <cellStyle name="_측구내역서 및 일위대가_대모산길 수량산출서_수량산출서(영희초등학교)_수량산출서(보도육교)" xfId="6775" xr:uid="{00000000-0005-0000-0000-0000831A0000}"/>
    <cellStyle name="_측구내역서 및 일위대가_대모산길 수량산출서_수량산출서(영희초등학교)_수량산출서(보도육교) 2" xfId="11070" xr:uid="{00000000-0005-0000-0000-0000841A0000}"/>
    <cellStyle name="_측구내역서 및 일위대가_대모산길 수량산출서_수량산출서(영희초등학교)_수량산출서(보도육교)_수량산출서(보도육교)" xfId="6776" xr:uid="{00000000-0005-0000-0000-0000851A0000}"/>
    <cellStyle name="_측구내역서 및 일위대가_대모산길 수량산출서_수량산출서(영희초등학교)_수량산출서(보도육교)_수량산출서(보도육교) 2" xfId="11071" xr:uid="{00000000-0005-0000-0000-0000861A0000}"/>
    <cellStyle name="_측구내역서 및 일위대가_대모산길 수량산출서_수량산출서(영희초등학교)_수량산출서(보도육교)_수량산출서(양재천)" xfId="6777" xr:uid="{00000000-0005-0000-0000-0000871A0000}"/>
    <cellStyle name="_측구내역서 및 일위대가_대모산길 수량산출서_수량산출서(영희초등학교)_수량산출서(보도육교)_수량산출서(양재천) 2" xfId="11072" xr:uid="{00000000-0005-0000-0000-0000881A0000}"/>
    <cellStyle name="_측구내역서 및 일위대가_대모산길 수량산출서_수량산출서_개포동 달터공원외2개소" xfId="6778" xr:uid="{00000000-0005-0000-0000-0000891A0000}"/>
    <cellStyle name="_측구내역서 및 일위대가_대모산길 수량산출서_수량산출서_개포동 달터공원외2개소 2" xfId="11073" xr:uid="{00000000-0005-0000-0000-00008A1A0000}"/>
    <cellStyle name="_측구내역서 및 일위대가_대모산길 수량산출서_수량산출서_개포동 달터공원외2개소_개원길경기여고주변외3최종" xfId="6779" xr:uid="{00000000-0005-0000-0000-00008B1A0000}"/>
    <cellStyle name="_측구내역서 및 일위대가_대모산길 수량산출서_수량산출서_개포동 달터공원외2개소_개원길경기여고주변외3최종 2" xfId="11074" xr:uid="{00000000-0005-0000-0000-00008C1A0000}"/>
    <cellStyle name="_측구내역서 및 일위대가_대모산길 수량산출서_수량산출서_개포동 달터공원외2개소_수서동하나로길외1개소1차설계" xfId="6780" xr:uid="{00000000-0005-0000-0000-00008D1A0000}"/>
    <cellStyle name="_측구내역서 및 일위대가_대모산길 수량산출서_수량산출서_개포동 달터공원외2개소_수서동하나로길외1개소1차설계 2" xfId="11075" xr:uid="{00000000-0005-0000-0000-00008E1A0000}"/>
    <cellStyle name="_측구내역서 및 일위대가_대모산길 수량산출서_수량산출서_수량산출서(보도육교)" xfId="6781" xr:uid="{00000000-0005-0000-0000-00008F1A0000}"/>
    <cellStyle name="_측구내역서 및 일위대가_대모산길 수량산출서_수량산출서_수량산출서(보도육교) 2" xfId="11076" xr:uid="{00000000-0005-0000-0000-0000901A0000}"/>
    <cellStyle name="_측구내역서 및 일위대가_대모산길 수량산출서_수량산출서_수량산출서(보도육교)_수량산출서(보도육교)" xfId="6782" xr:uid="{00000000-0005-0000-0000-0000911A0000}"/>
    <cellStyle name="_측구내역서 및 일위대가_대모산길 수량산출서_수량산출서_수량산출서(보도육교)_수량산출서(보도육교) 2" xfId="11077" xr:uid="{00000000-0005-0000-0000-0000921A0000}"/>
    <cellStyle name="_측구내역서 및 일위대가_대모산길 수량산출서_수량산출서_수량산출서(보도육교)_수량산출서(양재천)" xfId="6783" xr:uid="{00000000-0005-0000-0000-0000931A0000}"/>
    <cellStyle name="_측구내역서 및 일위대가_대모산길 수량산출서_수량산출서_수량산출서(보도육교)_수량산출서(양재천) 2" xfId="11078" xr:uid="{00000000-0005-0000-0000-0000941A0000}"/>
    <cellStyle name="_측구내역서 및 일위대가_대모산길 수량산출서_수량산출서-p변경-폭변경-가로수분변경" xfId="6784" xr:uid="{00000000-0005-0000-0000-0000951A0000}"/>
    <cellStyle name="_측구내역서 및 일위대가_대모산길 수량산출서_수량산출서-p변경-폭변경-가로수분변경 2" xfId="11079" xr:uid="{00000000-0005-0000-0000-0000961A0000}"/>
    <cellStyle name="_측구내역서 및 일위대가_대모산길 수량산출서_수량산출서-p변경-폭변경-가로수분변경_개원길경기여고주변외3최종" xfId="6785" xr:uid="{00000000-0005-0000-0000-0000971A0000}"/>
    <cellStyle name="_측구내역서 및 일위대가_대모산길 수량산출서_수량산출서-p변경-폭변경-가로수분변경_개원길경기여고주변외3최종 2" xfId="11080" xr:uid="{00000000-0005-0000-0000-0000981A0000}"/>
    <cellStyle name="_측구내역서 및 일위대가_대모산길 수량산출서_수량산출서-p변경-폭변경-가로수분변경_수서동하나로길외1개소1차설계" xfId="6786" xr:uid="{00000000-0005-0000-0000-0000991A0000}"/>
    <cellStyle name="_측구내역서 및 일위대가_대모산길 수량산출서_수량산출서-p변경-폭변경-가로수분변경_수서동하나로길외1개소1차설계 2" xfId="11081" xr:uid="{00000000-0005-0000-0000-00009A1A0000}"/>
    <cellStyle name="_측구내역서 및 일위대가_대모산길 수량산출서_역삼동619주변외 개소 수량산출서(수정)" xfId="6787" xr:uid="{00000000-0005-0000-0000-00009B1A0000}"/>
    <cellStyle name="_측구내역서 및 일위대가_대모산길 수량산출서_역삼동619주변외 개소 수량산출서(수정) 2" xfId="11082" xr:uid="{00000000-0005-0000-0000-00009C1A0000}"/>
    <cellStyle name="_측구내역서 및 일위대가_대모산길 수량산출서_역삼동619주변외 개소 수량산출서(수정)_개포동 달터공원외2개소" xfId="6788" xr:uid="{00000000-0005-0000-0000-00009D1A0000}"/>
    <cellStyle name="_측구내역서 및 일위대가_대모산길 수량산출서_역삼동619주변외 개소 수량산출서(수정)_개포동 달터공원외2개소 2" xfId="11083" xr:uid="{00000000-0005-0000-0000-00009E1A0000}"/>
    <cellStyle name="_측구내역서 및 일위대가_대모산길 수량산출서_역삼동619주변외 개소 수량산출서(수정)_개포동 달터공원외2개소_개원길경기여고주변외3최종" xfId="6789" xr:uid="{00000000-0005-0000-0000-00009F1A0000}"/>
    <cellStyle name="_측구내역서 및 일위대가_대모산길 수량산출서_역삼동619주변외 개소 수량산출서(수정)_개포동 달터공원외2개소_개원길경기여고주변외3최종 2" xfId="11084" xr:uid="{00000000-0005-0000-0000-0000A01A0000}"/>
    <cellStyle name="_측구내역서 및 일위대가_대모산길 수량산출서_역삼동619주변외 개소 수량산출서(수정)_개포동 달터공원외2개소_수서동하나로길외1개소1차설계" xfId="6790" xr:uid="{00000000-0005-0000-0000-0000A11A0000}"/>
    <cellStyle name="_측구내역서 및 일위대가_대모산길 수량산출서_역삼동619주변외 개소 수량산출서(수정)_개포동 달터공원외2개소_수서동하나로길외1개소1차설계 2" xfId="11085" xr:uid="{00000000-0005-0000-0000-0000A21A0000}"/>
    <cellStyle name="_측구내역서 및 일위대가_대모산길 수량산출서_역삼동619주변외 개소 수량산출서(수정)_수량산출서(보도육교)" xfId="6791" xr:uid="{00000000-0005-0000-0000-0000A31A0000}"/>
    <cellStyle name="_측구내역서 및 일위대가_대모산길 수량산출서_역삼동619주변외 개소 수량산출서(수정)_수량산출서(보도육교) 2" xfId="11086" xr:uid="{00000000-0005-0000-0000-0000A41A0000}"/>
    <cellStyle name="_측구내역서 및 일위대가_대모산길 수량산출서_역삼동619주변외 개소 수량산출서(수정)_수량산출서(보도육교)_수량산출서(보도육교)" xfId="6792" xr:uid="{00000000-0005-0000-0000-0000A51A0000}"/>
    <cellStyle name="_측구내역서 및 일위대가_대모산길 수량산출서_역삼동619주변외 개소 수량산출서(수정)_수량산출서(보도육교)_수량산출서(보도육교) 2" xfId="11087" xr:uid="{00000000-0005-0000-0000-0000A61A0000}"/>
    <cellStyle name="_측구내역서 및 일위대가_대모산길 수량산출서_역삼동619주변외 개소 수량산출서(수정)_수량산출서(보도육교)_수량산출서(양재천)" xfId="6793" xr:uid="{00000000-0005-0000-0000-0000A71A0000}"/>
    <cellStyle name="_측구내역서 및 일위대가_대모산길 수량산출서_역삼동619주변외 개소 수량산출서(수정)_수량산출서(보도육교)_수량산출서(양재천) 2" xfId="11088" xr:uid="{00000000-0005-0000-0000-0000A81A0000}"/>
    <cellStyle name="_측구내역서 및 일위대가_대모산길 수량산출서_영희초교 설계(탄성2+2.65보도 )" xfId="6794" xr:uid="{00000000-0005-0000-0000-0000A91A0000}"/>
    <cellStyle name="_측구내역서 및 일위대가_대모산길 수량산출서_영희초교 설계(탄성2+2.65보도 ) 2" xfId="11089" xr:uid="{00000000-0005-0000-0000-0000AA1A0000}"/>
    <cellStyle name="_측구내역서 및 일위대가_대모산길 수량산출서_영희초교 설계(탄성2+2.65보도 )_개포동 달터공원외2개소" xfId="6795" xr:uid="{00000000-0005-0000-0000-0000AB1A0000}"/>
    <cellStyle name="_측구내역서 및 일위대가_대모산길 수량산출서_영희초교 설계(탄성2+2.65보도 )_개포동 달터공원외2개소 2" xfId="11090" xr:uid="{00000000-0005-0000-0000-0000AC1A0000}"/>
    <cellStyle name="_측구내역서 및 일위대가_대모산길 수량산출서_영희초교 설계(탄성2+2.65보도 )_개포동 달터공원외2개소_개원길경기여고주변외3최종" xfId="6796" xr:uid="{00000000-0005-0000-0000-0000AD1A0000}"/>
    <cellStyle name="_측구내역서 및 일위대가_대모산길 수량산출서_영희초교 설계(탄성2+2.65보도 )_개포동 달터공원외2개소_개원길경기여고주변외3최종 2" xfId="11091" xr:uid="{00000000-0005-0000-0000-0000AE1A0000}"/>
    <cellStyle name="_측구내역서 및 일위대가_대모산길 수량산출서_영희초교 설계(탄성2+2.65보도 )_개포동 달터공원외2개소_수서동하나로길외1개소1차설계" xfId="6797" xr:uid="{00000000-0005-0000-0000-0000AF1A0000}"/>
    <cellStyle name="_측구내역서 및 일위대가_대모산길 수량산출서_영희초교 설계(탄성2+2.65보도 )_개포동 달터공원외2개소_수서동하나로길외1개소1차설계 2" xfId="11092" xr:uid="{00000000-0005-0000-0000-0000B01A0000}"/>
    <cellStyle name="_측구내역서 및 일위대가_대모산길 수량산출서_영희초교 설계(탄성2+2.65보도 )_수량산출서(보도육교)" xfId="6798" xr:uid="{00000000-0005-0000-0000-0000B11A0000}"/>
    <cellStyle name="_측구내역서 및 일위대가_대모산길 수량산출서_영희초교 설계(탄성2+2.65보도 )_수량산출서(보도육교) 2" xfId="11093" xr:uid="{00000000-0005-0000-0000-0000B21A0000}"/>
    <cellStyle name="_측구내역서 및 일위대가_대모산길 수량산출서_영희초교 설계(탄성2+2.65보도 )_수량산출서(보도육교)_수량산출서(보도육교)" xfId="6799" xr:uid="{00000000-0005-0000-0000-0000B31A0000}"/>
    <cellStyle name="_측구내역서 및 일위대가_대모산길 수량산출서_영희초교 설계(탄성2+2.65보도 )_수량산출서(보도육교)_수량산출서(보도육교) 2" xfId="11094" xr:uid="{00000000-0005-0000-0000-0000B41A0000}"/>
    <cellStyle name="_측구내역서 및 일위대가_대모산길 수량산출서_영희초교 설계(탄성2+2.65보도 )_수량산출서(보도육교)_수량산출서(양재천)" xfId="6800" xr:uid="{00000000-0005-0000-0000-0000B51A0000}"/>
    <cellStyle name="_측구내역서 및 일위대가_대모산길 수량산출서_영희초교 설계(탄성2+2.65보도 )_수량산출서(보도육교)_수량산출서(양재천) 2" xfId="11095" xr:uid="{00000000-0005-0000-0000-0000B61A0000}"/>
    <cellStyle name="_측구내역서 및 일위대가_도로굴착 복구비 정비대장-1" xfId="6801" xr:uid="{00000000-0005-0000-0000-0000B71A0000}"/>
    <cellStyle name="_측구내역서 및 일위대가_도로굴착 복구비 정비대장-1 2" xfId="11097" xr:uid="{00000000-0005-0000-0000-0000B81A0000}"/>
    <cellStyle name="_측구내역서 및 일위대가_도로굴착 복구비 정비대장-1 3" xfId="11096" xr:uid="{00000000-0005-0000-0000-0000B91A0000}"/>
    <cellStyle name="_측구내역서 및 일위대가_사본 - 2005년도 수량산출서(연재훈)" xfId="6802" xr:uid="{00000000-0005-0000-0000-0000BA1A0000}"/>
    <cellStyle name="_측구내역서 및 일위대가_사본 - 2005년도 수량산출서(연재훈) 2" xfId="11098" xr:uid="{00000000-0005-0000-0000-0000BB1A0000}"/>
    <cellStyle name="_측구내역서 및 일위대가_사본 - 2005년도 수량산출서(연재훈)_개포동 달터공원외2개소" xfId="6803" xr:uid="{00000000-0005-0000-0000-0000BC1A0000}"/>
    <cellStyle name="_측구내역서 및 일위대가_사본 - 2005년도 수량산출서(연재훈)_개포동 달터공원외2개소 2" xfId="11099" xr:uid="{00000000-0005-0000-0000-0000BD1A0000}"/>
    <cellStyle name="_측구내역서 및 일위대가_사본 - 2005년도 수량산출서(연재훈)_개포동 달터공원외2개소_개원길경기여고주변외3최종" xfId="6804" xr:uid="{00000000-0005-0000-0000-0000BE1A0000}"/>
    <cellStyle name="_측구내역서 및 일위대가_사본 - 2005년도 수량산출서(연재훈)_개포동 달터공원외2개소_개원길경기여고주변외3최종 2" xfId="11100" xr:uid="{00000000-0005-0000-0000-0000BF1A0000}"/>
    <cellStyle name="_측구내역서 및 일위대가_사본 - 2005년도 수량산출서(연재훈)_개포동 달터공원외2개소_수서동하나로길외1개소1차설계" xfId="6805" xr:uid="{00000000-0005-0000-0000-0000C01A0000}"/>
    <cellStyle name="_측구내역서 및 일위대가_사본 - 2005년도 수량산출서(연재훈)_개포동 달터공원외2개소_수서동하나로길외1개소1차설계 2" xfId="11101" xr:uid="{00000000-0005-0000-0000-0000C11A0000}"/>
    <cellStyle name="_측구내역서 및 일위대가_사본 - 2005년도 수량산출서(연재훈)_대모산준공-p" xfId="6806" xr:uid="{00000000-0005-0000-0000-0000C21A0000}"/>
    <cellStyle name="_측구내역서 및 일위대가_사본 - 2005년도 수량산출서(연재훈)_대모산준공-p 2" xfId="11102" xr:uid="{00000000-0005-0000-0000-0000C31A0000}"/>
    <cellStyle name="_측구내역서 및 일위대가_사본 - 2005년도 수량산출서(연재훈)_대모산준공-p_개원길경기여고주변외3최종" xfId="6807" xr:uid="{00000000-0005-0000-0000-0000C41A0000}"/>
    <cellStyle name="_측구내역서 및 일위대가_사본 - 2005년도 수량산출서(연재훈)_대모산준공-p_개원길경기여고주변외3최종 2" xfId="11103" xr:uid="{00000000-0005-0000-0000-0000C51A0000}"/>
    <cellStyle name="_측구내역서 및 일위대가_사본 - 2005년도 수량산출서(연재훈)_대모산준공-p_수서동하나로길외1개소1차설계" xfId="6808" xr:uid="{00000000-0005-0000-0000-0000C61A0000}"/>
    <cellStyle name="_측구내역서 및 일위대가_사본 - 2005년도 수량산출서(연재훈)_대모산준공-p_수서동하나로길외1개소1차설계 2" xfId="11104" xr:uid="{00000000-0005-0000-0000-0000C71A0000}"/>
    <cellStyle name="_측구내역서 및 일위대가_사본 - 2005년도 수량산출서(연재훈)_설계서및수량산출서(계약)-설계변경-p" xfId="6809" xr:uid="{00000000-0005-0000-0000-0000C81A0000}"/>
    <cellStyle name="_측구내역서 및 일위대가_사본 - 2005년도 수량산출서(연재훈)_설계서및수량산출서(계약)-설계변경-p 2" xfId="11105" xr:uid="{00000000-0005-0000-0000-0000C91A0000}"/>
    <cellStyle name="_측구내역서 및 일위대가_사본 - 2005년도 수량산출서(연재훈)_설계서및수량산출서(계약)-설계변경-p_개원길경기여고주변외3최종" xfId="6810" xr:uid="{00000000-0005-0000-0000-0000CA1A0000}"/>
    <cellStyle name="_측구내역서 및 일위대가_사본 - 2005년도 수량산출서(연재훈)_설계서및수량산출서(계약)-설계변경-p_개원길경기여고주변외3최종 2" xfId="11106" xr:uid="{00000000-0005-0000-0000-0000CB1A0000}"/>
    <cellStyle name="_측구내역서 및 일위대가_사본 - 2005년도 수량산출서(연재훈)_설계서및수량산출서(계약)-설계변경-p_수서동하나로길외1개소1차설계" xfId="6811" xr:uid="{00000000-0005-0000-0000-0000CC1A0000}"/>
    <cellStyle name="_측구내역서 및 일위대가_사본 - 2005년도 수량산출서(연재훈)_설계서및수량산출서(계약)-설계변경-p_수서동하나로길외1개소1차설계 2" xfId="11107" xr:uid="{00000000-0005-0000-0000-0000CD1A0000}"/>
    <cellStyle name="_측구내역서 및 일위대가_사본 - 2005년도 수량산출서(연재훈)_설계서및수량산출서(계약)-설계변경-p-이전비변경" xfId="6812" xr:uid="{00000000-0005-0000-0000-0000CE1A0000}"/>
    <cellStyle name="_측구내역서 및 일위대가_사본 - 2005년도 수량산출서(연재훈)_설계서및수량산출서(계약)-설계변경-p-이전비변경 2" xfId="11108" xr:uid="{00000000-0005-0000-0000-0000CF1A0000}"/>
    <cellStyle name="_측구내역서 및 일위대가_사본 - 2005년도 수량산출서(연재훈)_설계서및수량산출서(계약)-설계변경-p-이전비변경_개원길경기여고주변외3최종" xfId="6813" xr:uid="{00000000-0005-0000-0000-0000D01A0000}"/>
    <cellStyle name="_측구내역서 및 일위대가_사본 - 2005년도 수량산출서(연재훈)_설계서및수량산출서(계약)-설계변경-p-이전비변경_개원길경기여고주변외3최종 2" xfId="11109" xr:uid="{00000000-0005-0000-0000-0000D11A0000}"/>
    <cellStyle name="_측구내역서 및 일위대가_사본 - 2005년도 수량산출서(연재훈)_설계서및수량산출서(계약)-설계변경-p-이전비변경_수서동하나로길외1개소1차설계" xfId="6814" xr:uid="{00000000-0005-0000-0000-0000D21A0000}"/>
    <cellStyle name="_측구내역서 및 일위대가_사본 - 2005년도 수량산출서(연재훈)_설계서및수량산출서(계약)-설계변경-p-이전비변경_수서동하나로길외1개소1차설계 2" xfId="11110" xr:uid="{00000000-0005-0000-0000-0000D31A0000}"/>
    <cellStyle name="_측구내역서 및 일위대가_사본 - 2005년도 수량산출서(연재훈)_수량산출서" xfId="6815" xr:uid="{00000000-0005-0000-0000-0000D41A0000}"/>
    <cellStyle name="_측구내역서 및 일위대가_사본 - 2005년도 수량산출서(연재훈)_수량산출서 2" xfId="11111" xr:uid="{00000000-0005-0000-0000-0000D51A0000}"/>
    <cellStyle name="_측구내역서 및 일위대가_사본 - 2005년도 수량산출서(연재훈)_수량산출서(보도육교)" xfId="6816" xr:uid="{00000000-0005-0000-0000-0000D61A0000}"/>
    <cellStyle name="_측구내역서 및 일위대가_사본 - 2005년도 수량산출서(연재훈)_수량산출서(보도육교) 2" xfId="11112" xr:uid="{00000000-0005-0000-0000-0000D71A0000}"/>
    <cellStyle name="_측구내역서 및 일위대가_사본 - 2005년도 수량산출서(연재훈)_수량산출서(보도육교)_수량산출서(보도육교)" xfId="6817" xr:uid="{00000000-0005-0000-0000-0000D81A0000}"/>
    <cellStyle name="_측구내역서 및 일위대가_사본 - 2005년도 수량산출서(연재훈)_수량산출서(보도육교)_수량산출서(보도육교) 2" xfId="11113" xr:uid="{00000000-0005-0000-0000-0000D91A0000}"/>
    <cellStyle name="_측구내역서 및 일위대가_사본 - 2005년도 수량산출서(연재훈)_수량산출서(보도육교)_수량산출서(양재천)" xfId="6818" xr:uid="{00000000-0005-0000-0000-0000DA1A0000}"/>
    <cellStyle name="_측구내역서 및 일위대가_사본 - 2005년도 수량산출서(연재훈)_수량산출서(보도육교)_수량산출서(양재천) 2" xfId="11114" xr:uid="{00000000-0005-0000-0000-0000DB1A0000}"/>
    <cellStyle name="_측구내역서 및 일위대가_사본 - 2005년도 수량산출서(연재훈)_수량산출서(영희초등학교)" xfId="6819" xr:uid="{00000000-0005-0000-0000-0000DC1A0000}"/>
    <cellStyle name="_측구내역서 및 일위대가_사본 - 2005년도 수량산출서(연재훈)_수량산출서(영희초등학교) 2" xfId="11115" xr:uid="{00000000-0005-0000-0000-0000DD1A0000}"/>
    <cellStyle name="_측구내역서 및 일위대가_사본 - 2005년도 수량산출서(연재훈)_수량산출서(영희초등학교)_개포동 달터공원외2개소" xfId="6820" xr:uid="{00000000-0005-0000-0000-0000DE1A0000}"/>
    <cellStyle name="_측구내역서 및 일위대가_사본 - 2005년도 수량산출서(연재훈)_수량산출서(영희초등학교)_개포동 달터공원외2개소 2" xfId="11116" xr:uid="{00000000-0005-0000-0000-0000DF1A0000}"/>
    <cellStyle name="_측구내역서 및 일위대가_사본 - 2005년도 수량산출서(연재훈)_수량산출서(영희초등학교)_개포동 달터공원외2개소_개원길경기여고주변외3최종" xfId="6821" xr:uid="{00000000-0005-0000-0000-0000E01A0000}"/>
    <cellStyle name="_측구내역서 및 일위대가_사본 - 2005년도 수량산출서(연재훈)_수량산출서(영희초등학교)_개포동 달터공원외2개소_개원길경기여고주변외3최종 2" xfId="11117" xr:uid="{00000000-0005-0000-0000-0000E11A0000}"/>
    <cellStyle name="_측구내역서 및 일위대가_사본 - 2005년도 수량산출서(연재훈)_수량산출서(영희초등학교)_개포동 달터공원외2개소_수서동하나로길외1개소1차설계" xfId="6822" xr:uid="{00000000-0005-0000-0000-0000E21A0000}"/>
    <cellStyle name="_측구내역서 및 일위대가_사본 - 2005년도 수량산출서(연재훈)_수량산출서(영희초등학교)_개포동 달터공원외2개소_수서동하나로길외1개소1차설계 2" xfId="11118" xr:uid="{00000000-0005-0000-0000-0000E31A0000}"/>
    <cellStyle name="_측구내역서 및 일위대가_사본 - 2005년도 수량산출서(연재훈)_수량산출서(영희초등학교)_수량산출서(보도육교)" xfId="6823" xr:uid="{00000000-0005-0000-0000-0000E41A0000}"/>
    <cellStyle name="_측구내역서 및 일위대가_사본 - 2005년도 수량산출서(연재훈)_수량산출서(영희초등학교)_수량산출서(보도육교) 2" xfId="11119" xr:uid="{00000000-0005-0000-0000-0000E51A0000}"/>
    <cellStyle name="_측구내역서 및 일위대가_사본 - 2005년도 수량산출서(연재훈)_수량산출서(영희초등학교)_수량산출서(보도육교)_수량산출서(보도육교)" xfId="6824" xr:uid="{00000000-0005-0000-0000-0000E61A0000}"/>
    <cellStyle name="_측구내역서 및 일위대가_사본 - 2005년도 수량산출서(연재훈)_수량산출서(영희초등학교)_수량산출서(보도육교)_수량산출서(보도육교) 2" xfId="11120" xr:uid="{00000000-0005-0000-0000-0000E71A0000}"/>
    <cellStyle name="_측구내역서 및 일위대가_사본 - 2005년도 수량산출서(연재훈)_수량산출서(영희초등학교)_수량산출서(보도육교)_수량산출서(양재천)" xfId="6825" xr:uid="{00000000-0005-0000-0000-0000E81A0000}"/>
    <cellStyle name="_측구내역서 및 일위대가_사본 - 2005년도 수량산출서(연재훈)_수량산출서(영희초등학교)_수량산출서(보도육교)_수량산출서(양재천) 2" xfId="11121" xr:uid="{00000000-0005-0000-0000-0000E91A0000}"/>
    <cellStyle name="_측구내역서 및 일위대가_사본 - 2005년도 수량산출서(연재훈)_수량산출서_개포동 달터공원외2개소" xfId="6826" xr:uid="{00000000-0005-0000-0000-0000EA1A0000}"/>
    <cellStyle name="_측구내역서 및 일위대가_사본 - 2005년도 수량산출서(연재훈)_수량산출서_개포동 달터공원외2개소 2" xfId="11122" xr:uid="{00000000-0005-0000-0000-0000EB1A0000}"/>
    <cellStyle name="_측구내역서 및 일위대가_사본 - 2005년도 수량산출서(연재훈)_수량산출서_개포동 달터공원외2개소_개원길경기여고주변외3최종" xfId="6827" xr:uid="{00000000-0005-0000-0000-0000EC1A0000}"/>
    <cellStyle name="_측구내역서 및 일위대가_사본 - 2005년도 수량산출서(연재훈)_수량산출서_개포동 달터공원외2개소_개원길경기여고주변외3최종 2" xfId="11123" xr:uid="{00000000-0005-0000-0000-0000ED1A0000}"/>
    <cellStyle name="_측구내역서 및 일위대가_사본 - 2005년도 수량산출서(연재훈)_수량산출서_개포동 달터공원외2개소_수서동하나로길외1개소1차설계" xfId="6828" xr:uid="{00000000-0005-0000-0000-0000EE1A0000}"/>
    <cellStyle name="_측구내역서 및 일위대가_사본 - 2005년도 수량산출서(연재훈)_수량산출서_개포동 달터공원외2개소_수서동하나로길외1개소1차설계 2" xfId="11124" xr:uid="{00000000-0005-0000-0000-0000EF1A0000}"/>
    <cellStyle name="_측구내역서 및 일위대가_사본 - 2005년도 수량산출서(연재훈)_수량산출서_수량산출서(보도육교)" xfId="6829" xr:uid="{00000000-0005-0000-0000-0000F01A0000}"/>
    <cellStyle name="_측구내역서 및 일위대가_사본 - 2005년도 수량산출서(연재훈)_수량산출서_수량산출서(보도육교) 2" xfId="11125" xr:uid="{00000000-0005-0000-0000-0000F11A0000}"/>
    <cellStyle name="_측구내역서 및 일위대가_사본 - 2005년도 수량산출서(연재훈)_수량산출서_수량산출서(보도육교)_수량산출서(보도육교)" xfId="6830" xr:uid="{00000000-0005-0000-0000-0000F21A0000}"/>
    <cellStyle name="_측구내역서 및 일위대가_사본 - 2005년도 수량산출서(연재훈)_수량산출서_수량산출서(보도육교)_수량산출서(보도육교) 2" xfId="11126" xr:uid="{00000000-0005-0000-0000-0000F31A0000}"/>
    <cellStyle name="_측구내역서 및 일위대가_사본 - 2005년도 수량산출서(연재훈)_수량산출서_수량산출서(보도육교)_수량산출서(양재천)" xfId="6831" xr:uid="{00000000-0005-0000-0000-0000F41A0000}"/>
    <cellStyle name="_측구내역서 및 일위대가_사본 - 2005년도 수량산출서(연재훈)_수량산출서_수량산출서(보도육교)_수량산출서(양재천) 2" xfId="11127" xr:uid="{00000000-0005-0000-0000-0000F51A0000}"/>
    <cellStyle name="_측구내역서 및 일위대가_사본 - 2005년도 수량산출서(연재훈)_수량산출서-p변경-폭변경-가로수분변경" xfId="6832" xr:uid="{00000000-0005-0000-0000-0000F61A0000}"/>
    <cellStyle name="_측구내역서 및 일위대가_사본 - 2005년도 수량산출서(연재훈)_수량산출서-p변경-폭변경-가로수분변경 2" xfId="11128" xr:uid="{00000000-0005-0000-0000-0000F71A0000}"/>
    <cellStyle name="_측구내역서 및 일위대가_사본 - 2005년도 수량산출서(연재훈)_수량산출서-p변경-폭변경-가로수분변경_개원길경기여고주변외3최종" xfId="6833" xr:uid="{00000000-0005-0000-0000-0000F81A0000}"/>
    <cellStyle name="_측구내역서 및 일위대가_사본 - 2005년도 수량산출서(연재훈)_수량산출서-p변경-폭변경-가로수분변경_개원길경기여고주변외3최종 2" xfId="11129" xr:uid="{00000000-0005-0000-0000-0000F91A0000}"/>
    <cellStyle name="_측구내역서 및 일위대가_사본 - 2005년도 수량산출서(연재훈)_수량산출서-p변경-폭변경-가로수분변경_수서동하나로길외1개소1차설계" xfId="6834" xr:uid="{00000000-0005-0000-0000-0000FA1A0000}"/>
    <cellStyle name="_측구내역서 및 일위대가_사본 - 2005년도 수량산출서(연재훈)_수량산출서-p변경-폭변경-가로수분변경_수서동하나로길외1개소1차설계 2" xfId="11130" xr:uid="{00000000-0005-0000-0000-0000FB1A0000}"/>
    <cellStyle name="_측구내역서 및 일위대가_사본 - 2005년도 수량산출서(연재훈)_역삼동619주변외 개소 수량산출서(수정)" xfId="6835" xr:uid="{00000000-0005-0000-0000-0000FC1A0000}"/>
    <cellStyle name="_측구내역서 및 일위대가_사본 - 2005년도 수량산출서(연재훈)_역삼동619주변외 개소 수량산출서(수정) 2" xfId="11131" xr:uid="{00000000-0005-0000-0000-0000FD1A0000}"/>
    <cellStyle name="_측구내역서 및 일위대가_사본 - 2005년도 수량산출서(연재훈)_역삼동619주변외 개소 수량산출서(수정)_개포동 달터공원외2개소" xfId="6836" xr:uid="{00000000-0005-0000-0000-0000FE1A0000}"/>
    <cellStyle name="_측구내역서 및 일위대가_사본 - 2005년도 수량산출서(연재훈)_역삼동619주변외 개소 수량산출서(수정)_개포동 달터공원외2개소 2" xfId="11132" xr:uid="{00000000-0005-0000-0000-0000FF1A0000}"/>
    <cellStyle name="_측구내역서 및 일위대가_사본 - 2005년도 수량산출서(연재훈)_역삼동619주변외 개소 수량산출서(수정)_개포동 달터공원외2개소_개원길경기여고주변외3최종" xfId="6837" xr:uid="{00000000-0005-0000-0000-0000001B0000}"/>
    <cellStyle name="_측구내역서 및 일위대가_사본 - 2005년도 수량산출서(연재훈)_역삼동619주변외 개소 수량산출서(수정)_개포동 달터공원외2개소_개원길경기여고주변외3최종 2" xfId="11133" xr:uid="{00000000-0005-0000-0000-0000011B0000}"/>
    <cellStyle name="_측구내역서 및 일위대가_사본 - 2005년도 수량산출서(연재훈)_역삼동619주변외 개소 수량산출서(수정)_개포동 달터공원외2개소_수서동하나로길외1개소1차설계" xfId="6838" xr:uid="{00000000-0005-0000-0000-0000021B0000}"/>
    <cellStyle name="_측구내역서 및 일위대가_사본 - 2005년도 수량산출서(연재훈)_역삼동619주변외 개소 수량산출서(수정)_개포동 달터공원외2개소_수서동하나로길외1개소1차설계 2" xfId="11134" xr:uid="{00000000-0005-0000-0000-0000031B0000}"/>
    <cellStyle name="_측구내역서 및 일위대가_사본 - 2005년도 수량산출서(연재훈)_역삼동619주변외 개소 수량산출서(수정)_수량산출서(보도육교)" xfId="6839" xr:uid="{00000000-0005-0000-0000-0000041B0000}"/>
    <cellStyle name="_측구내역서 및 일위대가_사본 - 2005년도 수량산출서(연재훈)_역삼동619주변외 개소 수량산출서(수정)_수량산출서(보도육교) 2" xfId="11135" xr:uid="{00000000-0005-0000-0000-0000051B0000}"/>
    <cellStyle name="_측구내역서 및 일위대가_사본 - 2005년도 수량산출서(연재훈)_역삼동619주변외 개소 수량산출서(수정)_수량산출서(보도육교)_수량산출서(보도육교)" xfId="6840" xr:uid="{00000000-0005-0000-0000-0000061B0000}"/>
    <cellStyle name="_측구내역서 및 일위대가_사본 - 2005년도 수량산출서(연재훈)_역삼동619주변외 개소 수량산출서(수정)_수량산출서(보도육교)_수량산출서(보도육교) 2" xfId="11136" xr:uid="{00000000-0005-0000-0000-0000071B0000}"/>
    <cellStyle name="_측구내역서 및 일위대가_사본 - 2005년도 수량산출서(연재훈)_역삼동619주변외 개소 수량산출서(수정)_수량산출서(보도육교)_수량산출서(양재천)" xfId="6841" xr:uid="{00000000-0005-0000-0000-0000081B0000}"/>
    <cellStyle name="_측구내역서 및 일위대가_사본 - 2005년도 수량산출서(연재훈)_역삼동619주변외 개소 수량산출서(수정)_수량산출서(보도육교)_수량산출서(양재천) 2" xfId="11137" xr:uid="{00000000-0005-0000-0000-0000091B0000}"/>
    <cellStyle name="_측구내역서 및 일위대가_사본 - 2005년도 수량산출서(연재훈)_영희초교 설계(탄성2+2.65보도 )" xfId="6842" xr:uid="{00000000-0005-0000-0000-00000A1B0000}"/>
    <cellStyle name="_측구내역서 및 일위대가_사본 - 2005년도 수량산출서(연재훈)_영희초교 설계(탄성2+2.65보도 ) 2" xfId="11138" xr:uid="{00000000-0005-0000-0000-00000B1B0000}"/>
    <cellStyle name="_측구내역서 및 일위대가_사본 - 2005년도 수량산출서(연재훈)_영희초교 설계(탄성2+2.65보도 )_개포동 달터공원외2개소" xfId="6843" xr:uid="{00000000-0005-0000-0000-00000C1B0000}"/>
    <cellStyle name="_측구내역서 및 일위대가_사본 - 2005년도 수량산출서(연재훈)_영희초교 설계(탄성2+2.65보도 )_개포동 달터공원외2개소 2" xfId="11139" xr:uid="{00000000-0005-0000-0000-00000D1B0000}"/>
    <cellStyle name="_측구내역서 및 일위대가_사본 - 2005년도 수량산출서(연재훈)_영희초교 설계(탄성2+2.65보도 )_개포동 달터공원외2개소_개원길경기여고주변외3최종" xfId="6844" xr:uid="{00000000-0005-0000-0000-00000E1B0000}"/>
    <cellStyle name="_측구내역서 및 일위대가_사본 - 2005년도 수량산출서(연재훈)_영희초교 설계(탄성2+2.65보도 )_개포동 달터공원외2개소_개원길경기여고주변외3최종 2" xfId="11140" xr:uid="{00000000-0005-0000-0000-00000F1B0000}"/>
    <cellStyle name="_측구내역서 및 일위대가_사본 - 2005년도 수량산출서(연재훈)_영희초교 설계(탄성2+2.65보도 )_개포동 달터공원외2개소_수서동하나로길외1개소1차설계" xfId="6845" xr:uid="{00000000-0005-0000-0000-0000101B0000}"/>
    <cellStyle name="_측구내역서 및 일위대가_사본 - 2005년도 수량산출서(연재훈)_영희초교 설계(탄성2+2.65보도 )_개포동 달터공원외2개소_수서동하나로길외1개소1차설계 2" xfId="11141" xr:uid="{00000000-0005-0000-0000-0000111B0000}"/>
    <cellStyle name="_측구내역서 및 일위대가_사본 - 2005년도 수량산출서(연재훈)_영희초교 설계(탄성2+2.65보도 )_수량산출서(보도육교)" xfId="6846" xr:uid="{00000000-0005-0000-0000-0000121B0000}"/>
    <cellStyle name="_측구내역서 및 일위대가_사본 - 2005년도 수량산출서(연재훈)_영희초교 설계(탄성2+2.65보도 )_수량산출서(보도육교) 2" xfId="11142" xr:uid="{00000000-0005-0000-0000-0000131B0000}"/>
    <cellStyle name="_측구내역서 및 일위대가_사본 - 2005년도 수량산출서(연재훈)_영희초교 설계(탄성2+2.65보도 )_수량산출서(보도육교)_수량산출서(보도육교)" xfId="6847" xr:uid="{00000000-0005-0000-0000-0000141B0000}"/>
    <cellStyle name="_측구내역서 및 일위대가_사본 - 2005년도 수량산출서(연재훈)_영희초교 설계(탄성2+2.65보도 )_수량산출서(보도육교)_수량산출서(보도육교) 2" xfId="11143" xr:uid="{00000000-0005-0000-0000-0000151B0000}"/>
    <cellStyle name="_측구내역서 및 일위대가_사본 - 2005년도 수량산출서(연재훈)_영희초교 설계(탄성2+2.65보도 )_수량산출서(보도육교)_수량산출서(양재천)" xfId="6848" xr:uid="{00000000-0005-0000-0000-0000161B0000}"/>
    <cellStyle name="_측구내역서 및 일위대가_사본 - 2005년도 수량산출서(연재훈)_영희초교 설계(탄성2+2.65보도 )_수량산출서(보도육교)_수량산출서(양재천) 2" xfId="11144" xr:uid="{00000000-0005-0000-0000-0000171B0000}"/>
    <cellStyle name="_측구내역서 및 일위대가_수량산출서" xfId="6849" xr:uid="{00000000-0005-0000-0000-0000181B0000}"/>
    <cellStyle name="_측구내역서 및 일위대가_수량산출서 2" xfId="11146" xr:uid="{00000000-0005-0000-0000-0000191B0000}"/>
    <cellStyle name="_측구내역서 및 일위대가_수량산출서 3" xfId="11145" xr:uid="{00000000-0005-0000-0000-00001A1B0000}"/>
    <cellStyle name="_측구내역서 및 일위대가_수량산출서(보도육교)" xfId="6850" xr:uid="{00000000-0005-0000-0000-00001B1B0000}"/>
    <cellStyle name="_측구내역서 및 일위대가_수량산출서(보도육교) 2" xfId="11147" xr:uid="{00000000-0005-0000-0000-00001C1B0000}"/>
    <cellStyle name="_측구내역서 및 일위대가_수량산출서(보도육교)_수량산출서(보도육교)" xfId="6851" xr:uid="{00000000-0005-0000-0000-00001D1B0000}"/>
    <cellStyle name="_측구내역서 및 일위대가_수량산출서(보도육교)_수량산출서(보도육교) 2" xfId="11148" xr:uid="{00000000-0005-0000-0000-00001E1B0000}"/>
    <cellStyle name="_측구내역서 및 일위대가_수량산출서(보도육교)_수량산출서(양재천)" xfId="6852" xr:uid="{00000000-0005-0000-0000-00001F1B0000}"/>
    <cellStyle name="_측구내역서 및 일위대가_수량산출서(보도육교)_수량산출서(양재천) 2" xfId="11149" xr:uid="{00000000-0005-0000-0000-0000201B0000}"/>
    <cellStyle name="_측구내역서 및 일위대가_양재천 수로box실정보고" xfId="6853" xr:uid="{00000000-0005-0000-0000-0000211B0000}"/>
    <cellStyle name="_측구내역서 및 일위대가_양재천 수로box실정보고 2" xfId="11151" xr:uid="{00000000-0005-0000-0000-0000221B0000}"/>
    <cellStyle name="_측구내역서 및 일위대가_양재천 수로box실정보고 3" xfId="11150" xr:uid="{00000000-0005-0000-0000-0000231B0000}"/>
    <cellStyle name="_측구내역서 및 일위대가_양재천 수로box실정보고_도로굴착 복구비 정비대장-1" xfId="6854" xr:uid="{00000000-0005-0000-0000-0000241B0000}"/>
    <cellStyle name="_측구내역서 및 일위대가_양재천 수로box실정보고_도로굴착 복구비 정비대장-1 2" xfId="11153" xr:uid="{00000000-0005-0000-0000-0000251B0000}"/>
    <cellStyle name="_측구내역서 및 일위대가_양재천 수로box실정보고_도로굴착 복구비 정비대장-1 3" xfId="11152" xr:uid="{00000000-0005-0000-0000-0000261B0000}"/>
    <cellStyle name="_측구내역서 및 일위대가_역삼동619주변외 12개소 수량산출서" xfId="6855" xr:uid="{00000000-0005-0000-0000-0000271B0000}"/>
    <cellStyle name="_측구내역서 및 일위대가_역삼동619주변외 12개소 수량산출서 2" xfId="11154" xr:uid="{00000000-0005-0000-0000-0000281B0000}"/>
    <cellStyle name="_측구내역서 및 일위대가_역삼동619주변외 12개소 수량산출서_개포동 달터공원외2개소" xfId="6856" xr:uid="{00000000-0005-0000-0000-0000291B0000}"/>
    <cellStyle name="_측구내역서 및 일위대가_역삼동619주변외 12개소 수량산출서_개포동 달터공원외2개소 2" xfId="11155" xr:uid="{00000000-0005-0000-0000-00002A1B0000}"/>
    <cellStyle name="_측구내역서 및 일위대가_역삼동619주변외 12개소 수량산출서_개포동 달터공원외2개소_개원길경기여고주변외3최종" xfId="6857" xr:uid="{00000000-0005-0000-0000-00002B1B0000}"/>
    <cellStyle name="_측구내역서 및 일위대가_역삼동619주변외 12개소 수량산출서_개포동 달터공원외2개소_개원길경기여고주변외3최종 2" xfId="11156" xr:uid="{00000000-0005-0000-0000-00002C1B0000}"/>
    <cellStyle name="_측구내역서 및 일위대가_역삼동619주변외 12개소 수량산출서_개포동 달터공원외2개소_수서동하나로길외1개소1차설계" xfId="6858" xr:uid="{00000000-0005-0000-0000-00002D1B0000}"/>
    <cellStyle name="_측구내역서 및 일위대가_역삼동619주변외 12개소 수량산출서_개포동 달터공원외2개소_수서동하나로길외1개소1차설계 2" xfId="11157" xr:uid="{00000000-0005-0000-0000-00002E1B0000}"/>
    <cellStyle name="_측구내역서 및 일위대가_역삼동619주변외 12개소 수량산출서_수량산출서" xfId="6859" xr:uid="{00000000-0005-0000-0000-00002F1B0000}"/>
    <cellStyle name="_측구내역서 및 일위대가_역삼동619주변외 12개소 수량산출서_수량산출서 2" xfId="11158" xr:uid="{00000000-0005-0000-0000-0000301B0000}"/>
    <cellStyle name="_측구내역서 및 일위대가_역삼동619주변외 12개소 수량산출서_수량산출서(보도육교)" xfId="6860" xr:uid="{00000000-0005-0000-0000-0000311B0000}"/>
    <cellStyle name="_측구내역서 및 일위대가_역삼동619주변외 12개소 수량산출서_수량산출서(보도육교) 2" xfId="11159" xr:uid="{00000000-0005-0000-0000-0000321B0000}"/>
    <cellStyle name="_측구내역서 및 일위대가_역삼동619주변외 12개소 수량산출서_수량산출서(보도육교)_수량산출서(보도육교)" xfId="6861" xr:uid="{00000000-0005-0000-0000-0000331B0000}"/>
    <cellStyle name="_측구내역서 및 일위대가_역삼동619주변외 12개소 수량산출서_수량산출서(보도육교)_수량산출서(보도육교) 2" xfId="11160" xr:uid="{00000000-0005-0000-0000-0000341B0000}"/>
    <cellStyle name="_측구내역서 및 일위대가_역삼동619주변외 12개소 수량산출서_수량산출서(보도육교)_수량산출서(양재천)" xfId="6862" xr:uid="{00000000-0005-0000-0000-0000351B0000}"/>
    <cellStyle name="_측구내역서 및 일위대가_역삼동619주변외 12개소 수량산출서_수량산출서(보도육교)_수량산출서(양재천) 2" xfId="11161" xr:uid="{00000000-0005-0000-0000-0000361B0000}"/>
    <cellStyle name="_측구내역서 및 일위대가_역삼동619주변외 12개소 수량산출서_수량산출서(영희초등학교)" xfId="6863" xr:uid="{00000000-0005-0000-0000-0000371B0000}"/>
    <cellStyle name="_측구내역서 및 일위대가_역삼동619주변외 12개소 수량산출서_수량산출서(영희초등학교) 2" xfId="11162" xr:uid="{00000000-0005-0000-0000-0000381B0000}"/>
    <cellStyle name="_측구내역서 및 일위대가_역삼동619주변외 12개소 수량산출서_수량산출서(영희초등학교)_개포동 달터공원외2개소" xfId="6864" xr:uid="{00000000-0005-0000-0000-0000391B0000}"/>
    <cellStyle name="_측구내역서 및 일위대가_역삼동619주변외 12개소 수량산출서_수량산출서(영희초등학교)_개포동 달터공원외2개소 2" xfId="11163" xr:uid="{00000000-0005-0000-0000-00003A1B0000}"/>
    <cellStyle name="_측구내역서 및 일위대가_역삼동619주변외 12개소 수량산출서_수량산출서(영희초등학교)_개포동 달터공원외2개소_개원길경기여고주변외3최종" xfId="6865" xr:uid="{00000000-0005-0000-0000-00003B1B0000}"/>
    <cellStyle name="_측구내역서 및 일위대가_역삼동619주변외 12개소 수량산출서_수량산출서(영희초등학교)_개포동 달터공원외2개소_개원길경기여고주변외3최종 2" xfId="11164" xr:uid="{00000000-0005-0000-0000-00003C1B0000}"/>
    <cellStyle name="_측구내역서 및 일위대가_역삼동619주변외 12개소 수량산출서_수량산출서(영희초등학교)_개포동 달터공원외2개소_수서동하나로길외1개소1차설계" xfId="6866" xr:uid="{00000000-0005-0000-0000-00003D1B0000}"/>
    <cellStyle name="_측구내역서 및 일위대가_역삼동619주변외 12개소 수량산출서_수량산출서(영희초등학교)_개포동 달터공원외2개소_수서동하나로길외1개소1차설계 2" xfId="11165" xr:uid="{00000000-0005-0000-0000-00003E1B0000}"/>
    <cellStyle name="_측구내역서 및 일위대가_역삼동619주변외 12개소 수량산출서_수량산출서(영희초등학교)_수량산출서(보도육교)" xfId="6867" xr:uid="{00000000-0005-0000-0000-00003F1B0000}"/>
    <cellStyle name="_측구내역서 및 일위대가_역삼동619주변외 12개소 수량산출서_수량산출서(영희초등학교)_수량산출서(보도육교) 2" xfId="11166" xr:uid="{00000000-0005-0000-0000-0000401B0000}"/>
    <cellStyle name="_측구내역서 및 일위대가_역삼동619주변외 12개소 수량산출서_수량산출서(영희초등학교)_수량산출서(보도육교)_수량산출서(보도육교)" xfId="6868" xr:uid="{00000000-0005-0000-0000-0000411B0000}"/>
    <cellStyle name="_측구내역서 및 일위대가_역삼동619주변외 12개소 수량산출서_수량산출서(영희초등학교)_수량산출서(보도육교)_수량산출서(보도육교) 2" xfId="11167" xr:uid="{00000000-0005-0000-0000-0000421B0000}"/>
    <cellStyle name="_측구내역서 및 일위대가_역삼동619주변외 12개소 수량산출서_수량산출서(영희초등학교)_수량산출서(보도육교)_수량산출서(양재천)" xfId="6869" xr:uid="{00000000-0005-0000-0000-0000431B0000}"/>
    <cellStyle name="_측구내역서 및 일위대가_역삼동619주변외 12개소 수량산출서_수량산출서(영희초등학교)_수량산출서(보도육교)_수량산출서(양재천) 2" xfId="11168" xr:uid="{00000000-0005-0000-0000-0000441B0000}"/>
    <cellStyle name="_측구내역서 및 일위대가_역삼동619주변외 12개소 수량산출서_수량산출서_개포동 달터공원외2개소" xfId="6870" xr:uid="{00000000-0005-0000-0000-0000451B0000}"/>
    <cellStyle name="_측구내역서 및 일위대가_역삼동619주변외 12개소 수량산출서_수량산출서_개포동 달터공원외2개소 2" xfId="11169" xr:uid="{00000000-0005-0000-0000-0000461B0000}"/>
    <cellStyle name="_측구내역서 및 일위대가_역삼동619주변외 12개소 수량산출서_수량산출서_개포동 달터공원외2개소_개원길경기여고주변외3최종" xfId="6871" xr:uid="{00000000-0005-0000-0000-0000471B0000}"/>
    <cellStyle name="_측구내역서 및 일위대가_역삼동619주변외 12개소 수량산출서_수량산출서_개포동 달터공원외2개소_개원길경기여고주변외3최종 2" xfId="11170" xr:uid="{00000000-0005-0000-0000-0000481B0000}"/>
    <cellStyle name="_측구내역서 및 일위대가_역삼동619주변외 12개소 수량산출서_수량산출서_개포동 달터공원외2개소_수서동하나로길외1개소1차설계" xfId="6872" xr:uid="{00000000-0005-0000-0000-0000491B0000}"/>
    <cellStyle name="_측구내역서 및 일위대가_역삼동619주변외 12개소 수량산출서_수량산출서_개포동 달터공원외2개소_수서동하나로길외1개소1차설계 2" xfId="11171" xr:uid="{00000000-0005-0000-0000-00004A1B0000}"/>
    <cellStyle name="_측구내역서 및 일위대가_역삼동619주변외 12개소 수량산출서_수량산출서_수량산출서(보도육교)" xfId="6873" xr:uid="{00000000-0005-0000-0000-00004B1B0000}"/>
    <cellStyle name="_측구내역서 및 일위대가_역삼동619주변외 12개소 수량산출서_수량산출서_수량산출서(보도육교) 2" xfId="11172" xr:uid="{00000000-0005-0000-0000-00004C1B0000}"/>
    <cellStyle name="_측구내역서 및 일위대가_역삼동619주변외 12개소 수량산출서_수량산출서_수량산출서(보도육교)_수량산출서(보도육교)" xfId="6874" xr:uid="{00000000-0005-0000-0000-00004D1B0000}"/>
    <cellStyle name="_측구내역서 및 일위대가_역삼동619주변외 12개소 수량산출서_수량산출서_수량산출서(보도육교)_수량산출서(보도육교) 2" xfId="11173" xr:uid="{00000000-0005-0000-0000-00004E1B0000}"/>
    <cellStyle name="_측구내역서 및 일위대가_역삼동619주변외 12개소 수량산출서_수량산출서_수량산출서(보도육교)_수량산출서(양재천)" xfId="6875" xr:uid="{00000000-0005-0000-0000-00004F1B0000}"/>
    <cellStyle name="_측구내역서 및 일위대가_역삼동619주변외 12개소 수량산출서_수량산출서_수량산출서(보도육교)_수량산출서(양재천) 2" xfId="11174" xr:uid="{00000000-0005-0000-0000-0000501B0000}"/>
    <cellStyle name="_측구내역서 및 일위대가_역삼동619주변외 12개소 수량산출서_역삼동619주변외 개소 수량산출서(수정)" xfId="6876" xr:uid="{00000000-0005-0000-0000-0000511B0000}"/>
    <cellStyle name="_측구내역서 및 일위대가_역삼동619주변외 12개소 수량산출서_역삼동619주변외 개소 수량산출서(수정) 2" xfId="11175" xr:uid="{00000000-0005-0000-0000-0000521B0000}"/>
    <cellStyle name="_측구내역서 및 일위대가_역삼동619주변외 12개소 수량산출서_역삼동619주변외 개소 수량산출서(수정)_개포동 달터공원외2개소" xfId="6877" xr:uid="{00000000-0005-0000-0000-0000531B0000}"/>
    <cellStyle name="_측구내역서 및 일위대가_역삼동619주변외 12개소 수량산출서_역삼동619주변외 개소 수량산출서(수정)_개포동 달터공원외2개소 2" xfId="11176" xr:uid="{00000000-0005-0000-0000-0000541B0000}"/>
    <cellStyle name="_측구내역서 및 일위대가_역삼동619주변외 12개소 수량산출서_역삼동619주변외 개소 수량산출서(수정)_개포동 달터공원외2개소_개원길경기여고주변외3최종" xfId="6878" xr:uid="{00000000-0005-0000-0000-0000551B0000}"/>
    <cellStyle name="_측구내역서 및 일위대가_역삼동619주변외 12개소 수량산출서_역삼동619주변외 개소 수량산출서(수정)_개포동 달터공원외2개소_개원길경기여고주변외3최종 2" xfId="11177" xr:uid="{00000000-0005-0000-0000-0000561B0000}"/>
    <cellStyle name="_측구내역서 및 일위대가_역삼동619주변외 12개소 수량산출서_역삼동619주변외 개소 수량산출서(수정)_개포동 달터공원외2개소_수서동하나로길외1개소1차설계" xfId="6879" xr:uid="{00000000-0005-0000-0000-0000571B0000}"/>
    <cellStyle name="_측구내역서 및 일위대가_역삼동619주변외 12개소 수량산출서_역삼동619주변외 개소 수량산출서(수정)_개포동 달터공원외2개소_수서동하나로길외1개소1차설계 2" xfId="11178" xr:uid="{00000000-0005-0000-0000-0000581B0000}"/>
    <cellStyle name="_측구내역서 및 일위대가_역삼동619주변외 12개소 수량산출서_역삼동619주변외 개소 수량산출서(수정)_수량산출서(보도육교)" xfId="6880" xr:uid="{00000000-0005-0000-0000-0000591B0000}"/>
    <cellStyle name="_측구내역서 및 일위대가_역삼동619주변외 12개소 수량산출서_역삼동619주변외 개소 수량산출서(수정)_수량산출서(보도육교) 2" xfId="11179" xr:uid="{00000000-0005-0000-0000-00005A1B0000}"/>
    <cellStyle name="_측구내역서 및 일위대가_역삼동619주변외 12개소 수량산출서_역삼동619주변외 개소 수량산출서(수정)_수량산출서(보도육교)_수량산출서(보도육교)" xfId="6881" xr:uid="{00000000-0005-0000-0000-00005B1B0000}"/>
    <cellStyle name="_측구내역서 및 일위대가_역삼동619주변외 12개소 수량산출서_역삼동619주변외 개소 수량산출서(수정)_수량산출서(보도육교)_수량산출서(보도육교) 2" xfId="11180" xr:uid="{00000000-0005-0000-0000-00005C1B0000}"/>
    <cellStyle name="_측구내역서 및 일위대가_역삼동619주변외 12개소 수량산출서_역삼동619주변외 개소 수량산출서(수정)_수량산출서(보도육교)_수량산출서(양재천)" xfId="6882" xr:uid="{00000000-0005-0000-0000-00005D1B0000}"/>
    <cellStyle name="_측구내역서 및 일위대가_역삼동619주변외 12개소 수량산출서_역삼동619주변외 개소 수량산출서(수정)_수량산출서(보도육교)_수량산출서(양재천) 2" xfId="11181" xr:uid="{00000000-0005-0000-0000-00005E1B0000}"/>
    <cellStyle name="_측구내역서 및 일위대가_역삼동619주변외 12개소 수량산출서_영희초교 설계(탄성2+2.65보도 )" xfId="6883" xr:uid="{00000000-0005-0000-0000-00005F1B0000}"/>
    <cellStyle name="_측구내역서 및 일위대가_역삼동619주변외 12개소 수량산출서_영희초교 설계(탄성2+2.65보도 ) 2" xfId="11182" xr:uid="{00000000-0005-0000-0000-0000601B0000}"/>
    <cellStyle name="_측구내역서 및 일위대가_역삼동619주변외 12개소 수량산출서_영희초교 설계(탄성2+2.65보도 )_개포동 달터공원외2개소" xfId="6884" xr:uid="{00000000-0005-0000-0000-0000611B0000}"/>
    <cellStyle name="_측구내역서 및 일위대가_역삼동619주변외 12개소 수량산출서_영희초교 설계(탄성2+2.65보도 )_개포동 달터공원외2개소 2" xfId="11183" xr:uid="{00000000-0005-0000-0000-0000621B0000}"/>
    <cellStyle name="_측구내역서 및 일위대가_역삼동619주변외 12개소 수량산출서_영희초교 설계(탄성2+2.65보도 )_개포동 달터공원외2개소_개원길경기여고주변외3최종" xfId="6885" xr:uid="{00000000-0005-0000-0000-0000631B0000}"/>
    <cellStyle name="_측구내역서 및 일위대가_역삼동619주변외 12개소 수량산출서_영희초교 설계(탄성2+2.65보도 )_개포동 달터공원외2개소_개원길경기여고주변외3최종 2" xfId="11184" xr:uid="{00000000-0005-0000-0000-0000641B0000}"/>
    <cellStyle name="_측구내역서 및 일위대가_역삼동619주변외 12개소 수량산출서_영희초교 설계(탄성2+2.65보도 )_개포동 달터공원외2개소_수서동하나로길외1개소1차설계" xfId="6886" xr:uid="{00000000-0005-0000-0000-0000651B0000}"/>
    <cellStyle name="_측구내역서 및 일위대가_역삼동619주변외 12개소 수량산출서_영희초교 설계(탄성2+2.65보도 )_개포동 달터공원외2개소_수서동하나로길외1개소1차설계 2" xfId="11185" xr:uid="{00000000-0005-0000-0000-0000661B0000}"/>
    <cellStyle name="_측구내역서 및 일위대가_역삼동619주변외 12개소 수량산출서_영희초교 설계(탄성2+2.65보도 )_수량산출서(보도육교)" xfId="6887" xr:uid="{00000000-0005-0000-0000-0000671B0000}"/>
    <cellStyle name="_측구내역서 및 일위대가_역삼동619주변외 12개소 수량산출서_영희초교 설계(탄성2+2.65보도 )_수량산출서(보도육교) 2" xfId="11186" xr:uid="{00000000-0005-0000-0000-0000681B0000}"/>
    <cellStyle name="_측구내역서 및 일위대가_역삼동619주변외 12개소 수량산출서_영희초교 설계(탄성2+2.65보도 )_수량산출서(보도육교)_수량산출서(보도육교)" xfId="6888" xr:uid="{00000000-0005-0000-0000-0000691B0000}"/>
    <cellStyle name="_측구내역서 및 일위대가_역삼동619주변외 12개소 수량산출서_영희초교 설계(탄성2+2.65보도 )_수량산출서(보도육교)_수량산출서(보도육교) 2" xfId="11187" xr:uid="{00000000-0005-0000-0000-00006A1B0000}"/>
    <cellStyle name="_측구내역서 및 일위대가_역삼동619주변외 12개소 수량산출서_영희초교 설계(탄성2+2.65보도 )_수량산출서(보도육교)_수량산출서(양재천)" xfId="6889" xr:uid="{00000000-0005-0000-0000-00006B1B0000}"/>
    <cellStyle name="_측구내역서 및 일위대가_역삼동619주변외 12개소 수량산출서_영희초교 설계(탄성2+2.65보도 )_수량산출서(보도육교)_수량산출서(양재천) 2" xfId="11188" xr:uid="{00000000-0005-0000-0000-00006C1B0000}"/>
    <cellStyle name="_측구내역서 및 일위대가_역삼동619주변외 개소 수량산출서(수정)" xfId="6890" xr:uid="{00000000-0005-0000-0000-00006D1B0000}"/>
    <cellStyle name="_측구내역서 및 일위대가_역삼동619주변외 개소 수량산출서(수정) 2" xfId="11189" xr:uid="{00000000-0005-0000-0000-00006E1B0000}"/>
    <cellStyle name="_측구내역서 및 일위대가_역삼동619주변외 개소 수량산출서(수정)_개포동 달터공원외2개소" xfId="6891" xr:uid="{00000000-0005-0000-0000-00006F1B0000}"/>
    <cellStyle name="_측구내역서 및 일위대가_역삼동619주변외 개소 수량산출서(수정)_개포동 달터공원외2개소 2" xfId="11190" xr:uid="{00000000-0005-0000-0000-0000701B0000}"/>
    <cellStyle name="_측구내역서 및 일위대가_역삼동619주변외 개소 수량산출서(수정)_개포동 달터공원외2개소_개원길경기여고주변외3최종" xfId="6892" xr:uid="{00000000-0005-0000-0000-0000711B0000}"/>
    <cellStyle name="_측구내역서 및 일위대가_역삼동619주변외 개소 수량산출서(수정)_개포동 달터공원외2개소_개원길경기여고주변외3최종 2" xfId="11191" xr:uid="{00000000-0005-0000-0000-0000721B0000}"/>
    <cellStyle name="_측구내역서 및 일위대가_역삼동619주변외 개소 수량산출서(수정)_개포동 달터공원외2개소_수서동하나로길외1개소1차설계" xfId="6893" xr:uid="{00000000-0005-0000-0000-0000731B0000}"/>
    <cellStyle name="_측구내역서 및 일위대가_역삼동619주변외 개소 수량산출서(수정)_개포동 달터공원외2개소_수서동하나로길외1개소1차설계 2" xfId="11192" xr:uid="{00000000-0005-0000-0000-0000741B0000}"/>
    <cellStyle name="_측구내역서 및 일위대가_역삼동619주변외 개소 수량산출서(수정)_수량산출서" xfId="6894" xr:uid="{00000000-0005-0000-0000-0000751B0000}"/>
    <cellStyle name="_측구내역서 및 일위대가_역삼동619주변외 개소 수량산출서(수정)_수량산출서 2" xfId="11193" xr:uid="{00000000-0005-0000-0000-0000761B0000}"/>
    <cellStyle name="_측구내역서 및 일위대가_역삼동619주변외 개소 수량산출서(수정)_수량산출서(보도육교)" xfId="6895" xr:uid="{00000000-0005-0000-0000-0000771B0000}"/>
    <cellStyle name="_측구내역서 및 일위대가_역삼동619주변외 개소 수량산출서(수정)_수량산출서(보도육교) 2" xfId="11194" xr:uid="{00000000-0005-0000-0000-0000781B0000}"/>
    <cellStyle name="_측구내역서 및 일위대가_역삼동619주변외 개소 수량산출서(수정)_수량산출서(보도육교)_수량산출서(보도육교)" xfId="6896" xr:uid="{00000000-0005-0000-0000-0000791B0000}"/>
    <cellStyle name="_측구내역서 및 일위대가_역삼동619주변외 개소 수량산출서(수정)_수량산출서(보도육교)_수량산출서(보도육교) 2" xfId="11195" xr:uid="{00000000-0005-0000-0000-00007A1B0000}"/>
    <cellStyle name="_측구내역서 및 일위대가_역삼동619주변외 개소 수량산출서(수정)_수량산출서(보도육교)_수량산출서(양재천)" xfId="6897" xr:uid="{00000000-0005-0000-0000-00007B1B0000}"/>
    <cellStyle name="_측구내역서 및 일위대가_역삼동619주변외 개소 수량산출서(수정)_수량산출서(보도육교)_수량산출서(양재천) 2" xfId="11196" xr:uid="{00000000-0005-0000-0000-00007C1B0000}"/>
    <cellStyle name="_측구내역서 및 일위대가_역삼동619주변외 개소 수량산출서(수정)_수량산출서(영희초등학교)" xfId="6898" xr:uid="{00000000-0005-0000-0000-00007D1B0000}"/>
    <cellStyle name="_측구내역서 및 일위대가_역삼동619주변외 개소 수량산출서(수정)_수량산출서(영희초등학교) 2" xfId="11197" xr:uid="{00000000-0005-0000-0000-00007E1B0000}"/>
    <cellStyle name="_측구내역서 및 일위대가_역삼동619주변외 개소 수량산출서(수정)_수량산출서(영희초등학교)_개포동 달터공원외2개소" xfId="6899" xr:uid="{00000000-0005-0000-0000-00007F1B0000}"/>
    <cellStyle name="_측구내역서 및 일위대가_역삼동619주변외 개소 수량산출서(수정)_수량산출서(영희초등학교)_개포동 달터공원외2개소 2" xfId="11198" xr:uid="{00000000-0005-0000-0000-0000801B0000}"/>
    <cellStyle name="_측구내역서 및 일위대가_역삼동619주변외 개소 수량산출서(수정)_수량산출서(영희초등학교)_개포동 달터공원외2개소_개원길경기여고주변외3최종" xfId="6900" xr:uid="{00000000-0005-0000-0000-0000811B0000}"/>
    <cellStyle name="_측구내역서 및 일위대가_역삼동619주변외 개소 수량산출서(수정)_수량산출서(영희초등학교)_개포동 달터공원외2개소_개원길경기여고주변외3최종 2" xfId="11199" xr:uid="{00000000-0005-0000-0000-0000821B0000}"/>
    <cellStyle name="_측구내역서 및 일위대가_역삼동619주변외 개소 수량산출서(수정)_수량산출서(영희초등학교)_개포동 달터공원외2개소_수서동하나로길외1개소1차설계" xfId="6901" xr:uid="{00000000-0005-0000-0000-0000831B0000}"/>
    <cellStyle name="_측구내역서 및 일위대가_역삼동619주변외 개소 수량산출서(수정)_수량산출서(영희초등학교)_개포동 달터공원외2개소_수서동하나로길외1개소1차설계 2" xfId="11200" xr:uid="{00000000-0005-0000-0000-0000841B0000}"/>
    <cellStyle name="_측구내역서 및 일위대가_역삼동619주변외 개소 수량산출서(수정)_수량산출서(영희초등학교)_수량산출서(보도육교)" xfId="6902" xr:uid="{00000000-0005-0000-0000-0000851B0000}"/>
    <cellStyle name="_측구내역서 및 일위대가_역삼동619주변외 개소 수량산출서(수정)_수량산출서(영희초등학교)_수량산출서(보도육교) 2" xfId="11201" xr:uid="{00000000-0005-0000-0000-0000861B0000}"/>
    <cellStyle name="_측구내역서 및 일위대가_역삼동619주변외 개소 수량산출서(수정)_수량산출서(영희초등학교)_수량산출서(보도육교)_수량산출서(보도육교)" xfId="6903" xr:uid="{00000000-0005-0000-0000-0000871B0000}"/>
    <cellStyle name="_측구내역서 및 일위대가_역삼동619주변외 개소 수량산출서(수정)_수량산출서(영희초등학교)_수량산출서(보도육교)_수량산출서(보도육교) 2" xfId="11202" xr:uid="{00000000-0005-0000-0000-0000881B0000}"/>
    <cellStyle name="_측구내역서 및 일위대가_역삼동619주변외 개소 수량산출서(수정)_수량산출서(영희초등학교)_수량산출서(보도육교)_수량산출서(양재천)" xfId="6904" xr:uid="{00000000-0005-0000-0000-0000891B0000}"/>
    <cellStyle name="_측구내역서 및 일위대가_역삼동619주변외 개소 수량산출서(수정)_수량산출서(영희초등학교)_수량산출서(보도육교)_수량산출서(양재천) 2" xfId="11203" xr:uid="{00000000-0005-0000-0000-00008A1B0000}"/>
    <cellStyle name="_측구내역서 및 일위대가_역삼동619주변외 개소 수량산출서(수정)_수량산출서_개포동 달터공원외2개소" xfId="6905" xr:uid="{00000000-0005-0000-0000-00008B1B0000}"/>
    <cellStyle name="_측구내역서 및 일위대가_역삼동619주변외 개소 수량산출서(수정)_수량산출서_개포동 달터공원외2개소 2" xfId="11204" xr:uid="{00000000-0005-0000-0000-00008C1B0000}"/>
    <cellStyle name="_측구내역서 및 일위대가_역삼동619주변외 개소 수량산출서(수정)_수량산출서_개포동 달터공원외2개소_개원길경기여고주변외3최종" xfId="6906" xr:uid="{00000000-0005-0000-0000-00008D1B0000}"/>
    <cellStyle name="_측구내역서 및 일위대가_역삼동619주변외 개소 수량산출서(수정)_수량산출서_개포동 달터공원외2개소_개원길경기여고주변외3최종 2" xfId="11205" xr:uid="{00000000-0005-0000-0000-00008E1B0000}"/>
    <cellStyle name="_측구내역서 및 일위대가_역삼동619주변외 개소 수량산출서(수정)_수량산출서_개포동 달터공원외2개소_수서동하나로길외1개소1차설계" xfId="6907" xr:uid="{00000000-0005-0000-0000-00008F1B0000}"/>
    <cellStyle name="_측구내역서 및 일위대가_역삼동619주변외 개소 수량산출서(수정)_수량산출서_개포동 달터공원외2개소_수서동하나로길외1개소1차설계 2" xfId="11206" xr:uid="{00000000-0005-0000-0000-0000901B0000}"/>
    <cellStyle name="_측구내역서 및 일위대가_역삼동619주변외 개소 수량산출서(수정)_수량산출서_수량산출서(보도육교)" xfId="6908" xr:uid="{00000000-0005-0000-0000-0000911B0000}"/>
    <cellStyle name="_측구내역서 및 일위대가_역삼동619주변외 개소 수량산출서(수정)_수량산출서_수량산출서(보도육교) 2" xfId="11207" xr:uid="{00000000-0005-0000-0000-0000921B0000}"/>
    <cellStyle name="_측구내역서 및 일위대가_역삼동619주변외 개소 수량산출서(수정)_수량산출서_수량산출서(보도육교)_수량산출서(보도육교)" xfId="6909" xr:uid="{00000000-0005-0000-0000-0000931B0000}"/>
    <cellStyle name="_측구내역서 및 일위대가_역삼동619주변외 개소 수량산출서(수정)_수량산출서_수량산출서(보도육교)_수량산출서(보도육교) 2" xfId="11208" xr:uid="{00000000-0005-0000-0000-0000941B0000}"/>
    <cellStyle name="_측구내역서 및 일위대가_역삼동619주변외 개소 수량산출서(수정)_수량산출서_수량산출서(보도육교)_수량산출서(양재천)" xfId="6910" xr:uid="{00000000-0005-0000-0000-0000951B0000}"/>
    <cellStyle name="_측구내역서 및 일위대가_역삼동619주변외 개소 수량산출서(수정)_수량산출서_수량산출서(보도육교)_수량산출서(양재천) 2" xfId="11209" xr:uid="{00000000-0005-0000-0000-0000961B0000}"/>
    <cellStyle name="_측구내역서 및 일위대가_역삼동619주변외 개소 수량산출서(수정)_역삼동619주변외 개소 수량산출서(수정)" xfId="6911" xr:uid="{00000000-0005-0000-0000-0000971B0000}"/>
    <cellStyle name="_측구내역서 및 일위대가_역삼동619주변외 개소 수량산출서(수정)_역삼동619주변외 개소 수량산출서(수정) 2" xfId="11210" xr:uid="{00000000-0005-0000-0000-0000981B0000}"/>
    <cellStyle name="_측구내역서 및 일위대가_역삼동619주변외 개소 수량산출서(수정)_역삼동619주변외 개소 수량산출서(수정)_개포동 달터공원외2개소" xfId="6912" xr:uid="{00000000-0005-0000-0000-0000991B0000}"/>
    <cellStyle name="_측구내역서 및 일위대가_역삼동619주변외 개소 수량산출서(수정)_역삼동619주변외 개소 수량산출서(수정)_개포동 달터공원외2개소 2" xfId="11211" xr:uid="{00000000-0005-0000-0000-00009A1B0000}"/>
    <cellStyle name="_측구내역서 및 일위대가_역삼동619주변외 개소 수량산출서(수정)_역삼동619주변외 개소 수량산출서(수정)_개포동 달터공원외2개소_개원길경기여고주변외3최종" xfId="6913" xr:uid="{00000000-0005-0000-0000-00009B1B0000}"/>
    <cellStyle name="_측구내역서 및 일위대가_역삼동619주변외 개소 수량산출서(수정)_역삼동619주변외 개소 수량산출서(수정)_개포동 달터공원외2개소_개원길경기여고주변외3최종 2" xfId="11212" xr:uid="{00000000-0005-0000-0000-00009C1B0000}"/>
    <cellStyle name="_측구내역서 및 일위대가_역삼동619주변외 개소 수량산출서(수정)_역삼동619주변외 개소 수량산출서(수정)_개포동 달터공원외2개소_수서동하나로길외1개소1차설계" xfId="6914" xr:uid="{00000000-0005-0000-0000-00009D1B0000}"/>
    <cellStyle name="_측구내역서 및 일위대가_역삼동619주변외 개소 수량산출서(수정)_역삼동619주변외 개소 수량산출서(수정)_개포동 달터공원외2개소_수서동하나로길외1개소1차설계 2" xfId="11213" xr:uid="{00000000-0005-0000-0000-00009E1B0000}"/>
    <cellStyle name="_측구내역서 및 일위대가_역삼동619주변외 개소 수량산출서(수정)_역삼동619주변외 개소 수량산출서(수정)_수량산출서(보도육교)" xfId="6915" xr:uid="{00000000-0005-0000-0000-00009F1B0000}"/>
    <cellStyle name="_측구내역서 및 일위대가_역삼동619주변외 개소 수량산출서(수정)_역삼동619주변외 개소 수량산출서(수정)_수량산출서(보도육교) 2" xfId="11214" xr:uid="{00000000-0005-0000-0000-0000A01B0000}"/>
    <cellStyle name="_측구내역서 및 일위대가_역삼동619주변외 개소 수량산출서(수정)_역삼동619주변외 개소 수량산출서(수정)_수량산출서(보도육교)_수량산출서(보도육교)" xfId="6916" xr:uid="{00000000-0005-0000-0000-0000A11B0000}"/>
    <cellStyle name="_측구내역서 및 일위대가_역삼동619주변외 개소 수량산출서(수정)_역삼동619주변외 개소 수량산출서(수정)_수량산출서(보도육교)_수량산출서(보도육교) 2" xfId="11215" xr:uid="{00000000-0005-0000-0000-0000A21B0000}"/>
    <cellStyle name="_측구내역서 및 일위대가_역삼동619주변외 개소 수량산출서(수정)_역삼동619주변외 개소 수량산출서(수정)_수량산출서(보도육교)_수량산출서(양재천)" xfId="6917" xr:uid="{00000000-0005-0000-0000-0000A31B0000}"/>
    <cellStyle name="_측구내역서 및 일위대가_역삼동619주변외 개소 수량산출서(수정)_역삼동619주변외 개소 수량산출서(수정)_수량산출서(보도육교)_수량산출서(양재천) 2" xfId="11216" xr:uid="{00000000-0005-0000-0000-0000A41B0000}"/>
    <cellStyle name="_측구내역서 및 일위대가_역삼동619주변외 개소 수량산출서(수정)_영희초교 설계(탄성2+2.65보도 )" xfId="6918" xr:uid="{00000000-0005-0000-0000-0000A51B0000}"/>
    <cellStyle name="_측구내역서 및 일위대가_역삼동619주변외 개소 수량산출서(수정)_영희초교 설계(탄성2+2.65보도 ) 2" xfId="11217" xr:uid="{00000000-0005-0000-0000-0000A61B0000}"/>
    <cellStyle name="_측구내역서 및 일위대가_역삼동619주변외 개소 수량산출서(수정)_영희초교 설계(탄성2+2.65보도 )_개포동 달터공원외2개소" xfId="6919" xr:uid="{00000000-0005-0000-0000-0000A71B0000}"/>
    <cellStyle name="_측구내역서 및 일위대가_역삼동619주변외 개소 수량산출서(수정)_영희초교 설계(탄성2+2.65보도 )_개포동 달터공원외2개소 2" xfId="11218" xr:uid="{00000000-0005-0000-0000-0000A81B0000}"/>
    <cellStyle name="_측구내역서 및 일위대가_역삼동619주변외 개소 수량산출서(수정)_영희초교 설계(탄성2+2.65보도 )_개포동 달터공원외2개소_개원길경기여고주변외3최종" xfId="6920" xr:uid="{00000000-0005-0000-0000-0000A91B0000}"/>
    <cellStyle name="_측구내역서 및 일위대가_역삼동619주변외 개소 수량산출서(수정)_영희초교 설계(탄성2+2.65보도 )_개포동 달터공원외2개소_개원길경기여고주변외3최종 2" xfId="11219" xr:uid="{00000000-0005-0000-0000-0000AA1B0000}"/>
    <cellStyle name="_측구내역서 및 일위대가_역삼동619주변외 개소 수량산출서(수정)_영희초교 설계(탄성2+2.65보도 )_개포동 달터공원외2개소_수서동하나로길외1개소1차설계" xfId="6921" xr:uid="{00000000-0005-0000-0000-0000AB1B0000}"/>
    <cellStyle name="_측구내역서 및 일위대가_역삼동619주변외 개소 수량산출서(수정)_영희초교 설계(탄성2+2.65보도 )_개포동 달터공원외2개소_수서동하나로길외1개소1차설계 2" xfId="11220" xr:uid="{00000000-0005-0000-0000-0000AC1B0000}"/>
    <cellStyle name="_측구내역서 및 일위대가_역삼동619주변외 개소 수량산출서(수정)_영희초교 설계(탄성2+2.65보도 )_수량산출서(보도육교)" xfId="6922" xr:uid="{00000000-0005-0000-0000-0000AD1B0000}"/>
    <cellStyle name="_측구내역서 및 일위대가_역삼동619주변외 개소 수량산출서(수정)_영희초교 설계(탄성2+2.65보도 )_수량산출서(보도육교) 2" xfId="11221" xr:uid="{00000000-0005-0000-0000-0000AE1B0000}"/>
    <cellStyle name="_측구내역서 및 일위대가_역삼동619주변외 개소 수량산출서(수정)_영희초교 설계(탄성2+2.65보도 )_수량산출서(보도육교)_수량산출서(보도육교)" xfId="6923" xr:uid="{00000000-0005-0000-0000-0000AF1B0000}"/>
    <cellStyle name="_측구내역서 및 일위대가_역삼동619주변외 개소 수량산출서(수정)_영희초교 설계(탄성2+2.65보도 )_수량산출서(보도육교)_수량산출서(보도육교) 2" xfId="11222" xr:uid="{00000000-0005-0000-0000-0000B01B0000}"/>
    <cellStyle name="_측구내역서 및 일위대가_역삼동619주변외 개소 수량산출서(수정)_영희초교 설계(탄성2+2.65보도 )_수량산출서(보도육교)_수량산출서(양재천)" xfId="6924" xr:uid="{00000000-0005-0000-0000-0000B11B0000}"/>
    <cellStyle name="_측구내역서 및 일위대가_역삼동619주변외 개소 수량산출서(수정)_영희초교 설계(탄성2+2.65보도 )_수량산출서(보도육교)_수량산출서(양재천) 2" xfId="11223" xr:uid="{00000000-0005-0000-0000-0000B21B0000}"/>
    <cellStyle name="_측구내역서 및 일위대가_역삼동769주변외 2개소 수량산출서" xfId="6925" xr:uid="{00000000-0005-0000-0000-0000B31B0000}"/>
    <cellStyle name="_측구내역서 및 일위대가_역삼동769주변외 2개소 수량산출서 2" xfId="11224" xr:uid="{00000000-0005-0000-0000-0000B41B0000}"/>
    <cellStyle name="_측구내역서 및 일위대가_역삼동769주변외 2개소 수량산출서_개포동 달터공원외2개소" xfId="6926" xr:uid="{00000000-0005-0000-0000-0000B51B0000}"/>
    <cellStyle name="_측구내역서 및 일위대가_역삼동769주변외 2개소 수량산출서_개포동 달터공원외2개소 2" xfId="11225" xr:uid="{00000000-0005-0000-0000-0000B61B0000}"/>
    <cellStyle name="_측구내역서 및 일위대가_역삼동769주변외 2개소 수량산출서_개포동 달터공원외2개소_개원길경기여고주변외3최종" xfId="6927" xr:uid="{00000000-0005-0000-0000-0000B71B0000}"/>
    <cellStyle name="_측구내역서 및 일위대가_역삼동769주변외 2개소 수량산출서_개포동 달터공원외2개소_개원길경기여고주변외3최종 2" xfId="11226" xr:uid="{00000000-0005-0000-0000-0000B81B0000}"/>
    <cellStyle name="_측구내역서 및 일위대가_역삼동769주변외 2개소 수량산출서_개포동 달터공원외2개소_수서동하나로길외1개소1차설계" xfId="6928" xr:uid="{00000000-0005-0000-0000-0000B91B0000}"/>
    <cellStyle name="_측구내역서 및 일위대가_역삼동769주변외 2개소 수량산출서_개포동 달터공원외2개소_수서동하나로길외1개소1차설계 2" xfId="11227" xr:uid="{00000000-0005-0000-0000-0000BA1B0000}"/>
    <cellStyle name="_측구내역서 및 일위대가_역삼동769주변외 2개소 수량산출서_수량산출서" xfId="6929" xr:uid="{00000000-0005-0000-0000-0000BB1B0000}"/>
    <cellStyle name="_측구내역서 및 일위대가_역삼동769주변외 2개소 수량산출서_수량산출서 2" xfId="11228" xr:uid="{00000000-0005-0000-0000-0000BC1B0000}"/>
    <cellStyle name="_측구내역서 및 일위대가_역삼동769주변외 2개소 수량산출서_수량산출서(보도육교)" xfId="6930" xr:uid="{00000000-0005-0000-0000-0000BD1B0000}"/>
    <cellStyle name="_측구내역서 및 일위대가_역삼동769주변외 2개소 수량산출서_수량산출서(보도육교) 2" xfId="11229" xr:uid="{00000000-0005-0000-0000-0000BE1B0000}"/>
    <cellStyle name="_측구내역서 및 일위대가_역삼동769주변외 2개소 수량산출서_수량산출서(보도육교)_수량산출서(보도육교)" xfId="6931" xr:uid="{00000000-0005-0000-0000-0000BF1B0000}"/>
    <cellStyle name="_측구내역서 및 일위대가_역삼동769주변외 2개소 수량산출서_수량산출서(보도육교)_수량산출서(보도육교) 2" xfId="11230" xr:uid="{00000000-0005-0000-0000-0000C01B0000}"/>
    <cellStyle name="_측구내역서 및 일위대가_역삼동769주변외 2개소 수량산출서_수량산출서(보도육교)_수량산출서(양재천)" xfId="6932" xr:uid="{00000000-0005-0000-0000-0000C11B0000}"/>
    <cellStyle name="_측구내역서 및 일위대가_역삼동769주변외 2개소 수량산출서_수량산출서(보도육교)_수량산출서(양재천) 2" xfId="11231" xr:uid="{00000000-0005-0000-0000-0000C21B0000}"/>
    <cellStyle name="_측구내역서 및 일위대가_역삼동769주변외 2개소 수량산출서_수량산출서(영희초등학교)" xfId="6933" xr:uid="{00000000-0005-0000-0000-0000C31B0000}"/>
    <cellStyle name="_측구내역서 및 일위대가_역삼동769주변외 2개소 수량산출서_수량산출서(영희초등학교) 2" xfId="11232" xr:uid="{00000000-0005-0000-0000-0000C41B0000}"/>
    <cellStyle name="_측구내역서 및 일위대가_역삼동769주변외 2개소 수량산출서_수량산출서(영희초등학교)_개포동 달터공원외2개소" xfId="6934" xr:uid="{00000000-0005-0000-0000-0000C51B0000}"/>
    <cellStyle name="_측구내역서 및 일위대가_역삼동769주변외 2개소 수량산출서_수량산출서(영희초등학교)_개포동 달터공원외2개소 2" xfId="11233" xr:uid="{00000000-0005-0000-0000-0000C61B0000}"/>
    <cellStyle name="_측구내역서 및 일위대가_역삼동769주변외 2개소 수량산출서_수량산출서(영희초등학교)_개포동 달터공원외2개소_개원길경기여고주변외3최종" xfId="6935" xr:uid="{00000000-0005-0000-0000-0000C71B0000}"/>
    <cellStyle name="_측구내역서 및 일위대가_역삼동769주변외 2개소 수량산출서_수량산출서(영희초등학교)_개포동 달터공원외2개소_개원길경기여고주변외3최종 2" xfId="11234" xr:uid="{00000000-0005-0000-0000-0000C81B0000}"/>
    <cellStyle name="_측구내역서 및 일위대가_역삼동769주변외 2개소 수량산출서_수량산출서(영희초등학교)_개포동 달터공원외2개소_수서동하나로길외1개소1차설계" xfId="6936" xr:uid="{00000000-0005-0000-0000-0000C91B0000}"/>
    <cellStyle name="_측구내역서 및 일위대가_역삼동769주변외 2개소 수량산출서_수량산출서(영희초등학교)_개포동 달터공원외2개소_수서동하나로길외1개소1차설계 2" xfId="11235" xr:uid="{00000000-0005-0000-0000-0000CA1B0000}"/>
    <cellStyle name="_측구내역서 및 일위대가_역삼동769주변외 2개소 수량산출서_수량산출서(영희초등학교)_수량산출서(보도육교)" xfId="6937" xr:uid="{00000000-0005-0000-0000-0000CB1B0000}"/>
    <cellStyle name="_측구내역서 및 일위대가_역삼동769주변외 2개소 수량산출서_수량산출서(영희초등학교)_수량산출서(보도육교) 2" xfId="11236" xr:uid="{00000000-0005-0000-0000-0000CC1B0000}"/>
    <cellStyle name="_측구내역서 및 일위대가_역삼동769주변외 2개소 수량산출서_수량산출서(영희초등학교)_수량산출서(보도육교)_수량산출서(보도육교)" xfId="6938" xr:uid="{00000000-0005-0000-0000-0000CD1B0000}"/>
    <cellStyle name="_측구내역서 및 일위대가_역삼동769주변외 2개소 수량산출서_수량산출서(영희초등학교)_수량산출서(보도육교)_수량산출서(보도육교) 2" xfId="11237" xr:uid="{00000000-0005-0000-0000-0000CE1B0000}"/>
    <cellStyle name="_측구내역서 및 일위대가_역삼동769주변외 2개소 수량산출서_수량산출서(영희초등학교)_수량산출서(보도육교)_수량산출서(양재천)" xfId="6939" xr:uid="{00000000-0005-0000-0000-0000CF1B0000}"/>
    <cellStyle name="_측구내역서 및 일위대가_역삼동769주변외 2개소 수량산출서_수량산출서(영희초등학교)_수량산출서(보도육교)_수량산출서(양재천) 2" xfId="11238" xr:uid="{00000000-0005-0000-0000-0000D01B0000}"/>
    <cellStyle name="_측구내역서 및 일위대가_역삼동769주변외 2개소 수량산출서_수량산출서_개포동 달터공원외2개소" xfId="6940" xr:uid="{00000000-0005-0000-0000-0000D11B0000}"/>
    <cellStyle name="_측구내역서 및 일위대가_역삼동769주변외 2개소 수량산출서_수량산출서_개포동 달터공원외2개소 2" xfId="11239" xr:uid="{00000000-0005-0000-0000-0000D21B0000}"/>
    <cellStyle name="_측구내역서 및 일위대가_역삼동769주변외 2개소 수량산출서_수량산출서_개포동 달터공원외2개소_개원길경기여고주변외3최종" xfId="6941" xr:uid="{00000000-0005-0000-0000-0000D31B0000}"/>
    <cellStyle name="_측구내역서 및 일위대가_역삼동769주변외 2개소 수량산출서_수량산출서_개포동 달터공원외2개소_개원길경기여고주변외3최종 2" xfId="11240" xr:uid="{00000000-0005-0000-0000-0000D41B0000}"/>
    <cellStyle name="_측구내역서 및 일위대가_역삼동769주변외 2개소 수량산출서_수량산출서_개포동 달터공원외2개소_수서동하나로길외1개소1차설계" xfId="6942" xr:uid="{00000000-0005-0000-0000-0000D51B0000}"/>
    <cellStyle name="_측구내역서 및 일위대가_역삼동769주변외 2개소 수량산출서_수량산출서_개포동 달터공원외2개소_수서동하나로길외1개소1차설계 2" xfId="11241" xr:uid="{00000000-0005-0000-0000-0000D61B0000}"/>
    <cellStyle name="_측구내역서 및 일위대가_역삼동769주변외 2개소 수량산출서_수량산출서_수량산출서(보도육교)" xfId="6943" xr:uid="{00000000-0005-0000-0000-0000D71B0000}"/>
    <cellStyle name="_측구내역서 및 일위대가_역삼동769주변외 2개소 수량산출서_수량산출서_수량산출서(보도육교) 2" xfId="11242" xr:uid="{00000000-0005-0000-0000-0000D81B0000}"/>
    <cellStyle name="_측구내역서 및 일위대가_역삼동769주변외 2개소 수량산출서_수량산출서_수량산출서(보도육교)_수량산출서(보도육교)" xfId="6944" xr:uid="{00000000-0005-0000-0000-0000D91B0000}"/>
    <cellStyle name="_측구내역서 및 일위대가_역삼동769주변외 2개소 수량산출서_수량산출서_수량산출서(보도육교)_수량산출서(보도육교) 2" xfId="11243" xr:uid="{00000000-0005-0000-0000-0000DA1B0000}"/>
    <cellStyle name="_측구내역서 및 일위대가_역삼동769주변외 2개소 수량산출서_수량산출서_수량산출서(보도육교)_수량산출서(양재천)" xfId="6945" xr:uid="{00000000-0005-0000-0000-0000DB1B0000}"/>
    <cellStyle name="_측구내역서 및 일위대가_역삼동769주변외 2개소 수량산출서_수량산출서_수량산출서(보도육교)_수량산출서(양재천) 2" xfId="11244" xr:uid="{00000000-0005-0000-0000-0000DC1B0000}"/>
    <cellStyle name="_측구내역서 및 일위대가_역삼동769주변외 2개소 수량산출서_역삼동619주변외 개소 수량산출서(수정)" xfId="6946" xr:uid="{00000000-0005-0000-0000-0000DD1B0000}"/>
    <cellStyle name="_측구내역서 및 일위대가_역삼동769주변외 2개소 수량산출서_역삼동619주변외 개소 수량산출서(수정) 2" xfId="11245" xr:uid="{00000000-0005-0000-0000-0000DE1B0000}"/>
    <cellStyle name="_측구내역서 및 일위대가_역삼동769주변외 2개소 수량산출서_역삼동619주변외 개소 수량산출서(수정)_개포동 달터공원외2개소" xfId="6947" xr:uid="{00000000-0005-0000-0000-0000DF1B0000}"/>
    <cellStyle name="_측구내역서 및 일위대가_역삼동769주변외 2개소 수량산출서_역삼동619주변외 개소 수량산출서(수정)_개포동 달터공원외2개소 2" xfId="11246" xr:uid="{00000000-0005-0000-0000-0000E01B0000}"/>
    <cellStyle name="_측구내역서 및 일위대가_역삼동769주변외 2개소 수량산출서_역삼동619주변외 개소 수량산출서(수정)_개포동 달터공원외2개소_개원길경기여고주변외3최종" xfId="6948" xr:uid="{00000000-0005-0000-0000-0000E11B0000}"/>
    <cellStyle name="_측구내역서 및 일위대가_역삼동769주변외 2개소 수량산출서_역삼동619주변외 개소 수량산출서(수정)_개포동 달터공원외2개소_개원길경기여고주변외3최종 2" xfId="11247" xr:uid="{00000000-0005-0000-0000-0000E21B0000}"/>
    <cellStyle name="_측구내역서 및 일위대가_역삼동769주변외 2개소 수량산출서_역삼동619주변외 개소 수량산출서(수정)_개포동 달터공원외2개소_수서동하나로길외1개소1차설계" xfId="6949" xr:uid="{00000000-0005-0000-0000-0000E31B0000}"/>
    <cellStyle name="_측구내역서 및 일위대가_역삼동769주변외 2개소 수량산출서_역삼동619주변외 개소 수량산출서(수정)_개포동 달터공원외2개소_수서동하나로길외1개소1차설계 2" xfId="11248" xr:uid="{00000000-0005-0000-0000-0000E41B0000}"/>
    <cellStyle name="_측구내역서 및 일위대가_역삼동769주변외 2개소 수량산출서_역삼동619주변외 개소 수량산출서(수정)_수량산출서(보도육교)" xfId="6950" xr:uid="{00000000-0005-0000-0000-0000E51B0000}"/>
    <cellStyle name="_측구내역서 및 일위대가_역삼동769주변외 2개소 수량산출서_역삼동619주변외 개소 수량산출서(수정)_수량산출서(보도육교) 2" xfId="11249" xr:uid="{00000000-0005-0000-0000-0000E61B0000}"/>
    <cellStyle name="_측구내역서 및 일위대가_역삼동769주변외 2개소 수량산출서_역삼동619주변외 개소 수량산출서(수정)_수량산출서(보도육교)_수량산출서(보도육교)" xfId="6951" xr:uid="{00000000-0005-0000-0000-0000E71B0000}"/>
    <cellStyle name="_측구내역서 및 일위대가_역삼동769주변외 2개소 수량산출서_역삼동619주변외 개소 수량산출서(수정)_수량산출서(보도육교)_수량산출서(보도육교) 2" xfId="11250" xr:uid="{00000000-0005-0000-0000-0000E81B0000}"/>
    <cellStyle name="_측구내역서 및 일위대가_역삼동769주변외 2개소 수량산출서_역삼동619주변외 개소 수량산출서(수정)_수량산출서(보도육교)_수량산출서(양재천)" xfId="6952" xr:uid="{00000000-0005-0000-0000-0000E91B0000}"/>
    <cellStyle name="_측구내역서 및 일위대가_역삼동769주변외 2개소 수량산출서_역삼동619주변외 개소 수량산출서(수정)_수량산출서(보도육교)_수량산출서(양재천) 2" xfId="11251" xr:uid="{00000000-0005-0000-0000-0000EA1B0000}"/>
    <cellStyle name="_측구내역서 및 일위대가_역삼동769주변외 2개소 수량산출서_영희초교 설계(탄성2+2.65보도 )" xfId="6953" xr:uid="{00000000-0005-0000-0000-0000EB1B0000}"/>
    <cellStyle name="_측구내역서 및 일위대가_역삼동769주변외 2개소 수량산출서_영희초교 설계(탄성2+2.65보도 ) 2" xfId="11252" xr:uid="{00000000-0005-0000-0000-0000EC1B0000}"/>
    <cellStyle name="_측구내역서 및 일위대가_역삼동769주변외 2개소 수량산출서_영희초교 설계(탄성2+2.65보도 )_개포동 달터공원외2개소" xfId="6954" xr:uid="{00000000-0005-0000-0000-0000ED1B0000}"/>
    <cellStyle name="_측구내역서 및 일위대가_역삼동769주변외 2개소 수량산출서_영희초교 설계(탄성2+2.65보도 )_개포동 달터공원외2개소 2" xfId="11253" xr:uid="{00000000-0005-0000-0000-0000EE1B0000}"/>
    <cellStyle name="_측구내역서 및 일위대가_역삼동769주변외 2개소 수량산출서_영희초교 설계(탄성2+2.65보도 )_개포동 달터공원외2개소_개원길경기여고주변외3최종" xfId="6955" xr:uid="{00000000-0005-0000-0000-0000EF1B0000}"/>
    <cellStyle name="_측구내역서 및 일위대가_역삼동769주변외 2개소 수량산출서_영희초교 설계(탄성2+2.65보도 )_개포동 달터공원외2개소_개원길경기여고주변외3최종 2" xfId="11254" xr:uid="{00000000-0005-0000-0000-0000F01B0000}"/>
    <cellStyle name="_측구내역서 및 일위대가_역삼동769주변외 2개소 수량산출서_영희초교 설계(탄성2+2.65보도 )_개포동 달터공원외2개소_수서동하나로길외1개소1차설계" xfId="6956" xr:uid="{00000000-0005-0000-0000-0000F11B0000}"/>
    <cellStyle name="_측구내역서 및 일위대가_역삼동769주변외 2개소 수량산출서_영희초교 설계(탄성2+2.65보도 )_개포동 달터공원외2개소_수서동하나로길외1개소1차설계 2" xfId="11255" xr:uid="{00000000-0005-0000-0000-0000F21B0000}"/>
    <cellStyle name="_측구내역서 및 일위대가_역삼동769주변외 2개소 수량산출서_영희초교 설계(탄성2+2.65보도 )_수량산출서(보도육교)" xfId="6957" xr:uid="{00000000-0005-0000-0000-0000F31B0000}"/>
    <cellStyle name="_측구내역서 및 일위대가_역삼동769주변외 2개소 수량산출서_영희초교 설계(탄성2+2.65보도 )_수량산출서(보도육교) 2" xfId="11256" xr:uid="{00000000-0005-0000-0000-0000F41B0000}"/>
    <cellStyle name="_측구내역서 및 일위대가_역삼동769주변외 2개소 수량산출서_영희초교 설계(탄성2+2.65보도 )_수량산출서(보도육교)_수량산출서(보도육교)" xfId="6958" xr:uid="{00000000-0005-0000-0000-0000F51B0000}"/>
    <cellStyle name="_측구내역서 및 일위대가_역삼동769주변외 2개소 수량산출서_영희초교 설계(탄성2+2.65보도 )_수량산출서(보도육교)_수량산출서(보도육교) 2" xfId="11257" xr:uid="{00000000-0005-0000-0000-0000F61B0000}"/>
    <cellStyle name="_측구내역서 및 일위대가_역삼동769주변외 2개소 수량산출서_영희초교 설계(탄성2+2.65보도 )_수량산출서(보도육교)_수량산출서(양재천)" xfId="6959" xr:uid="{00000000-0005-0000-0000-0000F71B0000}"/>
    <cellStyle name="_측구내역서 및 일위대가_역삼동769주변외 2개소 수량산출서_영희초교 설계(탄성2+2.65보도 )_수량산출서(보도육교)_수량산출서(양재천) 2" xfId="11258" xr:uid="{00000000-0005-0000-0000-0000F81B0000}"/>
    <cellStyle name="_테마공사새로03" xfId="11259" xr:uid="{00000000-0005-0000-0000-0000F91B0000}"/>
    <cellStyle name="_토공" xfId="6960" xr:uid="{00000000-0005-0000-0000-0000FA1B0000}"/>
    <cellStyle name="_토공 2" xfId="11260" xr:uid="{00000000-0005-0000-0000-0000FB1B0000}"/>
    <cellStyle name="_토공사(우경건설)하도급 내역" xfId="11261" xr:uid="{00000000-0005-0000-0000-0000FC1B0000}"/>
    <cellStyle name="_통신(일위대가) 통신_(최종본)" xfId="11262" xr:uid="{00000000-0005-0000-0000-0000FD1B0000}"/>
    <cellStyle name="_파주운정A20-1BL 사업승인계산서(저층부2죤)" xfId="11263" xr:uid="{00000000-0005-0000-0000-0000FE1B0000}"/>
    <cellStyle name="_평천교" xfId="180" xr:uid="{00000000-0005-0000-0000-0000FF1B0000}"/>
    <cellStyle name="_평천교_암거" xfId="181" xr:uid="{00000000-0005-0000-0000-0000001C0000}"/>
    <cellStyle name="_평천교_암거01" xfId="182" xr:uid="{00000000-0005-0000-0000-0000011C0000}"/>
    <cellStyle name="_평촌교수량" xfId="183" xr:uid="{00000000-0005-0000-0000-0000021C0000}"/>
    <cellStyle name="_평촌교수량_암거" xfId="184" xr:uid="{00000000-0005-0000-0000-0000031C0000}"/>
    <cellStyle name="_평촌교수량_암거01" xfId="185" xr:uid="{00000000-0005-0000-0000-0000041C0000}"/>
    <cellStyle name="_폐기물 진입로개설 설계변경(1차)" xfId="6961" xr:uid="{00000000-0005-0000-0000-0000051C0000}"/>
    <cellStyle name="_폐기물수량" xfId="186" xr:uid="{00000000-0005-0000-0000-0000061C0000}"/>
    <cellStyle name="_폐기물처리내역서" xfId="11264" xr:uid="{00000000-0005-0000-0000-0000071C0000}"/>
    <cellStyle name="_폐기물처리내역서_중앙로폐기물내역서" xfId="11265" xr:uid="{00000000-0005-0000-0000-0000081C0000}"/>
    <cellStyle name="_폐기물처리비실정보고" xfId="6962" xr:uid="{00000000-0005-0000-0000-0000091C0000}"/>
    <cellStyle name="_포장공(수정분)4차" xfId="11266" xr:uid="{00000000-0005-0000-0000-00000A1C0000}"/>
    <cellStyle name="_포장설계지침(수정전)" xfId="11267" xr:uid="{00000000-0005-0000-0000-00000B1C0000}"/>
    <cellStyle name="_프리웨팅공법(-보수보강-2009상반기)일위대가2" xfId="11268" xr:uid="{00000000-0005-0000-0000-00000C1C0000}"/>
    <cellStyle name="_프리웨팅공법(-보수보강-2009상반기)일위대가2 2" xfId="11269" xr:uid="{00000000-0005-0000-0000-00000D1C0000}"/>
    <cellStyle name="_호남선두계역외2개소연결통로" xfId="11270" xr:uid="{00000000-0005-0000-0000-00000E1C0000}"/>
    <cellStyle name="_홍천(노천1지구)-1공구" xfId="6963" xr:uid="{00000000-0005-0000-0000-00000F1C0000}"/>
    <cellStyle name="_홍천(노천1지구)-1공구 2" xfId="11271" xr:uid="{00000000-0005-0000-0000-0000101C0000}"/>
    <cellStyle name="_홍천(노천1지구)-1공구_02.2-4.배수공" xfId="6964" xr:uid="{00000000-0005-0000-0000-0000111C0000}"/>
    <cellStyle name="_홍천(노천1지구)-1공구_02.2-4.배수공 2" xfId="11272" xr:uid="{00000000-0005-0000-0000-0000121C0000}"/>
    <cellStyle name="_홍천(노천1지구)-1공구_02.3-6.배수공" xfId="6965" xr:uid="{00000000-0005-0000-0000-0000131C0000}"/>
    <cellStyle name="_홍천(노천1지구)-1공구_02.3-6.배수공 2" xfId="11273" xr:uid="{00000000-0005-0000-0000-0000141C0000}"/>
    <cellStyle name="_홍천(노천1지구)-1공구_02.3-G.배수공" xfId="6966" xr:uid="{00000000-0005-0000-0000-0000151C0000}"/>
    <cellStyle name="_홍천(노천1지구)-1공구_02.3-G.배수공 2" xfId="11274" xr:uid="{00000000-0005-0000-0000-0000161C0000}"/>
    <cellStyle name="´þ·?" xfId="11275" xr:uid="{00000000-0005-0000-0000-0000171C0000}"/>
    <cellStyle name="´þ·¯" xfId="187" xr:uid="{00000000-0005-0000-0000-0000181C0000}"/>
    <cellStyle name="’E‰Y [0.00]_laroux" xfId="188" xr:uid="{00000000-0005-0000-0000-0000191C0000}"/>
    <cellStyle name="’E‰Y_laroux" xfId="189" xr:uid="{00000000-0005-0000-0000-00001A1C0000}"/>
    <cellStyle name="¤@?e_TEST-1 " xfId="190" xr:uid="{00000000-0005-0000-0000-00001B1C0000}"/>
    <cellStyle name="+,-,0" xfId="191" xr:uid="{00000000-0005-0000-0000-00001C1C0000}"/>
    <cellStyle name="+,-,0 2" xfId="11276" xr:uid="{00000000-0005-0000-0000-00001D1C0000}"/>
    <cellStyle name="△ []" xfId="192" xr:uid="{00000000-0005-0000-0000-00001E1C0000}"/>
    <cellStyle name="△ [] 2" xfId="11277" xr:uid="{00000000-0005-0000-0000-00001F1C0000}"/>
    <cellStyle name="△ [0]" xfId="193" xr:uid="{00000000-0005-0000-0000-0000201C0000}"/>
    <cellStyle name="△ [0] 2" xfId="11278" xr:uid="{00000000-0005-0000-0000-0000211C0000}"/>
    <cellStyle name="△백분율" xfId="194" xr:uid="{00000000-0005-0000-0000-0000221C0000}"/>
    <cellStyle name="△콤마" xfId="195" xr:uid="{00000000-0005-0000-0000-0000231C0000}"/>
    <cellStyle name="°ia¤¼o¼ya¡" xfId="11279" xr:uid="{00000000-0005-0000-0000-0000241C0000}"/>
    <cellStyle name="°íá¤¼ò¼ýá¡" xfId="196" xr:uid="{00000000-0005-0000-0000-0000251C0000}"/>
    <cellStyle name="°ia¤aa·a1" xfId="11280" xr:uid="{00000000-0005-0000-0000-0000261C0000}"/>
    <cellStyle name="°íá¤ãâ·â1" xfId="197" xr:uid="{00000000-0005-0000-0000-0000271C0000}"/>
    <cellStyle name="°ia¤aa·a2" xfId="11281" xr:uid="{00000000-0005-0000-0000-0000281C0000}"/>
    <cellStyle name="°íá¤ãâ·â2" xfId="198" xr:uid="{00000000-0005-0000-0000-0000291C0000}"/>
    <cellStyle name="" xfId="11282" xr:uid="{00000000-0005-0000-0000-00002A1C0000}"/>
    <cellStyle name="0" xfId="199" xr:uid="{00000000-0005-0000-0000-00002B1C0000}"/>
    <cellStyle name="0 2" xfId="11283" xr:uid="{00000000-0005-0000-0000-00002C1C0000}"/>
    <cellStyle name="0%" xfId="200" xr:uid="{00000000-0005-0000-0000-00002D1C0000}"/>
    <cellStyle name="0% 2" xfId="11284" xr:uid="{00000000-0005-0000-0000-00002E1C0000}"/>
    <cellStyle name="0,0_x000d__x000a_NA_x000d__x000a_" xfId="11285" xr:uid="{00000000-0005-0000-0000-00002F1C0000}"/>
    <cellStyle name="0.0" xfId="201" xr:uid="{00000000-0005-0000-0000-0000301C0000}"/>
    <cellStyle name="0.0 2" xfId="11286" xr:uid="{00000000-0005-0000-0000-0000311C0000}"/>
    <cellStyle name="0.0%" xfId="202" xr:uid="{00000000-0005-0000-0000-0000321C0000}"/>
    <cellStyle name="0.0% 2" xfId="11287" xr:uid="{00000000-0005-0000-0000-0000331C0000}"/>
    <cellStyle name="0.00" xfId="203" xr:uid="{00000000-0005-0000-0000-0000341C0000}"/>
    <cellStyle name="0.00 2" xfId="11288" xr:uid="{00000000-0005-0000-0000-0000351C0000}"/>
    <cellStyle name="0.00%" xfId="204" xr:uid="{00000000-0005-0000-0000-0000361C0000}"/>
    <cellStyle name="0.00% 2" xfId="11289" xr:uid="{00000000-0005-0000-0000-0000371C0000}"/>
    <cellStyle name="0.000%" xfId="205" xr:uid="{00000000-0005-0000-0000-0000381C0000}"/>
    <cellStyle name="0.000% 2" xfId="11290" xr:uid="{00000000-0005-0000-0000-0000391C0000}"/>
    <cellStyle name="0.0000%" xfId="206" xr:uid="{00000000-0005-0000-0000-00003A1C0000}"/>
    <cellStyle name="0.0000% 2" xfId="11292" xr:uid="{00000000-0005-0000-0000-00003B1C0000}"/>
    <cellStyle name="0.0000% 3" xfId="11293" xr:uid="{00000000-0005-0000-0000-00003C1C0000}"/>
    <cellStyle name="0.0000% 4" xfId="11291" xr:uid="{00000000-0005-0000-0000-00003D1C0000}"/>
    <cellStyle name="0_2012년설계지침일위대가(도로및교통부속물,균열보수)-강서" xfId="11294" xr:uid="{00000000-0005-0000-0000-00003E1C0000}"/>
    <cellStyle name="0_개포동233수량산출서(최종)" xfId="6967" xr:uid="{00000000-0005-0000-0000-00003F1C0000}"/>
    <cellStyle name="0_개포동233수량산출서(최종) 2" xfId="11295" xr:uid="{00000000-0005-0000-0000-0000401C0000}"/>
    <cellStyle name="0_계약 단위단가 산출(연간단가)" xfId="11296" xr:uid="{00000000-0005-0000-0000-0000411C0000}"/>
    <cellStyle name="0_대치동난초3길외4개소 수량산출서--최종" xfId="6968" xr:uid="{00000000-0005-0000-0000-0000421C0000}"/>
    <cellStyle name="0_대치동난초3길외4개소 수량산출서--최종 2" xfId="11297" xr:uid="{00000000-0005-0000-0000-0000431C0000}"/>
    <cellStyle name="0_대현초,은마아파트-수량" xfId="6969" xr:uid="{00000000-0005-0000-0000-0000441C0000}"/>
    <cellStyle name="0_대현초,은마아파트-수량 2" xfId="11298" xr:uid="{00000000-0005-0000-0000-0000451C0000}"/>
    <cellStyle name="0_수량산출서" xfId="11299" xr:uid="{00000000-0005-0000-0000-0000461C0000}"/>
    <cellStyle name="0_수서동한아름내역및수량산출(변경)" xfId="6970" xr:uid="{00000000-0005-0000-0000-0000471C0000}"/>
    <cellStyle name="0_수서동한아름내역및수량산출(변경) 2" xfId="11300" xr:uid="{00000000-0005-0000-0000-0000481C0000}"/>
    <cellStyle name="00" xfId="207" xr:uid="{00000000-0005-0000-0000-0000491C0000}"/>
    <cellStyle name="00 2" xfId="11301" xr:uid="{00000000-0005-0000-0000-00004A1C0000}"/>
    <cellStyle name="¾E°CE¸°e¹yAI" xfId="6971" xr:uid="{00000000-0005-0000-0000-00004B1C0000}"/>
    <cellStyle name="¾È°ÇÈ¸°è¹ýÀÎ" xfId="11303" xr:uid="{00000000-0005-0000-0000-00004C1C0000}"/>
    <cellStyle name="¾E°CE¸°e¹yAI 2" xfId="11302" xr:uid="{00000000-0005-0000-0000-00004D1C0000}"/>
    <cellStyle name="¾E°CE¸°e¹yAI 3" xfId="13739" xr:uid="{00000000-0005-0000-0000-00004E1C0000}"/>
    <cellStyle name="1" xfId="208" xr:uid="{00000000-0005-0000-0000-00004F1C0000}"/>
    <cellStyle name="1 2" xfId="11305" xr:uid="{00000000-0005-0000-0000-0000501C0000}"/>
    <cellStyle name="1 2 2" xfId="11306" xr:uid="{00000000-0005-0000-0000-0000511C0000}"/>
    <cellStyle name="1 3" xfId="11307" xr:uid="{00000000-0005-0000-0000-0000521C0000}"/>
    <cellStyle name="1 4" xfId="11308" xr:uid="{00000000-0005-0000-0000-0000531C0000}"/>
    <cellStyle name="1 5" xfId="11304" xr:uid="{00000000-0005-0000-0000-0000541C0000}"/>
    <cellStyle name="1)" xfId="209" xr:uid="{00000000-0005-0000-0000-0000551C0000}"/>
    <cellStyle name="1." xfId="210" xr:uid="{00000000-0005-0000-0000-0000561C0000}"/>
    <cellStyle name="1_02길선급수관로" xfId="11309" xr:uid="{00000000-0005-0000-0000-0000571C0000}"/>
    <cellStyle name="1_02길선급수관로1" xfId="11310" xr:uid="{00000000-0005-0000-0000-0000581C0000}"/>
    <cellStyle name="1_06몽촌급수관로" xfId="11311" xr:uid="{00000000-0005-0000-0000-0000591C0000}"/>
    <cellStyle name="1_2.송수공" xfId="11312" xr:uid="{00000000-0005-0000-0000-00005A1C0000}"/>
    <cellStyle name="1_2012년 1월 물가조사" xfId="11313" xr:uid="{00000000-0005-0000-0000-00005B1C0000}"/>
    <cellStyle name="1_laroux" xfId="6972" xr:uid="{00000000-0005-0000-0000-00005C1C0000}"/>
    <cellStyle name="1_laroux 2" xfId="11314" xr:uid="{00000000-0005-0000-0000-00005D1C0000}"/>
    <cellStyle name="1_laroux_ATC-YOON1" xfId="6973" xr:uid="{00000000-0005-0000-0000-00005E1C0000}"/>
    <cellStyle name="1_laroux_ATC-YOON1 2" xfId="11315" xr:uid="{00000000-0005-0000-0000-00005F1C0000}"/>
    <cellStyle name="1_total" xfId="6974" xr:uid="{00000000-0005-0000-0000-0000601C0000}"/>
    <cellStyle name="1_total 2" xfId="11317" xr:uid="{00000000-0005-0000-0000-0000611C0000}"/>
    <cellStyle name="1_total 3" xfId="11316" xr:uid="{00000000-0005-0000-0000-0000621C0000}"/>
    <cellStyle name="1_total_개원길경기여고주변외3최종" xfId="6975" xr:uid="{00000000-0005-0000-0000-0000631C0000}"/>
    <cellStyle name="1_total_개원길경기여고주변외3최종 2" xfId="11318" xr:uid="{00000000-0005-0000-0000-0000641C0000}"/>
    <cellStyle name="1_total_개원길경기여고주변외3최종_개포동233수량산출서(최종)" xfId="6976" xr:uid="{00000000-0005-0000-0000-0000651C0000}"/>
    <cellStyle name="1_total_개원길경기여고주변외3최종_개포동233수량산출서(최종) 2" xfId="11319" xr:uid="{00000000-0005-0000-0000-0000661C0000}"/>
    <cellStyle name="1_total_개원길경기여고주변외3최종_대치동난초3길외4개소 수량산출서--최종" xfId="6977" xr:uid="{00000000-0005-0000-0000-0000671C0000}"/>
    <cellStyle name="1_total_개원길경기여고주변외3최종_대치동난초3길외4개소 수량산출서--최종 2" xfId="11320" xr:uid="{00000000-0005-0000-0000-0000681C0000}"/>
    <cellStyle name="1_total_개원길경기여고주변외3최종_대현초,은마아파트-수량" xfId="6978" xr:uid="{00000000-0005-0000-0000-0000691C0000}"/>
    <cellStyle name="1_total_개원길경기여고주변외3최종_대현초,은마아파트-수량 2" xfId="11321" xr:uid="{00000000-0005-0000-0000-00006A1C0000}"/>
    <cellStyle name="1_total_개원길경기여고주변외3최종_수량산출서" xfId="11322" xr:uid="{00000000-0005-0000-0000-00006B1C0000}"/>
    <cellStyle name="1_total_개원길경기여고주변외3최종_수서동한아름내역및수량산출(변경)" xfId="6979" xr:uid="{00000000-0005-0000-0000-00006C1C0000}"/>
    <cellStyle name="1_total_개원길경기여고주변외3최종_수서동한아름내역및수량산출(변경) 2" xfId="11323" xr:uid="{00000000-0005-0000-0000-00006D1C0000}"/>
    <cellStyle name="1_total_개포동233수량산출서(최종)" xfId="6980" xr:uid="{00000000-0005-0000-0000-00006E1C0000}"/>
    <cellStyle name="1_total_개포동233수량산출서(최종) 2" xfId="11324" xr:uid="{00000000-0005-0000-0000-00006F1C0000}"/>
    <cellStyle name="1_total_기성(2차)준공" xfId="11325" xr:uid="{00000000-0005-0000-0000-0000701C0000}"/>
    <cellStyle name="1_total_기성(2차)준공 2" xfId="11326" xr:uid="{00000000-0005-0000-0000-0000711C0000}"/>
    <cellStyle name="1_total_대치동난초3길외4개소 수량산출서--최종" xfId="6981" xr:uid="{00000000-0005-0000-0000-0000721C0000}"/>
    <cellStyle name="1_total_대치동난초3길외4개소 수량산출서--최종 2" xfId="11327" xr:uid="{00000000-0005-0000-0000-0000731C0000}"/>
    <cellStyle name="1_total_대현초,은마아파트-수량" xfId="6982" xr:uid="{00000000-0005-0000-0000-0000741C0000}"/>
    <cellStyle name="1_total_대현초,은마아파트-수량 2" xfId="11328" xr:uid="{00000000-0005-0000-0000-0000751C0000}"/>
    <cellStyle name="1_total_수량산출서" xfId="11329" xr:uid="{00000000-0005-0000-0000-0000761C0000}"/>
    <cellStyle name="1_total_수서동하나로길외1개소1차설계" xfId="6983" xr:uid="{00000000-0005-0000-0000-0000771C0000}"/>
    <cellStyle name="1_total_수서동하나로길외1개소1차설계 2" xfId="11330" xr:uid="{00000000-0005-0000-0000-0000781C0000}"/>
    <cellStyle name="1_total_수서동하나로길외1개소1차설계_개포동233수량산출서(최종)" xfId="6984" xr:uid="{00000000-0005-0000-0000-0000791C0000}"/>
    <cellStyle name="1_total_수서동하나로길외1개소1차설계_개포동233수량산출서(최종) 2" xfId="11331" xr:uid="{00000000-0005-0000-0000-00007A1C0000}"/>
    <cellStyle name="1_total_수서동하나로길외1개소1차설계_대치동난초3길외4개소 수량산출서--최종" xfId="6985" xr:uid="{00000000-0005-0000-0000-00007B1C0000}"/>
    <cellStyle name="1_total_수서동하나로길외1개소1차설계_대치동난초3길외4개소 수량산출서--최종 2" xfId="11332" xr:uid="{00000000-0005-0000-0000-00007C1C0000}"/>
    <cellStyle name="1_total_수서동하나로길외1개소1차설계_대현초,은마아파트-수량" xfId="6986" xr:uid="{00000000-0005-0000-0000-00007D1C0000}"/>
    <cellStyle name="1_total_수서동하나로길외1개소1차설계_대현초,은마아파트-수량 2" xfId="11333" xr:uid="{00000000-0005-0000-0000-00007E1C0000}"/>
    <cellStyle name="1_total_수서동하나로길외1개소1차설계_수량산출서" xfId="11334" xr:uid="{00000000-0005-0000-0000-00007F1C0000}"/>
    <cellStyle name="1_total_수서동하나로길외1개소1차설계_수서동한아름내역및수량산출(변경)" xfId="6987" xr:uid="{00000000-0005-0000-0000-0000801C0000}"/>
    <cellStyle name="1_total_수서동하나로길외1개소1차설계_수서동한아름내역및수량산출(변경) 2" xfId="11335" xr:uid="{00000000-0005-0000-0000-0000811C0000}"/>
    <cellStyle name="1_total_수서동한아름내역및수량산출(변경)" xfId="6988" xr:uid="{00000000-0005-0000-0000-0000821C0000}"/>
    <cellStyle name="1_total_수서동한아름내역및수량산출(변경) 2" xfId="11336" xr:uid="{00000000-0005-0000-0000-0000831C0000}"/>
    <cellStyle name="1_total_현충묘지-예산서(조경)" xfId="6989" xr:uid="{00000000-0005-0000-0000-0000841C0000}"/>
    <cellStyle name="1_total_현충묘지-예산서(조경) 2" xfId="11337" xr:uid="{00000000-0005-0000-0000-0000851C0000}"/>
    <cellStyle name="1_total_현충묘지-예산서(조경)_개원길경기여고주변외3최종" xfId="6990" xr:uid="{00000000-0005-0000-0000-0000861C0000}"/>
    <cellStyle name="1_total_현충묘지-예산서(조경)_개원길경기여고주변외3최종 2" xfId="11338" xr:uid="{00000000-0005-0000-0000-0000871C0000}"/>
    <cellStyle name="1_total_현충묘지-예산서(조경)_개원길경기여고주변외3최종_개포동233수량산출서(최종)" xfId="6991" xr:uid="{00000000-0005-0000-0000-0000881C0000}"/>
    <cellStyle name="1_total_현충묘지-예산서(조경)_개원길경기여고주변외3최종_개포동233수량산출서(최종) 2" xfId="11339" xr:uid="{00000000-0005-0000-0000-0000891C0000}"/>
    <cellStyle name="1_total_현충묘지-예산서(조경)_개원길경기여고주변외3최종_대치동난초3길외4개소 수량산출서--최종" xfId="6992" xr:uid="{00000000-0005-0000-0000-00008A1C0000}"/>
    <cellStyle name="1_total_현충묘지-예산서(조경)_개원길경기여고주변외3최종_대치동난초3길외4개소 수량산출서--최종 2" xfId="11340" xr:uid="{00000000-0005-0000-0000-00008B1C0000}"/>
    <cellStyle name="1_total_현충묘지-예산서(조경)_개원길경기여고주변외3최종_대현초,은마아파트-수량" xfId="6993" xr:uid="{00000000-0005-0000-0000-00008C1C0000}"/>
    <cellStyle name="1_total_현충묘지-예산서(조경)_개원길경기여고주변외3최종_대현초,은마아파트-수량 2" xfId="11341" xr:uid="{00000000-0005-0000-0000-00008D1C0000}"/>
    <cellStyle name="1_total_현충묘지-예산서(조경)_개원길경기여고주변외3최종_수량산출서" xfId="11342" xr:uid="{00000000-0005-0000-0000-00008E1C0000}"/>
    <cellStyle name="1_total_현충묘지-예산서(조경)_개원길경기여고주변외3최종_수서동한아름내역및수량산출(변경)" xfId="6994" xr:uid="{00000000-0005-0000-0000-00008F1C0000}"/>
    <cellStyle name="1_total_현충묘지-예산서(조경)_개원길경기여고주변외3최종_수서동한아름내역및수량산출(변경) 2" xfId="11343" xr:uid="{00000000-0005-0000-0000-0000901C0000}"/>
    <cellStyle name="1_total_현충묘지-예산서(조경)_개포동233수량산출서(최종)" xfId="6995" xr:uid="{00000000-0005-0000-0000-0000911C0000}"/>
    <cellStyle name="1_total_현충묘지-예산서(조경)_개포동233수량산출서(최종) 2" xfId="11344" xr:uid="{00000000-0005-0000-0000-0000921C0000}"/>
    <cellStyle name="1_total_현충묘지-예산서(조경)_까르프-예산서1028" xfId="6996" xr:uid="{00000000-0005-0000-0000-0000931C0000}"/>
    <cellStyle name="1_total_현충묘지-예산서(조경)_까르프-예산서1028 2" xfId="11345" xr:uid="{00000000-0005-0000-0000-0000941C0000}"/>
    <cellStyle name="1_total_현충묘지-예산서(조경)_까르프-예산서1028_개원길경기여고주변외3최종" xfId="6997" xr:uid="{00000000-0005-0000-0000-0000951C0000}"/>
    <cellStyle name="1_total_현충묘지-예산서(조경)_까르프-예산서1028_개원길경기여고주변외3최종 2" xfId="11346" xr:uid="{00000000-0005-0000-0000-0000961C0000}"/>
    <cellStyle name="1_total_현충묘지-예산서(조경)_까르프-예산서1028_개원길경기여고주변외3최종_개포동233수량산출서(최종)" xfId="6998" xr:uid="{00000000-0005-0000-0000-0000971C0000}"/>
    <cellStyle name="1_total_현충묘지-예산서(조경)_까르프-예산서1028_개원길경기여고주변외3최종_개포동233수량산출서(최종) 2" xfId="11347" xr:uid="{00000000-0005-0000-0000-0000981C0000}"/>
    <cellStyle name="1_total_현충묘지-예산서(조경)_까르프-예산서1028_개원길경기여고주변외3최종_대치동난초3길외4개소 수량산출서--최종" xfId="6999" xr:uid="{00000000-0005-0000-0000-0000991C0000}"/>
    <cellStyle name="1_total_현충묘지-예산서(조경)_까르프-예산서1028_개원길경기여고주변외3최종_대치동난초3길외4개소 수량산출서--최종 2" xfId="11348" xr:uid="{00000000-0005-0000-0000-00009A1C0000}"/>
    <cellStyle name="1_total_현충묘지-예산서(조경)_까르프-예산서1028_개원길경기여고주변외3최종_대현초,은마아파트-수량" xfId="7000" xr:uid="{00000000-0005-0000-0000-00009B1C0000}"/>
    <cellStyle name="1_total_현충묘지-예산서(조경)_까르프-예산서1028_개원길경기여고주변외3최종_대현초,은마아파트-수량 2" xfId="11349" xr:uid="{00000000-0005-0000-0000-00009C1C0000}"/>
    <cellStyle name="1_total_현충묘지-예산서(조경)_까르프-예산서1028_개원길경기여고주변외3최종_수량산출서" xfId="11350" xr:uid="{00000000-0005-0000-0000-00009D1C0000}"/>
    <cellStyle name="1_total_현충묘지-예산서(조경)_까르프-예산서1028_개원길경기여고주변외3최종_수서동한아름내역및수량산출(변경)" xfId="7001" xr:uid="{00000000-0005-0000-0000-00009E1C0000}"/>
    <cellStyle name="1_total_현충묘지-예산서(조경)_까르프-예산서1028_개원길경기여고주변외3최종_수서동한아름내역및수량산출(변경) 2" xfId="11351" xr:uid="{00000000-0005-0000-0000-00009F1C0000}"/>
    <cellStyle name="1_total_현충묘지-예산서(조경)_까르프-예산서1028_개포동233수량산출서(최종)" xfId="7002" xr:uid="{00000000-0005-0000-0000-0000A01C0000}"/>
    <cellStyle name="1_total_현충묘지-예산서(조경)_까르프-예산서1028_개포동233수량산출서(최종) 2" xfId="11352" xr:uid="{00000000-0005-0000-0000-0000A11C0000}"/>
    <cellStyle name="1_total_현충묘지-예산서(조경)_까르프-예산서1028_대치동난초3길외4개소 수량산출서--최종" xfId="7003" xr:uid="{00000000-0005-0000-0000-0000A21C0000}"/>
    <cellStyle name="1_total_현충묘지-예산서(조경)_까르프-예산서1028_대치동난초3길외4개소 수량산출서--최종 2" xfId="11353" xr:uid="{00000000-0005-0000-0000-0000A31C0000}"/>
    <cellStyle name="1_total_현충묘지-예산서(조경)_까르프-예산서1028_대현초,은마아파트-수량" xfId="7004" xr:uid="{00000000-0005-0000-0000-0000A41C0000}"/>
    <cellStyle name="1_total_현충묘지-예산서(조경)_까르프-예산서1028_대현초,은마아파트-수량 2" xfId="11354" xr:uid="{00000000-0005-0000-0000-0000A51C0000}"/>
    <cellStyle name="1_total_현충묘지-예산서(조경)_까르프-예산서1028_수량산출서" xfId="11355" xr:uid="{00000000-0005-0000-0000-0000A61C0000}"/>
    <cellStyle name="1_total_현충묘지-예산서(조경)_까르프-예산서1028_수서동하나로길외1개소1차설계" xfId="7005" xr:uid="{00000000-0005-0000-0000-0000A71C0000}"/>
    <cellStyle name="1_total_현충묘지-예산서(조경)_까르프-예산서1028_수서동하나로길외1개소1차설계 2" xfId="11356" xr:uid="{00000000-0005-0000-0000-0000A81C0000}"/>
    <cellStyle name="1_total_현충묘지-예산서(조경)_까르프-예산서1028_수서동하나로길외1개소1차설계_개포동233수량산출서(최종)" xfId="7006" xr:uid="{00000000-0005-0000-0000-0000A91C0000}"/>
    <cellStyle name="1_total_현충묘지-예산서(조경)_까르프-예산서1028_수서동하나로길외1개소1차설계_개포동233수량산출서(최종) 2" xfId="11357" xr:uid="{00000000-0005-0000-0000-0000AA1C0000}"/>
    <cellStyle name="1_total_현충묘지-예산서(조경)_까르프-예산서1028_수서동하나로길외1개소1차설계_대치동난초3길외4개소 수량산출서--최종" xfId="7007" xr:uid="{00000000-0005-0000-0000-0000AB1C0000}"/>
    <cellStyle name="1_total_현충묘지-예산서(조경)_까르프-예산서1028_수서동하나로길외1개소1차설계_대치동난초3길외4개소 수량산출서--최종 2" xfId="11358" xr:uid="{00000000-0005-0000-0000-0000AC1C0000}"/>
    <cellStyle name="1_total_현충묘지-예산서(조경)_까르프-예산서1028_수서동하나로길외1개소1차설계_대현초,은마아파트-수량" xfId="7008" xr:uid="{00000000-0005-0000-0000-0000AD1C0000}"/>
    <cellStyle name="1_total_현충묘지-예산서(조경)_까르프-예산서1028_수서동하나로길외1개소1차설계_대현초,은마아파트-수량 2" xfId="11359" xr:uid="{00000000-0005-0000-0000-0000AE1C0000}"/>
    <cellStyle name="1_total_현충묘지-예산서(조경)_까르프-예산서1028_수서동하나로길외1개소1차설계_수량산출서" xfId="11360" xr:uid="{00000000-0005-0000-0000-0000AF1C0000}"/>
    <cellStyle name="1_total_현충묘지-예산서(조경)_까르프-예산서1028_수서동하나로길외1개소1차설계_수서동한아름내역및수량산출(변경)" xfId="7009" xr:uid="{00000000-0005-0000-0000-0000B01C0000}"/>
    <cellStyle name="1_total_현충묘지-예산서(조경)_까르프-예산서1028_수서동하나로길외1개소1차설계_수서동한아름내역및수량산출(변경) 2" xfId="11361" xr:uid="{00000000-0005-0000-0000-0000B11C0000}"/>
    <cellStyle name="1_total_현충묘지-예산서(조경)_까르프-예산서1028_수서동한아름내역및수량산출(변경)" xfId="7010" xr:uid="{00000000-0005-0000-0000-0000B21C0000}"/>
    <cellStyle name="1_total_현충묘지-예산서(조경)_까르프-예산서1028_수서동한아름내역및수량산출(변경) 2" xfId="11362" xr:uid="{00000000-0005-0000-0000-0000B31C0000}"/>
    <cellStyle name="1_total_현충묘지-예산서(조경)_대치동난초3길외4개소 수량산출서--최종" xfId="7011" xr:uid="{00000000-0005-0000-0000-0000B41C0000}"/>
    <cellStyle name="1_total_현충묘지-예산서(조경)_대치동난초3길외4개소 수량산출서--최종 2" xfId="11363" xr:uid="{00000000-0005-0000-0000-0000B51C0000}"/>
    <cellStyle name="1_total_현충묘지-예산서(조경)_대현초,은마아파트-수량" xfId="7012" xr:uid="{00000000-0005-0000-0000-0000B61C0000}"/>
    <cellStyle name="1_total_현충묘지-예산서(조경)_대현초,은마아파트-수량 2" xfId="11364" xr:uid="{00000000-0005-0000-0000-0000B71C0000}"/>
    <cellStyle name="1_total_현충묘지-예산서(조경)_수량산출서" xfId="11365" xr:uid="{00000000-0005-0000-0000-0000B81C0000}"/>
    <cellStyle name="1_total_현충묘지-예산서(조경)_수서동하나로길외1개소1차설계" xfId="7013" xr:uid="{00000000-0005-0000-0000-0000B91C0000}"/>
    <cellStyle name="1_total_현충묘지-예산서(조경)_수서동하나로길외1개소1차설계 2" xfId="11366" xr:uid="{00000000-0005-0000-0000-0000BA1C0000}"/>
    <cellStyle name="1_total_현충묘지-예산서(조경)_수서동하나로길외1개소1차설계_개포동233수량산출서(최종)" xfId="7014" xr:uid="{00000000-0005-0000-0000-0000BB1C0000}"/>
    <cellStyle name="1_total_현충묘지-예산서(조경)_수서동하나로길외1개소1차설계_개포동233수량산출서(최종) 2" xfId="11367" xr:uid="{00000000-0005-0000-0000-0000BC1C0000}"/>
    <cellStyle name="1_total_현충묘지-예산서(조경)_수서동하나로길외1개소1차설계_대치동난초3길외4개소 수량산출서--최종" xfId="7015" xr:uid="{00000000-0005-0000-0000-0000BD1C0000}"/>
    <cellStyle name="1_total_현충묘지-예산서(조경)_수서동하나로길외1개소1차설계_대치동난초3길외4개소 수량산출서--최종 2" xfId="11368" xr:uid="{00000000-0005-0000-0000-0000BE1C0000}"/>
    <cellStyle name="1_total_현충묘지-예산서(조경)_수서동하나로길외1개소1차설계_대현초,은마아파트-수량" xfId="7016" xr:uid="{00000000-0005-0000-0000-0000BF1C0000}"/>
    <cellStyle name="1_total_현충묘지-예산서(조경)_수서동하나로길외1개소1차설계_대현초,은마아파트-수량 2" xfId="11369" xr:uid="{00000000-0005-0000-0000-0000C01C0000}"/>
    <cellStyle name="1_total_현충묘지-예산서(조경)_수서동하나로길외1개소1차설계_수량산출서" xfId="11370" xr:uid="{00000000-0005-0000-0000-0000C11C0000}"/>
    <cellStyle name="1_total_현충묘지-예산서(조경)_수서동하나로길외1개소1차설계_수서동한아름내역및수량산출(변경)" xfId="7017" xr:uid="{00000000-0005-0000-0000-0000C21C0000}"/>
    <cellStyle name="1_total_현충묘지-예산서(조경)_수서동하나로길외1개소1차설계_수서동한아름내역및수량산출(변경) 2" xfId="11371" xr:uid="{00000000-0005-0000-0000-0000C31C0000}"/>
    <cellStyle name="1_total_현충묘지-예산서(조경)_수서동한아름내역및수량산출(변경)" xfId="7018" xr:uid="{00000000-0005-0000-0000-0000C41C0000}"/>
    <cellStyle name="1_total_현충묘지-예산서(조경)_수서동한아름내역및수량산출(변경) 2" xfId="11372" xr:uid="{00000000-0005-0000-0000-0000C51C0000}"/>
    <cellStyle name="1_total_현충묘지-예산서(조경)_예산서-엑셀변환양식100" xfId="7019" xr:uid="{00000000-0005-0000-0000-0000C61C0000}"/>
    <cellStyle name="1_total_현충묘지-예산서(조경)_예산서-엑셀변환양식100 2" xfId="11373" xr:uid="{00000000-0005-0000-0000-0000C71C0000}"/>
    <cellStyle name="1_total_현충묘지-예산서(조경)_예산서-엑셀변환양식100_개원길경기여고주변외3최종" xfId="7020" xr:uid="{00000000-0005-0000-0000-0000C81C0000}"/>
    <cellStyle name="1_total_현충묘지-예산서(조경)_예산서-엑셀변환양식100_개원길경기여고주변외3최종 2" xfId="11374" xr:uid="{00000000-0005-0000-0000-0000C91C0000}"/>
    <cellStyle name="1_total_현충묘지-예산서(조경)_예산서-엑셀변환양식100_개원길경기여고주변외3최종_개포동233수량산출서(최종)" xfId="7021" xr:uid="{00000000-0005-0000-0000-0000CA1C0000}"/>
    <cellStyle name="1_total_현충묘지-예산서(조경)_예산서-엑셀변환양식100_개원길경기여고주변외3최종_개포동233수량산출서(최종) 2" xfId="11375" xr:uid="{00000000-0005-0000-0000-0000CB1C0000}"/>
    <cellStyle name="1_total_현충묘지-예산서(조경)_예산서-엑셀변환양식100_개원길경기여고주변외3최종_대치동난초3길외4개소 수량산출서--최종" xfId="7022" xr:uid="{00000000-0005-0000-0000-0000CC1C0000}"/>
    <cellStyle name="1_total_현충묘지-예산서(조경)_예산서-엑셀변환양식100_개원길경기여고주변외3최종_대치동난초3길외4개소 수량산출서--최종 2" xfId="11376" xr:uid="{00000000-0005-0000-0000-0000CD1C0000}"/>
    <cellStyle name="1_total_현충묘지-예산서(조경)_예산서-엑셀변환양식100_개원길경기여고주변외3최종_대현초,은마아파트-수량" xfId="7023" xr:uid="{00000000-0005-0000-0000-0000CE1C0000}"/>
    <cellStyle name="1_total_현충묘지-예산서(조경)_예산서-엑셀변환양식100_개원길경기여고주변외3최종_대현초,은마아파트-수량 2" xfId="11377" xr:uid="{00000000-0005-0000-0000-0000CF1C0000}"/>
    <cellStyle name="1_total_현충묘지-예산서(조경)_예산서-엑셀변환양식100_개원길경기여고주변외3최종_수량산출서" xfId="11378" xr:uid="{00000000-0005-0000-0000-0000D01C0000}"/>
    <cellStyle name="1_total_현충묘지-예산서(조경)_예산서-엑셀변환양식100_개원길경기여고주변외3최종_수서동한아름내역및수량산출(변경)" xfId="7024" xr:uid="{00000000-0005-0000-0000-0000D11C0000}"/>
    <cellStyle name="1_total_현충묘지-예산서(조경)_예산서-엑셀변환양식100_개원길경기여고주변외3최종_수서동한아름내역및수량산출(변경) 2" xfId="11379" xr:uid="{00000000-0005-0000-0000-0000D21C0000}"/>
    <cellStyle name="1_total_현충묘지-예산서(조경)_예산서-엑셀변환양식100_개포동233수량산출서(최종)" xfId="7025" xr:uid="{00000000-0005-0000-0000-0000D31C0000}"/>
    <cellStyle name="1_total_현충묘지-예산서(조경)_예산서-엑셀변환양식100_개포동233수량산출서(최종) 2" xfId="11380" xr:uid="{00000000-0005-0000-0000-0000D41C0000}"/>
    <cellStyle name="1_total_현충묘지-예산서(조경)_예산서-엑셀변환양식100_대치동난초3길외4개소 수량산출서--최종" xfId="7026" xr:uid="{00000000-0005-0000-0000-0000D51C0000}"/>
    <cellStyle name="1_total_현충묘지-예산서(조경)_예산서-엑셀변환양식100_대치동난초3길외4개소 수량산출서--최종 2" xfId="11381" xr:uid="{00000000-0005-0000-0000-0000D61C0000}"/>
    <cellStyle name="1_total_현충묘지-예산서(조경)_예산서-엑셀변환양식100_대현초,은마아파트-수량" xfId="7027" xr:uid="{00000000-0005-0000-0000-0000D71C0000}"/>
    <cellStyle name="1_total_현충묘지-예산서(조경)_예산서-엑셀변환양식100_대현초,은마아파트-수량 2" xfId="11382" xr:uid="{00000000-0005-0000-0000-0000D81C0000}"/>
    <cellStyle name="1_total_현충묘지-예산서(조경)_예산서-엑셀변환양식100_수량산출서" xfId="11383" xr:uid="{00000000-0005-0000-0000-0000D91C0000}"/>
    <cellStyle name="1_total_현충묘지-예산서(조경)_예산서-엑셀변환양식100_수서동하나로길외1개소1차설계" xfId="7028" xr:uid="{00000000-0005-0000-0000-0000DA1C0000}"/>
    <cellStyle name="1_total_현충묘지-예산서(조경)_예산서-엑셀변환양식100_수서동하나로길외1개소1차설계 2" xfId="11384" xr:uid="{00000000-0005-0000-0000-0000DB1C0000}"/>
    <cellStyle name="1_total_현충묘지-예산서(조경)_예산서-엑셀변환양식100_수서동하나로길외1개소1차설계_개포동233수량산출서(최종)" xfId="7029" xr:uid="{00000000-0005-0000-0000-0000DC1C0000}"/>
    <cellStyle name="1_total_현충묘지-예산서(조경)_예산서-엑셀변환양식100_수서동하나로길외1개소1차설계_개포동233수량산출서(최종) 2" xfId="11385" xr:uid="{00000000-0005-0000-0000-0000DD1C0000}"/>
    <cellStyle name="1_total_현충묘지-예산서(조경)_예산서-엑셀변환양식100_수서동하나로길외1개소1차설계_대치동난초3길외4개소 수량산출서--최종" xfId="7030" xr:uid="{00000000-0005-0000-0000-0000DE1C0000}"/>
    <cellStyle name="1_total_현충묘지-예산서(조경)_예산서-엑셀변환양식100_수서동하나로길외1개소1차설계_대치동난초3길외4개소 수량산출서--최종 2" xfId="11386" xr:uid="{00000000-0005-0000-0000-0000DF1C0000}"/>
    <cellStyle name="1_total_현충묘지-예산서(조경)_예산서-엑셀변환양식100_수서동하나로길외1개소1차설계_대현초,은마아파트-수량" xfId="7031" xr:uid="{00000000-0005-0000-0000-0000E01C0000}"/>
    <cellStyle name="1_total_현충묘지-예산서(조경)_예산서-엑셀변환양식100_수서동하나로길외1개소1차설계_대현초,은마아파트-수량 2" xfId="11387" xr:uid="{00000000-0005-0000-0000-0000E11C0000}"/>
    <cellStyle name="1_total_현충묘지-예산서(조경)_예산서-엑셀변환양식100_수서동하나로길외1개소1차설계_수량산출서" xfId="11388" xr:uid="{00000000-0005-0000-0000-0000E21C0000}"/>
    <cellStyle name="1_total_현충묘지-예산서(조경)_예산서-엑셀변환양식100_수서동하나로길외1개소1차설계_수서동한아름내역및수량산출(변경)" xfId="7032" xr:uid="{00000000-0005-0000-0000-0000E31C0000}"/>
    <cellStyle name="1_total_현충묘지-예산서(조경)_예산서-엑셀변환양식100_수서동하나로길외1개소1차설계_수서동한아름내역및수량산출(변경) 2" xfId="11389" xr:uid="{00000000-0005-0000-0000-0000E41C0000}"/>
    <cellStyle name="1_total_현충묘지-예산서(조경)_예산서-엑셀변환양식100_수서동한아름내역및수량산출(변경)" xfId="7033" xr:uid="{00000000-0005-0000-0000-0000E51C0000}"/>
    <cellStyle name="1_total_현충묘지-예산서(조경)_예산서-엑셀변환양식100_수서동한아름내역및수량산출(변경) 2" xfId="11390" xr:uid="{00000000-0005-0000-0000-0000E61C0000}"/>
    <cellStyle name="1_tree" xfId="211" xr:uid="{00000000-0005-0000-0000-0000E71C0000}"/>
    <cellStyle name="1_tree 2" xfId="7034" xr:uid="{00000000-0005-0000-0000-0000E81C0000}"/>
    <cellStyle name="1_tree 2 2" xfId="11392" xr:uid="{00000000-0005-0000-0000-0000E91C0000}"/>
    <cellStyle name="1_tree 3" xfId="11391" xr:uid="{00000000-0005-0000-0000-0000EA1C0000}"/>
    <cellStyle name="1_tree_개원길경기여고주변외3최종" xfId="7035" xr:uid="{00000000-0005-0000-0000-0000EB1C0000}"/>
    <cellStyle name="1_tree_개원길경기여고주변외3최종 2" xfId="11393" xr:uid="{00000000-0005-0000-0000-0000EC1C0000}"/>
    <cellStyle name="1_tree_개원길경기여고주변외3최종_개포동233수량산출서(최종)" xfId="7036" xr:uid="{00000000-0005-0000-0000-0000ED1C0000}"/>
    <cellStyle name="1_tree_개원길경기여고주변외3최종_개포동233수량산출서(최종) 2" xfId="11394" xr:uid="{00000000-0005-0000-0000-0000EE1C0000}"/>
    <cellStyle name="1_tree_개원길경기여고주변외3최종_대치동난초3길외4개소 수량산출서--최종" xfId="7037" xr:uid="{00000000-0005-0000-0000-0000EF1C0000}"/>
    <cellStyle name="1_tree_개원길경기여고주변외3최종_대치동난초3길외4개소 수량산출서--최종 2" xfId="11395" xr:uid="{00000000-0005-0000-0000-0000F01C0000}"/>
    <cellStyle name="1_tree_개원길경기여고주변외3최종_대현초,은마아파트-수량" xfId="7038" xr:uid="{00000000-0005-0000-0000-0000F11C0000}"/>
    <cellStyle name="1_tree_개원길경기여고주변외3최종_대현초,은마아파트-수량 2" xfId="11396" xr:uid="{00000000-0005-0000-0000-0000F21C0000}"/>
    <cellStyle name="1_tree_개원길경기여고주변외3최종_수량산출서" xfId="11397" xr:uid="{00000000-0005-0000-0000-0000F31C0000}"/>
    <cellStyle name="1_tree_개원길경기여고주변외3최종_수서동한아름내역및수량산출(변경)" xfId="7039" xr:uid="{00000000-0005-0000-0000-0000F41C0000}"/>
    <cellStyle name="1_tree_개원길경기여고주변외3최종_수서동한아름내역및수량산출(변경) 2" xfId="11398" xr:uid="{00000000-0005-0000-0000-0000F51C0000}"/>
    <cellStyle name="1_tree_개포동233수량산출서(최종)" xfId="7040" xr:uid="{00000000-0005-0000-0000-0000F61C0000}"/>
    <cellStyle name="1_tree_개포동233수량산출서(최종) 2" xfId="11399" xr:uid="{00000000-0005-0000-0000-0000F71C0000}"/>
    <cellStyle name="1_tree_기성(2차)준공" xfId="11400" xr:uid="{00000000-0005-0000-0000-0000F81C0000}"/>
    <cellStyle name="1_tree_기성(2차)준공 2" xfId="11401" xr:uid="{00000000-0005-0000-0000-0000F91C0000}"/>
    <cellStyle name="1_tree_대치동난초3길외4개소 수량산출서--최종" xfId="7041" xr:uid="{00000000-0005-0000-0000-0000FA1C0000}"/>
    <cellStyle name="1_tree_대치동난초3길외4개소 수량산출서--최종 2" xfId="11402" xr:uid="{00000000-0005-0000-0000-0000FB1C0000}"/>
    <cellStyle name="1_tree_대현초,은마아파트-수량" xfId="7042" xr:uid="{00000000-0005-0000-0000-0000FC1C0000}"/>
    <cellStyle name="1_tree_대현초,은마아파트-수량 2" xfId="11403" xr:uid="{00000000-0005-0000-0000-0000FD1C0000}"/>
    <cellStyle name="1_tree_변경계약내역서(칼산 근린공원)-당초,변경" xfId="212" xr:uid="{00000000-0005-0000-0000-0000FE1C0000}"/>
    <cellStyle name="1_tree_수량산출" xfId="7043" xr:uid="{00000000-0005-0000-0000-0000FF1C0000}"/>
    <cellStyle name="1_tree_수량산출 2" xfId="11405" xr:uid="{00000000-0005-0000-0000-0000001D0000}"/>
    <cellStyle name="1_tree_수량산출 3" xfId="11404" xr:uid="{00000000-0005-0000-0000-0000011D0000}"/>
    <cellStyle name="1_tree_수량산출_개원길경기여고주변외3최종" xfId="7044" xr:uid="{00000000-0005-0000-0000-0000021D0000}"/>
    <cellStyle name="1_tree_수량산출_개원길경기여고주변외3최종 2" xfId="11406" xr:uid="{00000000-0005-0000-0000-0000031D0000}"/>
    <cellStyle name="1_tree_수량산출_개원길경기여고주변외3최종_개포동233수량산출서(최종)" xfId="7045" xr:uid="{00000000-0005-0000-0000-0000041D0000}"/>
    <cellStyle name="1_tree_수량산출_개원길경기여고주변외3최종_개포동233수량산출서(최종) 2" xfId="11407" xr:uid="{00000000-0005-0000-0000-0000051D0000}"/>
    <cellStyle name="1_tree_수량산출_개원길경기여고주변외3최종_대치동난초3길외4개소 수량산출서--최종" xfId="7046" xr:uid="{00000000-0005-0000-0000-0000061D0000}"/>
    <cellStyle name="1_tree_수량산출_개원길경기여고주변외3최종_대치동난초3길외4개소 수량산출서--최종 2" xfId="11408" xr:uid="{00000000-0005-0000-0000-0000071D0000}"/>
    <cellStyle name="1_tree_수량산출_개원길경기여고주변외3최종_대현초,은마아파트-수량" xfId="7047" xr:uid="{00000000-0005-0000-0000-0000081D0000}"/>
    <cellStyle name="1_tree_수량산출_개원길경기여고주변외3최종_대현초,은마아파트-수량 2" xfId="11409" xr:uid="{00000000-0005-0000-0000-0000091D0000}"/>
    <cellStyle name="1_tree_수량산출_개원길경기여고주변외3최종_수량산출서" xfId="11410" xr:uid="{00000000-0005-0000-0000-00000A1D0000}"/>
    <cellStyle name="1_tree_수량산출_개원길경기여고주변외3최종_수서동한아름내역및수량산출(변경)" xfId="7048" xr:uid="{00000000-0005-0000-0000-00000B1D0000}"/>
    <cellStyle name="1_tree_수량산출_개원길경기여고주변외3최종_수서동한아름내역및수량산출(변경) 2" xfId="11411" xr:uid="{00000000-0005-0000-0000-00000C1D0000}"/>
    <cellStyle name="1_tree_수량산출_개포동233수량산출서(최종)" xfId="7049" xr:uid="{00000000-0005-0000-0000-00000D1D0000}"/>
    <cellStyle name="1_tree_수량산출_개포동233수량산출서(최종) 2" xfId="11412" xr:uid="{00000000-0005-0000-0000-00000E1D0000}"/>
    <cellStyle name="1_tree_수량산출_기성(2차)준공" xfId="11413" xr:uid="{00000000-0005-0000-0000-00000F1D0000}"/>
    <cellStyle name="1_tree_수량산출_기성(2차)준공 2" xfId="11414" xr:uid="{00000000-0005-0000-0000-0000101D0000}"/>
    <cellStyle name="1_tree_수량산출_대치동난초3길외4개소 수량산출서--최종" xfId="7050" xr:uid="{00000000-0005-0000-0000-0000111D0000}"/>
    <cellStyle name="1_tree_수량산출_대치동난초3길외4개소 수량산출서--최종 2" xfId="11415" xr:uid="{00000000-0005-0000-0000-0000121D0000}"/>
    <cellStyle name="1_tree_수량산출_대현초,은마아파트-수량" xfId="7051" xr:uid="{00000000-0005-0000-0000-0000131D0000}"/>
    <cellStyle name="1_tree_수량산출_대현초,은마아파트-수량 2" xfId="11416" xr:uid="{00000000-0005-0000-0000-0000141D0000}"/>
    <cellStyle name="1_tree_수량산출_수량산출서" xfId="11417" xr:uid="{00000000-0005-0000-0000-0000151D0000}"/>
    <cellStyle name="1_tree_수량산출_수서동하나로길외1개소1차설계" xfId="7052" xr:uid="{00000000-0005-0000-0000-0000161D0000}"/>
    <cellStyle name="1_tree_수량산출_수서동하나로길외1개소1차설계 2" xfId="11418" xr:uid="{00000000-0005-0000-0000-0000171D0000}"/>
    <cellStyle name="1_tree_수량산출_수서동하나로길외1개소1차설계_개포동233수량산출서(최종)" xfId="7053" xr:uid="{00000000-0005-0000-0000-0000181D0000}"/>
    <cellStyle name="1_tree_수량산출_수서동하나로길외1개소1차설계_개포동233수량산출서(최종) 2" xfId="11419" xr:uid="{00000000-0005-0000-0000-0000191D0000}"/>
    <cellStyle name="1_tree_수량산출_수서동하나로길외1개소1차설계_대치동난초3길외4개소 수량산출서--최종" xfId="7054" xr:uid="{00000000-0005-0000-0000-00001A1D0000}"/>
    <cellStyle name="1_tree_수량산출_수서동하나로길외1개소1차설계_대치동난초3길외4개소 수량산출서--최종 2" xfId="11420" xr:uid="{00000000-0005-0000-0000-00001B1D0000}"/>
    <cellStyle name="1_tree_수량산출_수서동하나로길외1개소1차설계_대현초,은마아파트-수량" xfId="7055" xr:uid="{00000000-0005-0000-0000-00001C1D0000}"/>
    <cellStyle name="1_tree_수량산출_수서동하나로길외1개소1차설계_대현초,은마아파트-수량 2" xfId="11421" xr:uid="{00000000-0005-0000-0000-00001D1D0000}"/>
    <cellStyle name="1_tree_수량산출_수서동하나로길외1개소1차설계_수량산출서" xfId="11422" xr:uid="{00000000-0005-0000-0000-00001E1D0000}"/>
    <cellStyle name="1_tree_수량산출_수서동하나로길외1개소1차설계_수서동한아름내역및수량산출(변경)" xfId="7056" xr:uid="{00000000-0005-0000-0000-00001F1D0000}"/>
    <cellStyle name="1_tree_수량산출_수서동하나로길외1개소1차설계_수서동한아름내역및수량산출(변경) 2" xfId="11423" xr:uid="{00000000-0005-0000-0000-0000201D0000}"/>
    <cellStyle name="1_tree_수량산출_수서동한아름내역및수량산출(변경)" xfId="7057" xr:uid="{00000000-0005-0000-0000-0000211D0000}"/>
    <cellStyle name="1_tree_수량산출_수서동한아름내역및수량산출(변경) 2" xfId="11424" xr:uid="{00000000-0005-0000-0000-0000221D0000}"/>
    <cellStyle name="1_tree_수량산출_현충묘지-예산서(조경)" xfId="7058" xr:uid="{00000000-0005-0000-0000-0000231D0000}"/>
    <cellStyle name="1_tree_수량산출_현충묘지-예산서(조경) 2" xfId="11425" xr:uid="{00000000-0005-0000-0000-0000241D0000}"/>
    <cellStyle name="1_tree_수량산출_현충묘지-예산서(조경)_개원길경기여고주변외3최종" xfId="7059" xr:uid="{00000000-0005-0000-0000-0000251D0000}"/>
    <cellStyle name="1_tree_수량산출_현충묘지-예산서(조경)_개원길경기여고주변외3최종 2" xfId="11426" xr:uid="{00000000-0005-0000-0000-0000261D0000}"/>
    <cellStyle name="1_tree_수량산출_현충묘지-예산서(조경)_개원길경기여고주변외3최종_개포동233수량산출서(최종)" xfId="7060" xr:uid="{00000000-0005-0000-0000-0000271D0000}"/>
    <cellStyle name="1_tree_수량산출_현충묘지-예산서(조경)_개원길경기여고주변외3최종_개포동233수량산출서(최종) 2" xfId="11427" xr:uid="{00000000-0005-0000-0000-0000281D0000}"/>
    <cellStyle name="1_tree_수량산출_현충묘지-예산서(조경)_개원길경기여고주변외3최종_대치동난초3길외4개소 수량산출서--최종" xfId="7061" xr:uid="{00000000-0005-0000-0000-0000291D0000}"/>
    <cellStyle name="1_tree_수량산출_현충묘지-예산서(조경)_개원길경기여고주변외3최종_대치동난초3길외4개소 수량산출서--최종 2" xfId="11428" xr:uid="{00000000-0005-0000-0000-00002A1D0000}"/>
    <cellStyle name="1_tree_수량산출_현충묘지-예산서(조경)_개원길경기여고주변외3최종_대현초,은마아파트-수량" xfId="7062" xr:uid="{00000000-0005-0000-0000-00002B1D0000}"/>
    <cellStyle name="1_tree_수량산출_현충묘지-예산서(조경)_개원길경기여고주변외3최종_대현초,은마아파트-수량 2" xfId="11429" xr:uid="{00000000-0005-0000-0000-00002C1D0000}"/>
    <cellStyle name="1_tree_수량산출_현충묘지-예산서(조경)_개원길경기여고주변외3최종_수량산출서" xfId="11430" xr:uid="{00000000-0005-0000-0000-00002D1D0000}"/>
    <cellStyle name="1_tree_수량산출_현충묘지-예산서(조경)_개원길경기여고주변외3최종_수서동한아름내역및수량산출(변경)" xfId="7063" xr:uid="{00000000-0005-0000-0000-00002E1D0000}"/>
    <cellStyle name="1_tree_수량산출_현충묘지-예산서(조경)_개원길경기여고주변외3최종_수서동한아름내역및수량산출(변경) 2" xfId="11431" xr:uid="{00000000-0005-0000-0000-00002F1D0000}"/>
    <cellStyle name="1_tree_수량산출_현충묘지-예산서(조경)_개포동233수량산출서(최종)" xfId="7064" xr:uid="{00000000-0005-0000-0000-0000301D0000}"/>
    <cellStyle name="1_tree_수량산출_현충묘지-예산서(조경)_개포동233수량산출서(최종) 2" xfId="11432" xr:uid="{00000000-0005-0000-0000-0000311D0000}"/>
    <cellStyle name="1_tree_수량산출_현충묘지-예산서(조경)_까르프-예산서1028" xfId="7065" xr:uid="{00000000-0005-0000-0000-0000321D0000}"/>
    <cellStyle name="1_tree_수량산출_현충묘지-예산서(조경)_까르프-예산서1028 2" xfId="11433" xr:uid="{00000000-0005-0000-0000-0000331D0000}"/>
    <cellStyle name="1_tree_수량산출_현충묘지-예산서(조경)_까르프-예산서1028_개원길경기여고주변외3최종" xfId="7066" xr:uid="{00000000-0005-0000-0000-0000341D0000}"/>
    <cellStyle name="1_tree_수량산출_현충묘지-예산서(조경)_까르프-예산서1028_개원길경기여고주변외3최종 2" xfId="11434" xr:uid="{00000000-0005-0000-0000-0000351D0000}"/>
    <cellStyle name="1_tree_수량산출_현충묘지-예산서(조경)_까르프-예산서1028_개원길경기여고주변외3최종_개포동233수량산출서(최종)" xfId="7067" xr:uid="{00000000-0005-0000-0000-0000361D0000}"/>
    <cellStyle name="1_tree_수량산출_현충묘지-예산서(조경)_까르프-예산서1028_개원길경기여고주변외3최종_개포동233수량산출서(최종) 2" xfId="11435" xr:uid="{00000000-0005-0000-0000-0000371D0000}"/>
    <cellStyle name="1_tree_수량산출_현충묘지-예산서(조경)_까르프-예산서1028_개원길경기여고주변외3최종_대치동난초3길외4개소 수량산출서--최종" xfId="7068" xr:uid="{00000000-0005-0000-0000-0000381D0000}"/>
    <cellStyle name="1_tree_수량산출_현충묘지-예산서(조경)_까르프-예산서1028_개원길경기여고주변외3최종_대치동난초3길외4개소 수량산출서--최종 2" xfId="11436" xr:uid="{00000000-0005-0000-0000-0000391D0000}"/>
    <cellStyle name="1_tree_수량산출_현충묘지-예산서(조경)_까르프-예산서1028_개원길경기여고주변외3최종_대현초,은마아파트-수량" xfId="7069" xr:uid="{00000000-0005-0000-0000-00003A1D0000}"/>
    <cellStyle name="1_tree_수량산출_현충묘지-예산서(조경)_까르프-예산서1028_개원길경기여고주변외3최종_대현초,은마아파트-수량 2" xfId="11437" xr:uid="{00000000-0005-0000-0000-00003B1D0000}"/>
    <cellStyle name="1_tree_수량산출_현충묘지-예산서(조경)_까르프-예산서1028_개원길경기여고주변외3최종_수량산출서" xfId="11438" xr:uid="{00000000-0005-0000-0000-00003C1D0000}"/>
    <cellStyle name="1_tree_수량산출_현충묘지-예산서(조경)_까르프-예산서1028_개원길경기여고주변외3최종_수서동한아름내역및수량산출(변경)" xfId="7070" xr:uid="{00000000-0005-0000-0000-00003D1D0000}"/>
    <cellStyle name="1_tree_수량산출_현충묘지-예산서(조경)_까르프-예산서1028_개원길경기여고주변외3최종_수서동한아름내역및수량산출(변경) 2" xfId="11439" xr:uid="{00000000-0005-0000-0000-00003E1D0000}"/>
    <cellStyle name="1_tree_수량산출_현충묘지-예산서(조경)_까르프-예산서1028_개포동233수량산출서(최종)" xfId="7071" xr:uid="{00000000-0005-0000-0000-00003F1D0000}"/>
    <cellStyle name="1_tree_수량산출_현충묘지-예산서(조경)_까르프-예산서1028_개포동233수량산출서(최종) 2" xfId="11440" xr:uid="{00000000-0005-0000-0000-0000401D0000}"/>
    <cellStyle name="1_tree_수량산출_현충묘지-예산서(조경)_까르프-예산서1028_대치동난초3길외4개소 수량산출서--최종" xfId="7072" xr:uid="{00000000-0005-0000-0000-0000411D0000}"/>
    <cellStyle name="1_tree_수량산출_현충묘지-예산서(조경)_까르프-예산서1028_대치동난초3길외4개소 수량산출서--최종 2" xfId="11441" xr:uid="{00000000-0005-0000-0000-0000421D0000}"/>
    <cellStyle name="1_tree_수량산출_현충묘지-예산서(조경)_까르프-예산서1028_대현초,은마아파트-수량" xfId="7073" xr:uid="{00000000-0005-0000-0000-0000431D0000}"/>
    <cellStyle name="1_tree_수량산출_현충묘지-예산서(조경)_까르프-예산서1028_대현초,은마아파트-수량 2" xfId="11442" xr:uid="{00000000-0005-0000-0000-0000441D0000}"/>
    <cellStyle name="1_tree_수량산출_현충묘지-예산서(조경)_까르프-예산서1028_수량산출서" xfId="11443" xr:uid="{00000000-0005-0000-0000-0000451D0000}"/>
    <cellStyle name="1_tree_수량산출_현충묘지-예산서(조경)_까르프-예산서1028_수서동하나로길외1개소1차설계" xfId="7074" xr:uid="{00000000-0005-0000-0000-0000461D0000}"/>
    <cellStyle name="1_tree_수량산출_현충묘지-예산서(조경)_까르프-예산서1028_수서동하나로길외1개소1차설계 2" xfId="11444" xr:uid="{00000000-0005-0000-0000-0000471D0000}"/>
    <cellStyle name="1_tree_수량산출_현충묘지-예산서(조경)_까르프-예산서1028_수서동하나로길외1개소1차설계_개포동233수량산출서(최종)" xfId="7075" xr:uid="{00000000-0005-0000-0000-0000481D0000}"/>
    <cellStyle name="1_tree_수량산출_현충묘지-예산서(조경)_까르프-예산서1028_수서동하나로길외1개소1차설계_개포동233수량산출서(최종) 2" xfId="11445" xr:uid="{00000000-0005-0000-0000-0000491D0000}"/>
    <cellStyle name="1_tree_수량산출_현충묘지-예산서(조경)_까르프-예산서1028_수서동하나로길외1개소1차설계_대치동난초3길외4개소 수량산출서--최종" xfId="7076" xr:uid="{00000000-0005-0000-0000-00004A1D0000}"/>
    <cellStyle name="1_tree_수량산출_현충묘지-예산서(조경)_까르프-예산서1028_수서동하나로길외1개소1차설계_대치동난초3길외4개소 수량산출서--최종 2" xfId="11446" xr:uid="{00000000-0005-0000-0000-00004B1D0000}"/>
    <cellStyle name="1_tree_수량산출_현충묘지-예산서(조경)_까르프-예산서1028_수서동하나로길외1개소1차설계_대현초,은마아파트-수량" xfId="7077" xr:uid="{00000000-0005-0000-0000-00004C1D0000}"/>
    <cellStyle name="1_tree_수량산출_현충묘지-예산서(조경)_까르프-예산서1028_수서동하나로길외1개소1차설계_대현초,은마아파트-수량 2" xfId="11447" xr:uid="{00000000-0005-0000-0000-00004D1D0000}"/>
    <cellStyle name="1_tree_수량산출_현충묘지-예산서(조경)_까르프-예산서1028_수서동하나로길외1개소1차설계_수량산출서" xfId="11448" xr:uid="{00000000-0005-0000-0000-00004E1D0000}"/>
    <cellStyle name="1_tree_수량산출_현충묘지-예산서(조경)_까르프-예산서1028_수서동하나로길외1개소1차설계_수서동한아름내역및수량산출(변경)" xfId="7078" xr:uid="{00000000-0005-0000-0000-00004F1D0000}"/>
    <cellStyle name="1_tree_수량산출_현충묘지-예산서(조경)_까르프-예산서1028_수서동하나로길외1개소1차설계_수서동한아름내역및수량산출(변경) 2" xfId="11449" xr:uid="{00000000-0005-0000-0000-0000501D0000}"/>
    <cellStyle name="1_tree_수량산출_현충묘지-예산서(조경)_까르프-예산서1028_수서동한아름내역및수량산출(변경)" xfId="7079" xr:uid="{00000000-0005-0000-0000-0000511D0000}"/>
    <cellStyle name="1_tree_수량산출_현충묘지-예산서(조경)_까르프-예산서1028_수서동한아름내역및수량산출(변경) 2" xfId="11450" xr:uid="{00000000-0005-0000-0000-0000521D0000}"/>
    <cellStyle name="1_tree_수량산출_현충묘지-예산서(조경)_대치동난초3길외4개소 수량산출서--최종" xfId="7080" xr:uid="{00000000-0005-0000-0000-0000531D0000}"/>
    <cellStyle name="1_tree_수량산출_현충묘지-예산서(조경)_대치동난초3길외4개소 수량산출서--최종 2" xfId="11451" xr:uid="{00000000-0005-0000-0000-0000541D0000}"/>
    <cellStyle name="1_tree_수량산출_현충묘지-예산서(조경)_대현초,은마아파트-수량" xfId="7081" xr:uid="{00000000-0005-0000-0000-0000551D0000}"/>
    <cellStyle name="1_tree_수량산출_현충묘지-예산서(조경)_대현초,은마아파트-수량 2" xfId="11452" xr:uid="{00000000-0005-0000-0000-0000561D0000}"/>
    <cellStyle name="1_tree_수량산출_현충묘지-예산서(조경)_수량산출서" xfId="11453" xr:uid="{00000000-0005-0000-0000-0000571D0000}"/>
    <cellStyle name="1_tree_수량산출_현충묘지-예산서(조경)_수서동하나로길외1개소1차설계" xfId="7082" xr:uid="{00000000-0005-0000-0000-0000581D0000}"/>
    <cellStyle name="1_tree_수량산출_현충묘지-예산서(조경)_수서동하나로길외1개소1차설계 2" xfId="11454" xr:uid="{00000000-0005-0000-0000-0000591D0000}"/>
    <cellStyle name="1_tree_수량산출_현충묘지-예산서(조경)_수서동하나로길외1개소1차설계_개포동233수량산출서(최종)" xfId="7083" xr:uid="{00000000-0005-0000-0000-00005A1D0000}"/>
    <cellStyle name="1_tree_수량산출_현충묘지-예산서(조경)_수서동하나로길외1개소1차설계_개포동233수량산출서(최종) 2" xfId="11455" xr:uid="{00000000-0005-0000-0000-00005B1D0000}"/>
    <cellStyle name="1_tree_수량산출_현충묘지-예산서(조경)_수서동하나로길외1개소1차설계_대치동난초3길외4개소 수량산출서--최종" xfId="7084" xr:uid="{00000000-0005-0000-0000-00005C1D0000}"/>
    <cellStyle name="1_tree_수량산출_현충묘지-예산서(조경)_수서동하나로길외1개소1차설계_대치동난초3길외4개소 수량산출서--최종 2" xfId="11456" xr:uid="{00000000-0005-0000-0000-00005D1D0000}"/>
    <cellStyle name="1_tree_수량산출_현충묘지-예산서(조경)_수서동하나로길외1개소1차설계_대현초,은마아파트-수량" xfId="7085" xr:uid="{00000000-0005-0000-0000-00005E1D0000}"/>
    <cellStyle name="1_tree_수량산출_현충묘지-예산서(조경)_수서동하나로길외1개소1차설계_대현초,은마아파트-수량 2" xfId="11457" xr:uid="{00000000-0005-0000-0000-00005F1D0000}"/>
    <cellStyle name="1_tree_수량산출_현충묘지-예산서(조경)_수서동하나로길외1개소1차설계_수량산출서" xfId="11458" xr:uid="{00000000-0005-0000-0000-0000601D0000}"/>
    <cellStyle name="1_tree_수량산출_현충묘지-예산서(조경)_수서동하나로길외1개소1차설계_수서동한아름내역및수량산출(변경)" xfId="7086" xr:uid="{00000000-0005-0000-0000-0000611D0000}"/>
    <cellStyle name="1_tree_수량산출_현충묘지-예산서(조경)_수서동하나로길외1개소1차설계_수서동한아름내역및수량산출(변경) 2" xfId="11459" xr:uid="{00000000-0005-0000-0000-0000621D0000}"/>
    <cellStyle name="1_tree_수량산출_현충묘지-예산서(조경)_수서동한아름내역및수량산출(변경)" xfId="7087" xr:uid="{00000000-0005-0000-0000-0000631D0000}"/>
    <cellStyle name="1_tree_수량산출_현충묘지-예산서(조경)_수서동한아름내역및수량산출(변경) 2" xfId="11460" xr:uid="{00000000-0005-0000-0000-0000641D0000}"/>
    <cellStyle name="1_tree_수량산출_현충묘지-예산서(조경)_예산서-엑셀변환양식100" xfId="7088" xr:uid="{00000000-0005-0000-0000-0000651D0000}"/>
    <cellStyle name="1_tree_수량산출_현충묘지-예산서(조경)_예산서-엑셀변환양식100 2" xfId="11461" xr:uid="{00000000-0005-0000-0000-0000661D0000}"/>
    <cellStyle name="1_tree_수량산출_현충묘지-예산서(조경)_예산서-엑셀변환양식100_개원길경기여고주변외3최종" xfId="7089" xr:uid="{00000000-0005-0000-0000-0000671D0000}"/>
    <cellStyle name="1_tree_수량산출_현충묘지-예산서(조경)_예산서-엑셀변환양식100_개원길경기여고주변외3최종 2" xfId="11462" xr:uid="{00000000-0005-0000-0000-0000681D0000}"/>
    <cellStyle name="1_tree_수량산출_현충묘지-예산서(조경)_예산서-엑셀변환양식100_개원길경기여고주변외3최종_개포동233수량산출서(최종)" xfId="7090" xr:uid="{00000000-0005-0000-0000-0000691D0000}"/>
    <cellStyle name="1_tree_수량산출_현충묘지-예산서(조경)_예산서-엑셀변환양식100_개원길경기여고주변외3최종_개포동233수량산출서(최종) 2" xfId="11463" xr:uid="{00000000-0005-0000-0000-00006A1D0000}"/>
    <cellStyle name="1_tree_수량산출_현충묘지-예산서(조경)_예산서-엑셀변환양식100_개원길경기여고주변외3최종_대치동난초3길외4개소 수량산출서--최종" xfId="7091" xr:uid="{00000000-0005-0000-0000-00006B1D0000}"/>
    <cellStyle name="1_tree_수량산출_현충묘지-예산서(조경)_예산서-엑셀변환양식100_개원길경기여고주변외3최종_대치동난초3길외4개소 수량산출서--최종 2" xfId="11464" xr:uid="{00000000-0005-0000-0000-00006C1D0000}"/>
    <cellStyle name="1_tree_수량산출_현충묘지-예산서(조경)_예산서-엑셀변환양식100_개원길경기여고주변외3최종_대현초,은마아파트-수량" xfId="7092" xr:uid="{00000000-0005-0000-0000-00006D1D0000}"/>
    <cellStyle name="1_tree_수량산출_현충묘지-예산서(조경)_예산서-엑셀변환양식100_개원길경기여고주변외3최종_대현초,은마아파트-수량 2" xfId="11465" xr:uid="{00000000-0005-0000-0000-00006E1D0000}"/>
    <cellStyle name="1_tree_수량산출_현충묘지-예산서(조경)_예산서-엑셀변환양식100_개원길경기여고주변외3최종_수량산출서" xfId="11466" xr:uid="{00000000-0005-0000-0000-00006F1D0000}"/>
    <cellStyle name="1_tree_수량산출_현충묘지-예산서(조경)_예산서-엑셀변환양식100_개원길경기여고주변외3최종_수서동한아름내역및수량산출(변경)" xfId="7093" xr:uid="{00000000-0005-0000-0000-0000701D0000}"/>
    <cellStyle name="1_tree_수량산출_현충묘지-예산서(조경)_예산서-엑셀변환양식100_개원길경기여고주변외3최종_수서동한아름내역및수량산출(변경) 2" xfId="11467" xr:uid="{00000000-0005-0000-0000-0000711D0000}"/>
    <cellStyle name="1_tree_수량산출_현충묘지-예산서(조경)_예산서-엑셀변환양식100_개포동233수량산출서(최종)" xfId="7094" xr:uid="{00000000-0005-0000-0000-0000721D0000}"/>
    <cellStyle name="1_tree_수량산출_현충묘지-예산서(조경)_예산서-엑셀변환양식100_개포동233수량산출서(최종) 2" xfId="11468" xr:uid="{00000000-0005-0000-0000-0000731D0000}"/>
    <cellStyle name="1_tree_수량산출_현충묘지-예산서(조경)_예산서-엑셀변환양식100_대치동난초3길외4개소 수량산출서--최종" xfId="7095" xr:uid="{00000000-0005-0000-0000-0000741D0000}"/>
    <cellStyle name="1_tree_수량산출_현충묘지-예산서(조경)_예산서-엑셀변환양식100_대치동난초3길외4개소 수량산출서--최종 2" xfId="11469" xr:uid="{00000000-0005-0000-0000-0000751D0000}"/>
    <cellStyle name="1_tree_수량산출_현충묘지-예산서(조경)_예산서-엑셀변환양식100_대현초,은마아파트-수량" xfId="7096" xr:uid="{00000000-0005-0000-0000-0000761D0000}"/>
    <cellStyle name="1_tree_수량산출_현충묘지-예산서(조경)_예산서-엑셀변환양식100_대현초,은마아파트-수량 2" xfId="11470" xr:uid="{00000000-0005-0000-0000-0000771D0000}"/>
    <cellStyle name="1_tree_수량산출_현충묘지-예산서(조경)_예산서-엑셀변환양식100_수량산출서" xfId="11471" xr:uid="{00000000-0005-0000-0000-0000781D0000}"/>
    <cellStyle name="1_tree_수량산출_현충묘지-예산서(조경)_예산서-엑셀변환양식100_수서동하나로길외1개소1차설계" xfId="7097" xr:uid="{00000000-0005-0000-0000-0000791D0000}"/>
    <cellStyle name="1_tree_수량산출_현충묘지-예산서(조경)_예산서-엑셀변환양식100_수서동하나로길외1개소1차설계 2" xfId="11472" xr:uid="{00000000-0005-0000-0000-00007A1D0000}"/>
    <cellStyle name="1_tree_수량산출_현충묘지-예산서(조경)_예산서-엑셀변환양식100_수서동하나로길외1개소1차설계_개포동233수량산출서(최종)" xfId="7098" xr:uid="{00000000-0005-0000-0000-00007B1D0000}"/>
    <cellStyle name="1_tree_수량산출_현충묘지-예산서(조경)_예산서-엑셀변환양식100_수서동하나로길외1개소1차설계_개포동233수량산출서(최종) 2" xfId="11473" xr:uid="{00000000-0005-0000-0000-00007C1D0000}"/>
    <cellStyle name="1_tree_수량산출_현충묘지-예산서(조경)_예산서-엑셀변환양식100_수서동하나로길외1개소1차설계_대치동난초3길외4개소 수량산출서--최종" xfId="7099" xr:uid="{00000000-0005-0000-0000-00007D1D0000}"/>
    <cellStyle name="1_tree_수량산출_현충묘지-예산서(조경)_예산서-엑셀변환양식100_수서동하나로길외1개소1차설계_대치동난초3길외4개소 수량산출서--최종 2" xfId="11474" xr:uid="{00000000-0005-0000-0000-00007E1D0000}"/>
    <cellStyle name="1_tree_수량산출_현충묘지-예산서(조경)_예산서-엑셀변환양식100_수서동하나로길외1개소1차설계_대현초,은마아파트-수량" xfId="7100" xr:uid="{00000000-0005-0000-0000-00007F1D0000}"/>
    <cellStyle name="1_tree_수량산출_현충묘지-예산서(조경)_예산서-엑셀변환양식100_수서동하나로길외1개소1차설계_대현초,은마아파트-수량 2" xfId="11475" xr:uid="{00000000-0005-0000-0000-0000801D0000}"/>
    <cellStyle name="1_tree_수량산출_현충묘지-예산서(조경)_예산서-엑셀변환양식100_수서동하나로길외1개소1차설계_수량산출서" xfId="11476" xr:uid="{00000000-0005-0000-0000-0000811D0000}"/>
    <cellStyle name="1_tree_수량산출_현충묘지-예산서(조경)_예산서-엑셀변환양식100_수서동하나로길외1개소1차설계_수서동한아름내역및수량산출(변경)" xfId="7101" xr:uid="{00000000-0005-0000-0000-0000821D0000}"/>
    <cellStyle name="1_tree_수량산출_현충묘지-예산서(조경)_예산서-엑셀변환양식100_수서동하나로길외1개소1차설계_수서동한아름내역및수량산출(변경) 2" xfId="11477" xr:uid="{00000000-0005-0000-0000-0000831D0000}"/>
    <cellStyle name="1_tree_수량산출_현충묘지-예산서(조경)_예산서-엑셀변환양식100_수서동한아름내역및수량산출(변경)" xfId="7102" xr:uid="{00000000-0005-0000-0000-0000841D0000}"/>
    <cellStyle name="1_tree_수량산출_현충묘지-예산서(조경)_예산서-엑셀변환양식100_수서동한아름내역및수량산출(변경) 2" xfId="11478" xr:uid="{00000000-0005-0000-0000-0000851D0000}"/>
    <cellStyle name="1_tree_수량산출서" xfId="11479" xr:uid="{00000000-0005-0000-0000-0000861D0000}"/>
    <cellStyle name="1_tree_수서동하나로길외1개소1차설계" xfId="7103" xr:uid="{00000000-0005-0000-0000-0000871D0000}"/>
    <cellStyle name="1_tree_수서동하나로길외1개소1차설계 2" xfId="11480" xr:uid="{00000000-0005-0000-0000-0000881D0000}"/>
    <cellStyle name="1_tree_수서동하나로길외1개소1차설계_개포동233수량산출서(최종)" xfId="7104" xr:uid="{00000000-0005-0000-0000-0000891D0000}"/>
    <cellStyle name="1_tree_수서동하나로길외1개소1차설계_개포동233수량산출서(최종) 2" xfId="11481" xr:uid="{00000000-0005-0000-0000-00008A1D0000}"/>
    <cellStyle name="1_tree_수서동하나로길외1개소1차설계_대치동난초3길외4개소 수량산출서--최종" xfId="7105" xr:uid="{00000000-0005-0000-0000-00008B1D0000}"/>
    <cellStyle name="1_tree_수서동하나로길외1개소1차설계_대치동난초3길외4개소 수량산출서--최종 2" xfId="11482" xr:uid="{00000000-0005-0000-0000-00008C1D0000}"/>
    <cellStyle name="1_tree_수서동하나로길외1개소1차설계_대현초,은마아파트-수량" xfId="7106" xr:uid="{00000000-0005-0000-0000-00008D1D0000}"/>
    <cellStyle name="1_tree_수서동하나로길외1개소1차설계_대현초,은마아파트-수량 2" xfId="11483" xr:uid="{00000000-0005-0000-0000-00008E1D0000}"/>
    <cellStyle name="1_tree_수서동하나로길외1개소1차설계_수량산출서" xfId="11484" xr:uid="{00000000-0005-0000-0000-00008F1D0000}"/>
    <cellStyle name="1_tree_수서동하나로길외1개소1차설계_수서동한아름내역및수량산출(변경)" xfId="7107" xr:uid="{00000000-0005-0000-0000-0000901D0000}"/>
    <cellStyle name="1_tree_수서동하나로길외1개소1차설계_수서동한아름내역및수량산출(변경) 2" xfId="11485" xr:uid="{00000000-0005-0000-0000-0000911D0000}"/>
    <cellStyle name="1_tree_수서동한아름내역및수량산출(변경)" xfId="7108" xr:uid="{00000000-0005-0000-0000-0000921D0000}"/>
    <cellStyle name="1_tree_수서동한아름내역및수량산출(변경) 2" xfId="11486" xr:uid="{00000000-0005-0000-0000-0000931D0000}"/>
    <cellStyle name="1_tree_증감내역서(U형측구)" xfId="213" xr:uid="{00000000-0005-0000-0000-0000941D0000}"/>
    <cellStyle name="1_tree_칼산 총괄내역서(토목)" xfId="214" xr:uid="{00000000-0005-0000-0000-0000951D0000}"/>
    <cellStyle name="1_tree_칼산공사원가계산서" xfId="215" xr:uid="{00000000-0005-0000-0000-0000961D0000}"/>
    <cellStyle name="1_tree_현충묘지-예산서(조경)" xfId="7109" xr:uid="{00000000-0005-0000-0000-0000971D0000}"/>
    <cellStyle name="1_tree_현충묘지-예산서(조경) 2" xfId="11487" xr:uid="{00000000-0005-0000-0000-0000981D0000}"/>
    <cellStyle name="1_tree_현충묘지-예산서(조경)_개원길경기여고주변외3최종" xfId="7110" xr:uid="{00000000-0005-0000-0000-0000991D0000}"/>
    <cellStyle name="1_tree_현충묘지-예산서(조경)_개원길경기여고주변외3최종 2" xfId="11488" xr:uid="{00000000-0005-0000-0000-00009A1D0000}"/>
    <cellStyle name="1_tree_현충묘지-예산서(조경)_개원길경기여고주변외3최종_개포동233수량산출서(최종)" xfId="7111" xr:uid="{00000000-0005-0000-0000-00009B1D0000}"/>
    <cellStyle name="1_tree_현충묘지-예산서(조경)_개원길경기여고주변외3최종_개포동233수량산출서(최종) 2" xfId="11489" xr:uid="{00000000-0005-0000-0000-00009C1D0000}"/>
    <cellStyle name="1_tree_현충묘지-예산서(조경)_개원길경기여고주변외3최종_대치동난초3길외4개소 수량산출서--최종" xfId="7112" xr:uid="{00000000-0005-0000-0000-00009D1D0000}"/>
    <cellStyle name="1_tree_현충묘지-예산서(조경)_개원길경기여고주변외3최종_대치동난초3길외4개소 수량산출서--최종 2" xfId="11490" xr:uid="{00000000-0005-0000-0000-00009E1D0000}"/>
    <cellStyle name="1_tree_현충묘지-예산서(조경)_개원길경기여고주변외3최종_대현초,은마아파트-수량" xfId="7113" xr:uid="{00000000-0005-0000-0000-00009F1D0000}"/>
    <cellStyle name="1_tree_현충묘지-예산서(조경)_개원길경기여고주변외3최종_대현초,은마아파트-수량 2" xfId="11491" xr:uid="{00000000-0005-0000-0000-0000A01D0000}"/>
    <cellStyle name="1_tree_현충묘지-예산서(조경)_개원길경기여고주변외3최종_수량산출서" xfId="11492" xr:uid="{00000000-0005-0000-0000-0000A11D0000}"/>
    <cellStyle name="1_tree_현충묘지-예산서(조경)_개원길경기여고주변외3최종_수서동한아름내역및수량산출(변경)" xfId="7114" xr:uid="{00000000-0005-0000-0000-0000A21D0000}"/>
    <cellStyle name="1_tree_현충묘지-예산서(조경)_개원길경기여고주변외3최종_수서동한아름내역및수량산출(변경) 2" xfId="11493" xr:uid="{00000000-0005-0000-0000-0000A31D0000}"/>
    <cellStyle name="1_tree_현충묘지-예산서(조경)_개포동233수량산출서(최종)" xfId="7115" xr:uid="{00000000-0005-0000-0000-0000A41D0000}"/>
    <cellStyle name="1_tree_현충묘지-예산서(조경)_개포동233수량산출서(최종) 2" xfId="11494" xr:uid="{00000000-0005-0000-0000-0000A51D0000}"/>
    <cellStyle name="1_tree_현충묘지-예산서(조경)_까르프-예산서1028" xfId="7116" xr:uid="{00000000-0005-0000-0000-0000A61D0000}"/>
    <cellStyle name="1_tree_현충묘지-예산서(조경)_까르프-예산서1028 2" xfId="11495" xr:uid="{00000000-0005-0000-0000-0000A71D0000}"/>
    <cellStyle name="1_tree_현충묘지-예산서(조경)_까르프-예산서1028_개원길경기여고주변외3최종" xfId="7117" xr:uid="{00000000-0005-0000-0000-0000A81D0000}"/>
    <cellStyle name="1_tree_현충묘지-예산서(조경)_까르프-예산서1028_개원길경기여고주변외3최종 2" xfId="11496" xr:uid="{00000000-0005-0000-0000-0000A91D0000}"/>
    <cellStyle name="1_tree_현충묘지-예산서(조경)_까르프-예산서1028_개원길경기여고주변외3최종_개포동233수량산출서(최종)" xfId="7118" xr:uid="{00000000-0005-0000-0000-0000AA1D0000}"/>
    <cellStyle name="1_tree_현충묘지-예산서(조경)_까르프-예산서1028_개원길경기여고주변외3최종_개포동233수량산출서(최종) 2" xfId="11497" xr:uid="{00000000-0005-0000-0000-0000AB1D0000}"/>
    <cellStyle name="1_tree_현충묘지-예산서(조경)_까르프-예산서1028_개원길경기여고주변외3최종_대치동난초3길외4개소 수량산출서--최종" xfId="7119" xr:uid="{00000000-0005-0000-0000-0000AC1D0000}"/>
    <cellStyle name="1_tree_현충묘지-예산서(조경)_까르프-예산서1028_개원길경기여고주변외3최종_대치동난초3길외4개소 수량산출서--최종 2" xfId="11498" xr:uid="{00000000-0005-0000-0000-0000AD1D0000}"/>
    <cellStyle name="1_tree_현충묘지-예산서(조경)_까르프-예산서1028_개원길경기여고주변외3최종_대현초,은마아파트-수량" xfId="7120" xr:uid="{00000000-0005-0000-0000-0000AE1D0000}"/>
    <cellStyle name="1_tree_현충묘지-예산서(조경)_까르프-예산서1028_개원길경기여고주변외3최종_대현초,은마아파트-수량 2" xfId="11499" xr:uid="{00000000-0005-0000-0000-0000AF1D0000}"/>
    <cellStyle name="1_tree_현충묘지-예산서(조경)_까르프-예산서1028_개원길경기여고주변외3최종_수량산출서" xfId="11500" xr:uid="{00000000-0005-0000-0000-0000B01D0000}"/>
    <cellStyle name="1_tree_현충묘지-예산서(조경)_까르프-예산서1028_개원길경기여고주변외3최종_수서동한아름내역및수량산출(변경)" xfId="7121" xr:uid="{00000000-0005-0000-0000-0000B11D0000}"/>
    <cellStyle name="1_tree_현충묘지-예산서(조경)_까르프-예산서1028_개원길경기여고주변외3최종_수서동한아름내역및수량산출(변경) 2" xfId="11501" xr:uid="{00000000-0005-0000-0000-0000B21D0000}"/>
    <cellStyle name="1_tree_현충묘지-예산서(조경)_까르프-예산서1028_개포동233수량산출서(최종)" xfId="7122" xr:uid="{00000000-0005-0000-0000-0000B31D0000}"/>
    <cellStyle name="1_tree_현충묘지-예산서(조경)_까르프-예산서1028_개포동233수량산출서(최종) 2" xfId="11502" xr:uid="{00000000-0005-0000-0000-0000B41D0000}"/>
    <cellStyle name="1_tree_현충묘지-예산서(조경)_까르프-예산서1028_대치동난초3길외4개소 수량산출서--최종" xfId="7123" xr:uid="{00000000-0005-0000-0000-0000B51D0000}"/>
    <cellStyle name="1_tree_현충묘지-예산서(조경)_까르프-예산서1028_대치동난초3길외4개소 수량산출서--최종 2" xfId="11503" xr:uid="{00000000-0005-0000-0000-0000B61D0000}"/>
    <cellStyle name="1_tree_현충묘지-예산서(조경)_까르프-예산서1028_대현초,은마아파트-수량" xfId="7124" xr:uid="{00000000-0005-0000-0000-0000B71D0000}"/>
    <cellStyle name="1_tree_현충묘지-예산서(조경)_까르프-예산서1028_대현초,은마아파트-수량 2" xfId="11504" xr:uid="{00000000-0005-0000-0000-0000B81D0000}"/>
    <cellStyle name="1_tree_현충묘지-예산서(조경)_까르프-예산서1028_수량산출서" xfId="11505" xr:uid="{00000000-0005-0000-0000-0000B91D0000}"/>
    <cellStyle name="1_tree_현충묘지-예산서(조경)_까르프-예산서1028_수서동하나로길외1개소1차설계" xfId="7125" xr:uid="{00000000-0005-0000-0000-0000BA1D0000}"/>
    <cellStyle name="1_tree_현충묘지-예산서(조경)_까르프-예산서1028_수서동하나로길외1개소1차설계 2" xfId="11506" xr:uid="{00000000-0005-0000-0000-0000BB1D0000}"/>
    <cellStyle name="1_tree_현충묘지-예산서(조경)_까르프-예산서1028_수서동하나로길외1개소1차설계_개포동233수량산출서(최종)" xfId="7126" xr:uid="{00000000-0005-0000-0000-0000BC1D0000}"/>
    <cellStyle name="1_tree_현충묘지-예산서(조경)_까르프-예산서1028_수서동하나로길외1개소1차설계_개포동233수량산출서(최종) 2" xfId="11507" xr:uid="{00000000-0005-0000-0000-0000BD1D0000}"/>
    <cellStyle name="1_tree_현충묘지-예산서(조경)_까르프-예산서1028_수서동하나로길외1개소1차설계_대치동난초3길외4개소 수량산출서--최종" xfId="7127" xr:uid="{00000000-0005-0000-0000-0000BE1D0000}"/>
    <cellStyle name="1_tree_현충묘지-예산서(조경)_까르프-예산서1028_수서동하나로길외1개소1차설계_대치동난초3길외4개소 수량산출서--최종 2" xfId="11508" xr:uid="{00000000-0005-0000-0000-0000BF1D0000}"/>
    <cellStyle name="1_tree_현충묘지-예산서(조경)_까르프-예산서1028_수서동하나로길외1개소1차설계_대현초,은마아파트-수량" xfId="7128" xr:uid="{00000000-0005-0000-0000-0000C01D0000}"/>
    <cellStyle name="1_tree_현충묘지-예산서(조경)_까르프-예산서1028_수서동하나로길외1개소1차설계_대현초,은마아파트-수량 2" xfId="11509" xr:uid="{00000000-0005-0000-0000-0000C11D0000}"/>
    <cellStyle name="1_tree_현충묘지-예산서(조경)_까르프-예산서1028_수서동하나로길외1개소1차설계_수량산출서" xfId="11510" xr:uid="{00000000-0005-0000-0000-0000C21D0000}"/>
    <cellStyle name="1_tree_현충묘지-예산서(조경)_까르프-예산서1028_수서동하나로길외1개소1차설계_수서동한아름내역및수량산출(변경)" xfId="7129" xr:uid="{00000000-0005-0000-0000-0000C31D0000}"/>
    <cellStyle name="1_tree_현충묘지-예산서(조경)_까르프-예산서1028_수서동하나로길외1개소1차설계_수서동한아름내역및수량산출(변경) 2" xfId="11511" xr:uid="{00000000-0005-0000-0000-0000C41D0000}"/>
    <cellStyle name="1_tree_현충묘지-예산서(조경)_까르프-예산서1028_수서동한아름내역및수량산출(변경)" xfId="7130" xr:uid="{00000000-0005-0000-0000-0000C51D0000}"/>
    <cellStyle name="1_tree_현충묘지-예산서(조경)_까르프-예산서1028_수서동한아름내역및수량산출(변경) 2" xfId="11512" xr:uid="{00000000-0005-0000-0000-0000C61D0000}"/>
    <cellStyle name="1_tree_현충묘지-예산서(조경)_대치동난초3길외4개소 수량산출서--최종" xfId="7131" xr:uid="{00000000-0005-0000-0000-0000C71D0000}"/>
    <cellStyle name="1_tree_현충묘지-예산서(조경)_대치동난초3길외4개소 수량산출서--최종 2" xfId="11513" xr:uid="{00000000-0005-0000-0000-0000C81D0000}"/>
    <cellStyle name="1_tree_현충묘지-예산서(조경)_대현초,은마아파트-수량" xfId="7132" xr:uid="{00000000-0005-0000-0000-0000C91D0000}"/>
    <cellStyle name="1_tree_현충묘지-예산서(조경)_대현초,은마아파트-수량 2" xfId="11514" xr:uid="{00000000-0005-0000-0000-0000CA1D0000}"/>
    <cellStyle name="1_tree_현충묘지-예산서(조경)_수량산출서" xfId="11515" xr:uid="{00000000-0005-0000-0000-0000CB1D0000}"/>
    <cellStyle name="1_tree_현충묘지-예산서(조경)_수서동하나로길외1개소1차설계" xfId="7133" xr:uid="{00000000-0005-0000-0000-0000CC1D0000}"/>
    <cellStyle name="1_tree_현충묘지-예산서(조경)_수서동하나로길외1개소1차설계 2" xfId="11516" xr:uid="{00000000-0005-0000-0000-0000CD1D0000}"/>
    <cellStyle name="1_tree_현충묘지-예산서(조경)_수서동하나로길외1개소1차설계_개포동233수량산출서(최종)" xfId="7134" xr:uid="{00000000-0005-0000-0000-0000CE1D0000}"/>
    <cellStyle name="1_tree_현충묘지-예산서(조경)_수서동하나로길외1개소1차설계_개포동233수량산출서(최종) 2" xfId="11517" xr:uid="{00000000-0005-0000-0000-0000CF1D0000}"/>
    <cellStyle name="1_tree_현충묘지-예산서(조경)_수서동하나로길외1개소1차설계_대치동난초3길외4개소 수량산출서--최종" xfId="7135" xr:uid="{00000000-0005-0000-0000-0000D01D0000}"/>
    <cellStyle name="1_tree_현충묘지-예산서(조경)_수서동하나로길외1개소1차설계_대치동난초3길외4개소 수량산출서--최종 2" xfId="11518" xr:uid="{00000000-0005-0000-0000-0000D11D0000}"/>
    <cellStyle name="1_tree_현충묘지-예산서(조경)_수서동하나로길외1개소1차설계_대현초,은마아파트-수량" xfId="7136" xr:uid="{00000000-0005-0000-0000-0000D21D0000}"/>
    <cellStyle name="1_tree_현충묘지-예산서(조경)_수서동하나로길외1개소1차설계_대현초,은마아파트-수량 2" xfId="11519" xr:uid="{00000000-0005-0000-0000-0000D31D0000}"/>
    <cellStyle name="1_tree_현충묘지-예산서(조경)_수서동하나로길외1개소1차설계_수량산출서" xfId="11520" xr:uid="{00000000-0005-0000-0000-0000D41D0000}"/>
    <cellStyle name="1_tree_현충묘지-예산서(조경)_수서동하나로길외1개소1차설계_수서동한아름내역및수량산출(변경)" xfId="7137" xr:uid="{00000000-0005-0000-0000-0000D51D0000}"/>
    <cellStyle name="1_tree_현충묘지-예산서(조경)_수서동하나로길외1개소1차설계_수서동한아름내역및수량산출(변경) 2" xfId="11521" xr:uid="{00000000-0005-0000-0000-0000D61D0000}"/>
    <cellStyle name="1_tree_현충묘지-예산서(조경)_수서동한아름내역및수량산출(변경)" xfId="7138" xr:uid="{00000000-0005-0000-0000-0000D71D0000}"/>
    <cellStyle name="1_tree_현충묘지-예산서(조경)_수서동한아름내역및수량산출(변경) 2" xfId="11522" xr:uid="{00000000-0005-0000-0000-0000D81D0000}"/>
    <cellStyle name="1_tree_현충묘지-예산서(조경)_예산서-엑셀변환양식100" xfId="7139" xr:uid="{00000000-0005-0000-0000-0000D91D0000}"/>
    <cellStyle name="1_tree_현충묘지-예산서(조경)_예산서-엑셀변환양식100 2" xfId="11523" xr:uid="{00000000-0005-0000-0000-0000DA1D0000}"/>
    <cellStyle name="1_tree_현충묘지-예산서(조경)_예산서-엑셀변환양식100_개원길경기여고주변외3최종" xfId="7140" xr:uid="{00000000-0005-0000-0000-0000DB1D0000}"/>
    <cellStyle name="1_tree_현충묘지-예산서(조경)_예산서-엑셀변환양식100_개원길경기여고주변외3최종 2" xfId="11524" xr:uid="{00000000-0005-0000-0000-0000DC1D0000}"/>
    <cellStyle name="1_tree_현충묘지-예산서(조경)_예산서-엑셀변환양식100_개원길경기여고주변외3최종_개포동233수량산출서(최종)" xfId="7141" xr:uid="{00000000-0005-0000-0000-0000DD1D0000}"/>
    <cellStyle name="1_tree_현충묘지-예산서(조경)_예산서-엑셀변환양식100_개원길경기여고주변외3최종_개포동233수량산출서(최종) 2" xfId="11525" xr:uid="{00000000-0005-0000-0000-0000DE1D0000}"/>
    <cellStyle name="1_tree_현충묘지-예산서(조경)_예산서-엑셀변환양식100_개원길경기여고주변외3최종_대치동난초3길외4개소 수량산출서--최종" xfId="7142" xr:uid="{00000000-0005-0000-0000-0000DF1D0000}"/>
    <cellStyle name="1_tree_현충묘지-예산서(조경)_예산서-엑셀변환양식100_개원길경기여고주변외3최종_대치동난초3길외4개소 수량산출서--최종 2" xfId="11526" xr:uid="{00000000-0005-0000-0000-0000E01D0000}"/>
    <cellStyle name="1_tree_현충묘지-예산서(조경)_예산서-엑셀변환양식100_개원길경기여고주변외3최종_대현초,은마아파트-수량" xfId="7143" xr:uid="{00000000-0005-0000-0000-0000E11D0000}"/>
    <cellStyle name="1_tree_현충묘지-예산서(조경)_예산서-엑셀변환양식100_개원길경기여고주변외3최종_대현초,은마아파트-수량 2" xfId="11527" xr:uid="{00000000-0005-0000-0000-0000E21D0000}"/>
    <cellStyle name="1_tree_현충묘지-예산서(조경)_예산서-엑셀변환양식100_개원길경기여고주변외3최종_수량산출서" xfId="11528" xr:uid="{00000000-0005-0000-0000-0000E31D0000}"/>
    <cellStyle name="1_tree_현충묘지-예산서(조경)_예산서-엑셀변환양식100_개원길경기여고주변외3최종_수서동한아름내역및수량산출(변경)" xfId="7144" xr:uid="{00000000-0005-0000-0000-0000E41D0000}"/>
    <cellStyle name="1_tree_현충묘지-예산서(조경)_예산서-엑셀변환양식100_개원길경기여고주변외3최종_수서동한아름내역및수량산출(변경) 2" xfId="11529" xr:uid="{00000000-0005-0000-0000-0000E51D0000}"/>
    <cellStyle name="1_tree_현충묘지-예산서(조경)_예산서-엑셀변환양식100_개포동233수량산출서(최종)" xfId="7145" xr:uid="{00000000-0005-0000-0000-0000E61D0000}"/>
    <cellStyle name="1_tree_현충묘지-예산서(조경)_예산서-엑셀변환양식100_개포동233수량산출서(최종) 2" xfId="11530" xr:uid="{00000000-0005-0000-0000-0000E71D0000}"/>
    <cellStyle name="1_tree_현충묘지-예산서(조경)_예산서-엑셀변환양식100_대치동난초3길외4개소 수량산출서--최종" xfId="7146" xr:uid="{00000000-0005-0000-0000-0000E81D0000}"/>
    <cellStyle name="1_tree_현충묘지-예산서(조경)_예산서-엑셀변환양식100_대치동난초3길외4개소 수량산출서--최종 2" xfId="11531" xr:uid="{00000000-0005-0000-0000-0000E91D0000}"/>
    <cellStyle name="1_tree_현충묘지-예산서(조경)_예산서-엑셀변환양식100_대현초,은마아파트-수량" xfId="7147" xr:uid="{00000000-0005-0000-0000-0000EA1D0000}"/>
    <cellStyle name="1_tree_현충묘지-예산서(조경)_예산서-엑셀변환양식100_대현초,은마아파트-수량 2" xfId="11532" xr:uid="{00000000-0005-0000-0000-0000EB1D0000}"/>
    <cellStyle name="1_tree_현충묘지-예산서(조경)_예산서-엑셀변환양식100_수량산출서" xfId="11533" xr:uid="{00000000-0005-0000-0000-0000EC1D0000}"/>
    <cellStyle name="1_tree_현충묘지-예산서(조경)_예산서-엑셀변환양식100_수서동하나로길외1개소1차설계" xfId="7148" xr:uid="{00000000-0005-0000-0000-0000ED1D0000}"/>
    <cellStyle name="1_tree_현충묘지-예산서(조경)_예산서-엑셀변환양식100_수서동하나로길외1개소1차설계 2" xfId="11534" xr:uid="{00000000-0005-0000-0000-0000EE1D0000}"/>
    <cellStyle name="1_tree_현충묘지-예산서(조경)_예산서-엑셀변환양식100_수서동하나로길외1개소1차설계_개포동233수량산출서(최종)" xfId="7149" xr:uid="{00000000-0005-0000-0000-0000EF1D0000}"/>
    <cellStyle name="1_tree_현충묘지-예산서(조경)_예산서-엑셀변환양식100_수서동하나로길외1개소1차설계_개포동233수량산출서(최종) 2" xfId="11535" xr:uid="{00000000-0005-0000-0000-0000F01D0000}"/>
    <cellStyle name="1_tree_현충묘지-예산서(조경)_예산서-엑셀변환양식100_수서동하나로길외1개소1차설계_대치동난초3길외4개소 수량산출서--최종" xfId="7150" xr:uid="{00000000-0005-0000-0000-0000F11D0000}"/>
    <cellStyle name="1_tree_현충묘지-예산서(조경)_예산서-엑셀변환양식100_수서동하나로길외1개소1차설계_대치동난초3길외4개소 수량산출서--최종 2" xfId="11536" xr:uid="{00000000-0005-0000-0000-0000F21D0000}"/>
    <cellStyle name="1_tree_현충묘지-예산서(조경)_예산서-엑셀변환양식100_수서동하나로길외1개소1차설계_대현초,은마아파트-수량" xfId="7151" xr:uid="{00000000-0005-0000-0000-0000F31D0000}"/>
    <cellStyle name="1_tree_현충묘지-예산서(조경)_예산서-엑셀변환양식100_수서동하나로길외1개소1차설계_대현초,은마아파트-수량 2" xfId="11537" xr:uid="{00000000-0005-0000-0000-0000F41D0000}"/>
    <cellStyle name="1_tree_현충묘지-예산서(조경)_예산서-엑셀변환양식100_수서동하나로길외1개소1차설계_수량산출서" xfId="11538" xr:uid="{00000000-0005-0000-0000-0000F51D0000}"/>
    <cellStyle name="1_tree_현충묘지-예산서(조경)_예산서-엑셀변환양식100_수서동하나로길외1개소1차설계_수서동한아름내역및수량산출(변경)" xfId="7152" xr:uid="{00000000-0005-0000-0000-0000F61D0000}"/>
    <cellStyle name="1_tree_현충묘지-예산서(조경)_예산서-엑셀변환양식100_수서동하나로길외1개소1차설계_수서동한아름내역및수량산출(변경) 2" xfId="11539" xr:uid="{00000000-0005-0000-0000-0000F71D0000}"/>
    <cellStyle name="1_tree_현충묘지-예산서(조경)_예산서-엑셀변환양식100_수서동한아름내역및수량산출(변경)" xfId="7153" xr:uid="{00000000-0005-0000-0000-0000F81D0000}"/>
    <cellStyle name="1_tree_현충묘지-예산서(조경)_예산서-엑셀변환양식100_수서동한아름내역및수량산출(변경) 2" xfId="11540" xr:uid="{00000000-0005-0000-0000-0000F91D0000}"/>
    <cellStyle name="1_계약 단위단가 산출(연간단가)" xfId="11541" xr:uid="{00000000-0005-0000-0000-0000FA1D0000}"/>
    <cellStyle name="1_계약내역" xfId="7154" xr:uid="{00000000-0005-0000-0000-0000FB1D0000}"/>
    <cellStyle name="1_계약내역 2" xfId="11542" xr:uid="{00000000-0005-0000-0000-0000FC1D0000}"/>
    <cellStyle name="1_계약내역서-오금동85번지" xfId="216" xr:uid="{00000000-0005-0000-0000-0000FD1D0000}"/>
    <cellStyle name="1_계약내역서-오금동85번지_일위대가" xfId="217" xr:uid="{00000000-0005-0000-0000-0000FE1D0000}"/>
    <cellStyle name="1_내역(4차협의)" xfId="7155" xr:uid="{00000000-0005-0000-0000-0000FF1D0000}"/>
    <cellStyle name="1_내역(4차협의) 2" xfId="11543" xr:uid="{00000000-0005-0000-0000-0000001E0000}"/>
    <cellStyle name="1_내역(4차협의)_개포동233수량산출서(최종)" xfId="7156" xr:uid="{00000000-0005-0000-0000-0000011E0000}"/>
    <cellStyle name="1_내역(4차협의)_개포동233수량산출서(최종) 2" xfId="11544" xr:uid="{00000000-0005-0000-0000-0000021E0000}"/>
    <cellStyle name="1_내역(4차협의)_대치동난초3길외4개소 수량산출서--최종" xfId="7157" xr:uid="{00000000-0005-0000-0000-0000031E0000}"/>
    <cellStyle name="1_내역(4차협의)_대치동난초3길외4개소 수량산출서--최종 2" xfId="11545" xr:uid="{00000000-0005-0000-0000-0000041E0000}"/>
    <cellStyle name="1_내역(4차협의)_대현초,은마아파트-수량" xfId="7158" xr:uid="{00000000-0005-0000-0000-0000051E0000}"/>
    <cellStyle name="1_내역(4차협의)_대현초,은마아파트-수량 2" xfId="11546" xr:uid="{00000000-0005-0000-0000-0000061E0000}"/>
    <cellStyle name="1_내역(4차협의)_수량산출서" xfId="11547" xr:uid="{00000000-0005-0000-0000-0000071E0000}"/>
    <cellStyle name="1_내역(4차협의)_수서동한아름내역및수량산출(변경)" xfId="7159" xr:uid="{00000000-0005-0000-0000-0000081E0000}"/>
    <cellStyle name="1_내역(4차협의)_수서동한아름내역및수량산출(변경) 2" xfId="11548" xr:uid="{00000000-0005-0000-0000-0000091E0000}"/>
    <cellStyle name="1_단가산출" xfId="11549" xr:uid="{00000000-0005-0000-0000-00000A1E0000}"/>
    <cellStyle name="1_단가조사표" xfId="7160" xr:uid="{00000000-0005-0000-0000-00000B1E0000}"/>
    <cellStyle name="1_단가조사표 2" xfId="11550" xr:uid="{00000000-0005-0000-0000-00000C1E0000}"/>
    <cellStyle name="1_단가조사표_1011소각" xfId="7161" xr:uid="{00000000-0005-0000-0000-00000D1E0000}"/>
    <cellStyle name="1_단가조사표_1011소각 2" xfId="11551" xr:uid="{00000000-0005-0000-0000-00000E1E0000}"/>
    <cellStyle name="1_단가조사표_1011소각_계약 단위단가 산출(연간단가)" xfId="11552" xr:uid="{00000000-0005-0000-0000-00000F1E0000}"/>
    <cellStyle name="1_단가조사표_1113교~1" xfId="7162" xr:uid="{00000000-0005-0000-0000-0000101E0000}"/>
    <cellStyle name="1_단가조사표_1113교~1 2" xfId="11553" xr:uid="{00000000-0005-0000-0000-0000111E0000}"/>
    <cellStyle name="1_단가조사표_121내역" xfId="7163" xr:uid="{00000000-0005-0000-0000-0000121E0000}"/>
    <cellStyle name="1_단가조사표_121내역 2" xfId="11554" xr:uid="{00000000-0005-0000-0000-0000131E0000}"/>
    <cellStyle name="1_단가조사표_121내역_계약 단위단가 산출(연간단가)" xfId="11555" xr:uid="{00000000-0005-0000-0000-0000141E0000}"/>
    <cellStyle name="1_단가조사표_객토량" xfId="7164" xr:uid="{00000000-0005-0000-0000-0000151E0000}"/>
    <cellStyle name="1_단가조사표_객토량 2" xfId="11556" xr:uid="{00000000-0005-0000-0000-0000161E0000}"/>
    <cellStyle name="1_단가조사표_객토량_계약 단위단가 산출(연간단가)" xfId="11557" xr:uid="{00000000-0005-0000-0000-0000171E0000}"/>
    <cellStyle name="1_단가조사표_계약 단위단가 산출(연간단가)" xfId="11558" xr:uid="{00000000-0005-0000-0000-0000181E0000}"/>
    <cellStyle name="1_단가조사표_교통센~1" xfId="7165" xr:uid="{00000000-0005-0000-0000-0000191E0000}"/>
    <cellStyle name="1_단가조사표_교통센~1 2" xfId="11559" xr:uid="{00000000-0005-0000-0000-00001A1E0000}"/>
    <cellStyle name="1_단가조사표_교통센~1_계약 단위단가 산출(연간단가)" xfId="11560" xr:uid="{00000000-0005-0000-0000-00001B1E0000}"/>
    <cellStyle name="1_단가조사표_교통센터412" xfId="7166" xr:uid="{00000000-0005-0000-0000-00001C1E0000}"/>
    <cellStyle name="1_단가조사표_교통센터412 2" xfId="11561" xr:uid="{00000000-0005-0000-0000-00001D1E0000}"/>
    <cellStyle name="1_단가조사표_교통수" xfId="7167" xr:uid="{00000000-0005-0000-0000-00001E1E0000}"/>
    <cellStyle name="1_단가조사표_교통수 2" xfId="11562" xr:uid="{00000000-0005-0000-0000-00001F1E0000}"/>
    <cellStyle name="1_단가조사표_교통수량산출서" xfId="7168" xr:uid="{00000000-0005-0000-0000-0000201E0000}"/>
    <cellStyle name="1_단가조사표_교통수량산출서 2" xfId="11563" xr:uid="{00000000-0005-0000-0000-0000211E0000}"/>
    <cellStyle name="1_단가조사표_구조물대가 (2)" xfId="7169" xr:uid="{00000000-0005-0000-0000-0000221E0000}"/>
    <cellStyle name="1_단가조사표_구조물대가 (2) 2" xfId="11564" xr:uid="{00000000-0005-0000-0000-0000231E0000}"/>
    <cellStyle name="1_단가조사표_구조물대가 (2)_계약 단위단가 산출(연간단가)" xfId="11565" xr:uid="{00000000-0005-0000-0000-0000241E0000}"/>
    <cellStyle name="1_단가조사표_내역서 (2)" xfId="7170" xr:uid="{00000000-0005-0000-0000-0000251E0000}"/>
    <cellStyle name="1_단가조사표_내역서 (2) 2" xfId="11566" xr:uid="{00000000-0005-0000-0000-0000261E0000}"/>
    <cellStyle name="1_단가조사표_내역서 (2)_계약 단위단가 산출(연간단가)" xfId="11567" xr:uid="{00000000-0005-0000-0000-0000271E0000}"/>
    <cellStyle name="1_단가조사표_대전관저지구" xfId="7171" xr:uid="{00000000-0005-0000-0000-0000281E0000}"/>
    <cellStyle name="1_단가조사표_대전관저지구 2" xfId="11568" xr:uid="{00000000-0005-0000-0000-0000291E0000}"/>
    <cellStyle name="1_단가조사표_동측지~1" xfId="7172" xr:uid="{00000000-0005-0000-0000-00002A1E0000}"/>
    <cellStyle name="1_단가조사표_동측지~1 2" xfId="11569" xr:uid="{00000000-0005-0000-0000-00002B1E0000}"/>
    <cellStyle name="1_단가조사표_동측지원422" xfId="7173" xr:uid="{00000000-0005-0000-0000-00002C1E0000}"/>
    <cellStyle name="1_단가조사표_동측지원422 2" xfId="11570" xr:uid="{00000000-0005-0000-0000-00002D1E0000}"/>
    <cellStyle name="1_단가조사표_동측지원512" xfId="7174" xr:uid="{00000000-0005-0000-0000-00002E1E0000}"/>
    <cellStyle name="1_단가조사표_동측지원512 2" xfId="11571" xr:uid="{00000000-0005-0000-0000-00002F1E0000}"/>
    <cellStyle name="1_단가조사표_동측지원524" xfId="7175" xr:uid="{00000000-0005-0000-0000-0000301E0000}"/>
    <cellStyle name="1_단가조사표_동측지원524 2" xfId="11572" xr:uid="{00000000-0005-0000-0000-0000311E0000}"/>
    <cellStyle name="1_단가조사표_부대422" xfId="7176" xr:uid="{00000000-0005-0000-0000-0000321E0000}"/>
    <cellStyle name="1_단가조사표_부대422 2" xfId="11573" xr:uid="{00000000-0005-0000-0000-0000331E0000}"/>
    <cellStyle name="1_단가조사표_부대시설" xfId="7177" xr:uid="{00000000-0005-0000-0000-0000341E0000}"/>
    <cellStyle name="1_단가조사표_부대시설 2" xfId="11574" xr:uid="{00000000-0005-0000-0000-0000351E0000}"/>
    <cellStyle name="1_단가조사표_부대시설_계약 단위단가 산출(연간단가)" xfId="11575" xr:uid="{00000000-0005-0000-0000-0000361E0000}"/>
    <cellStyle name="1_단가조사표_소각수~1" xfId="7178" xr:uid="{00000000-0005-0000-0000-0000371E0000}"/>
    <cellStyle name="1_단가조사표_소각수~1 2" xfId="11576" xr:uid="{00000000-0005-0000-0000-0000381E0000}"/>
    <cellStyle name="1_단가조사표_소각수~1_계약 단위단가 산출(연간단가)" xfId="11577" xr:uid="{00000000-0005-0000-0000-0000391E0000}"/>
    <cellStyle name="1_단가조사표_소각수내역서" xfId="7179" xr:uid="{00000000-0005-0000-0000-00003A1E0000}"/>
    <cellStyle name="1_단가조사표_소각수내역서 2" xfId="11578" xr:uid="{00000000-0005-0000-0000-00003B1E0000}"/>
    <cellStyle name="1_단가조사표_소각수내역서_계약 단위단가 산출(연간단가)" xfId="11579" xr:uid="{00000000-0005-0000-0000-00003C1E0000}"/>
    <cellStyle name="1_단가조사표_소각수목2" xfId="7180" xr:uid="{00000000-0005-0000-0000-00003D1E0000}"/>
    <cellStyle name="1_단가조사표_소각수목2 2" xfId="11580" xr:uid="{00000000-0005-0000-0000-00003E1E0000}"/>
    <cellStyle name="1_단가조사표_소각수목2_계약 단위단가 산출(연간단가)" xfId="11581" xr:uid="{00000000-0005-0000-0000-00003F1E0000}"/>
    <cellStyle name="1_단가조사표_수량산출서 (2)" xfId="7181" xr:uid="{00000000-0005-0000-0000-0000401E0000}"/>
    <cellStyle name="1_단가조사표_수량산출서 (2) 2" xfId="11582" xr:uid="{00000000-0005-0000-0000-0000411E0000}"/>
    <cellStyle name="1_단가조사표_수량산출서 (2)_계약 단위단가 산출(연간단가)" xfId="11583" xr:uid="{00000000-0005-0000-0000-0000421E0000}"/>
    <cellStyle name="1_단가조사표_엑스포~1" xfId="7182" xr:uid="{00000000-0005-0000-0000-0000431E0000}"/>
    <cellStyle name="1_단가조사표_엑스포~1 2" xfId="11584" xr:uid="{00000000-0005-0000-0000-0000441E0000}"/>
    <cellStyle name="1_단가조사표_엑스포~1_계약 단위단가 산출(연간단가)" xfId="11585" xr:uid="{00000000-0005-0000-0000-0000451E0000}"/>
    <cellStyle name="1_단가조사표_엑스포한빛1" xfId="7183" xr:uid="{00000000-0005-0000-0000-0000461E0000}"/>
    <cellStyle name="1_단가조사표_엑스포한빛1 2" xfId="11586" xr:uid="{00000000-0005-0000-0000-0000471E0000}"/>
    <cellStyle name="1_단가조사표_엑스포한빛1_계약 단위단가 산출(연간단가)" xfId="11587" xr:uid="{00000000-0005-0000-0000-0000481E0000}"/>
    <cellStyle name="1_단가조사표_여객터미널331" xfId="7184" xr:uid="{00000000-0005-0000-0000-0000491E0000}"/>
    <cellStyle name="1_단가조사표_여객터미널331 2" xfId="11588" xr:uid="{00000000-0005-0000-0000-00004A1E0000}"/>
    <cellStyle name="1_단가조사표_여객터미널513" xfId="7185" xr:uid="{00000000-0005-0000-0000-00004B1E0000}"/>
    <cellStyle name="1_단가조사표_여객터미널513 2" xfId="11589" xr:uid="{00000000-0005-0000-0000-00004C1E0000}"/>
    <cellStyle name="1_단가조사표_여객터미널629" xfId="7186" xr:uid="{00000000-0005-0000-0000-00004D1E0000}"/>
    <cellStyle name="1_단가조사표_여객터미널629 2" xfId="11590" xr:uid="{00000000-0005-0000-0000-00004E1E0000}"/>
    <cellStyle name="1_단가조사표_외곽도로616" xfId="7187" xr:uid="{00000000-0005-0000-0000-00004F1E0000}"/>
    <cellStyle name="1_단가조사표_외곽도로616 2" xfId="11591" xr:uid="{00000000-0005-0000-0000-0000501E0000}"/>
    <cellStyle name="1_단가조사표_원가계~1" xfId="7188" xr:uid="{00000000-0005-0000-0000-0000511E0000}"/>
    <cellStyle name="1_단가조사표_원가계~1 2" xfId="11592" xr:uid="{00000000-0005-0000-0000-0000521E0000}"/>
    <cellStyle name="1_단가조사표_원가계~1_계약 단위단가 산출(연간단가)" xfId="11593" xr:uid="{00000000-0005-0000-0000-0000531E0000}"/>
    <cellStyle name="1_단가조사표_유기질" xfId="7189" xr:uid="{00000000-0005-0000-0000-0000541E0000}"/>
    <cellStyle name="1_단가조사표_유기질 2" xfId="11594" xr:uid="{00000000-0005-0000-0000-0000551E0000}"/>
    <cellStyle name="1_단가조사표_유기질_계약 단위단가 산출(연간단가)" xfId="11595" xr:uid="{00000000-0005-0000-0000-0000561E0000}"/>
    <cellStyle name="1_단가조사표_자재조서 (2)" xfId="7190" xr:uid="{00000000-0005-0000-0000-0000571E0000}"/>
    <cellStyle name="1_단가조사표_자재조서 (2) 2" xfId="11596" xr:uid="{00000000-0005-0000-0000-0000581E0000}"/>
    <cellStyle name="1_단가조사표_자재조서 (2)_계약 단위단가 산출(연간단가)" xfId="11597" xr:uid="{00000000-0005-0000-0000-0000591E0000}"/>
    <cellStyle name="1_단가조사표_총괄내역" xfId="7191" xr:uid="{00000000-0005-0000-0000-00005A1E0000}"/>
    <cellStyle name="1_단가조사표_총괄내역 (2)" xfId="7192" xr:uid="{00000000-0005-0000-0000-00005B1E0000}"/>
    <cellStyle name="1_단가조사표_총괄내역 (2) 2" xfId="11599" xr:uid="{00000000-0005-0000-0000-00005C1E0000}"/>
    <cellStyle name="1_단가조사표_총괄내역 (2)_계약 단위단가 산출(연간단가)" xfId="11600" xr:uid="{00000000-0005-0000-0000-00005D1E0000}"/>
    <cellStyle name="1_단가조사표_총괄내역 2" xfId="11598" xr:uid="{00000000-0005-0000-0000-00005E1E0000}"/>
    <cellStyle name="1_단가조사표_총괄내역 3" xfId="13740" xr:uid="{00000000-0005-0000-0000-00005F1E0000}"/>
    <cellStyle name="1_단가조사표_총괄내역_계약 단위단가 산출(연간단가)" xfId="11601" xr:uid="{00000000-0005-0000-0000-0000601E0000}"/>
    <cellStyle name="1_단가조사표_터미널도로403" xfId="7193" xr:uid="{00000000-0005-0000-0000-0000611E0000}"/>
    <cellStyle name="1_단가조사표_터미널도로403 2" xfId="11602" xr:uid="{00000000-0005-0000-0000-0000621E0000}"/>
    <cellStyle name="1_단가조사표_터미널도로429" xfId="7194" xr:uid="{00000000-0005-0000-0000-0000631E0000}"/>
    <cellStyle name="1_단가조사표_터미널도로429 2" xfId="11603" xr:uid="{00000000-0005-0000-0000-0000641E0000}"/>
    <cellStyle name="1_단가조사표_포장일위" xfId="7195" xr:uid="{00000000-0005-0000-0000-0000651E0000}"/>
    <cellStyle name="1_단가조사표_포장일위 2" xfId="11604" xr:uid="{00000000-0005-0000-0000-0000661E0000}"/>
    <cellStyle name="1_단가조사표_포장일위_계약 단위단가 산출(연간단가)" xfId="11605" xr:uid="{00000000-0005-0000-0000-0000671E0000}"/>
    <cellStyle name="1_변경계약내역서(칼산 근린공원)-당초,변경" xfId="218" xr:uid="{00000000-0005-0000-0000-0000681E0000}"/>
    <cellStyle name="1_설계변경 내역서(총괄&amp;토목)" xfId="219" xr:uid="{00000000-0005-0000-0000-0000691E0000}"/>
    <cellStyle name="1_시내일원 하수도 맨홀뚜껑 정비공사" xfId="11606" xr:uid="{00000000-0005-0000-0000-00006A1E0000}"/>
    <cellStyle name="1_시민계략공사" xfId="11607" xr:uid="{00000000-0005-0000-0000-00006B1E0000}"/>
    <cellStyle name="1_시민계략공사_전기-한남" xfId="11608" xr:uid="{00000000-0005-0000-0000-00006C1E0000}"/>
    <cellStyle name="1_일위대가" xfId="220" xr:uid="{00000000-0005-0000-0000-00006D1E0000}"/>
    <cellStyle name="1_전자입찰원가양식" xfId="11609" xr:uid="{00000000-0005-0000-0000-00006E1E0000}"/>
    <cellStyle name="1_증감내역서(U형측구)" xfId="221" xr:uid="{00000000-0005-0000-0000-00006F1E0000}"/>
    <cellStyle name="1_칼산 총괄내역서(토목)" xfId="222" xr:uid="{00000000-0005-0000-0000-0000701E0000}"/>
    <cellStyle name="1_칼산공사원가계산서" xfId="223" xr:uid="{00000000-0005-0000-0000-0000711E0000}"/>
    <cellStyle name="1_현충묘지-수량산출서" xfId="7196" xr:uid="{00000000-0005-0000-0000-0000721E0000}"/>
    <cellStyle name="1_현충묘지-수량산출서 2" xfId="11610" xr:uid="{00000000-0005-0000-0000-0000731E0000}"/>
    <cellStyle name="10" xfId="11611" xr:uid="{00000000-0005-0000-0000-0000741E0000}"/>
    <cellStyle name="100" xfId="11612" xr:uid="{00000000-0005-0000-0000-0000751E0000}"/>
    <cellStyle name="11" xfId="224" xr:uid="{00000000-0005-0000-0000-0000761E0000}"/>
    <cellStyle name="11 2" xfId="7197" xr:uid="{00000000-0005-0000-0000-0000771E0000}"/>
    <cellStyle name="11 3" xfId="11613" xr:uid="{00000000-0005-0000-0000-0000781E0000}"/>
    <cellStyle name="111" xfId="7198" xr:uid="{00000000-0005-0000-0000-0000791E0000}"/>
    <cellStyle name="111 2" xfId="11615" xr:uid="{00000000-0005-0000-0000-00007A1E0000}"/>
    <cellStyle name="111 3" xfId="11614" xr:uid="{00000000-0005-0000-0000-00007B1E0000}"/>
    <cellStyle name="120" xfId="11616" xr:uid="{00000000-0005-0000-0000-00007C1E0000}"/>
    <cellStyle name="18" xfId="225" xr:uid="{00000000-0005-0000-0000-00007D1E0000}"/>
    <cellStyle name="18 2" xfId="11617" xr:uid="{00000000-0005-0000-0000-00007E1E0000}"/>
    <cellStyle name="19990216" xfId="226" xr:uid="{00000000-0005-0000-0000-00007F1E0000}"/>
    <cellStyle name="19990216 2" xfId="11618" xr:uid="{00000000-0005-0000-0000-0000801E0000}"/>
    <cellStyle name="¹eº" xfId="227" xr:uid="{00000000-0005-0000-0000-0000811E0000}"/>
    <cellStyle name="¹éº" xfId="228" xr:uid="{00000000-0005-0000-0000-0000821E0000}"/>
    <cellStyle name="¹eº 2" xfId="229" xr:uid="{00000000-0005-0000-0000-0000831E0000}"/>
    <cellStyle name="¹eº_마곡보완" xfId="230" xr:uid="{00000000-0005-0000-0000-0000841E0000}"/>
    <cellStyle name="¹éº_마곡보완" xfId="231" xr:uid="{00000000-0005-0000-0000-0000851E0000}"/>
    <cellStyle name="¹eºÐA²_±aA¸" xfId="232" xr:uid="{00000000-0005-0000-0000-0000861E0000}"/>
    <cellStyle name="1월" xfId="233" xr:uid="{00000000-0005-0000-0000-0000871E0000}"/>
    <cellStyle name="1월 2" xfId="11619" xr:uid="{00000000-0005-0000-0000-0000881E0000}"/>
    <cellStyle name="2" xfId="234" xr:uid="{00000000-0005-0000-0000-0000891E0000}"/>
    <cellStyle name="²" xfId="11621" xr:uid="{00000000-0005-0000-0000-00008A1E0000}"/>
    <cellStyle name="2 2" xfId="11622" xr:uid="{00000000-0005-0000-0000-00008B1E0000}"/>
    <cellStyle name="2 3" xfId="11620" xr:uid="{00000000-0005-0000-0000-00008C1E0000}"/>
    <cellStyle name="2 4" xfId="13741" xr:uid="{00000000-0005-0000-0000-00008D1E0000}"/>
    <cellStyle name="2)" xfId="235" xr:uid="{00000000-0005-0000-0000-00008E1E0000}"/>
    <cellStyle name="2) 2" xfId="11623" xr:uid="{00000000-0005-0000-0000-00008F1E0000}"/>
    <cellStyle name="2_1차분변경내역서" xfId="11624" xr:uid="{00000000-0005-0000-0000-0000901E0000}"/>
    <cellStyle name="2_1차분준공기성내역서" xfId="11625" xr:uid="{00000000-0005-0000-0000-0000911E0000}"/>
    <cellStyle name="2_laroux" xfId="7199" xr:uid="{00000000-0005-0000-0000-0000921E0000}"/>
    <cellStyle name="2_laroux 2" xfId="11626" xr:uid="{00000000-0005-0000-0000-0000931E0000}"/>
    <cellStyle name="2_laroux_ATC-YOON1" xfId="7200" xr:uid="{00000000-0005-0000-0000-0000941E0000}"/>
    <cellStyle name="2_laroux_ATC-YOON1 2" xfId="11627" xr:uid="{00000000-0005-0000-0000-0000951E0000}"/>
    <cellStyle name="2_계약 단위단가 산출(연간단가)" xfId="11628" xr:uid="{00000000-0005-0000-0000-0000961E0000}"/>
    <cellStyle name="2_단가조사표" xfId="7201" xr:uid="{00000000-0005-0000-0000-0000971E0000}"/>
    <cellStyle name="2_단가조사표 2" xfId="11629" xr:uid="{00000000-0005-0000-0000-0000981E0000}"/>
    <cellStyle name="2_단가조사표_1011소각" xfId="7202" xr:uid="{00000000-0005-0000-0000-0000991E0000}"/>
    <cellStyle name="2_단가조사표_1011소각 2" xfId="11630" xr:uid="{00000000-0005-0000-0000-00009A1E0000}"/>
    <cellStyle name="2_단가조사표_1011소각_계약 단위단가 산출(연간단가)" xfId="11631" xr:uid="{00000000-0005-0000-0000-00009B1E0000}"/>
    <cellStyle name="2_단가조사표_1113교~1" xfId="7203" xr:uid="{00000000-0005-0000-0000-00009C1E0000}"/>
    <cellStyle name="2_단가조사표_1113교~1 2" xfId="11632" xr:uid="{00000000-0005-0000-0000-00009D1E0000}"/>
    <cellStyle name="2_단가조사표_121내역" xfId="7204" xr:uid="{00000000-0005-0000-0000-00009E1E0000}"/>
    <cellStyle name="2_단가조사표_121내역 2" xfId="11633" xr:uid="{00000000-0005-0000-0000-00009F1E0000}"/>
    <cellStyle name="2_단가조사표_121내역_계약 단위단가 산출(연간단가)" xfId="11634" xr:uid="{00000000-0005-0000-0000-0000A01E0000}"/>
    <cellStyle name="2_단가조사표_객토량" xfId="7205" xr:uid="{00000000-0005-0000-0000-0000A11E0000}"/>
    <cellStyle name="2_단가조사표_객토량 2" xfId="11635" xr:uid="{00000000-0005-0000-0000-0000A21E0000}"/>
    <cellStyle name="2_단가조사표_객토량_계약 단위단가 산출(연간단가)" xfId="11636" xr:uid="{00000000-0005-0000-0000-0000A31E0000}"/>
    <cellStyle name="2_단가조사표_계약 단위단가 산출(연간단가)" xfId="11637" xr:uid="{00000000-0005-0000-0000-0000A41E0000}"/>
    <cellStyle name="2_단가조사표_교통센~1" xfId="7206" xr:uid="{00000000-0005-0000-0000-0000A51E0000}"/>
    <cellStyle name="2_단가조사표_교통센~1 2" xfId="11638" xr:uid="{00000000-0005-0000-0000-0000A61E0000}"/>
    <cellStyle name="2_단가조사표_교통센~1_계약 단위단가 산출(연간단가)" xfId="11639" xr:uid="{00000000-0005-0000-0000-0000A71E0000}"/>
    <cellStyle name="2_단가조사표_교통센터412" xfId="7207" xr:uid="{00000000-0005-0000-0000-0000A81E0000}"/>
    <cellStyle name="2_단가조사표_교통센터412 2" xfId="11640" xr:uid="{00000000-0005-0000-0000-0000A91E0000}"/>
    <cellStyle name="2_단가조사표_교통수" xfId="7208" xr:uid="{00000000-0005-0000-0000-0000AA1E0000}"/>
    <cellStyle name="2_단가조사표_교통수 2" xfId="11641" xr:uid="{00000000-0005-0000-0000-0000AB1E0000}"/>
    <cellStyle name="2_단가조사표_교통수량산출서" xfId="7209" xr:uid="{00000000-0005-0000-0000-0000AC1E0000}"/>
    <cellStyle name="2_단가조사표_교통수량산출서 2" xfId="11642" xr:uid="{00000000-0005-0000-0000-0000AD1E0000}"/>
    <cellStyle name="2_단가조사표_구조물대가 (2)" xfId="7210" xr:uid="{00000000-0005-0000-0000-0000AE1E0000}"/>
    <cellStyle name="2_단가조사표_구조물대가 (2) 2" xfId="11643" xr:uid="{00000000-0005-0000-0000-0000AF1E0000}"/>
    <cellStyle name="2_단가조사표_구조물대가 (2)_계약 단위단가 산출(연간단가)" xfId="11644" xr:uid="{00000000-0005-0000-0000-0000B01E0000}"/>
    <cellStyle name="2_단가조사표_내역서 (2)" xfId="7211" xr:uid="{00000000-0005-0000-0000-0000B11E0000}"/>
    <cellStyle name="2_단가조사표_내역서 (2) 2" xfId="11645" xr:uid="{00000000-0005-0000-0000-0000B21E0000}"/>
    <cellStyle name="2_단가조사표_내역서 (2)_계약 단위단가 산출(연간단가)" xfId="11646" xr:uid="{00000000-0005-0000-0000-0000B31E0000}"/>
    <cellStyle name="2_단가조사표_대전관저지구" xfId="7212" xr:uid="{00000000-0005-0000-0000-0000B41E0000}"/>
    <cellStyle name="2_단가조사표_대전관저지구 2" xfId="11647" xr:uid="{00000000-0005-0000-0000-0000B51E0000}"/>
    <cellStyle name="2_단가조사표_동측지~1" xfId="7213" xr:uid="{00000000-0005-0000-0000-0000B61E0000}"/>
    <cellStyle name="2_단가조사표_동측지~1 2" xfId="11648" xr:uid="{00000000-0005-0000-0000-0000B71E0000}"/>
    <cellStyle name="2_단가조사표_동측지원422" xfId="7214" xr:uid="{00000000-0005-0000-0000-0000B81E0000}"/>
    <cellStyle name="2_단가조사표_동측지원422 2" xfId="11649" xr:uid="{00000000-0005-0000-0000-0000B91E0000}"/>
    <cellStyle name="2_단가조사표_동측지원512" xfId="7215" xr:uid="{00000000-0005-0000-0000-0000BA1E0000}"/>
    <cellStyle name="2_단가조사표_동측지원512 2" xfId="11650" xr:uid="{00000000-0005-0000-0000-0000BB1E0000}"/>
    <cellStyle name="2_단가조사표_동측지원524" xfId="7216" xr:uid="{00000000-0005-0000-0000-0000BC1E0000}"/>
    <cellStyle name="2_단가조사표_동측지원524 2" xfId="11651" xr:uid="{00000000-0005-0000-0000-0000BD1E0000}"/>
    <cellStyle name="2_단가조사표_부대422" xfId="7217" xr:uid="{00000000-0005-0000-0000-0000BE1E0000}"/>
    <cellStyle name="2_단가조사표_부대422 2" xfId="11652" xr:uid="{00000000-0005-0000-0000-0000BF1E0000}"/>
    <cellStyle name="2_단가조사표_부대시설" xfId="7218" xr:uid="{00000000-0005-0000-0000-0000C01E0000}"/>
    <cellStyle name="2_단가조사표_부대시설 2" xfId="11653" xr:uid="{00000000-0005-0000-0000-0000C11E0000}"/>
    <cellStyle name="2_단가조사표_부대시설_계약 단위단가 산출(연간단가)" xfId="11654" xr:uid="{00000000-0005-0000-0000-0000C21E0000}"/>
    <cellStyle name="2_단가조사표_소각수~1" xfId="7219" xr:uid="{00000000-0005-0000-0000-0000C31E0000}"/>
    <cellStyle name="2_단가조사표_소각수~1 2" xfId="11655" xr:uid="{00000000-0005-0000-0000-0000C41E0000}"/>
    <cellStyle name="2_단가조사표_소각수~1_계약 단위단가 산출(연간단가)" xfId="11656" xr:uid="{00000000-0005-0000-0000-0000C51E0000}"/>
    <cellStyle name="2_단가조사표_소각수내역서" xfId="7220" xr:uid="{00000000-0005-0000-0000-0000C61E0000}"/>
    <cellStyle name="2_단가조사표_소각수내역서 2" xfId="11657" xr:uid="{00000000-0005-0000-0000-0000C71E0000}"/>
    <cellStyle name="2_단가조사표_소각수내역서_계약 단위단가 산출(연간단가)" xfId="11658" xr:uid="{00000000-0005-0000-0000-0000C81E0000}"/>
    <cellStyle name="2_단가조사표_소각수목2" xfId="7221" xr:uid="{00000000-0005-0000-0000-0000C91E0000}"/>
    <cellStyle name="2_단가조사표_소각수목2 2" xfId="11659" xr:uid="{00000000-0005-0000-0000-0000CA1E0000}"/>
    <cellStyle name="2_단가조사표_소각수목2_계약 단위단가 산출(연간단가)" xfId="11660" xr:uid="{00000000-0005-0000-0000-0000CB1E0000}"/>
    <cellStyle name="2_단가조사표_수량산출서 (2)" xfId="7222" xr:uid="{00000000-0005-0000-0000-0000CC1E0000}"/>
    <cellStyle name="2_단가조사표_수량산출서 (2) 2" xfId="11661" xr:uid="{00000000-0005-0000-0000-0000CD1E0000}"/>
    <cellStyle name="2_단가조사표_수량산출서 (2)_계약 단위단가 산출(연간단가)" xfId="11662" xr:uid="{00000000-0005-0000-0000-0000CE1E0000}"/>
    <cellStyle name="2_단가조사표_엑스포~1" xfId="7223" xr:uid="{00000000-0005-0000-0000-0000CF1E0000}"/>
    <cellStyle name="2_단가조사표_엑스포~1 2" xfId="11663" xr:uid="{00000000-0005-0000-0000-0000D01E0000}"/>
    <cellStyle name="2_단가조사표_엑스포~1_계약 단위단가 산출(연간단가)" xfId="11664" xr:uid="{00000000-0005-0000-0000-0000D11E0000}"/>
    <cellStyle name="2_단가조사표_엑스포한빛1" xfId="7224" xr:uid="{00000000-0005-0000-0000-0000D21E0000}"/>
    <cellStyle name="2_단가조사표_엑스포한빛1 2" xfId="11665" xr:uid="{00000000-0005-0000-0000-0000D31E0000}"/>
    <cellStyle name="2_단가조사표_엑스포한빛1_계약 단위단가 산출(연간단가)" xfId="11666" xr:uid="{00000000-0005-0000-0000-0000D41E0000}"/>
    <cellStyle name="2_단가조사표_여객터미널331" xfId="7225" xr:uid="{00000000-0005-0000-0000-0000D51E0000}"/>
    <cellStyle name="2_단가조사표_여객터미널331 2" xfId="11667" xr:uid="{00000000-0005-0000-0000-0000D61E0000}"/>
    <cellStyle name="2_단가조사표_여객터미널513" xfId="7226" xr:uid="{00000000-0005-0000-0000-0000D71E0000}"/>
    <cellStyle name="2_단가조사표_여객터미널513 2" xfId="11668" xr:uid="{00000000-0005-0000-0000-0000D81E0000}"/>
    <cellStyle name="2_단가조사표_여객터미널629" xfId="7227" xr:uid="{00000000-0005-0000-0000-0000D91E0000}"/>
    <cellStyle name="2_단가조사표_여객터미널629 2" xfId="11669" xr:uid="{00000000-0005-0000-0000-0000DA1E0000}"/>
    <cellStyle name="2_단가조사표_외곽도로616" xfId="7228" xr:uid="{00000000-0005-0000-0000-0000DB1E0000}"/>
    <cellStyle name="2_단가조사표_외곽도로616 2" xfId="11670" xr:uid="{00000000-0005-0000-0000-0000DC1E0000}"/>
    <cellStyle name="2_단가조사표_원가계~1" xfId="7229" xr:uid="{00000000-0005-0000-0000-0000DD1E0000}"/>
    <cellStyle name="2_단가조사표_원가계~1 2" xfId="11671" xr:uid="{00000000-0005-0000-0000-0000DE1E0000}"/>
    <cellStyle name="2_단가조사표_원가계~1_계약 단위단가 산출(연간단가)" xfId="11672" xr:uid="{00000000-0005-0000-0000-0000DF1E0000}"/>
    <cellStyle name="2_단가조사표_유기질" xfId="7230" xr:uid="{00000000-0005-0000-0000-0000E01E0000}"/>
    <cellStyle name="2_단가조사표_유기질 2" xfId="11673" xr:uid="{00000000-0005-0000-0000-0000E11E0000}"/>
    <cellStyle name="2_단가조사표_유기질_계약 단위단가 산출(연간단가)" xfId="11674" xr:uid="{00000000-0005-0000-0000-0000E21E0000}"/>
    <cellStyle name="2_단가조사표_자재조서 (2)" xfId="7231" xr:uid="{00000000-0005-0000-0000-0000E31E0000}"/>
    <cellStyle name="2_단가조사표_자재조서 (2) 2" xfId="11675" xr:uid="{00000000-0005-0000-0000-0000E41E0000}"/>
    <cellStyle name="2_단가조사표_자재조서 (2)_계약 단위단가 산출(연간단가)" xfId="11676" xr:uid="{00000000-0005-0000-0000-0000E51E0000}"/>
    <cellStyle name="2_단가조사표_총괄내역" xfId="7232" xr:uid="{00000000-0005-0000-0000-0000E61E0000}"/>
    <cellStyle name="2_단가조사표_총괄내역 (2)" xfId="7233" xr:uid="{00000000-0005-0000-0000-0000E71E0000}"/>
    <cellStyle name="2_단가조사표_총괄내역 (2) 2" xfId="11678" xr:uid="{00000000-0005-0000-0000-0000E81E0000}"/>
    <cellStyle name="2_단가조사표_총괄내역 (2)_계약 단위단가 산출(연간단가)" xfId="11679" xr:uid="{00000000-0005-0000-0000-0000E91E0000}"/>
    <cellStyle name="2_단가조사표_총괄내역 2" xfId="11677" xr:uid="{00000000-0005-0000-0000-0000EA1E0000}"/>
    <cellStyle name="2_단가조사표_총괄내역 3" xfId="13742" xr:uid="{00000000-0005-0000-0000-0000EB1E0000}"/>
    <cellStyle name="2_단가조사표_총괄내역_계약 단위단가 산출(연간단가)" xfId="11680" xr:uid="{00000000-0005-0000-0000-0000EC1E0000}"/>
    <cellStyle name="2_단가조사표_터미널도로403" xfId="7234" xr:uid="{00000000-0005-0000-0000-0000ED1E0000}"/>
    <cellStyle name="2_단가조사표_터미널도로403 2" xfId="11681" xr:uid="{00000000-0005-0000-0000-0000EE1E0000}"/>
    <cellStyle name="2_단가조사표_터미널도로429" xfId="7235" xr:uid="{00000000-0005-0000-0000-0000EF1E0000}"/>
    <cellStyle name="2_단가조사표_터미널도로429 2" xfId="11682" xr:uid="{00000000-0005-0000-0000-0000F01E0000}"/>
    <cellStyle name="2_단가조사표_포장일위" xfId="7236" xr:uid="{00000000-0005-0000-0000-0000F11E0000}"/>
    <cellStyle name="2_단가조사표_포장일위 2" xfId="11683" xr:uid="{00000000-0005-0000-0000-0000F21E0000}"/>
    <cellStyle name="2_단가조사표_포장일위_계약 단위단가 산출(연간단가)" xfId="11684" xr:uid="{00000000-0005-0000-0000-0000F31E0000}"/>
    <cellStyle name="2_일위대가" xfId="236" xr:uid="{00000000-0005-0000-0000-0000F41E0000}"/>
    <cellStyle name="2_전체분1회변경내역(최종)" xfId="11685" xr:uid="{00000000-0005-0000-0000-0000F51E0000}"/>
    <cellStyle name="2_중원폐수(2차분1회기성)" xfId="11686" xr:uid="{00000000-0005-0000-0000-0000F61E0000}"/>
    <cellStyle name="20% - Accent1" xfId="237" xr:uid="{00000000-0005-0000-0000-0000F71E0000}"/>
    <cellStyle name="20% - Accent2" xfId="238" xr:uid="{00000000-0005-0000-0000-0000F81E0000}"/>
    <cellStyle name="20% - Accent3" xfId="239" xr:uid="{00000000-0005-0000-0000-0000F91E0000}"/>
    <cellStyle name="20% - Accent4" xfId="240" xr:uid="{00000000-0005-0000-0000-0000FA1E0000}"/>
    <cellStyle name="20% - Accent5" xfId="241" xr:uid="{00000000-0005-0000-0000-0000FB1E0000}"/>
    <cellStyle name="20% - Accent6" xfId="242" xr:uid="{00000000-0005-0000-0000-0000FC1E0000}"/>
    <cellStyle name="20% - 강조색1 2" xfId="7237" xr:uid="{00000000-0005-0000-0000-0000FD1E0000}"/>
    <cellStyle name="20% - 강조색1 2 2" xfId="11688" xr:uid="{00000000-0005-0000-0000-0000FE1E0000}"/>
    <cellStyle name="20% - 강조색1 2 3" xfId="11687" xr:uid="{00000000-0005-0000-0000-0000FF1E0000}"/>
    <cellStyle name="20% - 강조색1 3" xfId="7238" xr:uid="{00000000-0005-0000-0000-0000001F0000}"/>
    <cellStyle name="20% - 강조색1 3 2" xfId="11689" xr:uid="{00000000-0005-0000-0000-0000011F0000}"/>
    <cellStyle name="20% - 강조색2 2" xfId="7239" xr:uid="{00000000-0005-0000-0000-0000021F0000}"/>
    <cellStyle name="20% - 강조색2 2 2" xfId="11691" xr:uid="{00000000-0005-0000-0000-0000031F0000}"/>
    <cellStyle name="20% - 강조색2 2 3" xfId="11690" xr:uid="{00000000-0005-0000-0000-0000041F0000}"/>
    <cellStyle name="20% - 강조색2 3" xfId="7240" xr:uid="{00000000-0005-0000-0000-0000051F0000}"/>
    <cellStyle name="20% - 강조색2 3 2" xfId="11692" xr:uid="{00000000-0005-0000-0000-0000061F0000}"/>
    <cellStyle name="20% - 강조색3 2" xfId="7241" xr:uid="{00000000-0005-0000-0000-0000071F0000}"/>
    <cellStyle name="20% - 강조색3 2 2" xfId="11694" xr:uid="{00000000-0005-0000-0000-0000081F0000}"/>
    <cellStyle name="20% - 강조색3 2 3" xfId="11693" xr:uid="{00000000-0005-0000-0000-0000091F0000}"/>
    <cellStyle name="20% - 강조색3 3" xfId="7242" xr:uid="{00000000-0005-0000-0000-00000A1F0000}"/>
    <cellStyle name="20% - 강조색3 3 2" xfId="11695" xr:uid="{00000000-0005-0000-0000-00000B1F0000}"/>
    <cellStyle name="20% - 강조색4 2" xfId="7243" xr:uid="{00000000-0005-0000-0000-00000C1F0000}"/>
    <cellStyle name="20% - 강조색4 2 2" xfId="11697" xr:uid="{00000000-0005-0000-0000-00000D1F0000}"/>
    <cellStyle name="20% - 강조색4 2 3" xfId="11696" xr:uid="{00000000-0005-0000-0000-00000E1F0000}"/>
    <cellStyle name="20% - 강조색4 3" xfId="7244" xr:uid="{00000000-0005-0000-0000-00000F1F0000}"/>
    <cellStyle name="20% - 강조색4 3 2" xfId="11698" xr:uid="{00000000-0005-0000-0000-0000101F0000}"/>
    <cellStyle name="20% - 강조색5 2" xfId="7245" xr:uid="{00000000-0005-0000-0000-0000111F0000}"/>
    <cellStyle name="20% - 강조색5 2 2" xfId="11700" xr:uid="{00000000-0005-0000-0000-0000121F0000}"/>
    <cellStyle name="20% - 강조색5 2 3" xfId="11699" xr:uid="{00000000-0005-0000-0000-0000131F0000}"/>
    <cellStyle name="20% - 강조색5 3" xfId="7246" xr:uid="{00000000-0005-0000-0000-0000141F0000}"/>
    <cellStyle name="20% - 강조색5 3 2" xfId="11702" xr:uid="{00000000-0005-0000-0000-0000151F0000}"/>
    <cellStyle name="20% - 강조색5 3 3" xfId="11701" xr:uid="{00000000-0005-0000-0000-0000161F0000}"/>
    <cellStyle name="20% - 강조색6 2" xfId="7247" xr:uid="{00000000-0005-0000-0000-0000171F0000}"/>
    <cellStyle name="20% - 강조색6 2 2" xfId="11704" xr:uid="{00000000-0005-0000-0000-0000181F0000}"/>
    <cellStyle name="20% - 강조색6 2 3" xfId="11703" xr:uid="{00000000-0005-0000-0000-0000191F0000}"/>
    <cellStyle name="20% - 강조색6 3" xfId="7248" xr:uid="{00000000-0005-0000-0000-00001A1F0000}"/>
    <cellStyle name="20% - 강조색6 3 2" xfId="11705" xr:uid="{00000000-0005-0000-0000-00001B1F0000}"/>
    <cellStyle name="2자리" xfId="243" xr:uid="{00000000-0005-0000-0000-00001C1F0000}"/>
    <cellStyle name="2자리 2" xfId="7249" xr:uid="{00000000-0005-0000-0000-00001D1F0000}"/>
    <cellStyle name="2자리 3" xfId="11706" xr:uid="{00000000-0005-0000-0000-00001E1F0000}"/>
    <cellStyle name="3" xfId="11707" xr:uid="{00000000-0005-0000-0000-00001F1F0000}"/>
    <cellStyle name="³?a￥" xfId="11708" xr:uid="{00000000-0005-0000-0000-0000201F0000}"/>
    <cellStyle name="³¯â¥" xfId="244" xr:uid="{00000000-0005-0000-0000-0000211F0000}"/>
    <cellStyle name="40% - Accent1" xfId="245" xr:uid="{00000000-0005-0000-0000-0000221F0000}"/>
    <cellStyle name="40% - Accent2" xfId="246" xr:uid="{00000000-0005-0000-0000-0000231F0000}"/>
    <cellStyle name="40% - Accent3" xfId="247" xr:uid="{00000000-0005-0000-0000-0000241F0000}"/>
    <cellStyle name="40% - Accent4" xfId="248" xr:uid="{00000000-0005-0000-0000-0000251F0000}"/>
    <cellStyle name="40% - Accent5" xfId="249" xr:uid="{00000000-0005-0000-0000-0000261F0000}"/>
    <cellStyle name="40% - Accent6" xfId="250" xr:uid="{00000000-0005-0000-0000-0000271F0000}"/>
    <cellStyle name="40% - 강조색1 2" xfId="7250" xr:uid="{00000000-0005-0000-0000-0000281F0000}"/>
    <cellStyle name="40% - 강조색1 2 2" xfId="11710" xr:uid="{00000000-0005-0000-0000-0000291F0000}"/>
    <cellStyle name="40% - 강조색1 2 3" xfId="11709" xr:uid="{00000000-0005-0000-0000-00002A1F0000}"/>
    <cellStyle name="40% - 강조색1 3" xfId="7251" xr:uid="{00000000-0005-0000-0000-00002B1F0000}"/>
    <cellStyle name="40% - 강조색1 3 2" xfId="11711" xr:uid="{00000000-0005-0000-0000-00002C1F0000}"/>
    <cellStyle name="40% - 강조색2 2" xfId="7252" xr:uid="{00000000-0005-0000-0000-00002D1F0000}"/>
    <cellStyle name="40% - 강조색2 2 2" xfId="11713" xr:uid="{00000000-0005-0000-0000-00002E1F0000}"/>
    <cellStyle name="40% - 강조색2 2 3" xfId="11712" xr:uid="{00000000-0005-0000-0000-00002F1F0000}"/>
    <cellStyle name="40% - 강조색2 3" xfId="7253" xr:uid="{00000000-0005-0000-0000-0000301F0000}"/>
    <cellStyle name="40% - 강조색2 3 2" xfId="11715" xr:uid="{00000000-0005-0000-0000-0000311F0000}"/>
    <cellStyle name="40% - 강조색2 3 3" xfId="11714" xr:uid="{00000000-0005-0000-0000-0000321F0000}"/>
    <cellStyle name="40% - 강조색3 2" xfId="7254" xr:uid="{00000000-0005-0000-0000-0000331F0000}"/>
    <cellStyle name="40% - 강조색3 2 2" xfId="11717" xr:uid="{00000000-0005-0000-0000-0000341F0000}"/>
    <cellStyle name="40% - 강조색3 2 3" xfId="11716" xr:uid="{00000000-0005-0000-0000-0000351F0000}"/>
    <cellStyle name="40% - 강조색3 3" xfId="7255" xr:uid="{00000000-0005-0000-0000-0000361F0000}"/>
    <cellStyle name="40% - 강조색3 3 2" xfId="11718" xr:uid="{00000000-0005-0000-0000-0000371F0000}"/>
    <cellStyle name="40% - 강조색4 2" xfId="7256" xr:uid="{00000000-0005-0000-0000-0000381F0000}"/>
    <cellStyle name="40% - 강조색4 2 2" xfId="11720" xr:uid="{00000000-0005-0000-0000-0000391F0000}"/>
    <cellStyle name="40% - 강조색4 2 3" xfId="11719" xr:uid="{00000000-0005-0000-0000-00003A1F0000}"/>
    <cellStyle name="40% - 강조색4 3" xfId="7257" xr:uid="{00000000-0005-0000-0000-00003B1F0000}"/>
    <cellStyle name="40% - 강조색4 3 2" xfId="11721" xr:uid="{00000000-0005-0000-0000-00003C1F0000}"/>
    <cellStyle name="40% - 강조색5 2" xfId="7258" xr:uid="{00000000-0005-0000-0000-00003D1F0000}"/>
    <cellStyle name="40% - 강조색5 2 2" xfId="11723" xr:uid="{00000000-0005-0000-0000-00003E1F0000}"/>
    <cellStyle name="40% - 강조색5 2 3" xfId="11722" xr:uid="{00000000-0005-0000-0000-00003F1F0000}"/>
    <cellStyle name="40% - 강조색5 3" xfId="7259" xr:uid="{00000000-0005-0000-0000-0000401F0000}"/>
    <cellStyle name="40% - 강조색5 3 2" xfId="11724" xr:uid="{00000000-0005-0000-0000-0000411F0000}"/>
    <cellStyle name="40% - 강조색6 2" xfId="7260" xr:uid="{00000000-0005-0000-0000-0000421F0000}"/>
    <cellStyle name="40% - 강조색6 2 2" xfId="11726" xr:uid="{00000000-0005-0000-0000-0000431F0000}"/>
    <cellStyle name="40% - 강조색6 2 3" xfId="11725" xr:uid="{00000000-0005-0000-0000-0000441F0000}"/>
    <cellStyle name="40% - 강조색6 3" xfId="7261" xr:uid="{00000000-0005-0000-0000-0000451F0000}"/>
    <cellStyle name="40% - 강조색6 3 2" xfId="11727" xr:uid="{00000000-0005-0000-0000-0000461F0000}"/>
    <cellStyle name="6" xfId="11728" xr:uid="{00000000-0005-0000-0000-0000471F0000}"/>
    <cellStyle name="60" xfId="251" xr:uid="{00000000-0005-0000-0000-0000481F0000}"/>
    <cellStyle name="60 2" xfId="11729" xr:uid="{00000000-0005-0000-0000-0000491F0000}"/>
    <cellStyle name="60% - Accent1" xfId="252" xr:uid="{00000000-0005-0000-0000-00004A1F0000}"/>
    <cellStyle name="60% - Accent2" xfId="253" xr:uid="{00000000-0005-0000-0000-00004B1F0000}"/>
    <cellStyle name="60% - Accent3" xfId="254" xr:uid="{00000000-0005-0000-0000-00004C1F0000}"/>
    <cellStyle name="60% - Accent4" xfId="255" xr:uid="{00000000-0005-0000-0000-00004D1F0000}"/>
    <cellStyle name="60% - Accent5" xfId="256" xr:uid="{00000000-0005-0000-0000-00004E1F0000}"/>
    <cellStyle name="60% - Accent6" xfId="257" xr:uid="{00000000-0005-0000-0000-00004F1F0000}"/>
    <cellStyle name="60% - 강조색1 2" xfId="7262" xr:uid="{00000000-0005-0000-0000-0000501F0000}"/>
    <cellStyle name="60% - 강조색1 2 2" xfId="11730" xr:uid="{00000000-0005-0000-0000-0000511F0000}"/>
    <cellStyle name="60% - 강조색1 3" xfId="7263" xr:uid="{00000000-0005-0000-0000-0000521F0000}"/>
    <cellStyle name="60% - 강조색1 3 2" xfId="11731" xr:uid="{00000000-0005-0000-0000-0000531F0000}"/>
    <cellStyle name="60% - 강조색2 2" xfId="7264" xr:uid="{00000000-0005-0000-0000-0000541F0000}"/>
    <cellStyle name="60% - 강조색2 2 2" xfId="11732" xr:uid="{00000000-0005-0000-0000-0000551F0000}"/>
    <cellStyle name="60% - 강조색2 3" xfId="7265" xr:uid="{00000000-0005-0000-0000-0000561F0000}"/>
    <cellStyle name="60% - 강조색2 3 2" xfId="11733" xr:uid="{00000000-0005-0000-0000-0000571F0000}"/>
    <cellStyle name="60% - 강조색3 2" xfId="7266" xr:uid="{00000000-0005-0000-0000-0000581F0000}"/>
    <cellStyle name="60% - 강조색3 2 2" xfId="11734" xr:uid="{00000000-0005-0000-0000-0000591F0000}"/>
    <cellStyle name="60% - 강조색3 3" xfId="7267" xr:uid="{00000000-0005-0000-0000-00005A1F0000}"/>
    <cellStyle name="60% - 강조색3 3 2" xfId="11735" xr:uid="{00000000-0005-0000-0000-00005B1F0000}"/>
    <cellStyle name="60% - 강조색4 2" xfId="7268" xr:uid="{00000000-0005-0000-0000-00005C1F0000}"/>
    <cellStyle name="60% - 강조색4 2 2" xfId="11736" xr:uid="{00000000-0005-0000-0000-00005D1F0000}"/>
    <cellStyle name="60% - 강조색4 3" xfId="7269" xr:uid="{00000000-0005-0000-0000-00005E1F0000}"/>
    <cellStyle name="60% - 강조색4 3 2" xfId="11737" xr:uid="{00000000-0005-0000-0000-00005F1F0000}"/>
    <cellStyle name="60% - 강조색5 2" xfId="7270" xr:uid="{00000000-0005-0000-0000-0000601F0000}"/>
    <cellStyle name="60% - 강조색5 2 2" xfId="11738" xr:uid="{00000000-0005-0000-0000-0000611F0000}"/>
    <cellStyle name="60% - 강조색5 3" xfId="7271" xr:uid="{00000000-0005-0000-0000-0000621F0000}"/>
    <cellStyle name="60% - 강조색5 3 2" xfId="11739" xr:uid="{00000000-0005-0000-0000-0000631F0000}"/>
    <cellStyle name="60% - 강조색6 2" xfId="7272" xr:uid="{00000000-0005-0000-0000-0000641F0000}"/>
    <cellStyle name="60% - 강조색6 2 2" xfId="11740" xr:uid="{00000000-0005-0000-0000-0000651F0000}"/>
    <cellStyle name="60% - 강조색6 3" xfId="7273" xr:uid="{00000000-0005-0000-0000-0000661F0000}"/>
    <cellStyle name="60% - 강조색6 3 2" xfId="11741" xr:uid="{00000000-0005-0000-0000-0000671F0000}"/>
    <cellStyle name="_x0014_7." xfId="11742" xr:uid="{00000000-0005-0000-0000-0000681F0000}"/>
    <cellStyle name="90" xfId="258" xr:uid="{00000000-0005-0000-0000-0000691F0000}"/>
    <cellStyle name="96" xfId="11743" xr:uid="{00000000-0005-0000-0000-00006A1F0000}"/>
    <cellStyle name="a [0]_mud plant bolted" xfId="259" xr:uid="{00000000-0005-0000-0000-00006B1F0000}"/>
    <cellStyle name="Ā _x0010_က랐_xdc01_땯_x0001_" xfId="11744" xr:uid="{00000000-0005-0000-0000-00006C1F0000}"/>
    <cellStyle name="a)" xfId="11745" xr:uid="{00000000-0005-0000-0000-00006D1F0000}"/>
    <cellStyle name="A¨­￠￢￠O [0]_￠￥U¡Æe¨￢¡Æ ¡¾￠￢Aa¨uE" xfId="260" xr:uid="{00000000-0005-0000-0000-00006E1F0000}"/>
    <cellStyle name="A¨­￠￢￠O_￠￥U¡Æe¨￢¡Æ ¡¾￠￢Aa¨uE" xfId="261" xr:uid="{00000000-0005-0000-0000-00006F1F0000}"/>
    <cellStyle name="a-4" xfId="262" xr:uid="{00000000-0005-0000-0000-0000701F0000}"/>
    <cellStyle name="AA" xfId="263" xr:uid="{00000000-0005-0000-0000-0000711F0000}"/>
    <cellStyle name="aa 2" xfId="11746" xr:uid="{00000000-0005-0000-0000-0000721F0000}"/>
    <cellStyle name="Aⓒ" xfId="264" xr:uid="{00000000-0005-0000-0000-0000731F0000}"/>
    <cellStyle name="Aⓒ­￠￢￠" xfId="265" xr:uid="{00000000-0005-0000-0000-0000741F0000}"/>
    <cellStyle name="Accent1" xfId="266" xr:uid="{00000000-0005-0000-0000-0000751F0000}"/>
    <cellStyle name="Accent2" xfId="267" xr:uid="{00000000-0005-0000-0000-0000761F0000}"/>
    <cellStyle name="Accent3" xfId="268" xr:uid="{00000000-0005-0000-0000-0000771F0000}"/>
    <cellStyle name="Accent4" xfId="269" xr:uid="{00000000-0005-0000-0000-0000781F0000}"/>
    <cellStyle name="Accent5" xfId="270" xr:uid="{00000000-0005-0000-0000-0000791F0000}"/>
    <cellStyle name="Accent6" xfId="271" xr:uid="{00000000-0005-0000-0000-00007A1F0000}"/>
    <cellStyle name="Actual Date" xfId="11747" xr:uid="{00000000-0005-0000-0000-00007B1F0000}"/>
    <cellStyle name="Ae" xfId="272" xr:uid="{00000000-0005-0000-0000-00007C1F0000}"/>
    <cellStyle name="Åë" xfId="273" xr:uid="{00000000-0005-0000-0000-00007D1F0000}"/>
    <cellStyle name="Ae 2" xfId="274" xr:uid="{00000000-0005-0000-0000-00007E1F0000}"/>
    <cellStyle name="Ae_마곡보완" xfId="275" xr:uid="{00000000-0005-0000-0000-00007F1F0000}"/>
    <cellStyle name="Åë_마곡보완" xfId="276" xr:uid="{00000000-0005-0000-0000-0000801F0000}"/>
    <cellStyle name="Aee­ " xfId="11748" xr:uid="{00000000-0005-0000-0000-0000811F0000}"/>
    <cellStyle name="Aee­  2" xfId="11749" xr:uid="{00000000-0005-0000-0000-0000821F0000}"/>
    <cellStyle name="Aee­  3" xfId="11750" xr:uid="{00000000-0005-0000-0000-0000831F0000}"/>
    <cellStyle name="Aee­  4" xfId="11751" xr:uid="{00000000-0005-0000-0000-0000841F0000}"/>
    <cellStyle name="Aee­ [" xfId="277" xr:uid="{00000000-0005-0000-0000-0000851F0000}"/>
    <cellStyle name="Åëè­ [" xfId="278" xr:uid="{00000000-0005-0000-0000-0000861F0000}"/>
    <cellStyle name="Aee­ [ 2" xfId="279" xr:uid="{00000000-0005-0000-0000-0000871F0000}"/>
    <cellStyle name="Aee­ [_마곡보완" xfId="280" xr:uid="{00000000-0005-0000-0000-0000881F0000}"/>
    <cellStyle name="Åëè­ [_마곡보완" xfId="281" xr:uid="{00000000-0005-0000-0000-0000891F0000}"/>
    <cellStyle name="AeE­ [0]_ 2ÆAAþº° " xfId="282" xr:uid="{00000000-0005-0000-0000-00008A1F0000}"/>
    <cellStyle name="ÅëÈ­ [0]_¸ðÇü¸·" xfId="11752" xr:uid="{00000000-0005-0000-0000-00008B1F0000}"/>
    <cellStyle name="AeE­ [0]_°eE¹_11¿a½A " xfId="11753" xr:uid="{00000000-0005-0000-0000-00008C1F0000}"/>
    <cellStyle name="ÅëÈ­ [0]_Æ÷Àåº°°ü°Å¿¬Àå ¹× Æò±Õ³ôÀÌ" xfId="11754" xr:uid="{00000000-0005-0000-0000-00008D1F0000}"/>
    <cellStyle name="AeE­ [0]_AMT " xfId="11755" xr:uid="{00000000-0005-0000-0000-00008E1F0000}"/>
    <cellStyle name="ÅëÈ­ [0]_INQUIRY ¿µ¾÷ÃßÁø " xfId="283" xr:uid="{00000000-0005-0000-0000-00008F1F0000}"/>
    <cellStyle name="AeE­ [0]_INQUIRY ¿μ¾÷AßAø " xfId="284" xr:uid="{00000000-0005-0000-0000-0000901F0000}"/>
    <cellStyle name="Aee­ _광명_주정차시스템 견적서(한일에스티엠_4억9천)" xfId="11756" xr:uid="{00000000-0005-0000-0000-0000911F0000}"/>
    <cellStyle name="AeE­_ 2ÆAAþº° " xfId="285" xr:uid="{00000000-0005-0000-0000-0000921F0000}"/>
    <cellStyle name="ÅëÈ­_¸ðÇü¸·" xfId="11757" xr:uid="{00000000-0005-0000-0000-0000931F0000}"/>
    <cellStyle name="AeE­_°eE¹_11¿a½A " xfId="11758" xr:uid="{00000000-0005-0000-0000-0000941F0000}"/>
    <cellStyle name="ÅëÈ­_Æ÷Àåº°°ü°Å¿¬Àå ¹× Æò±Õ³ôÀÌ" xfId="11759" xr:uid="{00000000-0005-0000-0000-0000951F0000}"/>
    <cellStyle name="AeE­_AMT " xfId="11760" xr:uid="{00000000-0005-0000-0000-0000961F0000}"/>
    <cellStyle name="ÅëÈ­_INQUIRY ¿µ¾÷ÃßÁø " xfId="286" xr:uid="{00000000-0005-0000-0000-0000971F0000}"/>
    <cellStyle name="AeE­_INQUIRY ¿μ¾÷AßAø " xfId="287" xr:uid="{00000000-0005-0000-0000-0000981F0000}"/>
    <cellStyle name="Aee¡ⓒ " xfId="288" xr:uid="{00000000-0005-0000-0000-0000991F0000}"/>
    <cellStyle name="Aee¡ⓒ  2" xfId="11762" xr:uid="{00000000-0005-0000-0000-00009A1F0000}"/>
    <cellStyle name="Aee¡ⓒ  3" xfId="11763" xr:uid="{00000000-0005-0000-0000-00009B1F0000}"/>
    <cellStyle name="Aee¡ⓒ  4" xfId="11761" xr:uid="{00000000-0005-0000-0000-00009C1F0000}"/>
    <cellStyle name="AeE¡ⓒ [0]_￠￥U¡Æe¨￢¡Æ ¡¾￠￢Aa¨uE" xfId="289" xr:uid="{00000000-0005-0000-0000-00009D1F0000}"/>
    <cellStyle name="Aee¡ⓒ _대치동영동대로85길외 5개소도로정비공사(0427)" xfId="11764" xr:uid="{00000000-0005-0000-0000-00009E1F0000}"/>
    <cellStyle name="AeE¡ⓒ_￠￥U¡Æe¨￢¡Æ ¡¾￠￢Aa¨uE" xfId="290" xr:uid="{00000000-0005-0000-0000-00009F1F0000}"/>
    <cellStyle name="Æû¼¾æ®" xfId="291" xr:uid="{00000000-0005-0000-0000-0000A01F0000}"/>
    <cellStyle name="Æu¼¾æR" xfId="11765" xr:uid="{00000000-0005-0000-0000-0000A11F0000}"/>
    <cellStyle name="ALIGNMENT" xfId="292" xr:uid="{00000000-0005-0000-0000-0000A21F0000}"/>
    <cellStyle name="ALIGNMENT 2" xfId="11766" xr:uid="{00000000-0005-0000-0000-0000A31F0000}"/>
    <cellStyle name="ARIAL" xfId="293" xr:uid="{00000000-0005-0000-0000-0000A41F0000}"/>
    <cellStyle name="Aþ" xfId="294" xr:uid="{00000000-0005-0000-0000-0000A51F0000}"/>
    <cellStyle name="Äþ" xfId="295" xr:uid="{00000000-0005-0000-0000-0000A61F0000}"/>
    <cellStyle name="Aþ 2" xfId="296" xr:uid="{00000000-0005-0000-0000-0000A71F0000}"/>
    <cellStyle name="Aþ_마곡보완" xfId="297" xr:uid="{00000000-0005-0000-0000-0000A81F0000}"/>
    <cellStyle name="Äþ_마곡보완" xfId="298" xr:uid="{00000000-0005-0000-0000-0000A91F0000}"/>
    <cellStyle name="Aþ¸¶ [" xfId="299" xr:uid="{00000000-0005-0000-0000-0000AA1F0000}"/>
    <cellStyle name="Äþ¸¶ [" xfId="300" xr:uid="{00000000-0005-0000-0000-0000AB1F0000}"/>
    <cellStyle name="Aþ¸¶ [ 2" xfId="301" xr:uid="{00000000-0005-0000-0000-0000AC1F0000}"/>
    <cellStyle name="Aþ¸¶ [_마곡보완" xfId="302" xr:uid="{00000000-0005-0000-0000-0000AD1F0000}"/>
    <cellStyle name="Äþ¸¶ [_마곡보완" xfId="303" xr:uid="{00000000-0005-0000-0000-0000AE1F0000}"/>
    <cellStyle name="AÞ¸¶ [0]_ 2ÆAAþº° " xfId="304" xr:uid="{00000000-0005-0000-0000-0000AF1F0000}"/>
    <cellStyle name="ÄÞ¸¶ [0]_¸ðÇü¸·" xfId="11767" xr:uid="{00000000-0005-0000-0000-0000B01F0000}"/>
    <cellStyle name="AÞ¸¶ [0]_°eE¹_11¿a½A " xfId="11768" xr:uid="{00000000-0005-0000-0000-0000B11F0000}"/>
    <cellStyle name="ÄÞ¸¶ [0]_Æ÷Àåº°°ü°Å¿¬Àå ¹× Æò±Õ³ôÀÌ" xfId="11769" xr:uid="{00000000-0005-0000-0000-0000B21F0000}"/>
    <cellStyle name="AÞ¸¶ [0]_AN°y(1.25) " xfId="11770" xr:uid="{00000000-0005-0000-0000-0000B31F0000}"/>
    <cellStyle name="ÄÞ¸¶ [0]_INQUIRY ¿µ¾÷ÃßÁø " xfId="305" xr:uid="{00000000-0005-0000-0000-0000B41F0000}"/>
    <cellStyle name="AÞ¸¶ [0]_INQUIRY ¿μ¾÷AßAø " xfId="306" xr:uid="{00000000-0005-0000-0000-0000B51F0000}"/>
    <cellStyle name="AÞ¸¶_ 2ÆAAþº° " xfId="307" xr:uid="{00000000-0005-0000-0000-0000B61F0000}"/>
    <cellStyle name="ÄÞ¸¶_¸ðÇü¸·" xfId="11771" xr:uid="{00000000-0005-0000-0000-0000B71F0000}"/>
    <cellStyle name="AÞ¸¶_°eE¹_11¿a½A " xfId="11772" xr:uid="{00000000-0005-0000-0000-0000B81F0000}"/>
    <cellStyle name="ÄÞ¸¶_Æ÷Àåº°°ü°Å¿¬Àå ¹× Æò±Õ³ôÀÌ" xfId="11773" xr:uid="{00000000-0005-0000-0000-0000B91F0000}"/>
    <cellStyle name="AÞ¸¶_AN°y(1.25) " xfId="11774" xr:uid="{00000000-0005-0000-0000-0000BA1F0000}"/>
    <cellStyle name="ÄÞ¸¶_INQUIRY ¿µ¾÷ÃßÁø " xfId="308" xr:uid="{00000000-0005-0000-0000-0000BB1F0000}"/>
    <cellStyle name="AÞ¸¶_INQUIRY ¿μ¾÷AßAø " xfId="309" xr:uid="{00000000-0005-0000-0000-0000BC1F0000}"/>
    <cellStyle name="Àú¸®¼ö" xfId="310" xr:uid="{00000000-0005-0000-0000-0000BD1F0000}"/>
    <cellStyle name="Àú¸®¼ö0" xfId="311" xr:uid="{00000000-0005-0000-0000-0000BE1F0000}"/>
    <cellStyle name="Au¸R¼o" xfId="11775" xr:uid="{00000000-0005-0000-0000-0000BF1F0000}"/>
    <cellStyle name="Au¸R¼o0" xfId="11776" xr:uid="{00000000-0005-0000-0000-0000C01F0000}"/>
    <cellStyle name="b?þ?b?þ?b?þ?b?þ?b?þ?b?þ?b?þ?b?þ?b?þ?b?þ?b灌þ?b?þ?&lt;?b?þ?b濬þ?b?þ?b?þ昰_x0018_?þ????_x0008_" xfId="11777" xr:uid="{00000000-0005-0000-0000-0000C11F0000}"/>
    <cellStyle name="b?þ?b?þ?b?þ?b灌þ?b?þ?&lt;?b?þ?b濬þ?b?þ?b?þ昰_x0018_?þ????_x0008_" xfId="11778" xr:uid="{00000000-0005-0000-0000-0000C21F0000}"/>
    <cellStyle name="b␌þකb濰þඪb瀠þයb灌þ්b炈þ宐&lt;෢b濈þෲb濬þขb瀐þฒb瀰þ昰_x0018_⋸þ㤕䰀ጤܕ_x0008_" xfId="11779" xr:uid="{00000000-0005-0000-0000-0000C31F0000}"/>
    <cellStyle name="BA" xfId="7274" xr:uid="{00000000-0005-0000-0000-0000C41F0000}"/>
    <cellStyle name="BA 2" xfId="11780" xr:uid="{00000000-0005-0000-0000-0000C51F0000}"/>
    <cellStyle name="Background" xfId="11781" xr:uid="{00000000-0005-0000-0000-0000C61F0000}"/>
    <cellStyle name="Bad" xfId="312" xr:uid="{00000000-0005-0000-0000-0000C71F0000}"/>
    <cellStyle name="body" xfId="313" xr:uid="{00000000-0005-0000-0000-0000C81F0000}"/>
    <cellStyle name="body 2" xfId="11782" xr:uid="{00000000-0005-0000-0000-0000C91F0000}"/>
    <cellStyle name="BoldHdr" xfId="11783" xr:uid="{00000000-0005-0000-0000-0000CA1F0000}"/>
    <cellStyle name="Bridge " xfId="314" xr:uid="{00000000-0005-0000-0000-0000CB1F0000}"/>
    <cellStyle name="Bridge  2" xfId="11785" xr:uid="{00000000-0005-0000-0000-0000CC1F0000}"/>
    <cellStyle name="Bridge  3" xfId="11786" xr:uid="{00000000-0005-0000-0000-0000CD1F0000}"/>
    <cellStyle name="Bridge  4" xfId="11787" xr:uid="{00000000-0005-0000-0000-0000CE1F0000}"/>
    <cellStyle name="Bridge  5" xfId="11784" xr:uid="{00000000-0005-0000-0000-0000CF1F0000}"/>
    <cellStyle name="b椬ៜ_x000c_Comma_ODCOS " xfId="11788" xr:uid="{00000000-0005-0000-0000-0000D01F0000}"/>
    <cellStyle name="b嬜þപb嬼þഺb孬þൊb⍜þ൚b⍼þ൪b⎨þൺb⏜þඊb␌þකb濰þඪb瀠þයb灌þ්b炈þ宐&lt;෢b濈þෲb濬þขb瀐þฒb瀰þ昰_x0018_⋸þ㤕䰀ጤܕ_x0008_" xfId="11789" xr:uid="{00000000-0005-0000-0000-0000D11F0000}"/>
    <cellStyle name="C¡" xfId="315" xr:uid="{00000000-0005-0000-0000-0000D21F0000}"/>
    <cellStyle name="C¡IA¨ª_¡ic¨u¡A¨￢I¨￢¡Æ AN¡Æe " xfId="316" xr:uid="{00000000-0005-0000-0000-0000D31F0000}"/>
    <cellStyle name="C￥" xfId="317" xr:uid="{00000000-0005-0000-0000-0000D41F0000}"/>
    <cellStyle name="Ç¥" xfId="318" xr:uid="{00000000-0005-0000-0000-0000D51F0000}"/>
    <cellStyle name="C￥ 2" xfId="319" xr:uid="{00000000-0005-0000-0000-0000D61F0000}"/>
    <cellStyle name="C￥_마곡보완" xfId="320" xr:uid="{00000000-0005-0000-0000-0000D71F0000}"/>
    <cellStyle name="Ç¥_마곡보완" xfId="321" xr:uid="{00000000-0005-0000-0000-0000D81F0000}"/>
    <cellStyle name="C￥AØ_  FAB AIA¤  " xfId="322" xr:uid="{00000000-0005-0000-0000-0000D91F0000}"/>
    <cellStyle name="Ç¥ÁØ_#3E4¿î»ê" xfId="11790" xr:uid="{00000000-0005-0000-0000-0000DA1F0000}"/>
    <cellStyle name="C￥AØ_¿ø°¡Aoa" xfId="11791" xr:uid="{00000000-0005-0000-0000-0000DB1F0000}"/>
    <cellStyle name="Ç¥ÁØ_»óºÎ¼ö·®Áý°è " xfId="323" xr:uid="{00000000-0005-0000-0000-0000DC1F0000}"/>
    <cellStyle name="C￥AØ_≫c¾÷ºIº° AN°e " xfId="324" xr:uid="{00000000-0005-0000-0000-0000DD1F0000}"/>
    <cellStyle name="Ç¥ÁØ_°­´ç (2)" xfId="11792" xr:uid="{00000000-0005-0000-0000-0000DE1F0000}"/>
    <cellStyle name="C￥AØ_³e¹≪" xfId="11793" xr:uid="{00000000-0005-0000-0000-0000DF1F0000}"/>
    <cellStyle name="Ç¥ÁØ_5-1±¤°í " xfId="325" xr:uid="{00000000-0005-0000-0000-0000E01F0000}"/>
    <cellStyle name="C￥AØ_AN°y(1.25) " xfId="326" xr:uid="{00000000-0005-0000-0000-0000E11F0000}"/>
    <cellStyle name="Ç¥ÁØ_Áý°èÇ¥(2¿ù) " xfId="327" xr:uid="{00000000-0005-0000-0000-0000E21F0000}"/>
    <cellStyle name="C￥AØ_PERSONAL" xfId="11794" xr:uid="{00000000-0005-0000-0000-0000E31F0000}"/>
    <cellStyle name="Calc Currency (0)" xfId="328" xr:uid="{00000000-0005-0000-0000-0000E41F0000}"/>
    <cellStyle name="Calc Currency (0) 2" xfId="329" xr:uid="{00000000-0005-0000-0000-0000E51F0000}"/>
    <cellStyle name="Calc Currency (0) 2 2" xfId="11797" xr:uid="{00000000-0005-0000-0000-0000E61F0000}"/>
    <cellStyle name="Calc Currency (0) 2 3" xfId="11796" xr:uid="{00000000-0005-0000-0000-0000E71F0000}"/>
    <cellStyle name="Calc Currency (0) 3" xfId="11798" xr:uid="{00000000-0005-0000-0000-0000E81F0000}"/>
    <cellStyle name="Calc Currency (0) 4" xfId="11795" xr:uid="{00000000-0005-0000-0000-0000E91F0000}"/>
    <cellStyle name="Calculation" xfId="330" xr:uid="{00000000-0005-0000-0000-0000EA1F0000}"/>
    <cellStyle name="category" xfId="331" xr:uid="{00000000-0005-0000-0000-0000EB1F0000}"/>
    <cellStyle name="category 2" xfId="11799" xr:uid="{00000000-0005-0000-0000-0000EC1F0000}"/>
    <cellStyle name="Check Cell" xfId="332" xr:uid="{00000000-0005-0000-0000-0000ED1F0000}"/>
    <cellStyle name="CIAIÆU¸μAⓒ" xfId="333" xr:uid="{00000000-0005-0000-0000-0000EE1F0000}"/>
    <cellStyle name="CIAIÆU¸μAⓒ 2" xfId="11800" xr:uid="{00000000-0005-0000-0000-0000EF1F0000}"/>
    <cellStyle name="Çõ»ê" xfId="334" xr:uid="{00000000-0005-0000-0000-0000F01F0000}"/>
    <cellStyle name="Co≫e" xfId="11801" xr:uid="{00000000-0005-0000-0000-0000F11F0000}"/>
    <cellStyle name="ⓒoe" xfId="335" xr:uid="{00000000-0005-0000-0000-0000F21F0000}"/>
    <cellStyle name="ColHdr" xfId="11802" xr:uid="{00000000-0005-0000-0000-0000F31F0000}"/>
    <cellStyle name="Column Heading" xfId="11803" xr:uid="{00000000-0005-0000-0000-0000F41F0000}"/>
    <cellStyle name="Column Headings" xfId="11804" xr:uid="{00000000-0005-0000-0000-0000F51F0000}"/>
    <cellStyle name="columns_array" xfId="336" xr:uid="{00000000-0005-0000-0000-0000F61F0000}"/>
    <cellStyle name="Comma" xfId="337" xr:uid="{00000000-0005-0000-0000-0000F71F0000}"/>
    <cellStyle name="Comma [0]" xfId="338" xr:uid="{00000000-0005-0000-0000-0000F81F0000}"/>
    <cellStyle name="Comma [0] 2" xfId="339" xr:uid="{00000000-0005-0000-0000-0000F91F0000}"/>
    <cellStyle name="Comma [0] 2 2" xfId="11808" xr:uid="{00000000-0005-0000-0000-0000FA1F0000}"/>
    <cellStyle name="Comma [0] 2 3" xfId="11807" xr:uid="{00000000-0005-0000-0000-0000FB1F0000}"/>
    <cellStyle name="Comma [0] 3" xfId="7275" xr:uid="{00000000-0005-0000-0000-0000FC1F0000}"/>
    <cellStyle name="Comma [0] 3 2" xfId="11809" xr:uid="{00000000-0005-0000-0000-0000FD1F0000}"/>
    <cellStyle name="Comma [0] 4" xfId="11806" xr:uid="{00000000-0005-0000-0000-0000FE1F0000}"/>
    <cellStyle name="Comma [0] 5" xfId="14712" xr:uid="{00000000-0005-0000-0000-0000FF1F0000}"/>
    <cellStyle name="Comma [0] 6" xfId="17358" xr:uid="{00000000-0005-0000-0000-000000200000}"/>
    <cellStyle name="Comma [0] 7" xfId="16784" xr:uid="{00000000-0005-0000-0000-000001200000}"/>
    <cellStyle name="Comma [0] 8" xfId="13753" xr:uid="{00000000-0005-0000-0000-000002200000}"/>
    <cellStyle name="Comma [0]_ SG&amp;A Bridge " xfId="11810" xr:uid="{00000000-0005-0000-0000-000003200000}"/>
    <cellStyle name="Comma 10" xfId="11811" xr:uid="{00000000-0005-0000-0000-000004200000}"/>
    <cellStyle name="Comma 11" xfId="11812" xr:uid="{00000000-0005-0000-0000-000005200000}"/>
    <cellStyle name="Comma 12" xfId="11813" xr:uid="{00000000-0005-0000-0000-000006200000}"/>
    <cellStyle name="Comma 13" xfId="11814" xr:uid="{00000000-0005-0000-0000-000007200000}"/>
    <cellStyle name="Comma 14" xfId="11815" xr:uid="{00000000-0005-0000-0000-000008200000}"/>
    <cellStyle name="Comma 15" xfId="11816" xr:uid="{00000000-0005-0000-0000-000009200000}"/>
    <cellStyle name="Comma 16" xfId="11817" xr:uid="{00000000-0005-0000-0000-00000A200000}"/>
    <cellStyle name="Comma 17" xfId="11805" xr:uid="{00000000-0005-0000-0000-00000B200000}"/>
    <cellStyle name="Comma 18" xfId="13743" xr:uid="{00000000-0005-0000-0000-00000C200000}"/>
    <cellStyle name="Comma 2" xfId="11818" xr:uid="{00000000-0005-0000-0000-00000D200000}"/>
    <cellStyle name="Comma 2 2" xfId="11819" xr:uid="{00000000-0005-0000-0000-00000E200000}"/>
    <cellStyle name="Comma 3" xfId="11820" xr:uid="{00000000-0005-0000-0000-00000F200000}"/>
    <cellStyle name="Comma 3 2" xfId="11821" xr:uid="{00000000-0005-0000-0000-000010200000}"/>
    <cellStyle name="Comma 3 3" xfId="11822" xr:uid="{00000000-0005-0000-0000-000011200000}"/>
    <cellStyle name="Comma 4" xfId="11823" xr:uid="{00000000-0005-0000-0000-000012200000}"/>
    <cellStyle name="Comma 4 2" xfId="11824" xr:uid="{00000000-0005-0000-0000-000013200000}"/>
    <cellStyle name="Comma 5" xfId="11825" xr:uid="{00000000-0005-0000-0000-000014200000}"/>
    <cellStyle name="Comma 5 2" xfId="11826" xr:uid="{00000000-0005-0000-0000-000015200000}"/>
    <cellStyle name="Comma 6" xfId="11827" xr:uid="{00000000-0005-0000-0000-000016200000}"/>
    <cellStyle name="Comma 6 2" xfId="11828" xr:uid="{00000000-0005-0000-0000-000017200000}"/>
    <cellStyle name="Comma 7" xfId="11829" xr:uid="{00000000-0005-0000-0000-000018200000}"/>
    <cellStyle name="Comma 7 2" xfId="11830" xr:uid="{00000000-0005-0000-0000-000019200000}"/>
    <cellStyle name="Comma 8" xfId="11831" xr:uid="{00000000-0005-0000-0000-00001A200000}"/>
    <cellStyle name="Comma 8 2" xfId="11832" xr:uid="{00000000-0005-0000-0000-00001B200000}"/>
    <cellStyle name="Comma 9" xfId="11833" xr:uid="{00000000-0005-0000-0000-00001C200000}"/>
    <cellStyle name="Comma 9 2" xfId="11834" xr:uid="{00000000-0005-0000-0000-00001D200000}"/>
    <cellStyle name="comma zerodec" xfId="340" xr:uid="{00000000-0005-0000-0000-00001E200000}"/>
    <cellStyle name="comma zerodec 2" xfId="341" xr:uid="{00000000-0005-0000-0000-00001F200000}"/>
    <cellStyle name="comma zerodec 2 2" xfId="11837" xr:uid="{00000000-0005-0000-0000-000020200000}"/>
    <cellStyle name="comma zerodec 2 3" xfId="11838" xr:uid="{00000000-0005-0000-0000-000021200000}"/>
    <cellStyle name="comma zerodec 2 4" xfId="11836" xr:uid="{00000000-0005-0000-0000-000022200000}"/>
    <cellStyle name="comma zerodec 3" xfId="11839" xr:uid="{00000000-0005-0000-0000-000023200000}"/>
    <cellStyle name="comma zerodec 4" xfId="11840" xr:uid="{00000000-0005-0000-0000-000024200000}"/>
    <cellStyle name="comma zerodec 5" xfId="11841" xr:uid="{00000000-0005-0000-0000-000025200000}"/>
    <cellStyle name="comma zerodec 6" xfId="11835" xr:uid="{00000000-0005-0000-0000-000026200000}"/>
    <cellStyle name="Comma_ SG&amp;A Bridge " xfId="342" xr:uid="{00000000-0005-0000-0000-000027200000}"/>
    <cellStyle name="Comma0" xfId="343" xr:uid="{00000000-0005-0000-0000-000028200000}"/>
    <cellStyle name="Comma0 2" xfId="7276" xr:uid="{00000000-0005-0000-0000-000029200000}"/>
    <cellStyle name="Comma0 2 2" xfId="11843" xr:uid="{00000000-0005-0000-0000-00002A200000}"/>
    <cellStyle name="Comma0 3" xfId="11844" xr:uid="{00000000-0005-0000-0000-00002B200000}"/>
    <cellStyle name="Comma0 4" xfId="11842" xr:uid="{00000000-0005-0000-0000-00002C200000}"/>
    <cellStyle name="Company Info" xfId="11845" xr:uid="{00000000-0005-0000-0000-00002D200000}"/>
    <cellStyle name="Contents Heading 1" xfId="11846" xr:uid="{00000000-0005-0000-0000-00002E200000}"/>
    <cellStyle name="Contents Heading 2" xfId="11847" xr:uid="{00000000-0005-0000-0000-00002F200000}"/>
    <cellStyle name="Contents Heading 3" xfId="11848" xr:uid="{00000000-0005-0000-0000-000030200000}"/>
    <cellStyle name="Copied" xfId="344" xr:uid="{00000000-0005-0000-0000-000031200000}"/>
    <cellStyle name="Copied 2" xfId="11850" xr:uid="{00000000-0005-0000-0000-000032200000}"/>
    <cellStyle name="Copied 3" xfId="11851" xr:uid="{00000000-0005-0000-0000-000033200000}"/>
    <cellStyle name="Copied 4" xfId="11849" xr:uid="{00000000-0005-0000-0000-000034200000}"/>
    <cellStyle name="CoverHeadline1" xfId="11852" xr:uid="{00000000-0005-0000-0000-000035200000}"/>
    <cellStyle name="Curr" xfId="11853" xr:uid="{00000000-0005-0000-0000-000036200000}"/>
    <cellStyle name="Curren" xfId="7277" xr:uid="{00000000-0005-0000-0000-000037200000}"/>
    <cellStyle name="Curren 2" xfId="11854" xr:uid="{00000000-0005-0000-0000-000038200000}"/>
    <cellStyle name="Curren?_x0012_퐀_x0017_?" xfId="345" xr:uid="{00000000-0005-0000-0000-000039200000}"/>
    <cellStyle name="Curren?_x0012_퐀_x0017_? 2" xfId="11855" xr:uid="{00000000-0005-0000-0000-00003A200000}"/>
    <cellStyle name="Currenby_Cash&amp;DSO Chart" xfId="7278" xr:uid="{00000000-0005-0000-0000-00003B200000}"/>
    <cellStyle name="Currency" xfId="346" xr:uid="{00000000-0005-0000-0000-00003C200000}"/>
    <cellStyle name="Currency [0]" xfId="347" xr:uid="{00000000-0005-0000-0000-00003D200000}"/>
    <cellStyle name="Currency [0] 2" xfId="348" xr:uid="{00000000-0005-0000-0000-00003E200000}"/>
    <cellStyle name="Currency [0] 2 2" xfId="11859" xr:uid="{00000000-0005-0000-0000-00003F200000}"/>
    <cellStyle name="Currency [0] 2 3" xfId="11858" xr:uid="{00000000-0005-0000-0000-000040200000}"/>
    <cellStyle name="Currency [0] 3" xfId="7280" xr:uid="{00000000-0005-0000-0000-000041200000}"/>
    <cellStyle name="Currency [0] 3 2" xfId="11860" xr:uid="{00000000-0005-0000-0000-000042200000}"/>
    <cellStyle name="Currency [0] 4" xfId="11857" xr:uid="{00000000-0005-0000-0000-000043200000}"/>
    <cellStyle name="Currency [0]_ SG&amp;A Bridge " xfId="11861" xr:uid="{00000000-0005-0000-0000-000044200000}"/>
    <cellStyle name="Currency [ﺜ]_P&amp;L_laroux" xfId="11862" xr:uid="{00000000-0005-0000-0000-000045200000}"/>
    <cellStyle name="Currency 10" xfId="11863" xr:uid="{00000000-0005-0000-0000-000046200000}"/>
    <cellStyle name="Currency 10 2" xfId="11864" xr:uid="{00000000-0005-0000-0000-000047200000}"/>
    <cellStyle name="Currency 11" xfId="11865" xr:uid="{00000000-0005-0000-0000-000048200000}"/>
    <cellStyle name="Currency 12" xfId="11866" xr:uid="{00000000-0005-0000-0000-000049200000}"/>
    <cellStyle name="Currency 13" xfId="11867" xr:uid="{00000000-0005-0000-0000-00004A200000}"/>
    <cellStyle name="Currency 14" xfId="11868" xr:uid="{00000000-0005-0000-0000-00004B200000}"/>
    <cellStyle name="Currency 15" xfId="11869" xr:uid="{00000000-0005-0000-0000-00004C200000}"/>
    <cellStyle name="Currency 16" xfId="11870" xr:uid="{00000000-0005-0000-0000-00004D200000}"/>
    <cellStyle name="Currency 17" xfId="11871" xr:uid="{00000000-0005-0000-0000-00004E200000}"/>
    <cellStyle name="Currency 18" xfId="11872" xr:uid="{00000000-0005-0000-0000-00004F200000}"/>
    <cellStyle name="Currency 19" xfId="11873" xr:uid="{00000000-0005-0000-0000-000050200000}"/>
    <cellStyle name="Currency 2" xfId="349" xr:uid="{00000000-0005-0000-0000-000051200000}"/>
    <cellStyle name="Currency 2 2" xfId="11875" xr:uid="{00000000-0005-0000-0000-000052200000}"/>
    <cellStyle name="Currency 2 3" xfId="11876" xr:uid="{00000000-0005-0000-0000-000053200000}"/>
    <cellStyle name="Currency 2 4" xfId="11877" xr:uid="{00000000-0005-0000-0000-000054200000}"/>
    <cellStyle name="Currency 2 5" xfId="11874" xr:uid="{00000000-0005-0000-0000-000055200000}"/>
    <cellStyle name="Currency 20" xfId="11878" xr:uid="{00000000-0005-0000-0000-000056200000}"/>
    <cellStyle name="Currency 21" xfId="11879" xr:uid="{00000000-0005-0000-0000-000057200000}"/>
    <cellStyle name="Currency 22" xfId="11856" xr:uid="{00000000-0005-0000-0000-000058200000}"/>
    <cellStyle name="Currency 23" xfId="13744" xr:uid="{00000000-0005-0000-0000-000059200000}"/>
    <cellStyle name="Currency 3" xfId="7279" xr:uid="{00000000-0005-0000-0000-00005A200000}"/>
    <cellStyle name="Currency 3 2" xfId="11881" xr:uid="{00000000-0005-0000-0000-00005B200000}"/>
    <cellStyle name="Currency 3 3" xfId="11882" xr:uid="{00000000-0005-0000-0000-00005C200000}"/>
    <cellStyle name="Currency 3 4" xfId="11880" xr:uid="{00000000-0005-0000-0000-00005D200000}"/>
    <cellStyle name="Currency 4" xfId="7435" xr:uid="{00000000-0005-0000-0000-00005E200000}"/>
    <cellStyle name="Currency 4 2" xfId="11884" xr:uid="{00000000-0005-0000-0000-00005F200000}"/>
    <cellStyle name="Currency 4 3" xfId="11883" xr:uid="{00000000-0005-0000-0000-000060200000}"/>
    <cellStyle name="Currency 5" xfId="7432" xr:uid="{00000000-0005-0000-0000-000061200000}"/>
    <cellStyle name="Currency 5 2" xfId="11886" xr:uid="{00000000-0005-0000-0000-000062200000}"/>
    <cellStyle name="Currency 5 3" xfId="11885" xr:uid="{00000000-0005-0000-0000-000063200000}"/>
    <cellStyle name="Currency 6" xfId="7434" xr:uid="{00000000-0005-0000-0000-000064200000}"/>
    <cellStyle name="Currency 6 2" xfId="11888" xr:uid="{00000000-0005-0000-0000-000065200000}"/>
    <cellStyle name="Currency 6 3" xfId="11887" xr:uid="{00000000-0005-0000-0000-000066200000}"/>
    <cellStyle name="Currency 7" xfId="7431" xr:uid="{00000000-0005-0000-0000-000067200000}"/>
    <cellStyle name="Currency 7 2" xfId="11890" xr:uid="{00000000-0005-0000-0000-000068200000}"/>
    <cellStyle name="Currency 7 3" xfId="11889" xr:uid="{00000000-0005-0000-0000-000069200000}"/>
    <cellStyle name="Currency 8" xfId="7433" xr:uid="{00000000-0005-0000-0000-00006A200000}"/>
    <cellStyle name="Currency 8 2" xfId="11892" xr:uid="{00000000-0005-0000-0000-00006B200000}"/>
    <cellStyle name="Currency 8 3" xfId="11891" xr:uid="{00000000-0005-0000-0000-00006C200000}"/>
    <cellStyle name="Currency 9" xfId="11893" xr:uid="{00000000-0005-0000-0000-00006D200000}"/>
    <cellStyle name="Currency 9 2" xfId="11894" xr:uid="{00000000-0005-0000-0000-00006E200000}"/>
    <cellStyle name="currency-$_표지 " xfId="350" xr:uid="{00000000-0005-0000-0000-00006F200000}"/>
    <cellStyle name="Currency(￦)" xfId="7281" xr:uid="{00000000-0005-0000-0000-000070200000}"/>
    <cellStyle name="Currency(￦) 2" xfId="11895" xr:uid="{00000000-0005-0000-0000-000071200000}"/>
    <cellStyle name="Currency_ SG&amp;A Bridge" xfId="11896" xr:uid="{00000000-0005-0000-0000-000072200000}"/>
    <cellStyle name="Currency0" xfId="351" xr:uid="{00000000-0005-0000-0000-000073200000}"/>
    <cellStyle name="Currency0 2" xfId="352" xr:uid="{00000000-0005-0000-0000-000074200000}"/>
    <cellStyle name="Currency0 2 2" xfId="11898" xr:uid="{00000000-0005-0000-0000-000075200000}"/>
    <cellStyle name="Currency0 3" xfId="7282" xr:uid="{00000000-0005-0000-0000-000076200000}"/>
    <cellStyle name="Currency0 3 2" xfId="11899" xr:uid="{00000000-0005-0000-0000-000077200000}"/>
    <cellStyle name="Currency0 4" xfId="11897" xr:uid="{00000000-0005-0000-0000-000078200000}"/>
    <cellStyle name="Currency1" xfId="353" xr:uid="{00000000-0005-0000-0000-000079200000}"/>
    <cellStyle name="Currency1 2" xfId="354" xr:uid="{00000000-0005-0000-0000-00007A200000}"/>
    <cellStyle name="Currency1 2 2" xfId="11902" xr:uid="{00000000-0005-0000-0000-00007B200000}"/>
    <cellStyle name="Currency1 2 3" xfId="11903" xr:uid="{00000000-0005-0000-0000-00007C200000}"/>
    <cellStyle name="Currency1 2 4" xfId="11904" xr:uid="{00000000-0005-0000-0000-00007D200000}"/>
    <cellStyle name="Currency1 2 5" xfId="11905" xr:uid="{00000000-0005-0000-0000-00007E200000}"/>
    <cellStyle name="Currency1 2 6" xfId="11901" xr:uid="{00000000-0005-0000-0000-00007F200000}"/>
    <cellStyle name="Currency1 3" xfId="7283" xr:uid="{00000000-0005-0000-0000-000080200000}"/>
    <cellStyle name="Currency1 3 2" xfId="11906" xr:uid="{00000000-0005-0000-0000-000081200000}"/>
    <cellStyle name="Currency1 4" xfId="11907" xr:uid="{00000000-0005-0000-0000-000082200000}"/>
    <cellStyle name="Currency1 5" xfId="11908" xr:uid="{00000000-0005-0000-0000-000083200000}"/>
    <cellStyle name="Currency1 6" xfId="11900" xr:uid="{00000000-0005-0000-0000-000084200000}"/>
    <cellStyle name="Currency1_2011이면도로 유지보수(설변1회)심의자료 최종" xfId="11909" xr:uid="{00000000-0005-0000-0000-000085200000}"/>
    <cellStyle name="Data" xfId="11910" xr:uid="{00000000-0005-0000-0000-000086200000}"/>
    <cellStyle name="Date" xfId="355" xr:uid="{00000000-0005-0000-0000-000087200000}"/>
    <cellStyle name="Date 2" xfId="356" xr:uid="{00000000-0005-0000-0000-000088200000}"/>
    <cellStyle name="Date 2 2" xfId="11913" xr:uid="{00000000-0005-0000-0000-000089200000}"/>
    <cellStyle name="Date 2 3" xfId="11914" xr:uid="{00000000-0005-0000-0000-00008A200000}"/>
    <cellStyle name="Date 2 4" xfId="11912" xr:uid="{00000000-0005-0000-0000-00008B200000}"/>
    <cellStyle name="Date 3" xfId="7284" xr:uid="{00000000-0005-0000-0000-00008C200000}"/>
    <cellStyle name="Date 3 2" xfId="11915" xr:uid="{00000000-0005-0000-0000-00008D200000}"/>
    <cellStyle name="Date 4" xfId="11916" xr:uid="{00000000-0005-0000-0000-00008E200000}"/>
    <cellStyle name="Date 5" xfId="11911" xr:uid="{00000000-0005-0000-0000-00008F200000}"/>
    <cellStyle name="de" xfId="11917" xr:uid="{00000000-0005-0000-0000-000090200000}"/>
    <cellStyle name="Dezimal [0]_Ausdruck RUND (D)" xfId="11918" xr:uid="{00000000-0005-0000-0000-000091200000}"/>
    <cellStyle name="Dezimal_Ausdruck RUND (D)" xfId="11919" xr:uid="{00000000-0005-0000-0000-000092200000}"/>
    <cellStyle name="Display" xfId="11920" xr:uid="{00000000-0005-0000-0000-000093200000}"/>
    <cellStyle name="Display Price" xfId="11921" xr:uid="{00000000-0005-0000-0000-000094200000}"/>
    <cellStyle name="Dollar (zero dec)" xfId="357" xr:uid="{00000000-0005-0000-0000-000095200000}"/>
    <cellStyle name="Dollar (zero dec) 2" xfId="358" xr:uid="{00000000-0005-0000-0000-000096200000}"/>
    <cellStyle name="Dollar (zero dec) 2 2" xfId="11924" xr:uid="{00000000-0005-0000-0000-000097200000}"/>
    <cellStyle name="Dollar (zero dec) 2 3" xfId="11925" xr:uid="{00000000-0005-0000-0000-000098200000}"/>
    <cellStyle name="Dollar (zero dec) 2 4" xfId="11923" xr:uid="{00000000-0005-0000-0000-000099200000}"/>
    <cellStyle name="Dollar (zero dec) 3" xfId="7285" xr:uid="{00000000-0005-0000-0000-00009A200000}"/>
    <cellStyle name="Dollar (zero dec) 3 2" xfId="11927" xr:uid="{00000000-0005-0000-0000-00009B200000}"/>
    <cellStyle name="Dollar (zero dec) 3 3" xfId="11926" xr:uid="{00000000-0005-0000-0000-00009C200000}"/>
    <cellStyle name="Dollar (zero dec) 4" xfId="11928" xr:uid="{00000000-0005-0000-0000-00009D200000}"/>
    <cellStyle name="Dollar (zero dec) 5" xfId="11929" xr:uid="{00000000-0005-0000-0000-00009E200000}"/>
    <cellStyle name="Dollar (zero dec) 6" xfId="11922" xr:uid="{00000000-0005-0000-0000-00009F200000}"/>
    <cellStyle name="EA" xfId="359" xr:uid="{00000000-0005-0000-0000-0000A0200000}"/>
    <cellStyle name="EA 2" xfId="11930" xr:uid="{00000000-0005-0000-0000-0000A1200000}"/>
    <cellStyle name="E­æo±ae￡" xfId="11931" xr:uid="{00000000-0005-0000-0000-0000A2200000}"/>
    <cellStyle name="È­æó±âè£" xfId="360" xr:uid="{00000000-0005-0000-0000-0000A3200000}"/>
    <cellStyle name="E­æo±ae￡0" xfId="11932" xr:uid="{00000000-0005-0000-0000-0000A4200000}"/>
    <cellStyle name="È­æó±âè£0" xfId="361" xr:uid="{00000000-0005-0000-0000-0000A5200000}"/>
    <cellStyle name="eet1_Q1" xfId="362" xr:uid="{00000000-0005-0000-0000-0000A6200000}"/>
    <cellStyle name="Entered" xfId="363" xr:uid="{00000000-0005-0000-0000-0000A7200000}"/>
    <cellStyle name="Entered 2" xfId="11934" xr:uid="{00000000-0005-0000-0000-0000A8200000}"/>
    <cellStyle name="Entered 3" xfId="11935" xr:uid="{00000000-0005-0000-0000-0000A9200000}"/>
    <cellStyle name="Entered 4" xfId="11933" xr:uid="{00000000-0005-0000-0000-0000AA200000}"/>
    <cellStyle name="Euro" xfId="5" xr:uid="{00000000-0005-0000-0000-0000AB200000}"/>
    <cellStyle name="Euro 2" xfId="364" xr:uid="{00000000-0005-0000-0000-0000AC200000}"/>
    <cellStyle name="Euro 2 2" xfId="11937" xr:uid="{00000000-0005-0000-0000-0000AD200000}"/>
    <cellStyle name="Euro 3" xfId="11938" xr:uid="{00000000-0005-0000-0000-0000AE200000}"/>
    <cellStyle name="Euro 4" xfId="11936" xr:uid="{00000000-0005-0000-0000-0000AF200000}"/>
    <cellStyle name="Explanatory Text" xfId="365" xr:uid="{00000000-0005-0000-0000-0000B0200000}"/>
    <cellStyle name="F2" xfId="366" xr:uid="{00000000-0005-0000-0000-0000B1200000}"/>
    <cellStyle name="F2 2" xfId="367" xr:uid="{00000000-0005-0000-0000-0000B2200000}"/>
    <cellStyle name="F2 3" xfId="11939" xr:uid="{00000000-0005-0000-0000-0000B3200000}"/>
    <cellStyle name="F3" xfId="368" xr:uid="{00000000-0005-0000-0000-0000B4200000}"/>
    <cellStyle name="F3 2" xfId="369" xr:uid="{00000000-0005-0000-0000-0000B5200000}"/>
    <cellStyle name="F3 3" xfId="11940" xr:uid="{00000000-0005-0000-0000-0000B6200000}"/>
    <cellStyle name="F4" xfId="370" xr:uid="{00000000-0005-0000-0000-0000B7200000}"/>
    <cellStyle name="F4 2" xfId="371" xr:uid="{00000000-0005-0000-0000-0000B8200000}"/>
    <cellStyle name="F4 3" xfId="11941" xr:uid="{00000000-0005-0000-0000-0000B9200000}"/>
    <cellStyle name="F5" xfId="372" xr:uid="{00000000-0005-0000-0000-0000BA200000}"/>
    <cellStyle name="F5 2" xfId="373" xr:uid="{00000000-0005-0000-0000-0000BB200000}"/>
    <cellStyle name="F5 3" xfId="11942" xr:uid="{00000000-0005-0000-0000-0000BC200000}"/>
    <cellStyle name="F6" xfId="374" xr:uid="{00000000-0005-0000-0000-0000BD200000}"/>
    <cellStyle name="F6 2" xfId="375" xr:uid="{00000000-0005-0000-0000-0000BE200000}"/>
    <cellStyle name="F6 3" xfId="11943" xr:uid="{00000000-0005-0000-0000-0000BF200000}"/>
    <cellStyle name="F7" xfId="376" xr:uid="{00000000-0005-0000-0000-0000C0200000}"/>
    <cellStyle name="F7 2" xfId="377" xr:uid="{00000000-0005-0000-0000-0000C1200000}"/>
    <cellStyle name="F7 3" xfId="11944" xr:uid="{00000000-0005-0000-0000-0000C2200000}"/>
    <cellStyle name="F8" xfId="378" xr:uid="{00000000-0005-0000-0000-0000C3200000}"/>
    <cellStyle name="F8 2" xfId="379" xr:uid="{00000000-0005-0000-0000-0000C4200000}"/>
    <cellStyle name="F8 3" xfId="11945" xr:uid="{00000000-0005-0000-0000-0000C5200000}"/>
    <cellStyle name="FinePrint" xfId="11946" xr:uid="{00000000-0005-0000-0000-0000C6200000}"/>
    <cellStyle name="Fixed" xfId="380" xr:uid="{00000000-0005-0000-0000-0000C7200000}"/>
    <cellStyle name="Fixed 2" xfId="381" xr:uid="{00000000-0005-0000-0000-0000C8200000}"/>
    <cellStyle name="Fixed 2 2" xfId="11949" xr:uid="{00000000-0005-0000-0000-0000C9200000}"/>
    <cellStyle name="Fixed 2 3" xfId="11950" xr:uid="{00000000-0005-0000-0000-0000CA200000}"/>
    <cellStyle name="Fixed 2 4" xfId="11948" xr:uid="{00000000-0005-0000-0000-0000CB200000}"/>
    <cellStyle name="Fixed 3" xfId="7286" xr:uid="{00000000-0005-0000-0000-0000CC200000}"/>
    <cellStyle name="Fixed 3 2" xfId="11951" xr:uid="{00000000-0005-0000-0000-0000CD200000}"/>
    <cellStyle name="Fixed 4" xfId="11952" xr:uid="{00000000-0005-0000-0000-0000CE200000}"/>
    <cellStyle name="Fixed 5" xfId="11947" xr:uid="{00000000-0005-0000-0000-0000CF200000}"/>
    <cellStyle name="Followed Hyperlink" xfId="11953" xr:uid="{00000000-0005-0000-0000-0000D0200000}"/>
    <cellStyle name="Followed Hyperlink 2" xfId="11954" xr:uid="{00000000-0005-0000-0000-0000D1200000}"/>
    <cellStyle name="Followed Hyperlink 3" xfId="11955" xr:uid="{00000000-0005-0000-0000-0000D2200000}"/>
    <cellStyle name="G" xfId="382" xr:uid="{00000000-0005-0000-0000-0000D3200000}"/>
    <cellStyle name="g 2" xfId="11957" xr:uid="{00000000-0005-0000-0000-0000D4200000}"/>
    <cellStyle name="G 3" xfId="11956" xr:uid="{00000000-0005-0000-0000-0000D5200000}"/>
    <cellStyle name="G 4" xfId="13745" xr:uid="{00000000-0005-0000-0000-0000D6200000}"/>
    <cellStyle name="G/표준" xfId="11958" xr:uid="{00000000-0005-0000-0000-0000D7200000}"/>
    <cellStyle name="Good" xfId="383" xr:uid="{00000000-0005-0000-0000-0000D8200000}"/>
    <cellStyle name="Grey" xfId="384" xr:uid="{00000000-0005-0000-0000-0000D9200000}"/>
    <cellStyle name="Grey 2" xfId="385" xr:uid="{00000000-0005-0000-0000-0000DA200000}"/>
    <cellStyle name="Grey 2 2" xfId="11960" xr:uid="{00000000-0005-0000-0000-0000DB200000}"/>
    <cellStyle name="Grey 3" xfId="11961" xr:uid="{00000000-0005-0000-0000-0000DC200000}"/>
    <cellStyle name="Grey 4" xfId="11962" xr:uid="{00000000-0005-0000-0000-0000DD200000}"/>
    <cellStyle name="Grey 5" xfId="11959" xr:uid="{00000000-0005-0000-0000-0000DE200000}"/>
    <cellStyle name="H1" xfId="386" xr:uid="{00000000-0005-0000-0000-0000DF200000}"/>
    <cellStyle name="H1 2" xfId="11963" xr:uid="{00000000-0005-0000-0000-0000E0200000}"/>
    <cellStyle name="H2" xfId="387" xr:uid="{00000000-0005-0000-0000-0000E1200000}"/>
    <cellStyle name="H2 2" xfId="11964" xr:uid="{00000000-0005-0000-0000-0000E2200000}"/>
    <cellStyle name="head" xfId="388" xr:uid="{00000000-0005-0000-0000-0000E3200000}"/>
    <cellStyle name="head 1" xfId="389" xr:uid="{00000000-0005-0000-0000-0000E4200000}"/>
    <cellStyle name="head 1 2" xfId="11966" xr:uid="{00000000-0005-0000-0000-0000E5200000}"/>
    <cellStyle name="head 1-1" xfId="390" xr:uid="{00000000-0005-0000-0000-0000E6200000}"/>
    <cellStyle name="head 1-1 2" xfId="11967" xr:uid="{00000000-0005-0000-0000-0000E7200000}"/>
    <cellStyle name="head 2" xfId="11965" xr:uid="{00000000-0005-0000-0000-0000E8200000}"/>
    <cellStyle name="HEADER" xfId="391" xr:uid="{00000000-0005-0000-0000-0000E9200000}"/>
    <cellStyle name="HEADER 2" xfId="11968" xr:uid="{00000000-0005-0000-0000-0000EA200000}"/>
    <cellStyle name="Header1" xfId="392" xr:uid="{00000000-0005-0000-0000-0000EB200000}"/>
    <cellStyle name="Header1 2" xfId="11969" xr:uid="{00000000-0005-0000-0000-0000EC200000}"/>
    <cellStyle name="Header2" xfId="393" xr:uid="{00000000-0005-0000-0000-0000ED200000}"/>
    <cellStyle name="Header2 2" xfId="11970" xr:uid="{00000000-0005-0000-0000-0000EE200000}"/>
    <cellStyle name="Heading" xfId="11971" xr:uid="{00000000-0005-0000-0000-0000EF200000}"/>
    <cellStyle name="Heading 1" xfId="394" xr:uid="{00000000-0005-0000-0000-0000F0200000}"/>
    <cellStyle name="Heading 1 2" xfId="7287" xr:uid="{00000000-0005-0000-0000-0000F1200000}"/>
    <cellStyle name="Heading 1 3" xfId="11972" xr:uid="{00000000-0005-0000-0000-0000F2200000}"/>
    <cellStyle name="Heading 2" xfId="395" xr:uid="{00000000-0005-0000-0000-0000F3200000}"/>
    <cellStyle name="Heading 2 2" xfId="7288" xr:uid="{00000000-0005-0000-0000-0000F4200000}"/>
    <cellStyle name="Heading 2 3" xfId="11973" xr:uid="{00000000-0005-0000-0000-0000F5200000}"/>
    <cellStyle name="Heading 3" xfId="396" xr:uid="{00000000-0005-0000-0000-0000F6200000}"/>
    <cellStyle name="Heading 3 2" xfId="11974" xr:uid="{00000000-0005-0000-0000-0000F7200000}"/>
    <cellStyle name="Heading 4" xfId="397" xr:uid="{00000000-0005-0000-0000-0000F8200000}"/>
    <cellStyle name="Heading1" xfId="398" xr:uid="{00000000-0005-0000-0000-0000F9200000}"/>
    <cellStyle name="Heading1 2" xfId="399" xr:uid="{00000000-0005-0000-0000-0000FA200000}"/>
    <cellStyle name="Heading1 2 2" xfId="11977" xr:uid="{00000000-0005-0000-0000-0000FB200000}"/>
    <cellStyle name="Heading1 2 3" xfId="11978" xr:uid="{00000000-0005-0000-0000-0000FC200000}"/>
    <cellStyle name="Heading1 2 4" xfId="11976" xr:uid="{00000000-0005-0000-0000-0000FD200000}"/>
    <cellStyle name="Heading1 3" xfId="7289" xr:uid="{00000000-0005-0000-0000-0000FE200000}"/>
    <cellStyle name="Heading1 3 2" xfId="11980" xr:uid="{00000000-0005-0000-0000-0000FF200000}"/>
    <cellStyle name="Heading1 3 3" xfId="11979" xr:uid="{00000000-0005-0000-0000-000000210000}"/>
    <cellStyle name="Heading1 4" xfId="11981" xr:uid="{00000000-0005-0000-0000-000001210000}"/>
    <cellStyle name="Heading1 5" xfId="11982" xr:uid="{00000000-0005-0000-0000-000002210000}"/>
    <cellStyle name="Heading1 6" xfId="11975" xr:uid="{00000000-0005-0000-0000-000003210000}"/>
    <cellStyle name="Heading2" xfId="400" xr:uid="{00000000-0005-0000-0000-000004210000}"/>
    <cellStyle name="Heading2 2" xfId="401" xr:uid="{00000000-0005-0000-0000-000005210000}"/>
    <cellStyle name="Heading2 2 2" xfId="11985" xr:uid="{00000000-0005-0000-0000-000006210000}"/>
    <cellStyle name="Heading2 2 3" xfId="11986" xr:uid="{00000000-0005-0000-0000-000007210000}"/>
    <cellStyle name="Heading2 2 4" xfId="11984" xr:uid="{00000000-0005-0000-0000-000008210000}"/>
    <cellStyle name="Heading2 3" xfId="7290" xr:uid="{00000000-0005-0000-0000-000009210000}"/>
    <cellStyle name="Heading2 3 2" xfId="11988" xr:uid="{00000000-0005-0000-0000-00000A210000}"/>
    <cellStyle name="Heading2 3 3" xfId="11987" xr:uid="{00000000-0005-0000-0000-00000B210000}"/>
    <cellStyle name="Heading2 4" xfId="11989" xr:uid="{00000000-0005-0000-0000-00000C210000}"/>
    <cellStyle name="Heading2 5" xfId="11990" xr:uid="{00000000-0005-0000-0000-00000D210000}"/>
    <cellStyle name="Heading2 6" xfId="11983" xr:uid="{00000000-0005-0000-0000-00000E210000}"/>
    <cellStyle name="Heading2Divider" xfId="11991" xr:uid="{00000000-0005-0000-0000-00000F210000}"/>
    <cellStyle name="Helv8_PFD4.XLS" xfId="402" xr:uid="{00000000-0005-0000-0000-000010210000}"/>
    <cellStyle name="HIGHLIGHT" xfId="11992" xr:uid="{00000000-0005-0000-0000-000011210000}"/>
    <cellStyle name="Hyperlink" xfId="403" xr:uid="{00000000-0005-0000-0000-000012210000}"/>
    <cellStyle name="Hyperlink 2" xfId="11994" xr:uid="{00000000-0005-0000-0000-000013210000}"/>
    <cellStyle name="Hyperlink 3" xfId="11995" xr:uid="{00000000-0005-0000-0000-000014210000}"/>
    <cellStyle name="Hyperlink 4" xfId="11996" xr:uid="{00000000-0005-0000-0000-000015210000}"/>
    <cellStyle name="Hyperlink 5" xfId="11997" xr:uid="{00000000-0005-0000-0000-000016210000}"/>
    <cellStyle name="Hyperlink 6" xfId="11993" xr:uid="{00000000-0005-0000-0000-000017210000}"/>
    <cellStyle name="Hyperlink_NEGS" xfId="11998" xr:uid="{00000000-0005-0000-0000-000018210000}"/>
    <cellStyle name="Input" xfId="404" xr:uid="{00000000-0005-0000-0000-000019210000}"/>
    <cellStyle name="Input [yellow]" xfId="405" xr:uid="{00000000-0005-0000-0000-00001A210000}"/>
    <cellStyle name="Input [yellow] 2" xfId="406" xr:uid="{00000000-0005-0000-0000-00001B210000}"/>
    <cellStyle name="Input [yellow] 2 2" xfId="12001" xr:uid="{00000000-0005-0000-0000-00001C210000}"/>
    <cellStyle name="Input [yellow] 3" xfId="12002" xr:uid="{00000000-0005-0000-0000-00001D210000}"/>
    <cellStyle name="Input [yellow] 4" xfId="12003" xr:uid="{00000000-0005-0000-0000-00001E210000}"/>
    <cellStyle name="Input [yellow] 5" xfId="12000" xr:uid="{00000000-0005-0000-0000-00001F210000}"/>
    <cellStyle name="Input 2" xfId="11999" xr:uid="{00000000-0005-0000-0000-000020210000}"/>
    <cellStyle name="Input 3" xfId="13746" xr:uid="{00000000-0005-0000-0000-000021210000}"/>
    <cellStyle name="Input Price" xfId="12004" xr:uid="{00000000-0005-0000-0000-000022210000}"/>
    <cellStyle name="Input Quantity" xfId="12005" xr:uid="{00000000-0005-0000-0000-000023210000}"/>
    <cellStyle name="Input Single Cell" xfId="12006" xr:uid="{00000000-0005-0000-0000-000024210000}"/>
    <cellStyle name="InputBodyCurr" xfId="12007" xr:uid="{00000000-0005-0000-0000-000025210000}"/>
    <cellStyle name="InputBodyDate" xfId="12008" xr:uid="{00000000-0005-0000-0000-000026210000}"/>
    <cellStyle name="InputBodyText" xfId="12009" xr:uid="{00000000-0005-0000-0000-000027210000}"/>
    <cellStyle name="InputColor" xfId="12010" xr:uid="{00000000-0005-0000-0000-000028210000}"/>
    <cellStyle name="Item" xfId="12011" xr:uid="{00000000-0005-0000-0000-000029210000}"/>
    <cellStyle name="Item Input" xfId="12012" xr:uid="{00000000-0005-0000-0000-00002A210000}"/>
    <cellStyle name="kg" xfId="407" xr:uid="{00000000-0005-0000-0000-00002B210000}"/>
    <cellStyle name="kg 2" xfId="12013" xr:uid="{00000000-0005-0000-0000-00002C210000}"/>
    <cellStyle name="Komma [0]_laroux_mud plant bolted_준공조서" xfId="408" xr:uid="{00000000-0005-0000-0000-00002D210000}"/>
    <cellStyle name="Linked Cell" xfId="409" xr:uid="{00000000-0005-0000-0000-00002E210000}"/>
    <cellStyle name="M" xfId="410" xr:uid="{00000000-0005-0000-0000-00002F210000}"/>
    <cellStyle name="M 2" xfId="12014" xr:uid="{00000000-0005-0000-0000-000030210000}"/>
    <cellStyle name="M_개포동233수량산출서(최종)" xfId="7291" xr:uid="{00000000-0005-0000-0000-000031210000}"/>
    <cellStyle name="M_개포동233수량산출서(최종) 2" xfId="12015" xr:uid="{00000000-0005-0000-0000-000032210000}"/>
    <cellStyle name="M_대치동난초3길외4개소 수량산출서--최종" xfId="7292" xr:uid="{00000000-0005-0000-0000-000033210000}"/>
    <cellStyle name="M_대치동난초3길외4개소 수량산출서--최종 2" xfId="12016" xr:uid="{00000000-0005-0000-0000-000034210000}"/>
    <cellStyle name="M_대현초,은마아파트-수량" xfId="7293" xr:uid="{00000000-0005-0000-0000-000035210000}"/>
    <cellStyle name="M_대현초,은마아파트-수량 2" xfId="12017" xr:uid="{00000000-0005-0000-0000-000036210000}"/>
    <cellStyle name="M_수량산출서" xfId="12018" xr:uid="{00000000-0005-0000-0000-000037210000}"/>
    <cellStyle name="M_수서동한아름내역및수량산출(변경)" xfId="7294" xr:uid="{00000000-0005-0000-0000-000038210000}"/>
    <cellStyle name="M_수서동한아름내역및수량산출(변경) 2" xfId="12019" xr:uid="{00000000-0005-0000-0000-000039210000}"/>
    <cellStyle name="M2" xfId="411" xr:uid="{00000000-0005-0000-0000-00003A210000}"/>
    <cellStyle name="M2 2" xfId="12020" xr:uid="{00000000-0005-0000-0000-00003B210000}"/>
    <cellStyle name="M3" xfId="412" xr:uid="{00000000-0005-0000-0000-00003C210000}"/>
    <cellStyle name="M3 2" xfId="12021" xr:uid="{00000000-0005-0000-0000-00003D210000}"/>
    <cellStyle name="Midtitle" xfId="413" xr:uid="{00000000-0005-0000-0000-00003E210000}"/>
    <cellStyle name="Midtitle 2" xfId="12023" xr:uid="{00000000-0005-0000-0000-00003F210000}"/>
    <cellStyle name="Midtitle 3" xfId="12024" xr:uid="{00000000-0005-0000-0000-000040210000}"/>
    <cellStyle name="Midtitle 4" xfId="12022" xr:uid="{00000000-0005-0000-0000-000041210000}"/>
    <cellStyle name="Milliers [0]_399GC10" xfId="414" xr:uid="{00000000-0005-0000-0000-000042210000}"/>
    <cellStyle name="Milliers_399GC10" xfId="415" xr:uid="{00000000-0005-0000-0000-000043210000}"/>
    <cellStyle name="Model" xfId="416" xr:uid="{00000000-0005-0000-0000-000044210000}"/>
    <cellStyle name="Model 2" xfId="12025" xr:uid="{00000000-0005-0000-0000-000045210000}"/>
    <cellStyle name="Mon?aire [0]_399GC10" xfId="417" xr:uid="{00000000-0005-0000-0000-000046210000}"/>
    <cellStyle name="Mon?aire_399GC10" xfId="418" xr:uid="{00000000-0005-0000-0000-000047210000}"/>
    <cellStyle name="moon" xfId="7295" xr:uid="{00000000-0005-0000-0000-000048210000}"/>
    <cellStyle name="moon 2" xfId="12026" xr:uid="{00000000-0005-0000-0000-000049210000}"/>
    <cellStyle name="MS Proofing Tools" xfId="419" xr:uid="{00000000-0005-0000-0000-00004A210000}"/>
    <cellStyle name="n" xfId="12027" xr:uid="{00000000-0005-0000-0000-00004B210000}"/>
    <cellStyle name="Neutral" xfId="420" xr:uid="{00000000-0005-0000-0000-00004C210000}"/>
    <cellStyle name="no dec" xfId="421" xr:uid="{00000000-0005-0000-0000-00004D210000}"/>
    <cellStyle name="no dec 2" xfId="12028" xr:uid="{00000000-0005-0000-0000-00004E210000}"/>
    <cellStyle name="normal" xfId="422" xr:uid="{00000000-0005-0000-0000-00004F210000}"/>
    <cellStyle name="Normal - Style1" xfId="423" xr:uid="{00000000-0005-0000-0000-000050210000}"/>
    <cellStyle name="Normal - Style1 2" xfId="424" xr:uid="{00000000-0005-0000-0000-000051210000}"/>
    <cellStyle name="Normal - Style1 2 2" xfId="12032" xr:uid="{00000000-0005-0000-0000-000052210000}"/>
    <cellStyle name="Normal - Style1 2 3" xfId="12033" xr:uid="{00000000-0005-0000-0000-000053210000}"/>
    <cellStyle name="Normal - Style1 2 4" xfId="12034" xr:uid="{00000000-0005-0000-0000-000054210000}"/>
    <cellStyle name="Normal - Style1 2 5" xfId="12031" xr:uid="{00000000-0005-0000-0000-000055210000}"/>
    <cellStyle name="Normal - Style1 3" xfId="7296" xr:uid="{00000000-0005-0000-0000-000056210000}"/>
    <cellStyle name="Normal - Style1 3 2" xfId="12036" xr:uid="{00000000-0005-0000-0000-000057210000}"/>
    <cellStyle name="Normal - Style1 3 3" xfId="12035" xr:uid="{00000000-0005-0000-0000-000058210000}"/>
    <cellStyle name="Normal - Style1 4" xfId="12037" xr:uid="{00000000-0005-0000-0000-000059210000}"/>
    <cellStyle name="Normal - Style1 4 2" xfId="12038" xr:uid="{00000000-0005-0000-0000-00005A210000}"/>
    <cellStyle name="Normal - Style1 5" xfId="12039" xr:uid="{00000000-0005-0000-0000-00005B210000}"/>
    <cellStyle name="Normal - Style1 6" xfId="12030" xr:uid="{00000000-0005-0000-0000-00005C210000}"/>
    <cellStyle name="Normal - Style2" xfId="425" xr:uid="{00000000-0005-0000-0000-00005D210000}"/>
    <cellStyle name="Normal - Style2 2" xfId="12040" xr:uid="{00000000-0005-0000-0000-00005E210000}"/>
    <cellStyle name="Normal - Style3" xfId="426" xr:uid="{00000000-0005-0000-0000-00005F210000}"/>
    <cellStyle name="Normal - Style3 2" xfId="12041" xr:uid="{00000000-0005-0000-0000-000060210000}"/>
    <cellStyle name="Normal - Style4" xfId="427" xr:uid="{00000000-0005-0000-0000-000061210000}"/>
    <cellStyle name="Normal - Style4 2" xfId="12042" xr:uid="{00000000-0005-0000-0000-000062210000}"/>
    <cellStyle name="Normal - Style5" xfId="428" xr:uid="{00000000-0005-0000-0000-000063210000}"/>
    <cellStyle name="Normal - Style5 2" xfId="12043" xr:uid="{00000000-0005-0000-0000-000064210000}"/>
    <cellStyle name="Normal - Style6" xfId="429" xr:uid="{00000000-0005-0000-0000-000065210000}"/>
    <cellStyle name="Normal - Style6 2" xfId="12044" xr:uid="{00000000-0005-0000-0000-000066210000}"/>
    <cellStyle name="Normal - Style7" xfId="430" xr:uid="{00000000-0005-0000-0000-000067210000}"/>
    <cellStyle name="Normal - Style7 2" xfId="12045" xr:uid="{00000000-0005-0000-0000-000068210000}"/>
    <cellStyle name="Normal - Style8" xfId="431" xr:uid="{00000000-0005-0000-0000-000069210000}"/>
    <cellStyle name="Normal - Style8 2" xfId="12046" xr:uid="{00000000-0005-0000-0000-00006A210000}"/>
    <cellStyle name="Normal - 유형1" xfId="432" xr:uid="{00000000-0005-0000-0000-00006B210000}"/>
    <cellStyle name="Normal - 유형1 2" xfId="12047" xr:uid="{00000000-0005-0000-0000-00006C210000}"/>
    <cellStyle name="normal 10" xfId="13747" xr:uid="{00000000-0005-0000-0000-00006D210000}"/>
    <cellStyle name="normal 2" xfId="12048" xr:uid="{00000000-0005-0000-0000-00006E210000}"/>
    <cellStyle name="normal 3" xfId="12049" xr:uid="{00000000-0005-0000-0000-00006F210000}"/>
    <cellStyle name="normal 4" xfId="12050" xr:uid="{00000000-0005-0000-0000-000070210000}"/>
    <cellStyle name="normal 5" xfId="12051" xr:uid="{00000000-0005-0000-0000-000071210000}"/>
    <cellStyle name="normal 6" xfId="12052" xr:uid="{00000000-0005-0000-0000-000072210000}"/>
    <cellStyle name="normal 7" xfId="12053" xr:uid="{00000000-0005-0000-0000-000073210000}"/>
    <cellStyle name="normal 8" xfId="12054" xr:uid="{00000000-0005-0000-0000-000074210000}"/>
    <cellStyle name="normal 9" xfId="12029" xr:uid="{00000000-0005-0000-0000-000075210000}"/>
    <cellStyle name="Normal_ SG&amp;A Bridge" xfId="7297" xr:uid="{00000000-0005-0000-0000-000076210000}"/>
    <cellStyle name="Note" xfId="433" xr:uid="{00000000-0005-0000-0000-000077210000}"/>
    <cellStyle name="O" xfId="12055" xr:uid="{00000000-0005-0000-0000-000078210000}"/>
    <cellStyle name="OD" xfId="12056" xr:uid="{00000000-0005-0000-0000-000079210000}"/>
    <cellStyle name="Œ…?æ맖?e [0.00]_laroux" xfId="434" xr:uid="{00000000-0005-0000-0000-00007A210000}"/>
    <cellStyle name="Œ…?æ맖?e_laroux" xfId="435" xr:uid="{00000000-0005-0000-0000-00007B210000}"/>
    <cellStyle name="oft Excel]_x000d__x000a_Comment=The open=/f lines load custom functions into the Paste Function list._x000d__x000a_Maximized=3_x000d__x000a_AutoFormat=" xfId="12057" xr:uid="{00000000-0005-0000-0000-00007C210000}"/>
    <cellStyle name="oh" xfId="7298" xr:uid="{00000000-0005-0000-0000-00007D210000}"/>
    <cellStyle name="oh 2" xfId="12058" xr:uid="{00000000-0005-0000-0000-00007E210000}"/>
    <cellStyle name="Output" xfId="436" xr:uid="{00000000-0005-0000-0000-00007F210000}"/>
    <cellStyle name="Output Single Cell" xfId="12059" xr:uid="{00000000-0005-0000-0000-000080210000}"/>
    <cellStyle name="Package Size" xfId="12060" xr:uid="{00000000-0005-0000-0000-000081210000}"/>
    <cellStyle name="Percent" xfId="437" xr:uid="{00000000-0005-0000-0000-000082210000}"/>
    <cellStyle name="Percent [2]" xfId="438" xr:uid="{00000000-0005-0000-0000-000083210000}"/>
    <cellStyle name="Percent [2] 2" xfId="12062" xr:uid="{00000000-0005-0000-0000-000084210000}"/>
    <cellStyle name="Percent 10" xfId="12063" xr:uid="{00000000-0005-0000-0000-000085210000}"/>
    <cellStyle name="Percent 10 2" xfId="12064" xr:uid="{00000000-0005-0000-0000-000086210000}"/>
    <cellStyle name="Percent 11" xfId="12065" xr:uid="{00000000-0005-0000-0000-000087210000}"/>
    <cellStyle name="Percent 12" xfId="12066" xr:uid="{00000000-0005-0000-0000-000088210000}"/>
    <cellStyle name="Percent 13" xfId="12067" xr:uid="{00000000-0005-0000-0000-000089210000}"/>
    <cellStyle name="Percent 14" xfId="12068" xr:uid="{00000000-0005-0000-0000-00008A210000}"/>
    <cellStyle name="Percent 15" xfId="12069" xr:uid="{00000000-0005-0000-0000-00008B210000}"/>
    <cellStyle name="Percent 16" xfId="12070" xr:uid="{00000000-0005-0000-0000-00008C210000}"/>
    <cellStyle name="Percent 17" xfId="12071" xr:uid="{00000000-0005-0000-0000-00008D210000}"/>
    <cellStyle name="Percent 18" xfId="12072" xr:uid="{00000000-0005-0000-0000-00008E210000}"/>
    <cellStyle name="Percent 19" xfId="12073" xr:uid="{00000000-0005-0000-0000-00008F210000}"/>
    <cellStyle name="Percent 2" xfId="439" xr:uid="{00000000-0005-0000-0000-000090210000}"/>
    <cellStyle name="Percent 2 2" xfId="12075" xr:uid="{00000000-0005-0000-0000-000091210000}"/>
    <cellStyle name="Percent 2 3" xfId="12076" xr:uid="{00000000-0005-0000-0000-000092210000}"/>
    <cellStyle name="Percent 2 4" xfId="12077" xr:uid="{00000000-0005-0000-0000-000093210000}"/>
    <cellStyle name="Percent 2 5" xfId="12074" xr:uid="{00000000-0005-0000-0000-000094210000}"/>
    <cellStyle name="Percent 20" xfId="12078" xr:uid="{00000000-0005-0000-0000-000095210000}"/>
    <cellStyle name="Percent 21" xfId="12079" xr:uid="{00000000-0005-0000-0000-000096210000}"/>
    <cellStyle name="Percent 22" xfId="12061" xr:uid="{00000000-0005-0000-0000-000097210000}"/>
    <cellStyle name="Percent 23" xfId="13748" xr:uid="{00000000-0005-0000-0000-000098210000}"/>
    <cellStyle name="Percent 3" xfId="7299" xr:uid="{00000000-0005-0000-0000-000099210000}"/>
    <cellStyle name="Percent 3 2" xfId="12081" xr:uid="{00000000-0005-0000-0000-00009A210000}"/>
    <cellStyle name="Percent 3 3" xfId="12082" xr:uid="{00000000-0005-0000-0000-00009B210000}"/>
    <cellStyle name="Percent 3 4" xfId="12080" xr:uid="{00000000-0005-0000-0000-00009C210000}"/>
    <cellStyle name="Percent 4" xfId="7438" xr:uid="{00000000-0005-0000-0000-00009D210000}"/>
    <cellStyle name="Percent 4 2" xfId="12084" xr:uid="{00000000-0005-0000-0000-00009E210000}"/>
    <cellStyle name="Percent 4 3" xfId="12083" xr:uid="{00000000-0005-0000-0000-00009F210000}"/>
    <cellStyle name="Percent 5" xfId="7430" xr:uid="{00000000-0005-0000-0000-0000A0210000}"/>
    <cellStyle name="Percent 5 2" xfId="12086" xr:uid="{00000000-0005-0000-0000-0000A1210000}"/>
    <cellStyle name="Percent 5 3" xfId="12085" xr:uid="{00000000-0005-0000-0000-0000A2210000}"/>
    <cellStyle name="Percent 6" xfId="7436" xr:uid="{00000000-0005-0000-0000-0000A3210000}"/>
    <cellStyle name="Percent 6 2" xfId="12088" xr:uid="{00000000-0005-0000-0000-0000A4210000}"/>
    <cellStyle name="Percent 6 3" xfId="12087" xr:uid="{00000000-0005-0000-0000-0000A5210000}"/>
    <cellStyle name="Percent 7" xfId="7429" xr:uid="{00000000-0005-0000-0000-0000A6210000}"/>
    <cellStyle name="Percent 7 2" xfId="12090" xr:uid="{00000000-0005-0000-0000-0000A7210000}"/>
    <cellStyle name="Percent 7 3" xfId="12089" xr:uid="{00000000-0005-0000-0000-0000A8210000}"/>
    <cellStyle name="Percent 8" xfId="7437" xr:uid="{00000000-0005-0000-0000-0000A9210000}"/>
    <cellStyle name="Percent 8 2" xfId="12092" xr:uid="{00000000-0005-0000-0000-0000AA210000}"/>
    <cellStyle name="Percent 8 3" xfId="12091" xr:uid="{00000000-0005-0000-0000-0000AB210000}"/>
    <cellStyle name="Percent 9" xfId="12093" xr:uid="{00000000-0005-0000-0000-0000AC210000}"/>
    <cellStyle name="Percent 9 2" xfId="12094" xr:uid="{00000000-0005-0000-0000-0000AD210000}"/>
    <cellStyle name="Percent_(3활주로토공)-sandmat0905" xfId="7300" xr:uid="{00000000-0005-0000-0000-0000AE210000}"/>
    <cellStyle name="Print Heading" xfId="12095" xr:uid="{00000000-0005-0000-0000-0000AF210000}"/>
    <cellStyle name="Q1" xfId="12096" xr:uid="{00000000-0005-0000-0000-0000B0210000}"/>
    <cellStyle name="Q4" xfId="12097" xr:uid="{00000000-0005-0000-0000-0000B1210000}"/>
    <cellStyle name="Recipe" xfId="12098" xr:uid="{00000000-0005-0000-0000-0000B2210000}"/>
    <cellStyle name="Recipe Heading" xfId="12099" xr:uid="{00000000-0005-0000-0000-0000B3210000}"/>
    <cellStyle name="Revenue" xfId="12100" xr:uid="{00000000-0005-0000-0000-0000B4210000}"/>
    <cellStyle name="RevList" xfId="440" xr:uid="{00000000-0005-0000-0000-0000B5210000}"/>
    <cellStyle name="RevList 2" xfId="12102" xr:uid="{00000000-0005-0000-0000-0000B6210000}"/>
    <cellStyle name="RevList 3" xfId="12103" xr:uid="{00000000-0005-0000-0000-0000B7210000}"/>
    <cellStyle name="RevList 4" xfId="12101" xr:uid="{00000000-0005-0000-0000-0000B8210000}"/>
    <cellStyle name="rld Wide" xfId="441" xr:uid="{00000000-0005-0000-0000-0000B9210000}"/>
    <cellStyle name="rld Wide 2" xfId="12104" xr:uid="{00000000-0005-0000-0000-0000BA210000}"/>
    <cellStyle name="RptTitle" xfId="12105" xr:uid="{00000000-0005-0000-0000-0000BB210000}"/>
    <cellStyle name="s" xfId="12106" xr:uid="{00000000-0005-0000-0000-0000BC210000}"/>
    <cellStyle name="S " xfId="12107" xr:uid="{00000000-0005-0000-0000-0000BD210000}"/>
    <cellStyle name="S  2" xfId="12108" xr:uid="{00000000-0005-0000-0000-0000BE210000}"/>
    <cellStyle name="S  3" xfId="12109" xr:uid="{00000000-0005-0000-0000-0000BF210000}"/>
    <cellStyle name="S  4" xfId="12110" xr:uid="{00000000-0005-0000-0000-0000C0210000}"/>
    <cellStyle name="s 2" xfId="12111" xr:uid="{00000000-0005-0000-0000-0000C1210000}"/>
    <cellStyle name="s 3" xfId="12112" xr:uid="{00000000-0005-0000-0000-0000C2210000}"/>
    <cellStyle name="s 4" xfId="12113" xr:uid="{00000000-0005-0000-0000-0000C3210000}"/>
    <cellStyle name="s 5" xfId="12114" xr:uid="{00000000-0005-0000-0000-0000C4210000}"/>
    <cellStyle name="s 6" xfId="12115" xr:uid="{00000000-0005-0000-0000-0000C5210000}"/>
    <cellStyle name="s 7" xfId="12116" xr:uid="{00000000-0005-0000-0000-0000C6210000}"/>
    <cellStyle name="s 8" xfId="12117" xr:uid="{00000000-0005-0000-0000-0000C7210000}"/>
    <cellStyle name="sh" xfId="7301" xr:uid="{00000000-0005-0000-0000-0000C8210000}"/>
    <cellStyle name="sh 2" xfId="12118" xr:uid="{00000000-0005-0000-0000-0000C9210000}"/>
    <cellStyle name="SHIM" xfId="442" xr:uid="{00000000-0005-0000-0000-0000CA210000}"/>
    <cellStyle name="SHIM 2" xfId="12119" xr:uid="{00000000-0005-0000-0000-0000CB210000}"/>
    <cellStyle name="ssh" xfId="7302" xr:uid="{00000000-0005-0000-0000-0000CC210000}"/>
    <cellStyle name="ssh 2" xfId="12120" xr:uid="{00000000-0005-0000-0000-0000CD210000}"/>
    <cellStyle name="STANDARD" xfId="443" xr:uid="{00000000-0005-0000-0000-0000CE210000}"/>
    <cellStyle name="STD" xfId="444" xr:uid="{00000000-0005-0000-0000-0000CF210000}"/>
    <cellStyle name="subhead" xfId="445" xr:uid="{00000000-0005-0000-0000-0000D0210000}"/>
    <cellStyle name="subhead 2" xfId="12121" xr:uid="{00000000-0005-0000-0000-0000D1210000}"/>
    <cellStyle name="SubHeading" xfId="12122" xr:uid="{00000000-0005-0000-0000-0000D2210000}"/>
    <cellStyle name="Subtotal" xfId="446" xr:uid="{00000000-0005-0000-0000-0000D3210000}"/>
    <cellStyle name="Subtotal 1" xfId="12124" xr:uid="{00000000-0005-0000-0000-0000D4210000}"/>
    <cellStyle name="Subtotal 2" xfId="12125" xr:uid="{00000000-0005-0000-0000-0000D5210000}"/>
    <cellStyle name="Subtotal 3" xfId="12126" xr:uid="{00000000-0005-0000-0000-0000D6210000}"/>
    <cellStyle name="Subtotal 4" xfId="12123" xr:uid="{00000000-0005-0000-0000-0000D7210000}"/>
    <cellStyle name="Suggested Quantity" xfId="12127" xr:uid="{00000000-0005-0000-0000-0000D8210000}"/>
    <cellStyle name="t1" xfId="12128" xr:uid="{00000000-0005-0000-0000-0000D9210000}"/>
    <cellStyle name="testtitle" xfId="447" xr:uid="{00000000-0005-0000-0000-0000DA210000}"/>
    <cellStyle name="testtitle 2" xfId="12130" xr:uid="{00000000-0005-0000-0000-0000DB210000}"/>
    <cellStyle name="testtitle 3" xfId="12131" xr:uid="{00000000-0005-0000-0000-0000DC210000}"/>
    <cellStyle name="testtitle 4" xfId="12129" xr:uid="{00000000-0005-0000-0000-0000DD210000}"/>
    <cellStyle name="þ?b?þ?b?þ?b?þ?b?þ?b?þ?b?þ?b灌þ?b?þ?&lt;?b?þ?b濬þ?b?þ?b?þ昰_x0018_?þ????_x0008_" xfId="12132" xr:uid="{00000000-0005-0000-0000-0000DE210000}"/>
    <cellStyle name="þ൚b⍼þ൪b⎨þൺb⏜þඊb␌þකb濰þඪb瀠þයb灌þ්b炈þ宐&lt;෢b濈þෲb濬þขb瀐þฒb瀰þ昰_x0018_⋸þ㤕䰀ጤܕ_x0008_" xfId="12133" xr:uid="{00000000-0005-0000-0000-0000DF210000}"/>
    <cellStyle name="Title" xfId="448" xr:uid="{00000000-0005-0000-0000-0000E0210000}"/>
    <cellStyle name="title [1]" xfId="449" xr:uid="{00000000-0005-0000-0000-0000E1210000}"/>
    <cellStyle name="title [1] 2" xfId="12135" xr:uid="{00000000-0005-0000-0000-0000E2210000}"/>
    <cellStyle name="title [2]" xfId="450" xr:uid="{00000000-0005-0000-0000-0000E3210000}"/>
    <cellStyle name="title [2] 2" xfId="12136" xr:uid="{00000000-0005-0000-0000-0000E4210000}"/>
    <cellStyle name="Title 2" xfId="451" xr:uid="{00000000-0005-0000-0000-0000E5210000}"/>
    <cellStyle name="Title 3" xfId="12134" xr:uid="{00000000-0005-0000-0000-0000E6210000}"/>
    <cellStyle name="Title 4" xfId="13749" xr:uid="{00000000-0005-0000-0000-0000E7210000}"/>
    <cellStyle name="Title_2007설계지침(기준 및 내역)" xfId="12137" xr:uid="{00000000-0005-0000-0000-0000E8210000}"/>
    <cellStyle name="ton" xfId="452" xr:uid="{00000000-0005-0000-0000-0000E9210000}"/>
    <cellStyle name="ton 2" xfId="12138" xr:uid="{00000000-0005-0000-0000-0000EA210000}"/>
    <cellStyle name="Total" xfId="453" xr:uid="{00000000-0005-0000-0000-0000EB210000}"/>
    <cellStyle name="Total 2" xfId="454" xr:uid="{00000000-0005-0000-0000-0000EC210000}"/>
    <cellStyle name="Total 2 2" xfId="12141" xr:uid="{00000000-0005-0000-0000-0000ED210000}"/>
    <cellStyle name="Total 2 3" xfId="12142" xr:uid="{00000000-0005-0000-0000-0000EE210000}"/>
    <cellStyle name="Total 2 4" xfId="12140" xr:uid="{00000000-0005-0000-0000-0000EF210000}"/>
    <cellStyle name="Total 3" xfId="7303" xr:uid="{00000000-0005-0000-0000-0000F0210000}"/>
    <cellStyle name="Total 3 2" xfId="12143" xr:uid="{00000000-0005-0000-0000-0000F1210000}"/>
    <cellStyle name="Total 4" xfId="12144" xr:uid="{00000000-0005-0000-0000-0000F2210000}"/>
    <cellStyle name="Total 5" xfId="12139" xr:uid="{00000000-0005-0000-0000-0000F3210000}"/>
    <cellStyle name="TotalCurr" xfId="12145" xr:uid="{00000000-0005-0000-0000-0000F4210000}"/>
    <cellStyle name="TotalHdr" xfId="12146" xr:uid="{00000000-0005-0000-0000-0000F5210000}"/>
    <cellStyle name="UM" xfId="455" xr:uid="{00000000-0005-0000-0000-0000F6210000}"/>
    <cellStyle name="UM 2" xfId="12147" xr:uid="{00000000-0005-0000-0000-0000F7210000}"/>
    <cellStyle name="Unprot" xfId="12148" xr:uid="{00000000-0005-0000-0000-0000F8210000}"/>
    <cellStyle name="Unprot$" xfId="12149" xr:uid="{00000000-0005-0000-0000-0000F9210000}"/>
    <cellStyle name="Unprotect" xfId="12150" xr:uid="{00000000-0005-0000-0000-0000FA210000}"/>
    <cellStyle name="W?rung [0]_Ausdruck RUND (D)" xfId="12151" xr:uid="{00000000-0005-0000-0000-0000FB210000}"/>
    <cellStyle name="W?rung_Ausdruck RUND (D)" xfId="12152" xr:uid="{00000000-0005-0000-0000-0000FC210000}"/>
    <cellStyle name="Warning Text" xfId="456" xr:uid="{00000000-0005-0000-0000-0000FD210000}"/>
    <cellStyle name="xht" xfId="12153" xr:uid="{00000000-0005-0000-0000-0000FE210000}"/>
    <cellStyle name="xht 2" xfId="12154" xr:uid="{00000000-0005-0000-0000-0000FF210000}"/>
    <cellStyle name="μU¿¡ ¿A´A CIAIÆU¸μAⓒ" xfId="12155" xr:uid="{00000000-0005-0000-0000-000000220000}"/>
    <cellStyle name="" xfId="7304" xr:uid="{00000000-0005-0000-0000-000001220000}"/>
    <cellStyle name=" 2" xfId="12156" xr:uid="{00000000-0005-0000-0000-000002220000}"/>
    <cellStyle name="가." xfId="457" xr:uid="{00000000-0005-0000-0000-000003220000}"/>
    <cellStyle name="강조색1 2" xfId="7305" xr:uid="{00000000-0005-0000-0000-000004220000}"/>
    <cellStyle name="강조색1 2 2" xfId="12157" xr:uid="{00000000-0005-0000-0000-000005220000}"/>
    <cellStyle name="강조색1 3" xfId="7306" xr:uid="{00000000-0005-0000-0000-000006220000}"/>
    <cellStyle name="강조색1 3 2" xfId="12158" xr:uid="{00000000-0005-0000-0000-000007220000}"/>
    <cellStyle name="강조색2 2" xfId="7307" xr:uid="{00000000-0005-0000-0000-000008220000}"/>
    <cellStyle name="강조색2 2 2" xfId="12159" xr:uid="{00000000-0005-0000-0000-000009220000}"/>
    <cellStyle name="강조색2 3" xfId="7308" xr:uid="{00000000-0005-0000-0000-00000A220000}"/>
    <cellStyle name="강조색2 3 2" xfId="12160" xr:uid="{00000000-0005-0000-0000-00000B220000}"/>
    <cellStyle name="강조색3 2" xfId="7309" xr:uid="{00000000-0005-0000-0000-00000C220000}"/>
    <cellStyle name="강조색3 2 2" xfId="12161" xr:uid="{00000000-0005-0000-0000-00000D220000}"/>
    <cellStyle name="강조색3 3" xfId="7310" xr:uid="{00000000-0005-0000-0000-00000E220000}"/>
    <cellStyle name="강조색3 3 2" xfId="12162" xr:uid="{00000000-0005-0000-0000-00000F220000}"/>
    <cellStyle name="강조색4 2" xfId="7311" xr:uid="{00000000-0005-0000-0000-000010220000}"/>
    <cellStyle name="강조색4 2 2" xfId="12163" xr:uid="{00000000-0005-0000-0000-000011220000}"/>
    <cellStyle name="강조색4 3" xfId="7312" xr:uid="{00000000-0005-0000-0000-000012220000}"/>
    <cellStyle name="강조색4 3 2" xfId="12164" xr:uid="{00000000-0005-0000-0000-000013220000}"/>
    <cellStyle name="강조색5 2" xfId="7313" xr:uid="{00000000-0005-0000-0000-000014220000}"/>
    <cellStyle name="강조색5 2 2" xfId="12165" xr:uid="{00000000-0005-0000-0000-000015220000}"/>
    <cellStyle name="강조색5 3" xfId="7314" xr:uid="{00000000-0005-0000-0000-000016220000}"/>
    <cellStyle name="강조색5 3 2" xfId="12166" xr:uid="{00000000-0005-0000-0000-000017220000}"/>
    <cellStyle name="강조색6 2" xfId="7315" xr:uid="{00000000-0005-0000-0000-000018220000}"/>
    <cellStyle name="강조색6 2 2" xfId="12167" xr:uid="{00000000-0005-0000-0000-000019220000}"/>
    <cellStyle name="강조색6 3" xfId="7316" xr:uid="{00000000-0005-0000-0000-00001A220000}"/>
    <cellStyle name="강조색6 3 2" xfId="12168" xr:uid="{00000000-0005-0000-0000-00001B220000}"/>
    <cellStyle name="경고문 2" xfId="7317" xr:uid="{00000000-0005-0000-0000-00001C220000}"/>
    <cellStyle name="경고문 2 2" xfId="12169" xr:uid="{00000000-0005-0000-0000-00001D220000}"/>
    <cellStyle name="경고문 3" xfId="7318" xr:uid="{00000000-0005-0000-0000-00001E220000}"/>
    <cellStyle name="경고문 3 2" xfId="12170" xr:uid="{00000000-0005-0000-0000-00001F220000}"/>
    <cellStyle name="계" xfId="12171" xr:uid="{00000000-0005-0000-0000-000020220000}"/>
    <cellStyle name="계_99상일위대가" xfId="12172" xr:uid="{00000000-0005-0000-0000-000021220000}"/>
    <cellStyle name="계_설계예산98.하" xfId="12173" xr:uid="{00000000-0005-0000-0000-000022220000}"/>
    <cellStyle name="계_일위대가증" xfId="12174" xr:uid="{00000000-0005-0000-0000-000023220000}"/>
    <cellStyle name="계산 2" xfId="7319" xr:uid="{00000000-0005-0000-0000-000024220000}"/>
    <cellStyle name="계산 2 2" xfId="12175" xr:uid="{00000000-0005-0000-0000-000025220000}"/>
    <cellStyle name="계산 3" xfId="7320" xr:uid="{00000000-0005-0000-0000-000026220000}"/>
    <cellStyle name="계산 3 2" xfId="12176" xr:uid="{00000000-0005-0000-0000-000027220000}"/>
    <cellStyle name="고정소숫점" xfId="458" xr:uid="{00000000-0005-0000-0000-000028220000}"/>
    <cellStyle name="고정소숫점 2" xfId="459" xr:uid="{00000000-0005-0000-0000-000029220000}"/>
    <cellStyle name="고정소숫점 2 2" xfId="12179" xr:uid="{00000000-0005-0000-0000-00002A220000}"/>
    <cellStyle name="고정소숫점 2 3" xfId="12180" xr:uid="{00000000-0005-0000-0000-00002B220000}"/>
    <cellStyle name="고정소숫점 2 4" xfId="12181" xr:uid="{00000000-0005-0000-0000-00002C220000}"/>
    <cellStyle name="고정소숫점 2 5" xfId="12178" xr:uid="{00000000-0005-0000-0000-00002D220000}"/>
    <cellStyle name="고정소숫점 3" xfId="7321" xr:uid="{00000000-0005-0000-0000-00002E220000}"/>
    <cellStyle name="고정소숫점 3 2" xfId="12182" xr:uid="{00000000-0005-0000-0000-00002F220000}"/>
    <cellStyle name="고정소숫점 4" xfId="12177" xr:uid="{00000000-0005-0000-0000-000030220000}"/>
    <cellStyle name="고정출력1" xfId="460" xr:uid="{00000000-0005-0000-0000-000031220000}"/>
    <cellStyle name="고정출력1 2" xfId="461" xr:uid="{00000000-0005-0000-0000-000032220000}"/>
    <cellStyle name="고정출력1 2 2" xfId="12185" xr:uid="{00000000-0005-0000-0000-000033220000}"/>
    <cellStyle name="고정출력1 2 3" xfId="12184" xr:uid="{00000000-0005-0000-0000-000034220000}"/>
    <cellStyle name="고정출력1 3" xfId="7322" xr:uid="{00000000-0005-0000-0000-000035220000}"/>
    <cellStyle name="고정출력1 3 2" xfId="12186" xr:uid="{00000000-0005-0000-0000-000036220000}"/>
    <cellStyle name="고정출력1 4" xfId="12183" xr:uid="{00000000-0005-0000-0000-000037220000}"/>
    <cellStyle name="고정출력2" xfId="462" xr:uid="{00000000-0005-0000-0000-000038220000}"/>
    <cellStyle name="고정출력2 2" xfId="463" xr:uid="{00000000-0005-0000-0000-000039220000}"/>
    <cellStyle name="고정출력2 2 2" xfId="12189" xr:uid="{00000000-0005-0000-0000-00003A220000}"/>
    <cellStyle name="고정출력2 2 3" xfId="12188" xr:uid="{00000000-0005-0000-0000-00003B220000}"/>
    <cellStyle name="고정출력2 3" xfId="7323" xr:uid="{00000000-0005-0000-0000-00003C220000}"/>
    <cellStyle name="고정출력2 3 2" xfId="12190" xr:uid="{00000000-0005-0000-0000-00003D220000}"/>
    <cellStyle name="고정출력2 4" xfId="12187" xr:uid="{00000000-0005-0000-0000-00003E220000}"/>
    <cellStyle name="공사원가계산서(조경)" xfId="464" xr:uid="{00000000-0005-0000-0000-00003F220000}"/>
    <cellStyle name="공사원가계산서(조경) 2" xfId="12191" xr:uid="{00000000-0005-0000-0000-000040220000}"/>
    <cellStyle name="공종" xfId="7324" xr:uid="{00000000-0005-0000-0000-000041220000}"/>
    <cellStyle name="공종 2" xfId="12192" xr:uid="{00000000-0005-0000-0000-000042220000}"/>
    <cellStyle name="咬訌裝?INCOM1" xfId="465" xr:uid="{00000000-0005-0000-0000-000043220000}"/>
    <cellStyle name="咬訌裝?INCOM1 2" xfId="7325" xr:uid="{00000000-0005-0000-0000-000044220000}"/>
    <cellStyle name="咬訌裝?INCOM1 3" xfId="12193" xr:uid="{00000000-0005-0000-0000-000045220000}"/>
    <cellStyle name="咬訌裝?INCOM10" xfId="466" xr:uid="{00000000-0005-0000-0000-000046220000}"/>
    <cellStyle name="咬訌裝?INCOM10 2" xfId="7326" xr:uid="{00000000-0005-0000-0000-000047220000}"/>
    <cellStyle name="咬訌裝?INCOM10 3" xfId="12194" xr:uid="{00000000-0005-0000-0000-000048220000}"/>
    <cellStyle name="咬訌裝?INCOM2" xfId="467" xr:uid="{00000000-0005-0000-0000-000049220000}"/>
    <cellStyle name="咬訌裝?INCOM2 2" xfId="7327" xr:uid="{00000000-0005-0000-0000-00004A220000}"/>
    <cellStyle name="咬訌裝?INCOM2 3" xfId="12195" xr:uid="{00000000-0005-0000-0000-00004B220000}"/>
    <cellStyle name="咬訌裝?INCOM3" xfId="468" xr:uid="{00000000-0005-0000-0000-00004C220000}"/>
    <cellStyle name="咬訌裝?INCOM3 2" xfId="7328" xr:uid="{00000000-0005-0000-0000-00004D220000}"/>
    <cellStyle name="咬訌裝?INCOM3 3" xfId="12196" xr:uid="{00000000-0005-0000-0000-00004E220000}"/>
    <cellStyle name="咬訌裝?INCOM4" xfId="469" xr:uid="{00000000-0005-0000-0000-00004F220000}"/>
    <cellStyle name="咬訌裝?INCOM4 2" xfId="7329" xr:uid="{00000000-0005-0000-0000-000050220000}"/>
    <cellStyle name="咬訌裝?INCOM4 3" xfId="12197" xr:uid="{00000000-0005-0000-0000-000051220000}"/>
    <cellStyle name="咬訌裝?INCOM5" xfId="470" xr:uid="{00000000-0005-0000-0000-000052220000}"/>
    <cellStyle name="咬訌裝?INCOM5 2" xfId="7330" xr:uid="{00000000-0005-0000-0000-000053220000}"/>
    <cellStyle name="咬訌裝?INCOM5 3" xfId="12198" xr:uid="{00000000-0005-0000-0000-000054220000}"/>
    <cellStyle name="咬訌裝?INCOM6" xfId="471" xr:uid="{00000000-0005-0000-0000-000055220000}"/>
    <cellStyle name="咬訌裝?INCOM6 2" xfId="7331" xr:uid="{00000000-0005-0000-0000-000056220000}"/>
    <cellStyle name="咬訌裝?INCOM6 3" xfId="12199" xr:uid="{00000000-0005-0000-0000-000057220000}"/>
    <cellStyle name="咬訌裝?INCOM7" xfId="472" xr:uid="{00000000-0005-0000-0000-000058220000}"/>
    <cellStyle name="咬訌裝?INCOM7 2" xfId="7332" xr:uid="{00000000-0005-0000-0000-000059220000}"/>
    <cellStyle name="咬訌裝?INCOM7 3" xfId="12200" xr:uid="{00000000-0005-0000-0000-00005A220000}"/>
    <cellStyle name="咬訌裝?INCOM8" xfId="473" xr:uid="{00000000-0005-0000-0000-00005B220000}"/>
    <cellStyle name="咬訌裝?INCOM8 2" xfId="7333" xr:uid="{00000000-0005-0000-0000-00005C220000}"/>
    <cellStyle name="咬訌裝?INCOM8 3" xfId="12201" xr:uid="{00000000-0005-0000-0000-00005D220000}"/>
    <cellStyle name="咬訌裝?INCOM9" xfId="474" xr:uid="{00000000-0005-0000-0000-00005E220000}"/>
    <cellStyle name="咬訌裝?INCOM9 2" xfId="7334" xr:uid="{00000000-0005-0000-0000-00005F220000}"/>
    <cellStyle name="咬訌裝?INCOM9 3" xfId="12202" xr:uid="{00000000-0005-0000-0000-000060220000}"/>
    <cellStyle name="咬訌裝?PRIB11" xfId="475" xr:uid="{00000000-0005-0000-0000-000061220000}"/>
    <cellStyle name="咬訌裝?PRIB11 2" xfId="7335" xr:uid="{00000000-0005-0000-0000-000062220000}"/>
    <cellStyle name="咬訌裝?PRIB11 3" xfId="12203" xr:uid="{00000000-0005-0000-0000-000063220000}"/>
    <cellStyle name="국종합건설" xfId="12204" xr:uid="{00000000-0005-0000-0000-000064220000}"/>
    <cellStyle name="그림" xfId="7336" xr:uid="{00000000-0005-0000-0000-000065220000}"/>
    <cellStyle name="그림 2" xfId="12205" xr:uid="{00000000-0005-0000-0000-000066220000}"/>
    <cellStyle name="글꼴" xfId="476" xr:uid="{00000000-0005-0000-0000-000067220000}"/>
    <cellStyle name="금액" xfId="477" xr:uid="{00000000-0005-0000-0000-000068220000}"/>
    <cellStyle name="금액 2" xfId="12207" xr:uid="{00000000-0005-0000-0000-000069220000}"/>
    <cellStyle name="금액 3" xfId="12208" xr:uid="{00000000-0005-0000-0000-00006A220000}"/>
    <cellStyle name="금액 4" xfId="12206" xr:uid="{00000000-0005-0000-0000-00006B220000}"/>
    <cellStyle name="기계" xfId="7337" xr:uid="{00000000-0005-0000-0000-00006C220000}"/>
    <cellStyle name="기계 2" xfId="12210" xr:uid="{00000000-0005-0000-0000-00006D220000}"/>
    <cellStyle name="기계 3" xfId="12209" xr:uid="{00000000-0005-0000-0000-00006E220000}"/>
    <cellStyle name="기본" xfId="7338" xr:uid="{00000000-0005-0000-0000-00006F220000}"/>
    <cellStyle name="기본 2" xfId="12211" xr:uid="{00000000-0005-0000-0000-000070220000}"/>
    <cellStyle name="나쁨 2" xfId="7339" xr:uid="{00000000-0005-0000-0000-000071220000}"/>
    <cellStyle name="나쁨 2 2" xfId="12212" xr:uid="{00000000-0005-0000-0000-000072220000}"/>
    <cellStyle name="나쁨 3" xfId="7340" xr:uid="{00000000-0005-0000-0000-000073220000}"/>
    <cellStyle name="나쁨 3 2" xfId="12213" xr:uid="{00000000-0005-0000-0000-000074220000}"/>
    <cellStyle name="날짜" xfId="478" xr:uid="{00000000-0005-0000-0000-000075220000}"/>
    <cellStyle name="날짜 2" xfId="479" xr:uid="{00000000-0005-0000-0000-000076220000}"/>
    <cellStyle name="날짜 2 2" xfId="12216" xr:uid="{00000000-0005-0000-0000-000077220000}"/>
    <cellStyle name="날짜 2 3" xfId="12215" xr:uid="{00000000-0005-0000-0000-000078220000}"/>
    <cellStyle name="날짜 3" xfId="12217" xr:uid="{00000000-0005-0000-0000-000079220000}"/>
    <cellStyle name="날짜 4" xfId="12214" xr:uid="{00000000-0005-0000-0000-00007A220000}"/>
    <cellStyle name="내역" xfId="480" xr:uid="{00000000-0005-0000-0000-00007B220000}"/>
    <cellStyle name="내역서" xfId="481" xr:uid="{00000000-0005-0000-0000-00007C220000}"/>
    <cellStyle name="내역서 2" xfId="12218" xr:uid="{00000000-0005-0000-0000-00007D220000}"/>
    <cellStyle name="네모제목" xfId="7341" xr:uid="{00000000-0005-0000-0000-00007E220000}"/>
    <cellStyle name="네모제목 2" xfId="12219" xr:uid="{00000000-0005-0000-0000-00007F220000}"/>
    <cellStyle name="노명용" xfId="482" xr:uid="{00000000-0005-0000-0000-000080220000}"/>
    <cellStyle name="단위" xfId="483" xr:uid="{00000000-0005-0000-0000-000081220000}"/>
    <cellStyle name="단위 2" xfId="12220" xr:uid="{00000000-0005-0000-0000-000082220000}"/>
    <cellStyle name="단위(원)" xfId="484" xr:uid="{00000000-0005-0000-0000-000083220000}"/>
    <cellStyle name="단위(원) 2" xfId="12221" xr:uid="{00000000-0005-0000-0000-000084220000}"/>
    <cellStyle name="달러" xfId="485" xr:uid="{00000000-0005-0000-0000-000085220000}"/>
    <cellStyle name="달러 2" xfId="486" xr:uid="{00000000-0005-0000-0000-000086220000}"/>
    <cellStyle name="달러 2 2" xfId="12224" xr:uid="{00000000-0005-0000-0000-000087220000}"/>
    <cellStyle name="달러 2 3" xfId="12223" xr:uid="{00000000-0005-0000-0000-000088220000}"/>
    <cellStyle name="달러 3" xfId="12225" xr:uid="{00000000-0005-0000-0000-000089220000}"/>
    <cellStyle name="달러 4" xfId="12222" xr:uid="{00000000-0005-0000-0000-00008A220000}"/>
    <cellStyle name="뒤에 오는 하이퍼링크" xfId="487" xr:uid="{00000000-0005-0000-0000-00008B220000}"/>
    <cellStyle name="뒤에 오는 하이퍼링크 2" xfId="7342" xr:uid="{00000000-0005-0000-0000-00008C220000}"/>
    <cellStyle name="뒤에 오는 하이퍼링크 2 2" xfId="12228" xr:uid="{00000000-0005-0000-0000-00008D220000}"/>
    <cellStyle name="뒤에 오는 하이퍼링크 2 3" xfId="12227" xr:uid="{00000000-0005-0000-0000-00008E220000}"/>
    <cellStyle name="뒤에 오는 하이퍼링크 3" xfId="12229" xr:uid="{00000000-0005-0000-0000-00008F220000}"/>
    <cellStyle name="뒤에 오는 하이퍼링크 4" xfId="12226" xr:uid="{00000000-0005-0000-0000-000090220000}"/>
    <cellStyle name="똿떓죶Ø괻 [0.00]_PRODUCT DETAIL Q1" xfId="488" xr:uid="{00000000-0005-0000-0000-000091220000}"/>
    <cellStyle name="똿떓죶Ø괻_PRODUCT DETAIL Q1" xfId="489" xr:uid="{00000000-0005-0000-0000-000092220000}"/>
    <cellStyle name="똿뗦먛귟 [0.00]_laroux" xfId="490" xr:uid="{00000000-0005-0000-0000-000093220000}"/>
    <cellStyle name="똿뗦먛귟_laroux" xfId="491" xr:uid="{00000000-0005-0000-0000-000094220000}"/>
    <cellStyle name="라인" xfId="7343" xr:uid="{00000000-0005-0000-0000-000095220000}"/>
    <cellStyle name="라인 2" xfId="12230" xr:uid="{00000000-0005-0000-0000-000096220000}"/>
    <cellStyle name="마이너스키" xfId="492" xr:uid="{00000000-0005-0000-0000-000097220000}"/>
    <cellStyle name="마이너스키 2" xfId="12231" xr:uid="{00000000-0005-0000-0000-000098220000}"/>
    <cellStyle name="머리글행" xfId="12232" xr:uid="{00000000-0005-0000-0000-000099220000}"/>
    <cellStyle name="메모 2" xfId="7344" xr:uid="{00000000-0005-0000-0000-00009A220000}"/>
    <cellStyle name="메모 2 2" xfId="12234" xr:uid="{00000000-0005-0000-0000-00009B220000}"/>
    <cellStyle name="메모 2 2 2" xfId="12235" xr:uid="{00000000-0005-0000-0000-00009C220000}"/>
    <cellStyle name="메모 2 3" xfId="12236" xr:uid="{00000000-0005-0000-0000-00009D220000}"/>
    <cellStyle name="메모 2 4" xfId="12237" xr:uid="{00000000-0005-0000-0000-00009E220000}"/>
    <cellStyle name="메모 2 5" xfId="12233" xr:uid="{00000000-0005-0000-0000-00009F220000}"/>
    <cellStyle name="메모 3" xfId="7345" xr:uid="{00000000-0005-0000-0000-0000A0220000}"/>
    <cellStyle name="메모 3 2" xfId="12238" xr:uid="{00000000-0005-0000-0000-0000A1220000}"/>
    <cellStyle name="묮뎋 [0.00]_PRODUCT DETAIL Q1" xfId="493" xr:uid="{00000000-0005-0000-0000-0000A2220000}"/>
    <cellStyle name="묮뎋_PRODUCT DETAIL Q1" xfId="494" xr:uid="{00000000-0005-0000-0000-0000A3220000}"/>
    <cellStyle name="믅됞 [0.00]_laroux" xfId="495" xr:uid="{00000000-0005-0000-0000-0000A4220000}"/>
    <cellStyle name="믅됞_laroux" xfId="496" xr:uid="{00000000-0005-0000-0000-0000A5220000}"/>
    <cellStyle name="배분" xfId="497" xr:uid="{00000000-0005-0000-0000-0000A6220000}"/>
    <cellStyle name="배분 2" xfId="12239" xr:uid="{00000000-0005-0000-0000-0000A7220000}"/>
    <cellStyle name="백" xfId="498" xr:uid="{00000000-0005-0000-0000-0000A8220000}"/>
    <cellStyle name="백 2" xfId="499" xr:uid="{00000000-0005-0000-0000-0000A9220000}"/>
    <cellStyle name="백 2 2" xfId="12241" xr:uid="{00000000-0005-0000-0000-0000AA220000}"/>
    <cellStyle name="백 2 3" xfId="14713" xr:uid="{00000000-0005-0000-0000-0000AB220000}"/>
    <cellStyle name="백 2 4" xfId="17357" xr:uid="{00000000-0005-0000-0000-0000AC220000}"/>
    <cellStyle name="백 2 5" xfId="15101" xr:uid="{00000000-0005-0000-0000-0000AD220000}"/>
    <cellStyle name="백 2 6" xfId="13754" xr:uid="{00000000-0005-0000-0000-0000AE220000}"/>
    <cellStyle name="백 3" xfId="7346" xr:uid="{00000000-0005-0000-0000-0000AF220000}"/>
    <cellStyle name="백 4" xfId="12240" xr:uid="{00000000-0005-0000-0000-0000B0220000}"/>
    <cellStyle name="백_0.주요자재및 총괄집계표" xfId="500" xr:uid="{00000000-0005-0000-0000-0000B1220000}"/>
    <cellStyle name="백_0.주요자재및 총괄집계표 2" xfId="14714" xr:uid="{00000000-0005-0000-0000-0000B2220000}"/>
    <cellStyle name="백_0.주요자재및 총괄집계표 3" xfId="16257" xr:uid="{00000000-0005-0000-0000-0000B3220000}"/>
    <cellStyle name="백_0.주요자재및 총괄집계표 4" xfId="17506" xr:uid="{00000000-0005-0000-0000-0000B4220000}"/>
    <cellStyle name="백_0.주요자재및 총괄집계표 5" xfId="13755" xr:uid="{00000000-0005-0000-0000-0000B5220000}"/>
    <cellStyle name="백_01-토공_02-배수공" xfId="501" xr:uid="{00000000-0005-0000-0000-0000B6220000}"/>
    <cellStyle name="백_01-토공_02-배수공 2" xfId="12242" xr:uid="{00000000-0005-0000-0000-0000B7220000}"/>
    <cellStyle name="백_01-토공_02-배수공_2.중곡빗물펌프장토공(BOX구간)" xfId="502" xr:uid="{00000000-0005-0000-0000-0000B8220000}"/>
    <cellStyle name="백_01-토공_02-배수공_2.중곡빗물펌프장토공(BOX구간)_개소별_산출근거(1차_6차)_1차집계(080722)" xfId="503" xr:uid="{00000000-0005-0000-0000-0000B9220000}"/>
    <cellStyle name="백_01-토공_02-배수공_2.중곡빗물펌프장토공(BOX구간)_기성청구내역서(1차지시)" xfId="504" xr:uid="{00000000-0005-0000-0000-0000BA220000}"/>
    <cellStyle name="백_01-토공_02-배수공_개소별_산출근거(1차_6차)_1차집계(080722)" xfId="505" xr:uid="{00000000-0005-0000-0000-0000BB220000}"/>
    <cellStyle name="백_01-토공_02-배수공_기성청구내역서(1차지시)" xfId="506" xr:uid="{00000000-0005-0000-0000-0000BC220000}"/>
    <cellStyle name="백_01-토공_02-배수공_남측토공" xfId="507" xr:uid="{00000000-0005-0000-0000-0000BD220000}"/>
    <cellStyle name="백_01-토공_02-배수공_남측토공_2.중곡빗물펌프장토공" xfId="508" xr:uid="{00000000-0005-0000-0000-0000BE220000}"/>
    <cellStyle name="백_01-토공_02-배수공_남측토공_2.중곡빗물펌프장토공_개소별_산출근거(1차_6차)_1차집계(080722)" xfId="509" xr:uid="{00000000-0005-0000-0000-0000BF220000}"/>
    <cellStyle name="백_01-토공_02-배수공_남측토공_2.중곡빗물펌프장토공_기성청구내역서(1차지시)" xfId="510" xr:uid="{00000000-0005-0000-0000-0000C0220000}"/>
    <cellStyle name="백_01-토공_02-배수공_남측토공_개소별_산출근거(1차_6차)_1차집계(080722)" xfId="511" xr:uid="{00000000-0005-0000-0000-0000C1220000}"/>
    <cellStyle name="백_01-토공_02-배수공_남측토공_기성청구내역서(1차지시)" xfId="512" xr:uid="{00000000-0005-0000-0000-0000C2220000}"/>
    <cellStyle name="백_01-토공_02-배수공_남측토공_천호대로남측준공수량(토공)" xfId="513" xr:uid="{00000000-0005-0000-0000-0000C3220000}"/>
    <cellStyle name="백_01-토공_02-배수공_남측토공_천호대로남측준공수량(토공)_개소별_산출근거(1차_6차)_1차집계(080722)" xfId="514" xr:uid="{00000000-0005-0000-0000-0000C4220000}"/>
    <cellStyle name="백_01-토공_02-배수공_남측토공_천호대로남측준공수량(토공)_기성청구내역서(1차지시)" xfId="515" xr:uid="{00000000-0005-0000-0000-0000C5220000}"/>
    <cellStyle name="백_01-토공_02-배수공_내역서(상도동159번지,김주성)" xfId="12243" xr:uid="{00000000-0005-0000-0000-0000C6220000}"/>
    <cellStyle name="백_01-토공_02-배수공_변경내역서" xfId="12244" xr:uid="{00000000-0005-0000-0000-0000C7220000}"/>
    <cellStyle name="백_01-토공_02-배수공_변경내역서4회" xfId="12245" xr:uid="{00000000-0005-0000-0000-0000C8220000}"/>
    <cellStyle name="백_01-토공_02-배수공_설계서" xfId="12246" xr:uid="{00000000-0005-0000-0000-0000C9220000}"/>
    <cellStyle name="백_01-토공_02-배수공_토공" xfId="516" xr:uid="{00000000-0005-0000-0000-0000CA220000}"/>
    <cellStyle name="백_01-토공_02-배수공_토공_2.중곡빗물펌프장토공" xfId="517" xr:uid="{00000000-0005-0000-0000-0000CB220000}"/>
    <cellStyle name="백_01-토공_02-배수공_토공_2.중곡빗물펌프장토공_개소별_산출근거(1차_6차)_1차집계(080722)" xfId="518" xr:uid="{00000000-0005-0000-0000-0000CC220000}"/>
    <cellStyle name="백_01-토공_02-배수공_토공_2.중곡빗물펌프장토공_기성청구내역서(1차지시)" xfId="519" xr:uid="{00000000-0005-0000-0000-0000CD220000}"/>
    <cellStyle name="백_01-토공_02-배수공_토공_개소별_산출근거(1차_6차)_1차집계(080722)" xfId="520" xr:uid="{00000000-0005-0000-0000-0000CE220000}"/>
    <cellStyle name="백_01-토공_02-배수공_토공_기성청구내역서(1차지시)" xfId="521" xr:uid="{00000000-0005-0000-0000-0000CF220000}"/>
    <cellStyle name="백_01-토공_02-배수공_토공_세종대우회토공" xfId="522" xr:uid="{00000000-0005-0000-0000-0000D0220000}"/>
    <cellStyle name="백_01-토공_02-배수공_토공_세종대우회토공_개소별_산출근거(1차_6차)_1차집계(080722)" xfId="523" xr:uid="{00000000-0005-0000-0000-0000D1220000}"/>
    <cellStyle name="백_01-토공_02-배수공_토공_세종대우회토공_기성청구내역서(1차지시)" xfId="524" xr:uid="{00000000-0005-0000-0000-0000D2220000}"/>
    <cellStyle name="백_01-토공_02-배수공_토공_오거리토공" xfId="525" xr:uid="{00000000-0005-0000-0000-0000D3220000}"/>
    <cellStyle name="백_01-토공_02-배수공_토공_오거리토공_개소별_산출근거(1차_6차)_1차집계(080722)" xfId="526" xr:uid="{00000000-0005-0000-0000-0000D4220000}"/>
    <cellStyle name="백_01-토공_02-배수공_토공_오거리토공_기성청구내역서(1차지시)" xfId="527" xr:uid="{00000000-0005-0000-0000-0000D5220000}"/>
    <cellStyle name="백_01-토공_02-배수공_토공_중곡빗물펌프장토공" xfId="528" xr:uid="{00000000-0005-0000-0000-0000D6220000}"/>
    <cellStyle name="백_01-토공_02-배수공_토공_중곡빗물펌프장토공_개소별_산출근거(1차_6차)_1차집계(080722)" xfId="529" xr:uid="{00000000-0005-0000-0000-0000D7220000}"/>
    <cellStyle name="백_01-토공_02-배수공_토공_중곡빗물펌프장토공_기성청구내역서(1차지시)" xfId="530" xr:uid="{00000000-0005-0000-0000-0000D8220000}"/>
    <cellStyle name="백_01-토공_02-배수공_토공_중곡빗물펌프장토공1" xfId="531" xr:uid="{00000000-0005-0000-0000-0000D9220000}"/>
    <cellStyle name="백_01-토공_02-배수공_토공_중곡빗물펌프장토공1_개소별_산출근거(1차_6차)_1차집계(080722)" xfId="532" xr:uid="{00000000-0005-0000-0000-0000DA220000}"/>
    <cellStyle name="백_01-토공_02-배수공_토공_중곡빗물펌프장토공1_기성청구내역서(1차지시)" xfId="533" xr:uid="{00000000-0005-0000-0000-0000DB220000}"/>
    <cellStyle name="백_01-토공_02-배수공_토공_중곡펌프장토공1" xfId="534" xr:uid="{00000000-0005-0000-0000-0000DC220000}"/>
    <cellStyle name="백_01-토공_02-배수공_토공_중곡펌프장토공1_개소별_산출근거(1차_6차)_1차집계(080722)" xfId="535" xr:uid="{00000000-0005-0000-0000-0000DD220000}"/>
    <cellStyle name="백_01-토공_02-배수공_토공_중곡펌프장토공1_기성청구내역서(1차지시)" xfId="536" xr:uid="{00000000-0005-0000-0000-0000DE220000}"/>
    <cellStyle name="백_01-토공_02-배수공_토공_천호대로남측준공수량(토공)" xfId="537" xr:uid="{00000000-0005-0000-0000-0000DF220000}"/>
    <cellStyle name="백_01-토공_02-배수공_토공_천호대로남측준공수량(토공)_개소별_산출근거(1차_6차)_1차집계(080722)" xfId="538" xr:uid="{00000000-0005-0000-0000-0000E0220000}"/>
    <cellStyle name="백_01-토공_02-배수공_토공_천호대로남측준공수량(토공)_기성청구내역서(1차지시)" xfId="539" xr:uid="{00000000-0005-0000-0000-0000E1220000}"/>
    <cellStyle name="백_01-토공_02-배수공_토공_한국화장품토공" xfId="540" xr:uid="{00000000-0005-0000-0000-0000E2220000}"/>
    <cellStyle name="백_01-토공_02-배수공_토공_한국화장품토공_개소별_산출근거(1차_6차)_1차집계(080722)" xfId="541" xr:uid="{00000000-0005-0000-0000-0000E3220000}"/>
    <cellStyle name="백_01-토공_02-배수공_토공_한국화장품토공_기성청구내역서(1차지시)" xfId="542" xr:uid="{00000000-0005-0000-0000-0000E4220000}"/>
    <cellStyle name="백_01-토공_02-배수공_폐기물처리내역서" xfId="12247" xr:uid="{00000000-0005-0000-0000-0000E5220000}"/>
    <cellStyle name="백_01-토공_02-배수공_폐기물처리내역서_변경내역서" xfId="12248" xr:uid="{00000000-0005-0000-0000-0000E6220000}"/>
    <cellStyle name="백_01-토공_02-배수공_폐기물처리내역서_변경내역서4회" xfId="12249" xr:uid="{00000000-0005-0000-0000-0000E7220000}"/>
    <cellStyle name="백_01-토공_02-배수공_폐기물처리내역서_중앙로폐기물내역서" xfId="12250" xr:uid="{00000000-0005-0000-0000-0000E8220000}"/>
    <cellStyle name="백_01-토공_02-배수공_폐기물처리내역서_중앙로폐기물내역서_변경내역서" xfId="12251" xr:uid="{00000000-0005-0000-0000-0000E9220000}"/>
    <cellStyle name="백_01-토공_02-배수공_폐기물처리내역서_중앙로폐기물내역서_변경내역서4회" xfId="12252" xr:uid="{00000000-0005-0000-0000-0000EA220000}"/>
    <cellStyle name="백_02-배수공" xfId="543" xr:uid="{00000000-0005-0000-0000-0000EB220000}"/>
    <cellStyle name="백_02-배수공 2" xfId="12253" xr:uid="{00000000-0005-0000-0000-0000EC220000}"/>
    <cellStyle name="백_02-배수공_02-반중력식옹벽" xfId="544" xr:uid="{00000000-0005-0000-0000-0000ED220000}"/>
    <cellStyle name="백_02-배수공_02-반중력식옹벽 2" xfId="12254" xr:uid="{00000000-0005-0000-0000-0000EE220000}"/>
    <cellStyle name="백_02-배수공_02-반중력식옹벽_2.중곡빗물펌프장토공(BOX구간)" xfId="545" xr:uid="{00000000-0005-0000-0000-0000EF220000}"/>
    <cellStyle name="백_02-배수공_02-반중력식옹벽_2.중곡빗물펌프장토공(BOX구간)_개소별_산출근거(1차_6차)_1차집계(080722)" xfId="546" xr:uid="{00000000-0005-0000-0000-0000F0220000}"/>
    <cellStyle name="백_02-배수공_02-반중력식옹벽_2.중곡빗물펌프장토공(BOX구간)_기성청구내역서(1차지시)" xfId="547" xr:uid="{00000000-0005-0000-0000-0000F1220000}"/>
    <cellStyle name="백_02-배수공_02-반중력식옹벽_개소별_산출근거(1차_6차)_1차집계(080722)" xfId="548" xr:uid="{00000000-0005-0000-0000-0000F2220000}"/>
    <cellStyle name="백_02-배수공_02-반중력식옹벽_기성청구내역서(1차지시)" xfId="549" xr:uid="{00000000-0005-0000-0000-0000F3220000}"/>
    <cellStyle name="백_02-배수공_02-반중력식옹벽_남측토공" xfId="550" xr:uid="{00000000-0005-0000-0000-0000F4220000}"/>
    <cellStyle name="백_02-배수공_02-반중력식옹벽_남측토공_2.중곡빗물펌프장토공" xfId="551" xr:uid="{00000000-0005-0000-0000-0000F5220000}"/>
    <cellStyle name="백_02-배수공_02-반중력식옹벽_남측토공_2.중곡빗물펌프장토공_개소별_산출근거(1차_6차)_1차집계(080722)" xfId="552" xr:uid="{00000000-0005-0000-0000-0000F6220000}"/>
    <cellStyle name="백_02-배수공_02-반중력식옹벽_남측토공_2.중곡빗물펌프장토공_기성청구내역서(1차지시)" xfId="553" xr:uid="{00000000-0005-0000-0000-0000F7220000}"/>
    <cellStyle name="백_02-배수공_02-반중력식옹벽_남측토공_개소별_산출근거(1차_6차)_1차집계(080722)" xfId="554" xr:uid="{00000000-0005-0000-0000-0000F8220000}"/>
    <cellStyle name="백_02-배수공_02-반중력식옹벽_남측토공_기성청구내역서(1차지시)" xfId="555" xr:uid="{00000000-0005-0000-0000-0000F9220000}"/>
    <cellStyle name="백_02-배수공_02-반중력식옹벽_남측토공_천호대로남측준공수량(토공)" xfId="556" xr:uid="{00000000-0005-0000-0000-0000FA220000}"/>
    <cellStyle name="백_02-배수공_02-반중력식옹벽_남측토공_천호대로남측준공수량(토공)_개소별_산출근거(1차_6차)_1차집계(080722)" xfId="557" xr:uid="{00000000-0005-0000-0000-0000FB220000}"/>
    <cellStyle name="백_02-배수공_02-반중력식옹벽_남측토공_천호대로남측준공수량(토공)_기성청구내역서(1차지시)" xfId="558" xr:uid="{00000000-0005-0000-0000-0000FC220000}"/>
    <cellStyle name="백_02-배수공_02-반중력식옹벽_내역서(상도동159번지,김주성)" xfId="12255" xr:uid="{00000000-0005-0000-0000-0000FD220000}"/>
    <cellStyle name="백_02-배수공_02-반중력식옹벽_설계서" xfId="12256" xr:uid="{00000000-0005-0000-0000-0000FE220000}"/>
    <cellStyle name="백_02-배수공_02-반중력식옹벽_토공" xfId="559" xr:uid="{00000000-0005-0000-0000-0000FF220000}"/>
    <cellStyle name="백_02-배수공_02-반중력식옹벽_토공_2.중곡빗물펌프장토공" xfId="560" xr:uid="{00000000-0005-0000-0000-000000230000}"/>
    <cellStyle name="백_02-배수공_02-반중력식옹벽_토공_2.중곡빗물펌프장토공_개소별_산출근거(1차_6차)_1차집계(080722)" xfId="561" xr:uid="{00000000-0005-0000-0000-000001230000}"/>
    <cellStyle name="백_02-배수공_02-반중력식옹벽_토공_2.중곡빗물펌프장토공_기성청구내역서(1차지시)" xfId="562" xr:uid="{00000000-0005-0000-0000-000002230000}"/>
    <cellStyle name="백_02-배수공_02-반중력식옹벽_토공_개소별_산출근거(1차_6차)_1차집계(080722)" xfId="563" xr:uid="{00000000-0005-0000-0000-000003230000}"/>
    <cellStyle name="백_02-배수공_02-반중력식옹벽_토공_기성청구내역서(1차지시)" xfId="564" xr:uid="{00000000-0005-0000-0000-000004230000}"/>
    <cellStyle name="백_02-배수공_02-반중력식옹벽_토공_세종대우회토공" xfId="565" xr:uid="{00000000-0005-0000-0000-000005230000}"/>
    <cellStyle name="백_02-배수공_02-반중력식옹벽_토공_세종대우회토공_개소별_산출근거(1차_6차)_1차집계(080722)" xfId="566" xr:uid="{00000000-0005-0000-0000-000006230000}"/>
    <cellStyle name="백_02-배수공_02-반중력식옹벽_토공_세종대우회토공_기성청구내역서(1차지시)" xfId="567" xr:uid="{00000000-0005-0000-0000-000007230000}"/>
    <cellStyle name="백_02-배수공_02-반중력식옹벽_토공_오거리토공" xfId="568" xr:uid="{00000000-0005-0000-0000-000008230000}"/>
    <cellStyle name="백_02-배수공_02-반중력식옹벽_토공_오거리토공_개소별_산출근거(1차_6차)_1차집계(080722)" xfId="569" xr:uid="{00000000-0005-0000-0000-000009230000}"/>
    <cellStyle name="백_02-배수공_02-반중력식옹벽_토공_오거리토공_기성청구내역서(1차지시)" xfId="570" xr:uid="{00000000-0005-0000-0000-00000A230000}"/>
    <cellStyle name="백_02-배수공_02-반중력식옹벽_토공_중곡빗물펌프장토공" xfId="571" xr:uid="{00000000-0005-0000-0000-00000B230000}"/>
    <cellStyle name="백_02-배수공_02-반중력식옹벽_토공_중곡빗물펌프장토공_개소별_산출근거(1차_6차)_1차집계(080722)" xfId="572" xr:uid="{00000000-0005-0000-0000-00000C230000}"/>
    <cellStyle name="백_02-배수공_02-반중력식옹벽_토공_중곡빗물펌프장토공_기성청구내역서(1차지시)" xfId="573" xr:uid="{00000000-0005-0000-0000-00000D230000}"/>
    <cellStyle name="백_02-배수공_02-반중력식옹벽_토공_중곡빗물펌프장토공1" xfId="574" xr:uid="{00000000-0005-0000-0000-00000E230000}"/>
    <cellStyle name="백_02-배수공_02-반중력식옹벽_토공_중곡빗물펌프장토공1_개소별_산출근거(1차_6차)_1차집계(080722)" xfId="575" xr:uid="{00000000-0005-0000-0000-00000F230000}"/>
    <cellStyle name="백_02-배수공_02-반중력식옹벽_토공_중곡빗물펌프장토공1_기성청구내역서(1차지시)" xfId="576" xr:uid="{00000000-0005-0000-0000-000010230000}"/>
    <cellStyle name="백_02-배수공_02-반중력식옹벽_토공_중곡펌프장토공1" xfId="577" xr:uid="{00000000-0005-0000-0000-000011230000}"/>
    <cellStyle name="백_02-배수공_02-반중력식옹벽_토공_중곡펌프장토공1_개소별_산출근거(1차_6차)_1차집계(080722)" xfId="578" xr:uid="{00000000-0005-0000-0000-000012230000}"/>
    <cellStyle name="백_02-배수공_02-반중력식옹벽_토공_중곡펌프장토공1_기성청구내역서(1차지시)" xfId="579" xr:uid="{00000000-0005-0000-0000-000013230000}"/>
    <cellStyle name="백_02-배수공_02-반중력식옹벽_토공_천호대로남측준공수량(토공)" xfId="580" xr:uid="{00000000-0005-0000-0000-000014230000}"/>
    <cellStyle name="백_02-배수공_02-반중력식옹벽_토공_천호대로남측준공수량(토공)_개소별_산출근거(1차_6차)_1차집계(080722)" xfId="581" xr:uid="{00000000-0005-0000-0000-000015230000}"/>
    <cellStyle name="백_02-배수공_02-반중력식옹벽_토공_천호대로남측준공수량(토공)_기성청구내역서(1차지시)" xfId="582" xr:uid="{00000000-0005-0000-0000-000016230000}"/>
    <cellStyle name="백_02-배수공_02-반중력식옹벽_토공_한국화장품토공" xfId="583" xr:uid="{00000000-0005-0000-0000-000017230000}"/>
    <cellStyle name="백_02-배수공_02-반중력식옹벽_토공_한국화장품토공_개소별_산출근거(1차_6차)_1차집계(080722)" xfId="584" xr:uid="{00000000-0005-0000-0000-000018230000}"/>
    <cellStyle name="백_02-배수공_02-반중력식옹벽_토공_한국화장품토공_기성청구내역서(1차지시)" xfId="585" xr:uid="{00000000-0005-0000-0000-000019230000}"/>
    <cellStyle name="백_02-배수공_02-배수공" xfId="586" xr:uid="{00000000-0005-0000-0000-00001A230000}"/>
    <cellStyle name="백_02-배수공_02-배수공 2" xfId="12257" xr:uid="{00000000-0005-0000-0000-00001B230000}"/>
    <cellStyle name="백_02-배수공_02-배수공_2.중곡빗물펌프장토공(BOX구간)" xfId="587" xr:uid="{00000000-0005-0000-0000-00001C230000}"/>
    <cellStyle name="백_02-배수공_02-배수공_2.중곡빗물펌프장토공(BOX구간)_개소별_산출근거(1차_6차)_1차집계(080722)" xfId="588" xr:uid="{00000000-0005-0000-0000-00001D230000}"/>
    <cellStyle name="백_02-배수공_02-배수공_2.중곡빗물펌프장토공(BOX구간)_기성청구내역서(1차지시)" xfId="589" xr:uid="{00000000-0005-0000-0000-00001E230000}"/>
    <cellStyle name="백_02-배수공_02-배수공_개소별_산출근거(1차_6차)_1차집계(080722)" xfId="590" xr:uid="{00000000-0005-0000-0000-00001F230000}"/>
    <cellStyle name="백_02-배수공_02-배수공_기성청구내역서(1차지시)" xfId="591" xr:uid="{00000000-0005-0000-0000-000020230000}"/>
    <cellStyle name="백_02-배수공_02-배수공_남측토공" xfId="592" xr:uid="{00000000-0005-0000-0000-000021230000}"/>
    <cellStyle name="백_02-배수공_02-배수공_남측토공_2.중곡빗물펌프장토공" xfId="593" xr:uid="{00000000-0005-0000-0000-000022230000}"/>
    <cellStyle name="백_02-배수공_02-배수공_남측토공_2.중곡빗물펌프장토공_개소별_산출근거(1차_6차)_1차집계(080722)" xfId="594" xr:uid="{00000000-0005-0000-0000-000023230000}"/>
    <cellStyle name="백_02-배수공_02-배수공_남측토공_2.중곡빗물펌프장토공_기성청구내역서(1차지시)" xfId="595" xr:uid="{00000000-0005-0000-0000-000024230000}"/>
    <cellStyle name="백_02-배수공_02-배수공_남측토공_개소별_산출근거(1차_6차)_1차집계(080722)" xfId="596" xr:uid="{00000000-0005-0000-0000-000025230000}"/>
    <cellStyle name="백_02-배수공_02-배수공_남측토공_기성청구내역서(1차지시)" xfId="597" xr:uid="{00000000-0005-0000-0000-000026230000}"/>
    <cellStyle name="백_02-배수공_02-배수공_남측토공_천호대로남측준공수량(토공)" xfId="598" xr:uid="{00000000-0005-0000-0000-000027230000}"/>
    <cellStyle name="백_02-배수공_02-배수공_남측토공_천호대로남측준공수량(토공)_개소별_산출근거(1차_6차)_1차집계(080722)" xfId="599" xr:uid="{00000000-0005-0000-0000-000028230000}"/>
    <cellStyle name="백_02-배수공_02-배수공_남측토공_천호대로남측준공수량(토공)_기성청구내역서(1차지시)" xfId="600" xr:uid="{00000000-0005-0000-0000-000029230000}"/>
    <cellStyle name="백_02-배수공_02-배수공_내역서(상도동159번지,김주성)" xfId="12258" xr:uid="{00000000-0005-0000-0000-00002A230000}"/>
    <cellStyle name="백_02-배수공_02-배수공_변경내역서" xfId="12259" xr:uid="{00000000-0005-0000-0000-00002B230000}"/>
    <cellStyle name="백_02-배수공_02-배수공_변경내역서4회" xfId="12260" xr:uid="{00000000-0005-0000-0000-00002C230000}"/>
    <cellStyle name="백_02-배수공_02-배수공_설계서" xfId="12261" xr:uid="{00000000-0005-0000-0000-00002D230000}"/>
    <cellStyle name="백_02-배수공_02-배수공_토공" xfId="601" xr:uid="{00000000-0005-0000-0000-00002E230000}"/>
    <cellStyle name="백_02-배수공_02-배수공_토공_2.중곡빗물펌프장토공" xfId="602" xr:uid="{00000000-0005-0000-0000-00002F230000}"/>
    <cellStyle name="백_02-배수공_02-배수공_토공_2.중곡빗물펌프장토공_개소별_산출근거(1차_6차)_1차집계(080722)" xfId="603" xr:uid="{00000000-0005-0000-0000-000030230000}"/>
    <cellStyle name="백_02-배수공_02-배수공_토공_2.중곡빗물펌프장토공_기성청구내역서(1차지시)" xfId="604" xr:uid="{00000000-0005-0000-0000-000031230000}"/>
    <cellStyle name="백_02-배수공_02-배수공_토공_개소별_산출근거(1차_6차)_1차집계(080722)" xfId="605" xr:uid="{00000000-0005-0000-0000-000032230000}"/>
    <cellStyle name="백_02-배수공_02-배수공_토공_기성청구내역서(1차지시)" xfId="606" xr:uid="{00000000-0005-0000-0000-000033230000}"/>
    <cellStyle name="백_02-배수공_02-배수공_토공_세종대우회토공" xfId="607" xr:uid="{00000000-0005-0000-0000-000034230000}"/>
    <cellStyle name="백_02-배수공_02-배수공_토공_세종대우회토공_개소별_산출근거(1차_6차)_1차집계(080722)" xfId="608" xr:uid="{00000000-0005-0000-0000-000035230000}"/>
    <cellStyle name="백_02-배수공_02-배수공_토공_세종대우회토공_기성청구내역서(1차지시)" xfId="609" xr:uid="{00000000-0005-0000-0000-000036230000}"/>
    <cellStyle name="백_02-배수공_02-배수공_토공_오거리토공" xfId="610" xr:uid="{00000000-0005-0000-0000-000037230000}"/>
    <cellStyle name="백_02-배수공_02-배수공_토공_오거리토공_개소별_산출근거(1차_6차)_1차집계(080722)" xfId="611" xr:uid="{00000000-0005-0000-0000-000038230000}"/>
    <cellStyle name="백_02-배수공_02-배수공_토공_오거리토공_기성청구내역서(1차지시)" xfId="612" xr:uid="{00000000-0005-0000-0000-000039230000}"/>
    <cellStyle name="백_02-배수공_02-배수공_토공_중곡빗물펌프장토공" xfId="613" xr:uid="{00000000-0005-0000-0000-00003A230000}"/>
    <cellStyle name="백_02-배수공_02-배수공_토공_중곡빗물펌프장토공_개소별_산출근거(1차_6차)_1차집계(080722)" xfId="614" xr:uid="{00000000-0005-0000-0000-00003B230000}"/>
    <cellStyle name="백_02-배수공_02-배수공_토공_중곡빗물펌프장토공_기성청구내역서(1차지시)" xfId="615" xr:uid="{00000000-0005-0000-0000-00003C230000}"/>
    <cellStyle name="백_02-배수공_02-배수공_토공_중곡빗물펌프장토공1" xfId="616" xr:uid="{00000000-0005-0000-0000-00003D230000}"/>
    <cellStyle name="백_02-배수공_02-배수공_토공_중곡빗물펌프장토공1_개소별_산출근거(1차_6차)_1차집계(080722)" xfId="617" xr:uid="{00000000-0005-0000-0000-00003E230000}"/>
    <cellStyle name="백_02-배수공_02-배수공_토공_중곡빗물펌프장토공1_기성청구내역서(1차지시)" xfId="618" xr:uid="{00000000-0005-0000-0000-00003F230000}"/>
    <cellStyle name="백_02-배수공_02-배수공_토공_중곡펌프장토공1" xfId="619" xr:uid="{00000000-0005-0000-0000-000040230000}"/>
    <cellStyle name="백_02-배수공_02-배수공_토공_중곡펌프장토공1_개소별_산출근거(1차_6차)_1차집계(080722)" xfId="620" xr:uid="{00000000-0005-0000-0000-000041230000}"/>
    <cellStyle name="백_02-배수공_02-배수공_토공_중곡펌프장토공1_기성청구내역서(1차지시)" xfId="621" xr:uid="{00000000-0005-0000-0000-000042230000}"/>
    <cellStyle name="백_02-배수공_02-배수공_토공_천호대로남측준공수량(토공)" xfId="622" xr:uid="{00000000-0005-0000-0000-000043230000}"/>
    <cellStyle name="백_02-배수공_02-배수공_토공_천호대로남측준공수량(토공)_개소별_산출근거(1차_6차)_1차집계(080722)" xfId="623" xr:uid="{00000000-0005-0000-0000-000044230000}"/>
    <cellStyle name="백_02-배수공_02-배수공_토공_천호대로남측준공수량(토공)_기성청구내역서(1차지시)" xfId="624" xr:uid="{00000000-0005-0000-0000-000045230000}"/>
    <cellStyle name="백_02-배수공_02-배수공_토공_한국화장품토공" xfId="625" xr:uid="{00000000-0005-0000-0000-000046230000}"/>
    <cellStyle name="백_02-배수공_02-배수공_토공_한국화장품토공_개소별_산출근거(1차_6차)_1차집계(080722)" xfId="626" xr:uid="{00000000-0005-0000-0000-000047230000}"/>
    <cellStyle name="백_02-배수공_02-배수공_토공_한국화장품토공_기성청구내역서(1차지시)" xfId="627" xr:uid="{00000000-0005-0000-0000-000048230000}"/>
    <cellStyle name="백_02-배수공_02-배수공_폐기물처리내역서" xfId="12262" xr:uid="{00000000-0005-0000-0000-000049230000}"/>
    <cellStyle name="백_02-배수공_02-배수공_폐기물처리내역서_변경내역서" xfId="12263" xr:uid="{00000000-0005-0000-0000-00004A230000}"/>
    <cellStyle name="백_02-배수공_02-배수공_폐기물처리내역서_변경내역서4회" xfId="12264" xr:uid="{00000000-0005-0000-0000-00004B230000}"/>
    <cellStyle name="백_02-배수공_02-배수공_폐기물처리내역서_중앙로폐기물내역서" xfId="12265" xr:uid="{00000000-0005-0000-0000-00004C230000}"/>
    <cellStyle name="백_02-배수공_02-배수공_폐기물처리내역서_중앙로폐기물내역서_변경내역서" xfId="12266" xr:uid="{00000000-0005-0000-0000-00004D230000}"/>
    <cellStyle name="백_02-배수공_02-배수공_폐기물처리내역서_중앙로폐기물내역서_변경내역서4회" xfId="12267" xr:uid="{00000000-0005-0000-0000-00004E230000}"/>
    <cellStyle name="백_02-배수공_2.중곡빗물펌프장토공(BOX구간)" xfId="628" xr:uid="{00000000-0005-0000-0000-00004F230000}"/>
    <cellStyle name="백_02-배수공_2.중곡빗물펌프장토공(BOX구간)_개소별_산출근거(1차_6차)_1차집계(080722)" xfId="629" xr:uid="{00000000-0005-0000-0000-000050230000}"/>
    <cellStyle name="백_02-배수공_2.중곡빗물펌프장토공(BOX구간)_기성청구내역서(1차지시)" xfId="630" xr:uid="{00000000-0005-0000-0000-000051230000}"/>
    <cellStyle name="백_02-배수공_가평조서" xfId="631" xr:uid="{00000000-0005-0000-0000-000052230000}"/>
    <cellStyle name="백_02-배수공_가평조서_2.중곡빗물펌프장토공(BOX구간)" xfId="632" xr:uid="{00000000-0005-0000-0000-000053230000}"/>
    <cellStyle name="백_02-배수공_가평조서_2.중곡빗물펌프장토공(BOX구간)_개소별_산출근거(1차_6차)_1차집계(080722)" xfId="633" xr:uid="{00000000-0005-0000-0000-000054230000}"/>
    <cellStyle name="백_02-배수공_가평조서_2.중곡빗물펌프장토공(BOX구간)_기성청구내역서(1차지시)" xfId="634" xr:uid="{00000000-0005-0000-0000-000055230000}"/>
    <cellStyle name="백_02-배수공_가평조서_개소별_산출근거(1차_6차)_1차집계(080722)" xfId="635" xr:uid="{00000000-0005-0000-0000-000056230000}"/>
    <cellStyle name="백_02-배수공_가평조서_기성청구내역서(1차지시)" xfId="636" xr:uid="{00000000-0005-0000-0000-000057230000}"/>
    <cellStyle name="백_02-배수공_개소별_산출근거(1차_6차)_1차집계(080722)" xfId="637" xr:uid="{00000000-0005-0000-0000-000058230000}"/>
    <cellStyle name="백_02-배수공_기성청구내역서(1차지시)" xfId="638" xr:uid="{00000000-0005-0000-0000-000059230000}"/>
    <cellStyle name="백_02-배수공_남측토공" xfId="639" xr:uid="{00000000-0005-0000-0000-00005A230000}"/>
    <cellStyle name="백_02-배수공_남측토공_2.중곡빗물펌프장토공" xfId="640" xr:uid="{00000000-0005-0000-0000-00005B230000}"/>
    <cellStyle name="백_02-배수공_남측토공_2.중곡빗물펌프장토공_개소별_산출근거(1차_6차)_1차집계(080722)" xfId="641" xr:uid="{00000000-0005-0000-0000-00005C230000}"/>
    <cellStyle name="백_02-배수공_남측토공_2.중곡빗물펌프장토공_기성청구내역서(1차지시)" xfId="642" xr:uid="{00000000-0005-0000-0000-00005D230000}"/>
    <cellStyle name="백_02-배수공_남측토공_개소별_산출근거(1차_6차)_1차집계(080722)" xfId="643" xr:uid="{00000000-0005-0000-0000-00005E230000}"/>
    <cellStyle name="백_02-배수공_남측토공_기성청구내역서(1차지시)" xfId="644" xr:uid="{00000000-0005-0000-0000-00005F230000}"/>
    <cellStyle name="백_02-배수공_남측토공_천호대로남측준공수량(토공)" xfId="645" xr:uid="{00000000-0005-0000-0000-000060230000}"/>
    <cellStyle name="백_02-배수공_남측토공_천호대로남측준공수량(토공)_개소별_산출근거(1차_6차)_1차집계(080722)" xfId="646" xr:uid="{00000000-0005-0000-0000-000061230000}"/>
    <cellStyle name="백_02-배수공_남측토공_천호대로남측준공수량(토공)_기성청구내역서(1차지시)" xfId="647" xr:uid="{00000000-0005-0000-0000-000062230000}"/>
    <cellStyle name="백_02-배수공_내역서(상도동159번지,김주성)" xfId="12268" xr:uid="{00000000-0005-0000-0000-000063230000}"/>
    <cellStyle name="백_02-배수공_반중력" xfId="648" xr:uid="{00000000-0005-0000-0000-000064230000}"/>
    <cellStyle name="백_02-배수공_반중력 2" xfId="12269" xr:uid="{00000000-0005-0000-0000-000065230000}"/>
    <cellStyle name="백_02-배수공_반중력_2.중곡빗물펌프장토공(BOX구간)" xfId="649" xr:uid="{00000000-0005-0000-0000-000066230000}"/>
    <cellStyle name="백_02-배수공_반중력_2.중곡빗물펌프장토공(BOX구간)_개소별_산출근거(1차_6차)_1차집계(080722)" xfId="650" xr:uid="{00000000-0005-0000-0000-000067230000}"/>
    <cellStyle name="백_02-배수공_반중력_2.중곡빗물펌프장토공(BOX구간)_기성청구내역서(1차지시)" xfId="651" xr:uid="{00000000-0005-0000-0000-000068230000}"/>
    <cellStyle name="백_02-배수공_반중력_개소별_산출근거(1차_6차)_1차집계(080722)" xfId="652" xr:uid="{00000000-0005-0000-0000-000069230000}"/>
    <cellStyle name="백_02-배수공_반중력_기성청구내역서(1차지시)" xfId="653" xr:uid="{00000000-0005-0000-0000-00006A230000}"/>
    <cellStyle name="백_02-배수공_반중력_남측토공" xfId="654" xr:uid="{00000000-0005-0000-0000-00006B230000}"/>
    <cellStyle name="백_02-배수공_반중력_남측토공_2.중곡빗물펌프장토공" xfId="655" xr:uid="{00000000-0005-0000-0000-00006C230000}"/>
    <cellStyle name="백_02-배수공_반중력_남측토공_2.중곡빗물펌프장토공_개소별_산출근거(1차_6차)_1차집계(080722)" xfId="656" xr:uid="{00000000-0005-0000-0000-00006D230000}"/>
    <cellStyle name="백_02-배수공_반중력_남측토공_2.중곡빗물펌프장토공_기성청구내역서(1차지시)" xfId="657" xr:uid="{00000000-0005-0000-0000-00006E230000}"/>
    <cellStyle name="백_02-배수공_반중력_남측토공_개소별_산출근거(1차_6차)_1차집계(080722)" xfId="658" xr:uid="{00000000-0005-0000-0000-00006F230000}"/>
    <cellStyle name="백_02-배수공_반중력_남측토공_기성청구내역서(1차지시)" xfId="659" xr:uid="{00000000-0005-0000-0000-000070230000}"/>
    <cellStyle name="백_02-배수공_반중력_남측토공_천호대로남측준공수량(토공)" xfId="660" xr:uid="{00000000-0005-0000-0000-000071230000}"/>
    <cellStyle name="백_02-배수공_반중력_남측토공_천호대로남측준공수량(토공)_개소별_산출근거(1차_6차)_1차집계(080722)" xfId="661" xr:uid="{00000000-0005-0000-0000-000072230000}"/>
    <cellStyle name="백_02-배수공_반중력_남측토공_천호대로남측준공수량(토공)_기성청구내역서(1차지시)" xfId="662" xr:uid="{00000000-0005-0000-0000-000073230000}"/>
    <cellStyle name="백_02-배수공_반중력_내역서(상도동159번지,김주성)" xfId="12270" xr:uid="{00000000-0005-0000-0000-000074230000}"/>
    <cellStyle name="백_02-배수공_반중력_설계서" xfId="12271" xr:uid="{00000000-0005-0000-0000-000075230000}"/>
    <cellStyle name="백_02-배수공_반중력_토공" xfId="663" xr:uid="{00000000-0005-0000-0000-000076230000}"/>
    <cellStyle name="백_02-배수공_반중력_토공_2.중곡빗물펌프장토공" xfId="664" xr:uid="{00000000-0005-0000-0000-000077230000}"/>
    <cellStyle name="백_02-배수공_반중력_토공_2.중곡빗물펌프장토공_개소별_산출근거(1차_6차)_1차집계(080722)" xfId="665" xr:uid="{00000000-0005-0000-0000-000078230000}"/>
    <cellStyle name="백_02-배수공_반중력_토공_2.중곡빗물펌프장토공_기성청구내역서(1차지시)" xfId="666" xr:uid="{00000000-0005-0000-0000-000079230000}"/>
    <cellStyle name="백_02-배수공_반중력_토공_개소별_산출근거(1차_6차)_1차집계(080722)" xfId="667" xr:uid="{00000000-0005-0000-0000-00007A230000}"/>
    <cellStyle name="백_02-배수공_반중력_토공_기성청구내역서(1차지시)" xfId="668" xr:uid="{00000000-0005-0000-0000-00007B230000}"/>
    <cellStyle name="백_02-배수공_반중력_토공_세종대우회토공" xfId="669" xr:uid="{00000000-0005-0000-0000-00007C230000}"/>
    <cellStyle name="백_02-배수공_반중력_토공_세종대우회토공_개소별_산출근거(1차_6차)_1차집계(080722)" xfId="670" xr:uid="{00000000-0005-0000-0000-00007D230000}"/>
    <cellStyle name="백_02-배수공_반중력_토공_세종대우회토공_기성청구내역서(1차지시)" xfId="671" xr:uid="{00000000-0005-0000-0000-00007E230000}"/>
    <cellStyle name="백_02-배수공_반중력_토공_오거리토공" xfId="672" xr:uid="{00000000-0005-0000-0000-00007F230000}"/>
    <cellStyle name="백_02-배수공_반중력_토공_오거리토공_개소별_산출근거(1차_6차)_1차집계(080722)" xfId="673" xr:uid="{00000000-0005-0000-0000-000080230000}"/>
    <cellStyle name="백_02-배수공_반중력_토공_오거리토공_기성청구내역서(1차지시)" xfId="674" xr:uid="{00000000-0005-0000-0000-000081230000}"/>
    <cellStyle name="백_02-배수공_반중력_토공_중곡빗물펌프장토공" xfId="675" xr:uid="{00000000-0005-0000-0000-000082230000}"/>
    <cellStyle name="백_02-배수공_반중력_토공_중곡빗물펌프장토공_개소별_산출근거(1차_6차)_1차집계(080722)" xfId="676" xr:uid="{00000000-0005-0000-0000-000083230000}"/>
    <cellStyle name="백_02-배수공_반중력_토공_중곡빗물펌프장토공_기성청구내역서(1차지시)" xfId="677" xr:uid="{00000000-0005-0000-0000-000084230000}"/>
    <cellStyle name="백_02-배수공_반중력_토공_중곡빗물펌프장토공1" xfId="678" xr:uid="{00000000-0005-0000-0000-000085230000}"/>
    <cellStyle name="백_02-배수공_반중력_토공_중곡빗물펌프장토공1_개소별_산출근거(1차_6차)_1차집계(080722)" xfId="679" xr:uid="{00000000-0005-0000-0000-000086230000}"/>
    <cellStyle name="백_02-배수공_반중력_토공_중곡빗물펌프장토공1_기성청구내역서(1차지시)" xfId="680" xr:uid="{00000000-0005-0000-0000-000087230000}"/>
    <cellStyle name="백_02-배수공_반중력_토공_중곡펌프장토공1" xfId="681" xr:uid="{00000000-0005-0000-0000-000088230000}"/>
    <cellStyle name="백_02-배수공_반중력_토공_중곡펌프장토공1_개소별_산출근거(1차_6차)_1차집계(080722)" xfId="682" xr:uid="{00000000-0005-0000-0000-000089230000}"/>
    <cellStyle name="백_02-배수공_반중력_토공_중곡펌프장토공1_기성청구내역서(1차지시)" xfId="683" xr:uid="{00000000-0005-0000-0000-00008A230000}"/>
    <cellStyle name="백_02-배수공_반중력_토공_천호대로남측준공수량(토공)" xfId="684" xr:uid="{00000000-0005-0000-0000-00008B230000}"/>
    <cellStyle name="백_02-배수공_반중력_토공_천호대로남측준공수량(토공)_개소별_산출근거(1차_6차)_1차집계(080722)" xfId="685" xr:uid="{00000000-0005-0000-0000-00008C230000}"/>
    <cellStyle name="백_02-배수공_반중력_토공_천호대로남측준공수량(토공)_기성청구내역서(1차지시)" xfId="686" xr:uid="{00000000-0005-0000-0000-00008D230000}"/>
    <cellStyle name="백_02-배수공_반중력_토공_한국화장품토공" xfId="687" xr:uid="{00000000-0005-0000-0000-00008E230000}"/>
    <cellStyle name="백_02-배수공_반중력_토공_한국화장품토공_개소별_산출근거(1차_6차)_1차집계(080722)" xfId="688" xr:uid="{00000000-0005-0000-0000-00008F230000}"/>
    <cellStyle name="백_02-배수공_반중력_토공_한국화장품토공_기성청구내역서(1차지시)" xfId="689" xr:uid="{00000000-0005-0000-0000-000090230000}"/>
    <cellStyle name="백_02-배수공_변경내역서" xfId="12272" xr:uid="{00000000-0005-0000-0000-000091230000}"/>
    <cellStyle name="백_02-배수공_변경내역서4회" xfId="12273" xr:uid="{00000000-0005-0000-0000-000092230000}"/>
    <cellStyle name="백_02-배수공_설계서" xfId="12274" xr:uid="{00000000-0005-0000-0000-000093230000}"/>
    <cellStyle name="백_02-배수공_옹벽" xfId="690" xr:uid="{00000000-0005-0000-0000-000094230000}"/>
    <cellStyle name="백_02-배수공_옹벽_2.중곡빗물펌프장토공(BOX구간)" xfId="691" xr:uid="{00000000-0005-0000-0000-000095230000}"/>
    <cellStyle name="백_02-배수공_옹벽_2.중곡빗물펌프장토공(BOX구간)_개소별_산출근거(1차_6차)_1차집계(080722)" xfId="692" xr:uid="{00000000-0005-0000-0000-000096230000}"/>
    <cellStyle name="백_02-배수공_옹벽_2.중곡빗물펌프장토공(BOX구간)_기성청구내역서(1차지시)" xfId="693" xr:uid="{00000000-0005-0000-0000-000097230000}"/>
    <cellStyle name="백_02-배수공_옹벽_개소별_산출근거(1차_6차)_1차집계(080722)" xfId="694" xr:uid="{00000000-0005-0000-0000-000098230000}"/>
    <cellStyle name="백_02-배수공_옹벽_기성청구내역서(1차지시)" xfId="695" xr:uid="{00000000-0005-0000-0000-000099230000}"/>
    <cellStyle name="백_02-배수공_토공" xfId="696" xr:uid="{00000000-0005-0000-0000-00009A230000}"/>
    <cellStyle name="백_02-배수공_토공_2.중곡빗물펌프장토공" xfId="697" xr:uid="{00000000-0005-0000-0000-00009B230000}"/>
    <cellStyle name="백_02-배수공_토공_2.중곡빗물펌프장토공_개소별_산출근거(1차_6차)_1차집계(080722)" xfId="698" xr:uid="{00000000-0005-0000-0000-00009C230000}"/>
    <cellStyle name="백_02-배수공_토공_2.중곡빗물펌프장토공_기성청구내역서(1차지시)" xfId="699" xr:uid="{00000000-0005-0000-0000-00009D230000}"/>
    <cellStyle name="백_02-배수공_토공_개소별_산출근거(1차_6차)_1차집계(080722)" xfId="700" xr:uid="{00000000-0005-0000-0000-00009E230000}"/>
    <cellStyle name="백_02-배수공_토공_기성청구내역서(1차지시)" xfId="701" xr:uid="{00000000-0005-0000-0000-00009F230000}"/>
    <cellStyle name="백_02-배수공_토공_세종대우회토공" xfId="702" xr:uid="{00000000-0005-0000-0000-0000A0230000}"/>
    <cellStyle name="백_02-배수공_토공_세종대우회토공_개소별_산출근거(1차_6차)_1차집계(080722)" xfId="703" xr:uid="{00000000-0005-0000-0000-0000A1230000}"/>
    <cellStyle name="백_02-배수공_토공_세종대우회토공_기성청구내역서(1차지시)" xfId="704" xr:uid="{00000000-0005-0000-0000-0000A2230000}"/>
    <cellStyle name="백_02-배수공_토공_오거리토공" xfId="705" xr:uid="{00000000-0005-0000-0000-0000A3230000}"/>
    <cellStyle name="백_02-배수공_토공_오거리토공_개소별_산출근거(1차_6차)_1차집계(080722)" xfId="706" xr:uid="{00000000-0005-0000-0000-0000A4230000}"/>
    <cellStyle name="백_02-배수공_토공_오거리토공_기성청구내역서(1차지시)" xfId="707" xr:uid="{00000000-0005-0000-0000-0000A5230000}"/>
    <cellStyle name="백_02-배수공_토공_중곡빗물펌프장토공" xfId="708" xr:uid="{00000000-0005-0000-0000-0000A6230000}"/>
    <cellStyle name="백_02-배수공_토공_중곡빗물펌프장토공_개소별_산출근거(1차_6차)_1차집계(080722)" xfId="709" xr:uid="{00000000-0005-0000-0000-0000A7230000}"/>
    <cellStyle name="백_02-배수공_토공_중곡빗물펌프장토공_기성청구내역서(1차지시)" xfId="710" xr:uid="{00000000-0005-0000-0000-0000A8230000}"/>
    <cellStyle name="백_02-배수공_토공_중곡빗물펌프장토공1" xfId="711" xr:uid="{00000000-0005-0000-0000-0000A9230000}"/>
    <cellStyle name="백_02-배수공_토공_중곡빗물펌프장토공1_개소별_산출근거(1차_6차)_1차집계(080722)" xfId="712" xr:uid="{00000000-0005-0000-0000-0000AA230000}"/>
    <cellStyle name="백_02-배수공_토공_중곡빗물펌프장토공1_기성청구내역서(1차지시)" xfId="713" xr:uid="{00000000-0005-0000-0000-0000AB230000}"/>
    <cellStyle name="백_02-배수공_토공_중곡펌프장토공1" xfId="714" xr:uid="{00000000-0005-0000-0000-0000AC230000}"/>
    <cellStyle name="백_02-배수공_토공_중곡펌프장토공1_개소별_산출근거(1차_6차)_1차집계(080722)" xfId="715" xr:uid="{00000000-0005-0000-0000-0000AD230000}"/>
    <cellStyle name="백_02-배수공_토공_중곡펌프장토공1_기성청구내역서(1차지시)" xfId="716" xr:uid="{00000000-0005-0000-0000-0000AE230000}"/>
    <cellStyle name="백_02-배수공_토공_천호대로남측준공수량(토공)" xfId="717" xr:uid="{00000000-0005-0000-0000-0000AF230000}"/>
    <cellStyle name="백_02-배수공_토공_천호대로남측준공수량(토공)_개소별_산출근거(1차_6차)_1차집계(080722)" xfId="718" xr:uid="{00000000-0005-0000-0000-0000B0230000}"/>
    <cellStyle name="백_02-배수공_토공_천호대로남측준공수량(토공)_기성청구내역서(1차지시)" xfId="719" xr:uid="{00000000-0005-0000-0000-0000B1230000}"/>
    <cellStyle name="백_02-배수공_토공_한국화장품토공" xfId="720" xr:uid="{00000000-0005-0000-0000-0000B2230000}"/>
    <cellStyle name="백_02-배수공_토공_한국화장품토공_개소별_산출근거(1차_6차)_1차집계(080722)" xfId="721" xr:uid="{00000000-0005-0000-0000-0000B3230000}"/>
    <cellStyle name="백_02-배수공_토공_한국화장품토공_기성청구내역서(1차지시)" xfId="722" xr:uid="{00000000-0005-0000-0000-0000B4230000}"/>
    <cellStyle name="백_02-배수공_폐기물처리내역서" xfId="12275" xr:uid="{00000000-0005-0000-0000-0000B5230000}"/>
    <cellStyle name="백_02-배수공_폐기물처리내역서_변경내역서" xfId="12276" xr:uid="{00000000-0005-0000-0000-0000B6230000}"/>
    <cellStyle name="백_02-배수공_폐기물처리내역서_변경내역서4회" xfId="12277" xr:uid="{00000000-0005-0000-0000-0000B7230000}"/>
    <cellStyle name="백_02-배수공_폐기물처리내역서_중앙로폐기물내역서" xfId="12278" xr:uid="{00000000-0005-0000-0000-0000B8230000}"/>
    <cellStyle name="백_02-배수공_폐기물처리내역서_중앙로폐기물내역서_변경내역서" xfId="12279" xr:uid="{00000000-0005-0000-0000-0000B9230000}"/>
    <cellStyle name="백_02-배수공_폐기물처리내역서_중앙로폐기물내역서_변경내역서4회" xfId="12280" xr:uid="{00000000-0005-0000-0000-0000BA230000}"/>
    <cellStyle name="백_02-배수공_포장조서" xfId="723" xr:uid="{00000000-0005-0000-0000-0000BB230000}"/>
    <cellStyle name="백_02-배수공_포장조서_2.중곡빗물펌프장토공(BOX구간)" xfId="724" xr:uid="{00000000-0005-0000-0000-0000BC230000}"/>
    <cellStyle name="백_02-배수공_포장조서_2.중곡빗물펌프장토공(BOX구간)_개소별_산출근거(1차_6차)_1차집계(080722)" xfId="725" xr:uid="{00000000-0005-0000-0000-0000BD230000}"/>
    <cellStyle name="백_02-배수공_포장조서_2.중곡빗물펌프장토공(BOX구간)_기성청구내역서(1차지시)" xfId="726" xr:uid="{00000000-0005-0000-0000-0000BE230000}"/>
    <cellStyle name="백_02-배수공_포장조서_개소별_산출근거(1차_6차)_1차집계(080722)" xfId="727" xr:uid="{00000000-0005-0000-0000-0000BF230000}"/>
    <cellStyle name="백_02-배수공_포장조서_기성청구내역서(1차지시)" xfId="728" xr:uid="{00000000-0005-0000-0000-0000C0230000}"/>
    <cellStyle name="백_04-3.B-LINE" xfId="729" xr:uid="{00000000-0005-0000-0000-0000C1230000}"/>
    <cellStyle name="백_04-3.B-LINE 2" xfId="14715" xr:uid="{00000000-0005-0000-0000-0000C2230000}"/>
    <cellStyle name="백_04-3.B-LINE 3" xfId="16251" xr:uid="{00000000-0005-0000-0000-0000C3230000}"/>
    <cellStyle name="백_04-3.B-LINE 4" xfId="15105" xr:uid="{00000000-0005-0000-0000-0000C4230000}"/>
    <cellStyle name="백_04-3.B-LINE 5" xfId="13756" xr:uid="{00000000-0005-0000-0000-0000C5230000}"/>
    <cellStyle name="백_04-포장공_02-배수공" xfId="730" xr:uid="{00000000-0005-0000-0000-0000C6230000}"/>
    <cellStyle name="백_04-포장공_02-배수공 2" xfId="12281" xr:uid="{00000000-0005-0000-0000-0000C7230000}"/>
    <cellStyle name="백_04-포장공_02-배수공_2.중곡빗물펌프장토공(BOX구간)" xfId="731" xr:uid="{00000000-0005-0000-0000-0000C8230000}"/>
    <cellStyle name="백_04-포장공_02-배수공_2.중곡빗물펌프장토공(BOX구간)_개소별_산출근거(1차_6차)_1차집계(080722)" xfId="732" xr:uid="{00000000-0005-0000-0000-0000C9230000}"/>
    <cellStyle name="백_04-포장공_02-배수공_2.중곡빗물펌프장토공(BOX구간)_기성청구내역서(1차지시)" xfId="733" xr:uid="{00000000-0005-0000-0000-0000CA230000}"/>
    <cellStyle name="백_04-포장공_02-배수공_개소별_산출근거(1차_6차)_1차집계(080722)" xfId="734" xr:uid="{00000000-0005-0000-0000-0000CB230000}"/>
    <cellStyle name="백_04-포장공_02-배수공_기성청구내역서(1차지시)" xfId="735" xr:uid="{00000000-0005-0000-0000-0000CC230000}"/>
    <cellStyle name="백_04-포장공_02-배수공_남측토공" xfId="736" xr:uid="{00000000-0005-0000-0000-0000CD230000}"/>
    <cellStyle name="백_04-포장공_02-배수공_남측토공_2.중곡빗물펌프장토공" xfId="737" xr:uid="{00000000-0005-0000-0000-0000CE230000}"/>
    <cellStyle name="백_04-포장공_02-배수공_남측토공_2.중곡빗물펌프장토공_개소별_산출근거(1차_6차)_1차집계(080722)" xfId="738" xr:uid="{00000000-0005-0000-0000-0000CF230000}"/>
    <cellStyle name="백_04-포장공_02-배수공_남측토공_2.중곡빗물펌프장토공_기성청구내역서(1차지시)" xfId="739" xr:uid="{00000000-0005-0000-0000-0000D0230000}"/>
    <cellStyle name="백_04-포장공_02-배수공_남측토공_개소별_산출근거(1차_6차)_1차집계(080722)" xfId="740" xr:uid="{00000000-0005-0000-0000-0000D1230000}"/>
    <cellStyle name="백_04-포장공_02-배수공_남측토공_기성청구내역서(1차지시)" xfId="741" xr:uid="{00000000-0005-0000-0000-0000D2230000}"/>
    <cellStyle name="백_04-포장공_02-배수공_남측토공_천호대로남측준공수량(토공)" xfId="742" xr:uid="{00000000-0005-0000-0000-0000D3230000}"/>
    <cellStyle name="백_04-포장공_02-배수공_남측토공_천호대로남측준공수량(토공)_개소별_산출근거(1차_6차)_1차집계(080722)" xfId="743" xr:uid="{00000000-0005-0000-0000-0000D4230000}"/>
    <cellStyle name="백_04-포장공_02-배수공_남측토공_천호대로남측준공수량(토공)_기성청구내역서(1차지시)" xfId="744" xr:uid="{00000000-0005-0000-0000-0000D5230000}"/>
    <cellStyle name="백_04-포장공_02-배수공_내역서(상도동159번지,김주성)" xfId="12282" xr:uid="{00000000-0005-0000-0000-0000D6230000}"/>
    <cellStyle name="백_04-포장공_02-배수공_변경내역서" xfId="12283" xr:uid="{00000000-0005-0000-0000-0000D7230000}"/>
    <cellStyle name="백_04-포장공_02-배수공_변경내역서4회" xfId="12284" xr:uid="{00000000-0005-0000-0000-0000D8230000}"/>
    <cellStyle name="백_04-포장공_02-배수공_설계서" xfId="12285" xr:uid="{00000000-0005-0000-0000-0000D9230000}"/>
    <cellStyle name="백_04-포장공_02-배수공_토공" xfId="745" xr:uid="{00000000-0005-0000-0000-0000DA230000}"/>
    <cellStyle name="백_04-포장공_02-배수공_토공_2.중곡빗물펌프장토공" xfId="746" xr:uid="{00000000-0005-0000-0000-0000DB230000}"/>
    <cellStyle name="백_04-포장공_02-배수공_토공_2.중곡빗물펌프장토공_개소별_산출근거(1차_6차)_1차집계(080722)" xfId="747" xr:uid="{00000000-0005-0000-0000-0000DC230000}"/>
    <cellStyle name="백_04-포장공_02-배수공_토공_2.중곡빗물펌프장토공_기성청구내역서(1차지시)" xfId="748" xr:uid="{00000000-0005-0000-0000-0000DD230000}"/>
    <cellStyle name="백_04-포장공_02-배수공_토공_개소별_산출근거(1차_6차)_1차집계(080722)" xfId="749" xr:uid="{00000000-0005-0000-0000-0000DE230000}"/>
    <cellStyle name="백_04-포장공_02-배수공_토공_기성청구내역서(1차지시)" xfId="750" xr:uid="{00000000-0005-0000-0000-0000DF230000}"/>
    <cellStyle name="백_04-포장공_02-배수공_토공_세종대우회토공" xfId="751" xr:uid="{00000000-0005-0000-0000-0000E0230000}"/>
    <cellStyle name="백_04-포장공_02-배수공_토공_세종대우회토공_개소별_산출근거(1차_6차)_1차집계(080722)" xfId="752" xr:uid="{00000000-0005-0000-0000-0000E1230000}"/>
    <cellStyle name="백_04-포장공_02-배수공_토공_세종대우회토공_기성청구내역서(1차지시)" xfId="753" xr:uid="{00000000-0005-0000-0000-0000E2230000}"/>
    <cellStyle name="백_04-포장공_02-배수공_토공_오거리토공" xfId="754" xr:uid="{00000000-0005-0000-0000-0000E3230000}"/>
    <cellStyle name="백_04-포장공_02-배수공_토공_오거리토공_개소별_산출근거(1차_6차)_1차집계(080722)" xfId="755" xr:uid="{00000000-0005-0000-0000-0000E4230000}"/>
    <cellStyle name="백_04-포장공_02-배수공_토공_오거리토공_기성청구내역서(1차지시)" xfId="756" xr:uid="{00000000-0005-0000-0000-0000E5230000}"/>
    <cellStyle name="백_04-포장공_02-배수공_토공_중곡빗물펌프장토공" xfId="757" xr:uid="{00000000-0005-0000-0000-0000E6230000}"/>
    <cellStyle name="백_04-포장공_02-배수공_토공_중곡빗물펌프장토공_개소별_산출근거(1차_6차)_1차집계(080722)" xfId="758" xr:uid="{00000000-0005-0000-0000-0000E7230000}"/>
    <cellStyle name="백_04-포장공_02-배수공_토공_중곡빗물펌프장토공_기성청구내역서(1차지시)" xfId="759" xr:uid="{00000000-0005-0000-0000-0000E8230000}"/>
    <cellStyle name="백_04-포장공_02-배수공_토공_중곡빗물펌프장토공1" xfId="760" xr:uid="{00000000-0005-0000-0000-0000E9230000}"/>
    <cellStyle name="백_04-포장공_02-배수공_토공_중곡빗물펌프장토공1_개소별_산출근거(1차_6차)_1차집계(080722)" xfId="761" xr:uid="{00000000-0005-0000-0000-0000EA230000}"/>
    <cellStyle name="백_04-포장공_02-배수공_토공_중곡빗물펌프장토공1_기성청구내역서(1차지시)" xfId="762" xr:uid="{00000000-0005-0000-0000-0000EB230000}"/>
    <cellStyle name="백_04-포장공_02-배수공_토공_중곡펌프장토공1" xfId="763" xr:uid="{00000000-0005-0000-0000-0000EC230000}"/>
    <cellStyle name="백_04-포장공_02-배수공_토공_중곡펌프장토공1_개소별_산출근거(1차_6차)_1차집계(080722)" xfId="764" xr:uid="{00000000-0005-0000-0000-0000ED230000}"/>
    <cellStyle name="백_04-포장공_02-배수공_토공_중곡펌프장토공1_기성청구내역서(1차지시)" xfId="765" xr:uid="{00000000-0005-0000-0000-0000EE230000}"/>
    <cellStyle name="백_04-포장공_02-배수공_토공_천호대로남측준공수량(토공)" xfId="766" xr:uid="{00000000-0005-0000-0000-0000EF230000}"/>
    <cellStyle name="백_04-포장공_02-배수공_토공_천호대로남측준공수량(토공)_개소별_산출근거(1차_6차)_1차집계(080722)" xfId="767" xr:uid="{00000000-0005-0000-0000-0000F0230000}"/>
    <cellStyle name="백_04-포장공_02-배수공_토공_천호대로남측준공수량(토공)_기성청구내역서(1차지시)" xfId="768" xr:uid="{00000000-0005-0000-0000-0000F1230000}"/>
    <cellStyle name="백_04-포장공_02-배수공_토공_한국화장품토공" xfId="769" xr:uid="{00000000-0005-0000-0000-0000F2230000}"/>
    <cellStyle name="백_04-포장공_02-배수공_토공_한국화장품토공_개소별_산출근거(1차_6차)_1차집계(080722)" xfId="770" xr:uid="{00000000-0005-0000-0000-0000F3230000}"/>
    <cellStyle name="백_04-포장공_02-배수공_토공_한국화장품토공_기성청구내역서(1차지시)" xfId="771" xr:uid="{00000000-0005-0000-0000-0000F4230000}"/>
    <cellStyle name="백_04-포장공_02-배수공_폐기물처리내역서" xfId="12286" xr:uid="{00000000-0005-0000-0000-0000F5230000}"/>
    <cellStyle name="백_04-포장공_02-배수공_폐기물처리내역서_변경내역서" xfId="12287" xr:uid="{00000000-0005-0000-0000-0000F6230000}"/>
    <cellStyle name="백_04-포장공_02-배수공_폐기물처리내역서_변경내역서4회" xfId="12288" xr:uid="{00000000-0005-0000-0000-0000F7230000}"/>
    <cellStyle name="백_04-포장공_02-배수공_폐기물처리내역서_중앙로폐기물내역서" xfId="12289" xr:uid="{00000000-0005-0000-0000-0000F8230000}"/>
    <cellStyle name="백_04-포장공_02-배수공_폐기물처리내역서_중앙로폐기물내역서_변경내역서" xfId="12290" xr:uid="{00000000-0005-0000-0000-0000F9230000}"/>
    <cellStyle name="백_04-포장공_02-배수공_폐기물처리내역서_중앙로폐기물내역서_변경내역서4회" xfId="12291" xr:uid="{00000000-0005-0000-0000-0000FA230000}"/>
    <cellStyle name="백_05.구내배관토공" xfId="772" xr:uid="{00000000-0005-0000-0000-0000FB230000}"/>
    <cellStyle name="백_05.구내배관토공 2" xfId="14739" xr:uid="{00000000-0005-0000-0000-0000FC230000}"/>
    <cellStyle name="백_05.구내배관토공 3" xfId="16238" xr:uid="{00000000-0005-0000-0000-0000FD230000}"/>
    <cellStyle name="백_05.구내배관토공 4" xfId="15106" xr:uid="{00000000-0005-0000-0000-0000FE230000}"/>
    <cellStyle name="백_05.구내배관토공 5" xfId="13757" xr:uid="{00000000-0005-0000-0000-0000FF230000}"/>
    <cellStyle name="백_06-부대공_02-배수공" xfId="773" xr:uid="{00000000-0005-0000-0000-000000240000}"/>
    <cellStyle name="백_06-부대공_02-배수공 2" xfId="12292" xr:uid="{00000000-0005-0000-0000-000001240000}"/>
    <cellStyle name="백_06-부대공_02-배수공_2.중곡빗물펌프장토공(BOX구간)" xfId="774" xr:uid="{00000000-0005-0000-0000-000002240000}"/>
    <cellStyle name="백_06-부대공_02-배수공_2.중곡빗물펌프장토공(BOX구간)_개소별_산출근거(1차_6차)_1차집계(080722)" xfId="775" xr:uid="{00000000-0005-0000-0000-000003240000}"/>
    <cellStyle name="백_06-부대공_02-배수공_2.중곡빗물펌프장토공(BOX구간)_기성청구내역서(1차지시)" xfId="776" xr:uid="{00000000-0005-0000-0000-000004240000}"/>
    <cellStyle name="백_06-부대공_02-배수공_개소별_산출근거(1차_6차)_1차집계(080722)" xfId="777" xr:uid="{00000000-0005-0000-0000-000005240000}"/>
    <cellStyle name="백_06-부대공_02-배수공_기성청구내역서(1차지시)" xfId="778" xr:uid="{00000000-0005-0000-0000-000006240000}"/>
    <cellStyle name="백_06-부대공_02-배수공_남측토공" xfId="779" xr:uid="{00000000-0005-0000-0000-000007240000}"/>
    <cellStyle name="백_06-부대공_02-배수공_남측토공_2.중곡빗물펌프장토공" xfId="780" xr:uid="{00000000-0005-0000-0000-000008240000}"/>
    <cellStyle name="백_06-부대공_02-배수공_남측토공_2.중곡빗물펌프장토공_개소별_산출근거(1차_6차)_1차집계(080722)" xfId="781" xr:uid="{00000000-0005-0000-0000-000009240000}"/>
    <cellStyle name="백_06-부대공_02-배수공_남측토공_2.중곡빗물펌프장토공_기성청구내역서(1차지시)" xfId="782" xr:uid="{00000000-0005-0000-0000-00000A240000}"/>
    <cellStyle name="백_06-부대공_02-배수공_남측토공_개소별_산출근거(1차_6차)_1차집계(080722)" xfId="783" xr:uid="{00000000-0005-0000-0000-00000B240000}"/>
    <cellStyle name="백_06-부대공_02-배수공_남측토공_기성청구내역서(1차지시)" xfId="784" xr:uid="{00000000-0005-0000-0000-00000C240000}"/>
    <cellStyle name="백_06-부대공_02-배수공_남측토공_천호대로남측준공수량(토공)" xfId="785" xr:uid="{00000000-0005-0000-0000-00000D240000}"/>
    <cellStyle name="백_06-부대공_02-배수공_남측토공_천호대로남측준공수량(토공)_개소별_산출근거(1차_6차)_1차집계(080722)" xfId="786" xr:uid="{00000000-0005-0000-0000-00000E240000}"/>
    <cellStyle name="백_06-부대공_02-배수공_남측토공_천호대로남측준공수량(토공)_기성청구내역서(1차지시)" xfId="787" xr:uid="{00000000-0005-0000-0000-00000F240000}"/>
    <cellStyle name="백_06-부대공_02-배수공_내역서(상도동159번지,김주성)" xfId="12293" xr:uid="{00000000-0005-0000-0000-000010240000}"/>
    <cellStyle name="백_06-부대공_02-배수공_변경내역서" xfId="12294" xr:uid="{00000000-0005-0000-0000-000011240000}"/>
    <cellStyle name="백_06-부대공_02-배수공_변경내역서4회" xfId="12295" xr:uid="{00000000-0005-0000-0000-000012240000}"/>
    <cellStyle name="백_06-부대공_02-배수공_설계서" xfId="12296" xr:uid="{00000000-0005-0000-0000-000013240000}"/>
    <cellStyle name="백_06-부대공_02-배수공_토공" xfId="788" xr:uid="{00000000-0005-0000-0000-000014240000}"/>
    <cellStyle name="백_06-부대공_02-배수공_토공_2.중곡빗물펌프장토공" xfId="789" xr:uid="{00000000-0005-0000-0000-000015240000}"/>
    <cellStyle name="백_06-부대공_02-배수공_토공_2.중곡빗물펌프장토공_개소별_산출근거(1차_6차)_1차집계(080722)" xfId="790" xr:uid="{00000000-0005-0000-0000-000016240000}"/>
    <cellStyle name="백_06-부대공_02-배수공_토공_2.중곡빗물펌프장토공_기성청구내역서(1차지시)" xfId="791" xr:uid="{00000000-0005-0000-0000-000017240000}"/>
    <cellStyle name="백_06-부대공_02-배수공_토공_개소별_산출근거(1차_6차)_1차집계(080722)" xfId="792" xr:uid="{00000000-0005-0000-0000-000018240000}"/>
    <cellStyle name="백_06-부대공_02-배수공_토공_기성청구내역서(1차지시)" xfId="793" xr:uid="{00000000-0005-0000-0000-000019240000}"/>
    <cellStyle name="백_06-부대공_02-배수공_토공_세종대우회토공" xfId="794" xr:uid="{00000000-0005-0000-0000-00001A240000}"/>
    <cellStyle name="백_06-부대공_02-배수공_토공_세종대우회토공_개소별_산출근거(1차_6차)_1차집계(080722)" xfId="795" xr:uid="{00000000-0005-0000-0000-00001B240000}"/>
    <cellStyle name="백_06-부대공_02-배수공_토공_세종대우회토공_기성청구내역서(1차지시)" xfId="796" xr:uid="{00000000-0005-0000-0000-00001C240000}"/>
    <cellStyle name="백_06-부대공_02-배수공_토공_오거리토공" xfId="797" xr:uid="{00000000-0005-0000-0000-00001D240000}"/>
    <cellStyle name="백_06-부대공_02-배수공_토공_오거리토공_개소별_산출근거(1차_6차)_1차집계(080722)" xfId="798" xr:uid="{00000000-0005-0000-0000-00001E240000}"/>
    <cellStyle name="백_06-부대공_02-배수공_토공_오거리토공_기성청구내역서(1차지시)" xfId="799" xr:uid="{00000000-0005-0000-0000-00001F240000}"/>
    <cellStyle name="백_06-부대공_02-배수공_토공_중곡빗물펌프장토공" xfId="800" xr:uid="{00000000-0005-0000-0000-000020240000}"/>
    <cellStyle name="백_06-부대공_02-배수공_토공_중곡빗물펌프장토공_개소별_산출근거(1차_6차)_1차집계(080722)" xfId="801" xr:uid="{00000000-0005-0000-0000-000021240000}"/>
    <cellStyle name="백_06-부대공_02-배수공_토공_중곡빗물펌프장토공_기성청구내역서(1차지시)" xfId="802" xr:uid="{00000000-0005-0000-0000-000022240000}"/>
    <cellStyle name="백_06-부대공_02-배수공_토공_중곡빗물펌프장토공1" xfId="803" xr:uid="{00000000-0005-0000-0000-000023240000}"/>
    <cellStyle name="백_06-부대공_02-배수공_토공_중곡빗물펌프장토공1_개소별_산출근거(1차_6차)_1차집계(080722)" xfId="804" xr:uid="{00000000-0005-0000-0000-000024240000}"/>
    <cellStyle name="백_06-부대공_02-배수공_토공_중곡빗물펌프장토공1_기성청구내역서(1차지시)" xfId="805" xr:uid="{00000000-0005-0000-0000-000025240000}"/>
    <cellStyle name="백_06-부대공_02-배수공_토공_중곡펌프장토공1" xfId="806" xr:uid="{00000000-0005-0000-0000-000026240000}"/>
    <cellStyle name="백_06-부대공_02-배수공_토공_중곡펌프장토공1_개소별_산출근거(1차_6차)_1차집계(080722)" xfId="807" xr:uid="{00000000-0005-0000-0000-000027240000}"/>
    <cellStyle name="백_06-부대공_02-배수공_토공_중곡펌프장토공1_기성청구내역서(1차지시)" xfId="808" xr:uid="{00000000-0005-0000-0000-000028240000}"/>
    <cellStyle name="백_06-부대공_02-배수공_토공_천호대로남측준공수량(토공)" xfId="809" xr:uid="{00000000-0005-0000-0000-000029240000}"/>
    <cellStyle name="백_06-부대공_02-배수공_토공_천호대로남측준공수량(토공)_개소별_산출근거(1차_6차)_1차집계(080722)" xfId="810" xr:uid="{00000000-0005-0000-0000-00002A240000}"/>
    <cellStyle name="백_06-부대공_02-배수공_토공_천호대로남측준공수량(토공)_기성청구내역서(1차지시)" xfId="811" xr:uid="{00000000-0005-0000-0000-00002B240000}"/>
    <cellStyle name="백_06-부대공_02-배수공_토공_한국화장품토공" xfId="812" xr:uid="{00000000-0005-0000-0000-00002C240000}"/>
    <cellStyle name="백_06-부대공_02-배수공_토공_한국화장품토공_개소별_산출근거(1차_6차)_1차집계(080722)" xfId="813" xr:uid="{00000000-0005-0000-0000-00002D240000}"/>
    <cellStyle name="백_06-부대공_02-배수공_토공_한국화장품토공_기성청구내역서(1차지시)" xfId="814" xr:uid="{00000000-0005-0000-0000-00002E240000}"/>
    <cellStyle name="백_06-부대공_02-배수공_폐기물처리내역서" xfId="12297" xr:uid="{00000000-0005-0000-0000-00002F240000}"/>
    <cellStyle name="백_06-부대공_02-배수공_폐기물처리내역서_변경내역서" xfId="12298" xr:uid="{00000000-0005-0000-0000-000030240000}"/>
    <cellStyle name="백_06-부대공_02-배수공_폐기물처리내역서_변경내역서4회" xfId="12299" xr:uid="{00000000-0005-0000-0000-000031240000}"/>
    <cellStyle name="백_06-부대공_02-배수공_폐기물처리내역서_중앙로폐기물내역서" xfId="12300" xr:uid="{00000000-0005-0000-0000-000032240000}"/>
    <cellStyle name="백_06-부대공_02-배수공_폐기물처리내역서_중앙로폐기물내역서_변경내역서" xfId="12301" xr:uid="{00000000-0005-0000-0000-000033240000}"/>
    <cellStyle name="백_06-부대공_02-배수공_폐기물처리내역서_중앙로폐기물내역서_변경내역서4회" xfId="12302" xr:uid="{00000000-0005-0000-0000-000034240000}"/>
    <cellStyle name="백_1.처리장토공(0705)" xfId="815" xr:uid="{00000000-0005-0000-0000-000035240000}"/>
    <cellStyle name="백_1.처리장토공(0705) 2" xfId="14782" xr:uid="{00000000-0005-0000-0000-000036240000}"/>
    <cellStyle name="백_1.처리장토공(0705) 3" xfId="17324" xr:uid="{00000000-0005-0000-0000-000037240000}"/>
    <cellStyle name="백_1.처리장토공(0705) 4" xfId="17505" xr:uid="{00000000-0005-0000-0000-000038240000}"/>
    <cellStyle name="백_1.처리장토공(0705) 5" xfId="13758" xr:uid="{00000000-0005-0000-0000-000039240000}"/>
    <cellStyle name="백_1.토공" xfId="816" xr:uid="{00000000-0005-0000-0000-00003A240000}"/>
    <cellStyle name="백_1.토공 2" xfId="14783" xr:uid="{00000000-0005-0000-0000-00003B240000}"/>
    <cellStyle name="백_1.토공 3" xfId="17323" xr:uid="{00000000-0005-0000-0000-00003C240000}"/>
    <cellStyle name="백_1.토공 4" xfId="17504" xr:uid="{00000000-0005-0000-0000-00003D240000}"/>
    <cellStyle name="백_1.토공 5" xfId="13759" xr:uid="{00000000-0005-0000-0000-00003E240000}"/>
    <cellStyle name="백_1.토공(0724)" xfId="817" xr:uid="{00000000-0005-0000-0000-00003F240000}"/>
    <cellStyle name="백_1.토공(0724) 2" xfId="14784" xr:uid="{00000000-0005-0000-0000-000040240000}"/>
    <cellStyle name="백_1.토공(0724) 3" xfId="16216" xr:uid="{00000000-0005-0000-0000-000041240000}"/>
    <cellStyle name="백_1.토공(0724) 4" xfId="17503" xr:uid="{00000000-0005-0000-0000-000042240000}"/>
    <cellStyle name="백_1.토공(0724) 5" xfId="13760" xr:uid="{00000000-0005-0000-0000-000043240000}"/>
    <cellStyle name="백_1.토공(음성)" xfId="818" xr:uid="{00000000-0005-0000-0000-000044240000}"/>
    <cellStyle name="백_1.토공(음성) 2" xfId="14785" xr:uid="{00000000-0005-0000-0000-000045240000}"/>
    <cellStyle name="백_1.토공(음성) 3" xfId="16213" xr:uid="{00000000-0005-0000-0000-000046240000}"/>
    <cellStyle name="백_1.토공(음성) 4" xfId="15108" xr:uid="{00000000-0005-0000-0000-000047240000}"/>
    <cellStyle name="백_1.토공(음성) 5" xfId="13761" xr:uid="{00000000-0005-0000-0000-000048240000}"/>
    <cellStyle name="백_2.중곡빗물펌프장토공(BOX구간)" xfId="819" xr:uid="{00000000-0005-0000-0000-000049240000}"/>
    <cellStyle name="백_2.중곡빗물펌프장토공(BOX구간)_개소별_산출근거(1차_6차)_1차집계(080722)" xfId="820" xr:uid="{00000000-0005-0000-0000-00004A240000}"/>
    <cellStyle name="백_2.중곡빗물펌프장토공(BOX구간)_기성청구내역서(1차지시)" xfId="821" xr:uid="{00000000-0005-0000-0000-00004B240000}"/>
    <cellStyle name="백_2.토공" xfId="822" xr:uid="{00000000-0005-0000-0000-00004C240000}"/>
    <cellStyle name="백_2.토공 2" xfId="14789" xr:uid="{00000000-0005-0000-0000-00004D240000}"/>
    <cellStyle name="백_2.토공 3" xfId="17319" xr:uid="{00000000-0005-0000-0000-00004E240000}"/>
    <cellStyle name="백_2.토공 4" xfId="17502" xr:uid="{00000000-0005-0000-0000-00004F240000}"/>
    <cellStyle name="백_2.토공 5" xfId="13762" xr:uid="{00000000-0005-0000-0000-000050240000}"/>
    <cellStyle name="백_2.토공_04-3.B-LINE" xfId="823" xr:uid="{00000000-0005-0000-0000-000051240000}"/>
    <cellStyle name="백_2.토공_04-3.B-LINE 2" xfId="14790" xr:uid="{00000000-0005-0000-0000-000052240000}"/>
    <cellStyle name="백_2.토공_04-3.B-LINE 3" xfId="17318" xr:uid="{00000000-0005-0000-0000-000053240000}"/>
    <cellStyle name="백_2.토공_04-3.B-LINE 4" xfId="17501" xr:uid="{00000000-0005-0000-0000-000054240000}"/>
    <cellStyle name="백_2.토공_04-3.B-LINE 5" xfId="13763" xr:uid="{00000000-0005-0000-0000-000055240000}"/>
    <cellStyle name="백_2.토공_4.하수공" xfId="824" xr:uid="{00000000-0005-0000-0000-000056240000}"/>
    <cellStyle name="백_2.토공_4.하수공 2" xfId="14791" xr:uid="{00000000-0005-0000-0000-000057240000}"/>
    <cellStyle name="백_2.토공_4.하수공 3" xfId="17317" xr:uid="{00000000-0005-0000-0000-000058240000}"/>
    <cellStyle name="백_2.토공_4.하수공 4" xfId="17500" xr:uid="{00000000-0005-0000-0000-000059240000}"/>
    <cellStyle name="백_2.토공_4.하수공 5" xfId="13764" xr:uid="{00000000-0005-0000-0000-00005A240000}"/>
    <cellStyle name="백_2.토공_4.하수공_04-3.B-LINE" xfId="825" xr:uid="{00000000-0005-0000-0000-00005B240000}"/>
    <cellStyle name="백_2.토공_4.하수공_04-3.B-LINE 2" xfId="14792" xr:uid="{00000000-0005-0000-0000-00005C240000}"/>
    <cellStyle name="백_2.토공_4.하수공_04-3.B-LINE 3" xfId="17316" xr:uid="{00000000-0005-0000-0000-00005D240000}"/>
    <cellStyle name="백_2.토공_4.하수공_04-3.B-LINE 4" xfId="17499" xr:uid="{00000000-0005-0000-0000-00005E240000}"/>
    <cellStyle name="백_2.토공_4.하수공_04-3.B-LINE 5" xfId="13765" xr:uid="{00000000-0005-0000-0000-00005F240000}"/>
    <cellStyle name="백_3.구내배관공" xfId="826" xr:uid="{00000000-0005-0000-0000-000060240000}"/>
    <cellStyle name="백_3.구내배관공 2" xfId="14793" xr:uid="{00000000-0005-0000-0000-000061240000}"/>
    <cellStyle name="백_3.구내배관공 3" xfId="15994" xr:uid="{00000000-0005-0000-0000-000062240000}"/>
    <cellStyle name="백_3.구내배관공 4" xfId="17498" xr:uid="{00000000-0005-0000-0000-000063240000}"/>
    <cellStyle name="백_3.구내배관공 5" xfId="13766" xr:uid="{00000000-0005-0000-0000-000064240000}"/>
    <cellStyle name="백_3.포장공" xfId="827" xr:uid="{00000000-0005-0000-0000-000065240000}"/>
    <cellStyle name="백_3.포장공 2" xfId="14794" xr:uid="{00000000-0005-0000-0000-000066240000}"/>
    <cellStyle name="백_3.포장공 3" xfId="15993" xr:uid="{00000000-0005-0000-0000-000067240000}"/>
    <cellStyle name="백_3.포장공 4" xfId="16976" xr:uid="{00000000-0005-0000-0000-000068240000}"/>
    <cellStyle name="백_3.포장공 5" xfId="13767" xr:uid="{00000000-0005-0000-0000-000069240000}"/>
    <cellStyle name="백_3.포장공_04-3.B-LINE" xfId="828" xr:uid="{00000000-0005-0000-0000-00006A240000}"/>
    <cellStyle name="백_3.포장공_04-3.B-LINE 2" xfId="14795" xr:uid="{00000000-0005-0000-0000-00006B240000}"/>
    <cellStyle name="백_3.포장공_04-3.B-LINE 3" xfId="15992" xr:uid="{00000000-0005-0000-0000-00006C240000}"/>
    <cellStyle name="백_3.포장공_04-3.B-LINE 4" xfId="16569" xr:uid="{00000000-0005-0000-0000-00006D240000}"/>
    <cellStyle name="백_3.포장공_04-3.B-LINE 5" xfId="13768" xr:uid="{00000000-0005-0000-0000-00006E240000}"/>
    <cellStyle name="백_3.포장공_4.하수공" xfId="829" xr:uid="{00000000-0005-0000-0000-00006F240000}"/>
    <cellStyle name="백_3.포장공_4.하수공 2" xfId="14796" xr:uid="{00000000-0005-0000-0000-000070240000}"/>
    <cellStyle name="백_3.포장공_4.하수공 3" xfId="17315" xr:uid="{00000000-0005-0000-0000-000071240000}"/>
    <cellStyle name="백_3.포장공_4.하수공 4" xfId="16978" xr:uid="{00000000-0005-0000-0000-000072240000}"/>
    <cellStyle name="백_3.포장공_4.하수공 5" xfId="13769" xr:uid="{00000000-0005-0000-0000-000073240000}"/>
    <cellStyle name="백_3.포장공_4.하수공_04-3.B-LINE" xfId="830" xr:uid="{00000000-0005-0000-0000-000074240000}"/>
    <cellStyle name="백_3.포장공_4.하수공_04-3.B-LINE 2" xfId="14797" xr:uid="{00000000-0005-0000-0000-000075240000}"/>
    <cellStyle name="백_3.포장공_4.하수공_04-3.B-LINE 3" xfId="17314" xr:uid="{00000000-0005-0000-0000-000076240000}"/>
    <cellStyle name="백_3.포장공_4.하수공_04-3.B-LINE 4" xfId="17497" xr:uid="{00000000-0005-0000-0000-000077240000}"/>
    <cellStyle name="백_3.포장공_4.하수공_04-3.B-LINE 5" xfId="13770" xr:uid="{00000000-0005-0000-0000-000078240000}"/>
    <cellStyle name="백_4.부대공" xfId="831" xr:uid="{00000000-0005-0000-0000-000079240000}"/>
    <cellStyle name="백_4.부대공 2" xfId="14798" xr:uid="{00000000-0005-0000-0000-00007A240000}"/>
    <cellStyle name="백_4.부대공 3" xfId="17313" xr:uid="{00000000-0005-0000-0000-00007B240000}"/>
    <cellStyle name="백_4.부대공 4" xfId="17496" xr:uid="{00000000-0005-0000-0000-00007C240000}"/>
    <cellStyle name="백_4.부대공 5" xfId="13771" xr:uid="{00000000-0005-0000-0000-00007D240000}"/>
    <cellStyle name="백_4.부대공_0.주요자재및 총괄집계표" xfId="832" xr:uid="{00000000-0005-0000-0000-00007E240000}"/>
    <cellStyle name="백_4.부대공_0.주요자재및 총괄집계표 2" xfId="14799" xr:uid="{00000000-0005-0000-0000-00007F240000}"/>
    <cellStyle name="백_4.부대공_0.주요자재및 총괄집계표 3" xfId="17312" xr:uid="{00000000-0005-0000-0000-000080240000}"/>
    <cellStyle name="백_4.부대공_0.주요자재및 총괄집계표 4" xfId="17495" xr:uid="{00000000-0005-0000-0000-000081240000}"/>
    <cellStyle name="백_4.부대공_0.주요자재및 총괄집계표 5" xfId="13772" xr:uid="{00000000-0005-0000-0000-000082240000}"/>
    <cellStyle name="백_4.부대공_04-3.B-LINE" xfId="833" xr:uid="{00000000-0005-0000-0000-000083240000}"/>
    <cellStyle name="백_4.부대공_04-3.B-LINE 2" xfId="14800" xr:uid="{00000000-0005-0000-0000-000084240000}"/>
    <cellStyle name="백_4.부대공_04-3.B-LINE 3" xfId="17311" xr:uid="{00000000-0005-0000-0000-000085240000}"/>
    <cellStyle name="백_4.부대공_04-3.B-LINE 4" xfId="17494" xr:uid="{00000000-0005-0000-0000-000086240000}"/>
    <cellStyle name="백_4.부대공_04-3.B-LINE 5" xfId="13773" xr:uid="{00000000-0005-0000-0000-000087240000}"/>
    <cellStyle name="백_4.부대공_05.구내배관토공" xfId="834" xr:uid="{00000000-0005-0000-0000-000088240000}"/>
    <cellStyle name="백_4.부대공_05.구내배관토공 2" xfId="14801" xr:uid="{00000000-0005-0000-0000-000089240000}"/>
    <cellStyle name="백_4.부대공_05.구내배관토공 3" xfId="17310" xr:uid="{00000000-0005-0000-0000-00008A240000}"/>
    <cellStyle name="백_4.부대공_05.구내배관토공 4" xfId="17493" xr:uid="{00000000-0005-0000-0000-00008B240000}"/>
    <cellStyle name="백_4.부대공_05.구내배관토공 5" xfId="13774" xr:uid="{00000000-0005-0000-0000-00008C240000}"/>
    <cellStyle name="백_4.부대공_1.처리장토공(0705)" xfId="835" xr:uid="{00000000-0005-0000-0000-00008D240000}"/>
    <cellStyle name="백_4.부대공_1.처리장토공(0705) 2" xfId="14802" xr:uid="{00000000-0005-0000-0000-00008E240000}"/>
    <cellStyle name="백_4.부대공_1.처리장토공(0705) 3" xfId="15987" xr:uid="{00000000-0005-0000-0000-00008F240000}"/>
    <cellStyle name="백_4.부대공_1.처리장토공(0705) 4" xfId="17492" xr:uid="{00000000-0005-0000-0000-000090240000}"/>
    <cellStyle name="백_4.부대공_1.처리장토공(0705) 5" xfId="13775" xr:uid="{00000000-0005-0000-0000-000091240000}"/>
    <cellStyle name="백_4.부대공_1.토공" xfId="836" xr:uid="{00000000-0005-0000-0000-000092240000}"/>
    <cellStyle name="백_4.부대공_1.토공 2" xfId="14803" xr:uid="{00000000-0005-0000-0000-000093240000}"/>
    <cellStyle name="백_4.부대공_1.토공 3" xfId="15986" xr:uid="{00000000-0005-0000-0000-000094240000}"/>
    <cellStyle name="백_4.부대공_1.토공 4" xfId="16979" xr:uid="{00000000-0005-0000-0000-000095240000}"/>
    <cellStyle name="백_4.부대공_1.토공 5" xfId="13776" xr:uid="{00000000-0005-0000-0000-000096240000}"/>
    <cellStyle name="백_4.부대공_1.토공(0724)" xfId="837" xr:uid="{00000000-0005-0000-0000-000097240000}"/>
    <cellStyle name="백_4.부대공_1.토공(0724) 2" xfId="14804" xr:uid="{00000000-0005-0000-0000-000098240000}"/>
    <cellStyle name="백_4.부대공_1.토공(0724) 3" xfId="15985" xr:uid="{00000000-0005-0000-0000-000099240000}"/>
    <cellStyle name="백_4.부대공_1.토공(0724) 4" xfId="15188" xr:uid="{00000000-0005-0000-0000-00009A240000}"/>
    <cellStyle name="백_4.부대공_1.토공(0724) 5" xfId="13777" xr:uid="{00000000-0005-0000-0000-00009B240000}"/>
    <cellStyle name="백_4.부대공_1.토공(음성)" xfId="838" xr:uid="{00000000-0005-0000-0000-00009C240000}"/>
    <cellStyle name="백_4.부대공_1.토공(음성) 2" xfId="14805" xr:uid="{00000000-0005-0000-0000-00009D240000}"/>
    <cellStyle name="백_4.부대공_1.토공(음성) 3" xfId="15984" xr:uid="{00000000-0005-0000-0000-00009E240000}"/>
    <cellStyle name="백_4.부대공_1.토공(음성) 4" xfId="16571" xr:uid="{00000000-0005-0000-0000-00009F240000}"/>
    <cellStyle name="백_4.부대공_1.토공(음성) 5" xfId="13778" xr:uid="{00000000-0005-0000-0000-0000A0240000}"/>
    <cellStyle name="백_4.부대공_2.토공" xfId="839" xr:uid="{00000000-0005-0000-0000-0000A1240000}"/>
    <cellStyle name="백_4.부대공_2.토공 2" xfId="14806" xr:uid="{00000000-0005-0000-0000-0000A2240000}"/>
    <cellStyle name="백_4.부대공_2.토공 3" xfId="15983" xr:uid="{00000000-0005-0000-0000-0000A3240000}"/>
    <cellStyle name="백_4.부대공_2.토공 4" xfId="16982" xr:uid="{00000000-0005-0000-0000-0000A4240000}"/>
    <cellStyle name="백_4.부대공_2.토공 5" xfId="13779" xr:uid="{00000000-0005-0000-0000-0000A5240000}"/>
    <cellStyle name="백_4.부대공_2.토공_04-3.B-LINE" xfId="840" xr:uid="{00000000-0005-0000-0000-0000A6240000}"/>
    <cellStyle name="백_4.부대공_2.토공_04-3.B-LINE 2" xfId="14807" xr:uid="{00000000-0005-0000-0000-0000A7240000}"/>
    <cellStyle name="백_4.부대공_2.토공_04-3.B-LINE 3" xfId="15982" xr:uid="{00000000-0005-0000-0000-0000A8240000}"/>
    <cellStyle name="백_4.부대공_2.토공_04-3.B-LINE 4" xfId="16981" xr:uid="{00000000-0005-0000-0000-0000A9240000}"/>
    <cellStyle name="백_4.부대공_2.토공_04-3.B-LINE 5" xfId="13780" xr:uid="{00000000-0005-0000-0000-0000AA240000}"/>
    <cellStyle name="백_4.부대공_2.토공_4.하수공" xfId="841" xr:uid="{00000000-0005-0000-0000-0000AB240000}"/>
    <cellStyle name="백_4.부대공_2.토공_4.하수공 2" xfId="14808" xr:uid="{00000000-0005-0000-0000-0000AC240000}"/>
    <cellStyle name="백_4.부대공_2.토공_4.하수공 3" xfId="15981" xr:uid="{00000000-0005-0000-0000-0000AD240000}"/>
    <cellStyle name="백_4.부대공_2.토공_4.하수공 4" xfId="16572" xr:uid="{00000000-0005-0000-0000-0000AE240000}"/>
    <cellStyle name="백_4.부대공_2.토공_4.하수공 5" xfId="13781" xr:uid="{00000000-0005-0000-0000-0000AF240000}"/>
    <cellStyle name="백_4.부대공_2.토공_4.하수공_04-3.B-LINE" xfId="842" xr:uid="{00000000-0005-0000-0000-0000B0240000}"/>
    <cellStyle name="백_4.부대공_2.토공_4.하수공_04-3.B-LINE 2" xfId="14809" xr:uid="{00000000-0005-0000-0000-0000B1240000}"/>
    <cellStyle name="백_4.부대공_2.토공_4.하수공_04-3.B-LINE 3" xfId="15980" xr:uid="{00000000-0005-0000-0000-0000B2240000}"/>
    <cellStyle name="백_4.부대공_2.토공_4.하수공_04-3.B-LINE 4" xfId="16983" xr:uid="{00000000-0005-0000-0000-0000B3240000}"/>
    <cellStyle name="백_4.부대공_2.토공_4.하수공_04-3.B-LINE 5" xfId="13782" xr:uid="{00000000-0005-0000-0000-0000B4240000}"/>
    <cellStyle name="백_4.부대공_3.구내배관공" xfId="843" xr:uid="{00000000-0005-0000-0000-0000B5240000}"/>
    <cellStyle name="백_4.부대공_3.구내배관공 2" xfId="14810" xr:uid="{00000000-0005-0000-0000-0000B6240000}"/>
    <cellStyle name="백_4.부대공_3.구내배관공 3" xfId="15979" xr:uid="{00000000-0005-0000-0000-0000B7240000}"/>
    <cellStyle name="백_4.부대공_3.구내배관공 4" xfId="16573" xr:uid="{00000000-0005-0000-0000-0000B8240000}"/>
    <cellStyle name="백_4.부대공_3.구내배관공 5" xfId="13783" xr:uid="{00000000-0005-0000-0000-0000B9240000}"/>
    <cellStyle name="백_4.부대공_3.포장공" xfId="844" xr:uid="{00000000-0005-0000-0000-0000BA240000}"/>
    <cellStyle name="백_4.부대공_3.포장공 2" xfId="14811" xr:uid="{00000000-0005-0000-0000-0000BB240000}"/>
    <cellStyle name="백_4.부대공_3.포장공 3" xfId="15978" xr:uid="{00000000-0005-0000-0000-0000BC240000}"/>
    <cellStyle name="백_4.부대공_3.포장공 4" xfId="16984" xr:uid="{00000000-0005-0000-0000-0000BD240000}"/>
    <cellStyle name="백_4.부대공_3.포장공 5" xfId="13784" xr:uid="{00000000-0005-0000-0000-0000BE240000}"/>
    <cellStyle name="백_4.부대공_3.포장공_04-3.B-LINE" xfId="845" xr:uid="{00000000-0005-0000-0000-0000BF240000}"/>
    <cellStyle name="백_4.부대공_3.포장공_04-3.B-LINE 2" xfId="14812" xr:uid="{00000000-0005-0000-0000-0000C0240000}"/>
    <cellStyle name="백_4.부대공_3.포장공_04-3.B-LINE 3" xfId="15977" xr:uid="{00000000-0005-0000-0000-0000C1240000}"/>
    <cellStyle name="백_4.부대공_3.포장공_04-3.B-LINE 4" xfId="16985" xr:uid="{00000000-0005-0000-0000-0000C2240000}"/>
    <cellStyle name="백_4.부대공_3.포장공_04-3.B-LINE 5" xfId="13785" xr:uid="{00000000-0005-0000-0000-0000C3240000}"/>
    <cellStyle name="백_4.부대공_3.포장공_4.하수공" xfId="846" xr:uid="{00000000-0005-0000-0000-0000C4240000}"/>
    <cellStyle name="백_4.부대공_3.포장공_4.하수공 2" xfId="14813" xr:uid="{00000000-0005-0000-0000-0000C5240000}"/>
    <cellStyle name="백_4.부대공_3.포장공_4.하수공 3" xfId="15976" xr:uid="{00000000-0005-0000-0000-0000C6240000}"/>
    <cellStyle name="백_4.부대공_3.포장공_4.하수공 4" xfId="16986" xr:uid="{00000000-0005-0000-0000-0000C7240000}"/>
    <cellStyle name="백_4.부대공_3.포장공_4.하수공 5" xfId="13786" xr:uid="{00000000-0005-0000-0000-0000C8240000}"/>
    <cellStyle name="백_4.부대공_3.포장공_4.하수공_04-3.B-LINE" xfId="847" xr:uid="{00000000-0005-0000-0000-0000C9240000}"/>
    <cellStyle name="백_4.부대공_3.포장공_4.하수공_04-3.B-LINE 2" xfId="14814" xr:uid="{00000000-0005-0000-0000-0000CA240000}"/>
    <cellStyle name="백_4.부대공_3.포장공_4.하수공_04-3.B-LINE 3" xfId="15975" xr:uid="{00000000-0005-0000-0000-0000CB240000}"/>
    <cellStyle name="백_4.부대공_3.포장공_4.하수공_04-3.B-LINE 4" xfId="16987" xr:uid="{00000000-0005-0000-0000-0000CC240000}"/>
    <cellStyle name="백_4.부대공_3.포장공_4.하수공_04-3.B-LINE 5" xfId="13787" xr:uid="{00000000-0005-0000-0000-0000CD240000}"/>
    <cellStyle name="백_4.부대공_4배관공" xfId="848" xr:uid="{00000000-0005-0000-0000-0000CE240000}"/>
    <cellStyle name="백_4.부대공_4배관공 2" xfId="14815" xr:uid="{00000000-0005-0000-0000-0000CF240000}"/>
    <cellStyle name="백_4.부대공_4배관공 3" xfId="15974" xr:uid="{00000000-0005-0000-0000-0000D0240000}"/>
    <cellStyle name="백_4.부대공_4배관공 4" xfId="16988" xr:uid="{00000000-0005-0000-0000-0000D1240000}"/>
    <cellStyle name="백_4.부대공_4배관공 5" xfId="13788" xr:uid="{00000000-0005-0000-0000-0000D2240000}"/>
    <cellStyle name="백_4.부대공_4배관공_0.주요자재및 총괄집계표" xfId="849" xr:uid="{00000000-0005-0000-0000-0000D3240000}"/>
    <cellStyle name="백_4.부대공_4배관공_0.주요자재및 총괄집계표 2" xfId="14816" xr:uid="{00000000-0005-0000-0000-0000D4240000}"/>
    <cellStyle name="백_4.부대공_4배관공_0.주요자재및 총괄집계표 3" xfId="15973" xr:uid="{00000000-0005-0000-0000-0000D5240000}"/>
    <cellStyle name="백_4.부대공_4배관공_0.주요자재및 총괄집계표 4" xfId="16989" xr:uid="{00000000-0005-0000-0000-0000D6240000}"/>
    <cellStyle name="백_4.부대공_4배관공_0.주요자재및 총괄집계표 5" xfId="13789" xr:uid="{00000000-0005-0000-0000-0000D7240000}"/>
    <cellStyle name="백_4.부대공_4배관공_04-3.B-LINE" xfId="850" xr:uid="{00000000-0005-0000-0000-0000D8240000}"/>
    <cellStyle name="백_4.부대공_4배관공_04-3.B-LINE 2" xfId="14817" xr:uid="{00000000-0005-0000-0000-0000D9240000}"/>
    <cellStyle name="백_4.부대공_4배관공_04-3.B-LINE 3" xfId="15972" xr:uid="{00000000-0005-0000-0000-0000DA240000}"/>
    <cellStyle name="백_4.부대공_4배관공_04-3.B-LINE 4" xfId="16990" xr:uid="{00000000-0005-0000-0000-0000DB240000}"/>
    <cellStyle name="백_4.부대공_4배관공_04-3.B-LINE 5" xfId="13790" xr:uid="{00000000-0005-0000-0000-0000DC240000}"/>
    <cellStyle name="백_4.부대공_4배관공_05.구내배관토공" xfId="851" xr:uid="{00000000-0005-0000-0000-0000DD240000}"/>
    <cellStyle name="백_4.부대공_4배관공_05.구내배관토공 2" xfId="14818" xr:uid="{00000000-0005-0000-0000-0000DE240000}"/>
    <cellStyle name="백_4.부대공_4배관공_05.구내배관토공 3" xfId="15971" xr:uid="{00000000-0005-0000-0000-0000DF240000}"/>
    <cellStyle name="백_4.부대공_4배관공_05.구내배관토공 4" xfId="16991" xr:uid="{00000000-0005-0000-0000-0000E0240000}"/>
    <cellStyle name="백_4.부대공_4배관공_05.구내배관토공 5" xfId="13791" xr:uid="{00000000-0005-0000-0000-0000E1240000}"/>
    <cellStyle name="백_4.부대공_4배관공_1.처리장토공(0705)" xfId="852" xr:uid="{00000000-0005-0000-0000-0000E2240000}"/>
    <cellStyle name="백_4.부대공_4배관공_1.처리장토공(0705) 2" xfId="14819" xr:uid="{00000000-0005-0000-0000-0000E3240000}"/>
    <cellStyle name="백_4.부대공_4배관공_1.처리장토공(0705) 3" xfId="15970" xr:uid="{00000000-0005-0000-0000-0000E4240000}"/>
    <cellStyle name="백_4.부대공_4배관공_1.처리장토공(0705) 4" xfId="16992" xr:uid="{00000000-0005-0000-0000-0000E5240000}"/>
    <cellStyle name="백_4.부대공_4배관공_1.처리장토공(0705) 5" xfId="13792" xr:uid="{00000000-0005-0000-0000-0000E6240000}"/>
    <cellStyle name="백_4.부대공_4배관공_1.토공" xfId="853" xr:uid="{00000000-0005-0000-0000-0000E7240000}"/>
    <cellStyle name="백_4.부대공_4배관공_1.토공 2" xfId="14820" xr:uid="{00000000-0005-0000-0000-0000E8240000}"/>
    <cellStyle name="백_4.부대공_4배관공_1.토공 3" xfId="15969" xr:uid="{00000000-0005-0000-0000-0000E9240000}"/>
    <cellStyle name="백_4.부대공_4배관공_1.토공 4" xfId="16993" xr:uid="{00000000-0005-0000-0000-0000EA240000}"/>
    <cellStyle name="백_4.부대공_4배관공_1.토공 5" xfId="13793" xr:uid="{00000000-0005-0000-0000-0000EB240000}"/>
    <cellStyle name="백_4.부대공_4배관공_1.토공(0724)" xfId="854" xr:uid="{00000000-0005-0000-0000-0000EC240000}"/>
    <cellStyle name="백_4.부대공_4배관공_1.토공(0724) 2" xfId="14821" xr:uid="{00000000-0005-0000-0000-0000ED240000}"/>
    <cellStyle name="백_4.부대공_4배관공_1.토공(0724) 3" xfId="15968" xr:uid="{00000000-0005-0000-0000-0000EE240000}"/>
    <cellStyle name="백_4.부대공_4배관공_1.토공(0724) 4" xfId="16994" xr:uid="{00000000-0005-0000-0000-0000EF240000}"/>
    <cellStyle name="백_4.부대공_4배관공_1.토공(0724) 5" xfId="13794" xr:uid="{00000000-0005-0000-0000-0000F0240000}"/>
    <cellStyle name="백_4.부대공_4배관공_1.토공(음성)" xfId="855" xr:uid="{00000000-0005-0000-0000-0000F1240000}"/>
    <cellStyle name="백_4.부대공_4배관공_1.토공(음성) 2" xfId="14822" xr:uid="{00000000-0005-0000-0000-0000F2240000}"/>
    <cellStyle name="백_4.부대공_4배관공_1.토공(음성) 3" xfId="15967" xr:uid="{00000000-0005-0000-0000-0000F3240000}"/>
    <cellStyle name="백_4.부대공_4배관공_1.토공(음성) 4" xfId="16995" xr:uid="{00000000-0005-0000-0000-0000F4240000}"/>
    <cellStyle name="백_4.부대공_4배관공_1.토공(음성) 5" xfId="13795" xr:uid="{00000000-0005-0000-0000-0000F5240000}"/>
    <cellStyle name="백_4.부대공_4배관공_2.토공" xfId="856" xr:uid="{00000000-0005-0000-0000-0000F6240000}"/>
    <cellStyle name="백_4.부대공_4배관공_2.토공 2" xfId="14823" xr:uid="{00000000-0005-0000-0000-0000F7240000}"/>
    <cellStyle name="백_4.부대공_4배관공_2.토공 3" xfId="15966" xr:uid="{00000000-0005-0000-0000-0000F8240000}"/>
    <cellStyle name="백_4.부대공_4배관공_2.토공 4" xfId="16996" xr:uid="{00000000-0005-0000-0000-0000F9240000}"/>
    <cellStyle name="백_4.부대공_4배관공_2.토공 5" xfId="13796" xr:uid="{00000000-0005-0000-0000-0000FA240000}"/>
    <cellStyle name="백_4.부대공_4배관공_2.토공_04-3.B-LINE" xfId="857" xr:uid="{00000000-0005-0000-0000-0000FB240000}"/>
    <cellStyle name="백_4.부대공_4배관공_2.토공_04-3.B-LINE 2" xfId="14824" xr:uid="{00000000-0005-0000-0000-0000FC240000}"/>
    <cellStyle name="백_4.부대공_4배관공_2.토공_04-3.B-LINE 3" xfId="15965" xr:uid="{00000000-0005-0000-0000-0000FD240000}"/>
    <cellStyle name="백_4.부대공_4배관공_2.토공_04-3.B-LINE 4" xfId="16997" xr:uid="{00000000-0005-0000-0000-0000FE240000}"/>
    <cellStyle name="백_4.부대공_4배관공_2.토공_04-3.B-LINE 5" xfId="13797" xr:uid="{00000000-0005-0000-0000-0000FF240000}"/>
    <cellStyle name="백_4.부대공_4배관공_2.토공_4.하수공" xfId="858" xr:uid="{00000000-0005-0000-0000-000000250000}"/>
    <cellStyle name="백_4.부대공_4배관공_2.토공_4.하수공 2" xfId="14825" xr:uid="{00000000-0005-0000-0000-000001250000}"/>
    <cellStyle name="백_4.부대공_4배관공_2.토공_4.하수공 3" xfId="15964" xr:uid="{00000000-0005-0000-0000-000002250000}"/>
    <cellStyle name="백_4.부대공_4배관공_2.토공_4.하수공 4" xfId="16998" xr:uid="{00000000-0005-0000-0000-000003250000}"/>
    <cellStyle name="백_4.부대공_4배관공_2.토공_4.하수공 5" xfId="13798" xr:uid="{00000000-0005-0000-0000-000004250000}"/>
    <cellStyle name="백_4.부대공_4배관공_2.토공_4.하수공_04-3.B-LINE" xfId="859" xr:uid="{00000000-0005-0000-0000-000005250000}"/>
    <cellStyle name="백_4.부대공_4배관공_2.토공_4.하수공_04-3.B-LINE 2" xfId="14826" xr:uid="{00000000-0005-0000-0000-000006250000}"/>
    <cellStyle name="백_4.부대공_4배관공_2.토공_4.하수공_04-3.B-LINE 3" xfId="15963" xr:uid="{00000000-0005-0000-0000-000007250000}"/>
    <cellStyle name="백_4.부대공_4배관공_2.토공_4.하수공_04-3.B-LINE 4" xfId="17002" xr:uid="{00000000-0005-0000-0000-000008250000}"/>
    <cellStyle name="백_4.부대공_4배관공_2.토공_4.하수공_04-3.B-LINE 5" xfId="13799" xr:uid="{00000000-0005-0000-0000-000009250000}"/>
    <cellStyle name="백_4.부대공_4배관공_3.구내배관공" xfId="860" xr:uid="{00000000-0005-0000-0000-00000A250000}"/>
    <cellStyle name="백_4.부대공_4배관공_3.구내배관공 2" xfId="14827" xr:uid="{00000000-0005-0000-0000-00000B250000}"/>
    <cellStyle name="백_4.부대공_4배관공_3.구내배관공 3" xfId="15962" xr:uid="{00000000-0005-0000-0000-00000C250000}"/>
    <cellStyle name="백_4.부대공_4배관공_3.구내배관공 4" xfId="17001" xr:uid="{00000000-0005-0000-0000-00000D250000}"/>
    <cellStyle name="백_4.부대공_4배관공_3.구내배관공 5" xfId="13800" xr:uid="{00000000-0005-0000-0000-00000E250000}"/>
    <cellStyle name="백_4.부대공_4배관공_3.포장공" xfId="861" xr:uid="{00000000-0005-0000-0000-00000F250000}"/>
    <cellStyle name="백_4.부대공_4배관공_3.포장공 2" xfId="14828" xr:uid="{00000000-0005-0000-0000-000010250000}"/>
    <cellStyle name="백_4.부대공_4배관공_3.포장공 3" xfId="15961" xr:uid="{00000000-0005-0000-0000-000011250000}"/>
    <cellStyle name="백_4.부대공_4배관공_3.포장공 4" xfId="17003" xr:uid="{00000000-0005-0000-0000-000012250000}"/>
    <cellStyle name="백_4.부대공_4배관공_3.포장공 5" xfId="13801" xr:uid="{00000000-0005-0000-0000-000013250000}"/>
    <cellStyle name="백_4.부대공_4배관공_3.포장공_04-3.B-LINE" xfId="862" xr:uid="{00000000-0005-0000-0000-000014250000}"/>
    <cellStyle name="백_4.부대공_4배관공_3.포장공_04-3.B-LINE 2" xfId="14829" xr:uid="{00000000-0005-0000-0000-000015250000}"/>
    <cellStyle name="백_4.부대공_4배관공_3.포장공_04-3.B-LINE 3" xfId="17309" xr:uid="{00000000-0005-0000-0000-000016250000}"/>
    <cellStyle name="백_4.부대공_4배관공_3.포장공_04-3.B-LINE 4" xfId="17000" xr:uid="{00000000-0005-0000-0000-000017250000}"/>
    <cellStyle name="백_4.부대공_4배관공_3.포장공_04-3.B-LINE 5" xfId="13802" xr:uid="{00000000-0005-0000-0000-000018250000}"/>
    <cellStyle name="백_4.부대공_4배관공_3.포장공_4.하수공" xfId="863" xr:uid="{00000000-0005-0000-0000-000019250000}"/>
    <cellStyle name="백_4.부대공_4배관공_3.포장공_4.하수공 2" xfId="14830" xr:uid="{00000000-0005-0000-0000-00001A250000}"/>
    <cellStyle name="백_4.부대공_4배관공_3.포장공_4.하수공 3" xfId="17308" xr:uid="{00000000-0005-0000-0000-00001B250000}"/>
    <cellStyle name="백_4.부대공_4배관공_3.포장공_4.하수공 4" xfId="17491" xr:uid="{00000000-0005-0000-0000-00001C250000}"/>
    <cellStyle name="백_4.부대공_4배관공_3.포장공_4.하수공 5" xfId="13803" xr:uid="{00000000-0005-0000-0000-00001D250000}"/>
    <cellStyle name="백_4.부대공_4배관공_3.포장공_4.하수공_04-3.B-LINE" xfId="864" xr:uid="{00000000-0005-0000-0000-00001E250000}"/>
    <cellStyle name="백_4.부대공_4배관공_3.포장공_4.하수공_04-3.B-LINE 2" xfId="14831" xr:uid="{00000000-0005-0000-0000-00001F250000}"/>
    <cellStyle name="백_4.부대공_4배관공_3.포장공_4.하수공_04-3.B-LINE 3" xfId="17307" xr:uid="{00000000-0005-0000-0000-000020250000}"/>
    <cellStyle name="백_4.부대공_4배관공_3.포장공_4.하수공_04-3.B-LINE 4" xfId="17490" xr:uid="{00000000-0005-0000-0000-000021250000}"/>
    <cellStyle name="백_4.부대공_4배관공_3.포장공_4.하수공_04-3.B-LINE 5" xfId="13804" xr:uid="{00000000-0005-0000-0000-000022250000}"/>
    <cellStyle name="백_4.부대공_4배관공_계화관로토공" xfId="865" xr:uid="{00000000-0005-0000-0000-000023250000}"/>
    <cellStyle name="백_4.부대공_4배관공_계화관로토공 2" xfId="14832" xr:uid="{00000000-0005-0000-0000-000024250000}"/>
    <cellStyle name="백_4.부대공_4배관공_계화관로토공 3" xfId="17306" xr:uid="{00000000-0005-0000-0000-000025250000}"/>
    <cellStyle name="백_4.부대공_4배관공_계화관로토공 4" xfId="17489" xr:uid="{00000000-0005-0000-0000-000026250000}"/>
    <cellStyle name="백_4.부대공_4배관공_계화관로토공 5" xfId="13805" xr:uid="{00000000-0005-0000-0000-000027250000}"/>
    <cellStyle name="백_4.부대공_4배관공_관로토공" xfId="866" xr:uid="{00000000-0005-0000-0000-000028250000}"/>
    <cellStyle name="백_4.부대공_4배관공_관로토공 2" xfId="14833" xr:uid="{00000000-0005-0000-0000-000029250000}"/>
    <cellStyle name="백_4.부대공_4배관공_관로토공 3" xfId="15960" xr:uid="{00000000-0005-0000-0000-00002A250000}"/>
    <cellStyle name="백_4.부대공_4배관공_관로토공 4" xfId="17488" xr:uid="{00000000-0005-0000-0000-00002B250000}"/>
    <cellStyle name="백_4.부대공_4배관공_관로토공 5" xfId="13806" xr:uid="{00000000-0005-0000-0000-00002C250000}"/>
    <cellStyle name="백_4.부대공_5부대시설공" xfId="867" xr:uid="{00000000-0005-0000-0000-00002D250000}"/>
    <cellStyle name="백_4.부대공_5부대시설공 2" xfId="14834" xr:uid="{00000000-0005-0000-0000-00002E250000}"/>
    <cellStyle name="백_4.부대공_5부대시설공 3" xfId="15959" xr:uid="{00000000-0005-0000-0000-00002F250000}"/>
    <cellStyle name="백_4.부대공_5부대시설공 4" xfId="17005" xr:uid="{00000000-0005-0000-0000-000030250000}"/>
    <cellStyle name="백_4.부대공_5부대시설공 5" xfId="13807" xr:uid="{00000000-0005-0000-0000-000031250000}"/>
    <cellStyle name="백_4.부대공_5부대시설공_0.주요자재및 총괄집계표" xfId="868" xr:uid="{00000000-0005-0000-0000-000032250000}"/>
    <cellStyle name="백_4.부대공_5부대시설공_0.주요자재및 총괄집계표 2" xfId="14835" xr:uid="{00000000-0005-0000-0000-000033250000}"/>
    <cellStyle name="백_4.부대공_5부대시설공_0.주요자재및 총괄집계표 3" xfId="15958" xr:uid="{00000000-0005-0000-0000-000034250000}"/>
    <cellStyle name="백_4.부대공_5부대시설공_0.주요자재및 총괄집계표 4" xfId="17006" xr:uid="{00000000-0005-0000-0000-000035250000}"/>
    <cellStyle name="백_4.부대공_5부대시설공_0.주요자재및 총괄집계표 5" xfId="13808" xr:uid="{00000000-0005-0000-0000-000036250000}"/>
    <cellStyle name="백_4.부대공_5부대시설공_04-3.B-LINE" xfId="869" xr:uid="{00000000-0005-0000-0000-000037250000}"/>
    <cellStyle name="백_4.부대공_5부대시설공_04-3.B-LINE 2" xfId="14836" xr:uid="{00000000-0005-0000-0000-000038250000}"/>
    <cellStyle name="백_4.부대공_5부대시설공_04-3.B-LINE 3" xfId="15957" xr:uid="{00000000-0005-0000-0000-000039250000}"/>
    <cellStyle name="백_4.부대공_5부대시설공_04-3.B-LINE 4" xfId="17004" xr:uid="{00000000-0005-0000-0000-00003A250000}"/>
    <cellStyle name="백_4.부대공_5부대시설공_04-3.B-LINE 5" xfId="13809" xr:uid="{00000000-0005-0000-0000-00003B250000}"/>
    <cellStyle name="백_4.부대공_5부대시설공_05.구내배관토공" xfId="870" xr:uid="{00000000-0005-0000-0000-00003C250000}"/>
    <cellStyle name="백_4.부대공_5부대시설공_05.구내배관토공 2" xfId="14837" xr:uid="{00000000-0005-0000-0000-00003D250000}"/>
    <cellStyle name="백_4.부대공_5부대시설공_05.구내배관토공 3" xfId="15956" xr:uid="{00000000-0005-0000-0000-00003E250000}"/>
    <cellStyle name="백_4.부대공_5부대시설공_05.구내배관토공 4" xfId="17008" xr:uid="{00000000-0005-0000-0000-00003F250000}"/>
    <cellStyle name="백_4.부대공_5부대시설공_05.구내배관토공 5" xfId="13810" xr:uid="{00000000-0005-0000-0000-000040250000}"/>
    <cellStyle name="백_4.부대공_5부대시설공_1.처리장토공(0705)" xfId="871" xr:uid="{00000000-0005-0000-0000-000041250000}"/>
    <cellStyle name="백_4.부대공_5부대시설공_1.처리장토공(0705) 2" xfId="14838" xr:uid="{00000000-0005-0000-0000-000042250000}"/>
    <cellStyle name="백_4.부대공_5부대시설공_1.처리장토공(0705) 3" xfId="15955" xr:uid="{00000000-0005-0000-0000-000043250000}"/>
    <cellStyle name="백_4.부대공_5부대시설공_1.처리장토공(0705) 4" xfId="17007" xr:uid="{00000000-0005-0000-0000-000044250000}"/>
    <cellStyle name="백_4.부대공_5부대시설공_1.처리장토공(0705) 5" xfId="13811" xr:uid="{00000000-0005-0000-0000-000045250000}"/>
    <cellStyle name="백_4.부대공_5부대시설공_1.토공" xfId="872" xr:uid="{00000000-0005-0000-0000-000046250000}"/>
    <cellStyle name="백_4.부대공_5부대시설공_1.토공 2" xfId="14839" xr:uid="{00000000-0005-0000-0000-000047250000}"/>
    <cellStyle name="백_4.부대공_5부대시설공_1.토공 3" xfId="15954" xr:uid="{00000000-0005-0000-0000-000048250000}"/>
    <cellStyle name="백_4.부대공_5부대시설공_1.토공 4" xfId="17009" xr:uid="{00000000-0005-0000-0000-000049250000}"/>
    <cellStyle name="백_4.부대공_5부대시설공_1.토공 5" xfId="13812" xr:uid="{00000000-0005-0000-0000-00004A250000}"/>
    <cellStyle name="백_4.부대공_5부대시설공_1.토공(0724)" xfId="873" xr:uid="{00000000-0005-0000-0000-00004B250000}"/>
    <cellStyle name="백_4.부대공_5부대시설공_1.토공(0724) 2" xfId="14840" xr:uid="{00000000-0005-0000-0000-00004C250000}"/>
    <cellStyle name="백_4.부대공_5부대시설공_1.토공(0724) 3" xfId="15953" xr:uid="{00000000-0005-0000-0000-00004D250000}"/>
    <cellStyle name="백_4.부대공_5부대시설공_1.토공(0724) 4" xfId="17010" xr:uid="{00000000-0005-0000-0000-00004E250000}"/>
    <cellStyle name="백_4.부대공_5부대시설공_1.토공(0724) 5" xfId="13813" xr:uid="{00000000-0005-0000-0000-00004F250000}"/>
    <cellStyle name="백_4.부대공_5부대시설공_1.토공(음성)" xfId="874" xr:uid="{00000000-0005-0000-0000-000050250000}"/>
    <cellStyle name="백_4.부대공_5부대시설공_1.토공(음성) 2" xfId="14841" xr:uid="{00000000-0005-0000-0000-000051250000}"/>
    <cellStyle name="백_4.부대공_5부대시설공_1.토공(음성) 3" xfId="15952" xr:uid="{00000000-0005-0000-0000-000052250000}"/>
    <cellStyle name="백_4.부대공_5부대시설공_1.토공(음성) 4" xfId="16999" xr:uid="{00000000-0005-0000-0000-000053250000}"/>
    <cellStyle name="백_4.부대공_5부대시설공_1.토공(음성) 5" xfId="13814" xr:uid="{00000000-0005-0000-0000-000054250000}"/>
    <cellStyle name="백_4.부대공_5부대시설공_2.토공" xfId="875" xr:uid="{00000000-0005-0000-0000-000055250000}"/>
    <cellStyle name="백_4.부대공_5부대시설공_2.토공 2" xfId="14842" xr:uid="{00000000-0005-0000-0000-000056250000}"/>
    <cellStyle name="백_4.부대공_5부대시설공_2.토공 3" xfId="15951" xr:uid="{00000000-0005-0000-0000-000057250000}"/>
    <cellStyle name="백_4.부대공_5부대시설공_2.토공 4" xfId="17013" xr:uid="{00000000-0005-0000-0000-000058250000}"/>
    <cellStyle name="백_4.부대공_5부대시설공_2.토공 5" xfId="13815" xr:uid="{00000000-0005-0000-0000-000059250000}"/>
    <cellStyle name="백_4.부대공_5부대시설공_2.토공_04-3.B-LINE" xfId="876" xr:uid="{00000000-0005-0000-0000-00005A250000}"/>
    <cellStyle name="백_4.부대공_5부대시설공_2.토공_04-3.B-LINE 2" xfId="14843" xr:uid="{00000000-0005-0000-0000-00005B250000}"/>
    <cellStyle name="백_4.부대공_5부대시설공_2.토공_04-3.B-LINE 3" xfId="15950" xr:uid="{00000000-0005-0000-0000-00005C250000}"/>
    <cellStyle name="백_4.부대공_5부대시설공_2.토공_04-3.B-LINE 4" xfId="17014" xr:uid="{00000000-0005-0000-0000-00005D250000}"/>
    <cellStyle name="백_4.부대공_5부대시설공_2.토공_04-3.B-LINE 5" xfId="13816" xr:uid="{00000000-0005-0000-0000-00005E250000}"/>
    <cellStyle name="백_4.부대공_5부대시설공_2.토공_4.하수공" xfId="877" xr:uid="{00000000-0005-0000-0000-00005F250000}"/>
    <cellStyle name="백_4.부대공_5부대시설공_2.토공_4.하수공 2" xfId="14844" xr:uid="{00000000-0005-0000-0000-000060250000}"/>
    <cellStyle name="백_4.부대공_5부대시설공_2.토공_4.하수공 3" xfId="15949" xr:uid="{00000000-0005-0000-0000-000061250000}"/>
    <cellStyle name="백_4.부대공_5부대시설공_2.토공_4.하수공 4" xfId="17012" xr:uid="{00000000-0005-0000-0000-000062250000}"/>
    <cellStyle name="백_4.부대공_5부대시설공_2.토공_4.하수공 5" xfId="13817" xr:uid="{00000000-0005-0000-0000-000063250000}"/>
    <cellStyle name="백_4.부대공_5부대시설공_2.토공_4.하수공_04-3.B-LINE" xfId="878" xr:uid="{00000000-0005-0000-0000-000064250000}"/>
    <cellStyle name="백_4.부대공_5부대시설공_2.토공_4.하수공_04-3.B-LINE 2" xfId="14845" xr:uid="{00000000-0005-0000-0000-000065250000}"/>
    <cellStyle name="백_4.부대공_5부대시설공_2.토공_4.하수공_04-3.B-LINE 3" xfId="15948" xr:uid="{00000000-0005-0000-0000-000066250000}"/>
    <cellStyle name="백_4.부대공_5부대시설공_2.토공_4.하수공_04-3.B-LINE 4" xfId="17016" xr:uid="{00000000-0005-0000-0000-000067250000}"/>
    <cellStyle name="백_4.부대공_5부대시설공_2.토공_4.하수공_04-3.B-LINE 5" xfId="13818" xr:uid="{00000000-0005-0000-0000-000068250000}"/>
    <cellStyle name="백_4.부대공_5부대시설공_3.구내배관공" xfId="879" xr:uid="{00000000-0005-0000-0000-000069250000}"/>
    <cellStyle name="백_4.부대공_5부대시설공_3.구내배관공 2" xfId="14846" xr:uid="{00000000-0005-0000-0000-00006A250000}"/>
    <cellStyle name="백_4.부대공_5부대시설공_3.구내배관공 3" xfId="15947" xr:uid="{00000000-0005-0000-0000-00006B250000}"/>
    <cellStyle name="백_4.부대공_5부대시설공_3.구내배관공 4" xfId="17015" xr:uid="{00000000-0005-0000-0000-00006C250000}"/>
    <cellStyle name="백_4.부대공_5부대시설공_3.구내배관공 5" xfId="13819" xr:uid="{00000000-0005-0000-0000-00006D250000}"/>
    <cellStyle name="백_4.부대공_5부대시설공_3.포장공" xfId="880" xr:uid="{00000000-0005-0000-0000-00006E250000}"/>
    <cellStyle name="백_4.부대공_5부대시설공_3.포장공 2" xfId="14847" xr:uid="{00000000-0005-0000-0000-00006F250000}"/>
    <cellStyle name="백_4.부대공_5부대시설공_3.포장공 3" xfId="17305" xr:uid="{00000000-0005-0000-0000-000070250000}"/>
    <cellStyle name="백_4.부대공_5부대시설공_3.포장공 4" xfId="17017" xr:uid="{00000000-0005-0000-0000-000071250000}"/>
    <cellStyle name="백_4.부대공_5부대시설공_3.포장공 5" xfId="13820" xr:uid="{00000000-0005-0000-0000-000072250000}"/>
    <cellStyle name="백_4.부대공_5부대시설공_3.포장공_04-3.B-LINE" xfId="881" xr:uid="{00000000-0005-0000-0000-000073250000}"/>
    <cellStyle name="백_4.부대공_5부대시설공_3.포장공_04-3.B-LINE 2" xfId="14848" xr:uid="{00000000-0005-0000-0000-000074250000}"/>
    <cellStyle name="백_4.부대공_5부대시설공_3.포장공_04-3.B-LINE 3" xfId="15946" xr:uid="{00000000-0005-0000-0000-000075250000}"/>
    <cellStyle name="백_4.부대공_5부대시설공_3.포장공_04-3.B-LINE 4" xfId="17487" xr:uid="{00000000-0005-0000-0000-000076250000}"/>
    <cellStyle name="백_4.부대공_5부대시설공_3.포장공_04-3.B-LINE 5" xfId="13821" xr:uid="{00000000-0005-0000-0000-000077250000}"/>
    <cellStyle name="백_4.부대공_5부대시설공_3.포장공_4.하수공" xfId="882" xr:uid="{00000000-0005-0000-0000-000078250000}"/>
    <cellStyle name="백_4.부대공_5부대시설공_3.포장공_4.하수공 2" xfId="14849" xr:uid="{00000000-0005-0000-0000-000079250000}"/>
    <cellStyle name="백_4.부대공_5부대시설공_3.포장공_4.하수공 3" xfId="17304" xr:uid="{00000000-0005-0000-0000-00007A250000}"/>
    <cellStyle name="백_4.부대공_5부대시설공_3.포장공_4.하수공 4" xfId="17018" xr:uid="{00000000-0005-0000-0000-00007B250000}"/>
    <cellStyle name="백_4.부대공_5부대시설공_3.포장공_4.하수공 5" xfId="13822" xr:uid="{00000000-0005-0000-0000-00007C250000}"/>
    <cellStyle name="백_4.부대공_5부대시설공_3.포장공_4.하수공_04-3.B-LINE" xfId="883" xr:uid="{00000000-0005-0000-0000-00007D250000}"/>
    <cellStyle name="백_4.부대공_5부대시설공_3.포장공_4.하수공_04-3.B-LINE 2" xfId="14850" xr:uid="{00000000-0005-0000-0000-00007E250000}"/>
    <cellStyle name="백_4.부대공_5부대시설공_3.포장공_4.하수공_04-3.B-LINE 3" xfId="17303" xr:uid="{00000000-0005-0000-0000-00007F250000}"/>
    <cellStyle name="백_4.부대공_5부대시설공_3.포장공_4.하수공_04-3.B-LINE 4" xfId="17486" xr:uid="{00000000-0005-0000-0000-000080250000}"/>
    <cellStyle name="백_4.부대공_5부대시설공_3.포장공_4.하수공_04-3.B-LINE 5" xfId="13823" xr:uid="{00000000-0005-0000-0000-000081250000}"/>
    <cellStyle name="백_4.부대공_5부대시설공_계화관로토공" xfId="884" xr:uid="{00000000-0005-0000-0000-000082250000}"/>
    <cellStyle name="백_4.부대공_5부대시설공_계화관로토공 2" xfId="14851" xr:uid="{00000000-0005-0000-0000-000083250000}"/>
    <cellStyle name="백_4.부대공_5부대시설공_계화관로토공 3" xfId="17302" xr:uid="{00000000-0005-0000-0000-000084250000}"/>
    <cellStyle name="백_4.부대공_5부대시설공_계화관로토공 4" xfId="17485" xr:uid="{00000000-0005-0000-0000-000085250000}"/>
    <cellStyle name="백_4.부대공_5부대시설공_계화관로토공 5" xfId="13824" xr:uid="{00000000-0005-0000-0000-000086250000}"/>
    <cellStyle name="백_4.부대공_5부대시설공_관로토공" xfId="885" xr:uid="{00000000-0005-0000-0000-000087250000}"/>
    <cellStyle name="백_4.부대공_5부대시설공_관로토공 2" xfId="14852" xr:uid="{00000000-0005-0000-0000-000088250000}"/>
    <cellStyle name="백_4.부대공_5부대시설공_관로토공 3" xfId="17301" xr:uid="{00000000-0005-0000-0000-000089250000}"/>
    <cellStyle name="백_4.부대공_5부대시설공_관로토공 4" xfId="17484" xr:uid="{00000000-0005-0000-0000-00008A250000}"/>
    <cellStyle name="백_4.부대공_5부대시설공_관로토공 5" xfId="13825" xr:uid="{00000000-0005-0000-0000-00008B250000}"/>
    <cellStyle name="백_4.부대공_계화관로토공" xfId="886" xr:uid="{00000000-0005-0000-0000-00008C250000}"/>
    <cellStyle name="백_4.부대공_계화관로토공 2" xfId="14853" xr:uid="{00000000-0005-0000-0000-00008D250000}"/>
    <cellStyle name="백_4.부대공_계화관로토공 3" xfId="17300" xr:uid="{00000000-0005-0000-0000-00008E250000}"/>
    <cellStyle name="백_4.부대공_계화관로토공 4" xfId="17483" xr:uid="{00000000-0005-0000-0000-00008F250000}"/>
    <cellStyle name="백_4.부대공_계화관로토공 5" xfId="13826" xr:uid="{00000000-0005-0000-0000-000090250000}"/>
    <cellStyle name="백_4.부대공_관로토공" xfId="887" xr:uid="{00000000-0005-0000-0000-000091250000}"/>
    <cellStyle name="백_4.부대공_관로토공 2" xfId="14854" xr:uid="{00000000-0005-0000-0000-000092250000}"/>
    <cellStyle name="백_4.부대공_관로토공 3" xfId="17299" xr:uid="{00000000-0005-0000-0000-000093250000}"/>
    <cellStyle name="백_4.부대공_관로토공 4" xfId="17482" xr:uid="{00000000-0005-0000-0000-000094250000}"/>
    <cellStyle name="백_4.부대공_관로토공 5" xfId="13827" xr:uid="{00000000-0005-0000-0000-000095250000}"/>
    <cellStyle name="백_4배관공" xfId="888" xr:uid="{00000000-0005-0000-0000-000096250000}"/>
    <cellStyle name="백_4배관공 2" xfId="14855" xr:uid="{00000000-0005-0000-0000-000097250000}"/>
    <cellStyle name="백_4배관공 3" xfId="15944" xr:uid="{00000000-0005-0000-0000-000098250000}"/>
    <cellStyle name="백_4배관공 4" xfId="17481" xr:uid="{00000000-0005-0000-0000-000099250000}"/>
    <cellStyle name="백_4배관공 5" xfId="13828" xr:uid="{00000000-0005-0000-0000-00009A250000}"/>
    <cellStyle name="백_4배관공_0.주요자재및 총괄집계표" xfId="889" xr:uid="{00000000-0005-0000-0000-00009B250000}"/>
    <cellStyle name="백_4배관공_0.주요자재및 총괄집계표 2" xfId="14856" xr:uid="{00000000-0005-0000-0000-00009C250000}"/>
    <cellStyle name="백_4배관공_0.주요자재및 총괄집계표 3" xfId="15943" xr:uid="{00000000-0005-0000-0000-00009D250000}"/>
    <cellStyle name="백_4배관공_0.주요자재및 총괄집계표 4" xfId="17011" xr:uid="{00000000-0005-0000-0000-00009E250000}"/>
    <cellStyle name="백_4배관공_0.주요자재및 총괄집계표 5" xfId="13829" xr:uid="{00000000-0005-0000-0000-00009F250000}"/>
    <cellStyle name="백_4배관공_04-3.B-LINE" xfId="890" xr:uid="{00000000-0005-0000-0000-0000A0250000}"/>
    <cellStyle name="백_4배관공_04-3.B-LINE 2" xfId="14857" xr:uid="{00000000-0005-0000-0000-0000A1250000}"/>
    <cellStyle name="백_4배관공_04-3.B-LINE 3" xfId="15942" xr:uid="{00000000-0005-0000-0000-0000A2250000}"/>
    <cellStyle name="백_4배관공_04-3.B-LINE 4" xfId="17022" xr:uid="{00000000-0005-0000-0000-0000A3250000}"/>
    <cellStyle name="백_4배관공_04-3.B-LINE 5" xfId="13830" xr:uid="{00000000-0005-0000-0000-0000A4250000}"/>
    <cellStyle name="백_4배관공_05.구내배관토공" xfId="891" xr:uid="{00000000-0005-0000-0000-0000A5250000}"/>
    <cellStyle name="백_4배관공_05.구내배관토공 2" xfId="14858" xr:uid="{00000000-0005-0000-0000-0000A6250000}"/>
    <cellStyle name="백_4배관공_05.구내배관토공 3" xfId="15941" xr:uid="{00000000-0005-0000-0000-0000A7250000}"/>
    <cellStyle name="백_4배관공_05.구내배관토공 4" xfId="17021" xr:uid="{00000000-0005-0000-0000-0000A8250000}"/>
    <cellStyle name="백_4배관공_05.구내배관토공 5" xfId="13831" xr:uid="{00000000-0005-0000-0000-0000A9250000}"/>
    <cellStyle name="백_4배관공_1.처리장토공(0705)" xfId="892" xr:uid="{00000000-0005-0000-0000-0000AA250000}"/>
    <cellStyle name="백_4배관공_1.처리장토공(0705) 2" xfId="14859" xr:uid="{00000000-0005-0000-0000-0000AB250000}"/>
    <cellStyle name="백_4배관공_1.처리장토공(0705) 3" xfId="15940" xr:uid="{00000000-0005-0000-0000-0000AC250000}"/>
    <cellStyle name="백_4배관공_1.처리장토공(0705) 4" xfId="17023" xr:uid="{00000000-0005-0000-0000-0000AD250000}"/>
    <cellStyle name="백_4배관공_1.처리장토공(0705) 5" xfId="13832" xr:uid="{00000000-0005-0000-0000-0000AE250000}"/>
    <cellStyle name="백_4배관공_1.토공" xfId="893" xr:uid="{00000000-0005-0000-0000-0000AF250000}"/>
    <cellStyle name="백_4배관공_1.토공 2" xfId="14860" xr:uid="{00000000-0005-0000-0000-0000B0250000}"/>
    <cellStyle name="백_4배관공_1.토공 3" xfId="15939" xr:uid="{00000000-0005-0000-0000-0000B1250000}"/>
    <cellStyle name="백_4배관공_1.토공 4" xfId="17024" xr:uid="{00000000-0005-0000-0000-0000B2250000}"/>
    <cellStyle name="백_4배관공_1.토공 5" xfId="13833" xr:uid="{00000000-0005-0000-0000-0000B3250000}"/>
    <cellStyle name="백_4배관공_1.토공(0724)" xfId="894" xr:uid="{00000000-0005-0000-0000-0000B4250000}"/>
    <cellStyle name="백_4배관공_1.토공(0724) 2" xfId="14861" xr:uid="{00000000-0005-0000-0000-0000B5250000}"/>
    <cellStyle name="백_4배관공_1.토공(0724) 3" xfId="15938" xr:uid="{00000000-0005-0000-0000-0000B6250000}"/>
    <cellStyle name="백_4배관공_1.토공(0724) 4" xfId="17020" xr:uid="{00000000-0005-0000-0000-0000B7250000}"/>
    <cellStyle name="백_4배관공_1.토공(0724) 5" xfId="13834" xr:uid="{00000000-0005-0000-0000-0000B8250000}"/>
    <cellStyle name="백_4배관공_1.토공(음성)" xfId="895" xr:uid="{00000000-0005-0000-0000-0000B9250000}"/>
    <cellStyle name="백_4배관공_1.토공(음성) 2" xfId="14862" xr:uid="{00000000-0005-0000-0000-0000BA250000}"/>
    <cellStyle name="백_4배관공_1.토공(음성) 3" xfId="15937" xr:uid="{00000000-0005-0000-0000-0000BB250000}"/>
    <cellStyle name="백_4배관공_1.토공(음성) 4" xfId="17027" xr:uid="{00000000-0005-0000-0000-0000BC250000}"/>
    <cellStyle name="백_4배관공_1.토공(음성) 5" xfId="13835" xr:uid="{00000000-0005-0000-0000-0000BD250000}"/>
    <cellStyle name="백_4배관공_2.토공" xfId="896" xr:uid="{00000000-0005-0000-0000-0000BE250000}"/>
    <cellStyle name="백_4배관공_2.토공 2" xfId="14863" xr:uid="{00000000-0005-0000-0000-0000BF250000}"/>
    <cellStyle name="백_4배관공_2.토공 3" xfId="15936" xr:uid="{00000000-0005-0000-0000-0000C0250000}"/>
    <cellStyle name="백_4배관공_2.토공 4" xfId="17026" xr:uid="{00000000-0005-0000-0000-0000C1250000}"/>
    <cellStyle name="백_4배관공_2.토공 5" xfId="13836" xr:uid="{00000000-0005-0000-0000-0000C2250000}"/>
    <cellStyle name="백_4배관공_2.토공_04-3.B-LINE" xfId="897" xr:uid="{00000000-0005-0000-0000-0000C3250000}"/>
    <cellStyle name="백_4배관공_2.토공_04-3.B-LINE 2" xfId="14864" xr:uid="{00000000-0005-0000-0000-0000C4250000}"/>
    <cellStyle name="백_4배관공_2.토공_04-3.B-LINE 3" xfId="15935" xr:uid="{00000000-0005-0000-0000-0000C5250000}"/>
    <cellStyle name="백_4배관공_2.토공_04-3.B-LINE 4" xfId="17028" xr:uid="{00000000-0005-0000-0000-0000C6250000}"/>
    <cellStyle name="백_4배관공_2.토공_04-3.B-LINE 5" xfId="13837" xr:uid="{00000000-0005-0000-0000-0000C7250000}"/>
    <cellStyle name="백_4배관공_2.토공_4.하수공" xfId="898" xr:uid="{00000000-0005-0000-0000-0000C8250000}"/>
    <cellStyle name="백_4배관공_2.토공_4.하수공 2" xfId="14865" xr:uid="{00000000-0005-0000-0000-0000C9250000}"/>
    <cellStyle name="백_4배관공_2.토공_4.하수공 3" xfId="15934" xr:uid="{00000000-0005-0000-0000-0000CA250000}"/>
    <cellStyle name="백_4배관공_2.토공_4.하수공 4" xfId="17025" xr:uid="{00000000-0005-0000-0000-0000CB250000}"/>
    <cellStyle name="백_4배관공_2.토공_4.하수공 5" xfId="13838" xr:uid="{00000000-0005-0000-0000-0000CC250000}"/>
    <cellStyle name="백_4배관공_2.토공_4.하수공_04-3.B-LINE" xfId="899" xr:uid="{00000000-0005-0000-0000-0000CD250000}"/>
    <cellStyle name="백_4배관공_2.토공_4.하수공_04-3.B-LINE 2" xfId="14866" xr:uid="{00000000-0005-0000-0000-0000CE250000}"/>
    <cellStyle name="백_4배관공_2.토공_4.하수공_04-3.B-LINE 3" xfId="15933" xr:uid="{00000000-0005-0000-0000-0000CF250000}"/>
    <cellStyle name="백_4배관공_2.토공_4.하수공_04-3.B-LINE 4" xfId="17030" xr:uid="{00000000-0005-0000-0000-0000D0250000}"/>
    <cellStyle name="백_4배관공_2.토공_4.하수공_04-3.B-LINE 5" xfId="13839" xr:uid="{00000000-0005-0000-0000-0000D1250000}"/>
    <cellStyle name="백_4배관공_3.구내배관공" xfId="900" xr:uid="{00000000-0005-0000-0000-0000D2250000}"/>
    <cellStyle name="백_4배관공_3.구내배관공 2" xfId="14867" xr:uid="{00000000-0005-0000-0000-0000D3250000}"/>
    <cellStyle name="백_4배관공_3.구내배관공 3" xfId="15932" xr:uid="{00000000-0005-0000-0000-0000D4250000}"/>
    <cellStyle name="백_4배관공_3.구내배관공 4" xfId="17031" xr:uid="{00000000-0005-0000-0000-0000D5250000}"/>
    <cellStyle name="백_4배관공_3.구내배관공 5" xfId="13840" xr:uid="{00000000-0005-0000-0000-0000D6250000}"/>
    <cellStyle name="백_4배관공_3.포장공" xfId="901" xr:uid="{00000000-0005-0000-0000-0000D7250000}"/>
    <cellStyle name="백_4배관공_3.포장공 2" xfId="14868" xr:uid="{00000000-0005-0000-0000-0000D8250000}"/>
    <cellStyle name="백_4배관공_3.포장공 3" xfId="15931" xr:uid="{00000000-0005-0000-0000-0000D9250000}"/>
    <cellStyle name="백_4배관공_3.포장공 4" xfId="17029" xr:uid="{00000000-0005-0000-0000-0000DA250000}"/>
    <cellStyle name="백_4배관공_3.포장공 5" xfId="13841" xr:uid="{00000000-0005-0000-0000-0000DB250000}"/>
    <cellStyle name="백_4배관공_3.포장공_04-3.B-LINE" xfId="902" xr:uid="{00000000-0005-0000-0000-0000DC250000}"/>
    <cellStyle name="백_4배관공_3.포장공_04-3.B-LINE 2" xfId="14869" xr:uid="{00000000-0005-0000-0000-0000DD250000}"/>
    <cellStyle name="백_4배관공_3.포장공_04-3.B-LINE 3" xfId="15930" xr:uid="{00000000-0005-0000-0000-0000DE250000}"/>
    <cellStyle name="백_4배관공_3.포장공_04-3.B-LINE 4" xfId="15189" xr:uid="{00000000-0005-0000-0000-0000DF250000}"/>
    <cellStyle name="백_4배관공_3.포장공_04-3.B-LINE 5" xfId="13842" xr:uid="{00000000-0005-0000-0000-0000E0250000}"/>
    <cellStyle name="백_4배관공_3.포장공_4.하수공" xfId="903" xr:uid="{00000000-0005-0000-0000-0000E1250000}"/>
    <cellStyle name="백_4배관공_3.포장공_4.하수공 2" xfId="14870" xr:uid="{00000000-0005-0000-0000-0000E2250000}"/>
    <cellStyle name="백_4배관공_3.포장공_4.하수공 3" xfId="15929" xr:uid="{00000000-0005-0000-0000-0000E3250000}"/>
    <cellStyle name="백_4배관공_3.포장공_4.하수공 4" xfId="17033" xr:uid="{00000000-0005-0000-0000-0000E4250000}"/>
    <cellStyle name="백_4배관공_3.포장공_4.하수공 5" xfId="13843" xr:uid="{00000000-0005-0000-0000-0000E5250000}"/>
    <cellStyle name="백_4배관공_3.포장공_4.하수공_04-3.B-LINE" xfId="904" xr:uid="{00000000-0005-0000-0000-0000E6250000}"/>
    <cellStyle name="백_4배관공_3.포장공_4.하수공_04-3.B-LINE 2" xfId="14871" xr:uid="{00000000-0005-0000-0000-0000E7250000}"/>
    <cellStyle name="백_4배관공_3.포장공_4.하수공_04-3.B-LINE 3" xfId="15928" xr:uid="{00000000-0005-0000-0000-0000E8250000}"/>
    <cellStyle name="백_4배관공_3.포장공_4.하수공_04-3.B-LINE 4" xfId="17034" xr:uid="{00000000-0005-0000-0000-0000E9250000}"/>
    <cellStyle name="백_4배관공_3.포장공_4.하수공_04-3.B-LINE 5" xfId="13844" xr:uid="{00000000-0005-0000-0000-0000EA250000}"/>
    <cellStyle name="백_4배관공_계화관로토공" xfId="905" xr:uid="{00000000-0005-0000-0000-0000EB250000}"/>
    <cellStyle name="백_4배관공_계화관로토공 2" xfId="14872" xr:uid="{00000000-0005-0000-0000-0000EC250000}"/>
    <cellStyle name="백_4배관공_계화관로토공 3" xfId="15927" xr:uid="{00000000-0005-0000-0000-0000ED250000}"/>
    <cellStyle name="백_4배관공_계화관로토공 4" xfId="17032" xr:uid="{00000000-0005-0000-0000-0000EE250000}"/>
    <cellStyle name="백_4배관공_계화관로토공 5" xfId="13845" xr:uid="{00000000-0005-0000-0000-0000EF250000}"/>
    <cellStyle name="백_4배관공_관로토공" xfId="906" xr:uid="{00000000-0005-0000-0000-0000F0250000}"/>
    <cellStyle name="백_4배관공_관로토공 2" xfId="14873" xr:uid="{00000000-0005-0000-0000-0000F1250000}"/>
    <cellStyle name="백_4배관공_관로토공 3" xfId="15926" xr:uid="{00000000-0005-0000-0000-0000F2250000}"/>
    <cellStyle name="백_4배관공_관로토공 4" xfId="17035" xr:uid="{00000000-0005-0000-0000-0000F3250000}"/>
    <cellStyle name="백_4배관공_관로토공 5" xfId="13846" xr:uid="{00000000-0005-0000-0000-0000F4250000}"/>
    <cellStyle name="백_5부대시설공" xfId="907" xr:uid="{00000000-0005-0000-0000-0000F5250000}"/>
    <cellStyle name="백_5부대시설공 2" xfId="14874" xr:uid="{00000000-0005-0000-0000-0000F6250000}"/>
    <cellStyle name="백_5부대시설공 3" xfId="15925" xr:uid="{00000000-0005-0000-0000-0000F7250000}"/>
    <cellStyle name="백_5부대시설공 4" xfId="17036" xr:uid="{00000000-0005-0000-0000-0000F8250000}"/>
    <cellStyle name="백_5부대시설공 5" xfId="13847" xr:uid="{00000000-0005-0000-0000-0000F9250000}"/>
    <cellStyle name="백_5부대시설공_0.주요자재및 총괄집계표" xfId="908" xr:uid="{00000000-0005-0000-0000-0000FA250000}"/>
    <cellStyle name="백_5부대시설공_0.주요자재및 총괄집계표 2" xfId="14875" xr:uid="{00000000-0005-0000-0000-0000FB250000}"/>
    <cellStyle name="백_5부대시설공_0.주요자재및 총괄집계표 3" xfId="15924" xr:uid="{00000000-0005-0000-0000-0000FC250000}"/>
    <cellStyle name="백_5부대시설공_0.주요자재및 총괄집계표 4" xfId="17037" xr:uid="{00000000-0005-0000-0000-0000FD250000}"/>
    <cellStyle name="백_5부대시설공_0.주요자재및 총괄집계표 5" xfId="13848" xr:uid="{00000000-0005-0000-0000-0000FE250000}"/>
    <cellStyle name="백_5부대시설공_04-3.B-LINE" xfId="909" xr:uid="{00000000-0005-0000-0000-0000FF250000}"/>
    <cellStyle name="백_5부대시설공_04-3.B-LINE 2" xfId="14876" xr:uid="{00000000-0005-0000-0000-000000260000}"/>
    <cellStyle name="백_5부대시설공_04-3.B-LINE 3" xfId="15923" xr:uid="{00000000-0005-0000-0000-000001260000}"/>
    <cellStyle name="백_5부대시설공_04-3.B-LINE 4" xfId="17038" xr:uid="{00000000-0005-0000-0000-000002260000}"/>
    <cellStyle name="백_5부대시설공_04-3.B-LINE 5" xfId="13849" xr:uid="{00000000-0005-0000-0000-000003260000}"/>
    <cellStyle name="백_5부대시설공_05.구내배관토공" xfId="910" xr:uid="{00000000-0005-0000-0000-000004260000}"/>
    <cellStyle name="백_5부대시설공_05.구내배관토공 2" xfId="14877" xr:uid="{00000000-0005-0000-0000-000005260000}"/>
    <cellStyle name="백_5부대시설공_05.구내배관토공 3" xfId="15922" xr:uid="{00000000-0005-0000-0000-000006260000}"/>
    <cellStyle name="백_5부대시설공_05.구내배관토공 4" xfId="17039" xr:uid="{00000000-0005-0000-0000-000007260000}"/>
    <cellStyle name="백_5부대시설공_05.구내배관토공 5" xfId="13850" xr:uid="{00000000-0005-0000-0000-000008260000}"/>
    <cellStyle name="백_5부대시설공_1.처리장토공(0705)" xfId="911" xr:uid="{00000000-0005-0000-0000-000009260000}"/>
    <cellStyle name="백_5부대시설공_1.처리장토공(0705) 2" xfId="14878" xr:uid="{00000000-0005-0000-0000-00000A260000}"/>
    <cellStyle name="백_5부대시설공_1.처리장토공(0705) 3" xfId="15921" xr:uid="{00000000-0005-0000-0000-00000B260000}"/>
    <cellStyle name="백_5부대시설공_1.처리장토공(0705) 4" xfId="15199" xr:uid="{00000000-0005-0000-0000-00000C260000}"/>
    <cellStyle name="백_5부대시설공_1.처리장토공(0705) 5" xfId="13851" xr:uid="{00000000-0005-0000-0000-00000D260000}"/>
    <cellStyle name="백_5부대시설공_1.토공" xfId="912" xr:uid="{00000000-0005-0000-0000-00000E260000}"/>
    <cellStyle name="백_5부대시설공_1.토공 2" xfId="14879" xr:uid="{00000000-0005-0000-0000-00000F260000}"/>
    <cellStyle name="백_5부대시설공_1.토공 3" xfId="15920" xr:uid="{00000000-0005-0000-0000-000010260000}"/>
    <cellStyle name="백_5부대시설공_1.토공 4" xfId="15200" xr:uid="{00000000-0005-0000-0000-000011260000}"/>
    <cellStyle name="백_5부대시설공_1.토공 5" xfId="13852" xr:uid="{00000000-0005-0000-0000-000012260000}"/>
    <cellStyle name="백_5부대시설공_1.토공(0724)" xfId="913" xr:uid="{00000000-0005-0000-0000-000013260000}"/>
    <cellStyle name="백_5부대시설공_1.토공(0724) 2" xfId="14880" xr:uid="{00000000-0005-0000-0000-000014260000}"/>
    <cellStyle name="백_5부대시설공_1.토공(0724) 3" xfId="15919" xr:uid="{00000000-0005-0000-0000-000015260000}"/>
    <cellStyle name="백_5부대시설공_1.토공(0724) 4" xfId="17041" xr:uid="{00000000-0005-0000-0000-000016260000}"/>
    <cellStyle name="백_5부대시설공_1.토공(0724) 5" xfId="13853" xr:uid="{00000000-0005-0000-0000-000017260000}"/>
    <cellStyle name="백_5부대시설공_1.토공(음성)" xfId="914" xr:uid="{00000000-0005-0000-0000-000018260000}"/>
    <cellStyle name="백_5부대시설공_1.토공(음성) 2" xfId="14881" xr:uid="{00000000-0005-0000-0000-000019260000}"/>
    <cellStyle name="백_5부대시설공_1.토공(음성) 3" xfId="15918" xr:uid="{00000000-0005-0000-0000-00001A260000}"/>
    <cellStyle name="백_5부대시설공_1.토공(음성) 4" xfId="17042" xr:uid="{00000000-0005-0000-0000-00001B260000}"/>
    <cellStyle name="백_5부대시설공_1.토공(음성) 5" xfId="13854" xr:uid="{00000000-0005-0000-0000-00001C260000}"/>
    <cellStyle name="백_5부대시설공_2.토공" xfId="915" xr:uid="{00000000-0005-0000-0000-00001D260000}"/>
    <cellStyle name="백_5부대시설공_2.토공 2" xfId="14882" xr:uid="{00000000-0005-0000-0000-00001E260000}"/>
    <cellStyle name="백_5부대시설공_2.토공 3" xfId="17298" xr:uid="{00000000-0005-0000-0000-00001F260000}"/>
    <cellStyle name="백_5부대시설공_2.토공 4" xfId="17040" xr:uid="{00000000-0005-0000-0000-000020260000}"/>
    <cellStyle name="백_5부대시설공_2.토공 5" xfId="13855" xr:uid="{00000000-0005-0000-0000-000021260000}"/>
    <cellStyle name="백_5부대시설공_2.토공_04-3.B-LINE" xfId="916" xr:uid="{00000000-0005-0000-0000-000022260000}"/>
    <cellStyle name="백_5부대시설공_2.토공_04-3.B-LINE 2" xfId="14883" xr:uid="{00000000-0005-0000-0000-000023260000}"/>
    <cellStyle name="백_5부대시설공_2.토공_04-3.B-LINE 3" xfId="17297" xr:uid="{00000000-0005-0000-0000-000024260000}"/>
    <cellStyle name="백_5부대시설공_2.토공_04-3.B-LINE 4" xfId="17480" xr:uid="{00000000-0005-0000-0000-000025260000}"/>
    <cellStyle name="백_5부대시설공_2.토공_04-3.B-LINE 5" xfId="13856" xr:uid="{00000000-0005-0000-0000-000026260000}"/>
    <cellStyle name="백_5부대시설공_2.토공_4.하수공" xfId="917" xr:uid="{00000000-0005-0000-0000-000027260000}"/>
    <cellStyle name="백_5부대시설공_2.토공_4.하수공 2" xfId="14884" xr:uid="{00000000-0005-0000-0000-000028260000}"/>
    <cellStyle name="백_5부대시설공_2.토공_4.하수공 3" xfId="17296" xr:uid="{00000000-0005-0000-0000-000029260000}"/>
    <cellStyle name="백_5부대시설공_2.토공_4.하수공 4" xfId="17479" xr:uid="{00000000-0005-0000-0000-00002A260000}"/>
    <cellStyle name="백_5부대시설공_2.토공_4.하수공 5" xfId="13857" xr:uid="{00000000-0005-0000-0000-00002B260000}"/>
    <cellStyle name="백_5부대시설공_2.토공_4.하수공_04-3.B-LINE" xfId="918" xr:uid="{00000000-0005-0000-0000-00002C260000}"/>
    <cellStyle name="백_5부대시설공_2.토공_4.하수공_04-3.B-LINE 2" xfId="14885" xr:uid="{00000000-0005-0000-0000-00002D260000}"/>
    <cellStyle name="백_5부대시설공_2.토공_4.하수공_04-3.B-LINE 3" xfId="17295" xr:uid="{00000000-0005-0000-0000-00002E260000}"/>
    <cellStyle name="백_5부대시설공_2.토공_4.하수공_04-3.B-LINE 4" xfId="17478" xr:uid="{00000000-0005-0000-0000-00002F260000}"/>
    <cellStyle name="백_5부대시설공_2.토공_4.하수공_04-3.B-LINE 5" xfId="13858" xr:uid="{00000000-0005-0000-0000-000030260000}"/>
    <cellStyle name="백_5부대시설공_3.구내배관공" xfId="919" xr:uid="{00000000-0005-0000-0000-000031260000}"/>
    <cellStyle name="백_5부대시설공_3.구내배관공 2" xfId="14886" xr:uid="{00000000-0005-0000-0000-000032260000}"/>
    <cellStyle name="백_5부대시설공_3.구내배관공 3" xfId="15917" xr:uid="{00000000-0005-0000-0000-000033260000}"/>
    <cellStyle name="백_5부대시설공_3.구내배관공 4" xfId="17477" xr:uid="{00000000-0005-0000-0000-000034260000}"/>
    <cellStyle name="백_5부대시설공_3.구내배관공 5" xfId="13859" xr:uid="{00000000-0005-0000-0000-000035260000}"/>
    <cellStyle name="백_5부대시설공_3.포장공" xfId="920" xr:uid="{00000000-0005-0000-0000-000036260000}"/>
    <cellStyle name="백_5부대시설공_3.포장공 2" xfId="14887" xr:uid="{00000000-0005-0000-0000-000037260000}"/>
    <cellStyle name="백_5부대시설공_3.포장공 3" xfId="15916" xr:uid="{00000000-0005-0000-0000-000038260000}"/>
    <cellStyle name="백_5부대시설공_3.포장공 4" xfId="16578" xr:uid="{00000000-0005-0000-0000-000039260000}"/>
    <cellStyle name="백_5부대시설공_3.포장공 5" xfId="13860" xr:uid="{00000000-0005-0000-0000-00003A260000}"/>
    <cellStyle name="백_5부대시설공_3.포장공_04-3.B-LINE" xfId="921" xr:uid="{00000000-0005-0000-0000-00003B260000}"/>
    <cellStyle name="백_5부대시설공_3.포장공_04-3.B-LINE 2" xfId="14888" xr:uid="{00000000-0005-0000-0000-00003C260000}"/>
    <cellStyle name="백_5부대시설공_3.포장공_04-3.B-LINE 3" xfId="15915" xr:uid="{00000000-0005-0000-0000-00003D260000}"/>
    <cellStyle name="백_5부대시설공_3.포장공_04-3.B-LINE 4" xfId="17043" xr:uid="{00000000-0005-0000-0000-00003E260000}"/>
    <cellStyle name="백_5부대시설공_3.포장공_04-3.B-LINE 5" xfId="13861" xr:uid="{00000000-0005-0000-0000-00003F260000}"/>
    <cellStyle name="백_5부대시설공_3.포장공_4.하수공" xfId="922" xr:uid="{00000000-0005-0000-0000-000040260000}"/>
    <cellStyle name="백_5부대시설공_3.포장공_4.하수공 2" xfId="14889" xr:uid="{00000000-0005-0000-0000-000041260000}"/>
    <cellStyle name="백_5부대시설공_3.포장공_4.하수공 3" xfId="15914" xr:uid="{00000000-0005-0000-0000-000042260000}"/>
    <cellStyle name="백_5부대시설공_3.포장공_4.하수공 4" xfId="17044" xr:uid="{00000000-0005-0000-0000-000043260000}"/>
    <cellStyle name="백_5부대시설공_3.포장공_4.하수공 5" xfId="13862" xr:uid="{00000000-0005-0000-0000-000044260000}"/>
    <cellStyle name="백_5부대시설공_3.포장공_4.하수공_04-3.B-LINE" xfId="923" xr:uid="{00000000-0005-0000-0000-000045260000}"/>
    <cellStyle name="백_5부대시설공_3.포장공_4.하수공_04-3.B-LINE 2" xfId="14890" xr:uid="{00000000-0005-0000-0000-000046260000}"/>
    <cellStyle name="백_5부대시설공_3.포장공_4.하수공_04-3.B-LINE 3" xfId="15913" xr:uid="{00000000-0005-0000-0000-000047260000}"/>
    <cellStyle name="백_5부대시설공_3.포장공_4.하수공_04-3.B-LINE 4" xfId="15201" xr:uid="{00000000-0005-0000-0000-000048260000}"/>
    <cellStyle name="백_5부대시설공_3.포장공_4.하수공_04-3.B-LINE 5" xfId="13863" xr:uid="{00000000-0005-0000-0000-000049260000}"/>
    <cellStyle name="백_5부대시설공_계화관로토공" xfId="924" xr:uid="{00000000-0005-0000-0000-00004A260000}"/>
    <cellStyle name="백_5부대시설공_계화관로토공 2" xfId="14891" xr:uid="{00000000-0005-0000-0000-00004B260000}"/>
    <cellStyle name="백_5부대시설공_계화관로토공 3" xfId="15912" xr:uid="{00000000-0005-0000-0000-00004C260000}"/>
    <cellStyle name="백_5부대시설공_계화관로토공 4" xfId="17045" xr:uid="{00000000-0005-0000-0000-00004D260000}"/>
    <cellStyle name="백_5부대시설공_계화관로토공 5" xfId="13864" xr:uid="{00000000-0005-0000-0000-00004E260000}"/>
    <cellStyle name="백_5부대시설공_관로토공" xfId="925" xr:uid="{00000000-0005-0000-0000-00004F260000}"/>
    <cellStyle name="백_5부대시설공_관로토공 2" xfId="14892" xr:uid="{00000000-0005-0000-0000-000050260000}"/>
    <cellStyle name="백_5부대시설공_관로토공 3" xfId="15911" xr:uid="{00000000-0005-0000-0000-000051260000}"/>
    <cellStyle name="백_5부대시설공_관로토공 4" xfId="15202" xr:uid="{00000000-0005-0000-0000-000052260000}"/>
    <cellStyle name="백_5부대시설공_관로토공 5" xfId="13865" xr:uid="{00000000-0005-0000-0000-000053260000}"/>
    <cellStyle name="백_Book1" xfId="12303" xr:uid="{00000000-0005-0000-0000-000054260000}"/>
    <cellStyle name="백_Book1_1" xfId="12304" xr:uid="{00000000-0005-0000-0000-000055260000}"/>
    <cellStyle name="백_Book1_1_제연계산서4BL" xfId="12305" xr:uid="{00000000-0005-0000-0000-000056260000}"/>
    <cellStyle name="백_BOOK1_Book1" xfId="12306" xr:uid="{00000000-0005-0000-0000-000057260000}"/>
    <cellStyle name="백_BOOK1_Book1_제연계산서4BL" xfId="12307" xr:uid="{00000000-0005-0000-0000-000058260000}"/>
    <cellStyle name="백_BOOK1_대구대현 3BL 소화계산서" xfId="12308" xr:uid="{00000000-0005-0000-0000-000059260000}"/>
    <cellStyle name="백_BOOK1_대구대현 3BL 소화계산서_제연계산서4BL" xfId="12309" xr:uid="{00000000-0005-0000-0000-00005A260000}"/>
    <cellStyle name="백_BOOK1_소화계산서(제연압력조종가능)-20070801" xfId="12310" xr:uid="{00000000-0005-0000-0000-00005B260000}"/>
    <cellStyle name="백_BOOK1_소화계산서(제연압력조종가능)-20070801_제연계산서4BL" xfId="12311" xr:uid="{00000000-0005-0000-0000-00005C260000}"/>
    <cellStyle name="백_BOOK1_제연계산서3BL" xfId="12312" xr:uid="{00000000-0005-0000-0000-00005D260000}"/>
    <cellStyle name="백_BOOK1_제연계산서3BL_제연계산서4BL" xfId="12313" xr:uid="{00000000-0005-0000-0000-00005E260000}"/>
    <cellStyle name="백_Book2" xfId="926" xr:uid="{00000000-0005-0000-0000-00005F260000}"/>
    <cellStyle name="백_Book2 2" xfId="14893" xr:uid="{00000000-0005-0000-0000-000060260000}"/>
    <cellStyle name="백_Book2 3" xfId="15910" xr:uid="{00000000-0005-0000-0000-000061260000}"/>
    <cellStyle name="백_Book2 4" xfId="17046" xr:uid="{00000000-0005-0000-0000-000062260000}"/>
    <cellStyle name="백_Book2 5" xfId="13866" xr:uid="{00000000-0005-0000-0000-000063260000}"/>
    <cellStyle name="백_Book2_0.주요자재및 총괄집계표" xfId="927" xr:uid="{00000000-0005-0000-0000-000064260000}"/>
    <cellStyle name="백_Book2_0.주요자재및 총괄집계표 2" xfId="14894" xr:uid="{00000000-0005-0000-0000-000065260000}"/>
    <cellStyle name="백_Book2_0.주요자재및 총괄집계표 3" xfId="15909" xr:uid="{00000000-0005-0000-0000-000066260000}"/>
    <cellStyle name="백_Book2_0.주요자재및 총괄집계표 4" xfId="15203" xr:uid="{00000000-0005-0000-0000-000067260000}"/>
    <cellStyle name="백_Book2_0.주요자재및 총괄집계표 5" xfId="13867" xr:uid="{00000000-0005-0000-0000-000068260000}"/>
    <cellStyle name="백_Book2_04-3.B-LINE" xfId="928" xr:uid="{00000000-0005-0000-0000-000069260000}"/>
    <cellStyle name="백_Book2_04-3.B-LINE 2" xfId="14895" xr:uid="{00000000-0005-0000-0000-00006A260000}"/>
    <cellStyle name="백_Book2_04-3.B-LINE 3" xfId="15908" xr:uid="{00000000-0005-0000-0000-00006B260000}"/>
    <cellStyle name="백_Book2_04-3.B-LINE 4" xfId="17047" xr:uid="{00000000-0005-0000-0000-00006C260000}"/>
    <cellStyle name="백_Book2_04-3.B-LINE 5" xfId="13868" xr:uid="{00000000-0005-0000-0000-00006D260000}"/>
    <cellStyle name="백_Book2_05.구내배관토공" xfId="929" xr:uid="{00000000-0005-0000-0000-00006E260000}"/>
    <cellStyle name="백_Book2_05.구내배관토공 2" xfId="14896" xr:uid="{00000000-0005-0000-0000-00006F260000}"/>
    <cellStyle name="백_Book2_05.구내배관토공 3" xfId="15907" xr:uid="{00000000-0005-0000-0000-000070260000}"/>
    <cellStyle name="백_Book2_05.구내배관토공 4" xfId="15204" xr:uid="{00000000-0005-0000-0000-000071260000}"/>
    <cellStyle name="백_Book2_05.구내배관토공 5" xfId="13869" xr:uid="{00000000-0005-0000-0000-000072260000}"/>
    <cellStyle name="백_Book2_1.처리장토공(0705)" xfId="930" xr:uid="{00000000-0005-0000-0000-000073260000}"/>
    <cellStyle name="백_Book2_1.처리장토공(0705) 2" xfId="14897" xr:uid="{00000000-0005-0000-0000-000074260000}"/>
    <cellStyle name="백_Book2_1.처리장토공(0705) 3" xfId="15906" xr:uid="{00000000-0005-0000-0000-000075260000}"/>
    <cellStyle name="백_Book2_1.처리장토공(0705) 4" xfId="17048" xr:uid="{00000000-0005-0000-0000-000076260000}"/>
    <cellStyle name="백_Book2_1.처리장토공(0705) 5" xfId="13870" xr:uid="{00000000-0005-0000-0000-000077260000}"/>
    <cellStyle name="백_Book2_1.토공" xfId="931" xr:uid="{00000000-0005-0000-0000-000078260000}"/>
    <cellStyle name="백_Book2_1.토공 2" xfId="14898" xr:uid="{00000000-0005-0000-0000-000079260000}"/>
    <cellStyle name="백_Book2_1.토공 3" xfId="15905" xr:uid="{00000000-0005-0000-0000-00007A260000}"/>
    <cellStyle name="백_Book2_1.토공 4" xfId="15205" xr:uid="{00000000-0005-0000-0000-00007B260000}"/>
    <cellStyle name="백_Book2_1.토공 5" xfId="13871" xr:uid="{00000000-0005-0000-0000-00007C260000}"/>
    <cellStyle name="백_Book2_1.토공(0724)" xfId="932" xr:uid="{00000000-0005-0000-0000-00007D260000}"/>
    <cellStyle name="백_Book2_1.토공(0724) 2" xfId="14899" xr:uid="{00000000-0005-0000-0000-00007E260000}"/>
    <cellStyle name="백_Book2_1.토공(0724) 3" xfId="15904" xr:uid="{00000000-0005-0000-0000-00007F260000}"/>
    <cellStyle name="백_Book2_1.토공(0724) 4" xfId="17049" xr:uid="{00000000-0005-0000-0000-000080260000}"/>
    <cellStyle name="백_Book2_1.토공(0724) 5" xfId="13872" xr:uid="{00000000-0005-0000-0000-000081260000}"/>
    <cellStyle name="백_Book2_1.토공(음성)" xfId="933" xr:uid="{00000000-0005-0000-0000-000082260000}"/>
    <cellStyle name="백_Book2_1.토공(음성) 2" xfId="14900" xr:uid="{00000000-0005-0000-0000-000083260000}"/>
    <cellStyle name="백_Book2_1.토공(음성) 3" xfId="17294" xr:uid="{00000000-0005-0000-0000-000084260000}"/>
    <cellStyle name="백_Book2_1.토공(음성) 4" xfId="15206" xr:uid="{00000000-0005-0000-0000-000085260000}"/>
    <cellStyle name="백_Book2_1.토공(음성) 5" xfId="13873" xr:uid="{00000000-0005-0000-0000-000086260000}"/>
    <cellStyle name="백_Book2_2.토공" xfId="934" xr:uid="{00000000-0005-0000-0000-000087260000}"/>
    <cellStyle name="백_Book2_2.토공 2" xfId="14901" xr:uid="{00000000-0005-0000-0000-000088260000}"/>
    <cellStyle name="백_Book2_2.토공 3" xfId="15903" xr:uid="{00000000-0005-0000-0000-000089260000}"/>
    <cellStyle name="백_Book2_2.토공 4" xfId="17476" xr:uid="{00000000-0005-0000-0000-00008A260000}"/>
    <cellStyle name="백_Book2_2.토공 5" xfId="13874" xr:uid="{00000000-0005-0000-0000-00008B260000}"/>
    <cellStyle name="백_Book2_2.토공_04-3.B-LINE" xfId="935" xr:uid="{00000000-0005-0000-0000-00008C260000}"/>
    <cellStyle name="백_Book2_2.토공_04-3.B-LINE 2" xfId="14902" xr:uid="{00000000-0005-0000-0000-00008D260000}"/>
    <cellStyle name="백_Book2_2.토공_04-3.B-LINE 3" xfId="15901" xr:uid="{00000000-0005-0000-0000-00008E260000}"/>
    <cellStyle name="백_Book2_2.토공_04-3.B-LINE 4" xfId="17050" xr:uid="{00000000-0005-0000-0000-00008F260000}"/>
    <cellStyle name="백_Book2_2.토공_04-3.B-LINE 5" xfId="13875" xr:uid="{00000000-0005-0000-0000-000090260000}"/>
    <cellStyle name="백_Book2_2.토공_4.하수공" xfId="936" xr:uid="{00000000-0005-0000-0000-000091260000}"/>
    <cellStyle name="백_Book2_2.토공_4.하수공 2" xfId="14903" xr:uid="{00000000-0005-0000-0000-000092260000}"/>
    <cellStyle name="백_Book2_2.토공_4.하수공 3" xfId="15900" xr:uid="{00000000-0005-0000-0000-000093260000}"/>
    <cellStyle name="백_Book2_2.토공_4.하수공 4" xfId="17051" xr:uid="{00000000-0005-0000-0000-000094260000}"/>
    <cellStyle name="백_Book2_2.토공_4.하수공 5" xfId="13876" xr:uid="{00000000-0005-0000-0000-000095260000}"/>
    <cellStyle name="백_Book2_2.토공_4.하수공_04-3.B-LINE" xfId="937" xr:uid="{00000000-0005-0000-0000-000096260000}"/>
    <cellStyle name="백_Book2_2.토공_4.하수공_04-3.B-LINE 2" xfId="14904" xr:uid="{00000000-0005-0000-0000-000097260000}"/>
    <cellStyle name="백_Book2_2.토공_4.하수공_04-3.B-LINE 3" xfId="15899" xr:uid="{00000000-0005-0000-0000-000098260000}"/>
    <cellStyle name="백_Book2_2.토공_4.하수공_04-3.B-LINE 4" xfId="15208" xr:uid="{00000000-0005-0000-0000-000099260000}"/>
    <cellStyle name="백_Book2_2.토공_4.하수공_04-3.B-LINE 5" xfId="13877" xr:uid="{00000000-0005-0000-0000-00009A260000}"/>
    <cellStyle name="백_Book2_3.구내배관공" xfId="938" xr:uid="{00000000-0005-0000-0000-00009B260000}"/>
    <cellStyle name="백_Book2_3.구내배관공 2" xfId="14905" xr:uid="{00000000-0005-0000-0000-00009C260000}"/>
    <cellStyle name="백_Book2_3.구내배관공 3" xfId="15898" xr:uid="{00000000-0005-0000-0000-00009D260000}"/>
    <cellStyle name="백_Book2_3.구내배관공 4" xfId="17052" xr:uid="{00000000-0005-0000-0000-00009E260000}"/>
    <cellStyle name="백_Book2_3.구내배관공 5" xfId="13878" xr:uid="{00000000-0005-0000-0000-00009F260000}"/>
    <cellStyle name="백_Book2_3.포장공" xfId="939" xr:uid="{00000000-0005-0000-0000-0000A0260000}"/>
    <cellStyle name="백_Book2_3.포장공 2" xfId="14906" xr:uid="{00000000-0005-0000-0000-0000A1260000}"/>
    <cellStyle name="백_Book2_3.포장공 3" xfId="15897" xr:uid="{00000000-0005-0000-0000-0000A2260000}"/>
    <cellStyle name="백_Book2_3.포장공 4" xfId="15209" xr:uid="{00000000-0005-0000-0000-0000A3260000}"/>
    <cellStyle name="백_Book2_3.포장공 5" xfId="13879" xr:uid="{00000000-0005-0000-0000-0000A4260000}"/>
    <cellStyle name="백_Book2_3.포장공_04-3.B-LINE" xfId="940" xr:uid="{00000000-0005-0000-0000-0000A5260000}"/>
    <cellStyle name="백_Book2_3.포장공_04-3.B-LINE 2" xfId="14907" xr:uid="{00000000-0005-0000-0000-0000A6260000}"/>
    <cellStyle name="백_Book2_3.포장공_04-3.B-LINE 3" xfId="15896" xr:uid="{00000000-0005-0000-0000-0000A7260000}"/>
    <cellStyle name="백_Book2_3.포장공_04-3.B-LINE 4" xfId="17053" xr:uid="{00000000-0005-0000-0000-0000A8260000}"/>
    <cellStyle name="백_Book2_3.포장공_04-3.B-LINE 5" xfId="13880" xr:uid="{00000000-0005-0000-0000-0000A9260000}"/>
    <cellStyle name="백_Book2_3.포장공_4.하수공" xfId="941" xr:uid="{00000000-0005-0000-0000-0000AA260000}"/>
    <cellStyle name="백_Book2_3.포장공_4.하수공 2" xfId="14908" xr:uid="{00000000-0005-0000-0000-0000AB260000}"/>
    <cellStyle name="백_Book2_3.포장공_4.하수공 3" xfId="17293" xr:uid="{00000000-0005-0000-0000-0000AC260000}"/>
    <cellStyle name="백_Book2_3.포장공_4.하수공 4" xfId="15210" xr:uid="{00000000-0005-0000-0000-0000AD260000}"/>
    <cellStyle name="백_Book2_3.포장공_4.하수공 5" xfId="13881" xr:uid="{00000000-0005-0000-0000-0000AE260000}"/>
    <cellStyle name="백_Book2_3.포장공_4.하수공_04-3.B-LINE" xfId="942" xr:uid="{00000000-0005-0000-0000-0000AF260000}"/>
    <cellStyle name="백_Book2_3.포장공_4.하수공_04-3.B-LINE 2" xfId="14909" xr:uid="{00000000-0005-0000-0000-0000B0260000}"/>
    <cellStyle name="백_Book2_3.포장공_4.하수공_04-3.B-LINE 3" xfId="17292" xr:uid="{00000000-0005-0000-0000-0000B1260000}"/>
    <cellStyle name="백_Book2_3.포장공_4.하수공_04-3.B-LINE 4" xfId="17475" xr:uid="{00000000-0005-0000-0000-0000B2260000}"/>
    <cellStyle name="백_Book2_3.포장공_4.하수공_04-3.B-LINE 5" xfId="13882" xr:uid="{00000000-0005-0000-0000-0000B3260000}"/>
    <cellStyle name="백_Book2_4.부대공" xfId="943" xr:uid="{00000000-0005-0000-0000-0000B4260000}"/>
    <cellStyle name="백_Book2_4.부대공 2" xfId="14910" xr:uid="{00000000-0005-0000-0000-0000B5260000}"/>
    <cellStyle name="백_Book2_4.부대공 3" xfId="17291" xr:uid="{00000000-0005-0000-0000-0000B6260000}"/>
    <cellStyle name="백_Book2_4.부대공 4" xfId="17474" xr:uid="{00000000-0005-0000-0000-0000B7260000}"/>
    <cellStyle name="백_Book2_4.부대공 5" xfId="13883" xr:uid="{00000000-0005-0000-0000-0000B8260000}"/>
    <cellStyle name="백_Book2_4.부대공_0.주요자재및 총괄집계표" xfId="944" xr:uid="{00000000-0005-0000-0000-0000B9260000}"/>
    <cellStyle name="백_Book2_4.부대공_0.주요자재및 총괄집계표 2" xfId="14911" xr:uid="{00000000-0005-0000-0000-0000BA260000}"/>
    <cellStyle name="백_Book2_4.부대공_0.주요자재및 총괄집계표 3" xfId="17290" xr:uid="{00000000-0005-0000-0000-0000BB260000}"/>
    <cellStyle name="백_Book2_4.부대공_0.주요자재및 총괄집계표 4" xfId="17473" xr:uid="{00000000-0005-0000-0000-0000BC260000}"/>
    <cellStyle name="백_Book2_4.부대공_0.주요자재및 총괄집계표 5" xfId="13884" xr:uid="{00000000-0005-0000-0000-0000BD260000}"/>
    <cellStyle name="백_Book2_4.부대공_04-3.B-LINE" xfId="945" xr:uid="{00000000-0005-0000-0000-0000BE260000}"/>
    <cellStyle name="백_Book2_4.부대공_04-3.B-LINE 2" xfId="14912" xr:uid="{00000000-0005-0000-0000-0000BF260000}"/>
    <cellStyle name="백_Book2_4.부대공_04-3.B-LINE 3" xfId="17289" xr:uid="{00000000-0005-0000-0000-0000C0260000}"/>
    <cellStyle name="백_Book2_4.부대공_04-3.B-LINE 4" xfId="17472" xr:uid="{00000000-0005-0000-0000-0000C1260000}"/>
    <cellStyle name="백_Book2_4.부대공_04-3.B-LINE 5" xfId="13885" xr:uid="{00000000-0005-0000-0000-0000C2260000}"/>
    <cellStyle name="백_Book2_4.부대공_05.구내배관토공" xfId="946" xr:uid="{00000000-0005-0000-0000-0000C3260000}"/>
    <cellStyle name="백_Book2_4.부대공_05.구내배관토공 2" xfId="14913" xr:uid="{00000000-0005-0000-0000-0000C4260000}"/>
    <cellStyle name="백_Book2_4.부대공_05.구내배관토공 3" xfId="17288" xr:uid="{00000000-0005-0000-0000-0000C5260000}"/>
    <cellStyle name="백_Book2_4.부대공_05.구내배관토공 4" xfId="17471" xr:uid="{00000000-0005-0000-0000-0000C6260000}"/>
    <cellStyle name="백_Book2_4.부대공_05.구내배관토공 5" xfId="13886" xr:uid="{00000000-0005-0000-0000-0000C7260000}"/>
    <cellStyle name="백_Book2_4.부대공_1.처리장토공(0705)" xfId="947" xr:uid="{00000000-0005-0000-0000-0000C8260000}"/>
    <cellStyle name="백_Book2_4.부대공_1.처리장토공(0705) 2" xfId="14914" xr:uid="{00000000-0005-0000-0000-0000C9260000}"/>
    <cellStyle name="백_Book2_4.부대공_1.처리장토공(0705) 3" xfId="15895" xr:uid="{00000000-0005-0000-0000-0000CA260000}"/>
    <cellStyle name="백_Book2_4.부대공_1.처리장토공(0705) 4" xfId="17470" xr:uid="{00000000-0005-0000-0000-0000CB260000}"/>
    <cellStyle name="백_Book2_4.부대공_1.처리장토공(0705) 5" xfId="13887" xr:uid="{00000000-0005-0000-0000-0000CC260000}"/>
    <cellStyle name="백_Book2_4.부대공_1.토공" xfId="948" xr:uid="{00000000-0005-0000-0000-0000CD260000}"/>
    <cellStyle name="백_Book2_4.부대공_1.토공 2" xfId="14915" xr:uid="{00000000-0005-0000-0000-0000CE260000}"/>
    <cellStyle name="백_Book2_4.부대공_1.토공 3" xfId="15894" xr:uid="{00000000-0005-0000-0000-0000CF260000}"/>
    <cellStyle name="백_Book2_4.부대공_1.토공 4" xfId="15211" xr:uid="{00000000-0005-0000-0000-0000D0260000}"/>
    <cellStyle name="백_Book2_4.부대공_1.토공 5" xfId="13888" xr:uid="{00000000-0005-0000-0000-0000D1260000}"/>
    <cellStyle name="백_Book2_4.부대공_1.토공(0724)" xfId="949" xr:uid="{00000000-0005-0000-0000-0000D2260000}"/>
    <cellStyle name="백_Book2_4.부대공_1.토공(0724) 2" xfId="14916" xr:uid="{00000000-0005-0000-0000-0000D3260000}"/>
    <cellStyle name="백_Book2_4.부대공_1.토공(0724) 3" xfId="15893" xr:uid="{00000000-0005-0000-0000-0000D4260000}"/>
    <cellStyle name="백_Book2_4.부대공_1.토공(0724) 4" xfId="15212" xr:uid="{00000000-0005-0000-0000-0000D5260000}"/>
    <cellStyle name="백_Book2_4.부대공_1.토공(0724) 5" xfId="13889" xr:uid="{00000000-0005-0000-0000-0000D6260000}"/>
    <cellStyle name="백_Book2_4.부대공_1.토공(음성)" xfId="950" xr:uid="{00000000-0005-0000-0000-0000D7260000}"/>
    <cellStyle name="백_Book2_4.부대공_1.토공(음성) 2" xfId="14917" xr:uid="{00000000-0005-0000-0000-0000D8260000}"/>
    <cellStyle name="백_Book2_4.부대공_1.토공(음성) 3" xfId="15892" xr:uid="{00000000-0005-0000-0000-0000D9260000}"/>
    <cellStyle name="백_Book2_4.부대공_1.토공(음성) 4" xfId="17055" xr:uid="{00000000-0005-0000-0000-0000DA260000}"/>
    <cellStyle name="백_Book2_4.부대공_1.토공(음성) 5" xfId="13890" xr:uid="{00000000-0005-0000-0000-0000DB260000}"/>
    <cellStyle name="백_Book2_4.부대공_2.토공" xfId="951" xr:uid="{00000000-0005-0000-0000-0000DC260000}"/>
    <cellStyle name="백_Book2_4.부대공_2.토공 2" xfId="14918" xr:uid="{00000000-0005-0000-0000-0000DD260000}"/>
    <cellStyle name="백_Book2_4.부대공_2.토공 3" xfId="15891" xr:uid="{00000000-0005-0000-0000-0000DE260000}"/>
    <cellStyle name="백_Book2_4.부대공_2.토공 4" xfId="17056" xr:uid="{00000000-0005-0000-0000-0000DF260000}"/>
    <cellStyle name="백_Book2_4.부대공_2.토공 5" xfId="13891" xr:uid="{00000000-0005-0000-0000-0000E0260000}"/>
    <cellStyle name="백_Book2_4.부대공_2.토공_04-3.B-LINE" xfId="952" xr:uid="{00000000-0005-0000-0000-0000E1260000}"/>
    <cellStyle name="백_Book2_4.부대공_2.토공_04-3.B-LINE 2" xfId="14919" xr:uid="{00000000-0005-0000-0000-0000E2260000}"/>
    <cellStyle name="백_Book2_4.부대공_2.토공_04-3.B-LINE 3" xfId="15890" xr:uid="{00000000-0005-0000-0000-0000E3260000}"/>
    <cellStyle name="백_Book2_4.부대공_2.토공_04-3.B-LINE 4" xfId="17054" xr:uid="{00000000-0005-0000-0000-0000E4260000}"/>
    <cellStyle name="백_Book2_4.부대공_2.토공_04-3.B-LINE 5" xfId="13892" xr:uid="{00000000-0005-0000-0000-0000E5260000}"/>
    <cellStyle name="백_Book2_4.부대공_2.토공_4.하수공" xfId="953" xr:uid="{00000000-0005-0000-0000-0000E6260000}"/>
    <cellStyle name="백_Book2_4.부대공_2.토공_4.하수공 2" xfId="14920" xr:uid="{00000000-0005-0000-0000-0000E7260000}"/>
    <cellStyle name="백_Book2_4.부대공_2.토공_4.하수공 3" xfId="15889" xr:uid="{00000000-0005-0000-0000-0000E8260000}"/>
    <cellStyle name="백_Book2_4.부대공_2.토공_4.하수공 4" xfId="15213" xr:uid="{00000000-0005-0000-0000-0000E9260000}"/>
    <cellStyle name="백_Book2_4.부대공_2.토공_4.하수공 5" xfId="13893" xr:uid="{00000000-0005-0000-0000-0000EA260000}"/>
    <cellStyle name="백_Book2_4.부대공_2.토공_4.하수공_04-3.B-LINE" xfId="954" xr:uid="{00000000-0005-0000-0000-0000EB260000}"/>
    <cellStyle name="백_Book2_4.부대공_2.토공_4.하수공_04-3.B-LINE 2" xfId="14921" xr:uid="{00000000-0005-0000-0000-0000EC260000}"/>
    <cellStyle name="백_Book2_4.부대공_2.토공_4.하수공_04-3.B-LINE 3" xfId="15888" xr:uid="{00000000-0005-0000-0000-0000ED260000}"/>
    <cellStyle name="백_Book2_4.부대공_2.토공_4.하수공_04-3.B-LINE 4" xfId="15214" xr:uid="{00000000-0005-0000-0000-0000EE260000}"/>
    <cellStyle name="백_Book2_4.부대공_2.토공_4.하수공_04-3.B-LINE 5" xfId="13894" xr:uid="{00000000-0005-0000-0000-0000EF260000}"/>
    <cellStyle name="백_Book2_4.부대공_3.구내배관공" xfId="955" xr:uid="{00000000-0005-0000-0000-0000F0260000}"/>
    <cellStyle name="백_Book2_4.부대공_3.구내배관공 2" xfId="14922" xr:uid="{00000000-0005-0000-0000-0000F1260000}"/>
    <cellStyle name="백_Book2_4.부대공_3.구내배관공 3" xfId="15887" xr:uid="{00000000-0005-0000-0000-0000F2260000}"/>
    <cellStyle name="백_Book2_4.부대공_3.구내배관공 4" xfId="15215" xr:uid="{00000000-0005-0000-0000-0000F3260000}"/>
    <cellStyle name="백_Book2_4.부대공_3.구내배관공 5" xfId="13895" xr:uid="{00000000-0005-0000-0000-0000F4260000}"/>
    <cellStyle name="백_Book2_4.부대공_3.포장공" xfId="956" xr:uid="{00000000-0005-0000-0000-0000F5260000}"/>
    <cellStyle name="백_Book2_4.부대공_3.포장공 2" xfId="14923" xr:uid="{00000000-0005-0000-0000-0000F6260000}"/>
    <cellStyle name="백_Book2_4.부대공_3.포장공 3" xfId="15886" xr:uid="{00000000-0005-0000-0000-0000F7260000}"/>
    <cellStyle name="백_Book2_4.부대공_3.포장공 4" xfId="15216" xr:uid="{00000000-0005-0000-0000-0000F8260000}"/>
    <cellStyle name="백_Book2_4.부대공_3.포장공 5" xfId="13896" xr:uid="{00000000-0005-0000-0000-0000F9260000}"/>
    <cellStyle name="백_Book2_4.부대공_3.포장공_04-3.B-LINE" xfId="957" xr:uid="{00000000-0005-0000-0000-0000FA260000}"/>
    <cellStyle name="백_Book2_4.부대공_3.포장공_04-3.B-LINE 2" xfId="14924" xr:uid="{00000000-0005-0000-0000-0000FB260000}"/>
    <cellStyle name="백_Book2_4.부대공_3.포장공_04-3.B-LINE 3" xfId="15885" xr:uid="{00000000-0005-0000-0000-0000FC260000}"/>
    <cellStyle name="백_Book2_4.부대공_3.포장공_04-3.B-LINE 4" xfId="15217" xr:uid="{00000000-0005-0000-0000-0000FD260000}"/>
    <cellStyle name="백_Book2_4.부대공_3.포장공_04-3.B-LINE 5" xfId="13897" xr:uid="{00000000-0005-0000-0000-0000FE260000}"/>
    <cellStyle name="백_Book2_4.부대공_3.포장공_4.하수공" xfId="958" xr:uid="{00000000-0005-0000-0000-0000FF260000}"/>
    <cellStyle name="백_Book2_4.부대공_3.포장공_4.하수공 2" xfId="14925" xr:uid="{00000000-0005-0000-0000-000000270000}"/>
    <cellStyle name="백_Book2_4.부대공_3.포장공_4.하수공 3" xfId="15884" xr:uid="{00000000-0005-0000-0000-000001270000}"/>
    <cellStyle name="백_Book2_4.부대공_3.포장공_4.하수공 4" xfId="15218" xr:uid="{00000000-0005-0000-0000-000002270000}"/>
    <cellStyle name="백_Book2_4.부대공_3.포장공_4.하수공 5" xfId="13898" xr:uid="{00000000-0005-0000-0000-000003270000}"/>
    <cellStyle name="백_Book2_4.부대공_3.포장공_4.하수공_04-3.B-LINE" xfId="959" xr:uid="{00000000-0005-0000-0000-000004270000}"/>
    <cellStyle name="백_Book2_4.부대공_3.포장공_4.하수공_04-3.B-LINE 2" xfId="14926" xr:uid="{00000000-0005-0000-0000-000005270000}"/>
    <cellStyle name="백_Book2_4.부대공_3.포장공_4.하수공_04-3.B-LINE 3" xfId="15883" xr:uid="{00000000-0005-0000-0000-000006270000}"/>
    <cellStyle name="백_Book2_4.부대공_3.포장공_4.하수공_04-3.B-LINE 4" xfId="15219" xr:uid="{00000000-0005-0000-0000-000007270000}"/>
    <cellStyle name="백_Book2_4.부대공_3.포장공_4.하수공_04-3.B-LINE 5" xfId="13899" xr:uid="{00000000-0005-0000-0000-000008270000}"/>
    <cellStyle name="백_Book2_4.부대공_4배관공" xfId="960" xr:uid="{00000000-0005-0000-0000-000009270000}"/>
    <cellStyle name="백_Book2_4.부대공_4배관공 2" xfId="14927" xr:uid="{00000000-0005-0000-0000-00000A270000}"/>
    <cellStyle name="백_Book2_4.부대공_4배관공 3" xfId="15882" xr:uid="{00000000-0005-0000-0000-00000B270000}"/>
    <cellStyle name="백_Book2_4.부대공_4배관공 4" xfId="15220" xr:uid="{00000000-0005-0000-0000-00000C270000}"/>
    <cellStyle name="백_Book2_4.부대공_4배관공 5" xfId="13900" xr:uid="{00000000-0005-0000-0000-00000D270000}"/>
    <cellStyle name="백_Book2_4.부대공_4배관공_0.주요자재및 총괄집계표" xfId="961" xr:uid="{00000000-0005-0000-0000-00000E270000}"/>
    <cellStyle name="백_Book2_4.부대공_4배관공_0.주요자재및 총괄집계표 2" xfId="14928" xr:uid="{00000000-0005-0000-0000-00000F270000}"/>
    <cellStyle name="백_Book2_4.부대공_4배관공_0.주요자재및 총괄집계표 3" xfId="15881" xr:uid="{00000000-0005-0000-0000-000010270000}"/>
    <cellStyle name="백_Book2_4.부대공_4배관공_0.주요자재및 총괄집계표 4" xfId="15221" xr:uid="{00000000-0005-0000-0000-000011270000}"/>
    <cellStyle name="백_Book2_4.부대공_4배관공_0.주요자재및 총괄집계표 5" xfId="13901" xr:uid="{00000000-0005-0000-0000-000012270000}"/>
    <cellStyle name="백_Book2_4.부대공_4배관공_04-3.B-LINE" xfId="962" xr:uid="{00000000-0005-0000-0000-000013270000}"/>
    <cellStyle name="백_Book2_4.부대공_4배관공_04-3.B-LINE 2" xfId="14929" xr:uid="{00000000-0005-0000-0000-000014270000}"/>
    <cellStyle name="백_Book2_4.부대공_4배관공_04-3.B-LINE 3" xfId="15880" xr:uid="{00000000-0005-0000-0000-000015270000}"/>
    <cellStyle name="백_Book2_4.부대공_4배관공_04-3.B-LINE 4" xfId="15222" xr:uid="{00000000-0005-0000-0000-000016270000}"/>
    <cellStyle name="백_Book2_4.부대공_4배관공_04-3.B-LINE 5" xfId="13902" xr:uid="{00000000-0005-0000-0000-000017270000}"/>
    <cellStyle name="백_Book2_4.부대공_4배관공_05.구내배관토공" xfId="963" xr:uid="{00000000-0005-0000-0000-000018270000}"/>
    <cellStyle name="백_Book2_4.부대공_4배관공_05.구내배관토공 2" xfId="14930" xr:uid="{00000000-0005-0000-0000-000019270000}"/>
    <cellStyle name="백_Book2_4.부대공_4배관공_05.구내배관토공 3" xfId="15879" xr:uid="{00000000-0005-0000-0000-00001A270000}"/>
    <cellStyle name="백_Book2_4.부대공_4배관공_05.구내배관토공 4" xfId="15223" xr:uid="{00000000-0005-0000-0000-00001B270000}"/>
    <cellStyle name="백_Book2_4.부대공_4배관공_05.구내배관토공 5" xfId="13903" xr:uid="{00000000-0005-0000-0000-00001C270000}"/>
    <cellStyle name="백_Book2_4.부대공_4배관공_1.처리장토공(0705)" xfId="964" xr:uid="{00000000-0005-0000-0000-00001D270000}"/>
    <cellStyle name="백_Book2_4.부대공_4배관공_1.처리장토공(0705) 2" xfId="14931" xr:uid="{00000000-0005-0000-0000-00001E270000}"/>
    <cellStyle name="백_Book2_4.부대공_4배관공_1.처리장토공(0705) 3" xfId="15878" xr:uid="{00000000-0005-0000-0000-00001F270000}"/>
    <cellStyle name="백_Book2_4.부대공_4배관공_1.처리장토공(0705) 4" xfId="15224" xr:uid="{00000000-0005-0000-0000-000020270000}"/>
    <cellStyle name="백_Book2_4.부대공_4배관공_1.처리장토공(0705) 5" xfId="13904" xr:uid="{00000000-0005-0000-0000-000021270000}"/>
    <cellStyle name="백_Book2_4.부대공_4배관공_1.토공" xfId="965" xr:uid="{00000000-0005-0000-0000-000022270000}"/>
    <cellStyle name="백_Book2_4.부대공_4배관공_1.토공 2" xfId="14932" xr:uid="{00000000-0005-0000-0000-000023270000}"/>
    <cellStyle name="백_Book2_4.부대공_4배관공_1.토공 3" xfId="15877" xr:uid="{00000000-0005-0000-0000-000024270000}"/>
    <cellStyle name="백_Book2_4.부대공_4배관공_1.토공 4" xfId="17057" xr:uid="{00000000-0005-0000-0000-000025270000}"/>
    <cellStyle name="백_Book2_4.부대공_4배관공_1.토공 5" xfId="13905" xr:uid="{00000000-0005-0000-0000-000026270000}"/>
    <cellStyle name="백_Book2_4.부대공_4배관공_1.토공(0724)" xfId="966" xr:uid="{00000000-0005-0000-0000-000027270000}"/>
    <cellStyle name="백_Book2_4.부대공_4배관공_1.토공(0724) 2" xfId="14933" xr:uid="{00000000-0005-0000-0000-000028270000}"/>
    <cellStyle name="백_Book2_4.부대공_4배관공_1.토공(0724) 3" xfId="15876" xr:uid="{00000000-0005-0000-0000-000029270000}"/>
    <cellStyle name="백_Book2_4.부대공_4배관공_1.토공(0724) 4" xfId="15225" xr:uid="{00000000-0005-0000-0000-00002A270000}"/>
    <cellStyle name="백_Book2_4.부대공_4배관공_1.토공(0724) 5" xfId="13906" xr:uid="{00000000-0005-0000-0000-00002B270000}"/>
    <cellStyle name="백_Book2_4.부대공_4배관공_1.토공(음성)" xfId="967" xr:uid="{00000000-0005-0000-0000-00002C270000}"/>
    <cellStyle name="백_Book2_4.부대공_4배관공_1.토공(음성) 2" xfId="14934" xr:uid="{00000000-0005-0000-0000-00002D270000}"/>
    <cellStyle name="백_Book2_4.부대공_4배관공_1.토공(음성) 3" xfId="15875" xr:uid="{00000000-0005-0000-0000-00002E270000}"/>
    <cellStyle name="백_Book2_4.부대공_4배관공_1.토공(음성) 4" xfId="15226" xr:uid="{00000000-0005-0000-0000-00002F270000}"/>
    <cellStyle name="백_Book2_4.부대공_4배관공_1.토공(음성) 5" xfId="13907" xr:uid="{00000000-0005-0000-0000-000030270000}"/>
    <cellStyle name="백_Book2_4.부대공_4배관공_2.토공" xfId="968" xr:uid="{00000000-0005-0000-0000-000031270000}"/>
    <cellStyle name="백_Book2_4.부대공_4배관공_2.토공 2" xfId="14935" xr:uid="{00000000-0005-0000-0000-000032270000}"/>
    <cellStyle name="백_Book2_4.부대공_4배관공_2.토공 3" xfId="15874" xr:uid="{00000000-0005-0000-0000-000033270000}"/>
    <cellStyle name="백_Book2_4.부대공_4배관공_2.토공 4" xfId="15227" xr:uid="{00000000-0005-0000-0000-000034270000}"/>
    <cellStyle name="백_Book2_4.부대공_4배관공_2.토공 5" xfId="13908" xr:uid="{00000000-0005-0000-0000-000035270000}"/>
    <cellStyle name="백_Book2_4.부대공_4배관공_2.토공_04-3.B-LINE" xfId="969" xr:uid="{00000000-0005-0000-0000-000036270000}"/>
    <cellStyle name="백_Book2_4.부대공_4배관공_2.토공_04-3.B-LINE 2" xfId="14936" xr:uid="{00000000-0005-0000-0000-000037270000}"/>
    <cellStyle name="백_Book2_4.부대공_4배관공_2.토공_04-3.B-LINE 3" xfId="15873" xr:uid="{00000000-0005-0000-0000-000038270000}"/>
    <cellStyle name="백_Book2_4.부대공_4배관공_2.토공_04-3.B-LINE 4" xfId="15228" xr:uid="{00000000-0005-0000-0000-000039270000}"/>
    <cellStyle name="백_Book2_4.부대공_4배관공_2.토공_04-3.B-LINE 5" xfId="13909" xr:uid="{00000000-0005-0000-0000-00003A270000}"/>
    <cellStyle name="백_Book2_4.부대공_4배관공_2.토공_4.하수공" xfId="970" xr:uid="{00000000-0005-0000-0000-00003B270000}"/>
    <cellStyle name="백_Book2_4.부대공_4배관공_2.토공_4.하수공 2" xfId="14937" xr:uid="{00000000-0005-0000-0000-00003C270000}"/>
    <cellStyle name="백_Book2_4.부대공_4배관공_2.토공_4.하수공 3" xfId="15872" xr:uid="{00000000-0005-0000-0000-00003D270000}"/>
    <cellStyle name="백_Book2_4.부대공_4배관공_2.토공_4.하수공 4" xfId="15229" xr:uid="{00000000-0005-0000-0000-00003E270000}"/>
    <cellStyle name="백_Book2_4.부대공_4배관공_2.토공_4.하수공 5" xfId="13910" xr:uid="{00000000-0005-0000-0000-00003F270000}"/>
    <cellStyle name="백_Book2_4.부대공_4배관공_2.토공_4.하수공_04-3.B-LINE" xfId="971" xr:uid="{00000000-0005-0000-0000-000040270000}"/>
    <cellStyle name="백_Book2_4.부대공_4배관공_2.토공_4.하수공_04-3.B-LINE 2" xfId="14938" xr:uid="{00000000-0005-0000-0000-000041270000}"/>
    <cellStyle name="백_Book2_4.부대공_4배관공_2.토공_4.하수공_04-3.B-LINE 3" xfId="15871" xr:uid="{00000000-0005-0000-0000-000042270000}"/>
    <cellStyle name="백_Book2_4.부대공_4배관공_2.토공_4.하수공_04-3.B-LINE 4" xfId="15230" xr:uid="{00000000-0005-0000-0000-000043270000}"/>
    <cellStyle name="백_Book2_4.부대공_4배관공_2.토공_4.하수공_04-3.B-LINE 5" xfId="13911" xr:uid="{00000000-0005-0000-0000-000044270000}"/>
    <cellStyle name="백_Book2_4.부대공_4배관공_3.구내배관공" xfId="972" xr:uid="{00000000-0005-0000-0000-000045270000}"/>
    <cellStyle name="백_Book2_4.부대공_4배관공_3.구내배관공 2" xfId="14939" xr:uid="{00000000-0005-0000-0000-000046270000}"/>
    <cellStyle name="백_Book2_4.부대공_4배관공_3.구내배관공 3" xfId="15870" xr:uid="{00000000-0005-0000-0000-000047270000}"/>
    <cellStyle name="백_Book2_4.부대공_4배관공_3.구내배관공 4" xfId="15231" xr:uid="{00000000-0005-0000-0000-000048270000}"/>
    <cellStyle name="백_Book2_4.부대공_4배관공_3.구내배관공 5" xfId="13912" xr:uid="{00000000-0005-0000-0000-000049270000}"/>
    <cellStyle name="백_Book2_4.부대공_4배관공_3.포장공" xfId="973" xr:uid="{00000000-0005-0000-0000-00004A270000}"/>
    <cellStyle name="백_Book2_4.부대공_4배관공_3.포장공 2" xfId="14940" xr:uid="{00000000-0005-0000-0000-00004B270000}"/>
    <cellStyle name="백_Book2_4.부대공_4배관공_3.포장공 3" xfId="15869" xr:uid="{00000000-0005-0000-0000-00004C270000}"/>
    <cellStyle name="백_Book2_4.부대공_4배관공_3.포장공 4" xfId="15232" xr:uid="{00000000-0005-0000-0000-00004D270000}"/>
    <cellStyle name="백_Book2_4.부대공_4배관공_3.포장공 5" xfId="13913" xr:uid="{00000000-0005-0000-0000-00004E270000}"/>
    <cellStyle name="백_Book2_4.부대공_4배관공_3.포장공_04-3.B-LINE" xfId="974" xr:uid="{00000000-0005-0000-0000-00004F270000}"/>
    <cellStyle name="백_Book2_4.부대공_4배관공_3.포장공_04-3.B-LINE 2" xfId="14941" xr:uid="{00000000-0005-0000-0000-000050270000}"/>
    <cellStyle name="백_Book2_4.부대공_4배관공_3.포장공_04-3.B-LINE 3" xfId="15868" xr:uid="{00000000-0005-0000-0000-000051270000}"/>
    <cellStyle name="백_Book2_4.부대공_4배관공_3.포장공_04-3.B-LINE 4" xfId="15233" xr:uid="{00000000-0005-0000-0000-000052270000}"/>
    <cellStyle name="백_Book2_4.부대공_4배관공_3.포장공_04-3.B-LINE 5" xfId="13914" xr:uid="{00000000-0005-0000-0000-000053270000}"/>
    <cellStyle name="백_Book2_4.부대공_4배관공_3.포장공_4.하수공" xfId="975" xr:uid="{00000000-0005-0000-0000-000054270000}"/>
    <cellStyle name="백_Book2_4.부대공_4배관공_3.포장공_4.하수공 2" xfId="14942" xr:uid="{00000000-0005-0000-0000-000055270000}"/>
    <cellStyle name="백_Book2_4.부대공_4배관공_3.포장공_4.하수공 3" xfId="15867" xr:uid="{00000000-0005-0000-0000-000056270000}"/>
    <cellStyle name="백_Book2_4.부대공_4배관공_3.포장공_4.하수공 4" xfId="15234" xr:uid="{00000000-0005-0000-0000-000057270000}"/>
    <cellStyle name="백_Book2_4.부대공_4배관공_3.포장공_4.하수공 5" xfId="13915" xr:uid="{00000000-0005-0000-0000-000058270000}"/>
    <cellStyle name="백_Book2_4.부대공_4배관공_3.포장공_4.하수공_04-3.B-LINE" xfId="976" xr:uid="{00000000-0005-0000-0000-000059270000}"/>
    <cellStyle name="백_Book2_4.부대공_4배관공_3.포장공_4.하수공_04-3.B-LINE 2" xfId="14943" xr:uid="{00000000-0005-0000-0000-00005A270000}"/>
    <cellStyle name="백_Book2_4.부대공_4배관공_3.포장공_4.하수공_04-3.B-LINE 3" xfId="15866" xr:uid="{00000000-0005-0000-0000-00005B270000}"/>
    <cellStyle name="백_Book2_4.부대공_4배관공_3.포장공_4.하수공_04-3.B-LINE 4" xfId="15235" xr:uid="{00000000-0005-0000-0000-00005C270000}"/>
    <cellStyle name="백_Book2_4.부대공_4배관공_3.포장공_4.하수공_04-3.B-LINE 5" xfId="13916" xr:uid="{00000000-0005-0000-0000-00005D270000}"/>
    <cellStyle name="백_Book2_4.부대공_4배관공_계화관로토공" xfId="977" xr:uid="{00000000-0005-0000-0000-00005E270000}"/>
    <cellStyle name="백_Book2_4.부대공_4배관공_계화관로토공 2" xfId="14944" xr:uid="{00000000-0005-0000-0000-00005F270000}"/>
    <cellStyle name="백_Book2_4.부대공_4배관공_계화관로토공 3" xfId="15865" xr:uid="{00000000-0005-0000-0000-000060270000}"/>
    <cellStyle name="백_Book2_4.부대공_4배관공_계화관로토공 4" xfId="15236" xr:uid="{00000000-0005-0000-0000-000061270000}"/>
    <cellStyle name="백_Book2_4.부대공_4배관공_계화관로토공 5" xfId="13917" xr:uid="{00000000-0005-0000-0000-000062270000}"/>
    <cellStyle name="백_Book2_4.부대공_4배관공_관로토공" xfId="978" xr:uid="{00000000-0005-0000-0000-000063270000}"/>
    <cellStyle name="백_Book2_4.부대공_4배관공_관로토공 2" xfId="14945" xr:uid="{00000000-0005-0000-0000-000064270000}"/>
    <cellStyle name="백_Book2_4.부대공_4배관공_관로토공 3" xfId="15864" xr:uid="{00000000-0005-0000-0000-000065270000}"/>
    <cellStyle name="백_Book2_4.부대공_4배관공_관로토공 4" xfId="17058" xr:uid="{00000000-0005-0000-0000-000066270000}"/>
    <cellStyle name="백_Book2_4.부대공_4배관공_관로토공 5" xfId="13918" xr:uid="{00000000-0005-0000-0000-000067270000}"/>
    <cellStyle name="백_Book2_4.부대공_5부대시설공" xfId="979" xr:uid="{00000000-0005-0000-0000-000068270000}"/>
    <cellStyle name="백_Book2_4.부대공_5부대시설공 2" xfId="14946" xr:uid="{00000000-0005-0000-0000-000069270000}"/>
    <cellStyle name="백_Book2_4.부대공_5부대시설공 3" xfId="15863" xr:uid="{00000000-0005-0000-0000-00006A270000}"/>
    <cellStyle name="백_Book2_4.부대공_5부대시설공 4" xfId="15237" xr:uid="{00000000-0005-0000-0000-00006B270000}"/>
    <cellStyle name="백_Book2_4.부대공_5부대시설공 5" xfId="13919" xr:uid="{00000000-0005-0000-0000-00006C270000}"/>
    <cellStyle name="백_Book2_4.부대공_5부대시설공_0.주요자재및 총괄집계표" xfId="980" xr:uid="{00000000-0005-0000-0000-00006D270000}"/>
    <cellStyle name="백_Book2_4.부대공_5부대시설공_0.주요자재및 총괄집계표 2" xfId="14947" xr:uid="{00000000-0005-0000-0000-00006E270000}"/>
    <cellStyle name="백_Book2_4.부대공_5부대시설공_0.주요자재및 총괄집계표 3" xfId="17287" xr:uid="{00000000-0005-0000-0000-00006F270000}"/>
    <cellStyle name="백_Book2_4.부대공_5부대시설공_0.주요자재및 총괄집계표 4" xfId="15238" xr:uid="{00000000-0005-0000-0000-000070270000}"/>
    <cellStyle name="백_Book2_4.부대공_5부대시설공_0.주요자재및 총괄집계표 5" xfId="13920" xr:uid="{00000000-0005-0000-0000-000071270000}"/>
    <cellStyle name="백_Book2_4.부대공_5부대시설공_04-3.B-LINE" xfId="981" xr:uid="{00000000-0005-0000-0000-000072270000}"/>
    <cellStyle name="백_Book2_4.부대공_5부대시설공_04-3.B-LINE 2" xfId="14948" xr:uid="{00000000-0005-0000-0000-000073270000}"/>
    <cellStyle name="백_Book2_4.부대공_5부대시설공_04-3.B-LINE 3" xfId="17286" xr:uid="{00000000-0005-0000-0000-000074270000}"/>
    <cellStyle name="백_Book2_4.부대공_5부대시설공_04-3.B-LINE 4" xfId="17469" xr:uid="{00000000-0005-0000-0000-000075270000}"/>
    <cellStyle name="백_Book2_4.부대공_5부대시설공_04-3.B-LINE 5" xfId="13921" xr:uid="{00000000-0005-0000-0000-000076270000}"/>
    <cellStyle name="백_Book2_4.부대공_5부대시설공_05.구내배관토공" xfId="982" xr:uid="{00000000-0005-0000-0000-000077270000}"/>
    <cellStyle name="백_Book2_4.부대공_5부대시설공_05.구내배관토공 2" xfId="14949" xr:uid="{00000000-0005-0000-0000-000078270000}"/>
    <cellStyle name="백_Book2_4.부대공_5부대시설공_05.구내배관토공 3" xfId="17285" xr:uid="{00000000-0005-0000-0000-000079270000}"/>
    <cellStyle name="백_Book2_4.부대공_5부대시설공_05.구내배관토공 4" xfId="17468" xr:uid="{00000000-0005-0000-0000-00007A270000}"/>
    <cellStyle name="백_Book2_4.부대공_5부대시설공_05.구내배관토공 5" xfId="13922" xr:uid="{00000000-0005-0000-0000-00007B270000}"/>
    <cellStyle name="백_Book2_4.부대공_5부대시설공_1.처리장토공(0705)" xfId="983" xr:uid="{00000000-0005-0000-0000-00007C270000}"/>
    <cellStyle name="백_Book2_4.부대공_5부대시설공_1.처리장토공(0705) 2" xfId="14950" xr:uid="{00000000-0005-0000-0000-00007D270000}"/>
    <cellStyle name="백_Book2_4.부대공_5부대시설공_1.처리장토공(0705) 3" xfId="15862" xr:uid="{00000000-0005-0000-0000-00007E270000}"/>
    <cellStyle name="백_Book2_4.부대공_5부대시설공_1.처리장토공(0705) 4" xfId="17467" xr:uid="{00000000-0005-0000-0000-00007F270000}"/>
    <cellStyle name="백_Book2_4.부대공_5부대시설공_1.처리장토공(0705) 5" xfId="13923" xr:uid="{00000000-0005-0000-0000-000080270000}"/>
    <cellStyle name="백_Book2_4.부대공_5부대시설공_1.토공" xfId="984" xr:uid="{00000000-0005-0000-0000-000081270000}"/>
    <cellStyle name="백_Book2_4.부대공_5부대시설공_1.토공 2" xfId="14951" xr:uid="{00000000-0005-0000-0000-000082270000}"/>
    <cellStyle name="백_Book2_4.부대공_5부대시설공_1.토공 3" xfId="15861" xr:uid="{00000000-0005-0000-0000-000083270000}"/>
    <cellStyle name="백_Book2_4.부대공_5부대시설공_1.토공 4" xfId="15239" xr:uid="{00000000-0005-0000-0000-000084270000}"/>
    <cellStyle name="백_Book2_4.부대공_5부대시설공_1.토공 5" xfId="13924" xr:uid="{00000000-0005-0000-0000-000085270000}"/>
    <cellStyle name="백_Book2_4.부대공_5부대시설공_1.토공(0724)" xfId="985" xr:uid="{00000000-0005-0000-0000-000086270000}"/>
    <cellStyle name="백_Book2_4.부대공_5부대시설공_1.토공(0724) 2" xfId="14952" xr:uid="{00000000-0005-0000-0000-000087270000}"/>
    <cellStyle name="백_Book2_4.부대공_5부대시설공_1.토공(0724) 3" xfId="15860" xr:uid="{00000000-0005-0000-0000-000088270000}"/>
    <cellStyle name="백_Book2_4.부대공_5부대시설공_1.토공(0724) 4" xfId="15240" xr:uid="{00000000-0005-0000-0000-000089270000}"/>
    <cellStyle name="백_Book2_4.부대공_5부대시설공_1.토공(0724) 5" xfId="13925" xr:uid="{00000000-0005-0000-0000-00008A270000}"/>
    <cellStyle name="백_Book2_4.부대공_5부대시설공_1.토공(음성)" xfId="986" xr:uid="{00000000-0005-0000-0000-00008B270000}"/>
    <cellStyle name="백_Book2_4.부대공_5부대시설공_1.토공(음성) 2" xfId="14953" xr:uid="{00000000-0005-0000-0000-00008C270000}"/>
    <cellStyle name="백_Book2_4.부대공_5부대시설공_1.토공(음성) 3" xfId="15859" xr:uid="{00000000-0005-0000-0000-00008D270000}"/>
    <cellStyle name="백_Book2_4.부대공_5부대시설공_1.토공(음성) 4" xfId="15241" xr:uid="{00000000-0005-0000-0000-00008E270000}"/>
    <cellStyle name="백_Book2_4.부대공_5부대시설공_1.토공(음성) 5" xfId="13926" xr:uid="{00000000-0005-0000-0000-00008F270000}"/>
    <cellStyle name="백_Book2_4.부대공_5부대시설공_2.토공" xfId="987" xr:uid="{00000000-0005-0000-0000-000090270000}"/>
    <cellStyle name="백_Book2_4.부대공_5부대시설공_2.토공 2" xfId="14954" xr:uid="{00000000-0005-0000-0000-000091270000}"/>
    <cellStyle name="백_Book2_4.부대공_5부대시설공_2.토공 3" xfId="15858" xr:uid="{00000000-0005-0000-0000-000092270000}"/>
    <cellStyle name="백_Book2_4.부대공_5부대시설공_2.토공 4" xfId="15242" xr:uid="{00000000-0005-0000-0000-000093270000}"/>
    <cellStyle name="백_Book2_4.부대공_5부대시설공_2.토공 5" xfId="13927" xr:uid="{00000000-0005-0000-0000-000094270000}"/>
    <cellStyle name="백_Book2_4.부대공_5부대시설공_2.토공_04-3.B-LINE" xfId="988" xr:uid="{00000000-0005-0000-0000-000095270000}"/>
    <cellStyle name="백_Book2_4.부대공_5부대시설공_2.토공_04-3.B-LINE 2" xfId="14955" xr:uid="{00000000-0005-0000-0000-000096270000}"/>
    <cellStyle name="백_Book2_4.부대공_5부대시설공_2.토공_04-3.B-LINE 3" xfId="15857" xr:uid="{00000000-0005-0000-0000-000097270000}"/>
    <cellStyle name="백_Book2_4.부대공_5부대시설공_2.토공_04-3.B-LINE 4" xfId="15243" xr:uid="{00000000-0005-0000-0000-000098270000}"/>
    <cellStyle name="백_Book2_4.부대공_5부대시설공_2.토공_04-3.B-LINE 5" xfId="13928" xr:uid="{00000000-0005-0000-0000-000099270000}"/>
    <cellStyle name="백_Book2_4.부대공_5부대시설공_2.토공_4.하수공" xfId="989" xr:uid="{00000000-0005-0000-0000-00009A270000}"/>
    <cellStyle name="백_Book2_4.부대공_5부대시설공_2.토공_4.하수공 2" xfId="14956" xr:uid="{00000000-0005-0000-0000-00009B270000}"/>
    <cellStyle name="백_Book2_4.부대공_5부대시설공_2.토공_4.하수공 3" xfId="15856" xr:uid="{00000000-0005-0000-0000-00009C270000}"/>
    <cellStyle name="백_Book2_4.부대공_5부대시설공_2.토공_4.하수공 4" xfId="15244" xr:uid="{00000000-0005-0000-0000-00009D270000}"/>
    <cellStyle name="백_Book2_4.부대공_5부대시설공_2.토공_4.하수공 5" xfId="13929" xr:uid="{00000000-0005-0000-0000-00009E270000}"/>
    <cellStyle name="백_Book2_4.부대공_5부대시설공_2.토공_4.하수공_04-3.B-LINE" xfId="990" xr:uid="{00000000-0005-0000-0000-00009F270000}"/>
    <cellStyle name="백_Book2_4.부대공_5부대시설공_2.토공_4.하수공_04-3.B-LINE 2" xfId="14957" xr:uid="{00000000-0005-0000-0000-0000A0270000}"/>
    <cellStyle name="백_Book2_4.부대공_5부대시설공_2.토공_4.하수공_04-3.B-LINE 3" xfId="15855" xr:uid="{00000000-0005-0000-0000-0000A1270000}"/>
    <cellStyle name="백_Book2_4.부대공_5부대시설공_2.토공_4.하수공_04-3.B-LINE 4" xfId="17059" xr:uid="{00000000-0005-0000-0000-0000A2270000}"/>
    <cellStyle name="백_Book2_4.부대공_5부대시설공_2.토공_4.하수공_04-3.B-LINE 5" xfId="13930" xr:uid="{00000000-0005-0000-0000-0000A3270000}"/>
    <cellStyle name="백_Book2_4.부대공_5부대시설공_3.구내배관공" xfId="991" xr:uid="{00000000-0005-0000-0000-0000A4270000}"/>
    <cellStyle name="백_Book2_4.부대공_5부대시설공_3.구내배관공 2" xfId="14958" xr:uid="{00000000-0005-0000-0000-0000A5270000}"/>
    <cellStyle name="백_Book2_4.부대공_5부대시설공_3.구내배관공 3" xfId="15854" xr:uid="{00000000-0005-0000-0000-0000A6270000}"/>
    <cellStyle name="백_Book2_4.부대공_5부대시설공_3.구내배관공 4" xfId="15245" xr:uid="{00000000-0005-0000-0000-0000A7270000}"/>
    <cellStyle name="백_Book2_4.부대공_5부대시설공_3.구내배관공 5" xfId="13931" xr:uid="{00000000-0005-0000-0000-0000A8270000}"/>
    <cellStyle name="백_Book2_4.부대공_5부대시설공_3.포장공" xfId="992" xr:uid="{00000000-0005-0000-0000-0000A9270000}"/>
    <cellStyle name="백_Book2_4.부대공_5부대시설공_3.포장공 2" xfId="14959" xr:uid="{00000000-0005-0000-0000-0000AA270000}"/>
    <cellStyle name="백_Book2_4.부대공_5부대시설공_3.포장공 3" xfId="15853" xr:uid="{00000000-0005-0000-0000-0000AB270000}"/>
    <cellStyle name="백_Book2_4.부대공_5부대시설공_3.포장공 4" xfId="17060" xr:uid="{00000000-0005-0000-0000-0000AC270000}"/>
    <cellStyle name="백_Book2_4.부대공_5부대시설공_3.포장공 5" xfId="13932" xr:uid="{00000000-0005-0000-0000-0000AD270000}"/>
    <cellStyle name="백_Book2_4.부대공_5부대시설공_3.포장공_04-3.B-LINE" xfId="993" xr:uid="{00000000-0005-0000-0000-0000AE270000}"/>
    <cellStyle name="백_Book2_4.부대공_5부대시설공_3.포장공_04-3.B-LINE 2" xfId="14960" xr:uid="{00000000-0005-0000-0000-0000AF270000}"/>
    <cellStyle name="백_Book2_4.부대공_5부대시설공_3.포장공_04-3.B-LINE 3" xfId="15852" xr:uid="{00000000-0005-0000-0000-0000B0270000}"/>
    <cellStyle name="백_Book2_4.부대공_5부대시설공_3.포장공_04-3.B-LINE 4" xfId="15246" xr:uid="{00000000-0005-0000-0000-0000B1270000}"/>
    <cellStyle name="백_Book2_4.부대공_5부대시설공_3.포장공_04-3.B-LINE 5" xfId="13933" xr:uid="{00000000-0005-0000-0000-0000B2270000}"/>
    <cellStyle name="백_Book2_4.부대공_5부대시설공_3.포장공_4.하수공" xfId="994" xr:uid="{00000000-0005-0000-0000-0000B3270000}"/>
    <cellStyle name="백_Book2_4.부대공_5부대시설공_3.포장공_4.하수공 2" xfId="14961" xr:uid="{00000000-0005-0000-0000-0000B4270000}"/>
    <cellStyle name="백_Book2_4.부대공_5부대시설공_3.포장공_4.하수공 3" xfId="15851" xr:uid="{00000000-0005-0000-0000-0000B5270000}"/>
    <cellStyle name="백_Book2_4.부대공_5부대시설공_3.포장공_4.하수공 4" xfId="17061" xr:uid="{00000000-0005-0000-0000-0000B6270000}"/>
    <cellStyle name="백_Book2_4.부대공_5부대시설공_3.포장공_4.하수공 5" xfId="13934" xr:uid="{00000000-0005-0000-0000-0000B7270000}"/>
    <cellStyle name="백_Book2_4.부대공_5부대시설공_3.포장공_4.하수공_04-3.B-LINE" xfId="995" xr:uid="{00000000-0005-0000-0000-0000B8270000}"/>
    <cellStyle name="백_Book2_4.부대공_5부대시설공_3.포장공_4.하수공_04-3.B-LINE 2" xfId="14962" xr:uid="{00000000-0005-0000-0000-0000B9270000}"/>
    <cellStyle name="백_Book2_4.부대공_5부대시설공_3.포장공_4.하수공_04-3.B-LINE 3" xfId="15850" xr:uid="{00000000-0005-0000-0000-0000BA270000}"/>
    <cellStyle name="백_Book2_4.부대공_5부대시설공_3.포장공_4.하수공_04-3.B-LINE 4" xfId="15247" xr:uid="{00000000-0005-0000-0000-0000BB270000}"/>
    <cellStyle name="백_Book2_4.부대공_5부대시설공_3.포장공_4.하수공_04-3.B-LINE 5" xfId="13935" xr:uid="{00000000-0005-0000-0000-0000BC270000}"/>
    <cellStyle name="백_Book2_4.부대공_5부대시설공_계화관로토공" xfId="996" xr:uid="{00000000-0005-0000-0000-0000BD270000}"/>
    <cellStyle name="백_Book2_4.부대공_5부대시설공_계화관로토공 2" xfId="14963" xr:uid="{00000000-0005-0000-0000-0000BE270000}"/>
    <cellStyle name="백_Book2_4.부대공_5부대시설공_계화관로토공 3" xfId="15849" xr:uid="{00000000-0005-0000-0000-0000BF270000}"/>
    <cellStyle name="백_Book2_4.부대공_5부대시설공_계화관로토공 4" xfId="17062" xr:uid="{00000000-0005-0000-0000-0000C0270000}"/>
    <cellStyle name="백_Book2_4.부대공_5부대시설공_계화관로토공 5" xfId="13936" xr:uid="{00000000-0005-0000-0000-0000C1270000}"/>
    <cellStyle name="백_Book2_4.부대공_5부대시설공_관로토공" xfId="997" xr:uid="{00000000-0005-0000-0000-0000C2270000}"/>
    <cellStyle name="백_Book2_4.부대공_5부대시설공_관로토공 2" xfId="14964" xr:uid="{00000000-0005-0000-0000-0000C3270000}"/>
    <cellStyle name="백_Book2_4.부대공_5부대시설공_관로토공 3" xfId="15848" xr:uid="{00000000-0005-0000-0000-0000C4270000}"/>
    <cellStyle name="백_Book2_4.부대공_5부대시설공_관로토공 4" xfId="15248" xr:uid="{00000000-0005-0000-0000-0000C5270000}"/>
    <cellStyle name="백_Book2_4.부대공_5부대시설공_관로토공 5" xfId="13937" xr:uid="{00000000-0005-0000-0000-0000C6270000}"/>
    <cellStyle name="백_Book2_4.부대공_계화관로토공" xfId="998" xr:uid="{00000000-0005-0000-0000-0000C7270000}"/>
    <cellStyle name="백_Book2_4.부대공_계화관로토공 2" xfId="14965" xr:uid="{00000000-0005-0000-0000-0000C8270000}"/>
    <cellStyle name="백_Book2_4.부대공_계화관로토공 3" xfId="15847" xr:uid="{00000000-0005-0000-0000-0000C9270000}"/>
    <cellStyle name="백_Book2_4.부대공_계화관로토공 4" xfId="17063" xr:uid="{00000000-0005-0000-0000-0000CA270000}"/>
    <cellStyle name="백_Book2_4.부대공_계화관로토공 5" xfId="13938" xr:uid="{00000000-0005-0000-0000-0000CB270000}"/>
    <cellStyle name="백_Book2_4.부대공_관로토공" xfId="999" xr:uid="{00000000-0005-0000-0000-0000CC270000}"/>
    <cellStyle name="백_Book2_4.부대공_관로토공 2" xfId="14966" xr:uid="{00000000-0005-0000-0000-0000CD270000}"/>
    <cellStyle name="백_Book2_4.부대공_관로토공 3" xfId="15846" xr:uid="{00000000-0005-0000-0000-0000CE270000}"/>
    <cellStyle name="백_Book2_4.부대공_관로토공 4" xfId="15249" xr:uid="{00000000-0005-0000-0000-0000CF270000}"/>
    <cellStyle name="백_Book2_4.부대공_관로토공 5" xfId="13939" xr:uid="{00000000-0005-0000-0000-0000D0270000}"/>
    <cellStyle name="백_Book2_4배관공" xfId="1000" xr:uid="{00000000-0005-0000-0000-0000D1270000}"/>
    <cellStyle name="백_Book2_4배관공 2" xfId="14967" xr:uid="{00000000-0005-0000-0000-0000D2270000}"/>
    <cellStyle name="백_Book2_4배관공 3" xfId="15845" xr:uid="{00000000-0005-0000-0000-0000D3270000}"/>
    <cellStyle name="백_Book2_4배관공 4" xfId="17064" xr:uid="{00000000-0005-0000-0000-0000D4270000}"/>
    <cellStyle name="백_Book2_4배관공 5" xfId="13940" xr:uid="{00000000-0005-0000-0000-0000D5270000}"/>
    <cellStyle name="백_Book2_4배관공_0.주요자재및 총괄집계표" xfId="1001" xr:uid="{00000000-0005-0000-0000-0000D6270000}"/>
    <cellStyle name="백_Book2_4배관공_0.주요자재및 총괄집계표 2" xfId="14968" xr:uid="{00000000-0005-0000-0000-0000D7270000}"/>
    <cellStyle name="백_Book2_4배관공_0.주요자재및 총괄집계표 3" xfId="15844" xr:uid="{00000000-0005-0000-0000-0000D8270000}"/>
    <cellStyle name="백_Book2_4배관공_0.주요자재및 총괄집계표 4" xfId="16579" xr:uid="{00000000-0005-0000-0000-0000D9270000}"/>
    <cellStyle name="백_Book2_4배관공_0.주요자재및 총괄집계표 5" xfId="13941" xr:uid="{00000000-0005-0000-0000-0000DA270000}"/>
    <cellStyle name="백_Book2_4배관공_04-3.B-LINE" xfId="1002" xr:uid="{00000000-0005-0000-0000-0000DB270000}"/>
    <cellStyle name="백_Book2_4배관공_04-3.B-LINE 2" xfId="14969" xr:uid="{00000000-0005-0000-0000-0000DC270000}"/>
    <cellStyle name="백_Book2_4배관공_04-3.B-LINE 3" xfId="15843" xr:uid="{00000000-0005-0000-0000-0000DD270000}"/>
    <cellStyle name="백_Book2_4배관공_04-3.B-LINE 4" xfId="17065" xr:uid="{00000000-0005-0000-0000-0000DE270000}"/>
    <cellStyle name="백_Book2_4배관공_04-3.B-LINE 5" xfId="13942" xr:uid="{00000000-0005-0000-0000-0000DF270000}"/>
    <cellStyle name="백_Book2_4배관공_05.구내배관토공" xfId="1003" xr:uid="{00000000-0005-0000-0000-0000E0270000}"/>
    <cellStyle name="백_Book2_4배관공_05.구내배관토공 2" xfId="14970" xr:uid="{00000000-0005-0000-0000-0000E1270000}"/>
    <cellStyle name="백_Book2_4배관공_05.구내배관토공 3" xfId="15842" xr:uid="{00000000-0005-0000-0000-0000E2270000}"/>
    <cellStyle name="백_Book2_4배관공_05.구내배관토공 4" xfId="16580" xr:uid="{00000000-0005-0000-0000-0000E3270000}"/>
    <cellStyle name="백_Book2_4배관공_05.구내배관토공 5" xfId="13943" xr:uid="{00000000-0005-0000-0000-0000E4270000}"/>
    <cellStyle name="백_Book2_4배관공_1.처리장토공(0705)" xfId="1004" xr:uid="{00000000-0005-0000-0000-0000E5270000}"/>
    <cellStyle name="백_Book2_4배관공_1.처리장토공(0705) 2" xfId="14971" xr:uid="{00000000-0005-0000-0000-0000E6270000}"/>
    <cellStyle name="백_Book2_4배관공_1.처리장토공(0705) 3" xfId="15841" xr:uid="{00000000-0005-0000-0000-0000E7270000}"/>
    <cellStyle name="백_Book2_4배관공_1.처리장토공(0705) 4" xfId="17066" xr:uid="{00000000-0005-0000-0000-0000E8270000}"/>
    <cellStyle name="백_Book2_4배관공_1.처리장토공(0705) 5" xfId="13944" xr:uid="{00000000-0005-0000-0000-0000E9270000}"/>
    <cellStyle name="백_Book2_4배관공_1.토공" xfId="1005" xr:uid="{00000000-0005-0000-0000-0000EA270000}"/>
    <cellStyle name="백_Book2_4배관공_1.토공 2" xfId="14972" xr:uid="{00000000-0005-0000-0000-0000EB270000}"/>
    <cellStyle name="백_Book2_4배관공_1.토공 3" xfId="15840" xr:uid="{00000000-0005-0000-0000-0000EC270000}"/>
    <cellStyle name="백_Book2_4배관공_1.토공 4" xfId="17067" xr:uid="{00000000-0005-0000-0000-0000ED270000}"/>
    <cellStyle name="백_Book2_4배관공_1.토공 5" xfId="13945" xr:uid="{00000000-0005-0000-0000-0000EE270000}"/>
    <cellStyle name="백_Book2_4배관공_1.토공(0724)" xfId="1006" xr:uid="{00000000-0005-0000-0000-0000EF270000}"/>
    <cellStyle name="백_Book2_4배관공_1.토공(0724) 2" xfId="14973" xr:uid="{00000000-0005-0000-0000-0000F0270000}"/>
    <cellStyle name="백_Book2_4배관공_1.토공(0724) 3" xfId="15839" xr:uid="{00000000-0005-0000-0000-0000F1270000}"/>
    <cellStyle name="백_Book2_4배관공_1.토공(0724) 4" xfId="15250" xr:uid="{00000000-0005-0000-0000-0000F2270000}"/>
    <cellStyle name="백_Book2_4배관공_1.토공(0724) 5" xfId="13946" xr:uid="{00000000-0005-0000-0000-0000F3270000}"/>
    <cellStyle name="백_Book2_4배관공_1.토공(음성)" xfId="1007" xr:uid="{00000000-0005-0000-0000-0000F4270000}"/>
    <cellStyle name="백_Book2_4배관공_1.토공(음성) 2" xfId="14974" xr:uid="{00000000-0005-0000-0000-0000F5270000}"/>
    <cellStyle name="백_Book2_4배관공_1.토공(음성) 3" xfId="15838" xr:uid="{00000000-0005-0000-0000-0000F6270000}"/>
    <cellStyle name="백_Book2_4배관공_1.토공(음성) 4" xfId="17068" xr:uid="{00000000-0005-0000-0000-0000F7270000}"/>
    <cellStyle name="백_Book2_4배관공_1.토공(음성) 5" xfId="13947" xr:uid="{00000000-0005-0000-0000-0000F8270000}"/>
    <cellStyle name="백_Book2_4배관공_2.토공" xfId="1008" xr:uid="{00000000-0005-0000-0000-0000F9270000}"/>
    <cellStyle name="백_Book2_4배관공_2.토공 2" xfId="14975" xr:uid="{00000000-0005-0000-0000-0000FA270000}"/>
    <cellStyle name="백_Book2_4배관공_2.토공 3" xfId="15837" xr:uid="{00000000-0005-0000-0000-0000FB270000}"/>
    <cellStyle name="백_Book2_4배관공_2.토공 4" xfId="16581" xr:uid="{00000000-0005-0000-0000-0000FC270000}"/>
    <cellStyle name="백_Book2_4배관공_2.토공 5" xfId="13948" xr:uid="{00000000-0005-0000-0000-0000FD270000}"/>
    <cellStyle name="백_Book2_4배관공_2.토공_04-3.B-LINE" xfId="1009" xr:uid="{00000000-0005-0000-0000-0000FE270000}"/>
    <cellStyle name="백_Book2_4배관공_2.토공_04-3.B-LINE 2" xfId="14976" xr:uid="{00000000-0005-0000-0000-0000FF270000}"/>
    <cellStyle name="백_Book2_4배관공_2.토공_04-3.B-LINE 3" xfId="15836" xr:uid="{00000000-0005-0000-0000-000000280000}"/>
    <cellStyle name="백_Book2_4배관공_2.토공_04-3.B-LINE 4" xfId="17069" xr:uid="{00000000-0005-0000-0000-000001280000}"/>
    <cellStyle name="백_Book2_4배관공_2.토공_04-3.B-LINE 5" xfId="13949" xr:uid="{00000000-0005-0000-0000-000002280000}"/>
    <cellStyle name="백_Book2_4배관공_2.토공_4.하수공" xfId="1010" xr:uid="{00000000-0005-0000-0000-000003280000}"/>
    <cellStyle name="백_Book2_4배관공_2.토공_4.하수공 2" xfId="14977" xr:uid="{00000000-0005-0000-0000-000004280000}"/>
    <cellStyle name="백_Book2_4배관공_2.토공_4.하수공 3" xfId="17284" xr:uid="{00000000-0005-0000-0000-000005280000}"/>
    <cellStyle name="백_Book2_4배관공_2.토공_4.하수공 4" xfId="16582" xr:uid="{00000000-0005-0000-0000-000006280000}"/>
    <cellStyle name="백_Book2_4배관공_2.토공_4.하수공 5" xfId="13950" xr:uid="{00000000-0005-0000-0000-000007280000}"/>
    <cellStyle name="백_Book2_4배관공_2.토공_4.하수공_04-3.B-LINE" xfId="1011" xr:uid="{00000000-0005-0000-0000-000008280000}"/>
    <cellStyle name="백_Book2_4배관공_2.토공_4.하수공_04-3.B-LINE 2" xfId="14978" xr:uid="{00000000-0005-0000-0000-000009280000}"/>
    <cellStyle name="백_Book2_4배관공_2.토공_4.하수공_04-3.B-LINE 3" xfId="17283" xr:uid="{00000000-0005-0000-0000-00000A280000}"/>
    <cellStyle name="백_Book2_4배관공_2.토공_4.하수공_04-3.B-LINE 4" xfId="17466" xr:uid="{00000000-0005-0000-0000-00000B280000}"/>
    <cellStyle name="백_Book2_4배관공_2.토공_4.하수공_04-3.B-LINE 5" xfId="13951" xr:uid="{00000000-0005-0000-0000-00000C280000}"/>
    <cellStyle name="백_Book2_4배관공_3.구내배관공" xfId="1012" xr:uid="{00000000-0005-0000-0000-00000D280000}"/>
    <cellStyle name="백_Book2_4배관공_3.구내배관공 2" xfId="14979" xr:uid="{00000000-0005-0000-0000-00000E280000}"/>
    <cellStyle name="백_Book2_4배관공_3.구내배관공 3" xfId="15835" xr:uid="{00000000-0005-0000-0000-00000F280000}"/>
    <cellStyle name="백_Book2_4배관공_3.구내배관공 4" xfId="17465" xr:uid="{00000000-0005-0000-0000-000010280000}"/>
    <cellStyle name="백_Book2_4배관공_3.구내배관공 5" xfId="13952" xr:uid="{00000000-0005-0000-0000-000011280000}"/>
    <cellStyle name="백_Book2_4배관공_3.포장공" xfId="1013" xr:uid="{00000000-0005-0000-0000-000012280000}"/>
    <cellStyle name="백_Book2_4배관공_3.포장공 2" xfId="14980" xr:uid="{00000000-0005-0000-0000-000013280000}"/>
    <cellStyle name="백_Book2_4배관공_3.포장공 3" xfId="15834" xr:uid="{00000000-0005-0000-0000-000014280000}"/>
    <cellStyle name="백_Book2_4배관공_3.포장공 4" xfId="17070" xr:uid="{00000000-0005-0000-0000-000015280000}"/>
    <cellStyle name="백_Book2_4배관공_3.포장공 5" xfId="13953" xr:uid="{00000000-0005-0000-0000-000016280000}"/>
    <cellStyle name="백_Book2_4배관공_3.포장공_04-3.B-LINE" xfId="1014" xr:uid="{00000000-0005-0000-0000-000017280000}"/>
    <cellStyle name="백_Book2_4배관공_3.포장공_04-3.B-LINE 2" xfId="14981" xr:uid="{00000000-0005-0000-0000-000018280000}"/>
    <cellStyle name="백_Book2_4배관공_3.포장공_04-3.B-LINE 3" xfId="15833" xr:uid="{00000000-0005-0000-0000-000019280000}"/>
    <cellStyle name="백_Book2_4배관공_3.포장공_04-3.B-LINE 4" xfId="15251" xr:uid="{00000000-0005-0000-0000-00001A280000}"/>
    <cellStyle name="백_Book2_4배관공_3.포장공_04-3.B-LINE 5" xfId="13954" xr:uid="{00000000-0005-0000-0000-00001B280000}"/>
    <cellStyle name="백_Book2_4배관공_3.포장공_4.하수공" xfId="1015" xr:uid="{00000000-0005-0000-0000-00001C280000}"/>
    <cellStyle name="백_Book2_4배관공_3.포장공_4.하수공 2" xfId="14982" xr:uid="{00000000-0005-0000-0000-00001D280000}"/>
    <cellStyle name="백_Book2_4배관공_3.포장공_4.하수공 3" xfId="15832" xr:uid="{00000000-0005-0000-0000-00001E280000}"/>
    <cellStyle name="백_Book2_4배관공_3.포장공_4.하수공 4" xfId="15252" xr:uid="{00000000-0005-0000-0000-00001F280000}"/>
    <cellStyle name="백_Book2_4배관공_3.포장공_4.하수공 5" xfId="13955" xr:uid="{00000000-0005-0000-0000-000020280000}"/>
    <cellStyle name="백_Book2_4배관공_3.포장공_4.하수공_04-3.B-LINE" xfId="1016" xr:uid="{00000000-0005-0000-0000-000021280000}"/>
    <cellStyle name="백_Book2_4배관공_3.포장공_4.하수공_04-3.B-LINE 2" xfId="14983" xr:uid="{00000000-0005-0000-0000-000022280000}"/>
    <cellStyle name="백_Book2_4배관공_3.포장공_4.하수공_04-3.B-LINE 3" xfId="15831" xr:uid="{00000000-0005-0000-0000-000023280000}"/>
    <cellStyle name="백_Book2_4배관공_3.포장공_4.하수공_04-3.B-LINE 4" xfId="17071" xr:uid="{00000000-0005-0000-0000-000024280000}"/>
    <cellStyle name="백_Book2_4배관공_3.포장공_4.하수공_04-3.B-LINE 5" xfId="13956" xr:uid="{00000000-0005-0000-0000-000025280000}"/>
    <cellStyle name="백_Book2_4배관공_계화관로토공" xfId="1017" xr:uid="{00000000-0005-0000-0000-000026280000}"/>
    <cellStyle name="백_Book2_4배관공_계화관로토공 2" xfId="14984" xr:uid="{00000000-0005-0000-0000-000027280000}"/>
    <cellStyle name="백_Book2_4배관공_계화관로토공 3" xfId="15830" xr:uid="{00000000-0005-0000-0000-000028280000}"/>
    <cellStyle name="백_Book2_4배관공_계화관로토공 4" xfId="15253" xr:uid="{00000000-0005-0000-0000-000029280000}"/>
    <cellStyle name="백_Book2_4배관공_계화관로토공 5" xfId="13957" xr:uid="{00000000-0005-0000-0000-00002A280000}"/>
    <cellStyle name="백_Book2_4배관공_관로토공" xfId="1018" xr:uid="{00000000-0005-0000-0000-00002B280000}"/>
    <cellStyle name="백_Book2_4배관공_관로토공 2" xfId="14985" xr:uid="{00000000-0005-0000-0000-00002C280000}"/>
    <cellStyle name="백_Book2_4배관공_관로토공 3" xfId="15829" xr:uid="{00000000-0005-0000-0000-00002D280000}"/>
    <cellStyle name="백_Book2_4배관공_관로토공 4" xfId="15254" xr:uid="{00000000-0005-0000-0000-00002E280000}"/>
    <cellStyle name="백_Book2_4배관공_관로토공 5" xfId="13958" xr:uid="{00000000-0005-0000-0000-00002F280000}"/>
    <cellStyle name="백_Book2_5부대시설공" xfId="1019" xr:uid="{00000000-0005-0000-0000-000030280000}"/>
    <cellStyle name="백_Book2_5부대시설공 2" xfId="14986" xr:uid="{00000000-0005-0000-0000-000031280000}"/>
    <cellStyle name="백_Book2_5부대시설공 3" xfId="15828" xr:uid="{00000000-0005-0000-0000-000032280000}"/>
    <cellStyle name="백_Book2_5부대시설공 4" xfId="17073" xr:uid="{00000000-0005-0000-0000-000033280000}"/>
    <cellStyle name="백_Book2_5부대시설공 5" xfId="13959" xr:uid="{00000000-0005-0000-0000-000034280000}"/>
    <cellStyle name="백_Book2_5부대시설공_0.주요자재및 총괄집계표" xfId="1020" xr:uid="{00000000-0005-0000-0000-000035280000}"/>
    <cellStyle name="백_Book2_5부대시설공_0.주요자재및 총괄집계표 2" xfId="14987" xr:uid="{00000000-0005-0000-0000-000036280000}"/>
    <cellStyle name="백_Book2_5부대시설공_0.주요자재및 총괄집계표 3" xfId="15827" xr:uid="{00000000-0005-0000-0000-000037280000}"/>
    <cellStyle name="백_Book2_5부대시설공_0.주요자재및 총괄집계표 4" xfId="17074" xr:uid="{00000000-0005-0000-0000-000038280000}"/>
    <cellStyle name="백_Book2_5부대시설공_0.주요자재및 총괄집계표 5" xfId="13960" xr:uid="{00000000-0005-0000-0000-000039280000}"/>
    <cellStyle name="백_Book2_5부대시설공_04-3.B-LINE" xfId="1021" xr:uid="{00000000-0005-0000-0000-00003A280000}"/>
    <cellStyle name="백_Book2_5부대시설공_04-3.B-LINE 2" xfId="14988" xr:uid="{00000000-0005-0000-0000-00003B280000}"/>
    <cellStyle name="백_Book2_5부대시설공_04-3.B-LINE 3" xfId="15826" xr:uid="{00000000-0005-0000-0000-00003C280000}"/>
    <cellStyle name="백_Book2_5부대시설공_04-3.B-LINE 4" xfId="17075" xr:uid="{00000000-0005-0000-0000-00003D280000}"/>
    <cellStyle name="백_Book2_5부대시설공_04-3.B-LINE 5" xfId="13961" xr:uid="{00000000-0005-0000-0000-00003E280000}"/>
    <cellStyle name="백_Book2_5부대시설공_05.구내배관토공" xfId="1022" xr:uid="{00000000-0005-0000-0000-00003F280000}"/>
    <cellStyle name="백_Book2_5부대시설공_05.구내배관토공 2" xfId="14989" xr:uid="{00000000-0005-0000-0000-000040280000}"/>
    <cellStyle name="백_Book2_5부대시설공_05.구내배관토공 3" xfId="15825" xr:uid="{00000000-0005-0000-0000-000041280000}"/>
    <cellStyle name="백_Book2_5부대시설공_05.구내배관토공 4" xfId="17072" xr:uid="{00000000-0005-0000-0000-000042280000}"/>
    <cellStyle name="백_Book2_5부대시설공_05.구내배관토공 5" xfId="13962" xr:uid="{00000000-0005-0000-0000-000043280000}"/>
    <cellStyle name="백_Book2_5부대시설공_1.처리장토공(0705)" xfId="1023" xr:uid="{00000000-0005-0000-0000-000044280000}"/>
    <cellStyle name="백_Book2_5부대시설공_1.처리장토공(0705) 2" xfId="14990" xr:uid="{00000000-0005-0000-0000-000045280000}"/>
    <cellStyle name="백_Book2_5부대시설공_1.처리장토공(0705) 3" xfId="15824" xr:uid="{00000000-0005-0000-0000-000046280000}"/>
    <cellStyle name="백_Book2_5부대시설공_1.처리장토공(0705) 4" xfId="17076" xr:uid="{00000000-0005-0000-0000-000047280000}"/>
    <cellStyle name="백_Book2_5부대시설공_1.처리장토공(0705) 5" xfId="13963" xr:uid="{00000000-0005-0000-0000-000048280000}"/>
    <cellStyle name="백_Book2_5부대시설공_1.토공" xfId="1024" xr:uid="{00000000-0005-0000-0000-000049280000}"/>
    <cellStyle name="백_Book2_5부대시설공_1.토공 2" xfId="14991" xr:uid="{00000000-0005-0000-0000-00004A280000}"/>
    <cellStyle name="백_Book2_5부대시설공_1.토공 3" xfId="15823" xr:uid="{00000000-0005-0000-0000-00004B280000}"/>
    <cellStyle name="백_Book2_5부대시설공_1.토공 4" xfId="17077" xr:uid="{00000000-0005-0000-0000-00004C280000}"/>
    <cellStyle name="백_Book2_5부대시설공_1.토공 5" xfId="13964" xr:uid="{00000000-0005-0000-0000-00004D280000}"/>
    <cellStyle name="백_Book2_5부대시설공_1.토공(0724)" xfId="1025" xr:uid="{00000000-0005-0000-0000-00004E280000}"/>
    <cellStyle name="백_Book2_5부대시설공_1.토공(0724) 2" xfId="14992" xr:uid="{00000000-0005-0000-0000-00004F280000}"/>
    <cellStyle name="백_Book2_5부대시설공_1.토공(0724) 3" xfId="15822" xr:uid="{00000000-0005-0000-0000-000050280000}"/>
    <cellStyle name="백_Book2_5부대시설공_1.토공(0724) 4" xfId="17078" xr:uid="{00000000-0005-0000-0000-000051280000}"/>
    <cellStyle name="백_Book2_5부대시설공_1.토공(0724) 5" xfId="13965" xr:uid="{00000000-0005-0000-0000-000052280000}"/>
    <cellStyle name="백_Book2_5부대시설공_1.토공(음성)" xfId="1026" xr:uid="{00000000-0005-0000-0000-000053280000}"/>
    <cellStyle name="백_Book2_5부대시설공_1.토공(음성) 2" xfId="14993" xr:uid="{00000000-0005-0000-0000-000054280000}"/>
    <cellStyle name="백_Book2_5부대시설공_1.토공(음성) 3" xfId="17282" xr:uid="{00000000-0005-0000-0000-000055280000}"/>
    <cellStyle name="백_Book2_5부대시설공_1.토공(음성) 4" xfId="17079" xr:uid="{00000000-0005-0000-0000-000056280000}"/>
    <cellStyle name="백_Book2_5부대시설공_1.토공(음성) 5" xfId="13966" xr:uid="{00000000-0005-0000-0000-000057280000}"/>
    <cellStyle name="백_Book2_5부대시설공_2.토공" xfId="1027" xr:uid="{00000000-0005-0000-0000-000058280000}"/>
    <cellStyle name="백_Book2_5부대시설공_2.토공 2" xfId="14994" xr:uid="{00000000-0005-0000-0000-000059280000}"/>
    <cellStyle name="백_Book2_5부대시설공_2.토공 3" xfId="15821" xr:uid="{00000000-0005-0000-0000-00005A280000}"/>
    <cellStyle name="백_Book2_5부대시설공_2.토공 4" xfId="17464" xr:uid="{00000000-0005-0000-0000-00005B280000}"/>
    <cellStyle name="백_Book2_5부대시설공_2.토공 5" xfId="13967" xr:uid="{00000000-0005-0000-0000-00005C280000}"/>
    <cellStyle name="백_Book2_5부대시설공_2.토공_04-3.B-LINE" xfId="1028" xr:uid="{00000000-0005-0000-0000-00005D280000}"/>
    <cellStyle name="백_Book2_5부대시설공_2.토공_04-3.B-LINE 2" xfId="14995" xr:uid="{00000000-0005-0000-0000-00005E280000}"/>
    <cellStyle name="백_Book2_5부대시설공_2.토공_04-3.B-LINE 3" xfId="17281" xr:uid="{00000000-0005-0000-0000-00005F280000}"/>
    <cellStyle name="백_Book2_5부대시설공_2.토공_04-3.B-LINE 4" xfId="17080" xr:uid="{00000000-0005-0000-0000-000060280000}"/>
    <cellStyle name="백_Book2_5부대시설공_2.토공_04-3.B-LINE 5" xfId="13968" xr:uid="{00000000-0005-0000-0000-000061280000}"/>
    <cellStyle name="백_Book2_5부대시설공_2.토공_4.하수공" xfId="1029" xr:uid="{00000000-0005-0000-0000-000062280000}"/>
    <cellStyle name="백_Book2_5부대시설공_2.토공_4.하수공 2" xfId="14996" xr:uid="{00000000-0005-0000-0000-000063280000}"/>
    <cellStyle name="백_Book2_5부대시설공_2.토공_4.하수공 3" xfId="15820" xr:uid="{00000000-0005-0000-0000-000064280000}"/>
    <cellStyle name="백_Book2_5부대시설공_2.토공_4.하수공 4" xfId="17463" xr:uid="{00000000-0005-0000-0000-000065280000}"/>
    <cellStyle name="백_Book2_5부대시설공_2.토공_4.하수공 5" xfId="13969" xr:uid="{00000000-0005-0000-0000-000066280000}"/>
    <cellStyle name="백_Book2_5부대시설공_2.토공_4.하수공_04-3.B-LINE" xfId="1030" xr:uid="{00000000-0005-0000-0000-000067280000}"/>
    <cellStyle name="백_Book2_5부대시설공_2.토공_4.하수공_04-3.B-LINE 2" xfId="14997" xr:uid="{00000000-0005-0000-0000-000068280000}"/>
    <cellStyle name="백_Book2_5부대시설공_2.토공_4.하수공_04-3.B-LINE 3" xfId="15819" xr:uid="{00000000-0005-0000-0000-000069280000}"/>
    <cellStyle name="백_Book2_5부대시설공_2.토공_4.하수공_04-3.B-LINE 4" xfId="17081" xr:uid="{00000000-0005-0000-0000-00006A280000}"/>
    <cellStyle name="백_Book2_5부대시설공_2.토공_4.하수공_04-3.B-LINE 5" xfId="13970" xr:uid="{00000000-0005-0000-0000-00006B280000}"/>
    <cellStyle name="백_Book2_5부대시설공_3.구내배관공" xfId="1031" xr:uid="{00000000-0005-0000-0000-00006C280000}"/>
    <cellStyle name="백_Book2_5부대시설공_3.구내배관공 2" xfId="14998" xr:uid="{00000000-0005-0000-0000-00006D280000}"/>
    <cellStyle name="백_Book2_5부대시설공_3.구내배관공 3" xfId="15818" xr:uid="{00000000-0005-0000-0000-00006E280000}"/>
    <cellStyle name="백_Book2_5부대시설공_3.구내배관공 4" xfId="17082" xr:uid="{00000000-0005-0000-0000-00006F280000}"/>
    <cellStyle name="백_Book2_5부대시설공_3.구내배관공 5" xfId="13971" xr:uid="{00000000-0005-0000-0000-000070280000}"/>
    <cellStyle name="백_Book2_5부대시설공_3.포장공" xfId="1032" xr:uid="{00000000-0005-0000-0000-000071280000}"/>
    <cellStyle name="백_Book2_5부대시설공_3.포장공 2" xfId="14999" xr:uid="{00000000-0005-0000-0000-000072280000}"/>
    <cellStyle name="백_Book2_5부대시설공_3.포장공 3" xfId="15817" xr:uid="{00000000-0005-0000-0000-000073280000}"/>
    <cellStyle name="백_Book2_5부대시설공_3.포장공 4" xfId="17083" xr:uid="{00000000-0005-0000-0000-000074280000}"/>
    <cellStyle name="백_Book2_5부대시설공_3.포장공 5" xfId="13972" xr:uid="{00000000-0005-0000-0000-000075280000}"/>
    <cellStyle name="백_Book2_5부대시설공_3.포장공_04-3.B-LINE" xfId="1033" xr:uid="{00000000-0005-0000-0000-000076280000}"/>
    <cellStyle name="백_Book2_5부대시설공_3.포장공_04-3.B-LINE 2" xfId="15000" xr:uid="{00000000-0005-0000-0000-000077280000}"/>
    <cellStyle name="백_Book2_5부대시설공_3.포장공_04-3.B-LINE 3" xfId="15816" xr:uid="{00000000-0005-0000-0000-000078280000}"/>
    <cellStyle name="백_Book2_5부대시설공_3.포장공_04-3.B-LINE 4" xfId="17084" xr:uid="{00000000-0005-0000-0000-000079280000}"/>
    <cellStyle name="백_Book2_5부대시설공_3.포장공_04-3.B-LINE 5" xfId="13973" xr:uid="{00000000-0005-0000-0000-00007A280000}"/>
    <cellStyle name="백_Book2_5부대시설공_3.포장공_4.하수공" xfId="1034" xr:uid="{00000000-0005-0000-0000-00007B280000}"/>
    <cellStyle name="백_Book2_5부대시설공_3.포장공_4.하수공 2" xfId="15001" xr:uid="{00000000-0005-0000-0000-00007C280000}"/>
    <cellStyle name="백_Book2_5부대시설공_3.포장공_4.하수공 3" xfId="15815" xr:uid="{00000000-0005-0000-0000-00007D280000}"/>
    <cellStyle name="백_Book2_5부대시설공_3.포장공_4.하수공 4" xfId="17085" xr:uid="{00000000-0005-0000-0000-00007E280000}"/>
    <cellStyle name="백_Book2_5부대시설공_3.포장공_4.하수공 5" xfId="13974" xr:uid="{00000000-0005-0000-0000-00007F280000}"/>
    <cellStyle name="백_Book2_5부대시설공_3.포장공_4.하수공_04-3.B-LINE" xfId="1035" xr:uid="{00000000-0005-0000-0000-000080280000}"/>
    <cellStyle name="백_Book2_5부대시설공_3.포장공_4.하수공_04-3.B-LINE 2" xfId="15002" xr:uid="{00000000-0005-0000-0000-000081280000}"/>
    <cellStyle name="백_Book2_5부대시설공_3.포장공_4.하수공_04-3.B-LINE 3" xfId="15814" xr:uid="{00000000-0005-0000-0000-000082280000}"/>
    <cellStyle name="백_Book2_5부대시설공_3.포장공_4.하수공_04-3.B-LINE 4" xfId="17086" xr:uid="{00000000-0005-0000-0000-000083280000}"/>
    <cellStyle name="백_Book2_5부대시설공_3.포장공_4.하수공_04-3.B-LINE 5" xfId="13975" xr:uid="{00000000-0005-0000-0000-000084280000}"/>
    <cellStyle name="백_Book2_5부대시설공_계화관로토공" xfId="1036" xr:uid="{00000000-0005-0000-0000-000085280000}"/>
    <cellStyle name="백_Book2_5부대시설공_계화관로토공 2" xfId="15003" xr:uid="{00000000-0005-0000-0000-000086280000}"/>
    <cellStyle name="백_Book2_5부대시설공_계화관로토공 3" xfId="15813" xr:uid="{00000000-0005-0000-0000-000087280000}"/>
    <cellStyle name="백_Book2_5부대시설공_계화관로토공 4" xfId="17087" xr:uid="{00000000-0005-0000-0000-000088280000}"/>
    <cellStyle name="백_Book2_5부대시설공_계화관로토공 5" xfId="13976" xr:uid="{00000000-0005-0000-0000-000089280000}"/>
    <cellStyle name="백_Book2_5부대시설공_관로토공" xfId="1037" xr:uid="{00000000-0005-0000-0000-00008A280000}"/>
    <cellStyle name="백_Book2_5부대시설공_관로토공 2" xfId="15004" xr:uid="{00000000-0005-0000-0000-00008B280000}"/>
    <cellStyle name="백_Book2_5부대시설공_관로토공 3" xfId="15812" xr:uid="{00000000-0005-0000-0000-00008C280000}"/>
    <cellStyle name="백_Book2_5부대시설공_관로토공 4" xfId="17088" xr:uid="{00000000-0005-0000-0000-00008D280000}"/>
    <cellStyle name="백_Book2_5부대시설공_관로토공 5" xfId="13977" xr:uid="{00000000-0005-0000-0000-00008E280000}"/>
    <cellStyle name="백_Book2_계화관로토공" xfId="1038" xr:uid="{00000000-0005-0000-0000-00008F280000}"/>
    <cellStyle name="백_Book2_계화관로토공 2" xfId="15005" xr:uid="{00000000-0005-0000-0000-000090280000}"/>
    <cellStyle name="백_Book2_계화관로토공 3" xfId="15811" xr:uid="{00000000-0005-0000-0000-000091280000}"/>
    <cellStyle name="백_Book2_계화관로토공 4" xfId="17089" xr:uid="{00000000-0005-0000-0000-000092280000}"/>
    <cellStyle name="백_Book2_계화관로토공 5" xfId="13978" xr:uid="{00000000-0005-0000-0000-000093280000}"/>
    <cellStyle name="백_Book2_관로토공" xfId="1039" xr:uid="{00000000-0005-0000-0000-000094280000}"/>
    <cellStyle name="백_Book2_관로토공 2" xfId="15006" xr:uid="{00000000-0005-0000-0000-000095280000}"/>
    <cellStyle name="백_Book2_관로토공 3" xfId="15810" xr:uid="{00000000-0005-0000-0000-000096280000}"/>
    <cellStyle name="백_Book2_관로토공 4" xfId="17090" xr:uid="{00000000-0005-0000-0000-000097280000}"/>
    <cellStyle name="백_Book2_관로토공 5" xfId="13979" xr:uid="{00000000-0005-0000-0000-000098280000}"/>
    <cellStyle name="백_개소별_산출근거(1차_6차)_1차집계(080722)" xfId="1040" xr:uid="{00000000-0005-0000-0000-000099280000}"/>
    <cellStyle name="백_계화관로토공" xfId="1041" xr:uid="{00000000-0005-0000-0000-00009A280000}"/>
    <cellStyle name="백_계화관로토공 2" xfId="15008" xr:uid="{00000000-0005-0000-0000-00009B280000}"/>
    <cellStyle name="백_계화관로토공 3" xfId="15808" xr:uid="{00000000-0005-0000-0000-00009C280000}"/>
    <cellStyle name="백_계화관로토공 4" xfId="17091" xr:uid="{00000000-0005-0000-0000-00009D280000}"/>
    <cellStyle name="백_계화관로토공 5" xfId="13980" xr:uid="{00000000-0005-0000-0000-00009E280000}"/>
    <cellStyle name="백_관로토공" xfId="1042" xr:uid="{00000000-0005-0000-0000-00009F280000}"/>
    <cellStyle name="백_관로토공 2" xfId="15009" xr:uid="{00000000-0005-0000-0000-0000A0280000}"/>
    <cellStyle name="백_관로토공 3" xfId="15807" xr:uid="{00000000-0005-0000-0000-0000A1280000}"/>
    <cellStyle name="백_관로토공 4" xfId="17092" xr:uid="{00000000-0005-0000-0000-0000A2280000}"/>
    <cellStyle name="백_관로토공 5" xfId="13981" xr:uid="{00000000-0005-0000-0000-0000A3280000}"/>
    <cellStyle name="백_기성청구내역서(1차지시)" xfId="1043" xr:uid="{00000000-0005-0000-0000-0000A4280000}"/>
    <cellStyle name="백_기존구조물철거및헐기_서판교(토공3공구)_소수점절사" xfId="12314" xr:uid="{00000000-0005-0000-0000-0000A5280000}"/>
    <cellStyle name="백_기존구조물철거및헐기_서판교(토공3공구)_소수점절사_변경내역서" xfId="12315" xr:uid="{00000000-0005-0000-0000-0000A6280000}"/>
    <cellStyle name="백_기존구조물철거및헐기_서판교(토공3공구)_소수점절사_변경내역서4회" xfId="12316" xr:uid="{00000000-0005-0000-0000-0000A7280000}"/>
    <cellStyle name="백_기존구조물철거및헐기_서판교(토공3공구)_소수점절사_변경내역서4회_변경내역서VER2" xfId="12317" xr:uid="{00000000-0005-0000-0000-0000A8280000}"/>
    <cellStyle name="백_대구대현 3BL 소화계산서" xfId="12318" xr:uid="{00000000-0005-0000-0000-0000A9280000}"/>
    <cellStyle name="백_대구대현 3BL 소화계산서_제연계산서4BL" xfId="12319" xr:uid="{00000000-0005-0000-0000-0000AA280000}"/>
    <cellStyle name="백_변경내역서" xfId="12320" xr:uid="{00000000-0005-0000-0000-0000AB280000}"/>
    <cellStyle name="백_변경내역서4회" xfId="12321" xr:uid="{00000000-0005-0000-0000-0000AC280000}"/>
    <cellStyle name="백_석촌동꽃마을빌딩" xfId="12322" xr:uid="{00000000-0005-0000-0000-0000AD280000}"/>
    <cellStyle name="백_석촌동꽃마을빌딩_BOOK1" xfId="12323" xr:uid="{00000000-0005-0000-0000-0000AE280000}"/>
    <cellStyle name="백_석촌동꽃마을빌딩_BOOK1_제연계산서4BL" xfId="12324" xr:uid="{00000000-0005-0000-0000-0000AF280000}"/>
    <cellStyle name="백_석촌동꽃마을빌딩_아파트" xfId="12325" xr:uid="{00000000-0005-0000-0000-0000B0280000}"/>
    <cellStyle name="백_석촌동꽃마을빌딩_에너지절약계획서(파주운정A14BL)" xfId="12326" xr:uid="{00000000-0005-0000-0000-0000B1280000}"/>
    <cellStyle name="백_석촌동꽃마을빌딩_제연계산서4BL" xfId="12327" xr:uid="{00000000-0005-0000-0000-0000B2280000}"/>
    <cellStyle name="백_성산아파트" xfId="12328" xr:uid="{00000000-0005-0000-0000-0000B3280000}"/>
    <cellStyle name="백_성산아파트_BOOK1" xfId="12329" xr:uid="{00000000-0005-0000-0000-0000B4280000}"/>
    <cellStyle name="백_성산아파트_BOOK1_제연계산서4BL" xfId="12330" xr:uid="{00000000-0005-0000-0000-0000B5280000}"/>
    <cellStyle name="백_성산아파트_아파트" xfId="12331" xr:uid="{00000000-0005-0000-0000-0000B6280000}"/>
    <cellStyle name="백_성산아파트_에너지절약계획서(파주운정A14BL)" xfId="12332" xr:uid="{00000000-0005-0000-0000-0000B7280000}"/>
    <cellStyle name="백_성산아파트_제연계산서4BL" xfId="12333" xr:uid="{00000000-0005-0000-0000-0000B8280000}"/>
    <cellStyle name="백_소화계산서(제연압력조종가능)-20070801" xfId="12334" xr:uid="{00000000-0005-0000-0000-0000B9280000}"/>
    <cellStyle name="백_소화계산서(제연압력조종가능)-20070801_제연계산서4BL" xfId="12335" xr:uid="{00000000-0005-0000-0000-0000BA280000}"/>
    <cellStyle name="백_수량산출" xfId="1044" xr:uid="{00000000-0005-0000-0000-0000BB280000}"/>
    <cellStyle name="백_수량산출 2" xfId="15011" xr:uid="{00000000-0005-0000-0000-0000BC280000}"/>
    <cellStyle name="백_수량산출 3" xfId="15805" xr:uid="{00000000-0005-0000-0000-0000BD280000}"/>
    <cellStyle name="백_수량산출 4" xfId="17093" xr:uid="{00000000-0005-0000-0000-0000BE280000}"/>
    <cellStyle name="백_수량산출 5" xfId="13982" xr:uid="{00000000-0005-0000-0000-0000BF280000}"/>
    <cellStyle name="백_수량산출서(수정)" xfId="1045" xr:uid="{00000000-0005-0000-0000-0000C0280000}"/>
    <cellStyle name="백_수량산출서(수정) 2" xfId="12336" xr:uid="{00000000-0005-0000-0000-0000C1280000}"/>
    <cellStyle name="백_수량산출서(수정)_01-토공_02-배수공" xfId="1046" xr:uid="{00000000-0005-0000-0000-0000C2280000}"/>
    <cellStyle name="백_수량산출서(수정)_01-토공_02-배수공 2" xfId="12337" xr:uid="{00000000-0005-0000-0000-0000C3280000}"/>
    <cellStyle name="백_수량산출서(수정)_01-토공_02-배수공_2.중곡빗물펌프장토공(BOX구간)" xfId="1047" xr:uid="{00000000-0005-0000-0000-0000C4280000}"/>
    <cellStyle name="백_수량산출서(수정)_01-토공_02-배수공_2.중곡빗물펌프장토공(BOX구간)_개소별_산출근거(1차_6차)_1차집계(080722)" xfId="1048" xr:uid="{00000000-0005-0000-0000-0000C5280000}"/>
    <cellStyle name="백_수량산출서(수정)_01-토공_02-배수공_2.중곡빗물펌프장토공(BOX구간)_기성청구내역서(1차지시)" xfId="1049" xr:uid="{00000000-0005-0000-0000-0000C6280000}"/>
    <cellStyle name="백_수량산출서(수정)_01-토공_02-배수공_개소별_산출근거(1차_6차)_1차집계(080722)" xfId="1050" xr:uid="{00000000-0005-0000-0000-0000C7280000}"/>
    <cellStyle name="백_수량산출서(수정)_01-토공_02-배수공_기성청구내역서(1차지시)" xfId="1051" xr:uid="{00000000-0005-0000-0000-0000C8280000}"/>
    <cellStyle name="백_수량산출서(수정)_01-토공_02-배수공_남측토공" xfId="1052" xr:uid="{00000000-0005-0000-0000-0000C9280000}"/>
    <cellStyle name="백_수량산출서(수정)_01-토공_02-배수공_남측토공_2.중곡빗물펌프장토공" xfId="1053" xr:uid="{00000000-0005-0000-0000-0000CA280000}"/>
    <cellStyle name="백_수량산출서(수정)_01-토공_02-배수공_남측토공_2.중곡빗물펌프장토공_개소별_산출근거(1차_6차)_1차집계(080722)" xfId="1054" xr:uid="{00000000-0005-0000-0000-0000CB280000}"/>
    <cellStyle name="백_수량산출서(수정)_01-토공_02-배수공_남측토공_2.중곡빗물펌프장토공_기성청구내역서(1차지시)" xfId="1055" xr:uid="{00000000-0005-0000-0000-0000CC280000}"/>
    <cellStyle name="백_수량산출서(수정)_01-토공_02-배수공_남측토공_개소별_산출근거(1차_6차)_1차집계(080722)" xfId="1056" xr:uid="{00000000-0005-0000-0000-0000CD280000}"/>
    <cellStyle name="백_수량산출서(수정)_01-토공_02-배수공_남측토공_기성청구내역서(1차지시)" xfId="1057" xr:uid="{00000000-0005-0000-0000-0000CE280000}"/>
    <cellStyle name="백_수량산출서(수정)_01-토공_02-배수공_남측토공_천호대로남측준공수량(토공)" xfId="1058" xr:uid="{00000000-0005-0000-0000-0000CF280000}"/>
    <cellStyle name="백_수량산출서(수정)_01-토공_02-배수공_남측토공_천호대로남측준공수량(토공)_개소별_산출근거(1차_6차)_1차집계(080722)" xfId="1059" xr:uid="{00000000-0005-0000-0000-0000D0280000}"/>
    <cellStyle name="백_수량산출서(수정)_01-토공_02-배수공_남측토공_천호대로남측준공수량(토공)_기성청구내역서(1차지시)" xfId="1060" xr:uid="{00000000-0005-0000-0000-0000D1280000}"/>
    <cellStyle name="백_수량산출서(수정)_01-토공_02-배수공_내역서(상도동159번지,김주성)" xfId="12338" xr:uid="{00000000-0005-0000-0000-0000D2280000}"/>
    <cellStyle name="백_수량산출서(수정)_01-토공_02-배수공_변경내역서" xfId="12339" xr:uid="{00000000-0005-0000-0000-0000D3280000}"/>
    <cellStyle name="백_수량산출서(수정)_01-토공_02-배수공_변경내역서4회" xfId="12340" xr:uid="{00000000-0005-0000-0000-0000D4280000}"/>
    <cellStyle name="백_수량산출서(수정)_01-토공_02-배수공_설계서" xfId="12341" xr:uid="{00000000-0005-0000-0000-0000D5280000}"/>
    <cellStyle name="백_수량산출서(수정)_01-토공_02-배수공_토공" xfId="1061" xr:uid="{00000000-0005-0000-0000-0000D6280000}"/>
    <cellStyle name="백_수량산출서(수정)_01-토공_02-배수공_토공_2.중곡빗물펌프장토공" xfId="1062" xr:uid="{00000000-0005-0000-0000-0000D7280000}"/>
    <cellStyle name="백_수량산출서(수정)_01-토공_02-배수공_토공_2.중곡빗물펌프장토공_개소별_산출근거(1차_6차)_1차집계(080722)" xfId="1063" xr:uid="{00000000-0005-0000-0000-0000D8280000}"/>
    <cellStyle name="백_수량산출서(수정)_01-토공_02-배수공_토공_2.중곡빗물펌프장토공_기성청구내역서(1차지시)" xfId="1064" xr:uid="{00000000-0005-0000-0000-0000D9280000}"/>
    <cellStyle name="백_수량산출서(수정)_01-토공_02-배수공_토공_개소별_산출근거(1차_6차)_1차집계(080722)" xfId="1065" xr:uid="{00000000-0005-0000-0000-0000DA280000}"/>
    <cellStyle name="백_수량산출서(수정)_01-토공_02-배수공_토공_기성청구내역서(1차지시)" xfId="1066" xr:uid="{00000000-0005-0000-0000-0000DB280000}"/>
    <cellStyle name="백_수량산출서(수정)_01-토공_02-배수공_토공_세종대우회토공" xfId="1067" xr:uid="{00000000-0005-0000-0000-0000DC280000}"/>
    <cellStyle name="백_수량산출서(수정)_01-토공_02-배수공_토공_세종대우회토공_개소별_산출근거(1차_6차)_1차집계(080722)" xfId="1068" xr:uid="{00000000-0005-0000-0000-0000DD280000}"/>
    <cellStyle name="백_수량산출서(수정)_01-토공_02-배수공_토공_세종대우회토공_기성청구내역서(1차지시)" xfId="1069" xr:uid="{00000000-0005-0000-0000-0000DE280000}"/>
    <cellStyle name="백_수량산출서(수정)_01-토공_02-배수공_토공_오거리토공" xfId="1070" xr:uid="{00000000-0005-0000-0000-0000DF280000}"/>
    <cellStyle name="백_수량산출서(수정)_01-토공_02-배수공_토공_오거리토공_개소별_산출근거(1차_6차)_1차집계(080722)" xfId="1071" xr:uid="{00000000-0005-0000-0000-0000E0280000}"/>
    <cellStyle name="백_수량산출서(수정)_01-토공_02-배수공_토공_오거리토공_기성청구내역서(1차지시)" xfId="1072" xr:uid="{00000000-0005-0000-0000-0000E1280000}"/>
    <cellStyle name="백_수량산출서(수정)_01-토공_02-배수공_토공_중곡빗물펌프장토공" xfId="1073" xr:uid="{00000000-0005-0000-0000-0000E2280000}"/>
    <cellStyle name="백_수량산출서(수정)_01-토공_02-배수공_토공_중곡빗물펌프장토공_개소별_산출근거(1차_6차)_1차집계(080722)" xfId="1074" xr:uid="{00000000-0005-0000-0000-0000E3280000}"/>
    <cellStyle name="백_수량산출서(수정)_01-토공_02-배수공_토공_중곡빗물펌프장토공_기성청구내역서(1차지시)" xfId="1075" xr:uid="{00000000-0005-0000-0000-0000E4280000}"/>
    <cellStyle name="백_수량산출서(수정)_01-토공_02-배수공_토공_중곡빗물펌프장토공1" xfId="1076" xr:uid="{00000000-0005-0000-0000-0000E5280000}"/>
    <cellStyle name="백_수량산출서(수정)_01-토공_02-배수공_토공_중곡빗물펌프장토공1_개소별_산출근거(1차_6차)_1차집계(080722)" xfId="1077" xr:uid="{00000000-0005-0000-0000-0000E6280000}"/>
    <cellStyle name="백_수량산출서(수정)_01-토공_02-배수공_토공_중곡빗물펌프장토공1_기성청구내역서(1차지시)" xfId="1078" xr:uid="{00000000-0005-0000-0000-0000E7280000}"/>
    <cellStyle name="백_수량산출서(수정)_01-토공_02-배수공_토공_중곡펌프장토공1" xfId="1079" xr:uid="{00000000-0005-0000-0000-0000E8280000}"/>
    <cellStyle name="백_수량산출서(수정)_01-토공_02-배수공_토공_중곡펌프장토공1_개소별_산출근거(1차_6차)_1차집계(080722)" xfId="1080" xr:uid="{00000000-0005-0000-0000-0000E9280000}"/>
    <cellStyle name="백_수량산출서(수정)_01-토공_02-배수공_토공_중곡펌프장토공1_기성청구내역서(1차지시)" xfId="1081" xr:uid="{00000000-0005-0000-0000-0000EA280000}"/>
    <cellStyle name="백_수량산출서(수정)_01-토공_02-배수공_토공_천호대로남측준공수량(토공)" xfId="1082" xr:uid="{00000000-0005-0000-0000-0000EB280000}"/>
    <cellStyle name="백_수량산출서(수정)_01-토공_02-배수공_토공_천호대로남측준공수량(토공)_개소별_산출근거(1차_6차)_1차집계(080722)" xfId="1083" xr:uid="{00000000-0005-0000-0000-0000EC280000}"/>
    <cellStyle name="백_수량산출서(수정)_01-토공_02-배수공_토공_천호대로남측준공수량(토공)_기성청구내역서(1차지시)" xfId="1084" xr:uid="{00000000-0005-0000-0000-0000ED280000}"/>
    <cellStyle name="백_수량산출서(수정)_01-토공_02-배수공_토공_한국화장품토공" xfId="1085" xr:uid="{00000000-0005-0000-0000-0000EE280000}"/>
    <cellStyle name="백_수량산출서(수정)_01-토공_02-배수공_토공_한국화장품토공_개소별_산출근거(1차_6차)_1차집계(080722)" xfId="1086" xr:uid="{00000000-0005-0000-0000-0000EF280000}"/>
    <cellStyle name="백_수량산출서(수정)_01-토공_02-배수공_토공_한국화장품토공_기성청구내역서(1차지시)" xfId="1087" xr:uid="{00000000-0005-0000-0000-0000F0280000}"/>
    <cellStyle name="백_수량산출서(수정)_01-토공_02-배수공_폐기물처리내역서" xfId="12342" xr:uid="{00000000-0005-0000-0000-0000F1280000}"/>
    <cellStyle name="백_수량산출서(수정)_01-토공_02-배수공_폐기물처리내역서_변경내역서" xfId="12343" xr:uid="{00000000-0005-0000-0000-0000F2280000}"/>
    <cellStyle name="백_수량산출서(수정)_01-토공_02-배수공_폐기물처리내역서_변경내역서4회" xfId="12344" xr:uid="{00000000-0005-0000-0000-0000F3280000}"/>
    <cellStyle name="백_수량산출서(수정)_01-토공_02-배수공_폐기물처리내역서_중앙로폐기물내역서" xfId="12345" xr:uid="{00000000-0005-0000-0000-0000F4280000}"/>
    <cellStyle name="백_수량산출서(수정)_01-토공_02-배수공_폐기물처리내역서_중앙로폐기물내역서_변경내역서" xfId="12346" xr:uid="{00000000-0005-0000-0000-0000F5280000}"/>
    <cellStyle name="백_수량산출서(수정)_01-토공_02-배수공_폐기물처리내역서_중앙로폐기물내역서_변경내역서4회" xfId="12347" xr:uid="{00000000-0005-0000-0000-0000F6280000}"/>
    <cellStyle name="백_수량산출서(수정)_02-배수공" xfId="1088" xr:uid="{00000000-0005-0000-0000-0000F7280000}"/>
    <cellStyle name="백_수량산출서(수정)_02-배수공 2" xfId="12348" xr:uid="{00000000-0005-0000-0000-0000F8280000}"/>
    <cellStyle name="백_수량산출서(수정)_02-배수공_02-반중력식옹벽" xfId="1089" xr:uid="{00000000-0005-0000-0000-0000F9280000}"/>
    <cellStyle name="백_수량산출서(수정)_02-배수공_02-반중력식옹벽 2" xfId="12349" xr:uid="{00000000-0005-0000-0000-0000FA280000}"/>
    <cellStyle name="백_수량산출서(수정)_02-배수공_02-반중력식옹벽_2.중곡빗물펌프장토공(BOX구간)" xfId="1090" xr:uid="{00000000-0005-0000-0000-0000FB280000}"/>
    <cellStyle name="백_수량산출서(수정)_02-배수공_02-반중력식옹벽_2.중곡빗물펌프장토공(BOX구간)_개소별_산출근거(1차_6차)_1차집계(080722)" xfId="1091" xr:uid="{00000000-0005-0000-0000-0000FC280000}"/>
    <cellStyle name="백_수량산출서(수정)_02-배수공_02-반중력식옹벽_2.중곡빗물펌프장토공(BOX구간)_기성청구내역서(1차지시)" xfId="1092" xr:uid="{00000000-0005-0000-0000-0000FD280000}"/>
    <cellStyle name="백_수량산출서(수정)_02-배수공_02-반중력식옹벽_개소별_산출근거(1차_6차)_1차집계(080722)" xfId="1093" xr:uid="{00000000-0005-0000-0000-0000FE280000}"/>
    <cellStyle name="백_수량산출서(수정)_02-배수공_02-반중력식옹벽_기성청구내역서(1차지시)" xfId="1094" xr:uid="{00000000-0005-0000-0000-0000FF280000}"/>
    <cellStyle name="백_수량산출서(수정)_02-배수공_02-반중력식옹벽_남측토공" xfId="1095" xr:uid="{00000000-0005-0000-0000-000000290000}"/>
    <cellStyle name="백_수량산출서(수정)_02-배수공_02-반중력식옹벽_남측토공_2.중곡빗물펌프장토공" xfId="1096" xr:uid="{00000000-0005-0000-0000-000001290000}"/>
    <cellStyle name="백_수량산출서(수정)_02-배수공_02-반중력식옹벽_남측토공_2.중곡빗물펌프장토공_개소별_산출근거(1차_6차)_1차집계(080722)" xfId="1097" xr:uid="{00000000-0005-0000-0000-000002290000}"/>
    <cellStyle name="백_수량산출서(수정)_02-배수공_02-반중력식옹벽_남측토공_2.중곡빗물펌프장토공_기성청구내역서(1차지시)" xfId="1098" xr:uid="{00000000-0005-0000-0000-000003290000}"/>
    <cellStyle name="백_수량산출서(수정)_02-배수공_02-반중력식옹벽_남측토공_개소별_산출근거(1차_6차)_1차집계(080722)" xfId="1099" xr:uid="{00000000-0005-0000-0000-000004290000}"/>
    <cellStyle name="백_수량산출서(수정)_02-배수공_02-반중력식옹벽_남측토공_기성청구내역서(1차지시)" xfId="1100" xr:uid="{00000000-0005-0000-0000-000005290000}"/>
    <cellStyle name="백_수량산출서(수정)_02-배수공_02-반중력식옹벽_남측토공_천호대로남측준공수량(토공)" xfId="1101" xr:uid="{00000000-0005-0000-0000-000006290000}"/>
    <cellStyle name="백_수량산출서(수정)_02-배수공_02-반중력식옹벽_남측토공_천호대로남측준공수량(토공)_개소별_산출근거(1차_6차)_1차집계(080722)" xfId="1102" xr:uid="{00000000-0005-0000-0000-000007290000}"/>
    <cellStyle name="백_수량산출서(수정)_02-배수공_02-반중력식옹벽_남측토공_천호대로남측준공수량(토공)_기성청구내역서(1차지시)" xfId="1103" xr:uid="{00000000-0005-0000-0000-000008290000}"/>
    <cellStyle name="백_수량산출서(수정)_02-배수공_02-반중력식옹벽_내역서(상도동159번지,김주성)" xfId="12350" xr:uid="{00000000-0005-0000-0000-000009290000}"/>
    <cellStyle name="백_수량산출서(수정)_02-배수공_02-반중력식옹벽_설계서" xfId="12351" xr:uid="{00000000-0005-0000-0000-00000A290000}"/>
    <cellStyle name="백_수량산출서(수정)_02-배수공_02-반중력식옹벽_토공" xfId="1104" xr:uid="{00000000-0005-0000-0000-00000B290000}"/>
    <cellStyle name="백_수량산출서(수정)_02-배수공_02-반중력식옹벽_토공_2.중곡빗물펌프장토공" xfId="1105" xr:uid="{00000000-0005-0000-0000-00000C290000}"/>
    <cellStyle name="백_수량산출서(수정)_02-배수공_02-반중력식옹벽_토공_2.중곡빗물펌프장토공_개소별_산출근거(1차_6차)_1차집계(080722)" xfId="1106" xr:uid="{00000000-0005-0000-0000-00000D290000}"/>
    <cellStyle name="백_수량산출서(수정)_02-배수공_02-반중력식옹벽_토공_2.중곡빗물펌프장토공_기성청구내역서(1차지시)" xfId="1107" xr:uid="{00000000-0005-0000-0000-00000E290000}"/>
    <cellStyle name="백_수량산출서(수정)_02-배수공_02-반중력식옹벽_토공_개소별_산출근거(1차_6차)_1차집계(080722)" xfId="1108" xr:uid="{00000000-0005-0000-0000-00000F290000}"/>
    <cellStyle name="백_수량산출서(수정)_02-배수공_02-반중력식옹벽_토공_기성청구내역서(1차지시)" xfId="1109" xr:uid="{00000000-0005-0000-0000-000010290000}"/>
    <cellStyle name="백_수량산출서(수정)_02-배수공_02-반중력식옹벽_토공_세종대우회토공" xfId="1110" xr:uid="{00000000-0005-0000-0000-000011290000}"/>
    <cellStyle name="백_수량산출서(수정)_02-배수공_02-반중력식옹벽_토공_세종대우회토공_개소별_산출근거(1차_6차)_1차집계(080722)" xfId="1111" xr:uid="{00000000-0005-0000-0000-000012290000}"/>
    <cellStyle name="백_수량산출서(수정)_02-배수공_02-반중력식옹벽_토공_세종대우회토공_기성청구내역서(1차지시)" xfId="1112" xr:uid="{00000000-0005-0000-0000-000013290000}"/>
    <cellStyle name="백_수량산출서(수정)_02-배수공_02-반중력식옹벽_토공_오거리토공" xfId="1113" xr:uid="{00000000-0005-0000-0000-000014290000}"/>
    <cellStyle name="백_수량산출서(수정)_02-배수공_02-반중력식옹벽_토공_오거리토공_개소별_산출근거(1차_6차)_1차집계(080722)" xfId="1114" xr:uid="{00000000-0005-0000-0000-000015290000}"/>
    <cellStyle name="백_수량산출서(수정)_02-배수공_02-반중력식옹벽_토공_오거리토공_기성청구내역서(1차지시)" xfId="1115" xr:uid="{00000000-0005-0000-0000-000016290000}"/>
    <cellStyle name="백_수량산출서(수정)_02-배수공_02-반중력식옹벽_토공_중곡빗물펌프장토공" xfId="1116" xr:uid="{00000000-0005-0000-0000-000017290000}"/>
    <cellStyle name="백_수량산출서(수정)_02-배수공_02-반중력식옹벽_토공_중곡빗물펌프장토공_개소별_산출근거(1차_6차)_1차집계(080722)" xfId="1117" xr:uid="{00000000-0005-0000-0000-000018290000}"/>
    <cellStyle name="백_수량산출서(수정)_02-배수공_02-반중력식옹벽_토공_중곡빗물펌프장토공_기성청구내역서(1차지시)" xfId="1118" xr:uid="{00000000-0005-0000-0000-000019290000}"/>
    <cellStyle name="백_수량산출서(수정)_02-배수공_02-반중력식옹벽_토공_중곡빗물펌프장토공1" xfId="1119" xr:uid="{00000000-0005-0000-0000-00001A290000}"/>
    <cellStyle name="백_수량산출서(수정)_02-배수공_02-반중력식옹벽_토공_중곡빗물펌프장토공1_개소별_산출근거(1차_6차)_1차집계(080722)" xfId="1120" xr:uid="{00000000-0005-0000-0000-00001B290000}"/>
    <cellStyle name="백_수량산출서(수정)_02-배수공_02-반중력식옹벽_토공_중곡빗물펌프장토공1_기성청구내역서(1차지시)" xfId="1121" xr:uid="{00000000-0005-0000-0000-00001C290000}"/>
    <cellStyle name="백_수량산출서(수정)_02-배수공_02-반중력식옹벽_토공_중곡펌프장토공1" xfId="1122" xr:uid="{00000000-0005-0000-0000-00001D290000}"/>
    <cellStyle name="백_수량산출서(수정)_02-배수공_02-반중력식옹벽_토공_중곡펌프장토공1_개소별_산출근거(1차_6차)_1차집계(080722)" xfId="1123" xr:uid="{00000000-0005-0000-0000-00001E290000}"/>
    <cellStyle name="백_수량산출서(수정)_02-배수공_02-반중력식옹벽_토공_중곡펌프장토공1_기성청구내역서(1차지시)" xfId="1124" xr:uid="{00000000-0005-0000-0000-00001F290000}"/>
    <cellStyle name="백_수량산출서(수정)_02-배수공_02-반중력식옹벽_토공_천호대로남측준공수량(토공)" xfId="1125" xr:uid="{00000000-0005-0000-0000-000020290000}"/>
    <cellStyle name="백_수량산출서(수정)_02-배수공_02-반중력식옹벽_토공_천호대로남측준공수량(토공)_개소별_산출근거(1차_6차)_1차집계(080722)" xfId="1126" xr:uid="{00000000-0005-0000-0000-000021290000}"/>
    <cellStyle name="백_수량산출서(수정)_02-배수공_02-반중력식옹벽_토공_천호대로남측준공수량(토공)_기성청구내역서(1차지시)" xfId="1127" xr:uid="{00000000-0005-0000-0000-000022290000}"/>
    <cellStyle name="백_수량산출서(수정)_02-배수공_02-반중력식옹벽_토공_한국화장품토공" xfId="1128" xr:uid="{00000000-0005-0000-0000-000023290000}"/>
    <cellStyle name="백_수량산출서(수정)_02-배수공_02-반중력식옹벽_토공_한국화장품토공_개소별_산출근거(1차_6차)_1차집계(080722)" xfId="1129" xr:uid="{00000000-0005-0000-0000-000024290000}"/>
    <cellStyle name="백_수량산출서(수정)_02-배수공_02-반중력식옹벽_토공_한국화장품토공_기성청구내역서(1차지시)" xfId="1130" xr:uid="{00000000-0005-0000-0000-000025290000}"/>
    <cellStyle name="백_수량산출서(수정)_02-배수공_02-배수공" xfId="1131" xr:uid="{00000000-0005-0000-0000-000026290000}"/>
    <cellStyle name="백_수량산출서(수정)_02-배수공_02-배수공 2" xfId="12352" xr:uid="{00000000-0005-0000-0000-000027290000}"/>
    <cellStyle name="백_수량산출서(수정)_02-배수공_02-배수공_2.중곡빗물펌프장토공(BOX구간)" xfId="1132" xr:uid="{00000000-0005-0000-0000-000028290000}"/>
    <cellStyle name="백_수량산출서(수정)_02-배수공_02-배수공_2.중곡빗물펌프장토공(BOX구간)_개소별_산출근거(1차_6차)_1차집계(080722)" xfId="1133" xr:uid="{00000000-0005-0000-0000-000029290000}"/>
    <cellStyle name="백_수량산출서(수정)_02-배수공_02-배수공_2.중곡빗물펌프장토공(BOX구간)_기성청구내역서(1차지시)" xfId="1134" xr:uid="{00000000-0005-0000-0000-00002A290000}"/>
    <cellStyle name="백_수량산출서(수정)_02-배수공_02-배수공_개소별_산출근거(1차_6차)_1차집계(080722)" xfId="1135" xr:uid="{00000000-0005-0000-0000-00002B290000}"/>
    <cellStyle name="백_수량산출서(수정)_02-배수공_02-배수공_기성청구내역서(1차지시)" xfId="1136" xr:uid="{00000000-0005-0000-0000-00002C290000}"/>
    <cellStyle name="백_수량산출서(수정)_02-배수공_02-배수공_남측토공" xfId="1137" xr:uid="{00000000-0005-0000-0000-00002D290000}"/>
    <cellStyle name="백_수량산출서(수정)_02-배수공_02-배수공_남측토공_2.중곡빗물펌프장토공" xfId="1138" xr:uid="{00000000-0005-0000-0000-00002E290000}"/>
    <cellStyle name="백_수량산출서(수정)_02-배수공_02-배수공_남측토공_2.중곡빗물펌프장토공_개소별_산출근거(1차_6차)_1차집계(080722)" xfId="1139" xr:uid="{00000000-0005-0000-0000-00002F290000}"/>
    <cellStyle name="백_수량산출서(수정)_02-배수공_02-배수공_남측토공_2.중곡빗물펌프장토공_기성청구내역서(1차지시)" xfId="1140" xr:uid="{00000000-0005-0000-0000-000030290000}"/>
    <cellStyle name="백_수량산출서(수정)_02-배수공_02-배수공_남측토공_개소별_산출근거(1차_6차)_1차집계(080722)" xfId="1141" xr:uid="{00000000-0005-0000-0000-000031290000}"/>
    <cellStyle name="백_수량산출서(수정)_02-배수공_02-배수공_남측토공_기성청구내역서(1차지시)" xfId="1142" xr:uid="{00000000-0005-0000-0000-000032290000}"/>
    <cellStyle name="백_수량산출서(수정)_02-배수공_02-배수공_남측토공_천호대로남측준공수량(토공)" xfId="1143" xr:uid="{00000000-0005-0000-0000-000033290000}"/>
    <cellStyle name="백_수량산출서(수정)_02-배수공_02-배수공_남측토공_천호대로남측준공수량(토공)_개소별_산출근거(1차_6차)_1차집계(080722)" xfId="1144" xr:uid="{00000000-0005-0000-0000-000034290000}"/>
    <cellStyle name="백_수량산출서(수정)_02-배수공_02-배수공_남측토공_천호대로남측준공수량(토공)_기성청구내역서(1차지시)" xfId="1145" xr:uid="{00000000-0005-0000-0000-000035290000}"/>
    <cellStyle name="백_수량산출서(수정)_02-배수공_02-배수공_내역서(상도동159번지,김주성)" xfId="12353" xr:uid="{00000000-0005-0000-0000-000036290000}"/>
    <cellStyle name="백_수량산출서(수정)_02-배수공_02-배수공_변경내역서" xfId="12354" xr:uid="{00000000-0005-0000-0000-000037290000}"/>
    <cellStyle name="백_수량산출서(수정)_02-배수공_02-배수공_변경내역서4회" xfId="12355" xr:uid="{00000000-0005-0000-0000-000038290000}"/>
    <cellStyle name="백_수량산출서(수정)_02-배수공_02-배수공_설계서" xfId="12356" xr:uid="{00000000-0005-0000-0000-000039290000}"/>
    <cellStyle name="백_수량산출서(수정)_02-배수공_02-배수공_토공" xfId="1146" xr:uid="{00000000-0005-0000-0000-00003A290000}"/>
    <cellStyle name="백_수량산출서(수정)_02-배수공_02-배수공_토공_2.중곡빗물펌프장토공" xfId="1147" xr:uid="{00000000-0005-0000-0000-00003B290000}"/>
    <cellStyle name="백_수량산출서(수정)_02-배수공_02-배수공_토공_2.중곡빗물펌프장토공_개소별_산출근거(1차_6차)_1차집계(080722)" xfId="1148" xr:uid="{00000000-0005-0000-0000-00003C290000}"/>
    <cellStyle name="백_수량산출서(수정)_02-배수공_02-배수공_토공_2.중곡빗물펌프장토공_기성청구내역서(1차지시)" xfId="1149" xr:uid="{00000000-0005-0000-0000-00003D290000}"/>
    <cellStyle name="백_수량산출서(수정)_02-배수공_02-배수공_토공_개소별_산출근거(1차_6차)_1차집계(080722)" xfId="1150" xr:uid="{00000000-0005-0000-0000-00003E290000}"/>
    <cellStyle name="백_수량산출서(수정)_02-배수공_02-배수공_토공_기성청구내역서(1차지시)" xfId="1151" xr:uid="{00000000-0005-0000-0000-00003F290000}"/>
    <cellStyle name="백_수량산출서(수정)_02-배수공_02-배수공_토공_세종대우회토공" xfId="1152" xr:uid="{00000000-0005-0000-0000-000040290000}"/>
    <cellStyle name="백_수량산출서(수정)_02-배수공_02-배수공_토공_세종대우회토공_개소별_산출근거(1차_6차)_1차집계(080722)" xfId="1153" xr:uid="{00000000-0005-0000-0000-000041290000}"/>
    <cellStyle name="백_수량산출서(수정)_02-배수공_02-배수공_토공_세종대우회토공_기성청구내역서(1차지시)" xfId="1154" xr:uid="{00000000-0005-0000-0000-000042290000}"/>
    <cellStyle name="백_수량산출서(수정)_02-배수공_02-배수공_토공_오거리토공" xfId="1155" xr:uid="{00000000-0005-0000-0000-000043290000}"/>
    <cellStyle name="백_수량산출서(수정)_02-배수공_02-배수공_토공_오거리토공_개소별_산출근거(1차_6차)_1차집계(080722)" xfId="1156" xr:uid="{00000000-0005-0000-0000-000044290000}"/>
    <cellStyle name="백_수량산출서(수정)_02-배수공_02-배수공_토공_오거리토공_기성청구내역서(1차지시)" xfId="1157" xr:uid="{00000000-0005-0000-0000-000045290000}"/>
    <cellStyle name="백_수량산출서(수정)_02-배수공_02-배수공_토공_중곡빗물펌프장토공" xfId="1158" xr:uid="{00000000-0005-0000-0000-000046290000}"/>
    <cellStyle name="백_수량산출서(수정)_02-배수공_02-배수공_토공_중곡빗물펌프장토공_개소별_산출근거(1차_6차)_1차집계(080722)" xfId="1159" xr:uid="{00000000-0005-0000-0000-000047290000}"/>
    <cellStyle name="백_수량산출서(수정)_02-배수공_02-배수공_토공_중곡빗물펌프장토공_기성청구내역서(1차지시)" xfId="1160" xr:uid="{00000000-0005-0000-0000-000048290000}"/>
    <cellStyle name="백_수량산출서(수정)_02-배수공_02-배수공_토공_중곡빗물펌프장토공1" xfId="1161" xr:uid="{00000000-0005-0000-0000-000049290000}"/>
    <cellStyle name="백_수량산출서(수정)_02-배수공_02-배수공_토공_중곡빗물펌프장토공1_개소별_산출근거(1차_6차)_1차집계(080722)" xfId="1162" xr:uid="{00000000-0005-0000-0000-00004A290000}"/>
    <cellStyle name="백_수량산출서(수정)_02-배수공_02-배수공_토공_중곡빗물펌프장토공1_기성청구내역서(1차지시)" xfId="1163" xr:uid="{00000000-0005-0000-0000-00004B290000}"/>
    <cellStyle name="백_수량산출서(수정)_02-배수공_02-배수공_토공_중곡펌프장토공1" xfId="1164" xr:uid="{00000000-0005-0000-0000-00004C290000}"/>
    <cellStyle name="백_수량산출서(수정)_02-배수공_02-배수공_토공_중곡펌프장토공1_개소별_산출근거(1차_6차)_1차집계(080722)" xfId="1165" xr:uid="{00000000-0005-0000-0000-00004D290000}"/>
    <cellStyle name="백_수량산출서(수정)_02-배수공_02-배수공_토공_중곡펌프장토공1_기성청구내역서(1차지시)" xfId="1166" xr:uid="{00000000-0005-0000-0000-00004E290000}"/>
    <cellStyle name="백_수량산출서(수정)_02-배수공_02-배수공_토공_천호대로남측준공수량(토공)" xfId="1167" xr:uid="{00000000-0005-0000-0000-00004F290000}"/>
    <cellStyle name="백_수량산출서(수정)_02-배수공_02-배수공_토공_천호대로남측준공수량(토공)_개소별_산출근거(1차_6차)_1차집계(080722)" xfId="1168" xr:uid="{00000000-0005-0000-0000-000050290000}"/>
    <cellStyle name="백_수량산출서(수정)_02-배수공_02-배수공_토공_천호대로남측준공수량(토공)_기성청구내역서(1차지시)" xfId="1169" xr:uid="{00000000-0005-0000-0000-000051290000}"/>
    <cellStyle name="백_수량산출서(수정)_02-배수공_02-배수공_토공_한국화장품토공" xfId="1170" xr:uid="{00000000-0005-0000-0000-000052290000}"/>
    <cellStyle name="백_수량산출서(수정)_02-배수공_02-배수공_토공_한국화장품토공_개소별_산출근거(1차_6차)_1차집계(080722)" xfId="1171" xr:uid="{00000000-0005-0000-0000-000053290000}"/>
    <cellStyle name="백_수량산출서(수정)_02-배수공_02-배수공_토공_한국화장품토공_기성청구내역서(1차지시)" xfId="1172" xr:uid="{00000000-0005-0000-0000-000054290000}"/>
    <cellStyle name="백_수량산출서(수정)_02-배수공_02-배수공_폐기물처리내역서" xfId="12357" xr:uid="{00000000-0005-0000-0000-000055290000}"/>
    <cellStyle name="백_수량산출서(수정)_02-배수공_02-배수공_폐기물처리내역서_변경내역서" xfId="12358" xr:uid="{00000000-0005-0000-0000-000056290000}"/>
    <cellStyle name="백_수량산출서(수정)_02-배수공_02-배수공_폐기물처리내역서_변경내역서4회" xfId="12359" xr:uid="{00000000-0005-0000-0000-000057290000}"/>
    <cellStyle name="백_수량산출서(수정)_02-배수공_02-배수공_폐기물처리내역서_중앙로폐기물내역서" xfId="12360" xr:uid="{00000000-0005-0000-0000-000058290000}"/>
    <cellStyle name="백_수량산출서(수정)_02-배수공_02-배수공_폐기물처리내역서_중앙로폐기물내역서_변경내역서" xfId="12361" xr:uid="{00000000-0005-0000-0000-000059290000}"/>
    <cellStyle name="백_수량산출서(수정)_02-배수공_02-배수공_폐기물처리내역서_중앙로폐기물내역서_변경내역서4회" xfId="12362" xr:uid="{00000000-0005-0000-0000-00005A290000}"/>
    <cellStyle name="백_수량산출서(수정)_02-배수공_2.중곡빗물펌프장토공(BOX구간)" xfId="1173" xr:uid="{00000000-0005-0000-0000-00005B290000}"/>
    <cellStyle name="백_수량산출서(수정)_02-배수공_2.중곡빗물펌프장토공(BOX구간)_개소별_산출근거(1차_6차)_1차집계(080722)" xfId="1174" xr:uid="{00000000-0005-0000-0000-00005C290000}"/>
    <cellStyle name="백_수량산출서(수정)_02-배수공_2.중곡빗물펌프장토공(BOX구간)_기성청구내역서(1차지시)" xfId="1175" xr:uid="{00000000-0005-0000-0000-00005D290000}"/>
    <cellStyle name="백_수량산출서(수정)_02-배수공_가평조서" xfId="1176" xr:uid="{00000000-0005-0000-0000-00005E290000}"/>
    <cellStyle name="백_수량산출서(수정)_02-배수공_가평조서_2.중곡빗물펌프장토공(BOX구간)" xfId="1177" xr:uid="{00000000-0005-0000-0000-00005F290000}"/>
    <cellStyle name="백_수량산출서(수정)_02-배수공_가평조서_2.중곡빗물펌프장토공(BOX구간)_개소별_산출근거(1차_6차)_1차집계(080722)" xfId="1178" xr:uid="{00000000-0005-0000-0000-000060290000}"/>
    <cellStyle name="백_수량산출서(수정)_02-배수공_가평조서_2.중곡빗물펌프장토공(BOX구간)_기성청구내역서(1차지시)" xfId="1179" xr:uid="{00000000-0005-0000-0000-000061290000}"/>
    <cellStyle name="백_수량산출서(수정)_02-배수공_가평조서_개소별_산출근거(1차_6차)_1차집계(080722)" xfId="1180" xr:uid="{00000000-0005-0000-0000-000062290000}"/>
    <cellStyle name="백_수량산출서(수정)_02-배수공_가평조서_기성청구내역서(1차지시)" xfId="1181" xr:uid="{00000000-0005-0000-0000-000063290000}"/>
    <cellStyle name="백_수량산출서(수정)_02-배수공_개소별_산출근거(1차_6차)_1차집계(080722)" xfId="1182" xr:uid="{00000000-0005-0000-0000-000064290000}"/>
    <cellStyle name="백_수량산출서(수정)_02-배수공_기성청구내역서(1차지시)" xfId="1183" xr:uid="{00000000-0005-0000-0000-000065290000}"/>
    <cellStyle name="백_수량산출서(수정)_02-배수공_남측토공" xfId="1184" xr:uid="{00000000-0005-0000-0000-000066290000}"/>
    <cellStyle name="백_수량산출서(수정)_02-배수공_남측토공_2.중곡빗물펌프장토공" xfId="1185" xr:uid="{00000000-0005-0000-0000-000067290000}"/>
    <cellStyle name="백_수량산출서(수정)_02-배수공_남측토공_2.중곡빗물펌프장토공_개소별_산출근거(1차_6차)_1차집계(080722)" xfId="1186" xr:uid="{00000000-0005-0000-0000-000068290000}"/>
    <cellStyle name="백_수량산출서(수정)_02-배수공_남측토공_2.중곡빗물펌프장토공_기성청구내역서(1차지시)" xfId="1187" xr:uid="{00000000-0005-0000-0000-000069290000}"/>
    <cellStyle name="백_수량산출서(수정)_02-배수공_남측토공_개소별_산출근거(1차_6차)_1차집계(080722)" xfId="1188" xr:uid="{00000000-0005-0000-0000-00006A290000}"/>
    <cellStyle name="백_수량산출서(수정)_02-배수공_남측토공_기성청구내역서(1차지시)" xfId="1189" xr:uid="{00000000-0005-0000-0000-00006B290000}"/>
    <cellStyle name="백_수량산출서(수정)_02-배수공_남측토공_천호대로남측준공수량(토공)" xfId="1190" xr:uid="{00000000-0005-0000-0000-00006C290000}"/>
    <cellStyle name="백_수량산출서(수정)_02-배수공_남측토공_천호대로남측준공수량(토공)_개소별_산출근거(1차_6차)_1차집계(080722)" xfId="1191" xr:uid="{00000000-0005-0000-0000-00006D290000}"/>
    <cellStyle name="백_수량산출서(수정)_02-배수공_남측토공_천호대로남측준공수량(토공)_기성청구내역서(1차지시)" xfId="1192" xr:uid="{00000000-0005-0000-0000-00006E290000}"/>
    <cellStyle name="백_수량산출서(수정)_02-배수공_내역서(상도동159번지,김주성)" xfId="12363" xr:uid="{00000000-0005-0000-0000-00006F290000}"/>
    <cellStyle name="백_수량산출서(수정)_02-배수공_반중력" xfId="1193" xr:uid="{00000000-0005-0000-0000-000070290000}"/>
    <cellStyle name="백_수량산출서(수정)_02-배수공_반중력 2" xfId="12364" xr:uid="{00000000-0005-0000-0000-000071290000}"/>
    <cellStyle name="백_수량산출서(수정)_02-배수공_반중력_2.중곡빗물펌프장토공(BOX구간)" xfId="1194" xr:uid="{00000000-0005-0000-0000-000072290000}"/>
    <cellStyle name="백_수량산출서(수정)_02-배수공_반중력_2.중곡빗물펌프장토공(BOX구간)_개소별_산출근거(1차_6차)_1차집계(080722)" xfId="1195" xr:uid="{00000000-0005-0000-0000-000073290000}"/>
    <cellStyle name="백_수량산출서(수정)_02-배수공_반중력_2.중곡빗물펌프장토공(BOX구간)_기성청구내역서(1차지시)" xfId="1196" xr:uid="{00000000-0005-0000-0000-000074290000}"/>
    <cellStyle name="백_수량산출서(수정)_02-배수공_반중력_개소별_산출근거(1차_6차)_1차집계(080722)" xfId="1197" xr:uid="{00000000-0005-0000-0000-000075290000}"/>
    <cellStyle name="백_수량산출서(수정)_02-배수공_반중력_기성청구내역서(1차지시)" xfId="1198" xr:uid="{00000000-0005-0000-0000-000076290000}"/>
    <cellStyle name="백_수량산출서(수정)_02-배수공_반중력_남측토공" xfId="1199" xr:uid="{00000000-0005-0000-0000-000077290000}"/>
    <cellStyle name="백_수량산출서(수정)_02-배수공_반중력_남측토공_2.중곡빗물펌프장토공" xfId="1200" xr:uid="{00000000-0005-0000-0000-000078290000}"/>
    <cellStyle name="백_수량산출서(수정)_02-배수공_반중력_남측토공_2.중곡빗물펌프장토공_개소별_산출근거(1차_6차)_1차집계(080722)" xfId="1201" xr:uid="{00000000-0005-0000-0000-000079290000}"/>
    <cellStyle name="백_수량산출서(수정)_02-배수공_반중력_남측토공_2.중곡빗물펌프장토공_기성청구내역서(1차지시)" xfId="1202" xr:uid="{00000000-0005-0000-0000-00007A290000}"/>
    <cellStyle name="백_수량산출서(수정)_02-배수공_반중력_남측토공_개소별_산출근거(1차_6차)_1차집계(080722)" xfId="1203" xr:uid="{00000000-0005-0000-0000-00007B290000}"/>
    <cellStyle name="백_수량산출서(수정)_02-배수공_반중력_남측토공_기성청구내역서(1차지시)" xfId="1204" xr:uid="{00000000-0005-0000-0000-00007C290000}"/>
    <cellStyle name="백_수량산출서(수정)_02-배수공_반중력_남측토공_천호대로남측준공수량(토공)" xfId="1205" xr:uid="{00000000-0005-0000-0000-00007D290000}"/>
    <cellStyle name="백_수량산출서(수정)_02-배수공_반중력_남측토공_천호대로남측준공수량(토공)_개소별_산출근거(1차_6차)_1차집계(080722)" xfId="1206" xr:uid="{00000000-0005-0000-0000-00007E290000}"/>
    <cellStyle name="백_수량산출서(수정)_02-배수공_반중력_남측토공_천호대로남측준공수량(토공)_기성청구내역서(1차지시)" xfId="1207" xr:uid="{00000000-0005-0000-0000-00007F290000}"/>
    <cellStyle name="백_수량산출서(수정)_02-배수공_반중력_내역서(상도동159번지,김주성)" xfId="12365" xr:uid="{00000000-0005-0000-0000-000080290000}"/>
    <cellStyle name="백_수량산출서(수정)_02-배수공_반중력_설계서" xfId="12366" xr:uid="{00000000-0005-0000-0000-000081290000}"/>
    <cellStyle name="백_수량산출서(수정)_02-배수공_반중력_토공" xfId="1208" xr:uid="{00000000-0005-0000-0000-000082290000}"/>
    <cellStyle name="백_수량산출서(수정)_02-배수공_반중력_토공_2.중곡빗물펌프장토공" xfId="1209" xr:uid="{00000000-0005-0000-0000-000083290000}"/>
    <cellStyle name="백_수량산출서(수정)_02-배수공_반중력_토공_2.중곡빗물펌프장토공_개소별_산출근거(1차_6차)_1차집계(080722)" xfId="1210" xr:uid="{00000000-0005-0000-0000-000084290000}"/>
    <cellStyle name="백_수량산출서(수정)_02-배수공_반중력_토공_2.중곡빗물펌프장토공_기성청구내역서(1차지시)" xfId="1211" xr:uid="{00000000-0005-0000-0000-000085290000}"/>
    <cellStyle name="백_수량산출서(수정)_02-배수공_반중력_토공_개소별_산출근거(1차_6차)_1차집계(080722)" xfId="1212" xr:uid="{00000000-0005-0000-0000-000086290000}"/>
    <cellStyle name="백_수량산출서(수정)_02-배수공_반중력_토공_기성청구내역서(1차지시)" xfId="1213" xr:uid="{00000000-0005-0000-0000-000087290000}"/>
    <cellStyle name="백_수량산출서(수정)_02-배수공_반중력_토공_세종대우회토공" xfId="1214" xr:uid="{00000000-0005-0000-0000-000088290000}"/>
    <cellStyle name="백_수량산출서(수정)_02-배수공_반중력_토공_세종대우회토공_개소별_산출근거(1차_6차)_1차집계(080722)" xfId="1215" xr:uid="{00000000-0005-0000-0000-000089290000}"/>
    <cellStyle name="백_수량산출서(수정)_02-배수공_반중력_토공_세종대우회토공_기성청구내역서(1차지시)" xfId="1216" xr:uid="{00000000-0005-0000-0000-00008A290000}"/>
    <cellStyle name="백_수량산출서(수정)_02-배수공_반중력_토공_오거리토공" xfId="1217" xr:uid="{00000000-0005-0000-0000-00008B290000}"/>
    <cellStyle name="백_수량산출서(수정)_02-배수공_반중력_토공_오거리토공_개소별_산출근거(1차_6차)_1차집계(080722)" xfId="1218" xr:uid="{00000000-0005-0000-0000-00008C290000}"/>
    <cellStyle name="백_수량산출서(수정)_02-배수공_반중력_토공_오거리토공_기성청구내역서(1차지시)" xfId="1219" xr:uid="{00000000-0005-0000-0000-00008D290000}"/>
    <cellStyle name="백_수량산출서(수정)_02-배수공_반중력_토공_중곡빗물펌프장토공" xfId="1220" xr:uid="{00000000-0005-0000-0000-00008E290000}"/>
    <cellStyle name="백_수량산출서(수정)_02-배수공_반중력_토공_중곡빗물펌프장토공_개소별_산출근거(1차_6차)_1차집계(080722)" xfId="1221" xr:uid="{00000000-0005-0000-0000-00008F290000}"/>
    <cellStyle name="백_수량산출서(수정)_02-배수공_반중력_토공_중곡빗물펌프장토공_기성청구내역서(1차지시)" xfId="1222" xr:uid="{00000000-0005-0000-0000-000090290000}"/>
    <cellStyle name="백_수량산출서(수정)_02-배수공_반중력_토공_중곡빗물펌프장토공1" xfId="1223" xr:uid="{00000000-0005-0000-0000-000091290000}"/>
    <cellStyle name="백_수량산출서(수정)_02-배수공_반중력_토공_중곡빗물펌프장토공1_개소별_산출근거(1차_6차)_1차집계(080722)" xfId="1224" xr:uid="{00000000-0005-0000-0000-000092290000}"/>
    <cellStyle name="백_수량산출서(수정)_02-배수공_반중력_토공_중곡빗물펌프장토공1_기성청구내역서(1차지시)" xfId="1225" xr:uid="{00000000-0005-0000-0000-000093290000}"/>
    <cellStyle name="백_수량산출서(수정)_02-배수공_반중력_토공_중곡펌프장토공1" xfId="1226" xr:uid="{00000000-0005-0000-0000-000094290000}"/>
    <cellStyle name="백_수량산출서(수정)_02-배수공_반중력_토공_중곡펌프장토공1_개소별_산출근거(1차_6차)_1차집계(080722)" xfId="1227" xr:uid="{00000000-0005-0000-0000-000095290000}"/>
    <cellStyle name="백_수량산출서(수정)_02-배수공_반중력_토공_중곡펌프장토공1_기성청구내역서(1차지시)" xfId="1228" xr:uid="{00000000-0005-0000-0000-000096290000}"/>
    <cellStyle name="백_수량산출서(수정)_02-배수공_반중력_토공_천호대로남측준공수량(토공)" xfId="1229" xr:uid="{00000000-0005-0000-0000-000097290000}"/>
    <cellStyle name="백_수량산출서(수정)_02-배수공_반중력_토공_천호대로남측준공수량(토공)_개소별_산출근거(1차_6차)_1차집계(080722)" xfId="1230" xr:uid="{00000000-0005-0000-0000-000098290000}"/>
    <cellStyle name="백_수량산출서(수정)_02-배수공_반중력_토공_천호대로남측준공수량(토공)_기성청구내역서(1차지시)" xfId="1231" xr:uid="{00000000-0005-0000-0000-000099290000}"/>
    <cellStyle name="백_수량산출서(수정)_02-배수공_반중력_토공_한국화장품토공" xfId="1232" xr:uid="{00000000-0005-0000-0000-00009A290000}"/>
    <cellStyle name="백_수량산출서(수정)_02-배수공_반중력_토공_한국화장품토공_개소별_산출근거(1차_6차)_1차집계(080722)" xfId="1233" xr:uid="{00000000-0005-0000-0000-00009B290000}"/>
    <cellStyle name="백_수량산출서(수정)_02-배수공_반중력_토공_한국화장품토공_기성청구내역서(1차지시)" xfId="1234" xr:uid="{00000000-0005-0000-0000-00009C290000}"/>
    <cellStyle name="백_수량산출서(수정)_02-배수공_변경내역서" xfId="12367" xr:uid="{00000000-0005-0000-0000-00009D290000}"/>
    <cellStyle name="백_수량산출서(수정)_02-배수공_변경내역서4회" xfId="12368" xr:uid="{00000000-0005-0000-0000-00009E290000}"/>
    <cellStyle name="백_수량산출서(수정)_02-배수공_설계서" xfId="12369" xr:uid="{00000000-0005-0000-0000-00009F290000}"/>
    <cellStyle name="백_수량산출서(수정)_02-배수공_옹벽" xfId="1235" xr:uid="{00000000-0005-0000-0000-0000A0290000}"/>
    <cellStyle name="백_수량산출서(수정)_02-배수공_옹벽_2.중곡빗물펌프장토공(BOX구간)" xfId="1236" xr:uid="{00000000-0005-0000-0000-0000A1290000}"/>
    <cellStyle name="백_수량산출서(수정)_02-배수공_옹벽_2.중곡빗물펌프장토공(BOX구간)_개소별_산출근거(1차_6차)_1차집계(080722)" xfId="1237" xr:uid="{00000000-0005-0000-0000-0000A2290000}"/>
    <cellStyle name="백_수량산출서(수정)_02-배수공_옹벽_2.중곡빗물펌프장토공(BOX구간)_기성청구내역서(1차지시)" xfId="1238" xr:uid="{00000000-0005-0000-0000-0000A3290000}"/>
    <cellStyle name="백_수량산출서(수정)_02-배수공_옹벽_개소별_산출근거(1차_6차)_1차집계(080722)" xfId="1239" xr:uid="{00000000-0005-0000-0000-0000A4290000}"/>
    <cellStyle name="백_수량산출서(수정)_02-배수공_옹벽_기성청구내역서(1차지시)" xfId="1240" xr:uid="{00000000-0005-0000-0000-0000A5290000}"/>
    <cellStyle name="백_수량산출서(수정)_02-배수공_토공" xfId="1241" xr:uid="{00000000-0005-0000-0000-0000A6290000}"/>
    <cellStyle name="백_수량산출서(수정)_02-배수공_토공_2.중곡빗물펌프장토공" xfId="1242" xr:uid="{00000000-0005-0000-0000-0000A7290000}"/>
    <cellStyle name="백_수량산출서(수정)_02-배수공_토공_2.중곡빗물펌프장토공_개소별_산출근거(1차_6차)_1차집계(080722)" xfId="1243" xr:uid="{00000000-0005-0000-0000-0000A8290000}"/>
    <cellStyle name="백_수량산출서(수정)_02-배수공_토공_2.중곡빗물펌프장토공_기성청구내역서(1차지시)" xfId="1244" xr:uid="{00000000-0005-0000-0000-0000A9290000}"/>
    <cellStyle name="백_수량산출서(수정)_02-배수공_토공_개소별_산출근거(1차_6차)_1차집계(080722)" xfId="1245" xr:uid="{00000000-0005-0000-0000-0000AA290000}"/>
    <cellStyle name="백_수량산출서(수정)_02-배수공_토공_기성청구내역서(1차지시)" xfId="1246" xr:uid="{00000000-0005-0000-0000-0000AB290000}"/>
    <cellStyle name="백_수량산출서(수정)_02-배수공_토공_세종대우회토공" xfId="1247" xr:uid="{00000000-0005-0000-0000-0000AC290000}"/>
    <cellStyle name="백_수량산출서(수정)_02-배수공_토공_세종대우회토공_개소별_산출근거(1차_6차)_1차집계(080722)" xfId="1248" xr:uid="{00000000-0005-0000-0000-0000AD290000}"/>
    <cellStyle name="백_수량산출서(수정)_02-배수공_토공_세종대우회토공_기성청구내역서(1차지시)" xfId="1249" xr:uid="{00000000-0005-0000-0000-0000AE290000}"/>
    <cellStyle name="백_수량산출서(수정)_02-배수공_토공_오거리토공" xfId="1250" xr:uid="{00000000-0005-0000-0000-0000AF290000}"/>
    <cellStyle name="백_수량산출서(수정)_02-배수공_토공_오거리토공_개소별_산출근거(1차_6차)_1차집계(080722)" xfId="1251" xr:uid="{00000000-0005-0000-0000-0000B0290000}"/>
    <cellStyle name="백_수량산출서(수정)_02-배수공_토공_오거리토공_기성청구내역서(1차지시)" xfId="1252" xr:uid="{00000000-0005-0000-0000-0000B1290000}"/>
    <cellStyle name="백_수량산출서(수정)_02-배수공_토공_중곡빗물펌프장토공" xfId="1253" xr:uid="{00000000-0005-0000-0000-0000B2290000}"/>
    <cellStyle name="백_수량산출서(수정)_02-배수공_토공_중곡빗물펌프장토공_개소별_산출근거(1차_6차)_1차집계(080722)" xfId="1254" xr:uid="{00000000-0005-0000-0000-0000B3290000}"/>
    <cellStyle name="백_수량산출서(수정)_02-배수공_토공_중곡빗물펌프장토공_기성청구내역서(1차지시)" xfId="1255" xr:uid="{00000000-0005-0000-0000-0000B4290000}"/>
    <cellStyle name="백_수량산출서(수정)_02-배수공_토공_중곡빗물펌프장토공1" xfId="1256" xr:uid="{00000000-0005-0000-0000-0000B5290000}"/>
    <cellStyle name="백_수량산출서(수정)_02-배수공_토공_중곡빗물펌프장토공1_개소별_산출근거(1차_6차)_1차집계(080722)" xfId="1257" xr:uid="{00000000-0005-0000-0000-0000B6290000}"/>
    <cellStyle name="백_수량산출서(수정)_02-배수공_토공_중곡빗물펌프장토공1_기성청구내역서(1차지시)" xfId="1258" xr:uid="{00000000-0005-0000-0000-0000B7290000}"/>
    <cellStyle name="백_수량산출서(수정)_02-배수공_토공_중곡펌프장토공1" xfId="1259" xr:uid="{00000000-0005-0000-0000-0000B8290000}"/>
    <cellStyle name="백_수량산출서(수정)_02-배수공_토공_중곡펌프장토공1_개소별_산출근거(1차_6차)_1차집계(080722)" xfId="1260" xr:uid="{00000000-0005-0000-0000-0000B9290000}"/>
    <cellStyle name="백_수량산출서(수정)_02-배수공_토공_중곡펌프장토공1_기성청구내역서(1차지시)" xfId="1261" xr:uid="{00000000-0005-0000-0000-0000BA290000}"/>
    <cellStyle name="백_수량산출서(수정)_02-배수공_토공_천호대로남측준공수량(토공)" xfId="1262" xr:uid="{00000000-0005-0000-0000-0000BB290000}"/>
    <cellStyle name="백_수량산출서(수정)_02-배수공_토공_천호대로남측준공수량(토공)_개소별_산출근거(1차_6차)_1차집계(080722)" xfId="1263" xr:uid="{00000000-0005-0000-0000-0000BC290000}"/>
    <cellStyle name="백_수량산출서(수정)_02-배수공_토공_천호대로남측준공수량(토공)_기성청구내역서(1차지시)" xfId="1264" xr:uid="{00000000-0005-0000-0000-0000BD290000}"/>
    <cellStyle name="백_수량산출서(수정)_02-배수공_토공_한국화장품토공" xfId="1265" xr:uid="{00000000-0005-0000-0000-0000BE290000}"/>
    <cellStyle name="백_수량산출서(수정)_02-배수공_토공_한국화장품토공_개소별_산출근거(1차_6차)_1차집계(080722)" xfId="1266" xr:uid="{00000000-0005-0000-0000-0000BF290000}"/>
    <cellStyle name="백_수량산출서(수정)_02-배수공_토공_한국화장품토공_기성청구내역서(1차지시)" xfId="1267" xr:uid="{00000000-0005-0000-0000-0000C0290000}"/>
    <cellStyle name="백_수량산출서(수정)_02-배수공_폐기물처리내역서" xfId="12370" xr:uid="{00000000-0005-0000-0000-0000C1290000}"/>
    <cellStyle name="백_수량산출서(수정)_02-배수공_폐기물처리내역서_변경내역서" xfId="12371" xr:uid="{00000000-0005-0000-0000-0000C2290000}"/>
    <cellStyle name="백_수량산출서(수정)_02-배수공_폐기물처리내역서_변경내역서4회" xfId="12372" xr:uid="{00000000-0005-0000-0000-0000C3290000}"/>
    <cellStyle name="백_수량산출서(수정)_02-배수공_폐기물처리내역서_중앙로폐기물내역서" xfId="12373" xr:uid="{00000000-0005-0000-0000-0000C4290000}"/>
    <cellStyle name="백_수량산출서(수정)_02-배수공_폐기물처리내역서_중앙로폐기물내역서_변경내역서" xfId="12374" xr:uid="{00000000-0005-0000-0000-0000C5290000}"/>
    <cellStyle name="백_수량산출서(수정)_02-배수공_폐기물처리내역서_중앙로폐기물내역서_변경내역서4회" xfId="12375" xr:uid="{00000000-0005-0000-0000-0000C6290000}"/>
    <cellStyle name="백_수량산출서(수정)_02-배수공_포장조서" xfId="1268" xr:uid="{00000000-0005-0000-0000-0000C7290000}"/>
    <cellStyle name="백_수량산출서(수정)_02-배수공_포장조서_2.중곡빗물펌프장토공(BOX구간)" xfId="1269" xr:uid="{00000000-0005-0000-0000-0000C8290000}"/>
    <cellStyle name="백_수량산출서(수정)_02-배수공_포장조서_2.중곡빗물펌프장토공(BOX구간)_개소별_산출근거(1차_6차)_1차집계(080722)" xfId="1270" xr:uid="{00000000-0005-0000-0000-0000C9290000}"/>
    <cellStyle name="백_수량산출서(수정)_02-배수공_포장조서_2.중곡빗물펌프장토공(BOX구간)_기성청구내역서(1차지시)" xfId="1271" xr:uid="{00000000-0005-0000-0000-0000CA290000}"/>
    <cellStyle name="백_수량산출서(수정)_02-배수공_포장조서_개소별_산출근거(1차_6차)_1차집계(080722)" xfId="1272" xr:uid="{00000000-0005-0000-0000-0000CB290000}"/>
    <cellStyle name="백_수량산출서(수정)_02-배수공_포장조서_기성청구내역서(1차지시)" xfId="1273" xr:uid="{00000000-0005-0000-0000-0000CC290000}"/>
    <cellStyle name="백_수량산출서(수정)_04-포장공_02-배수공" xfId="1274" xr:uid="{00000000-0005-0000-0000-0000CD290000}"/>
    <cellStyle name="백_수량산출서(수정)_04-포장공_02-배수공 2" xfId="12376" xr:uid="{00000000-0005-0000-0000-0000CE290000}"/>
    <cellStyle name="백_수량산출서(수정)_04-포장공_02-배수공_2.중곡빗물펌프장토공(BOX구간)" xfId="1275" xr:uid="{00000000-0005-0000-0000-0000CF290000}"/>
    <cellStyle name="백_수량산출서(수정)_04-포장공_02-배수공_2.중곡빗물펌프장토공(BOX구간)_개소별_산출근거(1차_6차)_1차집계(080722)" xfId="1276" xr:uid="{00000000-0005-0000-0000-0000D0290000}"/>
    <cellStyle name="백_수량산출서(수정)_04-포장공_02-배수공_2.중곡빗물펌프장토공(BOX구간)_기성청구내역서(1차지시)" xfId="1277" xr:uid="{00000000-0005-0000-0000-0000D1290000}"/>
    <cellStyle name="백_수량산출서(수정)_04-포장공_02-배수공_개소별_산출근거(1차_6차)_1차집계(080722)" xfId="1278" xr:uid="{00000000-0005-0000-0000-0000D2290000}"/>
    <cellStyle name="백_수량산출서(수정)_04-포장공_02-배수공_기성청구내역서(1차지시)" xfId="1279" xr:uid="{00000000-0005-0000-0000-0000D3290000}"/>
    <cellStyle name="백_수량산출서(수정)_04-포장공_02-배수공_남측토공" xfId="1280" xr:uid="{00000000-0005-0000-0000-0000D4290000}"/>
    <cellStyle name="백_수량산출서(수정)_04-포장공_02-배수공_남측토공_2.중곡빗물펌프장토공" xfId="1281" xr:uid="{00000000-0005-0000-0000-0000D5290000}"/>
    <cellStyle name="백_수량산출서(수정)_04-포장공_02-배수공_남측토공_2.중곡빗물펌프장토공_개소별_산출근거(1차_6차)_1차집계(080722)" xfId="1282" xr:uid="{00000000-0005-0000-0000-0000D6290000}"/>
    <cellStyle name="백_수량산출서(수정)_04-포장공_02-배수공_남측토공_2.중곡빗물펌프장토공_기성청구내역서(1차지시)" xfId="1283" xr:uid="{00000000-0005-0000-0000-0000D7290000}"/>
    <cellStyle name="백_수량산출서(수정)_04-포장공_02-배수공_남측토공_개소별_산출근거(1차_6차)_1차집계(080722)" xfId="1284" xr:uid="{00000000-0005-0000-0000-0000D8290000}"/>
    <cellStyle name="백_수량산출서(수정)_04-포장공_02-배수공_남측토공_기성청구내역서(1차지시)" xfId="1285" xr:uid="{00000000-0005-0000-0000-0000D9290000}"/>
    <cellStyle name="백_수량산출서(수정)_04-포장공_02-배수공_남측토공_천호대로남측준공수량(토공)" xfId="1286" xr:uid="{00000000-0005-0000-0000-0000DA290000}"/>
    <cellStyle name="백_수량산출서(수정)_04-포장공_02-배수공_남측토공_천호대로남측준공수량(토공)_개소별_산출근거(1차_6차)_1차집계(080722)" xfId="1287" xr:uid="{00000000-0005-0000-0000-0000DB290000}"/>
    <cellStyle name="백_수량산출서(수정)_04-포장공_02-배수공_남측토공_천호대로남측준공수량(토공)_기성청구내역서(1차지시)" xfId="1288" xr:uid="{00000000-0005-0000-0000-0000DC290000}"/>
    <cellStyle name="백_수량산출서(수정)_04-포장공_02-배수공_내역서(상도동159번지,김주성)" xfId="12377" xr:uid="{00000000-0005-0000-0000-0000DD290000}"/>
    <cellStyle name="백_수량산출서(수정)_04-포장공_02-배수공_변경내역서" xfId="12378" xr:uid="{00000000-0005-0000-0000-0000DE290000}"/>
    <cellStyle name="백_수량산출서(수정)_04-포장공_02-배수공_변경내역서4회" xfId="12379" xr:uid="{00000000-0005-0000-0000-0000DF290000}"/>
    <cellStyle name="백_수량산출서(수정)_04-포장공_02-배수공_설계서" xfId="12380" xr:uid="{00000000-0005-0000-0000-0000E0290000}"/>
    <cellStyle name="백_수량산출서(수정)_04-포장공_02-배수공_토공" xfId="1289" xr:uid="{00000000-0005-0000-0000-0000E1290000}"/>
    <cellStyle name="백_수량산출서(수정)_04-포장공_02-배수공_토공_2.중곡빗물펌프장토공" xfId="1290" xr:uid="{00000000-0005-0000-0000-0000E2290000}"/>
    <cellStyle name="백_수량산출서(수정)_04-포장공_02-배수공_토공_2.중곡빗물펌프장토공_개소별_산출근거(1차_6차)_1차집계(080722)" xfId="1291" xr:uid="{00000000-0005-0000-0000-0000E3290000}"/>
    <cellStyle name="백_수량산출서(수정)_04-포장공_02-배수공_토공_2.중곡빗물펌프장토공_기성청구내역서(1차지시)" xfId="1292" xr:uid="{00000000-0005-0000-0000-0000E4290000}"/>
    <cellStyle name="백_수량산출서(수정)_04-포장공_02-배수공_토공_개소별_산출근거(1차_6차)_1차집계(080722)" xfId="1293" xr:uid="{00000000-0005-0000-0000-0000E5290000}"/>
    <cellStyle name="백_수량산출서(수정)_04-포장공_02-배수공_토공_기성청구내역서(1차지시)" xfId="1294" xr:uid="{00000000-0005-0000-0000-0000E6290000}"/>
    <cellStyle name="백_수량산출서(수정)_04-포장공_02-배수공_토공_세종대우회토공" xfId="1295" xr:uid="{00000000-0005-0000-0000-0000E7290000}"/>
    <cellStyle name="백_수량산출서(수정)_04-포장공_02-배수공_토공_세종대우회토공_개소별_산출근거(1차_6차)_1차집계(080722)" xfId="1296" xr:uid="{00000000-0005-0000-0000-0000E8290000}"/>
    <cellStyle name="백_수량산출서(수정)_04-포장공_02-배수공_토공_세종대우회토공_기성청구내역서(1차지시)" xfId="1297" xr:uid="{00000000-0005-0000-0000-0000E9290000}"/>
    <cellStyle name="백_수량산출서(수정)_04-포장공_02-배수공_토공_오거리토공" xfId="1298" xr:uid="{00000000-0005-0000-0000-0000EA290000}"/>
    <cellStyle name="백_수량산출서(수정)_04-포장공_02-배수공_토공_오거리토공_개소별_산출근거(1차_6차)_1차집계(080722)" xfId="1299" xr:uid="{00000000-0005-0000-0000-0000EB290000}"/>
    <cellStyle name="백_수량산출서(수정)_04-포장공_02-배수공_토공_오거리토공_기성청구내역서(1차지시)" xfId="1300" xr:uid="{00000000-0005-0000-0000-0000EC290000}"/>
    <cellStyle name="백_수량산출서(수정)_04-포장공_02-배수공_토공_중곡빗물펌프장토공" xfId="1301" xr:uid="{00000000-0005-0000-0000-0000ED290000}"/>
    <cellStyle name="백_수량산출서(수정)_04-포장공_02-배수공_토공_중곡빗물펌프장토공_개소별_산출근거(1차_6차)_1차집계(080722)" xfId="1302" xr:uid="{00000000-0005-0000-0000-0000EE290000}"/>
    <cellStyle name="백_수량산출서(수정)_04-포장공_02-배수공_토공_중곡빗물펌프장토공_기성청구내역서(1차지시)" xfId="1303" xr:uid="{00000000-0005-0000-0000-0000EF290000}"/>
    <cellStyle name="백_수량산출서(수정)_04-포장공_02-배수공_토공_중곡빗물펌프장토공1" xfId="1304" xr:uid="{00000000-0005-0000-0000-0000F0290000}"/>
    <cellStyle name="백_수량산출서(수정)_04-포장공_02-배수공_토공_중곡빗물펌프장토공1_개소별_산출근거(1차_6차)_1차집계(080722)" xfId="1305" xr:uid="{00000000-0005-0000-0000-0000F1290000}"/>
    <cellStyle name="백_수량산출서(수정)_04-포장공_02-배수공_토공_중곡빗물펌프장토공1_기성청구내역서(1차지시)" xfId="1306" xr:uid="{00000000-0005-0000-0000-0000F2290000}"/>
    <cellStyle name="백_수량산출서(수정)_04-포장공_02-배수공_토공_중곡펌프장토공1" xfId="1307" xr:uid="{00000000-0005-0000-0000-0000F3290000}"/>
    <cellStyle name="백_수량산출서(수정)_04-포장공_02-배수공_토공_중곡펌프장토공1_개소별_산출근거(1차_6차)_1차집계(080722)" xfId="1308" xr:uid="{00000000-0005-0000-0000-0000F4290000}"/>
    <cellStyle name="백_수량산출서(수정)_04-포장공_02-배수공_토공_중곡펌프장토공1_기성청구내역서(1차지시)" xfId="1309" xr:uid="{00000000-0005-0000-0000-0000F5290000}"/>
    <cellStyle name="백_수량산출서(수정)_04-포장공_02-배수공_토공_천호대로남측준공수량(토공)" xfId="1310" xr:uid="{00000000-0005-0000-0000-0000F6290000}"/>
    <cellStyle name="백_수량산출서(수정)_04-포장공_02-배수공_토공_천호대로남측준공수량(토공)_개소별_산출근거(1차_6차)_1차집계(080722)" xfId="1311" xr:uid="{00000000-0005-0000-0000-0000F7290000}"/>
    <cellStyle name="백_수량산출서(수정)_04-포장공_02-배수공_토공_천호대로남측준공수량(토공)_기성청구내역서(1차지시)" xfId="1312" xr:uid="{00000000-0005-0000-0000-0000F8290000}"/>
    <cellStyle name="백_수량산출서(수정)_04-포장공_02-배수공_토공_한국화장품토공" xfId="1313" xr:uid="{00000000-0005-0000-0000-0000F9290000}"/>
    <cellStyle name="백_수량산출서(수정)_04-포장공_02-배수공_토공_한국화장품토공_개소별_산출근거(1차_6차)_1차집계(080722)" xfId="1314" xr:uid="{00000000-0005-0000-0000-0000FA290000}"/>
    <cellStyle name="백_수량산출서(수정)_04-포장공_02-배수공_토공_한국화장품토공_기성청구내역서(1차지시)" xfId="1315" xr:uid="{00000000-0005-0000-0000-0000FB290000}"/>
    <cellStyle name="백_수량산출서(수정)_04-포장공_02-배수공_폐기물처리내역서" xfId="12381" xr:uid="{00000000-0005-0000-0000-0000FC290000}"/>
    <cellStyle name="백_수량산출서(수정)_04-포장공_02-배수공_폐기물처리내역서_변경내역서" xfId="12382" xr:uid="{00000000-0005-0000-0000-0000FD290000}"/>
    <cellStyle name="백_수량산출서(수정)_04-포장공_02-배수공_폐기물처리내역서_변경내역서4회" xfId="12383" xr:uid="{00000000-0005-0000-0000-0000FE290000}"/>
    <cellStyle name="백_수량산출서(수정)_04-포장공_02-배수공_폐기물처리내역서_중앙로폐기물내역서" xfId="12384" xr:uid="{00000000-0005-0000-0000-0000FF290000}"/>
    <cellStyle name="백_수량산출서(수정)_04-포장공_02-배수공_폐기물처리내역서_중앙로폐기물내역서_변경내역서" xfId="12385" xr:uid="{00000000-0005-0000-0000-0000002A0000}"/>
    <cellStyle name="백_수량산출서(수정)_04-포장공_02-배수공_폐기물처리내역서_중앙로폐기물내역서_변경내역서4회" xfId="12386" xr:uid="{00000000-0005-0000-0000-0000012A0000}"/>
    <cellStyle name="백_수량산출서(수정)_06-부대공_02-배수공" xfId="1316" xr:uid="{00000000-0005-0000-0000-0000022A0000}"/>
    <cellStyle name="백_수량산출서(수정)_06-부대공_02-배수공 2" xfId="12387" xr:uid="{00000000-0005-0000-0000-0000032A0000}"/>
    <cellStyle name="백_수량산출서(수정)_06-부대공_02-배수공_2.중곡빗물펌프장토공(BOX구간)" xfId="1317" xr:uid="{00000000-0005-0000-0000-0000042A0000}"/>
    <cellStyle name="백_수량산출서(수정)_06-부대공_02-배수공_2.중곡빗물펌프장토공(BOX구간)_개소별_산출근거(1차_6차)_1차집계(080722)" xfId="1318" xr:uid="{00000000-0005-0000-0000-0000052A0000}"/>
    <cellStyle name="백_수량산출서(수정)_06-부대공_02-배수공_2.중곡빗물펌프장토공(BOX구간)_기성청구내역서(1차지시)" xfId="1319" xr:uid="{00000000-0005-0000-0000-0000062A0000}"/>
    <cellStyle name="백_수량산출서(수정)_06-부대공_02-배수공_개소별_산출근거(1차_6차)_1차집계(080722)" xfId="1320" xr:uid="{00000000-0005-0000-0000-0000072A0000}"/>
    <cellStyle name="백_수량산출서(수정)_06-부대공_02-배수공_기성청구내역서(1차지시)" xfId="1321" xr:uid="{00000000-0005-0000-0000-0000082A0000}"/>
    <cellStyle name="백_수량산출서(수정)_06-부대공_02-배수공_남측토공" xfId="1322" xr:uid="{00000000-0005-0000-0000-0000092A0000}"/>
    <cellStyle name="백_수량산출서(수정)_06-부대공_02-배수공_남측토공_2.중곡빗물펌프장토공" xfId="1323" xr:uid="{00000000-0005-0000-0000-00000A2A0000}"/>
    <cellStyle name="백_수량산출서(수정)_06-부대공_02-배수공_남측토공_2.중곡빗물펌프장토공_개소별_산출근거(1차_6차)_1차집계(080722)" xfId="1324" xr:uid="{00000000-0005-0000-0000-00000B2A0000}"/>
    <cellStyle name="백_수량산출서(수정)_06-부대공_02-배수공_남측토공_2.중곡빗물펌프장토공_기성청구내역서(1차지시)" xfId="1325" xr:uid="{00000000-0005-0000-0000-00000C2A0000}"/>
    <cellStyle name="백_수량산출서(수정)_06-부대공_02-배수공_남측토공_개소별_산출근거(1차_6차)_1차집계(080722)" xfId="1326" xr:uid="{00000000-0005-0000-0000-00000D2A0000}"/>
    <cellStyle name="백_수량산출서(수정)_06-부대공_02-배수공_남측토공_기성청구내역서(1차지시)" xfId="1327" xr:uid="{00000000-0005-0000-0000-00000E2A0000}"/>
    <cellStyle name="백_수량산출서(수정)_06-부대공_02-배수공_남측토공_천호대로남측준공수량(토공)" xfId="1328" xr:uid="{00000000-0005-0000-0000-00000F2A0000}"/>
    <cellStyle name="백_수량산출서(수정)_06-부대공_02-배수공_남측토공_천호대로남측준공수량(토공)_개소별_산출근거(1차_6차)_1차집계(080722)" xfId="1329" xr:uid="{00000000-0005-0000-0000-0000102A0000}"/>
    <cellStyle name="백_수량산출서(수정)_06-부대공_02-배수공_남측토공_천호대로남측준공수량(토공)_기성청구내역서(1차지시)" xfId="1330" xr:uid="{00000000-0005-0000-0000-0000112A0000}"/>
    <cellStyle name="백_수량산출서(수정)_06-부대공_02-배수공_내역서(상도동159번지,김주성)" xfId="12388" xr:uid="{00000000-0005-0000-0000-0000122A0000}"/>
    <cellStyle name="백_수량산출서(수정)_06-부대공_02-배수공_변경내역서" xfId="12389" xr:uid="{00000000-0005-0000-0000-0000132A0000}"/>
    <cellStyle name="백_수량산출서(수정)_06-부대공_02-배수공_변경내역서4회" xfId="12390" xr:uid="{00000000-0005-0000-0000-0000142A0000}"/>
    <cellStyle name="백_수량산출서(수정)_06-부대공_02-배수공_설계서" xfId="12391" xr:uid="{00000000-0005-0000-0000-0000152A0000}"/>
    <cellStyle name="백_수량산출서(수정)_06-부대공_02-배수공_토공" xfId="1331" xr:uid="{00000000-0005-0000-0000-0000162A0000}"/>
    <cellStyle name="백_수량산출서(수정)_06-부대공_02-배수공_토공_2.중곡빗물펌프장토공" xfId="1332" xr:uid="{00000000-0005-0000-0000-0000172A0000}"/>
    <cellStyle name="백_수량산출서(수정)_06-부대공_02-배수공_토공_2.중곡빗물펌프장토공_개소별_산출근거(1차_6차)_1차집계(080722)" xfId="1333" xr:uid="{00000000-0005-0000-0000-0000182A0000}"/>
    <cellStyle name="백_수량산출서(수정)_06-부대공_02-배수공_토공_2.중곡빗물펌프장토공_기성청구내역서(1차지시)" xfId="1334" xr:uid="{00000000-0005-0000-0000-0000192A0000}"/>
    <cellStyle name="백_수량산출서(수정)_06-부대공_02-배수공_토공_개소별_산출근거(1차_6차)_1차집계(080722)" xfId="1335" xr:uid="{00000000-0005-0000-0000-00001A2A0000}"/>
    <cellStyle name="백_수량산출서(수정)_06-부대공_02-배수공_토공_기성청구내역서(1차지시)" xfId="1336" xr:uid="{00000000-0005-0000-0000-00001B2A0000}"/>
    <cellStyle name="백_수량산출서(수정)_06-부대공_02-배수공_토공_세종대우회토공" xfId="1337" xr:uid="{00000000-0005-0000-0000-00001C2A0000}"/>
    <cellStyle name="백_수량산출서(수정)_06-부대공_02-배수공_토공_세종대우회토공_개소별_산출근거(1차_6차)_1차집계(080722)" xfId="1338" xr:uid="{00000000-0005-0000-0000-00001D2A0000}"/>
    <cellStyle name="백_수량산출서(수정)_06-부대공_02-배수공_토공_세종대우회토공_기성청구내역서(1차지시)" xfId="1339" xr:uid="{00000000-0005-0000-0000-00001E2A0000}"/>
    <cellStyle name="백_수량산출서(수정)_06-부대공_02-배수공_토공_오거리토공" xfId="1340" xr:uid="{00000000-0005-0000-0000-00001F2A0000}"/>
    <cellStyle name="백_수량산출서(수정)_06-부대공_02-배수공_토공_오거리토공_개소별_산출근거(1차_6차)_1차집계(080722)" xfId="1341" xr:uid="{00000000-0005-0000-0000-0000202A0000}"/>
    <cellStyle name="백_수량산출서(수정)_06-부대공_02-배수공_토공_오거리토공_기성청구내역서(1차지시)" xfId="1342" xr:uid="{00000000-0005-0000-0000-0000212A0000}"/>
    <cellStyle name="백_수량산출서(수정)_06-부대공_02-배수공_토공_중곡빗물펌프장토공" xfId="1343" xr:uid="{00000000-0005-0000-0000-0000222A0000}"/>
    <cellStyle name="백_수량산출서(수정)_06-부대공_02-배수공_토공_중곡빗물펌프장토공_개소별_산출근거(1차_6차)_1차집계(080722)" xfId="1344" xr:uid="{00000000-0005-0000-0000-0000232A0000}"/>
    <cellStyle name="백_수량산출서(수정)_06-부대공_02-배수공_토공_중곡빗물펌프장토공_기성청구내역서(1차지시)" xfId="1345" xr:uid="{00000000-0005-0000-0000-0000242A0000}"/>
    <cellStyle name="백_수량산출서(수정)_06-부대공_02-배수공_토공_중곡빗물펌프장토공1" xfId="1346" xr:uid="{00000000-0005-0000-0000-0000252A0000}"/>
    <cellStyle name="백_수량산출서(수정)_06-부대공_02-배수공_토공_중곡빗물펌프장토공1_개소별_산출근거(1차_6차)_1차집계(080722)" xfId="1347" xr:uid="{00000000-0005-0000-0000-0000262A0000}"/>
    <cellStyle name="백_수량산출서(수정)_06-부대공_02-배수공_토공_중곡빗물펌프장토공1_기성청구내역서(1차지시)" xfId="1348" xr:uid="{00000000-0005-0000-0000-0000272A0000}"/>
    <cellStyle name="백_수량산출서(수정)_06-부대공_02-배수공_토공_중곡펌프장토공1" xfId="1349" xr:uid="{00000000-0005-0000-0000-0000282A0000}"/>
    <cellStyle name="백_수량산출서(수정)_06-부대공_02-배수공_토공_중곡펌프장토공1_개소별_산출근거(1차_6차)_1차집계(080722)" xfId="1350" xr:uid="{00000000-0005-0000-0000-0000292A0000}"/>
    <cellStyle name="백_수량산출서(수정)_06-부대공_02-배수공_토공_중곡펌프장토공1_기성청구내역서(1차지시)" xfId="1351" xr:uid="{00000000-0005-0000-0000-00002A2A0000}"/>
    <cellStyle name="백_수량산출서(수정)_06-부대공_02-배수공_토공_천호대로남측준공수량(토공)" xfId="1352" xr:uid="{00000000-0005-0000-0000-00002B2A0000}"/>
    <cellStyle name="백_수량산출서(수정)_06-부대공_02-배수공_토공_천호대로남측준공수량(토공)_개소별_산출근거(1차_6차)_1차집계(080722)" xfId="1353" xr:uid="{00000000-0005-0000-0000-00002C2A0000}"/>
    <cellStyle name="백_수량산출서(수정)_06-부대공_02-배수공_토공_천호대로남측준공수량(토공)_기성청구내역서(1차지시)" xfId="1354" xr:uid="{00000000-0005-0000-0000-00002D2A0000}"/>
    <cellStyle name="백_수량산출서(수정)_06-부대공_02-배수공_토공_한국화장품토공" xfId="1355" xr:uid="{00000000-0005-0000-0000-00002E2A0000}"/>
    <cellStyle name="백_수량산출서(수정)_06-부대공_02-배수공_토공_한국화장품토공_개소별_산출근거(1차_6차)_1차집계(080722)" xfId="1356" xr:uid="{00000000-0005-0000-0000-00002F2A0000}"/>
    <cellStyle name="백_수량산출서(수정)_06-부대공_02-배수공_토공_한국화장품토공_기성청구내역서(1차지시)" xfId="1357" xr:uid="{00000000-0005-0000-0000-0000302A0000}"/>
    <cellStyle name="백_수량산출서(수정)_06-부대공_02-배수공_폐기물처리내역서" xfId="12392" xr:uid="{00000000-0005-0000-0000-0000312A0000}"/>
    <cellStyle name="백_수량산출서(수정)_06-부대공_02-배수공_폐기물처리내역서_변경내역서" xfId="12393" xr:uid="{00000000-0005-0000-0000-0000322A0000}"/>
    <cellStyle name="백_수량산출서(수정)_06-부대공_02-배수공_폐기물처리내역서_변경내역서4회" xfId="12394" xr:uid="{00000000-0005-0000-0000-0000332A0000}"/>
    <cellStyle name="백_수량산출서(수정)_06-부대공_02-배수공_폐기물처리내역서_중앙로폐기물내역서" xfId="12395" xr:uid="{00000000-0005-0000-0000-0000342A0000}"/>
    <cellStyle name="백_수량산출서(수정)_06-부대공_02-배수공_폐기물처리내역서_중앙로폐기물내역서_변경내역서" xfId="12396" xr:uid="{00000000-0005-0000-0000-0000352A0000}"/>
    <cellStyle name="백_수량산출서(수정)_06-부대공_02-배수공_폐기물처리내역서_중앙로폐기물내역서_변경내역서4회" xfId="12397" xr:uid="{00000000-0005-0000-0000-0000362A0000}"/>
    <cellStyle name="백_수량산출서(수정)_2.중곡빗물펌프장토공(BOX구간)" xfId="1358" xr:uid="{00000000-0005-0000-0000-0000372A0000}"/>
    <cellStyle name="백_수량산출서(수정)_2.중곡빗물펌프장토공(BOX구간)_개소별_산출근거(1차_6차)_1차집계(080722)" xfId="1359" xr:uid="{00000000-0005-0000-0000-0000382A0000}"/>
    <cellStyle name="백_수량산출서(수정)_2.중곡빗물펌프장토공(BOX구간)_기성청구내역서(1차지시)" xfId="1360" xr:uid="{00000000-0005-0000-0000-0000392A0000}"/>
    <cellStyle name="백_수량산출서(수정)_개소별_산출근거(1차_6차)_1차집계(080722)" xfId="1361" xr:uid="{00000000-0005-0000-0000-00003A2A0000}"/>
    <cellStyle name="백_수량산출서(수정)_기성청구내역서(1차지시)" xfId="1362" xr:uid="{00000000-0005-0000-0000-00003B2A0000}"/>
    <cellStyle name="백_수량산출서(수정)_변경내역서" xfId="12398" xr:uid="{00000000-0005-0000-0000-00003C2A0000}"/>
    <cellStyle name="백_수량산출서(수정)_변경내역서4회" xfId="12399" xr:uid="{00000000-0005-0000-0000-00003D2A0000}"/>
    <cellStyle name="백_수량산출서(수정)_오수공" xfId="1363" xr:uid="{00000000-0005-0000-0000-00003E2A0000}"/>
    <cellStyle name="백_수량산출서(수정)_오수공_2.중곡빗물펌프장토공(BOX구간)" xfId="1364" xr:uid="{00000000-0005-0000-0000-00003F2A0000}"/>
    <cellStyle name="백_수량산출서(수정)_오수공_2.중곡빗물펌프장토공(BOX구간)_개소별_산출근거(1차_6차)_1차집계(080722)" xfId="1365" xr:uid="{00000000-0005-0000-0000-0000402A0000}"/>
    <cellStyle name="백_수량산출서(수정)_오수공_2.중곡빗물펌프장토공(BOX구간)_기성청구내역서(1차지시)" xfId="1366" xr:uid="{00000000-0005-0000-0000-0000412A0000}"/>
    <cellStyle name="백_수량산출서(수정)_오수공_개소별_산출근거(1차_6차)_1차집계(080722)" xfId="1367" xr:uid="{00000000-0005-0000-0000-0000422A0000}"/>
    <cellStyle name="백_수량산출서(수정)_오수공_기성청구내역서(1차지시)" xfId="1368" xr:uid="{00000000-0005-0000-0000-0000432A0000}"/>
    <cellStyle name="백_수량산출서(수정)_오수공_오수공" xfId="1369" xr:uid="{00000000-0005-0000-0000-0000442A0000}"/>
    <cellStyle name="백_수량산출서(수정)_오수공_오수공_2.중곡빗물펌프장토공(BOX구간)" xfId="1370" xr:uid="{00000000-0005-0000-0000-0000452A0000}"/>
    <cellStyle name="백_수량산출서(수정)_오수공_오수공_2.중곡빗물펌프장토공(BOX구간)_개소별_산출근거(1차_6차)_1차집계(080722)" xfId="1371" xr:uid="{00000000-0005-0000-0000-0000462A0000}"/>
    <cellStyle name="백_수량산출서(수정)_오수공_오수공_2.중곡빗물펌프장토공(BOX구간)_기성청구내역서(1차지시)" xfId="1372" xr:uid="{00000000-0005-0000-0000-0000472A0000}"/>
    <cellStyle name="백_수량산출서(수정)_오수공_오수공_개소별_산출근거(1차_6차)_1차집계(080722)" xfId="1373" xr:uid="{00000000-0005-0000-0000-0000482A0000}"/>
    <cellStyle name="백_수량산출서(수정)_오수공_오수공_기성청구내역서(1차지시)" xfId="1374" xr:uid="{00000000-0005-0000-0000-0000492A0000}"/>
    <cellStyle name="백_수량산출서(수정)_오수공_오수공1" xfId="1375" xr:uid="{00000000-0005-0000-0000-00004A2A0000}"/>
    <cellStyle name="백_수량산출서(수정)_오수공_오수공1_2.중곡빗물펌프장토공(BOX구간)" xfId="1376" xr:uid="{00000000-0005-0000-0000-00004B2A0000}"/>
    <cellStyle name="백_수량산출서(수정)_오수공_오수공1_2.중곡빗물펌프장토공(BOX구간)_개소별_산출근거(1차_6차)_1차집계(080722)" xfId="1377" xr:uid="{00000000-0005-0000-0000-00004C2A0000}"/>
    <cellStyle name="백_수량산출서(수정)_오수공_오수공1_2.중곡빗물펌프장토공(BOX구간)_기성청구내역서(1차지시)" xfId="1378" xr:uid="{00000000-0005-0000-0000-00004D2A0000}"/>
    <cellStyle name="백_수량산출서(수정)_오수공_오수공1_개소별_산출근거(1차_6차)_1차집계(080722)" xfId="1379" xr:uid="{00000000-0005-0000-0000-00004E2A0000}"/>
    <cellStyle name="백_수량산출서(수정)_오수공_오수공1_기성청구내역서(1차지시)" xfId="1380" xr:uid="{00000000-0005-0000-0000-00004F2A0000}"/>
    <cellStyle name="백_수량산출서(수정)_폐기물처리내역서" xfId="12400" xr:uid="{00000000-0005-0000-0000-0000502A0000}"/>
    <cellStyle name="백_수량산출서(수정)_폐기물처리내역서_변경내역서" xfId="12401" xr:uid="{00000000-0005-0000-0000-0000512A0000}"/>
    <cellStyle name="백_수량산출서(수정)_폐기물처리내역서_변경내역서4회" xfId="12402" xr:uid="{00000000-0005-0000-0000-0000522A0000}"/>
    <cellStyle name="백_수량산출서(수정)_폐기물처리내역서_중앙로폐기물내역서" xfId="12403" xr:uid="{00000000-0005-0000-0000-0000532A0000}"/>
    <cellStyle name="백_수량산출서(수정)_폐기물처리내역서_중앙로폐기물내역서_변경내역서" xfId="12404" xr:uid="{00000000-0005-0000-0000-0000542A0000}"/>
    <cellStyle name="백_수량산출서(수정)_폐기물처리내역서_중앙로폐기물내역서_변경내역서4회" xfId="12405" xr:uid="{00000000-0005-0000-0000-0000552A0000}"/>
    <cellStyle name="백_신성교회" xfId="12406" xr:uid="{00000000-0005-0000-0000-0000562A0000}"/>
    <cellStyle name="백_신성교회_BOOK1" xfId="12407" xr:uid="{00000000-0005-0000-0000-0000572A0000}"/>
    <cellStyle name="백_신성교회_BOOK1_제연계산서4BL" xfId="12408" xr:uid="{00000000-0005-0000-0000-0000582A0000}"/>
    <cellStyle name="백_신성교회_아파트" xfId="12409" xr:uid="{00000000-0005-0000-0000-0000592A0000}"/>
    <cellStyle name="백_신성교회_에너지절약계획서(파주운정A14BL)" xfId="12410" xr:uid="{00000000-0005-0000-0000-00005A2A0000}"/>
    <cellStyle name="백_신성교회_제연계산서4BL" xfId="12411" xr:uid="{00000000-0005-0000-0000-00005B2A0000}"/>
    <cellStyle name="백_아파트" xfId="12412" xr:uid="{00000000-0005-0000-0000-00005C2A0000}"/>
    <cellStyle name="백_에너지절약계획서(파주운정A14BL)" xfId="12413" xr:uid="{00000000-0005-0000-0000-00005D2A0000}"/>
    <cellStyle name="백_오수공" xfId="1381" xr:uid="{00000000-0005-0000-0000-00005E2A0000}"/>
    <cellStyle name="백_오수공_2.중곡빗물펌프장토공(BOX구간)" xfId="1382" xr:uid="{00000000-0005-0000-0000-00005F2A0000}"/>
    <cellStyle name="백_오수공_2.중곡빗물펌프장토공(BOX구간)_개소별_산출근거(1차_6차)_1차집계(080722)" xfId="1383" xr:uid="{00000000-0005-0000-0000-0000602A0000}"/>
    <cellStyle name="백_오수공_2.중곡빗물펌프장토공(BOX구간)_기성청구내역서(1차지시)" xfId="1384" xr:uid="{00000000-0005-0000-0000-0000612A0000}"/>
    <cellStyle name="백_오수공_개소별_산출근거(1차_6차)_1차집계(080722)" xfId="1385" xr:uid="{00000000-0005-0000-0000-0000622A0000}"/>
    <cellStyle name="백_오수공_기성청구내역서(1차지시)" xfId="1386" xr:uid="{00000000-0005-0000-0000-0000632A0000}"/>
    <cellStyle name="백_오수공_오수공" xfId="1387" xr:uid="{00000000-0005-0000-0000-0000642A0000}"/>
    <cellStyle name="백_오수공_오수공_2.중곡빗물펌프장토공(BOX구간)" xfId="1388" xr:uid="{00000000-0005-0000-0000-0000652A0000}"/>
    <cellStyle name="백_오수공_오수공_2.중곡빗물펌프장토공(BOX구간)_개소별_산출근거(1차_6차)_1차집계(080722)" xfId="1389" xr:uid="{00000000-0005-0000-0000-0000662A0000}"/>
    <cellStyle name="백_오수공_오수공_2.중곡빗물펌프장토공(BOX구간)_기성청구내역서(1차지시)" xfId="1390" xr:uid="{00000000-0005-0000-0000-0000672A0000}"/>
    <cellStyle name="백_오수공_오수공_개소별_산출근거(1차_6차)_1차집계(080722)" xfId="1391" xr:uid="{00000000-0005-0000-0000-0000682A0000}"/>
    <cellStyle name="백_오수공_오수공_기성청구내역서(1차지시)" xfId="1392" xr:uid="{00000000-0005-0000-0000-0000692A0000}"/>
    <cellStyle name="백_오수공_오수공1" xfId="1393" xr:uid="{00000000-0005-0000-0000-00006A2A0000}"/>
    <cellStyle name="백_오수공_오수공1_2.중곡빗물펌프장토공(BOX구간)" xfId="1394" xr:uid="{00000000-0005-0000-0000-00006B2A0000}"/>
    <cellStyle name="백_오수공_오수공1_2.중곡빗물펌프장토공(BOX구간)_개소별_산출근거(1차_6차)_1차집계(080722)" xfId="1395" xr:uid="{00000000-0005-0000-0000-00006C2A0000}"/>
    <cellStyle name="백_오수공_오수공1_2.중곡빗물펌프장토공(BOX구간)_기성청구내역서(1차지시)" xfId="1396" xr:uid="{00000000-0005-0000-0000-00006D2A0000}"/>
    <cellStyle name="백_오수공_오수공1_개소별_산출근거(1차_6차)_1차집계(080722)" xfId="1397" xr:uid="{00000000-0005-0000-0000-00006E2A0000}"/>
    <cellStyle name="백_오수공_오수공1_기성청구내역서(1차지시)" xfId="1398" xr:uid="{00000000-0005-0000-0000-00006F2A0000}"/>
    <cellStyle name="백_제연계산서3BL" xfId="12414" xr:uid="{00000000-0005-0000-0000-0000702A0000}"/>
    <cellStyle name="백_제연계산서3BL_제연계산서4BL" xfId="12415" xr:uid="{00000000-0005-0000-0000-0000712A0000}"/>
    <cellStyle name="백_폐기물처리내역서" xfId="12416" xr:uid="{00000000-0005-0000-0000-0000722A0000}"/>
    <cellStyle name="백_폐기물처리내역서_변경내역서" xfId="12417" xr:uid="{00000000-0005-0000-0000-0000732A0000}"/>
    <cellStyle name="백_폐기물처리내역서_변경내역서4회" xfId="12418" xr:uid="{00000000-0005-0000-0000-0000742A0000}"/>
    <cellStyle name="백_폐기물처리내역서_중앙로폐기물내역서" xfId="12419" xr:uid="{00000000-0005-0000-0000-0000752A0000}"/>
    <cellStyle name="백_폐기물처리내역서_중앙로폐기물내역서_변경내역서" xfId="12420" xr:uid="{00000000-0005-0000-0000-0000762A0000}"/>
    <cellStyle name="백_폐기물처리내역서_중앙로폐기물내역서_변경내역서4회" xfId="12421" xr:uid="{00000000-0005-0000-0000-0000772A0000}"/>
    <cellStyle name="백분율 [△1]" xfId="1399" xr:uid="{00000000-0005-0000-0000-0000782A0000}"/>
    <cellStyle name="백분율 [△1] 2" xfId="12422" xr:uid="{00000000-0005-0000-0000-0000792A0000}"/>
    <cellStyle name="백분율 [△2]" xfId="1400" xr:uid="{00000000-0005-0000-0000-00007A2A0000}"/>
    <cellStyle name="백분율 [△2] 2" xfId="12423" xr:uid="{00000000-0005-0000-0000-00007B2A0000}"/>
    <cellStyle name="백분율 [0]" xfId="1401" xr:uid="{00000000-0005-0000-0000-00007C2A0000}"/>
    <cellStyle name="백분율 [0] 2" xfId="12424" xr:uid="{00000000-0005-0000-0000-00007D2A0000}"/>
    <cellStyle name="백분율 [2]" xfId="1402" xr:uid="{00000000-0005-0000-0000-00007E2A0000}"/>
    <cellStyle name="백분율 [2] 2" xfId="12425" xr:uid="{00000000-0005-0000-0000-00007F2A0000}"/>
    <cellStyle name="백분율 10" xfId="12426" xr:uid="{00000000-0005-0000-0000-0000802A0000}"/>
    <cellStyle name="백분율 10 2" xfId="12427" xr:uid="{00000000-0005-0000-0000-0000812A0000}"/>
    <cellStyle name="백분율 11" xfId="12428" xr:uid="{00000000-0005-0000-0000-0000822A0000}"/>
    <cellStyle name="백분율 12" xfId="12429" xr:uid="{00000000-0005-0000-0000-0000832A0000}"/>
    <cellStyle name="백분율 13" xfId="12430" xr:uid="{00000000-0005-0000-0000-0000842A0000}"/>
    <cellStyle name="백분율 14" xfId="12431" xr:uid="{00000000-0005-0000-0000-0000852A0000}"/>
    <cellStyle name="백분율 15" xfId="12432" xr:uid="{00000000-0005-0000-0000-0000862A0000}"/>
    <cellStyle name="백분율 16" xfId="12433" xr:uid="{00000000-0005-0000-0000-0000872A0000}"/>
    <cellStyle name="백분율 17" xfId="12434" xr:uid="{00000000-0005-0000-0000-0000882A0000}"/>
    <cellStyle name="백분율 18" xfId="12435" xr:uid="{00000000-0005-0000-0000-0000892A0000}"/>
    <cellStyle name="백분율 19" xfId="12436" xr:uid="{00000000-0005-0000-0000-00008A2A0000}"/>
    <cellStyle name="백분율 2" xfId="4" xr:uid="{00000000-0005-0000-0000-00008B2A0000}"/>
    <cellStyle name="백분율 2 2" xfId="1404" xr:uid="{00000000-0005-0000-0000-00008C2A0000}"/>
    <cellStyle name="백분율 2 2 2" xfId="12438" xr:uid="{00000000-0005-0000-0000-00008D2A0000}"/>
    <cellStyle name="백분율 2 3" xfId="1403" xr:uid="{00000000-0005-0000-0000-00008E2A0000}"/>
    <cellStyle name="백분율 2 3 2" xfId="12440" xr:uid="{00000000-0005-0000-0000-00008F2A0000}"/>
    <cellStyle name="백분율 2 3 3" xfId="12441" xr:uid="{00000000-0005-0000-0000-0000902A0000}"/>
    <cellStyle name="백분율 2 3 4" xfId="12439" xr:uid="{00000000-0005-0000-0000-0000912A0000}"/>
    <cellStyle name="백분율 2 4" xfId="7347" xr:uid="{00000000-0005-0000-0000-0000922A0000}"/>
    <cellStyle name="백분율 2 4 2" xfId="12442" xr:uid="{00000000-0005-0000-0000-0000932A0000}"/>
    <cellStyle name="백분율 2 5" xfId="12437" xr:uid="{00000000-0005-0000-0000-0000942A0000}"/>
    <cellStyle name="백분율 20" xfId="12443" xr:uid="{00000000-0005-0000-0000-0000952A0000}"/>
    <cellStyle name="백분율 21" xfId="12444" xr:uid="{00000000-0005-0000-0000-0000962A0000}"/>
    <cellStyle name="백분율 22" xfId="12445" xr:uid="{00000000-0005-0000-0000-0000972A0000}"/>
    <cellStyle name="백분율 3" xfId="1405" xr:uid="{00000000-0005-0000-0000-0000982A0000}"/>
    <cellStyle name="백분율 3 2" xfId="7348" xr:uid="{00000000-0005-0000-0000-0000992A0000}"/>
    <cellStyle name="백분율 3 2 2" xfId="12447" xr:uid="{00000000-0005-0000-0000-00009A2A0000}"/>
    <cellStyle name="백분율 3 3" xfId="12448" xr:uid="{00000000-0005-0000-0000-00009B2A0000}"/>
    <cellStyle name="백분율 3 4" xfId="12446" xr:uid="{00000000-0005-0000-0000-00009C2A0000}"/>
    <cellStyle name="백분율 4" xfId="12449" xr:uid="{00000000-0005-0000-0000-00009D2A0000}"/>
    <cellStyle name="백분율 4 2" xfId="12450" xr:uid="{00000000-0005-0000-0000-00009E2A0000}"/>
    <cellStyle name="백분율 4 3" xfId="12451" xr:uid="{00000000-0005-0000-0000-00009F2A0000}"/>
    <cellStyle name="백분율 5" xfId="12452" xr:uid="{00000000-0005-0000-0000-0000A02A0000}"/>
    <cellStyle name="백분율 5 2" xfId="12453" xr:uid="{00000000-0005-0000-0000-0000A12A0000}"/>
    <cellStyle name="백분율 5 3" xfId="12454" xr:uid="{00000000-0005-0000-0000-0000A22A0000}"/>
    <cellStyle name="백분율 6" xfId="12455" xr:uid="{00000000-0005-0000-0000-0000A32A0000}"/>
    <cellStyle name="백분율 6 2" xfId="12456" xr:uid="{00000000-0005-0000-0000-0000A42A0000}"/>
    <cellStyle name="백분율 6 2 2" xfId="12457" xr:uid="{00000000-0005-0000-0000-0000A52A0000}"/>
    <cellStyle name="백분율 6 3" xfId="12458" xr:uid="{00000000-0005-0000-0000-0000A62A0000}"/>
    <cellStyle name="백분율 6 4" xfId="12459" xr:uid="{00000000-0005-0000-0000-0000A72A0000}"/>
    <cellStyle name="백분율 7" xfId="12460" xr:uid="{00000000-0005-0000-0000-0000A82A0000}"/>
    <cellStyle name="백분율 7 2" xfId="12461" xr:uid="{00000000-0005-0000-0000-0000A92A0000}"/>
    <cellStyle name="백분율 7 2 2" xfId="12462" xr:uid="{00000000-0005-0000-0000-0000AA2A0000}"/>
    <cellStyle name="백분율 7 3" xfId="12463" xr:uid="{00000000-0005-0000-0000-0000AB2A0000}"/>
    <cellStyle name="백분율 8" xfId="12464" xr:uid="{00000000-0005-0000-0000-0000AC2A0000}"/>
    <cellStyle name="백분율 8 2" xfId="12465" xr:uid="{00000000-0005-0000-0000-0000AD2A0000}"/>
    <cellStyle name="백분율 9" xfId="12466" xr:uid="{00000000-0005-0000-0000-0000AE2A0000}"/>
    <cellStyle name="백분율 9 2" xfId="12467" xr:uid="{00000000-0005-0000-0000-0000AF2A0000}"/>
    <cellStyle name="백분율［△1］" xfId="1406" xr:uid="{00000000-0005-0000-0000-0000B02A0000}"/>
    <cellStyle name="백분율［△1］ 2" xfId="12468" xr:uid="{00000000-0005-0000-0000-0000B12A0000}"/>
    <cellStyle name="백분율［△2］" xfId="1407" xr:uid="{00000000-0005-0000-0000-0000B22A0000}"/>
    <cellStyle name="백분율［△2］ 2" xfId="12469" xr:uid="{00000000-0005-0000-0000-0000B32A0000}"/>
    <cellStyle name="벭?_Q1 PRODUCT ACTUAL_4월 (2)" xfId="12470" xr:uid="{00000000-0005-0000-0000-0000B42A0000}"/>
    <cellStyle name="보통 2" xfId="7349" xr:uid="{00000000-0005-0000-0000-0000B52A0000}"/>
    <cellStyle name="보통 2 2" xfId="12471" xr:uid="{00000000-0005-0000-0000-0000B62A0000}"/>
    <cellStyle name="보통 3" xfId="7350" xr:uid="{00000000-0005-0000-0000-0000B72A0000}"/>
    <cellStyle name="보통 3 2" xfId="12472" xr:uid="{00000000-0005-0000-0000-0000B82A0000}"/>
    <cellStyle name="분수" xfId="12473" xr:uid="{00000000-0005-0000-0000-0000B92A0000}"/>
    <cellStyle name="뷭?" xfId="1408" xr:uid="{00000000-0005-0000-0000-0000BA2A0000}"/>
    <cellStyle name="뷭? 2" xfId="12475" xr:uid="{00000000-0005-0000-0000-0000BB2A0000}"/>
    <cellStyle name="뷭? 3" xfId="12476" xr:uid="{00000000-0005-0000-0000-0000BC2A0000}"/>
    <cellStyle name="뷭? 4" xfId="12474" xr:uid="{00000000-0005-0000-0000-0000BD2A0000}"/>
    <cellStyle name="뷭?_7200000" xfId="12477" xr:uid="{00000000-0005-0000-0000-0000BE2A0000}"/>
    <cellStyle name="빨간색" xfId="7351" xr:uid="{00000000-0005-0000-0000-0000BF2A0000}"/>
    <cellStyle name="빨간색 2" xfId="12478" xr:uid="{00000000-0005-0000-0000-0000C02A0000}"/>
    <cellStyle name="빨강" xfId="1409" xr:uid="{00000000-0005-0000-0000-0000C12A0000}"/>
    <cellStyle name="빨강 2" xfId="12479" xr:uid="{00000000-0005-0000-0000-0000C22A0000}"/>
    <cellStyle name="산출근거" xfId="1410" xr:uid="{00000000-0005-0000-0000-0000C32A0000}"/>
    <cellStyle name="선택영역" xfId="1411" xr:uid="{00000000-0005-0000-0000-0000C42A0000}"/>
    <cellStyle name="선택영역 2" xfId="7352" xr:uid="{00000000-0005-0000-0000-0000C52A0000}"/>
    <cellStyle name="선택영역 2 2" xfId="12482" xr:uid="{00000000-0005-0000-0000-0000C62A0000}"/>
    <cellStyle name="선택영역 2 3" xfId="12481" xr:uid="{00000000-0005-0000-0000-0000C72A0000}"/>
    <cellStyle name="선택영역 3" xfId="12480" xr:uid="{00000000-0005-0000-0000-0000C82A0000}"/>
    <cellStyle name="선택영역 가운데" xfId="7353" xr:uid="{00000000-0005-0000-0000-0000C92A0000}"/>
    <cellStyle name="선택영역 가운데 2" xfId="12483" xr:uid="{00000000-0005-0000-0000-0000CA2A0000}"/>
    <cellStyle name="선택영역_토공수량" xfId="7354" xr:uid="{00000000-0005-0000-0000-0000CB2A0000}"/>
    <cellStyle name="선택영역의 가운데" xfId="7355" xr:uid="{00000000-0005-0000-0000-0000CC2A0000}"/>
    <cellStyle name="선택영역의 가운데 2" xfId="12484" xr:uid="{00000000-0005-0000-0000-0000CD2A0000}"/>
    <cellStyle name="선택영역의 가운데로" xfId="1412" xr:uid="{00000000-0005-0000-0000-0000CE2A0000}"/>
    <cellStyle name="선택영역의 가운데로 2" xfId="12485" xr:uid="{00000000-0005-0000-0000-0000CF2A0000}"/>
    <cellStyle name="선택영영" xfId="7356" xr:uid="{00000000-0005-0000-0000-0000D02A0000}"/>
    <cellStyle name="선택영영 2" xfId="12486" xr:uid="{00000000-0005-0000-0000-0000D12A0000}"/>
    <cellStyle name="설계서" xfId="1413" xr:uid="{00000000-0005-0000-0000-0000D22A0000}"/>
    <cellStyle name="설계서 2" xfId="1414" xr:uid="{00000000-0005-0000-0000-0000D32A0000}"/>
    <cellStyle name="설계서 2 2" xfId="12488" xr:uid="{00000000-0005-0000-0000-0000D42A0000}"/>
    <cellStyle name="설계서 3" xfId="12489" xr:uid="{00000000-0005-0000-0000-0000D52A0000}"/>
    <cellStyle name="설계서 4" xfId="12487" xr:uid="{00000000-0005-0000-0000-0000D62A0000}"/>
    <cellStyle name="설계서-내용" xfId="12490" xr:uid="{00000000-0005-0000-0000-0000D72A0000}"/>
    <cellStyle name="설계서-내용-소수점" xfId="12491" xr:uid="{00000000-0005-0000-0000-0000D82A0000}"/>
    <cellStyle name="설계서-내용-우" xfId="12492" xr:uid="{00000000-0005-0000-0000-0000D92A0000}"/>
    <cellStyle name="설계서-내용-좌" xfId="12493" xr:uid="{00000000-0005-0000-0000-0000DA2A0000}"/>
    <cellStyle name="설계서-소제목" xfId="12494" xr:uid="{00000000-0005-0000-0000-0000DB2A0000}"/>
    <cellStyle name="설계서-타이틀" xfId="12495" xr:uid="{00000000-0005-0000-0000-0000DC2A0000}"/>
    <cellStyle name="설계서-항목" xfId="12496" xr:uid="{00000000-0005-0000-0000-0000DD2A0000}"/>
    <cellStyle name="설명 텍스트 2" xfId="7357" xr:uid="{00000000-0005-0000-0000-0000DE2A0000}"/>
    <cellStyle name="설명 텍스트 2 2" xfId="12497" xr:uid="{00000000-0005-0000-0000-0000DF2A0000}"/>
    <cellStyle name="설명 텍스트 3" xfId="7358" xr:uid="{00000000-0005-0000-0000-0000E02A0000}"/>
    <cellStyle name="설명 텍스트 3 2" xfId="12498" xr:uid="{00000000-0005-0000-0000-0000E12A0000}"/>
    <cellStyle name="셀 확인 2" xfId="7359" xr:uid="{00000000-0005-0000-0000-0000E22A0000}"/>
    <cellStyle name="셀 확인 2 2" xfId="12499" xr:uid="{00000000-0005-0000-0000-0000E32A0000}"/>
    <cellStyle name="셀 확인 3" xfId="7360" xr:uid="{00000000-0005-0000-0000-0000E42A0000}"/>
    <cellStyle name="셀 확인 3 2" xfId="12500" xr:uid="{00000000-0005-0000-0000-0000E52A0000}"/>
    <cellStyle name="소수점" xfId="1415" xr:uid="{00000000-0005-0000-0000-0000E62A0000}"/>
    <cellStyle name="소수점서식" xfId="1416" xr:uid="{00000000-0005-0000-0000-0000E72A0000}"/>
    <cellStyle name="소숫점0" xfId="7361" xr:uid="{00000000-0005-0000-0000-0000E82A0000}"/>
    <cellStyle name="소숫점0 2" xfId="12501" xr:uid="{00000000-0005-0000-0000-0000E92A0000}"/>
    <cellStyle name="소숫점3" xfId="7362" xr:uid="{00000000-0005-0000-0000-0000EA2A0000}"/>
    <cellStyle name="소숫점3 2" xfId="12502" xr:uid="{00000000-0005-0000-0000-0000EB2A0000}"/>
    <cellStyle name="손광봉" xfId="1417" xr:uid="{00000000-0005-0000-0000-0000EC2A0000}"/>
    <cellStyle name="수당" xfId="12503" xr:uid="{00000000-0005-0000-0000-0000ED2A0000}"/>
    <cellStyle name="수당2" xfId="12504" xr:uid="{00000000-0005-0000-0000-0000EE2A0000}"/>
    <cellStyle name="수량" xfId="1418" xr:uid="{00000000-0005-0000-0000-0000EF2A0000}"/>
    <cellStyle name="수량 2" xfId="12505" xr:uid="{00000000-0005-0000-0000-0000F02A0000}"/>
    <cellStyle name="수량1" xfId="7363" xr:uid="{00000000-0005-0000-0000-0000F12A0000}"/>
    <cellStyle name="수량1 2" xfId="12506" xr:uid="{00000000-0005-0000-0000-0000F22A0000}"/>
    <cellStyle name="수량산출" xfId="7364" xr:uid="{00000000-0005-0000-0000-0000F32A0000}"/>
    <cellStyle name="수량산출 2" xfId="12507" xr:uid="{00000000-0005-0000-0000-0000F42A0000}"/>
    <cellStyle name="수목명" xfId="7365" xr:uid="{00000000-0005-0000-0000-0000F52A0000}"/>
    <cellStyle name="수목명 2" xfId="12508" xr:uid="{00000000-0005-0000-0000-0000F62A0000}"/>
    <cellStyle name="수산" xfId="12509" xr:uid="{00000000-0005-0000-0000-0000F72A0000}"/>
    <cellStyle name="숫자" xfId="1419" xr:uid="{00000000-0005-0000-0000-0000F82A0000}"/>
    <cellStyle name="숫자 2" xfId="7366" xr:uid="{00000000-0005-0000-0000-0000F92A0000}"/>
    <cellStyle name="숫자 2 2" xfId="12511" xr:uid="{00000000-0005-0000-0000-0000FA2A0000}"/>
    <cellStyle name="숫자 3" xfId="12510" xr:uid="{00000000-0005-0000-0000-0000FB2A0000}"/>
    <cellStyle name="숫자(R)" xfId="1420" xr:uid="{00000000-0005-0000-0000-0000FC2A0000}"/>
    <cellStyle name="숫자(R) 2" xfId="1421" xr:uid="{00000000-0005-0000-0000-0000FD2A0000}"/>
    <cellStyle name="숫자(R) 2 2" xfId="12514" xr:uid="{00000000-0005-0000-0000-0000FE2A0000}"/>
    <cellStyle name="숫자(R) 2 3" xfId="12513" xr:uid="{00000000-0005-0000-0000-0000FF2A0000}"/>
    <cellStyle name="숫자(R) 3" xfId="7367" xr:uid="{00000000-0005-0000-0000-0000002B0000}"/>
    <cellStyle name="숫자(R) 3 2" xfId="12515" xr:uid="{00000000-0005-0000-0000-0000012B0000}"/>
    <cellStyle name="숫자(R) 4" xfId="12512" xr:uid="{00000000-0005-0000-0000-0000022B0000}"/>
    <cellStyle name="숫자1" xfId="1422" xr:uid="{00000000-0005-0000-0000-0000032B0000}"/>
    <cellStyle name="숫자1 2" xfId="7368" xr:uid="{00000000-0005-0000-0000-0000042B0000}"/>
    <cellStyle name="숫자1 2 2" xfId="12517" xr:uid="{00000000-0005-0000-0000-0000052B0000}"/>
    <cellStyle name="숫자1 3" xfId="12516" xr:uid="{00000000-0005-0000-0000-0000062B0000}"/>
    <cellStyle name="숫자3" xfId="1423" xr:uid="{00000000-0005-0000-0000-0000072B0000}"/>
    <cellStyle name="숫자3 2" xfId="7369" xr:uid="{00000000-0005-0000-0000-0000082B0000}"/>
    <cellStyle name="숫자3 2 2" xfId="12519" xr:uid="{00000000-0005-0000-0000-0000092B0000}"/>
    <cellStyle name="숫자3 3" xfId="12518" xr:uid="{00000000-0005-0000-0000-00000A2B0000}"/>
    <cellStyle name="숫자3R" xfId="7370" xr:uid="{00000000-0005-0000-0000-00000B2B0000}"/>
    <cellStyle name="숫자3R 2" xfId="12520" xr:uid="{00000000-0005-0000-0000-00000C2B0000}"/>
    <cellStyle name="숫자3자리" xfId="7371" xr:uid="{00000000-0005-0000-0000-00000D2B0000}"/>
    <cellStyle name="숫자3자리 2" xfId="12521" xr:uid="{00000000-0005-0000-0000-00000E2B0000}"/>
    <cellStyle name="쉼표 [0]" xfId="3796" builtinId="6"/>
    <cellStyle name="쉼표 [0] 10" xfId="12522" xr:uid="{00000000-0005-0000-0000-0000102B0000}"/>
    <cellStyle name="쉼표 [0] 10 2" xfId="12523" xr:uid="{00000000-0005-0000-0000-0000112B0000}"/>
    <cellStyle name="쉼표 [0] 10 3" xfId="12524" xr:uid="{00000000-0005-0000-0000-0000122B0000}"/>
    <cellStyle name="쉼표 [0] 10 4" xfId="12525" xr:uid="{00000000-0005-0000-0000-0000132B0000}"/>
    <cellStyle name="쉼표 [0] 11" xfId="12526" xr:uid="{00000000-0005-0000-0000-0000142B0000}"/>
    <cellStyle name="쉼표 [0] 11 2" xfId="12527" xr:uid="{00000000-0005-0000-0000-0000152B0000}"/>
    <cellStyle name="쉼표 [0] 11 3" xfId="12528" xr:uid="{00000000-0005-0000-0000-0000162B0000}"/>
    <cellStyle name="쉼표 [0] 11 4" xfId="12529" xr:uid="{00000000-0005-0000-0000-0000172B0000}"/>
    <cellStyle name="쉼표 [0] 12" xfId="12530" xr:uid="{00000000-0005-0000-0000-0000182B0000}"/>
    <cellStyle name="쉼표 [0] 12 2" xfId="12531" xr:uid="{00000000-0005-0000-0000-0000192B0000}"/>
    <cellStyle name="쉼표 [0] 13" xfId="12532" xr:uid="{00000000-0005-0000-0000-00001A2B0000}"/>
    <cellStyle name="쉼표 [0] 13 2" xfId="12533" xr:uid="{00000000-0005-0000-0000-00001B2B0000}"/>
    <cellStyle name="쉼표 [0] 14" xfId="12534" xr:uid="{00000000-0005-0000-0000-00001C2B0000}"/>
    <cellStyle name="쉼표 [0] 15" xfId="12535" xr:uid="{00000000-0005-0000-0000-00001D2B0000}"/>
    <cellStyle name="쉼표 [0] 16" xfId="14684" xr:uid="{00000000-0005-0000-0000-00001E2B0000}"/>
    <cellStyle name="쉼표 [0] 2" xfId="3" xr:uid="{00000000-0005-0000-0000-00001F2B0000}"/>
    <cellStyle name="쉼표 [0] 2 10" xfId="17507" xr:uid="{00000000-0005-0000-0000-0000202B0000}"/>
    <cellStyle name="쉼표 [0] 2 11" xfId="13752" xr:uid="{00000000-0005-0000-0000-0000212B0000}"/>
    <cellStyle name="쉼표 [0] 2 2" xfId="1426" xr:uid="{00000000-0005-0000-0000-0000222B0000}"/>
    <cellStyle name="쉼표 [0] 2 2 2" xfId="1427" xr:uid="{00000000-0005-0000-0000-0000232B0000}"/>
    <cellStyle name="쉼표 [0] 2 2 2 2" xfId="12539" xr:uid="{00000000-0005-0000-0000-0000242B0000}"/>
    <cellStyle name="쉼표 [0] 2 2 2 3" xfId="12538" xr:uid="{00000000-0005-0000-0000-0000252B0000}"/>
    <cellStyle name="쉼표 [0] 2 2 2 4" xfId="15192" xr:uid="{00000000-0005-0000-0000-0000262B0000}"/>
    <cellStyle name="쉼표 [0] 2 2 2 5" xfId="15657" xr:uid="{00000000-0005-0000-0000-0000272B0000}"/>
    <cellStyle name="쉼표 [0] 2 2 2 6" xfId="15256" xr:uid="{00000000-0005-0000-0000-0000282B0000}"/>
    <cellStyle name="쉼표 [0] 2 2 2 7" xfId="13985" xr:uid="{00000000-0005-0000-0000-0000292B0000}"/>
    <cellStyle name="쉼표 [0] 2 2 3" xfId="12540" xr:uid="{00000000-0005-0000-0000-00002A2B0000}"/>
    <cellStyle name="쉼표 [0] 2 2 4" xfId="12537" xr:uid="{00000000-0005-0000-0000-00002B2B0000}"/>
    <cellStyle name="쉼표 [0] 2 2 5" xfId="15191" xr:uid="{00000000-0005-0000-0000-00002C2B0000}"/>
    <cellStyle name="쉼표 [0] 2 2 6" xfId="15658" xr:uid="{00000000-0005-0000-0000-00002D2B0000}"/>
    <cellStyle name="쉼표 [0] 2 2 7" xfId="17098" xr:uid="{00000000-0005-0000-0000-00002E2B0000}"/>
    <cellStyle name="쉼표 [0] 2 2 8" xfId="13984" xr:uid="{00000000-0005-0000-0000-00002F2B0000}"/>
    <cellStyle name="쉼표 [0] 2 3" xfId="1428" xr:uid="{00000000-0005-0000-0000-0000302B0000}"/>
    <cellStyle name="쉼표 [0] 2 3 2" xfId="12542" xr:uid="{00000000-0005-0000-0000-0000312B0000}"/>
    <cellStyle name="쉼표 [0] 2 3 3" xfId="12543" xr:uid="{00000000-0005-0000-0000-0000322B0000}"/>
    <cellStyle name="쉼표 [0] 2 3 4" xfId="12541" xr:uid="{00000000-0005-0000-0000-0000332B0000}"/>
    <cellStyle name="쉼표 [0] 2 3 5" xfId="15193" xr:uid="{00000000-0005-0000-0000-0000342B0000}"/>
    <cellStyle name="쉼표 [0] 2 3 6" xfId="15656" xr:uid="{00000000-0005-0000-0000-0000352B0000}"/>
    <cellStyle name="쉼표 [0] 2 3 7" xfId="17099" xr:uid="{00000000-0005-0000-0000-0000362B0000}"/>
    <cellStyle name="쉼표 [0] 2 3 8" xfId="13986" xr:uid="{00000000-0005-0000-0000-0000372B0000}"/>
    <cellStyle name="쉼표 [0] 2 4" xfId="1425" xr:uid="{00000000-0005-0000-0000-0000382B0000}"/>
    <cellStyle name="쉼표 [0] 2 4 2" xfId="12545" xr:uid="{00000000-0005-0000-0000-0000392B0000}"/>
    <cellStyle name="쉼표 [0] 2 4 3" xfId="12544" xr:uid="{00000000-0005-0000-0000-00003A2B0000}"/>
    <cellStyle name="쉼표 [0] 2 4 4" xfId="15190" xr:uid="{00000000-0005-0000-0000-00003B2B0000}"/>
    <cellStyle name="쉼표 [0] 2 4 5" xfId="15659" xr:uid="{00000000-0005-0000-0000-00003C2B0000}"/>
    <cellStyle name="쉼표 [0] 2 4 6" xfId="17097" xr:uid="{00000000-0005-0000-0000-00003D2B0000}"/>
    <cellStyle name="쉼표 [0] 2 4 7" xfId="13983" xr:uid="{00000000-0005-0000-0000-00003E2B0000}"/>
    <cellStyle name="쉼표 [0] 2 5" xfId="12546" xr:uid="{00000000-0005-0000-0000-00003F2B0000}"/>
    <cellStyle name="쉼표 [0] 2 6" xfId="12547" xr:uid="{00000000-0005-0000-0000-0000402B0000}"/>
    <cellStyle name="쉼표 [0] 2 7" xfId="12536" xr:uid="{00000000-0005-0000-0000-0000412B0000}"/>
    <cellStyle name="쉼표 [0] 2 8" xfId="14692" xr:uid="{00000000-0005-0000-0000-0000422B0000}"/>
    <cellStyle name="쉼표 [0] 2 9" xfId="16607" xr:uid="{00000000-0005-0000-0000-0000432B0000}"/>
    <cellStyle name="쉼표 [0] 3" xfId="1429" xr:uid="{00000000-0005-0000-0000-0000442B0000}"/>
    <cellStyle name="쉼표 [0] 3 10" xfId="13987" xr:uid="{00000000-0005-0000-0000-0000452B0000}"/>
    <cellStyle name="쉼표 [0] 3 2" xfId="7373" xr:uid="{00000000-0005-0000-0000-0000462B0000}"/>
    <cellStyle name="쉼표 [0] 3 2 2" xfId="12550" xr:uid="{00000000-0005-0000-0000-0000472B0000}"/>
    <cellStyle name="쉼표 [0] 3 2 3" xfId="12551" xr:uid="{00000000-0005-0000-0000-0000482B0000}"/>
    <cellStyle name="쉼표 [0] 3 2 4" xfId="12549" xr:uid="{00000000-0005-0000-0000-0000492B0000}"/>
    <cellStyle name="쉼표 [0] 3 2 5" xfId="16575" xr:uid="{00000000-0005-0000-0000-00004A2B0000}"/>
    <cellStyle name="쉼표 [0] 3 2 6" xfId="16537" xr:uid="{00000000-0005-0000-0000-00004B2B0000}"/>
    <cellStyle name="쉼표 [0] 3 2 7" xfId="16520" xr:uid="{00000000-0005-0000-0000-00004C2B0000}"/>
    <cellStyle name="쉼표 [0] 3 2 8" xfId="14686" xr:uid="{00000000-0005-0000-0000-00004D2B0000}"/>
    <cellStyle name="쉼표 [0] 3 3" xfId="7372" xr:uid="{00000000-0005-0000-0000-00004E2B0000}"/>
    <cellStyle name="쉼표 [0] 3 3 2" xfId="12553" xr:uid="{00000000-0005-0000-0000-00004F2B0000}"/>
    <cellStyle name="쉼표 [0] 3 3 3" xfId="12552" xr:uid="{00000000-0005-0000-0000-0000502B0000}"/>
    <cellStyle name="쉼표 [0] 3 3 4" xfId="16574" xr:uid="{00000000-0005-0000-0000-0000512B0000}"/>
    <cellStyle name="쉼표 [0] 3 3 5" xfId="16770" xr:uid="{00000000-0005-0000-0000-0000522B0000}"/>
    <cellStyle name="쉼표 [0] 3 3 6" xfId="16548" xr:uid="{00000000-0005-0000-0000-0000532B0000}"/>
    <cellStyle name="쉼표 [0] 3 3 7" xfId="14685" xr:uid="{00000000-0005-0000-0000-0000542B0000}"/>
    <cellStyle name="쉼표 [0] 3 4" xfId="12554" xr:uid="{00000000-0005-0000-0000-0000552B0000}"/>
    <cellStyle name="쉼표 [0] 3 4 2" xfId="12555" xr:uid="{00000000-0005-0000-0000-0000562B0000}"/>
    <cellStyle name="쉼표 [0] 3 5" xfId="12556" xr:uid="{00000000-0005-0000-0000-0000572B0000}"/>
    <cellStyle name="쉼표 [0] 3 6" xfId="12548" xr:uid="{00000000-0005-0000-0000-0000582B0000}"/>
    <cellStyle name="쉼표 [0] 3 7" xfId="15194" xr:uid="{00000000-0005-0000-0000-0000592B0000}"/>
    <cellStyle name="쉼표 [0] 3 8" xfId="15655" xr:uid="{00000000-0005-0000-0000-00005A2B0000}"/>
    <cellStyle name="쉼표 [0] 3 9" xfId="17100" xr:uid="{00000000-0005-0000-0000-00005B2B0000}"/>
    <cellStyle name="쉼표 [0] 4" xfId="1430" xr:uid="{00000000-0005-0000-0000-00005C2B0000}"/>
    <cellStyle name="쉼표 [0] 4 2" xfId="7374" xr:uid="{00000000-0005-0000-0000-00005D2B0000}"/>
    <cellStyle name="쉼표 [0] 4 2 2" xfId="12559" xr:uid="{00000000-0005-0000-0000-00005E2B0000}"/>
    <cellStyle name="쉼표 [0] 4 2 3" xfId="12558" xr:uid="{00000000-0005-0000-0000-00005F2B0000}"/>
    <cellStyle name="쉼표 [0] 4 2 4" xfId="16576" xr:uid="{00000000-0005-0000-0000-0000602B0000}"/>
    <cellStyle name="쉼표 [0] 4 2 5" xfId="16769" xr:uid="{00000000-0005-0000-0000-0000612B0000}"/>
    <cellStyle name="쉼표 [0] 4 2 6" xfId="16782" xr:uid="{00000000-0005-0000-0000-0000622B0000}"/>
    <cellStyle name="쉼표 [0] 4 2 7" xfId="14687" xr:uid="{00000000-0005-0000-0000-0000632B0000}"/>
    <cellStyle name="쉼표 [0] 4 3" xfId="12560" xr:uid="{00000000-0005-0000-0000-0000642B0000}"/>
    <cellStyle name="쉼표 [0] 4 3 2" xfId="12561" xr:uid="{00000000-0005-0000-0000-0000652B0000}"/>
    <cellStyle name="쉼표 [0] 4 4" xfId="12557" xr:uid="{00000000-0005-0000-0000-0000662B0000}"/>
    <cellStyle name="쉼표 [0] 4 5" xfId="15195" xr:uid="{00000000-0005-0000-0000-0000672B0000}"/>
    <cellStyle name="쉼표 [0] 4 6" xfId="15654" xr:uid="{00000000-0005-0000-0000-0000682B0000}"/>
    <cellStyle name="쉼표 [0] 4 7" xfId="17101" xr:uid="{00000000-0005-0000-0000-0000692B0000}"/>
    <cellStyle name="쉼표 [0] 4 8" xfId="13988" xr:uid="{00000000-0005-0000-0000-00006A2B0000}"/>
    <cellStyle name="쉼표 [0] 5" xfId="1431" xr:uid="{00000000-0005-0000-0000-00006B2B0000}"/>
    <cellStyle name="쉼표 [0] 5 2" xfId="7375" xr:uid="{00000000-0005-0000-0000-00006C2B0000}"/>
    <cellStyle name="쉼표 [0] 5 2 2" xfId="12564" xr:uid="{00000000-0005-0000-0000-00006D2B0000}"/>
    <cellStyle name="쉼표 [0] 5 2 3" xfId="12563" xr:uid="{00000000-0005-0000-0000-00006E2B0000}"/>
    <cellStyle name="쉼표 [0] 5 2 4" xfId="16577" xr:uid="{00000000-0005-0000-0000-00006F2B0000}"/>
    <cellStyle name="쉼표 [0] 5 2 5" xfId="16536" xr:uid="{00000000-0005-0000-0000-0000702B0000}"/>
    <cellStyle name="쉼표 [0] 5 2 6" xfId="16757" xr:uid="{00000000-0005-0000-0000-0000712B0000}"/>
    <cellStyle name="쉼표 [0] 5 2 7" xfId="14688" xr:uid="{00000000-0005-0000-0000-0000722B0000}"/>
    <cellStyle name="쉼표 [0] 5 3" xfId="12565" xr:uid="{00000000-0005-0000-0000-0000732B0000}"/>
    <cellStyle name="쉼표 [0] 5 4" xfId="12562" xr:uid="{00000000-0005-0000-0000-0000742B0000}"/>
    <cellStyle name="쉼표 [0] 5 5" xfId="15196" xr:uid="{00000000-0005-0000-0000-0000752B0000}"/>
    <cellStyle name="쉼표 [0] 5 6" xfId="15653" xr:uid="{00000000-0005-0000-0000-0000762B0000}"/>
    <cellStyle name="쉼표 [0] 5 7" xfId="17102" xr:uid="{00000000-0005-0000-0000-0000772B0000}"/>
    <cellStyle name="쉼표 [0] 5 8" xfId="13989" xr:uid="{00000000-0005-0000-0000-0000782B0000}"/>
    <cellStyle name="쉼표 [0] 6" xfId="1432" xr:uid="{00000000-0005-0000-0000-0000792B0000}"/>
    <cellStyle name="쉼표 [0] 6 2" xfId="12567" xr:uid="{00000000-0005-0000-0000-00007A2B0000}"/>
    <cellStyle name="쉼표 [0] 6 3" xfId="12568" xr:uid="{00000000-0005-0000-0000-00007B2B0000}"/>
    <cellStyle name="쉼표 [0] 6 4" xfId="12566" xr:uid="{00000000-0005-0000-0000-00007C2B0000}"/>
    <cellStyle name="쉼표 [0] 6 5" xfId="15197" xr:uid="{00000000-0005-0000-0000-00007D2B0000}"/>
    <cellStyle name="쉼표 [0] 6 6" xfId="15652" xr:uid="{00000000-0005-0000-0000-00007E2B0000}"/>
    <cellStyle name="쉼표 [0] 6 7" xfId="17103" xr:uid="{00000000-0005-0000-0000-00007F2B0000}"/>
    <cellStyle name="쉼표 [0] 6 8" xfId="13990" xr:uid="{00000000-0005-0000-0000-0000802B0000}"/>
    <cellStyle name="쉼표 [0] 7" xfId="1424" xr:uid="{00000000-0005-0000-0000-0000812B0000}"/>
    <cellStyle name="쉼표 [0] 7 2" xfId="12570" xr:uid="{00000000-0005-0000-0000-0000822B0000}"/>
    <cellStyle name="쉼표 [0] 7 3" xfId="12571" xr:uid="{00000000-0005-0000-0000-0000832B0000}"/>
    <cellStyle name="쉼표 [0] 7 4" xfId="12569" xr:uid="{00000000-0005-0000-0000-0000842B0000}"/>
    <cellStyle name="쉼표 [0] 8" xfId="12572" xr:uid="{00000000-0005-0000-0000-0000852B0000}"/>
    <cellStyle name="쉼표 [0] 8 2" xfId="12573" xr:uid="{00000000-0005-0000-0000-0000862B0000}"/>
    <cellStyle name="쉼표 [0] 9" xfId="12574" xr:uid="{00000000-0005-0000-0000-0000872B0000}"/>
    <cellStyle name="쉼표 [0] 9 2" xfId="12575" xr:uid="{00000000-0005-0000-0000-0000882B0000}"/>
    <cellStyle name="쉼표 [0] 9 3" xfId="12576" xr:uid="{00000000-0005-0000-0000-0000892B0000}"/>
    <cellStyle name="쉼표 3" xfId="1433" xr:uid="{00000000-0005-0000-0000-00008A2B0000}"/>
    <cellStyle name="쉼표 3 2" xfId="15198" xr:uid="{00000000-0005-0000-0000-00008B2B0000}"/>
    <cellStyle name="쉼표 3 3" xfId="15651" xr:uid="{00000000-0005-0000-0000-00008C2B0000}"/>
    <cellStyle name="쉼표 3 4" xfId="17104" xr:uid="{00000000-0005-0000-0000-00008D2B0000}"/>
    <cellStyle name="쉼표 3 5" xfId="13991" xr:uid="{00000000-0005-0000-0000-00008E2B0000}"/>
    <cellStyle name="스타일 1" xfId="1434" xr:uid="{00000000-0005-0000-0000-00008F2B0000}"/>
    <cellStyle name="스타일 1 2" xfId="1435" xr:uid="{00000000-0005-0000-0000-0000902B0000}"/>
    <cellStyle name="스타일 1 2 2" xfId="12578" xr:uid="{00000000-0005-0000-0000-0000912B0000}"/>
    <cellStyle name="스타일 1 2 3" xfId="12579" xr:uid="{00000000-0005-0000-0000-0000922B0000}"/>
    <cellStyle name="스타일 1 2 4" xfId="12577" xr:uid="{00000000-0005-0000-0000-0000932B0000}"/>
    <cellStyle name="스타일 1 3" xfId="7376" xr:uid="{00000000-0005-0000-0000-0000942B0000}"/>
    <cellStyle name="스타일 1 3 2" xfId="12580" xr:uid="{00000000-0005-0000-0000-0000952B0000}"/>
    <cellStyle name="스타일 1 4" xfId="12581" xr:uid="{00000000-0005-0000-0000-0000962B0000}"/>
    <cellStyle name="스타일 10" xfId="1436" xr:uid="{00000000-0005-0000-0000-0000972B0000}"/>
    <cellStyle name="스타일 10 2" xfId="12582" xr:uid="{00000000-0005-0000-0000-0000982B0000}"/>
    <cellStyle name="스타일 11" xfId="1437" xr:uid="{00000000-0005-0000-0000-0000992B0000}"/>
    <cellStyle name="스타일 11 2" xfId="12583" xr:uid="{00000000-0005-0000-0000-00009A2B0000}"/>
    <cellStyle name="스타일 12" xfId="1438" xr:uid="{00000000-0005-0000-0000-00009B2B0000}"/>
    <cellStyle name="스타일 12 2" xfId="12584" xr:uid="{00000000-0005-0000-0000-00009C2B0000}"/>
    <cellStyle name="스타일 13" xfId="1439" xr:uid="{00000000-0005-0000-0000-00009D2B0000}"/>
    <cellStyle name="스타일 13 2" xfId="12585" xr:uid="{00000000-0005-0000-0000-00009E2B0000}"/>
    <cellStyle name="스타일 14" xfId="1440" xr:uid="{00000000-0005-0000-0000-00009F2B0000}"/>
    <cellStyle name="스타일 14 2" xfId="12586" xr:uid="{00000000-0005-0000-0000-0000A02B0000}"/>
    <cellStyle name="스타일 15" xfId="1441" xr:uid="{00000000-0005-0000-0000-0000A12B0000}"/>
    <cellStyle name="스타일 15 2" xfId="12587" xr:uid="{00000000-0005-0000-0000-0000A22B0000}"/>
    <cellStyle name="스타일 16" xfId="1442" xr:uid="{00000000-0005-0000-0000-0000A32B0000}"/>
    <cellStyle name="스타일 16 2" xfId="12588" xr:uid="{00000000-0005-0000-0000-0000A42B0000}"/>
    <cellStyle name="스타일 17" xfId="1443" xr:uid="{00000000-0005-0000-0000-0000A52B0000}"/>
    <cellStyle name="스타일 17 2" xfId="12589" xr:uid="{00000000-0005-0000-0000-0000A62B0000}"/>
    <cellStyle name="스타일 18" xfId="1444" xr:uid="{00000000-0005-0000-0000-0000A72B0000}"/>
    <cellStyle name="스타일 18 2" xfId="12590" xr:uid="{00000000-0005-0000-0000-0000A82B0000}"/>
    <cellStyle name="스타일 19" xfId="1445" xr:uid="{00000000-0005-0000-0000-0000A92B0000}"/>
    <cellStyle name="스타일 2" xfId="1446" xr:uid="{00000000-0005-0000-0000-0000AA2B0000}"/>
    <cellStyle name="스타일 2 2" xfId="1447" xr:uid="{00000000-0005-0000-0000-0000AB2B0000}"/>
    <cellStyle name="스타일 2 2 2" xfId="12592" xr:uid="{00000000-0005-0000-0000-0000AC2B0000}"/>
    <cellStyle name="스타일 2 3" xfId="12593" xr:uid="{00000000-0005-0000-0000-0000AD2B0000}"/>
    <cellStyle name="스타일 2 4" xfId="12591" xr:uid="{00000000-0005-0000-0000-0000AE2B0000}"/>
    <cellStyle name="스타일 20" xfId="1448" xr:uid="{00000000-0005-0000-0000-0000AF2B0000}"/>
    <cellStyle name="스타일 21" xfId="1449" xr:uid="{00000000-0005-0000-0000-0000B02B0000}"/>
    <cellStyle name="스타일 22" xfId="1450" xr:uid="{00000000-0005-0000-0000-0000B12B0000}"/>
    <cellStyle name="스타일 23" xfId="1451" xr:uid="{00000000-0005-0000-0000-0000B22B0000}"/>
    <cellStyle name="스타일 24" xfId="1452" xr:uid="{00000000-0005-0000-0000-0000B32B0000}"/>
    <cellStyle name="스타일 25" xfId="1453" xr:uid="{00000000-0005-0000-0000-0000B42B0000}"/>
    <cellStyle name="스타일 26" xfId="1454" xr:uid="{00000000-0005-0000-0000-0000B52B0000}"/>
    <cellStyle name="스타일 27" xfId="1455" xr:uid="{00000000-0005-0000-0000-0000B62B0000}"/>
    <cellStyle name="스타일 28" xfId="1456" xr:uid="{00000000-0005-0000-0000-0000B72B0000}"/>
    <cellStyle name="스타일 29" xfId="1457" xr:uid="{00000000-0005-0000-0000-0000B82B0000}"/>
    <cellStyle name="스타일 3" xfId="1458" xr:uid="{00000000-0005-0000-0000-0000B92B0000}"/>
    <cellStyle name="스타일 3 2" xfId="1459" xr:uid="{00000000-0005-0000-0000-0000BA2B0000}"/>
    <cellStyle name="스타일 3 3" xfId="12594" xr:uid="{00000000-0005-0000-0000-0000BB2B0000}"/>
    <cellStyle name="스타일 30" xfId="1460" xr:uid="{00000000-0005-0000-0000-0000BC2B0000}"/>
    <cellStyle name="스타일 31" xfId="1461" xr:uid="{00000000-0005-0000-0000-0000BD2B0000}"/>
    <cellStyle name="스타일 32" xfId="1462" xr:uid="{00000000-0005-0000-0000-0000BE2B0000}"/>
    <cellStyle name="스타일 33" xfId="1463" xr:uid="{00000000-0005-0000-0000-0000BF2B0000}"/>
    <cellStyle name="스타일 34" xfId="1464" xr:uid="{00000000-0005-0000-0000-0000C02B0000}"/>
    <cellStyle name="스타일 35" xfId="1465" xr:uid="{00000000-0005-0000-0000-0000C12B0000}"/>
    <cellStyle name="스타일 36" xfId="1466" xr:uid="{00000000-0005-0000-0000-0000C22B0000}"/>
    <cellStyle name="스타일 37" xfId="1467" xr:uid="{00000000-0005-0000-0000-0000C32B0000}"/>
    <cellStyle name="스타일 38" xfId="1468" xr:uid="{00000000-0005-0000-0000-0000C42B0000}"/>
    <cellStyle name="스타일 39" xfId="1469" xr:uid="{00000000-0005-0000-0000-0000C52B0000}"/>
    <cellStyle name="스타일 4" xfId="1470" xr:uid="{00000000-0005-0000-0000-0000C62B0000}"/>
    <cellStyle name="스타일 4 2" xfId="1471" xr:uid="{00000000-0005-0000-0000-0000C72B0000}"/>
    <cellStyle name="스타일 4 3" xfId="12595" xr:uid="{00000000-0005-0000-0000-0000C82B0000}"/>
    <cellStyle name="스타일 40" xfId="1472" xr:uid="{00000000-0005-0000-0000-0000C92B0000}"/>
    <cellStyle name="스타일 41" xfId="1473" xr:uid="{00000000-0005-0000-0000-0000CA2B0000}"/>
    <cellStyle name="스타일 42" xfId="1474" xr:uid="{00000000-0005-0000-0000-0000CB2B0000}"/>
    <cellStyle name="스타일 43" xfId="1475" xr:uid="{00000000-0005-0000-0000-0000CC2B0000}"/>
    <cellStyle name="스타일 44" xfId="1476" xr:uid="{00000000-0005-0000-0000-0000CD2B0000}"/>
    <cellStyle name="스타일 45" xfId="1477" xr:uid="{00000000-0005-0000-0000-0000CE2B0000}"/>
    <cellStyle name="스타일 46" xfId="1478" xr:uid="{00000000-0005-0000-0000-0000CF2B0000}"/>
    <cellStyle name="스타일 5" xfId="1479" xr:uid="{00000000-0005-0000-0000-0000D02B0000}"/>
    <cellStyle name="스타일 5 2" xfId="12596" xr:uid="{00000000-0005-0000-0000-0000D12B0000}"/>
    <cellStyle name="스타일 6" xfId="1480" xr:uid="{00000000-0005-0000-0000-0000D22B0000}"/>
    <cellStyle name="스타일 6 2" xfId="12597" xr:uid="{00000000-0005-0000-0000-0000D32B0000}"/>
    <cellStyle name="스타일 7" xfId="1481" xr:uid="{00000000-0005-0000-0000-0000D42B0000}"/>
    <cellStyle name="스타일 7 2" xfId="12598" xr:uid="{00000000-0005-0000-0000-0000D52B0000}"/>
    <cellStyle name="스타일 8" xfId="1482" xr:uid="{00000000-0005-0000-0000-0000D62B0000}"/>
    <cellStyle name="스타일 8 2" xfId="12599" xr:uid="{00000000-0005-0000-0000-0000D72B0000}"/>
    <cellStyle name="스타일 9" xfId="1483" xr:uid="{00000000-0005-0000-0000-0000D82B0000}"/>
    <cellStyle name="스타일 9 2" xfId="12600" xr:uid="{00000000-0005-0000-0000-0000D92B0000}"/>
    <cellStyle name="안건회계법인" xfId="1484" xr:uid="{00000000-0005-0000-0000-0000DA2B0000}"/>
    <cellStyle name="안건회계법인 2" xfId="12601" xr:uid="{00000000-0005-0000-0000-0000DB2B0000}"/>
    <cellStyle name="연결된 셀 2" xfId="7377" xr:uid="{00000000-0005-0000-0000-0000DC2B0000}"/>
    <cellStyle name="연결된 셀 2 2" xfId="12602" xr:uid="{00000000-0005-0000-0000-0000DD2B0000}"/>
    <cellStyle name="연결된 셀 3" xfId="7378" xr:uid="{00000000-0005-0000-0000-0000DE2B0000}"/>
    <cellStyle name="연결된 셀 3 2" xfId="12603" xr:uid="{00000000-0005-0000-0000-0000DF2B0000}"/>
    <cellStyle name="열어본 하이퍼링크" xfId="12604" xr:uid="{00000000-0005-0000-0000-0000E02B0000}"/>
    <cellStyle name="왼쪽2" xfId="1485" xr:uid="{00000000-0005-0000-0000-0000E12B0000}"/>
    <cellStyle name="왼쪽2 2" xfId="12605" xr:uid="{00000000-0005-0000-0000-0000E22B0000}"/>
    <cellStyle name="요약 2" xfId="7379" xr:uid="{00000000-0005-0000-0000-0000E32B0000}"/>
    <cellStyle name="요약 2 2" xfId="12606" xr:uid="{00000000-0005-0000-0000-0000E42B0000}"/>
    <cellStyle name="요약 3" xfId="7380" xr:uid="{00000000-0005-0000-0000-0000E52B0000}"/>
    <cellStyle name="요약 3 2" xfId="12607" xr:uid="{00000000-0005-0000-0000-0000E62B0000}"/>
    <cellStyle name="우괄호_박심배수구조물공" xfId="1486" xr:uid="{00000000-0005-0000-0000-0000E72B0000}"/>
    <cellStyle name="우측양괄호" xfId="1487" xr:uid="{00000000-0005-0000-0000-0000E82B0000}"/>
    <cellStyle name="우측양괄호 2" xfId="12608" xr:uid="{00000000-0005-0000-0000-0000E92B0000}"/>
    <cellStyle name="원" xfId="1488" xr:uid="{00000000-0005-0000-0000-0000EA2B0000}"/>
    <cellStyle name="원 2" xfId="1489" xr:uid="{00000000-0005-0000-0000-0000EB2B0000}"/>
    <cellStyle name="원 2 2" xfId="12610" xr:uid="{00000000-0005-0000-0000-0000EC2B0000}"/>
    <cellStyle name="원 3" xfId="12611" xr:uid="{00000000-0005-0000-0000-0000ED2B0000}"/>
    <cellStyle name="원 4" xfId="12612" xr:uid="{00000000-0005-0000-0000-0000EE2B0000}"/>
    <cellStyle name="원 5" xfId="12609" xr:uid="{00000000-0005-0000-0000-0000EF2B0000}"/>
    <cellStyle name="원_0008금감원통합감독검사정보시스템" xfId="12613" xr:uid="{00000000-0005-0000-0000-0000F02B0000}"/>
    <cellStyle name="원_0008금감원통합감독검사정보시스템 2" xfId="12614" xr:uid="{00000000-0005-0000-0000-0000F12B0000}"/>
    <cellStyle name="원_0008금감원통합감독검사정보시스템 3" xfId="12615" xr:uid="{00000000-0005-0000-0000-0000F22B0000}"/>
    <cellStyle name="원_0009김포공항LED교체공사(광일)" xfId="12616" xr:uid="{00000000-0005-0000-0000-0000F32B0000}"/>
    <cellStyle name="원_0009김포공항LED교체공사(광일) 2" xfId="12617" xr:uid="{00000000-0005-0000-0000-0000F42B0000}"/>
    <cellStyle name="원_0009김포공항LED교체공사(광일) 3" xfId="12618" xr:uid="{00000000-0005-0000-0000-0000F52B0000}"/>
    <cellStyle name="원_0011KIST소각설비제작설치" xfId="12619" xr:uid="{00000000-0005-0000-0000-0000F62B0000}"/>
    <cellStyle name="원_0011KIST소각설비제작설치 2" xfId="12620" xr:uid="{00000000-0005-0000-0000-0000F72B0000}"/>
    <cellStyle name="원_0011KIST소각설비제작설치 3" xfId="12621" xr:uid="{00000000-0005-0000-0000-0000F82B0000}"/>
    <cellStyle name="원_0011긴급전화기정산(99년형광일)" xfId="12622" xr:uid="{00000000-0005-0000-0000-0000F92B0000}"/>
    <cellStyle name="원_0011긴급전화기정산(99년형광일) 2" xfId="12623" xr:uid="{00000000-0005-0000-0000-0000FA2B0000}"/>
    <cellStyle name="원_0011긴급전화기정산(99년형광일) 3" xfId="12624" xr:uid="{00000000-0005-0000-0000-0000FB2B0000}"/>
    <cellStyle name="원_0011부산종합경기장전광판" xfId="12625" xr:uid="{00000000-0005-0000-0000-0000FC2B0000}"/>
    <cellStyle name="원_0011부산종합경기장전광판 2" xfId="12626" xr:uid="{00000000-0005-0000-0000-0000FD2B0000}"/>
    <cellStyle name="원_0011부산종합경기장전광판 3" xfId="12627" xr:uid="{00000000-0005-0000-0000-0000FE2B0000}"/>
    <cellStyle name="원_0012문화유적지표석제작설치" xfId="12628" xr:uid="{00000000-0005-0000-0000-0000FF2B0000}"/>
    <cellStyle name="원_0012문화유적지표석제작설치 2" xfId="12629" xr:uid="{00000000-0005-0000-0000-0000002C0000}"/>
    <cellStyle name="원_0012문화유적지표석제작설치 3" xfId="12630" xr:uid="{00000000-0005-0000-0000-0000012C0000}"/>
    <cellStyle name="원_0102국제조명신공항분수조명" xfId="12631" xr:uid="{00000000-0005-0000-0000-0000022C0000}"/>
    <cellStyle name="원_0102국제조명신공항분수조명 2" xfId="12632" xr:uid="{00000000-0005-0000-0000-0000032C0000}"/>
    <cellStyle name="원_0102국제조명신공항분수조명 3" xfId="12633" xr:uid="{00000000-0005-0000-0000-0000042C0000}"/>
    <cellStyle name="원_0103회전식현수막게시대제작설치" xfId="12634" xr:uid="{00000000-0005-0000-0000-0000052C0000}"/>
    <cellStyle name="원_0103회전식현수막게시대제작설치 2" xfId="12635" xr:uid="{00000000-0005-0000-0000-0000062C0000}"/>
    <cellStyle name="원_0103회전식현수막게시대제작설치 3" xfId="12636" xr:uid="{00000000-0005-0000-0000-0000072C0000}"/>
    <cellStyle name="원_0104포항시침출수처리시스템" xfId="12637" xr:uid="{00000000-0005-0000-0000-0000082C0000}"/>
    <cellStyle name="원_0104포항시침출수처리시스템 2" xfId="12638" xr:uid="{00000000-0005-0000-0000-0000092C0000}"/>
    <cellStyle name="원_0104포항시침출수처리시스템 3" xfId="12639" xr:uid="{00000000-0005-0000-0000-00000A2C0000}"/>
    <cellStyle name="원_0105담배자판기개조원가" xfId="12640" xr:uid="{00000000-0005-0000-0000-00000B2C0000}"/>
    <cellStyle name="원_0105담배자판기개조원가 2" xfId="12641" xr:uid="{00000000-0005-0000-0000-00000C2C0000}"/>
    <cellStyle name="원_0105담배자판기개조원가 3" xfId="12642" xr:uid="{00000000-0005-0000-0000-00000D2C0000}"/>
    <cellStyle name="원_0106LG인버터냉난방기제작-1" xfId="12643" xr:uid="{00000000-0005-0000-0000-00000E2C0000}"/>
    <cellStyle name="원_0106LG인버터냉난방기제작-1 2" xfId="12644" xr:uid="{00000000-0005-0000-0000-00000F2C0000}"/>
    <cellStyle name="원_0106LG인버터냉난방기제작-1 3" xfId="12645" xr:uid="{00000000-0005-0000-0000-0000102C0000}"/>
    <cellStyle name="원_0107광전송장비구매설치" xfId="12646" xr:uid="{00000000-0005-0000-0000-0000112C0000}"/>
    <cellStyle name="원_0107광전송장비구매설치 2" xfId="12647" xr:uid="{00000000-0005-0000-0000-0000122C0000}"/>
    <cellStyle name="원_0107광전송장비구매설치 3" xfId="12648" xr:uid="{00000000-0005-0000-0000-0000132C0000}"/>
    <cellStyle name="원_0107도공IBS설비SW부문(참조)" xfId="12649" xr:uid="{00000000-0005-0000-0000-0000142C0000}"/>
    <cellStyle name="원_0107도공IBS설비SW부문(참조) 2" xfId="12650" xr:uid="{00000000-0005-0000-0000-0000152C0000}"/>
    <cellStyle name="원_0107도공IBS설비SW부문(참조) 3" xfId="12651" xr:uid="{00000000-0005-0000-0000-0000162C0000}"/>
    <cellStyle name="원_0107문화재복원용목재-8월6일" xfId="12652" xr:uid="{00000000-0005-0000-0000-0000172C0000}"/>
    <cellStyle name="원_0107문화재복원용목재-8월6일 2" xfId="12653" xr:uid="{00000000-0005-0000-0000-0000182C0000}"/>
    <cellStyle name="원_0107문화재복원용목재-8월6일 3" xfId="12654" xr:uid="{00000000-0005-0000-0000-0000192C0000}"/>
    <cellStyle name="원_0107포천영중수배전반(제조,설치)" xfId="12655" xr:uid="{00000000-0005-0000-0000-00001A2C0000}"/>
    <cellStyle name="원_0107포천영중수배전반(제조,설치) 2" xfId="12656" xr:uid="{00000000-0005-0000-0000-00001B2C0000}"/>
    <cellStyle name="원_0107포천영중수배전반(제조,설치) 3" xfId="12657" xr:uid="{00000000-0005-0000-0000-00001C2C0000}"/>
    <cellStyle name="원_0108농기반미곡건조기제작설치" xfId="12658" xr:uid="{00000000-0005-0000-0000-00001D2C0000}"/>
    <cellStyle name="원_0108농기반미곡건조기제작설치 2" xfId="12659" xr:uid="{00000000-0005-0000-0000-00001E2C0000}"/>
    <cellStyle name="원_0108농기반미곡건조기제작설치 3" xfId="12660" xr:uid="{00000000-0005-0000-0000-00001F2C0000}"/>
    <cellStyle name="원_0108담배인삼공사영업춘추복" xfId="12661" xr:uid="{00000000-0005-0000-0000-0000202C0000}"/>
    <cellStyle name="원_0108담배인삼공사영업춘추복 2" xfId="12662" xr:uid="{00000000-0005-0000-0000-0000212C0000}"/>
    <cellStyle name="원_0108담배인삼공사영업춘추복 3" xfId="12663" xr:uid="{00000000-0005-0000-0000-0000222C0000}"/>
    <cellStyle name="원_0108한국전기교통-LED교통신호등((원본))" xfId="12664" xr:uid="{00000000-0005-0000-0000-0000232C0000}"/>
    <cellStyle name="원_0108한국전기교통-LED교통신호등((원본)) 2" xfId="12665" xr:uid="{00000000-0005-0000-0000-0000242C0000}"/>
    <cellStyle name="원_0108한국전기교통-LED교통신호등((원본)) 3" xfId="12666" xr:uid="{00000000-0005-0000-0000-0000252C0000}"/>
    <cellStyle name="원_0111해양수산부등명기제작" xfId="12667" xr:uid="{00000000-0005-0000-0000-0000262C0000}"/>
    <cellStyle name="원_0111해양수산부등명기제작 2" xfId="12668" xr:uid="{00000000-0005-0000-0000-0000272C0000}"/>
    <cellStyle name="원_0111해양수산부등명기제작 3" xfId="12669" xr:uid="{00000000-0005-0000-0000-0000282C0000}"/>
    <cellStyle name="원_0111핸디소프트-전자표준문서시스템" xfId="12670" xr:uid="{00000000-0005-0000-0000-0000292C0000}"/>
    <cellStyle name="원_0111핸디소프트-전자표준문서시스템 2" xfId="12671" xr:uid="{00000000-0005-0000-0000-00002A2C0000}"/>
    <cellStyle name="원_0111핸디소프트-전자표준문서시스템 3" xfId="12672" xr:uid="{00000000-0005-0000-0000-00002B2C0000}"/>
    <cellStyle name="원_0112금감원사무자동화시스템" xfId="12673" xr:uid="{00000000-0005-0000-0000-00002C2C0000}"/>
    <cellStyle name="원_0112금감원사무자동화시스템 2" xfId="12674" xr:uid="{00000000-0005-0000-0000-00002D2C0000}"/>
    <cellStyle name="원_0112금감원사무자동화시스템 3" xfId="12675" xr:uid="{00000000-0005-0000-0000-00002E2C0000}"/>
    <cellStyle name="원_0112수도권매립지SW원가" xfId="12676" xr:uid="{00000000-0005-0000-0000-00002F2C0000}"/>
    <cellStyle name="원_0112수도권매립지SW원가 2" xfId="12677" xr:uid="{00000000-0005-0000-0000-0000302C0000}"/>
    <cellStyle name="원_0112수도권매립지SW원가 3" xfId="12678" xr:uid="{00000000-0005-0000-0000-0000312C0000}"/>
    <cellStyle name="원_0112중고원-HRD종합정보망구축(完)" xfId="12679" xr:uid="{00000000-0005-0000-0000-0000322C0000}"/>
    <cellStyle name="원_0112중고원-HRD종합정보망구축(完) 2" xfId="12680" xr:uid="{00000000-0005-0000-0000-0000332C0000}"/>
    <cellStyle name="원_0112중고원-HRD종합정보망구축(完) 3" xfId="12681" xr:uid="{00000000-0005-0000-0000-0000342C0000}"/>
    <cellStyle name="원_0201종합예술회관의자제작설치-1" xfId="12682" xr:uid="{00000000-0005-0000-0000-0000352C0000}"/>
    <cellStyle name="원_0201종합예술회관의자제작설치-1 2" xfId="12683" xr:uid="{00000000-0005-0000-0000-0000362C0000}"/>
    <cellStyle name="원_0201종합예술회관의자제작설치-1 3" xfId="12684" xr:uid="{00000000-0005-0000-0000-0000372C0000}"/>
    <cellStyle name="원_0202마사회근무복" xfId="12685" xr:uid="{00000000-0005-0000-0000-0000382C0000}"/>
    <cellStyle name="원_0202마사회근무복 2" xfId="12686" xr:uid="{00000000-0005-0000-0000-0000392C0000}"/>
    <cellStyle name="원_0202마사회근무복 3" xfId="12687" xr:uid="{00000000-0005-0000-0000-00003A2C0000}"/>
    <cellStyle name="원_0202부경교재-승강칠판" xfId="12688" xr:uid="{00000000-0005-0000-0000-00003B2C0000}"/>
    <cellStyle name="원_0202부경교재-승강칠판 2" xfId="12689" xr:uid="{00000000-0005-0000-0000-00003C2C0000}"/>
    <cellStyle name="원_0202부경교재-승강칠판 3" xfId="12690" xr:uid="{00000000-0005-0000-0000-00003D2C0000}"/>
    <cellStyle name="원_0204한국석묘납골함-1규격" xfId="12691" xr:uid="{00000000-0005-0000-0000-00003E2C0000}"/>
    <cellStyle name="원_0204한국석묘납골함-1규격 2" xfId="12692" xr:uid="{00000000-0005-0000-0000-00003F2C0000}"/>
    <cellStyle name="원_0204한국석묘납골함-1규격 3" xfId="12693" xr:uid="{00000000-0005-0000-0000-0000402C0000}"/>
    <cellStyle name="원_0206금감원금융정보교환망재구축" xfId="12694" xr:uid="{00000000-0005-0000-0000-0000412C0000}"/>
    <cellStyle name="원_0206금감원금융정보교환망재구축 2" xfId="12695" xr:uid="{00000000-0005-0000-0000-0000422C0000}"/>
    <cellStyle name="원_0206금감원금융정보교환망재구축 3" xfId="12696" xr:uid="{00000000-0005-0000-0000-0000432C0000}"/>
    <cellStyle name="원_0206정통부수납장표기기제작설치" xfId="12697" xr:uid="{00000000-0005-0000-0000-0000442C0000}"/>
    <cellStyle name="원_0206정통부수납장표기기제작설치 2" xfId="12698" xr:uid="{00000000-0005-0000-0000-0000452C0000}"/>
    <cellStyle name="원_0206정통부수납장표기기제작설치 3" xfId="12699" xr:uid="{00000000-0005-0000-0000-0000462C0000}"/>
    <cellStyle name="원_0207담배인삼공사-담요" xfId="12700" xr:uid="{00000000-0005-0000-0000-0000472C0000}"/>
    <cellStyle name="원_0207담배인삼공사-담요 2" xfId="12701" xr:uid="{00000000-0005-0000-0000-0000482C0000}"/>
    <cellStyle name="원_0207담배인삼공사-담요 3" xfId="12702" xr:uid="{00000000-0005-0000-0000-0000492C0000}"/>
    <cellStyle name="원_0208레비텍-다층여과기설계변경" xfId="12703" xr:uid="{00000000-0005-0000-0000-00004A2C0000}"/>
    <cellStyle name="원_0208레비텍-다층여과기설계변경 2" xfId="12704" xr:uid="{00000000-0005-0000-0000-00004B2C0000}"/>
    <cellStyle name="원_0208레비텍-다층여과기설계변경 3" xfId="12705" xr:uid="{00000000-0005-0000-0000-00004C2C0000}"/>
    <cellStyle name="원_0209이산화염소발생기-설치(50K)" xfId="12706" xr:uid="{00000000-0005-0000-0000-00004D2C0000}"/>
    <cellStyle name="원_0209이산화염소발생기-설치(50K) 2" xfId="12707" xr:uid="{00000000-0005-0000-0000-00004E2C0000}"/>
    <cellStyle name="원_0209이산화염소발생기-설치(50K) 3" xfId="12708" xr:uid="{00000000-0005-0000-0000-00004F2C0000}"/>
    <cellStyle name="원_0210현대정보기술-TD이중계" xfId="12709" xr:uid="{00000000-0005-0000-0000-0000502C0000}"/>
    <cellStyle name="원_0210현대정보기술-TD이중계 2" xfId="12710" xr:uid="{00000000-0005-0000-0000-0000512C0000}"/>
    <cellStyle name="원_0210현대정보기술-TD이중계 3" xfId="12711" xr:uid="{00000000-0005-0000-0000-0000522C0000}"/>
    <cellStyle name="원_0211조달청-#1대북지원사업정산(1월7일)" xfId="12712" xr:uid="{00000000-0005-0000-0000-0000532C0000}"/>
    <cellStyle name="원_0211조달청-#1대북지원사업정산(1월7일) 2" xfId="12713" xr:uid="{00000000-0005-0000-0000-0000542C0000}"/>
    <cellStyle name="원_0211조달청-#1대북지원사업정산(1월7일) 3" xfId="12714" xr:uid="{00000000-0005-0000-0000-0000552C0000}"/>
    <cellStyle name="원_0212금감원-법규정보시스템(完)" xfId="12715" xr:uid="{00000000-0005-0000-0000-0000562C0000}"/>
    <cellStyle name="원_0212금감원-법규정보시스템(完) 2" xfId="12716" xr:uid="{00000000-0005-0000-0000-0000572C0000}"/>
    <cellStyle name="원_0212금감원-법규정보시스템(完) 3" xfId="12717" xr:uid="{00000000-0005-0000-0000-0000582C0000}"/>
    <cellStyle name="원_0301교통방송-CCTV유지보수" xfId="12718" xr:uid="{00000000-0005-0000-0000-0000592C0000}"/>
    <cellStyle name="원_0301교통방송-CCTV유지보수 2" xfId="12719" xr:uid="{00000000-0005-0000-0000-00005A2C0000}"/>
    <cellStyle name="원_0301교통방송-CCTV유지보수 3" xfId="12720" xr:uid="{00000000-0005-0000-0000-00005B2C0000}"/>
    <cellStyle name="원_0302인천경찰청-무인단속기위탁관리" xfId="12721" xr:uid="{00000000-0005-0000-0000-00005C2C0000}"/>
    <cellStyle name="원_0302인천경찰청-무인단속기위탁관리 2" xfId="12722" xr:uid="{00000000-0005-0000-0000-00005D2C0000}"/>
    <cellStyle name="원_0302인천경찰청-무인단속기위탁관리 3" xfId="12723" xr:uid="{00000000-0005-0000-0000-00005E2C0000}"/>
    <cellStyle name="원_0302조달청-대북지원2차(안성연)" xfId="12724" xr:uid="{00000000-0005-0000-0000-00005F2C0000}"/>
    <cellStyle name="원_0302조달청-대북지원2차(안성연) 2" xfId="12725" xr:uid="{00000000-0005-0000-0000-0000602C0000}"/>
    <cellStyle name="원_0302조달청-대북지원2차(안성연) 3" xfId="12726" xr:uid="{00000000-0005-0000-0000-0000612C0000}"/>
    <cellStyle name="원_0302조달청-대북지원2차(최수현)" xfId="12727" xr:uid="{00000000-0005-0000-0000-0000622C0000}"/>
    <cellStyle name="원_0302조달청-대북지원2차(최수현) 2" xfId="12728" xr:uid="{00000000-0005-0000-0000-0000632C0000}"/>
    <cellStyle name="원_0302조달청-대북지원2차(최수현) 3" xfId="12729" xr:uid="{00000000-0005-0000-0000-0000642C0000}"/>
    <cellStyle name="원_0302표준문서-쌍용정보통신(신)" xfId="12730" xr:uid="{00000000-0005-0000-0000-0000652C0000}"/>
    <cellStyle name="원_0302표준문서-쌍용정보통신(신) 2" xfId="12731" xr:uid="{00000000-0005-0000-0000-0000662C0000}"/>
    <cellStyle name="원_0302표준문서-쌍용정보통신(신) 3" xfId="12732" xr:uid="{00000000-0005-0000-0000-0000672C0000}"/>
    <cellStyle name="원_0304소프트파워-정부표준전자문서시스템" xfId="12733" xr:uid="{00000000-0005-0000-0000-0000682C0000}"/>
    <cellStyle name="원_0304소프트파워-정부표준전자문서시스템 2" xfId="12734" xr:uid="{00000000-0005-0000-0000-0000692C0000}"/>
    <cellStyle name="원_0304소프트파워-정부표준전자문서시스템 3" xfId="12735" xr:uid="{00000000-0005-0000-0000-00006A2C0000}"/>
    <cellStyle name="원_0304소프트파워-정부표준전자문서시스템(完)" xfId="12736" xr:uid="{00000000-0005-0000-0000-00006B2C0000}"/>
    <cellStyle name="원_0304소프트파워-정부표준전자문서시스템(完) 2" xfId="12737" xr:uid="{00000000-0005-0000-0000-00006C2C0000}"/>
    <cellStyle name="원_0304소프트파워-정부표준전자문서시스템(完) 3" xfId="12738" xr:uid="{00000000-0005-0000-0000-00006D2C0000}"/>
    <cellStyle name="원_0304철도청-주변환장치-1" xfId="12739" xr:uid="{00000000-0005-0000-0000-00006E2C0000}"/>
    <cellStyle name="원_0304철도청-주변환장치-1 2" xfId="12740" xr:uid="{00000000-0005-0000-0000-00006F2C0000}"/>
    <cellStyle name="원_0304철도청-주변환장치-1 3" xfId="12741" xr:uid="{00000000-0005-0000-0000-0000702C0000}"/>
    <cellStyle name="원_0305금감원-금융통계정보시스템구축(完)" xfId="12742" xr:uid="{00000000-0005-0000-0000-0000712C0000}"/>
    <cellStyle name="원_0305금감원-금융통계정보시스템구축(完) 2" xfId="12743" xr:uid="{00000000-0005-0000-0000-0000722C0000}"/>
    <cellStyle name="원_0305금감원-금융통계정보시스템구축(完) 3" xfId="12744" xr:uid="{00000000-0005-0000-0000-0000732C0000}"/>
    <cellStyle name="원_0305제낭조합-면범포지" xfId="12745" xr:uid="{00000000-0005-0000-0000-0000742C0000}"/>
    <cellStyle name="원_0305제낭조합-면범포지 2" xfId="12746" xr:uid="{00000000-0005-0000-0000-0000752C0000}"/>
    <cellStyle name="원_0305제낭조합-면범포지 3" xfId="12747" xr:uid="{00000000-0005-0000-0000-0000762C0000}"/>
    <cellStyle name="원_0306제낭공업협동조합-면범포지원단(경비까지)" xfId="12748" xr:uid="{00000000-0005-0000-0000-0000772C0000}"/>
    <cellStyle name="원_0306제낭공업협동조합-면범포지원단(경비까지) 2" xfId="12749" xr:uid="{00000000-0005-0000-0000-0000782C0000}"/>
    <cellStyle name="원_0306제낭공업협동조합-면범포지원단(경비까지) 3" xfId="12750" xr:uid="{00000000-0005-0000-0000-0000792C0000}"/>
    <cellStyle name="원_0307경찰청-무인교통단속표준SW개발용역(完)" xfId="12751" xr:uid="{00000000-0005-0000-0000-00007A2C0000}"/>
    <cellStyle name="원_0307경찰청-무인교통단속표준SW개발용역(完) 2" xfId="12752" xr:uid="{00000000-0005-0000-0000-00007B2C0000}"/>
    <cellStyle name="원_0307경찰청-무인교통단속표준SW개발용역(完) 3" xfId="12753" xr:uid="{00000000-0005-0000-0000-00007C2C0000}"/>
    <cellStyle name="원_0308조달청-#8대북지원사업정산" xfId="12754" xr:uid="{00000000-0005-0000-0000-00007D2C0000}"/>
    <cellStyle name="원_0308조달청-#8대북지원사업정산 2" xfId="12755" xr:uid="{00000000-0005-0000-0000-00007E2C0000}"/>
    <cellStyle name="원_0308조달청-#8대북지원사업정산 3" xfId="12756" xr:uid="{00000000-0005-0000-0000-00007F2C0000}"/>
    <cellStyle name="원_0309두합크린텍-설치원가" xfId="12757" xr:uid="{00000000-0005-0000-0000-0000802C0000}"/>
    <cellStyle name="원_0309두합크린텍-설치원가 2" xfId="12758" xr:uid="{00000000-0005-0000-0000-0000812C0000}"/>
    <cellStyle name="원_0309두합크린텍-설치원가 3" xfId="12759" xr:uid="{00000000-0005-0000-0000-0000822C0000}"/>
    <cellStyle name="원_0309조달청-#9대북지원사업정산" xfId="12760" xr:uid="{00000000-0005-0000-0000-0000832C0000}"/>
    <cellStyle name="원_0309조달청-#9대북지원사업정산 2" xfId="12761" xr:uid="{00000000-0005-0000-0000-0000842C0000}"/>
    <cellStyle name="원_0309조달청-#9대북지원사업정산 3" xfId="12762" xr:uid="{00000000-0005-0000-0000-0000852C0000}"/>
    <cellStyle name="원_0310여주상수도-탈수기(유천ENG)" xfId="12763" xr:uid="{00000000-0005-0000-0000-0000862C0000}"/>
    <cellStyle name="원_0310여주상수도-탈수기(유천ENG) 2" xfId="12764" xr:uid="{00000000-0005-0000-0000-0000872C0000}"/>
    <cellStyle name="원_0310여주상수도-탈수기(유천ENG) 3" xfId="12765" xr:uid="{00000000-0005-0000-0000-0000882C0000}"/>
    <cellStyle name="원_0311대기해양작업시간" xfId="12766" xr:uid="{00000000-0005-0000-0000-0000892C0000}"/>
    <cellStyle name="원_0311대기해양작업시간 2" xfId="12767" xr:uid="{00000000-0005-0000-0000-00008A2C0000}"/>
    <cellStyle name="원_0311대기해양작업시간 3" xfId="12768" xr:uid="{00000000-0005-0000-0000-00008B2C0000}"/>
    <cellStyle name="원_0311대기해양중형등명기" xfId="12769" xr:uid="{00000000-0005-0000-0000-00008C2C0000}"/>
    <cellStyle name="원_0311대기해양중형등명기 2" xfId="12770" xr:uid="{00000000-0005-0000-0000-00008D2C0000}"/>
    <cellStyle name="원_0311대기해양중형등명기 3" xfId="12771" xr:uid="{00000000-0005-0000-0000-00008E2C0000}"/>
    <cellStyle name="원_0312국민체육진흥공단-전기부문" xfId="12772" xr:uid="{00000000-0005-0000-0000-00008F2C0000}"/>
    <cellStyle name="원_0312국민체육진흥공단-전기부문 2" xfId="12773" xr:uid="{00000000-0005-0000-0000-0000902C0000}"/>
    <cellStyle name="원_0312국민체육진흥공단-전기부문 3" xfId="12774" xr:uid="{00000000-0005-0000-0000-0000912C0000}"/>
    <cellStyle name="원_0312대기해양-중형등명기제작설치" xfId="12775" xr:uid="{00000000-0005-0000-0000-0000922C0000}"/>
    <cellStyle name="원_0312대기해양-중형등명기제작설치 2" xfId="12776" xr:uid="{00000000-0005-0000-0000-0000932C0000}"/>
    <cellStyle name="원_0312대기해양-중형등명기제작설치 3" xfId="12777" xr:uid="{00000000-0005-0000-0000-0000942C0000}"/>
    <cellStyle name="원_0312라이준-칼라아스콘4규격" xfId="12778" xr:uid="{00000000-0005-0000-0000-0000952C0000}"/>
    <cellStyle name="원_0312라이준-칼라아스콘4규격 2" xfId="12779" xr:uid="{00000000-0005-0000-0000-0000962C0000}"/>
    <cellStyle name="원_0312라이준-칼라아스콘4규격 3" xfId="12780" xr:uid="{00000000-0005-0000-0000-0000972C0000}"/>
    <cellStyle name="원_0401집진기프로그램SW개발비산정" xfId="12781" xr:uid="{00000000-0005-0000-0000-0000982C0000}"/>
    <cellStyle name="원_0401집진기프로그램SW개발비산정 2" xfId="12782" xr:uid="{00000000-0005-0000-0000-0000992C0000}"/>
    <cellStyle name="원_0401집진기프로그램SW개발비산정 3" xfId="12783" xr:uid="{00000000-0005-0000-0000-00009A2C0000}"/>
    <cellStyle name="원_1.골지내역(업)" xfId="1490" xr:uid="{00000000-0005-0000-0000-00009B2C0000}"/>
    <cellStyle name="원_1호도로토공(1차)" xfId="1491" xr:uid="{00000000-0005-0000-0000-00009C2C0000}"/>
    <cellStyle name="원_2.골지수량" xfId="1492" xr:uid="{00000000-0005-0000-0000-00009D2C0000}"/>
    <cellStyle name="원_2001-06조달청신성-한냉지형" xfId="12784" xr:uid="{00000000-0005-0000-0000-00009E2C0000}"/>
    <cellStyle name="원_2001-06조달청신성-한냉지형 2" xfId="12785" xr:uid="{00000000-0005-0000-0000-00009F2C0000}"/>
    <cellStyle name="원_2001-06조달청신성-한냉지형 3" xfId="12786" xr:uid="{00000000-0005-0000-0000-0000A02C0000}"/>
    <cellStyle name="원_2001년 9월" xfId="1493" xr:uid="{00000000-0005-0000-0000-0000A12C0000}"/>
    <cellStyle name="원_2001년 9월 일위" xfId="1494" xr:uid="{00000000-0005-0000-0000-0000A22C0000}"/>
    <cellStyle name="원_2001년7월내역" xfId="1495" xr:uid="{00000000-0005-0000-0000-0000A32C0000}"/>
    <cellStyle name="원_2001년8월내역" xfId="1496" xr:uid="{00000000-0005-0000-0000-0000A42C0000}"/>
    <cellStyle name="원_2002-03경찰대학-졸업식" xfId="12787" xr:uid="{00000000-0005-0000-0000-0000A52C0000}"/>
    <cellStyle name="원_2002-03경찰대학-졸업식 2" xfId="12788" xr:uid="{00000000-0005-0000-0000-0000A62C0000}"/>
    <cellStyle name="원_2002-03경찰대학-졸업식 3" xfId="12789" xr:uid="{00000000-0005-0000-0000-0000A72C0000}"/>
    <cellStyle name="원_2002-03경찰청-경찰표지장" xfId="12790" xr:uid="{00000000-0005-0000-0000-0000A82C0000}"/>
    <cellStyle name="원_2002-03경찰청-경찰표지장 2" xfId="12791" xr:uid="{00000000-0005-0000-0000-0000A92C0000}"/>
    <cellStyle name="원_2002-03경찰청-경찰표지장 3" xfId="12792" xr:uid="{00000000-0005-0000-0000-0000AA2C0000}"/>
    <cellStyle name="원_2002-03반디-가로등(열주형)" xfId="12793" xr:uid="{00000000-0005-0000-0000-0000AB2C0000}"/>
    <cellStyle name="원_2002-03반디-가로등(열주형) 2" xfId="12794" xr:uid="{00000000-0005-0000-0000-0000AC2C0000}"/>
    <cellStyle name="원_2002-03반디-가로등(열주형) 3" xfId="12795" xr:uid="{00000000-0005-0000-0000-0000AD2C0000}"/>
    <cellStyle name="원_2002-03신화전자-감지기" xfId="12796" xr:uid="{00000000-0005-0000-0000-0000AE2C0000}"/>
    <cellStyle name="원_2002-03신화전자-감지기 2" xfId="12797" xr:uid="{00000000-0005-0000-0000-0000AF2C0000}"/>
    <cellStyle name="원_2002-03신화전자-감지기 3" xfId="12798" xr:uid="{00000000-0005-0000-0000-0000B02C0000}"/>
    <cellStyle name="원_2002-04강원랜드-슬러트머신" xfId="12799" xr:uid="{00000000-0005-0000-0000-0000B12C0000}"/>
    <cellStyle name="원_2002-04강원랜드-슬러트머신 2" xfId="12800" xr:uid="{00000000-0005-0000-0000-0000B22C0000}"/>
    <cellStyle name="원_2002-04강원랜드-슬러트머신 3" xfId="12801" xr:uid="{00000000-0005-0000-0000-0000B32C0000}"/>
    <cellStyle name="원_2002-04메가컴-외주무대" xfId="12802" xr:uid="{00000000-0005-0000-0000-0000B42C0000}"/>
    <cellStyle name="원_2002-04메가컴-외주무대 2" xfId="12803" xr:uid="{00000000-0005-0000-0000-0000B52C0000}"/>
    <cellStyle name="원_2002-04메가컴-외주무대 3" xfId="12804" xr:uid="{00000000-0005-0000-0000-0000B62C0000}"/>
    <cellStyle name="원_2002-04엘지애드-무대" xfId="12805" xr:uid="{00000000-0005-0000-0000-0000B72C0000}"/>
    <cellStyle name="원_2002-04엘지애드-무대 2" xfId="12806" xr:uid="{00000000-0005-0000-0000-0000B82C0000}"/>
    <cellStyle name="원_2002-04엘지애드-무대 3" xfId="12807" xr:uid="{00000000-0005-0000-0000-0000B92C0000}"/>
    <cellStyle name="원_2002-05강원랜드-슬러트머신(넥스터)" xfId="12808" xr:uid="{00000000-0005-0000-0000-0000BA2C0000}"/>
    <cellStyle name="원_2002-05강원랜드-슬러트머신(넥스터) 2" xfId="12809" xr:uid="{00000000-0005-0000-0000-0000BB2C0000}"/>
    <cellStyle name="원_2002-05강원랜드-슬러트머신(넥스터) 3" xfId="12810" xr:uid="{00000000-0005-0000-0000-0000BC2C0000}"/>
    <cellStyle name="원_2002-05경기경찰청-냉온수기공사" xfId="12811" xr:uid="{00000000-0005-0000-0000-0000BD2C0000}"/>
    <cellStyle name="원_2002-05경기경찰청-냉온수기공사 2" xfId="12812" xr:uid="{00000000-0005-0000-0000-0000BE2C0000}"/>
    <cellStyle name="원_2002-05경기경찰청-냉온수기공사 3" xfId="12813" xr:uid="{00000000-0005-0000-0000-0000BF2C0000}"/>
    <cellStyle name="원_2002-05대통령비서실-카페트" xfId="12814" xr:uid="{00000000-0005-0000-0000-0000C02C0000}"/>
    <cellStyle name="원_2002-05대통령비서실-카페트 2" xfId="12815" xr:uid="{00000000-0005-0000-0000-0000C12C0000}"/>
    <cellStyle name="원_2002-05대통령비서실-카페트 3" xfId="12816" xr:uid="{00000000-0005-0000-0000-0000C22C0000}"/>
    <cellStyle name="원_2002결과표" xfId="12817" xr:uid="{00000000-0005-0000-0000-0000C32C0000}"/>
    <cellStyle name="원_2002결과표 2" xfId="12818" xr:uid="{00000000-0005-0000-0000-0000C42C0000}"/>
    <cellStyle name="원_2002결과표 3" xfId="12819" xr:uid="{00000000-0005-0000-0000-0000C52C0000}"/>
    <cellStyle name="원_2002결과표1" xfId="12820" xr:uid="{00000000-0005-0000-0000-0000C62C0000}"/>
    <cellStyle name="원_2002결과표1 2" xfId="12821" xr:uid="{00000000-0005-0000-0000-0000C72C0000}"/>
    <cellStyle name="원_2002결과표1 3" xfId="12822" xr:uid="{00000000-0005-0000-0000-0000C82C0000}"/>
    <cellStyle name="원_2002년 설치" xfId="1497" xr:uid="{00000000-0005-0000-0000-0000C92C0000}"/>
    <cellStyle name="원_2002년 합판거푸집" xfId="1498" xr:uid="{00000000-0005-0000-0000-0000CA2C0000}"/>
    <cellStyle name="원_2003-01정일사-표창5종" xfId="12823" xr:uid="{00000000-0005-0000-0000-0000CB2C0000}"/>
    <cellStyle name="원_2003-01정일사-표창5종 2" xfId="12824" xr:uid="{00000000-0005-0000-0000-0000CC2C0000}"/>
    <cellStyle name="원_2003-01정일사-표창5종 3" xfId="12825" xr:uid="{00000000-0005-0000-0000-0000CD2C0000}"/>
    <cellStyle name="원_2004.사을기지구(계획기반공사)" xfId="1499" xr:uid="{00000000-0005-0000-0000-0000CE2C0000}"/>
    <cellStyle name="원_2012년 1월 물가조사" xfId="12826" xr:uid="{00000000-0005-0000-0000-0000CF2C0000}"/>
    <cellStyle name="원_NEGS" xfId="1500" xr:uid="{00000000-0005-0000-0000-0000D02C0000}"/>
    <cellStyle name="원_NEGS 2" xfId="12828" xr:uid="{00000000-0005-0000-0000-0000D12C0000}"/>
    <cellStyle name="원_NEGS 3" xfId="12827" xr:uid="{00000000-0005-0000-0000-0000D22C0000}"/>
    <cellStyle name="원_Pilot플랜트-계변경" xfId="12829" xr:uid="{00000000-0005-0000-0000-0000D32C0000}"/>
    <cellStyle name="원_Pilot플랜트-계변경 2" xfId="12830" xr:uid="{00000000-0005-0000-0000-0000D42C0000}"/>
    <cellStyle name="원_Pilot플랜트-계변경 3" xfId="12831" xr:uid="{00000000-0005-0000-0000-0000D52C0000}"/>
    <cellStyle name="원_Pilot플랜트이전설치-변경최종" xfId="12832" xr:uid="{00000000-0005-0000-0000-0000D62C0000}"/>
    <cellStyle name="원_Pilot플랜트이전설치-변경최종 2" xfId="12833" xr:uid="{00000000-0005-0000-0000-0000D72C0000}"/>
    <cellStyle name="원_Pilot플랜트이전설치-변경최종 3" xfId="12834" xr:uid="{00000000-0005-0000-0000-0000D82C0000}"/>
    <cellStyle name="원_SW(케이비)" xfId="12835" xr:uid="{00000000-0005-0000-0000-0000D92C0000}"/>
    <cellStyle name="원_SW(케이비) 2" xfId="12836" xr:uid="{00000000-0005-0000-0000-0000DA2C0000}"/>
    <cellStyle name="원_SW(케이비) 3" xfId="12837" xr:uid="{00000000-0005-0000-0000-0000DB2C0000}"/>
    <cellStyle name="원_TDW제작시방" xfId="1501" xr:uid="{00000000-0005-0000-0000-0000DC2C0000}"/>
    <cellStyle name="원_TDW제작시방(2002,05,27)" xfId="1502" xr:uid="{00000000-0005-0000-0000-0000DD2C0000}"/>
    <cellStyle name="원_간지,목차,페이지,표지" xfId="12838" xr:uid="{00000000-0005-0000-0000-0000DE2C0000}"/>
    <cellStyle name="원_간지,목차,페이지,표지 2" xfId="12839" xr:uid="{00000000-0005-0000-0000-0000DF2C0000}"/>
    <cellStyle name="원_간지,목차,페이지,표지 3" xfId="12840" xr:uid="{00000000-0005-0000-0000-0000E02C0000}"/>
    <cellStyle name="원_감곡문화011128진입가로등케이블삭제한전납입금전부삭제" xfId="1503" xr:uid="{00000000-0005-0000-0000-0000E12C0000}"/>
    <cellStyle name="원_갑지" xfId="1504" xr:uid="{00000000-0005-0000-0000-0000E22C0000}"/>
    <cellStyle name="원_개거재료계산" xfId="1505" xr:uid="{00000000-0005-0000-0000-0000E32C0000}"/>
    <cellStyle name="원_경찰청-근무,기동복" xfId="12841" xr:uid="{00000000-0005-0000-0000-0000E42C0000}"/>
    <cellStyle name="원_경찰청-근무,기동복 2" xfId="12842" xr:uid="{00000000-0005-0000-0000-0000E52C0000}"/>
    <cellStyle name="원_경찰청-근무,기동복 3" xfId="12843" xr:uid="{00000000-0005-0000-0000-0000E62C0000}"/>
    <cellStyle name="원_골지지구(정선)" xfId="1506" xr:uid="{00000000-0005-0000-0000-0000E72C0000}"/>
    <cellStyle name="원_공사비2001-06" xfId="1507" xr:uid="{00000000-0005-0000-0000-0000E82C0000}"/>
    <cellStyle name="원_공사비2001-07" xfId="1508" xr:uid="{00000000-0005-0000-0000-0000E92C0000}"/>
    <cellStyle name="원_공사일반관리비양식" xfId="12844" xr:uid="{00000000-0005-0000-0000-0000EA2C0000}"/>
    <cellStyle name="원_공사일반관리비양식 2" xfId="12845" xr:uid="{00000000-0005-0000-0000-0000EB2C0000}"/>
    <cellStyle name="원_공사일반관리비양식 3" xfId="12846" xr:uid="{00000000-0005-0000-0000-0000EC2C0000}"/>
    <cellStyle name="원_관정내역" xfId="1509" xr:uid="{00000000-0005-0000-0000-0000ED2C0000}"/>
    <cellStyle name="원_교통관리내역서-1008" xfId="12847" xr:uid="{00000000-0005-0000-0000-0000EE2C0000}"/>
    <cellStyle name="원_교통관리내역서-1008 2" xfId="12848" xr:uid="{00000000-0005-0000-0000-0000EF2C0000}"/>
    <cellStyle name="원_교통관리내역서-1008 3" xfId="12849" xr:uid="{00000000-0005-0000-0000-0000F02C0000}"/>
    <cellStyle name="원_구사암거재료집계(선바위)" xfId="1510" xr:uid="{00000000-0005-0000-0000-0000F12C0000}"/>
    <cellStyle name="원_금호2양수0101" xfId="1511" xr:uid="{00000000-0005-0000-0000-0000F22C0000}"/>
    <cellStyle name="원_기전 총괄표" xfId="1512" xr:uid="{00000000-0005-0000-0000-0000F32C0000}"/>
    <cellStyle name="원_기초공사" xfId="12850" xr:uid="{00000000-0005-0000-0000-0000F42C0000}"/>
    <cellStyle name="원_깨기" xfId="12851" xr:uid="{00000000-0005-0000-0000-0000F52C0000}"/>
    <cellStyle name="원_낙차부암거재료계산" xfId="1513" xr:uid="{00000000-0005-0000-0000-0000F62C0000}"/>
    <cellStyle name="원_낙차부암거재료계산_02배수로(토공-구조물)최종본" xfId="1514" xr:uid="{00000000-0005-0000-0000-0000F72C0000}"/>
    <cellStyle name="원_낙차부암거재료계산_04적각도로(토공-구조물)최종본" xfId="1515" xr:uid="{00000000-0005-0000-0000-0000F82C0000}"/>
    <cellStyle name="원_낙차부암거재료계산_공근배수로(토공-구조물)" xfId="1516" xr:uid="{00000000-0005-0000-0000-0000F92C0000}"/>
    <cellStyle name="원_낙차부암거재료계산_공근사업비수지예산" xfId="1517" xr:uid="{00000000-0005-0000-0000-0000FA2C0000}"/>
    <cellStyle name="원_낙차부암거재료계산_공근우수관로재료계산서" xfId="1518" xr:uid="{00000000-0005-0000-0000-0000FB2C0000}"/>
    <cellStyle name="원_낙차부암거재료계산_구사암거재료집계(선바위)" xfId="1519" xr:uid="{00000000-0005-0000-0000-0000FC2C0000}"/>
    <cellStyle name="원_낙차부암거재료계산_내동도로(토공-포장)집계" xfId="1520" xr:uid="{00000000-0005-0000-0000-0000FD2C0000}"/>
    <cellStyle name="원_낙차부암거재료계산_도로재료집계표" xfId="1521" xr:uid="{00000000-0005-0000-0000-0000FE2C0000}"/>
    <cellStyle name="원_낙차부암거재료계산_번천도로(포장,구조물)재료집계" xfId="1522" xr:uid="{00000000-0005-0000-0000-0000FF2C0000}"/>
    <cellStyle name="원_낙차부암거재료계산_석축재료집계표" xfId="1523" xr:uid="{00000000-0005-0000-0000-0000002D0000}"/>
    <cellStyle name="원_낙차부암거재료계산_선바위도로(포장,구조물)재료집계표" xfId="1524" xr:uid="{00000000-0005-0000-0000-0000012D0000}"/>
    <cellStyle name="원_낙차부암거재료계산_선바위암거재료집계" xfId="1525" xr:uid="{00000000-0005-0000-0000-0000022D0000}"/>
    <cellStyle name="원_낙차부암거재료계산_성황당정비수량산출(061027)" xfId="1526" xr:uid="{00000000-0005-0000-0000-0000032D0000}"/>
    <cellStyle name="원_낙차부암거재료계산_송현도로(토공-포장)집계" xfId="1527" xr:uid="{00000000-0005-0000-0000-0000042D0000}"/>
    <cellStyle name="원_낙차부암거재료계산_수로교재료집계표" xfId="1528" xr:uid="{00000000-0005-0000-0000-0000052D0000}"/>
    <cellStyle name="원_낙차부암거재료계산_여수토재료집계(오정) 최종" xfId="1529" xr:uid="{00000000-0005-0000-0000-0000062D0000}"/>
    <cellStyle name="원_낙차부암거재료계산_여수토재료집계(최종분)" xfId="1530" xr:uid="{00000000-0005-0000-0000-0000072D0000}"/>
    <cellStyle name="원_낙차부암거재료계산_횡배수암거재료집계" xfId="1531" xr:uid="{00000000-0005-0000-0000-0000082D0000}"/>
    <cellStyle name="원_남광TS-60B(둔기교)" xfId="1532" xr:uid="{00000000-0005-0000-0000-0000092D0000}"/>
    <cellStyle name="원_남토적표(9)" xfId="1533" xr:uid="{00000000-0005-0000-0000-00000A2D0000}"/>
    <cellStyle name="원_내역서" xfId="1534" xr:uid="{00000000-0005-0000-0000-00000B2D0000}"/>
    <cellStyle name="원_내역서(수정)" xfId="1535" xr:uid="{00000000-0005-0000-0000-00000C2D0000}"/>
    <cellStyle name="원_내역표지" xfId="1536" xr:uid="{00000000-0005-0000-0000-00000D2D0000}"/>
    <cellStyle name="원_냉정지구한해대책보완계획 1차 " xfId="1537" xr:uid="{00000000-0005-0000-0000-00000E2D0000}"/>
    <cellStyle name="원_냉정지구한해대책보완계획 1차(전기)" xfId="1538" xr:uid="{00000000-0005-0000-0000-00000F2D0000}"/>
    <cellStyle name="원_네인텍정보기술-회로카드(수현)" xfId="12852" xr:uid="{00000000-0005-0000-0000-0000102D0000}"/>
    <cellStyle name="원_네인텍정보기술-회로카드(수현) 2" xfId="12853" xr:uid="{00000000-0005-0000-0000-0000112D0000}"/>
    <cellStyle name="원_네인텍정보기술-회로카드(수현) 3" xfId="12854" xr:uid="{00000000-0005-0000-0000-0000122D0000}"/>
    <cellStyle name="원_능평배수암거재료계산서" xfId="1539" xr:uid="{00000000-0005-0000-0000-0000132D0000}"/>
    <cellStyle name="원_단가산출" xfId="12855" xr:uid="{00000000-0005-0000-0000-0000142D0000}"/>
    <cellStyle name="원_단가산출 2" xfId="12856" xr:uid="{00000000-0005-0000-0000-0000152D0000}"/>
    <cellStyle name="원_대기해양노무비" xfId="12857" xr:uid="{00000000-0005-0000-0000-0000162D0000}"/>
    <cellStyle name="원_대기해양노무비 2" xfId="12858" xr:uid="{00000000-0005-0000-0000-0000172D0000}"/>
    <cellStyle name="원_대기해양노무비 3" xfId="12859" xr:uid="{00000000-0005-0000-0000-0000182D0000}"/>
    <cellStyle name="원_대북자재8월분" xfId="12860" xr:uid="{00000000-0005-0000-0000-0000192D0000}"/>
    <cellStyle name="원_대북자재8월분 2" xfId="12861" xr:uid="{00000000-0005-0000-0000-00001A2D0000}"/>
    <cellStyle name="원_대북자재8월분 3" xfId="12862" xr:uid="{00000000-0005-0000-0000-00001B2D0000}"/>
    <cellStyle name="원_대북자재8월분-1" xfId="12863" xr:uid="{00000000-0005-0000-0000-00001C2D0000}"/>
    <cellStyle name="원_대북자재8월분-1 2" xfId="12864" xr:uid="{00000000-0005-0000-0000-00001D2D0000}"/>
    <cellStyle name="원_대북자재8월분-1 3" xfId="12865" xr:uid="{00000000-0005-0000-0000-00001E2D0000}"/>
    <cellStyle name="원_도로구조물수정" xfId="1540" xr:uid="{00000000-0005-0000-0000-00001F2D0000}"/>
    <cellStyle name="원_도로구조물수정 2" xfId="12867" xr:uid="{00000000-0005-0000-0000-0000202D0000}"/>
    <cellStyle name="원_도로구조물수정 3" xfId="12866" xr:uid="{00000000-0005-0000-0000-0000212D0000}"/>
    <cellStyle name="원_도로구조물수정_02배수로(토공-구조물)최종본" xfId="1541" xr:uid="{00000000-0005-0000-0000-0000222D0000}"/>
    <cellStyle name="원_도로구조물수정_04적각도로(토공-구조물)최종본" xfId="1542" xr:uid="{00000000-0005-0000-0000-0000232D0000}"/>
    <cellStyle name="원_도로구조물수정_공근배수로(토공-구조물)" xfId="1543" xr:uid="{00000000-0005-0000-0000-0000242D0000}"/>
    <cellStyle name="원_도로구조물수정_공근사업비수지예산" xfId="1544" xr:uid="{00000000-0005-0000-0000-0000252D0000}"/>
    <cellStyle name="원_도로구조물수정_공근우수관로재료계산서" xfId="1545" xr:uid="{00000000-0005-0000-0000-0000262D0000}"/>
    <cellStyle name="원_도로구조물수정_구사암거재료집계(선바위)" xfId="1546" xr:uid="{00000000-0005-0000-0000-0000272D0000}"/>
    <cellStyle name="원_도로구조물수정_내동도로(토공-포장)집계" xfId="1547" xr:uid="{00000000-0005-0000-0000-0000282D0000}"/>
    <cellStyle name="원_도로구조물수정_도로재료집계표" xfId="1548" xr:uid="{00000000-0005-0000-0000-0000292D0000}"/>
    <cellStyle name="원_도로구조물수정_번천도로(포장,구조물)재료집계" xfId="1549" xr:uid="{00000000-0005-0000-0000-00002A2D0000}"/>
    <cellStyle name="원_도로구조물수정_석축재료집계표" xfId="1550" xr:uid="{00000000-0005-0000-0000-00002B2D0000}"/>
    <cellStyle name="원_도로구조물수정_선바위도로(포장,구조물)재료집계표" xfId="1551" xr:uid="{00000000-0005-0000-0000-00002C2D0000}"/>
    <cellStyle name="원_도로구조물수정_선바위암거재료집계" xfId="1552" xr:uid="{00000000-0005-0000-0000-00002D2D0000}"/>
    <cellStyle name="원_도로구조물수정_성황당정비수량산출(061027)" xfId="1553" xr:uid="{00000000-0005-0000-0000-00002E2D0000}"/>
    <cellStyle name="원_도로구조물수정_송현도로(토공-포장)집계" xfId="1554" xr:uid="{00000000-0005-0000-0000-00002F2D0000}"/>
    <cellStyle name="원_도로구조물수정_수로교재료집계표" xfId="1555" xr:uid="{00000000-0005-0000-0000-0000302D0000}"/>
    <cellStyle name="원_도로구조물수정_여수토재료집계(오정) 최종" xfId="1556" xr:uid="{00000000-0005-0000-0000-0000312D0000}"/>
    <cellStyle name="원_도로구조물수정_여수토재료집계(최종분)" xfId="1557" xr:uid="{00000000-0005-0000-0000-0000322D0000}"/>
    <cellStyle name="원_도로구조물수정_횡배수암거재료집계" xfId="1558" xr:uid="{00000000-0005-0000-0000-0000332D0000}"/>
    <cellStyle name="원_도로배수암거재료집계표" xfId="1559" xr:uid="{00000000-0005-0000-0000-0000342D0000}"/>
    <cellStyle name="원_도로재료집계표" xfId="1560" xr:uid="{00000000-0005-0000-0000-0000352D0000}"/>
    <cellStyle name="원_동막지평야부재보공구" xfId="1561" xr:uid="{00000000-0005-0000-0000-0000362D0000}"/>
    <cellStyle name="원_동산용사촌수현(원본)" xfId="12868" xr:uid="{00000000-0005-0000-0000-0000372D0000}"/>
    <cellStyle name="원_동산용사촌수현(원본) 2" xfId="12869" xr:uid="{00000000-0005-0000-0000-0000382D0000}"/>
    <cellStyle name="원_동산용사촌수현(원본) 3" xfId="12870" xr:uid="{00000000-0005-0000-0000-0000392D0000}"/>
    <cellStyle name="원_둔전배수로(토공-구조물)" xfId="1562" xr:uid="{00000000-0005-0000-0000-00003A2D0000}"/>
    <cellStyle name="원_매내천" xfId="12871" xr:uid="{00000000-0005-0000-0000-00003B2D0000}"/>
    <cellStyle name="원_매내천_깨기" xfId="12872" xr:uid="{00000000-0005-0000-0000-00003C2D0000}"/>
    <cellStyle name="원_매내천_배수공" xfId="12873" xr:uid="{00000000-0005-0000-0000-00003D2D0000}"/>
    <cellStyle name="원_매내천_배수공집계" xfId="12874" xr:uid="{00000000-0005-0000-0000-00003E2D0000}"/>
    <cellStyle name="원_매내천_석축" xfId="12875" xr:uid="{00000000-0005-0000-0000-00003F2D0000}"/>
    <cellStyle name="원_매내천_수량" xfId="12876" xr:uid="{00000000-0005-0000-0000-0000402D0000}"/>
    <cellStyle name="원_매내천_수량산출" xfId="12877" xr:uid="{00000000-0005-0000-0000-0000412D0000}"/>
    <cellStyle name="원_매내천_수량산출_1" xfId="12878" xr:uid="{00000000-0005-0000-0000-0000422D0000}"/>
    <cellStyle name="원_매내천_수량산출서" xfId="12879" xr:uid="{00000000-0005-0000-0000-0000432D0000}"/>
    <cellStyle name="원_매내천_수량산출서1" xfId="12880" xr:uid="{00000000-0005-0000-0000-0000442D0000}"/>
    <cellStyle name="원_매내천_토공(1공구)-최종" xfId="12881" xr:uid="{00000000-0005-0000-0000-0000452D0000}"/>
    <cellStyle name="원_매내천_포장공" xfId="12882" xr:uid="{00000000-0005-0000-0000-0000462D0000}"/>
    <cellStyle name="원_매내천_횡배수관공" xfId="12883" xr:uid="{00000000-0005-0000-0000-0000472D0000}"/>
    <cellStyle name="원_명금지구 기계내역 보완(유압식2002,10,2)" xfId="1563" xr:uid="{00000000-0005-0000-0000-0000482D0000}"/>
    <cellStyle name="원_바위안(변경인가)" xfId="1564" xr:uid="{00000000-0005-0000-0000-0000492D0000}"/>
    <cellStyle name="원_바위안(업내역)`02" xfId="1565" xr:uid="{00000000-0005-0000-0000-00004A2D0000}"/>
    <cellStyle name="원_바위안수량,토적(당초)" xfId="1566" xr:uid="{00000000-0005-0000-0000-00004B2D0000}"/>
    <cellStyle name="원_바위안수량,토적(변경)" xfId="1567" xr:uid="{00000000-0005-0000-0000-00004C2D0000}"/>
    <cellStyle name="원_바위안수량표" xfId="1568" xr:uid="{00000000-0005-0000-0000-00004D2D0000}"/>
    <cellStyle name="원_방화실010310" xfId="1569" xr:uid="{00000000-0005-0000-0000-00004E2D0000}"/>
    <cellStyle name="원_배수공" xfId="12884" xr:uid="{00000000-0005-0000-0000-00004F2D0000}"/>
    <cellStyle name="원_배수공_1" xfId="12885" xr:uid="{00000000-0005-0000-0000-0000502D0000}"/>
    <cellStyle name="원_배수공집계" xfId="12886" xr:uid="{00000000-0005-0000-0000-0000512D0000}"/>
    <cellStyle name="원_배수로덮개재료집계" xfId="1570" xr:uid="{00000000-0005-0000-0000-0000522D0000}"/>
    <cellStyle name="원_배수로덮개재료집계 2" xfId="12888" xr:uid="{00000000-0005-0000-0000-0000532D0000}"/>
    <cellStyle name="원_배수로덮개재료집계 3" xfId="12887" xr:uid="{00000000-0005-0000-0000-0000542D0000}"/>
    <cellStyle name="원_배수로덮개재료집계_02배수로(토공-구조물)최종본" xfId="1571" xr:uid="{00000000-0005-0000-0000-0000552D0000}"/>
    <cellStyle name="원_배수로덮개재료집계_04적각도로(토공-구조물)최종본" xfId="1572" xr:uid="{00000000-0005-0000-0000-0000562D0000}"/>
    <cellStyle name="원_배수로덮개재료집계_공근배수로(토공-구조물)" xfId="1573" xr:uid="{00000000-0005-0000-0000-0000572D0000}"/>
    <cellStyle name="원_배수로덮개재료집계_공근사업비수지예산" xfId="1574" xr:uid="{00000000-0005-0000-0000-0000582D0000}"/>
    <cellStyle name="원_배수로덮개재료집계_공근우수관로재료계산서" xfId="1575" xr:uid="{00000000-0005-0000-0000-0000592D0000}"/>
    <cellStyle name="원_배수로덮개재료집계_구사암거재료집계(선바위)" xfId="1576" xr:uid="{00000000-0005-0000-0000-00005A2D0000}"/>
    <cellStyle name="원_배수로덮개재료집계_내동도로(토공-포장)집계" xfId="1577" xr:uid="{00000000-0005-0000-0000-00005B2D0000}"/>
    <cellStyle name="원_배수로덮개재료집계_도로재료집계표" xfId="1578" xr:uid="{00000000-0005-0000-0000-00005C2D0000}"/>
    <cellStyle name="원_배수로덮개재료집계_번천도로(포장,구조물)재료집계" xfId="1579" xr:uid="{00000000-0005-0000-0000-00005D2D0000}"/>
    <cellStyle name="원_배수로덮개재료집계_석축재료집계표" xfId="1580" xr:uid="{00000000-0005-0000-0000-00005E2D0000}"/>
    <cellStyle name="원_배수로덮개재료집계_선바위도로(포장,구조물)재료집계표" xfId="1581" xr:uid="{00000000-0005-0000-0000-00005F2D0000}"/>
    <cellStyle name="원_배수로덮개재료집계_선바위암거재료집계" xfId="1582" xr:uid="{00000000-0005-0000-0000-0000602D0000}"/>
    <cellStyle name="원_배수로덮개재료집계_성황당정비수량산출(061027)" xfId="1583" xr:uid="{00000000-0005-0000-0000-0000612D0000}"/>
    <cellStyle name="원_배수로덮개재료집계_송현도로(토공-포장)집계" xfId="1584" xr:uid="{00000000-0005-0000-0000-0000622D0000}"/>
    <cellStyle name="원_배수로덮개재료집계_수로교재료집계표" xfId="1585" xr:uid="{00000000-0005-0000-0000-0000632D0000}"/>
    <cellStyle name="원_배수로덮개재료집계_여수토재료집계(오정) 최종" xfId="1586" xr:uid="{00000000-0005-0000-0000-0000642D0000}"/>
    <cellStyle name="원_배수로덮개재료집계_여수토재료집계(최종분)" xfId="1587" xr:uid="{00000000-0005-0000-0000-0000652D0000}"/>
    <cellStyle name="원_배수로덮개재료집계_횡배수암거재료집계" xfId="1588" xr:uid="{00000000-0005-0000-0000-0000662D0000}"/>
    <cellStyle name="원_배수로재료집계표(토공,구조물)" xfId="1589" xr:uid="{00000000-0005-0000-0000-0000672D0000}"/>
    <cellStyle name="원_배수암거(철통)" xfId="1590" xr:uid="{00000000-0005-0000-0000-0000682D0000}"/>
    <cellStyle name="원_배수암거재료집계" xfId="1591" xr:uid="{00000000-0005-0000-0000-0000692D0000}"/>
    <cellStyle name="원_백제군사전시1" xfId="12889" xr:uid="{00000000-0005-0000-0000-00006A2D0000}"/>
    <cellStyle name="원_백제군사전시1 2" xfId="12890" xr:uid="{00000000-0005-0000-0000-00006B2D0000}"/>
    <cellStyle name="원_백제군사전시1 3" xfId="12891" xr:uid="{00000000-0005-0000-0000-00006C2D0000}"/>
    <cellStyle name="원_번천도로(포장,구조물)재료집계" xfId="1592" xr:uid="{00000000-0005-0000-0000-00006D2D0000}"/>
    <cellStyle name="원_번천배수로총괄재료집계" xfId="1593" xr:uid="{00000000-0005-0000-0000-00006E2D0000}"/>
    <cellStyle name="원_보성회령제사통-변경1" xfId="1594" xr:uid="{00000000-0005-0000-0000-00006F2D0000}"/>
    <cellStyle name="원_북평배수암거재료계산서" xfId="1595" xr:uid="{00000000-0005-0000-0000-0000702D0000}"/>
    <cellStyle name="원_사업수지" xfId="1596" xr:uid="{00000000-0005-0000-0000-0000712D0000}"/>
    <cellStyle name="원_사통 토공재료집계표(삼춘)" xfId="1597" xr:uid="{00000000-0005-0000-0000-0000722D0000}"/>
    <cellStyle name="원_삼춘지구여수토토적계산" xfId="1598" xr:uid="{00000000-0005-0000-0000-0000732D0000}"/>
    <cellStyle name="원_석축" xfId="12892" xr:uid="{00000000-0005-0000-0000-0000742D0000}"/>
    <cellStyle name="원_선바위암거재료집계" xfId="1599" xr:uid="{00000000-0005-0000-0000-0000752D0000}"/>
    <cellStyle name="원_설계서내역(총괄)" xfId="1600" xr:uid="{00000000-0005-0000-0000-0000762D0000}"/>
    <cellStyle name="원_설치위치별세부내역(VMS)-0323" xfId="12893" xr:uid="{00000000-0005-0000-0000-0000772D0000}"/>
    <cellStyle name="원_설치위치별세부내역(VMS)-0323 2" xfId="12894" xr:uid="{00000000-0005-0000-0000-0000782D0000}"/>
    <cellStyle name="원_설치위치별세부내역(VMS)-0323 3" xfId="12895" xr:uid="{00000000-0005-0000-0000-0000792D0000}"/>
    <cellStyle name="원_세풍승인" xfId="1601" xr:uid="{00000000-0005-0000-0000-00007A2D0000}"/>
    <cellStyle name="원_소마평전기내역" xfId="1602" xr:uid="{00000000-0005-0000-0000-00007B2D0000}"/>
    <cellStyle name="원_송현지구배수암거" xfId="1603" xr:uid="{00000000-0005-0000-0000-00007C2D0000}"/>
    <cellStyle name="원_송현지구배수암거(변경후)" xfId="1604" xr:uid="{00000000-0005-0000-0000-00007D2D0000}"/>
    <cellStyle name="원_수량" xfId="12896" xr:uid="{00000000-0005-0000-0000-00007E2D0000}"/>
    <cellStyle name="원_수량산출" xfId="12897" xr:uid="{00000000-0005-0000-0000-00007F2D0000}"/>
    <cellStyle name="원_수량산출_1" xfId="12898" xr:uid="{00000000-0005-0000-0000-0000802D0000}"/>
    <cellStyle name="원_수량산출_2" xfId="12899" xr:uid="{00000000-0005-0000-0000-0000812D0000}"/>
    <cellStyle name="원_수량산출서" xfId="12900" xr:uid="{00000000-0005-0000-0000-0000822D0000}"/>
    <cellStyle name="원_수량산출서1" xfId="12901" xr:uid="{00000000-0005-0000-0000-0000832D0000}"/>
    <cellStyle name="원_수령도로측구덮개재료집계" xfId="1605" xr:uid="{00000000-0005-0000-0000-0000842D0000}"/>
    <cellStyle name="원_수령도로측구덮개재료집계 2" xfId="12903" xr:uid="{00000000-0005-0000-0000-0000852D0000}"/>
    <cellStyle name="원_수령도로측구덮개재료집계 3" xfId="12902" xr:uid="{00000000-0005-0000-0000-0000862D0000}"/>
    <cellStyle name="원_수령도로측구덮개재료집계_02배수로(토공-구조물)최종본" xfId="1606" xr:uid="{00000000-0005-0000-0000-0000872D0000}"/>
    <cellStyle name="원_수령도로측구덮개재료집계_04적각도로(토공-구조물)최종본" xfId="1607" xr:uid="{00000000-0005-0000-0000-0000882D0000}"/>
    <cellStyle name="원_수령도로측구덮개재료집계_공근배수로(토공-구조물)" xfId="1608" xr:uid="{00000000-0005-0000-0000-0000892D0000}"/>
    <cellStyle name="원_수령도로측구덮개재료집계_공근사업비수지예산" xfId="1609" xr:uid="{00000000-0005-0000-0000-00008A2D0000}"/>
    <cellStyle name="원_수령도로측구덮개재료집계_공근우수관로재료계산서" xfId="1610" xr:uid="{00000000-0005-0000-0000-00008B2D0000}"/>
    <cellStyle name="원_수령도로측구덮개재료집계_구사암거재료집계(선바위)" xfId="1611" xr:uid="{00000000-0005-0000-0000-00008C2D0000}"/>
    <cellStyle name="원_수령도로측구덮개재료집계_내동도로(토공-포장)집계" xfId="1612" xr:uid="{00000000-0005-0000-0000-00008D2D0000}"/>
    <cellStyle name="원_수령도로측구덮개재료집계_도로재료집계표" xfId="1613" xr:uid="{00000000-0005-0000-0000-00008E2D0000}"/>
    <cellStyle name="원_수령도로측구덮개재료집계_번천도로(포장,구조물)재료집계" xfId="1614" xr:uid="{00000000-0005-0000-0000-00008F2D0000}"/>
    <cellStyle name="원_수령도로측구덮개재료집계_석축재료집계표" xfId="1615" xr:uid="{00000000-0005-0000-0000-0000902D0000}"/>
    <cellStyle name="원_수령도로측구덮개재료집계_선바위도로(포장,구조물)재료집계표" xfId="1616" xr:uid="{00000000-0005-0000-0000-0000912D0000}"/>
    <cellStyle name="원_수령도로측구덮개재료집계_선바위암거재료집계" xfId="1617" xr:uid="{00000000-0005-0000-0000-0000922D0000}"/>
    <cellStyle name="원_수령도로측구덮개재료집계_성황당정비수량산출(061027)" xfId="1618" xr:uid="{00000000-0005-0000-0000-0000932D0000}"/>
    <cellStyle name="원_수령도로측구덮개재료집계_송현도로(토공-포장)집계" xfId="1619" xr:uid="{00000000-0005-0000-0000-0000942D0000}"/>
    <cellStyle name="원_수령도로측구덮개재료집계_수로교재료집계표" xfId="1620" xr:uid="{00000000-0005-0000-0000-0000952D0000}"/>
    <cellStyle name="원_수령도로측구덮개재료집계_여수토재료집계(오정) 최종" xfId="1621" xr:uid="{00000000-0005-0000-0000-0000962D0000}"/>
    <cellStyle name="원_수령도로측구덮개재료집계_여수토재료집계(최종분)" xfId="1622" xr:uid="{00000000-0005-0000-0000-0000972D0000}"/>
    <cellStyle name="원_수령도로측구덮개재료집계_횡배수암거재료집계" xfId="1623" xr:uid="{00000000-0005-0000-0000-0000982D0000}"/>
    <cellStyle name="원_수령배수암거재료계산서" xfId="1624" xr:uid="{00000000-0005-0000-0000-0000992D0000}"/>
    <cellStyle name="원_수령배수암거재료계산서_02배수로(토공-구조물)최종본" xfId="1625" xr:uid="{00000000-0005-0000-0000-00009A2D0000}"/>
    <cellStyle name="원_수령배수암거재료계산서_04적각도로(토공-구조물)최종본" xfId="1626" xr:uid="{00000000-0005-0000-0000-00009B2D0000}"/>
    <cellStyle name="원_수령배수암거재료계산서_공근배수로(토공-구조물)" xfId="1627" xr:uid="{00000000-0005-0000-0000-00009C2D0000}"/>
    <cellStyle name="원_수령배수암거재료계산서_공근사업비수지예산" xfId="1628" xr:uid="{00000000-0005-0000-0000-00009D2D0000}"/>
    <cellStyle name="원_수령배수암거재료계산서_공근우수관로재료계산서" xfId="1629" xr:uid="{00000000-0005-0000-0000-00009E2D0000}"/>
    <cellStyle name="원_수령배수암거재료계산서_구사암거재료집계(선바위)" xfId="1630" xr:uid="{00000000-0005-0000-0000-00009F2D0000}"/>
    <cellStyle name="원_수령배수암거재료계산서_내동도로(토공-포장)집계" xfId="1631" xr:uid="{00000000-0005-0000-0000-0000A02D0000}"/>
    <cellStyle name="원_수령배수암거재료계산서_도로재료집계표" xfId="1632" xr:uid="{00000000-0005-0000-0000-0000A12D0000}"/>
    <cellStyle name="원_수령배수암거재료계산서_번천도로(포장,구조물)재료집계" xfId="1633" xr:uid="{00000000-0005-0000-0000-0000A22D0000}"/>
    <cellStyle name="원_수령배수암거재료계산서_선바위도로(포장,구조물)재료집계표" xfId="1634" xr:uid="{00000000-0005-0000-0000-0000A32D0000}"/>
    <cellStyle name="원_수령배수암거재료계산서_선바위암거재료집계" xfId="1635" xr:uid="{00000000-0005-0000-0000-0000A42D0000}"/>
    <cellStyle name="원_수령배수암거재료계산서_성황당정비수량산출(061027)" xfId="1636" xr:uid="{00000000-0005-0000-0000-0000A52D0000}"/>
    <cellStyle name="원_수령배수암거재료계산서_송현도로(토공-포장)집계" xfId="1637" xr:uid="{00000000-0005-0000-0000-0000A62D0000}"/>
    <cellStyle name="원_수령배수암거재료계산서_수로교재료집계표" xfId="1638" xr:uid="{00000000-0005-0000-0000-0000A72D0000}"/>
    <cellStyle name="원_수령배수암거재료계산서_여수토재료집계(오정) 최종" xfId="1639" xr:uid="{00000000-0005-0000-0000-0000A82D0000}"/>
    <cellStyle name="원_수령배수암거재료계산서_여수토재료집계(최종분)" xfId="1640" xr:uid="{00000000-0005-0000-0000-0000A92D0000}"/>
    <cellStyle name="원_수령배수암거재료계산서_횡배수암거재료집계" xfId="1641" xr:uid="{00000000-0005-0000-0000-0000AA2D0000}"/>
    <cellStyle name="원_수로관삽화" xfId="1642" xr:uid="{00000000-0005-0000-0000-0000AB2D0000}"/>
    <cellStyle name="원_수지예산서(학사평수정)" xfId="1643" xr:uid="{00000000-0005-0000-0000-0000AC2D0000}"/>
    <cellStyle name="원_수초제거기(대양기계)" xfId="12904" xr:uid="{00000000-0005-0000-0000-0000AD2D0000}"/>
    <cellStyle name="원_수초제거기(대양기계) 2" xfId="12905" xr:uid="{00000000-0005-0000-0000-0000AE2D0000}"/>
    <cellStyle name="원_수초제거기(대양기계) 3" xfId="12906" xr:uid="{00000000-0005-0000-0000-0000AF2D0000}"/>
    <cellStyle name="원_순천구룡" xfId="1644" xr:uid="{00000000-0005-0000-0000-0000B02D0000}"/>
    <cellStyle name="원_순천지부구룡해룡" xfId="1645" xr:uid="{00000000-0005-0000-0000-0000B12D0000}"/>
    <cellStyle name="원_시방서" xfId="1646" xr:uid="{00000000-0005-0000-0000-0000B22D0000}"/>
    <cellStyle name="원_시설용역" xfId="12907" xr:uid="{00000000-0005-0000-0000-0000B32D0000}"/>
    <cellStyle name="원_시설용역 2" xfId="12908" xr:uid="{00000000-0005-0000-0000-0000B42D0000}"/>
    <cellStyle name="원_시설용역 3" xfId="12909" xr:uid="{00000000-0005-0000-0000-0000B52D0000}"/>
    <cellStyle name="원_암전정밀실체현미경(수현)" xfId="12910" xr:uid="{00000000-0005-0000-0000-0000B62D0000}"/>
    <cellStyle name="원_암전정밀실체현미경(수현) 2" xfId="12911" xr:uid="{00000000-0005-0000-0000-0000B72D0000}"/>
    <cellStyle name="원_암전정밀실체현미경(수현) 3" xfId="12912" xr:uid="{00000000-0005-0000-0000-0000B82D0000}"/>
    <cellStyle name="원_여방수로 재료계산서(산학)" xfId="1647" xr:uid="{00000000-0005-0000-0000-0000B92D0000}"/>
    <cellStyle name="원_여방수로 재료계산서(최종)" xfId="1648" xr:uid="{00000000-0005-0000-0000-0000BA2D0000}"/>
    <cellStyle name="원_역T형옹벽" xfId="1649" xr:uid="{00000000-0005-0000-0000-0000BB2D0000}"/>
    <cellStyle name="원_역T형옹벽 2" xfId="12914" xr:uid="{00000000-0005-0000-0000-0000BC2D0000}"/>
    <cellStyle name="원_역T형옹벽 3" xfId="12913" xr:uid="{00000000-0005-0000-0000-0000BD2D0000}"/>
    <cellStyle name="원_역T형옹벽_02배수로(토공-구조물)최종본" xfId="1650" xr:uid="{00000000-0005-0000-0000-0000BE2D0000}"/>
    <cellStyle name="원_역T형옹벽_04적각도로(토공-구조물)최종본" xfId="1651" xr:uid="{00000000-0005-0000-0000-0000BF2D0000}"/>
    <cellStyle name="원_역T형옹벽_공근배수로(토공-구조물)" xfId="1652" xr:uid="{00000000-0005-0000-0000-0000C02D0000}"/>
    <cellStyle name="원_역T형옹벽_공근사업비수지예산" xfId="1653" xr:uid="{00000000-0005-0000-0000-0000C12D0000}"/>
    <cellStyle name="원_역T형옹벽_공근우수관로재료계산서" xfId="1654" xr:uid="{00000000-0005-0000-0000-0000C22D0000}"/>
    <cellStyle name="원_역T형옹벽_구사암거재료집계(선바위)" xfId="1655" xr:uid="{00000000-0005-0000-0000-0000C32D0000}"/>
    <cellStyle name="원_역T형옹벽_내동도로(토공-포장)집계" xfId="1656" xr:uid="{00000000-0005-0000-0000-0000C42D0000}"/>
    <cellStyle name="원_역T형옹벽_도로재료집계표" xfId="1657" xr:uid="{00000000-0005-0000-0000-0000C52D0000}"/>
    <cellStyle name="원_역T형옹벽_번천도로(포장,구조물)재료집계" xfId="1658" xr:uid="{00000000-0005-0000-0000-0000C62D0000}"/>
    <cellStyle name="원_역T형옹벽_석축재료집계표" xfId="1659" xr:uid="{00000000-0005-0000-0000-0000C72D0000}"/>
    <cellStyle name="원_역T형옹벽_선바위도로(포장,구조물)재료집계표" xfId="1660" xr:uid="{00000000-0005-0000-0000-0000C82D0000}"/>
    <cellStyle name="원_역T형옹벽_선바위암거재료집계" xfId="1661" xr:uid="{00000000-0005-0000-0000-0000C92D0000}"/>
    <cellStyle name="원_역T형옹벽_성황당정비수량산출(061027)" xfId="1662" xr:uid="{00000000-0005-0000-0000-0000CA2D0000}"/>
    <cellStyle name="원_역T형옹벽_송현도로(토공-포장)집계" xfId="1663" xr:uid="{00000000-0005-0000-0000-0000CB2D0000}"/>
    <cellStyle name="원_역T형옹벽_수로교재료집계표" xfId="1664" xr:uid="{00000000-0005-0000-0000-0000CC2D0000}"/>
    <cellStyle name="원_역T형옹벽_여수토재료집계(오정) 최종" xfId="1665" xr:uid="{00000000-0005-0000-0000-0000CD2D0000}"/>
    <cellStyle name="원_역T형옹벽_여수토재료집계(최종분)" xfId="1666" xr:uid="{00000000-0005-0000-0000-0000CE2D0000}"/>
    <cellStyle name="원_역T형옹벽_횡배수암거재료집계" xfId="1667" xr:uid="{00000000-0005-0000-0000-0000CF2D0000}"/>
    <cellStyle name="원_연락교량" xfId="1668" xr:uid="{00000000-0005-0000-0000-0000D02D0000}"/>
    <cellStyle name="원_오리엔탈" xfId="12915" xr:uid="{00000000-0005-0000-0000-0000D12D0000}"/>
    <cellStyle name="원_오리엔탈 2" xfId="12916" xr:uid="{00000000-0005-0000-0000-0000D22D0000}"/>
    <cellStyle name="원_오리엔탈 3" xfId="12917" xr:uid="{00000000-0005-0000-0000-0000D32D0000}"/>
    <cellStyle name="원_옥동양수0101" xfId="1669" xr:uid="{00000000-0005-0000-0000-0000D42D0000}"/>
    <cellStyle name="원_원가계산-교통1011" xfId="12918" xr:uid="{00000000-0005-0000-0000-0000D52D0000}"/>
    <cellStyle name="원_원가계산-교통1011 2" xfId="12919" xr:uid="{00000000-0005-0000-0000-0000D62D0000}"/>
    <cellStyle name="원_원가계산-교통1011 3" xfId="12920" xr:uid="{00000000-0005-0000-0000-0000D72D0000}"/>
    <cellStyle name="원_원본 - 한국전기교통-개선형신호등 4종" xfId="12921" xr:uid="{00000000-0005-0000-0000-0000D82D0000}"/>
    <cellStyle name="원_원본 - 한국전기교통-개선형신호등 4종 2" xfId="12922" xr:uid="{00000000-0005-0000-0000-0000D92D0000}"/>
    <cellStyle name="원_원본 - 한국전기교통-개선형신호등 4종 3" xfId="12923" xr:uid="{00000000-0005-0000-0000-0000DA2D0000}"/>
    <cellStyle name="원_월천2호도수로집수정재료집계" xfId="1670" xr:uid="{00000000-0005-0000-0000-0000DB2D0000}"/>
    <cellStyle name="원_인흥공사비(수지예산서)" xfId="1671" xr:uid="{00000000-0005-0000-0000-0000DC2D0000}"/>
    <cellStyle name="원_재료계산" xfId="12924" xr:uid="{00000000-0005-0000-0000-0000DD2D0000}"/>
    <cellStyle name="원_재료계산 2" xfId="12925" xr:uid="{00000000-0005-0000-0000-0000DE2D0000}"/>
    <cellStyle name="원_재료계산서(냉정)" xfId="1672" xr:uid="{00000000-0005-0000-0000-0000DF2D0000}"/>
    <cellStyle name="원_재오개양수" xfId="1673" xr:uid="{00000000-0005-0000-0000-0000E02D0000}"/>
    <cellStyle name="원_적각배수암거재료집계-1" xfId="1674" xr:uid="{00000000-0005-0000-0000-0000E12D0000}"/>
    <cellStyle name="원_적각배수암거재료집계-5" xfId="1675" xr:uid="{00000000-0005-0000-0000-0000E22D0000}"/>
    <cellStyle name="원_점리내역" xfId="1676" xr:uid="{00000000-0005-0000-0000-0000E32D0000}"/>
    <cellStyle name="원_정선군 능전지구(2004년)" xfId="1677" xr:uid="{00000000-0005-0000-0000-0000E42D0000}"/>
    <cellStyle name="원_제1회설계변경" xfId="12926" xr:uid="{00000000-0005-0000-0000-0000E52D0000}"/>
    <cellStyle name="원_제경비율모음" xfId="12927" xr:uid="{00000000-0005-0000-0000-0000E62D0000}"/>
    <cellStyle name="원_제경비율모음 2" xfId="12928" xr:uid="{00000000-0005-0000-0000-0000E72D0000}"/>
    <cellStyle name="원_제경비율모음 3" xfId="12929" xr:uid="{00000000-0005-0000-0000-0000E82D0000}"/>
    <cellStyle name="원_제조원가" xfId="12930" xr:uid="{00000000-0005-0000-0000-0000E92D0000}"/>
    <cellStyle name="원_제조원가 2" xfId="12931" xr:uid="{00000000-0005-0000-0000-0000EA2D0000}"/>
    <cellStyle name="원_제조원가 3" xfId="12932" xr:uid="{00000000-0005-0000-0000-0000EB2D0000}"/>
    <cellStyle name="원_조달청-B판사천강교제작(최종본)" xfId="12933" xr:uid="{00000000-0005-0000-0000-0000EC2D0000}"/>
    <cellStyle name="원_조달청-B판사천강교제작(최종본) 2" xfId="12934" xr:uid="{00000000-0005-0000-0000-0000ED2D0000}"/>
    <cellStyle name="원_조달청-B판사천강교제작(최종본) 3" xfId="12935" xr:uid="{00000000-0005-0000-0000-0000EE2D0000}"/>
    <cellStyle name="원_조달청-대북지원3차(최수현)" xfId="12936" xr:uid="{00000000-0005-0000-0000-0000EF2D0000}"/>
    <cellStyle name="원_조달청-대북지원3차(최수현) 2" xfId="12937" xr:uid="{00000000-0005-0000-0000-0000F02D0000}"/>
    <cellStyle name="원_조달청-대북지원3차(최수현) 3" xfId="12938" xr:uid="{00000000-0005-0000-0000-0000F12D0000}"/>
    <cellStyle name="원_조달청-대북지원4차(최수현)" xfId="12939" xr:uid="{00000000-0005-0000-0000-0000F22D0000}"/>
    <cellStyle name="원_조달청-대북지원4차(최수현) 2" xfId="12940" xr:uid="{00000000-0005-0000-0000-0000F32D0000}"/>
    <cellStyle name="원_조달청-대북지원4차(최수현) 3" xfId="12941" xr:uid="{00000000-0005-0000-0000-0000F42D0000}"/>
    <cellStyle name="원_조달청-대북지원5차(최수현)" xfId="12942" xr:uid="{00000000-0005-0000-0000-0000F52D0000}"/>
    <cellStyle name="원_조달청-대북지원5차(최수현) 2" xfId="12943" xr:uid="{00000000-0005-0000-0000-0000F62D0000}"/>
    <cellStyle name="원_조달청-대북지원5차(최수현) 3" xfId="12944" xr:uid="{00000000-0005-0000-0000-0000F72D0000}"/>
    <cellStyle name="원_조달청-대북지원6차(번호)" xfId="12945" xr:uid="{00000000-0005-0000-0000-0000F82D0000}"/>
    <cellStyle name="원_조달청-대북지원6차(번호) 2" xfId="12946" xr:uid="{00000000-0005-0000-0000-0000F92D0000}"/>
    <cellStyle name="원_조달청-대북지원6차(번호) 3" xfId="12947" xr:uid="{00000000-0005-0000-0000-0000FA2D0000}"/>
    <cellStyle name="원_조달청-대북지원6차(최수현)" xfId="12948" xr:uid="{00000000-0005-0000-0000-0000FB2D0000}"/>
    <cellStyle name="원_조달청-대북지원6차(최수현) 2" xfId="12949" xr:uid="{00000000-0005-0000-0000-0000FC2D0000}"/>
    <cellStyle name="원_조달청-대북지원6차(최수현) 3" xfId="12950" xr:uid="{00000000-0005-0000-0000-0000FD2D0000}"/>
    <cellStyle name="원_조달청-대북지원7차(최수현)" xfId="12951" xr:uid="{00000000-0005-0000-0000-0000FE2D0000}"/>
    <cellStyle name="원_조달청-대북지원7차(최수현) 2" xfId="12952" xr:uid="{00000000-0005-0000-0000-0000FF2D0000}"/>
    <cellStyle name="원_조달청-대북지원7차(최수현) 3" xfId="12953" xr:uid="{00000000-0005-0000-0000-0000002E0000}"/>
    <cellStyle name="원_조달청-대북지원8차(최수현)" xfId="12954" xr:uid="{00000000-0005-0000-0000-0000012E0000}"/>
    <cellStyle name="원_조달청-대북지원8차(최수현) 2" xfId="12955" xr:uid="{00000000-0005-0000-0000-0000022E0000}"/>
    <cellStyle name="원_조달청-대북지원8차(최수현) 3" xfId="12956" xr:uid="{00000000-0005-0000-0000-0000032E0000}"/>
    <cellStyle name="원_조달청-대북지원9차(최수현)" xfId="12957" xr:uid="{00000000-0005-0000-0000-0000042E0000}"/>
    <cellStyle name="원_조달청-대북지원9차(최수현) 2" xfId="12958" xr:uid="{00000000-0005-0000-0000-0000052E0000}"/>
    <cellStyle name="원_조달청-대북지원9차(최수현) 3" xfId="12959" xr:uid="{00000000-0005-0000-0000-0000062E0000}"/>
    <cellStyle name="원_좌사지구" xfId="1678" xr:uid="{00000000-0005-0000-0000-0000072E0000}"/>
    <cellStyle name="원_중봉도로(토공-구조물)" xfId="1679" xr:uid="{00000000-0005-0000-0000-0000082E0000}"/>
    <cellStyle name="원_중앙선관위(투표,개표)" xfId="12960" xr:uid="{00000000-0005-0000-0000-0000092E0000}"/>
    <cellStyle name="원_중앙선관위(투표,개표) 2" xfId="12961" xr:uid="{00000000-0005-0000-0000-00000A2E0000}"/>
    <cellStyle name="원_중앙선관위(투표,개표) 3" xfId="12962" xr:uid="{00000000-0005-0000-0000-00000B2E0000}"/>
    <cellStyle name="원_중앙선관위(투표,개표)-사본" xfId="12963" xr:uid="{00000000-0005-0000-0000-00000C2E0000}"/>
    <cellStyle name="원_중앙선관위(투표,개표)-사본 2" xfId="12964" xr:uid="{00000000-0005-0000-0000-00000D2E0000}"/>
    <cellStyle name="원_중앙선관위(투표,개표)-사본 3" xfId="12965" xr:uid="{00000000-0005-0000-0000-00000E2E0000}"/>
    <cellStyle name="원_증감" xfId="1680" xr:uid="{00000000-0005-0000-0000-00000F2E0000}"/>
    <cellStyle name="원_지선(토공-구조물)" xfId="1681" xr:uid="{00000000-0005-0000-0000-0000102E0000}"/>
    <cellStyle name="원_지하수설계표지" xfId="1682" xr:uid="{00000000-0005-0000-0000-0000112E0000}"/>
    <cellStyle name="원_지하수예정공정표" xfId="1683" xr:uid="{00000000-0005-0000-0000-0000122E0000}"/>
    <cellStyle name="원_진도마산2차제출F18x21" xfId="1684" xr:uid="{00000000-0005-0000-0000-0000132E0000}"/>
    <cellStyle name="원_창봉지급자재단가" xfId="1685" xr:uid="{00000000-0005-0000-0000-0000142E0000}"/>
    <cellStyle name="원_철공가공조립" xfId="12966" xr:uid="{00000000-0005-0000-0000-0000152E0000}"/>
    <cellStyle name="원_철공가공조립 2" xfId="12967" xr:uid="{00000000-0005-0000-0000-0000162E0000}"/>
    <cellStyle name="원_철공가공조립 3" xfId="12968" xr:uid="{00000000-0005-0000-0000-0000172E0000}"/>
    <cellStyle name="원_총괄+1호내역" xfId="1686" xr:uid="{00000000-0005-0000-0000-0000182E0000}"/>
    <cellStyle name="원_최종-한국전기교통-개선형신호등 4종(공수조정)" xfId="12969" xr:uid="{00000000-0005-0000-0000-0000192E0000}"/>
    <cellStyle name="원_최종-한국전기교통-개선형신호등 4종(공수조정) 2" xfId="12970" xr:uid="{00000000-0005-0000-0000-00001A2E0000}"/>
    <cellStyle name="원_최종-한국전기교통-개선형신호등 4종(공수조정) 3" xfId="12971" xr:uid="{00000000-0005-0000-0000-00001B2E0000}"/>
    <cellStyle name="원_취수탑" xfId="1687" xr:uid="{00000000-0005-0000-0000-00001C2E0000}"/>
    <cellStyle name="원_코솔라-제조원가" xfId="12972" xr:uid="{00000000-0005-0000-0000-00001D2E0000}"/>
    <cellStyle name="원_코솔라-제조원가 2" xfId="12973" xr:uid="{00000000-0005-0000-0000-00001E2E0000}"/>
    <cellStyle name="원_코솔라-제조원가 3" xfId="12974" xr:uid="{00000000-0005-0000-0000-00001F2E0000}"/>
    <cellStyle name="원_토공(1공구)-최종" xfId="12975" xr:uid="{00000000-0005-0000-0000-0000202E0000}"/>
    <cellStyle name="원_토성맹암거토적" xfId="1688" xr:uid="{00000000-0005-0000-0000-0000212E0000}"/>
    <cellStyle name="원_토지공사-간접비" xfId="12976" xr:uid="{00000000-0005-0000-0000-0000222E0000}"/>
    <cellStyle name="원_토지공사-간접비 2" xfId="12977" xr:uid="{00000000-0005-0000-0000-0000232E0000}"/>
    <cellStyle name="원_토지공사-간접비 3" xfId="12978" xr:uid="{00000000-0005-0000-0000-0000242E0000}"/>
    <cellStyle name="원_포장" xfId="12979" xr:uid="{00000000-0005-0000-0000-0000252E0000}"/>
    <cellStyle name="원_포장공" xfId="12980" xr:uid="{00000000-0005-0000-0000-0000262E0000}"/>
    <cellStyle name="원_하갈3내역서(최종)" xfId="1689" xr:uid="{00000000-0005-0000-0000-0000272E0000}"/>
    <cellStyle name="원_하장양수(40HP20HP)020309" xfId="1690" xr:uid="{00000000-0005-0000-0000-0000282E0000}"/>
    <cellStyle name="원_한국도로공사" xfId="12981" xr:uid="{00000000-0005-0000-0000-0000292E0000}"/>
    <cellStyle name="원_한국도로공사 2" xfId="12982" xr:uid="{00000000-0005-0000-0000-00002A2E0000}"/>
    <cellStyle name="원_한국도로공사 3" xfId="12983" xr:uid="{00000000-0005-0000-0000-00002B2E0000}"/>
    <cellStyle name="원_한전내역서-최종" xfId="12984" xr:uid="{00000000-0005-0000-0000-00002C2E0000}"/>
    <cellStyle name="원_한전내역서-최종 2" xfId="12985" xr:uid="{00000000-0005-0000-0000-00002D2E0000}"/>
    <cellStyle name="원_한전내역서-최종 3" xfId="12986" xr:uid="{00000000-0005-0000-0000-00002E2E0000}"/>
    <cellStyle name="원_합판거푸집" xfId="1691" xr:uid="{00000000-0005-0000-0000-00002F2E0000}"/>
    <cellStyle name="원_화동성동전기내역서" xfId="1692" xr:uid="{00000000-0005-0000-0000-0000302E0000}"/>
    <cellStyle name="원_화동성동지구암반관정개발공사(다목적광장)" xfId="1693" xr:uid="{00000000-0005-0000-0000-0000312E0000}"/>
    <cellStyle name="원_횡배수관공" xfId="12987" xr:uid="{00000000-0005-0000-0000-0000322E0000}"/>
    <cellStyle name="원_횡배수암거재료집계" xfId="1694" xr:uid="{00000000-0005-0000-0000-0000332E0000}"/>
    <cellStyle name="유1" xfId="1695" xr:uid="{00000000-0005-0000-0000-0000342E0000}"/>
    <cellStyle name="유1 2" xfId="12988" xr:uid="{00000000-0005-0000-0000-0000352E0000}"/>
    <cellStyle name="유영" xfId="1696" xr:uid="{00000000-0005-0000-0000-0000362E0000}"/>
    <cellStyle name="을지" xfId="1697" xr:uid="{00000000-0005-0000-0000-0000372E0000}"/>
    <cellStyle name="일반" xfId="1698" xr:uid="{00000000-0005-0000-0000-0000382E0000}"/>
    <cellStyle name="일반 2" xfId="12990" xr:uid="{00000000-0005-0000-0000-0000392E0000}"/>
    <cellStyle name="일반 2 2" xfId="12991" xr:uid="{00000000-0005-0000-0000-00003A2E0000}"/>
    <cellStyle name="일반 3" xfId="12989" xr:uid="{00000000-0005-0000-0000-00003B2E0000}"/>
    <cellStyle name="일위대가" xfId="1699" xr:uid="{00000000-0005-0000-0000-00003C2E0000}"/>
    <cellStyle name="일위대가 2" xfId="12993" xr:uid="{00000000-0005-0000-0000-00003D2E0000}"/>
    <cellStyle name="일위대가 3" xfId="12992" xr:uid="{00000000-0005-0000-0000-00003E2E0000}"/>
    <cellStyle name="입력 2" xfId="7381" xr:uid="{00000000-0005-0000-0000-00003F2E0000}"/>
    <cellStyle name="입력 2 2" xfId="12994" xr:uid="{00000000-0005-0000-0000-0000402E0000}"/>
    <cellStyle name="입력 3" xfId="7382" xr:uid="{00000000-0005-0000-0000-0000412E0000}"/>
    <cellStyle name="입력 3 2" xfId="12995" xr:uid="{00000000-0005-0000-0000-0000422E0000}"/>
    <cellStyle name="자리수" xfId="1700" xr:uid="{00000000-0005-0000-0000-0000432E0000}"/>
    <cellStyle name="자리수 - 유형1" xfId="1701" xr:uid="{00000000-0005-0000-0000-0000442E0000}"/>
    <cellStyle name="자리수 - 유형1 2" xfId="12997" xr:uid="{00000000-0005-0000-0000-0000452E0000}"/>
    <cellStyle name="자리수 2" xfId="1702" xr:uid="{00000000-0005-0000-0000-0000462E0000}"/>
    <cellStyle name="자리수 2 2" xfId="12999" xr:uid="{00000000-0005-0000-0000-0000472E0000}"/>
    <cellStyle name="자리수 2 3" xfId="12998" xr:uid="{00000000-0005-0000-0000-0000482E0000}"/>
    <cellStyle name="자리수 3" xfId="13000" xr:uid="{00000000-0005-0000-0000-0000492E0000}"/>
    <cellStyle name="자리수 4" xfId="12996" xr:uid="{00000000-0005-0000-0000-00004A2E0000}"/>
    <cellStyle name="자리수 5" xfId="13750" xr:uid="{00000000-0005-0000-0000-00004B2E0000}"/>
    <cellStyle name="자리수_0210설변(tm-최종 r2)" xfId="1703" xr:uid="{00000000-0005-0000-0000-00004C2E0000}"/>
    <cellStyle name="자리수0" xfId="1704" xr:uid="{00000000-0005-0000-0000-00004D2E0000}"/>
    <cellStyle name="자리수0 2" xfId="1705" xr:uid="{00000000-0005-0000-0000-00004E2E0000}"/>
    <cellStyle name="자리수0 2 2" xfId="13003" xr:uid="{00000000-0005-0000-0000-00004F2E0000}"/>
    <cellStyle name="자리수0 2 3" xfId="13004" xr:uid="{00000000-0005-0000-0000-0000502E0000}"/>
    <cellStyle name="자리수0 2 4" xfId="13005" xr:uid="{00000000-0005-0000-0000-0000512E0000}"/>
    <cellStyle name="자리수0 2 5" xfId="13002" xr:uid="{00000000-0005-0000-0000-0000522E0000}"/>
    <cellStyle name="자리수0 3" xfId="7383" xr:uid="{00000000-0005-0000-0000-0000532E0000}"/>
    <cellStyle name="자리수0 3 2" xfId="13007" xr:uid="{00000000-0005-0000-0000-0000542E0000}"/>
    <cellStyle name="자리수0 3 3" xfId="13006" xr:uid="{00000000-0005-0000-0000-0000552E0000}"/>
    <cellStyle name="자리수0 4" xfId="13008" xr:uid="{00000000-0005-0000-0000-0000562E0000}"/>
    <cellStyle name="자리수0 4 2" xfId="13009" xr:uid="{00000000-0005-0000-0000-0000572E0000}"/>
    <cellStyle name="자리수0 5" xfId="13001" xr:uid="{00000000-0005-0000-0000-0000582E0000}"/>
    <cellStyle name="자재" xfId="13010" xr:uid="{00000000-0005-0000-0000-0000592E0000}"/>
    <cellStyle name="자재 2" xfId="13011" xr:uid="{00000000-0005-0000-0000-00005A2E0000}"/>
    <cellStyle name="자재 3" xfId="13012" xr:uid="{00000000-0005-0000-0000-00005B2E0000}"/>
    <cellStyle name="점선" xfId="13013" xr:uid="{00000000-0005-0000-0000-00005C2E0000}"/>
    <cellStyle name="정기수 - 유형1" xfId="7384" xr:uid="{00000000-0005-0000-0000-00005D2E0000}"/>
    <cellStyle name="정기수 - 유형1 2" xfId="13014" xr:uid="{00000000-0005-0000-0000-00005E2E0000}"/>
    <cellStyle name="제곱" xfId="1706" xr:uid="{00000000-0005-0000-0000-00005F2E0000}"/>
    <cellStyle name="제곱 2" xfId="13015" xr:uid="{00000000-0005-0000-0000-0000602E0000}"/>
    <cellStyle name="제목 1 2" xfId="7385" xr:uid="{00000000-0005-0000-0000-0000612E0000}"/>
    <cellStyle name="제목 1 2 2" xfId="13016" xr:uid="{00000000-0005-0000-0000-0000622E0000}"/>
    <cellStyle name="제목 1 3" xfId="7386" xr:uid="{00000000-0005-0000-0000-0000632E0000}"/>
    <cellStyle name="제목 1 3 2" xfId="13017" xr:uid="{00000000-0005-0000-0000-0000642E0000}"/>
    <cellStyle name="제목 2 2" xfId="7387" xr:uid="{00000000-0005-0000-0000-0000652E0000}"/>
    <cellStyle name="제목 2 2 2" xfId="13018" xr:uid="{00000000-0005-0000-0000-0000662E0000}"/>
    <cellStyle name="제목 2 3" xfId="7388" xr:uid="{00000000-0005-0000-0000-0000672E0000}"/>
    <cellStyle name="제목 2 3 2" xfId="13019" xr:uid="{00000000-0005-0000-0000-0000682E0000}"/>
    <cellStyle name="제목 3 2" xfId="7389" xr:uid="{00000000-0005-0000-0000-0000692E0000}"/>
    <cellStyle name="제목 3 2 2" xfId="13020" xr:uid="{00000000-0005-0000-0000-00006A2E0000}"/>
    <cellStyle name="제목 3 3" xfId="7390" xr:uid="{00000000-0005-0000-0000-00006B2E0000}"/>
    <cellStyle name="제목 3 3 2" xfId="13021" xr:uid="{00000000-0005-0000-0000-00006C2E0000}"/>
    <cellStyle name="제목 4 2" xfId="7391" xr:uid="{00000000-0005-0000-0000-00006D2E0000}"/>
    <cellStyle name="제목 4 2 2" xfId="13022" xr:uid="{00000000-0005-0000-0000-00006E2E0000}"/>
    <cellStyle name="제목 4 3" xfId="7392" xr:uid="{00000000-0005-0000-0000-00006F2E0000}"/>
    <cellStyle name="제목 4 3 2" xfId="13023" xr:uid="{00000000-0005-0000-0000-0000702E0000}"/>
    <cellStyle name="제목 5" xfId="7393" xr:uid="{00000000-0005-0000-0000-0000712E0000}"/>
    <cellStyle name="제목 5 2" xfId="13024" xr:uid="{00000000-0005-0000-0000-0000722E0000}"/>
    <cellStyle name="제목 6" xfId="7394" xr:uid="{00000000-0005-0000-0000-0000732E0000}"/>
    <cellStyle name="제목 6 2" xfId="13025" xr:uid="{00000000-0005-0000-0000-0000742E0000}"/>
    <cellStyle name="제목[1 줄]" xfId="13026" xr:uid="{00000000-0005-0000-0000-0000752E0000}"/>
    <cellStyle name="제목[2줄 아래]" xfId="13027" xr:uid="{00000000-0005-0000-0000-0000762E0000}"/>
    <cellStyle name="제목[2줄 위]" xfId="13028" xr:uid="{00000000-0005-0000-0000-0000772E0000}"/>
    <cellStyle name="제목1" xfId="7395" xr:uid="{00000000-0005-0000-0000-0000782E0000}"/>
    <cellStyle name="제목1 2" xfId="13030" xr:uid="{00000000-0005-0000-0000-0000792E0000}"/>
    <cellStyle name="제목1 3" xfId="13029" xr:uid="{00000000-0005-0000-0000-00007A2E0000}"/>
    <cellStyle name="제목2" xfId="7396" xr:uid="{00000000-0005-0000-0000-00007B2E0000}"/>
    <cellStyle name="제목2 2" xfId="13031" xr:uid="{00000000-0005-0000-0000-00007C2E0000}"/>
    <cellStyle name="졇" xfId="1707" xr:uid="{00000000-0005-0000-0000-00007D2E0000}"/>
    <cellStyle name="좋음 2" xfId="7397" xr:uid="{00000000-0005-0000-0000-00007E2E0000}"/>
    <cellStyle name="좋음 2 2" xfId="13032" xr:uid="{00000000-0005-0000-0000-00007F2E0000}"/>
    <cellStyle name="좋음 3" xfId="7398" xr:uid="{00000000-0005-0000-0000-0000802E0000}"/>
    <cellStyle name="좋음 3 2" xfId="13033" xr:uid="{00000000-0005-0000-0000-0000812E0000}"/>
    <cellStyle name="좌괄호_박심배수구조물공" xfId="1708" xr:uid="{00000000-0005-0000-0000-0000822E0000}"/>
    <cellStyle name="좌측양괄호" xfId="1709" xr:uid="{00000000-0005-0000-0000-0000832E0000}"/>
    <cellStyle name="좌측양괄호 2" xfId="13034" xr:uid="{00000000-0005-0000-0000-0000842E0000}"/>
    <cellStyle name="지정되지 않음" xfId="1710" xr:uid="{00000000-0005-0000-0000-0000852E0000}"/>
    <cellStyle name="지정되지 않음 2" xfId="13035" xr:uid="{00000000-0005-0000-0000-0000862E0000}"/>
    <cellStyle name="청송" xfId="13036" xr:uid="{00000000-0005-0000-0000-0000872E0000}"/>
    <cellStyle name="출력 2" xfId="7399" xr:uid="{00000000-0005-0000-0000-0000882E0000}"/>
    <cellStyle name="출력 2 2" xfId="13037" xr:uid="{00000000-0005-0000-0000-0000892E0000}"/>
    <cellStyle name="출력 3" xfId="7400" xr:uid="{00000000-0005-0000-0000-00008A2E0000}"/>
    <cellStyle name="출력 3 2" xfId="13038" xr:uid="{00000000-0005-0000-0000-00008B2E0000}"/>
    <cellStyle name="측점" xfId="7401" xr:uid="{00000000-0005-0000-0000-00008C2E0000}"/>
    <cellStyle name="측점 2" xfId="13039" xr:uid="{00000000-0005-0000-0000-00008D2E0000}"/>
    <cellStyle name="코드" xfId="1711" xr:uid="{00000000-0005-0000-0000-00008E2E0000}"/>
    <cellStyle name="콤" xfId="1712" xr:uid="{00000000-0005-0000-0000-00008F2E0000}"/>
    <cellStyle name="콤 2" xfId="1713" xr:uid="{00000000-0005-0000-0000-0000902E0000}"/>
    <cellStyle name="콤 2 2" xfId="13041" xr:uid="{00000000-0005-0000-0000-0000912E0000}"/>
    <cellStyle name="콤 2 3" xfId="15292" xr:uid="{00000000-0005-0000-0000-0000922E0000}"/>
    <cellStyle name="콤 2 4" xfId="17238" xr:uid="{00000000-0005-0000-0000-0000932E0000}"/>
    <cellStyle name="콤 2 5" xfId="17462" xr:uid="{00000000-0005-0000-0000-0000942E0000}"/>
    <cellStyle name="콤 2 6" xfId="13992" xr:uid="{00000000-0005-0000-0000-0000952E0000}"/>
    <cellStyle name="콤 3" xfId="13040" xr:uid="{00000000-0005-0000-0000-0000962E0000}"/>
    <cellStyle name="콤_0.주요자재및 총괄집계표" xfId="1714" xr:uid="{00000000-0005-0000-0000-0000972E0000}"/>
    <cellStyle name="콤_0.주요자재및 총괄집계표 2" xfId="15293" xr:uid="{00000000-0005-0000-0000-0000982E0000}"/>
    <cellStyle name="콤_0.주요자재및 총괄집계표 3" xfId="17237" xr:uid="{00000000-0005-0000-0000-0000992E0000}"/>
    <cellStyle name="콤_0.주요자재및 총괄집계표 4" xfId="17461" xr:uid="{00000000-0005-0000-0000-00009A2E0000}"/>
    <cellStyle name="콤_0.주요자재및 총괄집계표 5" xfId="13993" xr:uid="{00000000-0005-0000-0000-00009B2E0000}"/>
    <cellStyle name="콤_01-토공_02-배수공" xfId="1715" xr:uid="{00000000-0005-0000-0000-00009C2E0000}"/>
    <cellStyle name="콤_01-토공_02-배수공 2" xfId="13042" xr:uid="{00000000-0005-0000-0000-00009D2E0000}"/>
    <cellStyle name="콤_01-토공_02-배수공_2.중곡빗물펌프장토공(BOX구간)" xfId="1716" xr:uid="{00000000-0005-0000-0000-00009E2E0000}"/>
    <cellStyle name="콤_01-토공_02-배수공_2.중곡빗물펌프장토공(BOX구간)_개소별_산출근거(1차_6차)_1차집계(080722)" xfId="1717" xr:uid="{00000000-0005-0000-0000-00009F2E0000}"/>
    <cellStyle name="콤_01-토공_02-배수공_2.중곡빗물펌프장토공(BOX구간)_기성청구내역서(1차지시)" xfId="1718" xr:uid="{00000000-0005-0000-0000-0000A02E0000}"/>
    <cellStyle name="콤_01-토공_02-배수공_개소별_산출근거(1차_6차)_1차집계(080722)" xfId="1719" xr:uid="{00000000-0005-0000-0000-0000A12E0000}"/>
    <cellStyle name="콤_01-토공_02-배수공_기성청구내역서(1차지시)" xfId="1720" xr:uid="{00000000-0005-0000-0000-0000A22E0000}"/>
    <cellStyle name="콤_01-토공_02-배수공_남측토공" xfId="1721" xr:uid="{00000000-0005-0000-0000-0000A32E0000}"/>
    <cellStyle name="콤_01-토공_02-배수공_남측토공_2.중곡빗물펌프장토공" xfId="1722" xr:uid="{00000000-0005-0000-0000-0000A42E0000}"/>
    <cellStyle name="콤_01-토공_02-배수공_남측토공_2.중곡빗물펌프장토공_개소별_산출근거(1차_6차)_1차집계(080722)" xfId="1723" xr:uid="{00000000-0005-0000-0000-0000A52E0000}"/>
    <cellStyle name="콤_01-토공_02-배수공_남측토공_2.중곡빗물펌프장토공_기성청구내역서(1차지시)" xfId="1724" xr:uid="{00000000-0005-0000-0000-0000A62E0000}"/>
    <cellStyle name="콤_01-토공_02-배수공_남측토공_개소별_산출근거(1차_6차)_1차집계(080722)" xfId="1725" xr:uid="{00000000-0005-0000-0000-0000A72E0000}"/>
    <cellStyle name="콤_01-토공_02-배수공_남측토공_기성청구내역서(1차지시)" xfId="1726" xr:uid="{00000000-0005-0000-0000-0000A82E0000}"/>
    <cellStyle name="콤_01-토공_02-배수공_남측토공_천호대로남측준공수량(토공)" xfId="1727" xr:uid="{00000000-0005-0000-0000-0000A92E0000}"/>
    <cellStyle name="콤_01-토공_02-배수공_남측토공_천호대로남측준공수량(토공)_개소별_산출근거(1차_6차)_1차집계(080722)" xfId="1728" xr:uid="{00000000-0005-0000-0000-0000AA2E0000}"/>
    <cellStyle name="콤_01-토공_02-배수공_남측토공_천호대로남측준공수량(토공)_기성청구내역서(1차지시)" xfId="1729" xr:uid="{00000000-0005-0000-0000-0000AB2E0000}"/>
    <cellStyle name="콤_01-토공_02-배수공_내역서(상도동159번지,김주성)" xfId="13043" xr:uid="{00000000-0005-0000-0000-0000AC2E0000}"/>
    <cellStyle name="콤_01-토공_02-배수공_변경내역서" xfId="13044" xr:uid="{00000000-0005-0000-0000-0000AD2E0000}"/>
    <cellStyle name="콤_01-토공_02-배수공_변경내역서4회" xfId="13045" xr:uid="{00000000-0005-0000-0000-0000AE2E0000}"/>
    <cellStyle name="콤_01-토공_02-배수공_설계서" xfId="13046" xr:uid="{00000000-0005-0000-0000-0000AF2E0000}"/>
    <cellStyle name="콤_01-토공_02-배수공_토공" xfId="1730" xr:uid="{00000000-0005-0000-0000-0000B02E0000}"/>
    <cellStyle name="콤_01-토공_02-배수공_토공_2.중곡빗물펌프장토공" xfId="1731" xr:uid="{00000000-0005-0000-0000-0000B12E0000}"/>
    <cellStyle name="콤_01-토공_02-배수공_토공_2.중곡빗물펌프장토공_개소별_산출근거(1차_6차)_1차집계(080722)" xfId="1732" xr:uid="{00000000-0005-0000-0000-0000B22E0000}"/>
    <cellStyle name="콤_01-토공_02-배수공_토공_2.중곡빗물펌프장토공_기성청구내역서(1차지시)" xfId="1733" xr:uid="{00000000-0005-0000-0000-0000B32E0000}"/>
    <cellStyle name="콤_01-토공_02-배수공_토공_개소별_산출근거(1차_6차)_1차집계(080722)" xfId="1734" xr:uid="{00000000-0005-0000-0000-0000B42E0000}"/>
    <cellStyle name="콤_01-토공_02-배수공_토공_기성청구내역서(1차지시)" xfId="1735" xr:uid="{00000000-0005-0000-0000-0000B52E0000}"/>
    <cellStyle name="콤_01-토공_02-배수공_토공_세종대우회토공" xfId="1736" xr:uid="{00000000-0005-0000-0000-0000B62E0000}"/>
    <cellStyle name="콤_01-토공_02-배수공_토공_세종대우회토공_개소별_산출근거(1차_6차)_1차집계(080722)" xfId="1737" xr:uid="{00000000-0005-0000-0000-0000B72E0000}"/>
    <cellStyle name="콤_01-토공_02-배수공_토공_세종대우회토공_기성청구내역서(1차지시)" xfId="1738" xr:uid="{00000000-0005-0000-0000-0000B82E0000}"/>
    <cellStyle name="콤_01-토공_02-배수공_토공_오거리토공" xfId="1739" xr:uid="{00000000-0005-0000-0000-0000B92E0000}"/>
    <cellStyle name="콤_01-토공_02-배수공_토공_오거리토공_개소별_산출근거(1차_6차)_1차집계(080722)" xfId="1740" xr:uid="{00000000-0005-0000-0000-0000BA2E0000}"/>
    <cellStyle name="콤_01-토공_02-배수공_토공_오거리토공_기성청구내역서(1차지시)" xfId="1741" xr:uid="{00000000-0005-0000-0000-0000BB2E0000}"/>
    <cellStyle name="콤_01-토공_02-배수공_토공_중곡빗물펌프장토공" xfId="1742" xr:uid="{00000000-0005-0000-0000-0000BC2E0000}"/>
    <cellStyle name="콤_01-토공_02-배수공_토공_중곡빗물펌프장토공_개소별_산출근거(1차_6차)_1차집계(080722)" xfId="1743" xr:uid="{00000000-0005-0000-0000-0000BD2E0000}"/>
    <cellStyle name="콤_01-토공_02-배수공_토공_중곡빗물펌프장토공_기성청구내역서(1차지시)" xfId="1744" xr:uid="{00000000-0005-0000-0000-0000BE2E0000}"/>
    <cellStyle name="콤_01-토공_02-배수공_토공_중곡빗물펌프장토공1" xfId="1745" xr:uid="{00000000-0005-0000-0000-0000BF2E0000}"/>
    <cellStyle name="콤_01-토공_02-배수공_토공_중곡빗물펌프장토공1_개소별_산출근거(1차_6차)_1차집계(080722)" xfId="1746" xr:uid="{00000000-0005-0000-0000-0000C02E0000}"/>
    <cellStyle name="콤_01-토공_02-배수공_토공_중곡빗물펌프장토공1_기성청구내역서(1차지시)" xfId="1747" xr:uid="{00000000-0005-0000-0000-0000C12E0000}"/>
    <cellStyle name="콤_01-토공_02-배수공_토공_중곡펌프장토공1" xfId="1748" xr:uid="{00000000-0005-0000-0000-0000C22E0000}"/>
    <cellStyle name="콤_01-토공_02-배수공_토공_중곡펌프장토공1_개소별_산출근거(1차_6차)_1차집계(080722)" xfId="1749" xr:uid="{00000000-0005-0000-0000-0000C32E0000}"/>
    <cellStyle name="콤_01-토공_02-배수공_토공_중곡펌프장토공1_기성청구내역서(1차지시)" xfId="1750" xr:uid="{00000000-0005-0000-0000-0000C42E0000}"/>
    <cellStyle name="콤_01-토공_02-배수공_토공_천호대로남측준공수량(토공)" xfId="1751" xr:uid="{00000000-0005-0000-0000-0000C52E0000}"/>
    <cellStyle name="콤_01-토공_02-배수공_토공_천호대로남측준공수량(토공)_개소별_산출근거(1차_6차)_1차집계(080722)" xfId="1752" xr:uid="{00000000-0005-0000-0000-0000C62E0000}"/>
    <cellStyle name="콤_01-토공_02-배수공_토공_천호대로남측준공수량(토공)_기성청구내역서(1차지시)" xfId="1753" xr:uid="{00000000-0005-0000-0000-0000C72E0000}"/>
    <cellStyle name="콤_01-토공_02-배수공_토공_한국화장품토공" xfId="1754" xr:uid="{00000000-0005-0000-0000-0000C82E0000}"/>
    <cellStyle name="콤_01-토공_02-배수공_토공_한국화장품토공_개소별_산출근거(1차_6차)_1차집계(080722)" xfId="1755" xr:uid="{00000000-0005-0000-0000-0000C92E0000}"/>
    <cellStyle name="콤_01-토공_02-배수공_토공_한국화장품토공_기성청구내역서(1차지시)" xfId="1756" xr:uid="{00000000-0005-0000-0000-0000CA2E0000}"/>
    <cellStyle name="콤_01-토공_02-배수공_폐기물처리내역서" xfId="13047" xr:uid="{00000000-0005-0000-0000-0000CB2E0000}"/>
    <cellStyle name="콤_01-토공_02-배수공_폐기물처리내역서_변경내역서" xfId="13048" xr:uid="{00000000-0005-0000-0000-0000CC2E0000}"/>
    <cellStyle name="콤_01-토공_02-배수공_폐기물처리내역서_변경내역서4회" xfId="13049" xr:uid="{00000000-0005-0000-0000-0000CD2E0000}"/>
    <cellStyle name="콤_01-토공_02-배수공_폐기물처리내역서_중앙로폐기물내역서" xfId="13050" xr:uid="{00000000-0005-0000-0000-0000CE2E0000}"/>
    <cellStyle name="콤_01-토공_02-배수공_폐기물처리내역서_중앙로폐기물내역서_변경내역서" xfId="13051" xr:uid="{00000000-0005-0000-0000-0000CF2E0000}"/>
    <cellStyle name="콤_01-토공_02-배수공_폐기물처리내역서_중앙로폐기물내역서_변경내역서4회" xfId="13052" xr:uid="{00000000-0005-0000-0000-0000D02E0000}"/>
    <cellStyle name="콤_02-배수공" xfId="1757" xr:uid="{00000000-0005-0000-0000-0000D12E0000}"/>
    <cellStyle name="콤_02-배수공 2" xfId="13053" xr:uid="{00000000-0005-0000-0000-0000D22E0000}"/>
    <cellStyle name="콤_02-배수공_02-반중력식옹벽" xfId="1758" xr:uid="{00000000-0005-0000-0000-0000D32E0000}"/>
    <cellStyle name="콤_02-배수공_02-반중력식옹벽 2" xfId="13054" xr:uid="{00000000-0005-0000-0000-0000D42E0000}"/>
    <cellStyle name="콤_02-배수공_02-반중력식옹벽_2.중곡빗물펌프장토공(BOX구간)" xfId="1759" xr:uid="{00000000-0005-0000-0000-0000D52E0000}"/>
    <cellStyle name="콤_02-배수공_02-반중력식옹벽_2.중곡빗물펌프장토공(BOX구간)_개소별_산출근거(1차_6차)_1차집계(080722)" xfId="1760" xr:uid="{00000000-0005-0000-0000-0000D62E0000}"/>
    <cellStyle name="콤_02-배수공_02-반중력식옹벽_2.중곡빗물펌프장토공(BOX구간)_기성청구내역서(1차지시)" xfId="1761" xr:uid="{00000000-0005-0000-0000-0000D72E0000}"/>
    <cellStyle name="콤_02-배수공_02-반중력식옹벽_개소별_산출근거(1차_6차)_1차집계(080722)" xfId="1762" xr:uid="{00000000-0005-0000-0000-0000D82E0000}"/>
    <cellStyle name="콤_02-배수공_02-반중력식옹벽_기성청구내역서(1차지시)" xfId="1763" xr:uid="{00000000-0005-0000-0000-0000D92E0000}"/>
    <cellStyle name="콤_02-배수공_02-반중력식옹벽_남측토공" xfId="1764" xr:uid="{00000000-0005-0000-0000-0000DA2E0000}"/>
    <cellStyle name="콤_02-배수공_02-반중력식옹벽_남측토공_2.중곡빗물펌프장토공" xfId="1765" xr:uid="{00000000-0005-0000-0000-0000DB2E0000}"/>
    <cellStyle name="콤_02-배수공_02-반중력식옹벽_남측토공_2.중곡빗물펌프장토공_개소별_산출근거(1차_6차)_1차집계(080722)" xfId="1766" xr:uid="{00000000-0005-0000-0000-0000DC2E0000}"/>
    <cellStyle name="콤_02-배수공_02-반중력식옹벽_남측토공_2.중곡빗물펌프장토공_기성청구내역서(1차지시)" xfId="1767" xr:uid="{00000000-0005-0000-0000-0000DD2E0000}"/>
    <cellStyle name="콤_02-배수공_02-반중력식옹벽_남측토공_개소별_산출근거(1차_6차)_1차집계(080722)" xfId="1768" xr:uid="{00000000-0005-0000-0000-0000DE2E0000}"/>
    <cellStyle name="콤_02-배수공_02-반중력식옹벽_남측토공_기성청구내역서(1차지시)" xfId="1769" xr:uid="{00000000-0005-0000-0000-0000DF2E0000}"/>
    <cellStyle name="콤_02-배수공_02-반중력식옹벽_남측토공_천호대로남측준공수량(토공)" xfId="1770" xr:uid="{00000000-0005-0000-0000-0000E02E0000}"/>
    <cellStyle name="콤_02-배수공_02-반중력식옹벽_남측토공_천호대로남측준공수량(토공)_개소별_산출근거(1차_6차)_1차집계(080722)" xfId="1771" xr:uid="{00000000-0005-0000-0000-0000E12E0000}"/>
    <cellStyle name="콤_02-배수공_02-반중력식옹벽_남측토공_천호대로남측준공수량(토공)_기성청구내역서(1차지시)" xfId="1772" xr:uid="{00000000-0005-0000-0000-0000E22E0000}"/>
    <cellStyle name="콤_02-배수공_02-반중력식옹벽_내역서(상도동159번지,김주성)" xfId="13055" xr:uid="{00000000-0005-0000-0000-0000E32E0000}"/>
    <cellStyle name="콤_02-배수공_02-반중력식옹벽_설계서" xfId="13056" xr:uid="{00000000-0005-0000-0000-0000E42E0000}"/>
    <cellStyle name="콤_02-배수공_02-반중력식옹벽_토공" xfId="1773" xr:uid="{00000000-0005-0000-0000-0000E52E0000}"/>
    <cellStyle name="콤_02-배수공_02-반중력식옹벽_토공_2.중곡빗물펌프장토공" xfId="1774" xr:uid="{00000000-0005-0000-0000-0000E62E0000}"/>
    <cellStyle name="콤_02-배수공_02-반중력식옹벽_토공_2.중곡빗물펌프장토공_개소별_산출근거(1차_6차)_1차집계(080722)" xfId="1775" xr:uid="{00000000-0005-0000-0000-0000E72E0000}"/>
    <cellStyle name="콤_02-배수공_02-반중력식옹벽_토공_2.중곡빗물펌프장토공_기성청구내역서(1차지시)" xfId="1776" xr:uid="{00000000-0005-0000-0000-0000E82E0000}"/>
    <cellStyle name="콤_02-배수공_02-반중력식옹벽_토공_개소별_산출근거(1차_6차)_1차집계(080722)" xfId="1777" xr:uid="{00000000-0005-0000-0000-0000E92E0000}"/>
    <cellStyle name="콤_02-배수공_02-반중력식옹벽_토공_기성청구내역서(1차지시)" xfId="1778" xr:uid="{00000000-0005-0000-0000-0000EA2E0000}"/>
    <cellStyle name="콤_02-배수공_02-반중력식옹벽_토공_세종대우회토공" xfId="1779" xr:uid="{00000000-0005-0000-0000-0000EB2E0000}"/>
    <cellStyle name="콤_02-배수공_02-반중력식옹벽_토공_세종대우회토공_개소별_산출근거(1차_6차)_1차집계(080722)" xfId="1780" xr:uid="{00000000-0005-0000-0000-0000EC2E0000}"/>
    <cellStyle name="콤_02-배수공_02-반중력식옹벽_토공_세종대우회토공_기성청구내역서(1차지시)" xfId="1781" xr:uid="{00000000-0005-0000-0000-0000ED2E0000}"/>
    <cellStyle name="콤_02-배수공_02-반중력식옹벽_토공_오거리토공" xfId="1782" xr:uid="{00000000-0005-0000-0000-0000EE2E0000}"/>
    <cellStyle name="콤_02-배수공_02-반중력식옹벽_토공_오거리토공_개소별_산출근거(1차_6차)_1차집계(080722)" xfId="1783" xr:uid="{00000000-0005-0000-0000-0000EF2E0000}"/>
    <cellStyle name="콤_02-배수공_02-반중력식옹벽_토공_오거리토공_기성청구내역서(1차지시)" xfId="1784" xr:uid="{00000000-0005-0000-0000-0000F02E0000}"/>
    <cellStyle name="콤_02-배수공_02-반중력식옹벽_토공_중곡빗물펌프장토공" xfId="1785" xr:uid="{00000000-0005-0000-0000-0000F12E0000}"/>
    <cellStyle name="콤_02-배수공_02-반중력식옹벽_토공_중곡빗물펌프장토공_개소별_산출근거(1차_6차)_1차집계(080722)" xfId="1786" xr:uid="{00000000-0005-0000-0000-0000F22E0000}"/>
    <cellStyle name="콤_02-배수공_02-반중력식옹벽_토공_중곡빗물펌프장토공_기성청구내역서(1차지시)" xfId="1787" xr:uid="{00000000-0005-0000-0000-0000F32E0000}"/>
    <cellStyle name="콤_02-배수공_02-반중력식옹벽_토공_중곡빗물펌프장토공1" xfId="1788" xr:uid="{00000000-0005-0000-0000-0000F42E0000}"/>
    <cellStyle name="콤_02-배수공_02-반중력식옹벽_토공_중곡빗물펌프장토공1_개소별_산출근거(1차_6차)_1차집계(080722)" xfId="1789" xr:uid="{00000000-0005-0000-0000-0000F52E0000}"/>
    <cellStyle name="콤_02-배수공_02-반중력식옹벽_토공_중곡빗물펌프장토공1_기성청구내역서(1차지시)" xfId="1790" xr:uid="{00000000-0005-0000-0000-0000F62E0000}"/>
    <cellStyle name="콤_02-배수공_02-반중력식옹벽_토공_중곡펌프장토공1" xfId="1791" xr:uid="{00000000-0005-0000-0000-0000F72E0000}"/>
    <cellStyle name="콤_02-배수공_02-반중력식옹벽_토공_중곡펌프장토공1_개소별_산출근거(1차_6차)_1차집계(080722)" xfId="1792" xr:uid="{00000000-0005-0000-0000-0000F82E0000}"/>
    <cellStyle name="콤_02-배수공_02-반중력식옹벽_토공_중곡펌프장토공1_기성청구내역서(1차지시)" xfId="1793" xr:uid="{00000000-0005-0000-0000-0000F92E0000}"/>
    <cellStyle name="콤_02-배수공_02-반중력식옹벽_토공_천호대로남측준공수량(토공)" xfId="1794" xr:uid="{00000000-0005-0000-0000-0000FA2E0000}"/>
    <cellStyle name="콤_02-배수공_02-반중력식옹벽_토공_천호대로남측준공수량(토공)_개소별_산출근거(1차_6차)_1차집계(080722)" xfId="1795" xr:uid="{00000000-0005-0000-0000-0000FB2E0000}"/>
    <cellStyle name="콤_02-배수공_02-반중력식옹벽_토공_천호대로남측준공수량(토공)_기성청구내역서(1차지시)" xfId="1796" xr:uid="{00000000-0005-0000-0000-0000FC2E0000}"/>
    <cellStyle name="콤_02-배수공_02-반중력식옹벽_토공_한국화장품토공" xfId="1797" xr:uid="{00000000-0005-0000-0000-0000FD2E0000}"/>
    <cellStyle name="콤_02-배수공_02-반중력식옹벽_토공_한국화장품토공_개소별_산출근거(1차_6차)_1차집계(080722)" xfId="1798" xr:uid="{00000000-0005-0000-0000-0000FE2E0000}"/>
    <cellStyle name="콤_02-배수공_02-반중력식옹벽_토공_한국화장품토공_기성청구내역서(1차지시)" xfId="1799" xr:uid="{00000000-0005-0000-0000-0000FF2E0000}"/>
    <cellStyle name="콤_02-배수공_02-배수공" xfId="1800" xr:uid="{00000000-0005-0000-0000-0000002F0000}"/>
    <cellStyle name="콤_02-배수공_02-배수공 2" xfId="13057" xr:uid="{00000000-0005-0000-0000-0000012F0000}"/>
    <cellStyle name="콤_02-배수공_02-배수공_2.중곡빗물펌프장토공(BOX구간)" xfId="1801" xr:uid="{00000000-0005-0000-0000-0000022F0000}"/>
    <cellStyle name="콤_02-배수공_02-배수공_2.중곡빗물펌프장토공(BOX구간)_개소별_산출근거(1차_6차)_1차집계(080722)" xfId="1802" xr:uid="{00000000-0005-0000-0000-0000032F0000}"/>
    <cellStyle name="콤_02-배수공_02-배수공_2.중곡빗물펌프장토공(BOX구간)_기성청구내역서(1차지시)" xfId="1803" xr:uid="{00000000-0005-0000-0000-0000042F0000}"/>
    <cellStyle name="콤_02-배수공_02-배수공_개소별_산출근거(1차_6차)_1차집계(080722)" xfId="1804" xr:uid="{00000000-0005-0000-0000-0000052F0000}"/>
    <cellStyle name="콤_02-배수공_02-배수공_기성청구내역서(1차지시)" xfId="1805" xr:uid="{00000000-0005-0000-0000-0000062F0000}"/>
    <cellStyle name="콤_02-배수공_02-배수공_남측토공" xfId="1806" xr:uid="{00000000-0005-0000-0000-0000072F0000}"/>
    <cellStyle name="콤_02-배수공_02-배수공_남측토공_2.중곡빗물펌프장토공" xfId="1807" xr:uid="{00000000-0005-0000-0000-0000082F0000}"/>
    <cellStyle name="콤_02-배수공_02-배수공_남측토공_2.중곡빗물펌프장토공_개소별_산출근거(1차_6차)_1차집계(080722)" xfId="1808" xr:uid="{00000000-0005-0000-0000-0000092F0000}"/>
    <cellStyle name="콤_02-배수공_02-배수공_남측토공_2.중곡빗물펌프장토공_기성청구내역서(1차지시)" xfId="1809" xr:uid="{00000000-0005-0000-0000-00000A2F0000}"/>
    <cellStyle name="콤_02-배수공_02-배수공_남측토공_개소별_산출근거(1차_6차)_1차집계(080722)" xfId="1810" xr:uid="{00000000-0005-0000-0000-00000B2F0000}"/>
    <cellStyle name="콤_02-배수공_02-배수공_남측토공_기성청구내역서(1차지시)" xfId="1811" xr:uid="{00000000-0005-0000-0000-00000C2F0000}"/>
    <cellStyle name="콤_02-배수공_02-배수공_남측토공_천호대로남측준공수량(토공)" xfId="1812" xr:uid="{00000000-0005-0000-0000-00000D2F0000}"/>
    <cellStyle name="콤_02-배수공_02-배수공_남측토공_천호대로남측준공수량(토공)_개소별_산출근거(1차_6차)_1차집계(080722)" xfId="1813" xr:uid="{00000000-0005-0000-0000-00000E2F0000}"/>
    <cellStyle name="콤_02-배수공_02-배수공_남측토공_천호대로남측준공수량(토공)_기성청구내역서(1차지시)" xfId="1814" xr:uid="{00000000-0005-0000-0000-00000F2F0000}"/>
    <cellStyle name="콤_02-배수공_02-배수공_내역서(상도동159번지,김주성)" xfId="13058" xr:uid="{00000000-0005-0000-0000-0000102F0000}"/>
    <cellStyle name="콤_02-배수공_02-배수공_변경내역서" xfId="13059" xr:uid="{00000000-0005-0000-0000-0000112F0000}"/>
    <cellStyle name="콤_02-배수공_02-배수공_변경내역서4회" xfId="13060" xr:uid="{00000000-0005-0000-0000-0000122F0000}"/>
    <cellStyle name="콤_02-배수공_02-배수공_설계서" xfId="13061" xr:uid="{00000000-0005-0000-0000-0000132F0000}"/>
    <cellStyle name="콤_02-배수공_02-배수공_토공" xfId="1815" xr:uid="{00000000-0005-0000-0000-0000142F0000}"/>
    <cellStyle name="콤_02-배수공_02-배수공_토공_2.중곡빗물펌프장토공" xfId="1816" xr:uid="{00000000-0005-0000-0000-0000152F0000}"/>
    <cellStyle name="콤_02-배수공_02-배수공_토공_2.중곡빗물펌프장토공_개소별_산출근거(1차_6차)_1차집계(080722)" xfId="1817" xr:uid="{00000000-0005-0000-0000-0000162F0000}"/>
    <cellStyle name="콤_02-배수공_02-배수공_토공_2.중곡빗물펌프장토공_기성청구내역서(1차지시)" xfId="1818" xr:uid="{00000000-0005-0000-0000-0000172F0000}"/>
    <cellStyle name="콤_02-배수공_02-배수공_토공_개소별_산출근거(1차_6차)_1차집계(080722)" xfId="1819" xr:uid="{00000000-0005-0000-0000-0000182F0000}"/>
    <cellStyle name="콤_02-배수공_02-배수공_토공_기성청구내역서(1차지시)" xfId="1820" xr:uid="{00000000-0005-0000-0000-0000192F0000}"/>
    <cellStyle name="콤_02-배수공_02-배수공_토공_세종대우회토공" xfId="1821" xr:uid="{00000000-0005-0000-0000-00001A2F0000}"/>
    <cellStyle name="콤_02-배수공_02-배수공_토공_세종대우회토공_개소별_산출근거(1차_6차)_1차집계(080722)" xfId="1822" xr:uid="{00000000-0005-0000-0000-00001B2F0000}"/>
    <cellStyle name="콤_02-배수공_02-배수공_토공_세종대우회토공_기성청구내역서(1차지시)" xfId="1823" xr:uid="{00000000-0005-0000-0000-00001C2F0000}"/>
    <cellStyle name="콤_02-배수공_02-배수공_토공_오거리토공" xfId="1824" xr:uid="{00000000-0005-0000-0000-00001D2F0000}"/>
    <cellStyle name="콤_02-배수공_02-배수공_토공_오거리토공_개소별_산출근거(1차_6차)_1차집계(080722)" xfId="1825" xr:uid="{00000000-0005-0000-0000-00001E2F0000}"/>
    <cellStyle name="콤_02-배수공_02-배수공_토공_오거리토공_기성청구내역서(1차지시)" xfId="1826" xr:uid="{00000000-0005-0000-0000-00001F2F0000}"/>
    <cellStyle name="콤_02-배수공_02-배수공_토공_중곡빗물펌프장토공" xfId="1827" xr:uid="{00000000-0005-0000-0000-0000202F0000}"/>
    <cellStyle name="콤_02-배수공_02-배수공_토공_중곡빗물펌프장토공_개소별_산출근거(1차_6차)_1차집계(080722)" xfId="1828" xr:uid="{00000000-0005-0000-0000-0000212F0000}"/>
    <cellStyle name="콤_02-배수공_02-배수공_토공_중곡빗물펌프장토공_기성청구내역서(1차지시)" xfId="1829" xr:uid="{00000000-0005-0000-0000-0000222F0000}"/>
    <cellStyle name="콤_02-배수공_02-배수공_토공_중곡빗물펌프장토공1" xfId="1830" xr:uid="{00000000-0005-0000-0000-0000232F0000}"/>
    <cellStyle name="콤_02-배수공_02-배수공_토공_중곡빗물펌프장토공1_개소별_산출근거(1차_6차)_1차집계(080722)" xfId="1831" xr:uid="{00000000-0005-0000-0000-0000242F0000}"/>
    <cellStyle name="콤_02-배수공_02-배수공_토공_중곡빗물펌프장토공1_기성청구내역서(1차지시)" xfId="1832" xr:uid="{00000000-0005-0000-0000-0000252F0000}"/>
    <cellStyle name="콤_02-배수공_02-배수공_토공_중곡펌프장토공1" xfId="1833" xr:uid="{00000000-0005-0000-0000-0000262F0000}"/>
    <cellStyle name="콤_02-배수공_02-배수공_토공_중곡펌프장토공1_개소별_산출근거(1차_6차)_1차집계(080722)" xfId="1834" xr:uid="{00000000-0005-0000-0000-0000272F0000}"/>
    <cellStyle name="콤_02-배수공_02-배수공_토공_중곡펌프장토공1_기성청구내역서(1차지시)" xfId="1835" xr:uid="{00000000-0005-0000-0000-0000282F0000}"/>
    <cellStyle name="콤_02-배수공_02-배수공_토공_천호대로남측준공수량(토공)" xfId="1836" xr:uid="{00000000-0005-0000-0000-0000292F0000}"/>
    <cellStyle name="콤_02-배수공_02-배수공_토공_천호대로남측준공수량(토공)_개소별_산출근거(1차_6차)_1차집계(080722)" xfId="1837" xr:uid="{00000000-0005-0000-0000-00002A2F0000}"/>
    <cellStyle name="콤_02-배수공_02-배수공_토공_천호대로남측준공수량(토공)_기성청구내역서(1차지시)" xfId="1838" xr:uid="{00000000-0005-0000-0000-00002B2F0000}"/>
    <cellStyle name="콤_02-배수공_02-배수공_토공_한국화장품토공" xfId="1839" xr:uid="{00000000-0005-0000-0000-00002C2F0000}"/>
    <cellStyle name="콤_02-배수공_02-배수공_토공_한국화장품토공_개소별_산출근거(1차_6차)_1차집계(080722)" xfId="1840" xr:uid="{00000000-0005-0000-0000-00002D2F0000}"/>
    <cellStyle name="콤_02-배수공_02-배수공_토공_한국화장품토공_기성청구내역서(1차지시)" xfId="1841" xr:uid="{00000000-0005-0000-0000-00002E2F0000}"/>
    <cellStyle name="콤_02-배수공_02-배수공_폐기물처리내역서" xfId="13062" xr:uid="{00000000-0005-0000-0000-00002F2F0000}"/>
    <cellStyle name="콤_02-배수공_02-배수공_폐기물처리내역서_변경내역서" xfId="13063" xr:uid="{00000000-0005-0000-0000-0000302F0000}"/>
    <cellStyle name="콤_02-배수공_02-배수공_폐기물처리내역서_변경내역서4회" xfId="13064" xr:uid="{00000000-0005-0000-0000-0000312F0000}"/>
    <cellStyle name="콤_02-배수공_02-배수공_폐기물처리내역서_중앙로폐기물내역서" xfId="13065" xr:uid="{00000000-0005-0000-0000-0000322F0000}"/>
    <cellStyle name="콤_02-배수공_02-배수공_폐기물처리내역서_중앙로폐기물내역서_변경내역서" xfId="13066" xr:uid="{00000000-0005-0000-0000-0000332F0000}"/>
    <cellStyle name="콤_02-배수공_02-배수공_폐기물처리내역서_중앙로폐기물내역서_변경내역서4회" xfId="13067" xr:uid="{00000000-0005-0000-0000-0000342F0000}"/>
    <cellStyle name="콤_02-배수공_2.중곡빗물펌프장토공(BOX구간)" xfId="1842" xr:uid="{00000000-0005-0000-0000-0000352F0000}"/>
    <cellStyle name="콤_02-배수공_2.중곡빗물펌프장토공(BOX구간)_개소별_산출근거(1차_6차)_1차집계(080722)" xfId="1843" xr:uid="{00000000-0005-0000-0000-0000362F0000}"/>
    <cellStyle name="콤_02-배수공_2.중곡빗물펌프장토공(BOX구간)_기성청구내역서(1차지시)" xfId="1844" xr:uid="{00000000-0005-0000-0000-0000372F0000}"/>
    <cellStyle name="콤_02-배수공_가평조서" xfId="1845" xr:uid="{00000000-0005-0000-0000-0000382F0000}"/>
    <cellStyle name="콤_02-배수공_가평조서_2.중곡빗물펌프장토공(BOX구간)" xfId="1846" xr:uid="{00000000-0005-0000-0000-0000392F0000}"/>
    <cellStyle name="콤_02-배수공_가평조서_2.중곡빗물펌프장토공(BOX구간)_개소별_산출근거(1차_6차)_1차집계(080722)" xfId="1847" xr:uid="{00000000-0005-0000-0000-00003A2F0000}"/>
    <cellStyle name="콤_02-배수공_가평조서_2.중곡빗물펌프장토공(BOX구간)_기성청구내역서(1차지시)" xfId="1848" xr:uid="{00000000-0005-0000-0000-00003B2F0000}"/>
    <cellStyle name="콤_02-배수공_가평조서_개소별_산출근거(1차_6차)_1차집계(080722)" xfId="1849" xr:uid="{00000000-0005-0000-0000-00003C2F0000}"/>
    <cellStyle name="콤_02-배수공_가평조서_기성청구내역서(1차지시)" xfId="1850" xr:uid="{00000000-0005-0000-0000-00003D2F0000}"/>
    <cellStyle name="콤_02-배수공_개소별_산출근거(1차_6차)_1차집계(080722)" xfId="1851" xr:uid="{00000000-0005-0000-0000-00003E2F0000}"/>
    <cellStyle name="콤_02-배수공_기성청구내역서(1차지시)" xfId="1852" xr:uid="{00000000-0005-0000-0000-00003F2F0000}"/>
    <cellStyle name="콤_02-배수공_남측토공" xfId="1853" xr:uid="{00000000-0005-0000-0000-0000402F0000}"/>
    <cellStyle name="콤_02-배수공_남측토공_2.중곡빗물펌프장토공" xfId="1854" xr:uid="{00000000-0005-0000-0000-0000412F0000}"/>
    <cellStyle name="콤_02-배수공_남측토공_2.중곡빗물펌프장토공_개소별_산출근거(1차_6차)_1차집계(080722)" xfId="1855" xr:uid="{00000000-0005-0000-0000-0000422F0000}"/>
    <cellStyle name="콤_02-배수공_남측토공_2.중곡빗물펌프장토공_기성청구내역서(1차지시)" xfId="1856" xr:uid="{00000000-0005-0000-0000-0000432F0000}"/>
    <cellStyle name="콤_02-배수공_남측토공_개소별_산출근거(1차_6차)_1차집계(080722)" xfId="1857" xr:uid="{00000000-0005-0000-0000-0000442F0000}"/>
    <cellStyle name="콤_02-배수공_남측토공_기성청구내역서(1차지시)" xfId="1858" xr:uid="{00000000-0005-0000-0000-0000452F0000}"/>
    <cellStyle name="콤_02-배수공_남측토공_천호대로남측준공수량(토공)" xfId="1859" xr:uid="{00000000-0005-0000-0000-0000462F0000}"/>
    <cellStyle name="콤_02-배수공_남측토공_천호대로남측준공수량(토공)_개소별_산출근거(1차_6차)_1차집계(080722)" xfId="1860" xr:uid="{00000000-0005-0000-0000-0000472F0000}"/>
    <cellStyle name="콤_02-배수공_남측토공_천호대로남측준공수량(토공)_기성청구내역서(1차지시)" xfId="1861" xr:uid="{00000000-0005-0000-0000-0000482F0000}"/>
    <cellStyle name="콤_02-배수공_내역서(상도동159번지,김주성)" xfId="13068" xr:uid="{00000000-0005-0000-0000-0000492F0000}"/>
    <cellStyle name="콤_02-배수공_반중력" xfId="1862" xr:uid="{00000000-0005-0000-0000-00004A2F0000}"/>
    <cellStyle name="콤_02-배수공_반중력 2" xfId="13069" xr:uid="{00000000-0005-0000-0000-00004B2F0000}"/>
    <cellStyle name="콤_02-배수공_반중력_2.중곡빗물펌프장토공(BOX구간)" xfId="1863" xr:uid="{00000000-0005-0000-0000-00004C2F0000}"/>
    <cellStyle name="콤_02-배수공_반중력_2.중곡빗물펌프장토공(BOX구간)_개소별_산출근거(1차_6차)_1차집계(080722)" xfId="1864" xr:uid="{00000000-0005-0000-0000-00004D2F0000}"/>
    <cellStyle name="콤_02-배수공_반중력_2.중곡빗물펌프장토공(BOX구간)_기성청구내역서(1차지시)" xfId="1865" xr:uid="{00000000-0005-0000-0000-00004E2F0000}"/>
    <cellStyle name="콤_02-배수공_반중력_개소별_산출근거(1차_6차)_1차집계(080722)" xfId="1866" xr:uid="{00000000-0005-0000-0000-00004F2F0000}"/>
    <cellStyle name="콤_02-배수공_반중력_기성청구내역서(1차지시)" xfId="1867" xr:uid="{00000000-0005-0000-0000-0000502F0000}"/>
    <cellStyle name="콤_02-배수공_반중력_남측토공" xfId="1868" xr:uid="{00000000-0005-0000-0000-0000512F0000}"/>
    <cellStyle name="콤_02-배수공_반중력_남측토공_2.중곡빗물펌프장토공" xfId="1869" xr:uid="{00000000-0005-0000-0000-0000522F0000}"/>
    <cellStyle name="콤_02-배수공_반중력_남측토공_2.중곡빗물펌프장토공_개소별_산출근거(1차_6차)_1차집계(080722)" xfId="1870" xr:uid="{00000000-0005-0000-0000-0000532F0000}"/>
    <cellStyle name="콤_02-배수공_반중력_남측토공_2.중곡빗물펌프장토공_기성청구내역서(1차지시)" xfId="1871" xr:uid="{00000000-0005-0000-0000-0000542F0000}"/>
    <cellStyle name="콤_02-배수공_반중력_남측토공_개소별_산출근거(1차_6차)_1차집계(080722)" xfId="1872" xr:uid="{00000000-0005-0000-0000-0000552F0000}"/>
    <cellStyle name="콤_02-배수공_반중력_남측토공_기성청구내역서(1차지시)" xfId="1873" xr:uid="{00000000-0005-0000-0000-0000562F0000}"/>
    <cellStyle name="콤_02-배수공_반중력_남측토공_천호대로남측준공수량(토공)" xfId="1874" xr:uid="{00000000-0005-0000-0000-0000572F0000}"/>
    <cellStyle name="콤_02-배수공_반중력_남측토공_천호대로남측준공수량(토공)_개소별_산출근거(1차_6차)_1차집계(080722)" xfId="1875" xr:uid="{00000000-0005-0000-0000-0000582F0000}"/>
    <cellStyle name="콤_02-배수공_반중력_남측토공_천호대로남측준공수량(토공)_기성청구내역서(1차지시)" xfId="1876" xr:uid="{00000000-0005-0000-0000-0000592F0000}"/>
    <cellStyle name="콤_02-배수공_반중력_내역서(상도동159번지,김주성)" xfId="13070" xr:uid="{00000000-0005-0000-0000-00005A2F0000}"/>
    <cellStyle name="콤_02-배수공_반중력_설계서" xfId="13071" xr:uid="{00000000-0005-0000-0000-00005B2F0000}"/>
    <cellStyle name="콤_02-배수공_반중력_토공" xfId="1877" xr:uid="{00000000-0005-0000-0000-00005C2F0000}"/>
    <cellStyle name="콤_02-배수공_반중력_토공_2.중곡빗물펌프장토공" xfId="1878" xr:uid="{00000000-0005-0000-0000-00005D2F0000}"/>
    <cellStyle name="콤_02-배수공_반중력_토공_2.중곡빗물펌프장토공_개소별_산출근거(1차_6차)_1차집계(080722)" xfId="1879" xr:uid="{00000000-0005-0000-0000-00005E2F0000}"/>
    <cellStyle name="콤_02-배수공_반중력_토공_2.중곡빗물펌프장토공_기성청구내역서(1차지시)" xfId="1880" xr:uid="{00000000-0005-0000-0000-00005F2F0000}"/>
    <cellStyle name="콤_02-배수공_반중력_토공_개소별_산출근거(1차_6차)_1차집계(080722)" xfId="1881" xr:uid="{00000000-0005-0000-0000-0000602F0000}"/>
    <cellStyle name="콤_02-배수공_반중력_토공_기성청구내역서(1차지시)" xfId="1882" xr:uid="{00000000-0005-0000-0000-0000612F0000}"/>
    <cellStyle name="콤_02-배수공_반중력_토공_세종대우회토공" xfId="1883" xr:uid="{00000000-0005-0000-0000-0000622F0000}"/>
    <cellStyle name="콤_02-배수공_반중력_토공_세종대우회토공_개소별_산출근거(1차_6차)_1차집계(080722)" xfId="1884" xr:uid="{00000000-0005-0000-0000-0000632F0000}"/>
    <cellStyle name="콤_02-배수공_반중력_토공_세종대우회토공_기성청구내역서(1차지시)" xfId="1885" xr:uid="{00000000-0005-0000-0000-0000642F0000}"/>
    <cellStyle name="콤_02-배수공_반중력_토공_오거리토공" xfId="1886" xr:uid="{00000000-0005-0000-0000-0000652F0000}"/>
    <cellStyle name="콤_02-배수공_반중력_토공_오거리토공_개소별_산출근거(1차_6차)_1차집계(080722)" xfId="1887" xr:uid="{00000000-0005-0000-0000-0000662F0000}"/>
    <cellStyle name="콤_02-배수공_반중력_토공_오거리토공_기성청구내역서(1차지시)" xfId="1888" xr:uid="{00000000-0005-0000-0000-0000672F0000}"/>
    <cellStyle name="콤_02-배수공_반중력_토공_중곡빗물펌프장토공" xfId="1889" xr:uid="{00000000-0005-0000-0000-0000682F0000}"/>
    <cellStyle name="콤_02-배수공_반중력_토공_중곡빗물펌프장토공_개소별_산출근거(1차_6차)_1차집계(080722)" xfId="1890" xr:uid="{00000000-0005-0000-0000-0000692F0000}"/>
    <cellStyle name="콤_02-배수공_반중력_토공_중곡빗물펌프장토공_기성청구내역서(1차지시)" xfId="1891" xr:uid="{00000000-0005-0000-0000-00006A2F0000}"/>
    <cellStyle name="콤_02-배수공_반중력_토공_중곡빗물펌프장토공1" xfId="1892" xr:uid="{00000000-0005-0000-0000-00006B2F0000}"/>
    <cellStyle name="콤_02-배수공_반중력_토공_중곡빗물펌프장토공1_개소별_산출근거(1차_6차)_1차집계(080722)" xfId="1893" xr:uid="{00000000-0005-0000-0000-00006C2F0000}"/>
    <cellStyle name="콤_02-배수공_반중력_토공_중곡빗물펌프장토공1_기성청구내역서(1차지시)" xfId="1894" xr:uid="{00000000-0005-0000-0000-00006D2F0000}"/>
    <cellStyle name="콤_02-배수공_반중력_토공_중곡펌프장토공1" xfId="1895" xr:uid="{00000000-0005-0000-0000-00006E2F0000}"/>
    <cellStyle name="콤_02-배수공_반중력_토공_중곡펌프장토공1_개소별_산출근거(1차_6차)_1차집계(080722)" xfId="1896" xr:uid="{00000000-0005-0000-0000-00006F2F0000}"/>
    <cellStyle name="콤_02-배수공_반중력_토공_중곡펌프장토공1_기성청구내역서(1차지시)" xfId="1897" xr:uid="{00000000-0005-0000-0000-0000702F0000}"/>
    <cellStyle name="콤_02-배수공_반중력_토공_천호대로남측준공수량(토공)" xfId="1898" xr:uid="{00000000-0005-0000-0000-0000712F0000}"/>
    <cellStyle name="콤_02-배수공_반중력_토공_천호대로남측준공수량(토공)_개소별_산출근거(1차_6차)_1차집계(080722)" xfId="1899" xr:uid="{00000000-0005-0000-0000-0000722F0000}"/>
    <cellStyle name="콤_02-배수공_반중력_토공_천호대로남측준공수량(토공)_기성청구내역서(1차지시)" xfId="1900" xr:uid="{00000000-0005-0000-0000-0000732F0000}"/>
    <cellStyle name="콤_02-배수공_반중력_토공_한국화장품토공" xfId="1901" xr:uid="{00000000-0005-0000-0000-0000742F0000}"/>
    <cellStyle name="콤_02-배수공_반중력_토공_한국화장품토공_개소별_산출근거(1차_6차)_1차집계(080722)" xfId="1902" xr:uid="{00000000-0005-0000-0000-0000752F0000}"/>
    <cellStyle name="콤_02-배수공_반중력_토공_한국화장품토공_기성청구내역서(1차지시)" xfId="1903" xr:uid="{00000000-0005-0000-0000-0000762F0000}"/>
    <cellStyle name="콤_02-배수공_변경내역서" xfId="13072" xr:uid="{00000000-0005-0000-0000-0000772F0000}"/>
    <cellStyle name="콤_02-배수공_변경내역서4회" xfId="13073" xr:uid="{00000000-0005-0000-0000-0000782F0000}"/>
    <cellStyle name="콤_02-배수공_설계서" xfId="13074" xr:uid="{00000000-0005-0000-0000-0000792F0000}"/>
    <cellStyle name="콤_02-배수공_옹벽" xfId="1904" xr:uid="{00000000-0005-0000-0000-00007A2F0000}"/>
    <cellStyle name="콤_02-배수공_옹벽_2.중곡빗물펌프장토공(BOX구간)" xfId="1905" xr:uid="{00000000-0005-0000-0000-00007B2F0000}"/>
    <cellStyle name="콤_02-배수공_옹벽_2.중곡빗물펌프장토공(BOX구간)_개소별_산출근거(1차_6차)_1차집계(080722)" xfId="1906" xr:uid="{00000000-0005-0000-0000-00007C2F0000}"/>
    <cellStyle name="콤_02-배수공_옹벽_2.중곡빗물펌프장토공(BOX구간)_기성청구내역서(1차지시)" xfId="1907" xr:uid="{00000000-0005-0000-0000-00007D2F0000}"/>
    <cellStyle name="콤_02-배수공_옹벽_개소별_산출근거(1차_6차)_1차집계(080722)" xfId="1908" xr:uid="{00000000-0005-0000-0000-00007E2F0000}"/>
    <cellStyle name="콤_02-배수공_옹벽_기성청구내역서(1차지시)" xfId="1909" xr:uid="{00000000-0005-0000-0000-00007F2F0000}"/>
    <cellStyle name="콤_02-배수공_토공" xfId="1910" xr:uid="{00000000-0005-0000-0000-0000802F0000}"/>
    <cellStyle name="콤_02-배수공_토공_2.중곡빗물펌프장토공" xfId="1911" xr:uid="{00000000-0005-0000-0000-0000812F0000}"/>
    <cellStyle name="콤_02-배수공_토공_2.중곡빗물펌프장토공_개소별_산출근거(1차_6차)_1차집계(080722)" xfId="1912" xr:uid="{00000000-0005-0000-0000-0000822F0000}"/>
    <cellStyle name="콤_02-배수공_토공_2.중곡빗물펌프장토공_기성청구내역서(1차지시)" xfId="1913" xr:uid="{00000000-0005-0000-0000-0000832F0000}"/>
    <cellStyle name="콤_02-배수공_토공_개소별_산출근거(1차_6차)_1차집계(080722)" xfId="1914" xr:uid="{00000000-0005-0000-0000-0000842F0000}"/>
    <cellStyle name="콤_02-배수공_토공_기성청구내역서(1차지시)" xfId="1915" xr:uid="{00000000-0005-0000-0000-0000852F0000}"/>
    <cellStyle name="콤_02-배수공_토공_세종대우회토공" xfId="1916" xr:uid="{00000000-0005-0000-0000-0000862F0000}"/>
    <cellStyle name="콤_02-배수공_토공_세종대우회토공_개소별_산출근거(1차_6차)_1차집계(080722)" xfId="1917" xr:uid="{00000000-0005-0000-0000-0000872F0000}"/>
    <cellStyle name="콤_02-배수공_토공_세종대우회토공_기성청구내역서(1차지시)" xfId="1918" xr:uid="{00000000-0005-0000-0000-0000882F0000}"/>
    <cellStyle name="콤_02-배수공_토공_오거리토공" xfId="1919" xr:uid="{00000000-0005-0000-0000-0000892F0000}"/>
    <cellStyle name="콤_02-배수공_토공_오거리토공_개소별_산출근거(1차_6차)_1차집계(080722)" xfId="1920" xr:uid="{00000000-0005-0000-0000-00008A2F0000}"/>
    <cellStyle name="콤_02-배수공_토공_오거리토공_기성청구내역서(1차지시)" xfId="1921" xr:uid="{00000000-0005-0000-0000-00008B2F0000}"/>
    <cellStyle name="콤_02-배수공_토공_중곡빗물펌프장토공" xfId="1922" xr:uid="{00000000-0005-0000-0000-00008C2F0000}"/>
    <cellStyle name="콤_02-배수공_토공_중곡빗물펌프장토공_개소별_산출근거(1차_6차)_1차집계(080722)" xfId="1923" xr:uid="{00000000-0005-0000-0000-00008D2F0000}"/>
    <cellStyle name="콤_02-배수공_토공_중곡빗물펌프장토공_기성청구내역서(1차지시)" xfId="1924" xr:uid="{00000000-0005-0000-0000-00008E2F0000}"/>
    <cellStyle name="콤_02-배수공_토공_중곡빗물펌프장토공1" xfId="1925" xr:uid="{00000000-0005-0000-0000-00008F2F0000}"/>
    <cellStyle name="콤_02-배수공_토공_중곡빗물펌프장토공1_개소별_산출근거(1차_6차)_1차집계(080722)" xfId="1926" xr:uid="{00000000-0005-0000-0000-0000902F0000}"/>
    <cellStyle name="콤_02-배수공_토공_중곡빗물펌프장토공1_기성청구내역서(1차지시)" xfId="1927" xr:uid="{00000000-0005-0000-0000-0000912F0000}"/>
    <cellStyle name="콤_02-배수공_토공_중곡펌프장토공1" xfId="1928" xr:uid="{00000000-0005-0000-0000-0000922F0000}"/>
    <cellStyle name="콤_02-배수공_토공_중곡펌프장토공1_개소별_산출근거(1차_6차)_1차집계(080722)" xfId="1929" xr:uid="{00000000-0005-0000-0000-0000932F0000}"/>
    <cellStyle name="콤_02-배수공_토공_중곡펌프장토공1_기성청구내역서(1차지시)" xfId="1930" xr:uid="{00000000-0005-0000-0000-0000942F0000}"/>
    <cellStyle name="콤_02-배수공_토공_천호대로남측준공수량(토공)" xfId="1931" xr:uid="{00000000-0005-0000-0000-0000952F0000}"/>
    <cellStyle name="콤_02-배수공_토공_천호대로남측준공수량(토공)_개소별_산출근거(1차_6차)_1차집계(080722)" xfId="1932" xr:uid="{00000000-0005-0000-0000-0000962F0000}"/>
    <cellStyle name="콤_02-배수공_토공_천호대로남측준공수량(토공)_기성청구내역서(1차지시)" xfId="1933" xr:uid="{00000000-0005-0000-0000-0000972F0000}"/>
    <cellStyle name="콤_02-배수공_토공_한국화장품토공" xfId="1934" xr:uid="{00000000-0005-0000-0000-0000982F0000}"/>
    <cellStyle name="콤_02-배수공_토공_한국화장품토공_개소별_산출근거(1차_6차)_1차집계(080722)" xfId="1935" xr:uid="{00000000-0005-0000-0000-0000992F0000}"/>
    <cellStyle name="콤_02-배수공_토공_한국화장품토공_기성청구내역서(1차지시)" xfId="1936" xr:uid="{00000000-0005-0000-0000-00009A2F0000}"/>
    <cellStyle name="콤_02-배수공_폐기물처리내역서" xfId="13075" xr:uid="{00000000-0005-0000-0000-00009B2F0000}"/>
    <cellStyle name="콤_02-배수공_폐기물처리내역서_변경내역서" xfId="13076" xr:uid="{00000000-0005-0000-0000-00009C2F0000}"/>
    <cellStyle name="콤_02-배수공_폐기물처리내역서_변경내역서4회" xfId="13077" xr:uid="{00000000-0005-0000-0000-00009D2F0000}"/>
    <cellStyle name="콤_02-배수공_폐기물처리내역서_중앙로폐기물내역서" xfId="13078" xr:uid="{00000000-0005-0000-0000-00009E2F0000}"/>
    <cellStyle name="콤_02-배수공_폐기물처리내역서_중앙로폐기물내역서_변경내역서" xfId="13079" xr:uid="{00000000-0005-0000-0000-00009F2F0000}"/>
    <cellStyle name="콤_02-배수공_폐기물처리내역서_중앙로폐기물내역서_변경내역서4회" xfId="13080" xr:uid="{00000000-0005-0000-0000-0000A02F0000}"/>
    <cellStyle name="콤_02-배수공_포장조서" xfId="1937" xr:uid="{00000000-0005-0000-0000-0000A12F0000}"/>
    <cellStyle name="콤_02-배수공_포장조서_2.중곡빗물펌프장토공(BOX구간)" xfId="1938" xr:uid="{00000000-0005-0000-0000-0000A22F0000}"/>
    <cellStyle name="콤_02-배수공_포장조서_2.중곡빗물펌프장토공(BOX구간)_개소별_산출근거(1차_6차)_1차집계(080722)" xfId="1939" xr:uid="{00000000-0005-0000-0000-0000A32F0000}"/>
    <cellStyle name="콤_02-배수공_포장조서_2.중곡빗물펌프장토공(BOX구간)_기성청구내역서(1차지시)" xfId="1940" xr:uid="{00000000-0005-0000-0000-0000A42F0000}"/>
    <cellStyle name="콤_02-배수공_포장조서_개소별_산출근거(1차_6차)_1차집계(080722)" xfId="1941" xr:uid="{00000000-0005-0000-0000-0000A52F0000}"/>
    <cellStyle name="콤_02-배수공_포장조서_기성청구내역서(1차지시)" xfId="1942" xr:uid="{00000000-0005-0000-0000-0000A62F0000}"/>
    <cellStyle name="콤_04-3.B-LINE" xfId="1943" xr:uid="{00000000-0005-0000-0000-0000A72F0000}"/>
    <cellStyle name="콤_04-3.B-LINE 2" xfId="15365" xr:uid="{00000000-0005-0000-0000-0000A82F0000}"/>
    <cellStyle name="콤_04-3.B-LINE 3" xfId="15363" xr:uid="{00000000-0005-0000-0000-0000A92F0000}"/>
    <cellStyle name="콤_04-3.B-LINE 4" xfId="15364" xr:uid="{00000000-0005-0000-0000-0000AA2F0000}"/>
    <cellStyle name="콤_04-3.B-LINE 5" xfId="13994" xr:uid="{00000000-0005-0000-0000-0000AB2F0000}"/>
    <cellStyle name="콤_04-포장공_02-배수공" xfId="1944" xr:uid="{00000000-0005-0000-0000-0000AC2F0000}"/>
    <cellStyle name="콤_04-포장공_02-배수공 2" xfId="13081" xr:uid="{00000000-0005-0000-0000-0000AD2F0000}"/>
    <cellStyle name="콤_04-포장공_02-배수공_2.중곡빗물펌프장토공(BOX구간)" xfId="1945" xr:uid="{00000000-0005-0000-0000-0000AE2F0000}"/>
    <cellStyle name="콤_04-포장공_02-배수공_2.중곡빗물펌프장토공(BOX구간)_개소별_산출근거(1차_6차)_1차집계(080722)" xfId="1946" xr:uid="{00000000-0005-0000-0000-0000AF2F0000}"/>
    <cellStyle name="콤_04-포장공_02-배수공_2.중곡빗물펌프장토공(BOX구간)_기성청구내역서(1차지시)" xfId="1947" xr:uid="{00000000-0005-0000-0000-0000B02F0000}"/>
    <cellStyle name="콤_04-포장공_02-배수공_개소별_산출근거(1차_6차)_1차집계(080722)" xfId="1948" xr:uid="{00000000-0005-0000-0000-0000B12F0000}"/>
    <cellStyle name="콤_04-포장공_02-배수공_기성청구내역서(1차지시)" xfId="1949" xr:uid="{00000000-0005-0000-0000-0000B22F0000}"/>
    <cellStyle name="콤_04-포장공_02-배수공_남측토공" xfId="1950" xr:uid="{00000000-0005-0000-0000-0000B32F0000}"/>
    <cellStyle name="콤_04-포장공_02-배수공_남측토공_2.중곡빗물펌프장토공" xfId="1951" xr:uid="{00000000-0005-0000-0000-0000B42F0000}"/>
    <cellStyle name="콤_04-포장공_02-배수공_남측토공_2.중곡빗물펌프장토공_개소별_산출근거(1차_6차)_1차집계(080722)" xfId="1952" xr:uid="{00000000-0005-0000-0000-0000B52F0000}"/>
    <cellStyle name="콤_04-포장공_02-배수공_남측토공_2.중곡빗물펌프장토공_기성청구내역서(1차지시)" xfId="1953" xr:uid="{00000000-0005-0000-0000-0000B62F0000}"/>
    <cellStyle name="콤_04-포장공_02-배수공_남측토공_개소별_산출근거(1차_6차)_1차집계(080722)" xfId="1954" xr:uid="{00000000-0005-0000-0000-0000B72F0000}"/>
    <cellStyle name="콤_04-포장공_02-배수공_남측토공_기성청구내역서(1차지시)" xfId="1955" xr:uid="{00000000-0005-0000-0000-0000B82F0000}"/>
    <cellStyle name="콤_04-포장공_02-배수공_남측토공_천호대로남측준공수량(토공)" xfId="1956" xr:uid="{00000000-0005-0000-0000-0000B92F0000}"/>
    <cellStyle name="콤_04-포장공_02-배수공_남측토공_천호대로남측준공수량(토공)_개소별_산출근거(1차_6차)_1차집계(080722)" xfId="1957" xr:uid="{00000000-0005-0000-0000-0000BA2F0000}"/>
    <cellStyle name="콤_04-포장공_02-배수공_남측토공_천호대로남측준공수량(토공)_기성청구내역서(1차지시)" xfId="1958" xr:uid="{00000000-0005-0000-0000-0000BB2F0000}"/>
    <cellStyle name="콤_04-포장공_02-배수공_내역서(상도동159번지,김주성)" xfId="13082" xr:uid="{00000000-0005-0000-0000-0000BC2F0000}"/>
    <cellStyle name="콤_04-포장공_02-배수공_변경내역서" xfId="13083" xr:uid="{00000000-0005-0000-0000-0000BD2F0000}"/>
    <cellStyle name="콤_04-포장공_02-배수공_변경내역서4회" xfId="13084" xr:uid="{00000000-0005-0000-0000-0000BE2F0000}"/>
    <cellStyle name="콤_04-포장공_02-배수공_설계서" xfId="13085" xr:uid="{00000000-0005-0000-0000-0000BF2F0000}"/>
    <cellStyle name="콤_04-포장공_02-배수공_토공" xfId="1959" xr:uid="{00000000-0005-0000-0000-0000C02F0000}"/>
    <cellStyle name="콤_04-포장공_02-배수공_토공_2.중곡빗물펌프장토공" xfId="1960" xr:uid="{00000000-0005-0000-0000-0000C12F0000}"/>
    <cellStyle name="콤_04-포장공_02-배수공_토공_2.중곡빗물펌프장토공_개소별_산출근거(1차_6차)_1차집계(080722)" xfId="1961" xr:uid="{00000000-0005-0000-0000-0000C22F0000}"/>
    <cellStyle name="콤_04-포장공_02-배수공_토공_2.중곡빗물펌프장토공_기성청구내역서(1차지시)" xfId="1962" xr:uid="{00000000-0005-0000-0000-0000C32F0000}"/>
    <cellStyle name="콤_04-포장공_02-배수공_토공_개소별_산출근거(1차_6차)_1차집계(080722)" xfId="1963" xr:uid="{00000000-0005-0000-0000-0000C42F0000}"/>
    <cellStyle name="콤_04-포장공_02-배수공_토공_기성청구내역서(1차지시)" xfId="1964" xr:uid="{00000000-0005-0000-0000-0000C52F0000}"/>
    <cellStyle name="콤_04-포장공_02-배수공_토공_세종대우회토공" xfId="1965" xr:uid="{00000000-0005-0000-0000-0000C62F0000}"/>
    <cellStyle name="콤_04-포장공_02-배수공_토공_세종대우회토공_개소별_산출근거(1차_6차)_1차집계(080722)" xfId="1966" xr:uid="{00000000-0005-0000-0000-0000C72F0000}"/>
    <cellStyle name="콤_04-포장공_02-배수공_토공_세종대우회토공_기성청구내역서(1차지시)" xfId="1967" xr:uid="{00000000-0005-0000-0000-0000C82F0000}"/>
    <cellStyle name="콤_04-포장공_02-배수공_토공_오거리토공" xfId="1968" xr:uid="{00000000-0005-0000-0000-0000C92F0000}"/>
    <cellStyle name="콤_04-포장공_02-배수공_토공_오거리토공_개소별_산출근거(1차_6차)_1차집계(080722)" xfId="1969" xr:uid="{00000000-0005-0000-0000-0000CA2F0000}"/>
    <cellStyle name="콤_04-포장공_02-배수공_토공_오거리토공_기성청구내역서(1차지시)" xfId="1970" xr:uid="{00000000-0005-0000-0000-0000CB2F0000}"/>
    <cellStyle name="콤_04-포장공_02-배수공_토공_중곡빗물펌프장토공" xfId="1971" xr:uid="{00000000-0005-0000-0000-0000CC2F0000}"/>
    <cellStyle name="콤_04-포장공_02-배수공_토공_중곡빗물펌프장토공_개소별_산출근거(1차_6차)_1차집계(080722)" xfId="1972" xr:uid="{00000000-0005-0000-0000-0000CD2F0000}"/>
    <cellStyle name="콤_04-포장공_02-배수공_토공_중곡빗물펌프장토공_기성청구내역서(1차지시)" xfId="1973" xr:uid="{00000000-0005-0000-0000-0000CE2F0000}"/>
    <cellStyle name="콤_04-포장공_02-배수공_토공_중곡빗물펌프장토공1" xfId="1974" xr:uid="{00000000-0005-0000-0000-0000CF2F0000}"/>
    <cellStyle name="콤_04-포장공_02-배수공_토공_중곡빗물펌프장토공1_개소별_산출근거(1차_6차)_1차집계(080722)" xfId="1975" xr:uid="{00000000-0005-0000-0000-0000D02F0000}"/>
    <cellStyle name="콤_04-포장공_02-배수공_토공_중곡빗물펌프장토공1_기성청구내역서(1차지시)" xfId="1976" xr:uid="{00000000-0005-0000-0000-0000D12F0000}"/>
    <cellStyle name="콤_04-포장공_02-배수공_토공_중곡펌프장토공1" xfId="1977" xr:uid="{00000000-0005-0000-0000-0000D22F0000}"/>
    <cellStyle name="콤_04-포장공_02-배수공_토공_중곡펌프장토공1_개소별_산출근거(1차_6차)_1차집계(080722)" xfId="1978" xr:uid="{00000000-0005-0000-0000-0000D32F0000}"/>
    <cellStyle name="콤_04-포장공_02-배수공_토공_중곡펌프장토공1_기성청구내역서(1차지시)" xfId="1979" xr:uid="{00000000-0005-0000-0000-0000D42F0000}"/>
    <cellStyle name="콤_04-포장공_02-배수공_토공_천호대로남측준공수량(토공)" xfId="1980" xr:uid="{00000000-0005-0000-0000-0000D52F0000}"/>
    <cellStyle name="콤_04-포장공_02-배수공_토공_천호대로남측준공수량(토공)_개소별_산출근거(1차_6차)_1차집계(080722)" xfId="1981" xr:uid="{00000000-0005-0000-0000-0000D62F0000}"/>
    <cellStyle name="콤_04-포장공_02-배수공_토공_천호대로남측준공수량(토공)_기성청구내역서(1차지시)" xfId="1982" xr:uid="{00000000-0005-0000-0000-0000D72F0000}"/>
    <cellStyle name="콤_04-포장공_02-배수공_토공_한국화장품토공" xfId="1983" xr:uid="{00000000-0005-0000-0000-0000D82F0000}"/>
    <cellStyle name="콤_04-포장공_02-배수공_토공_한국화장품토공_개소별_산출근거(1차_6차)_1차집계(080722)" xfId="1984" xr:uid="{00000000-0005-0000-0000-0000D92F0000}"/>
    <cellStyle name="콤_04-포장공_02-배수공_토공_한국화장품토공_기성청구내역서(1차지시)" xfId="1985" xr:uid="{00000000-0005-0000-0000-0000DA2F0000}"/>
    <cellStyle name="콤_04-포장공_02-배수공_폐기물처리내역서" xfId="13086" xr:uid="{00000000-0005-0000-0000-0000DB2F0000}"/>
    <cellStyle name="콤_04-포장공_02-배수공_폐기물처리내역서_변경내역서" xfId="13087" xr:uid="{00000000-0005-0000-0000-0000DC2F0000}"/>
    <cellStyle name="콤_04-포장공_02-배수공_폐기물처리내역서_변경내역서4회" xfId="13088" xr:uid="{00000000-0005-0000-0000-0000DD2F0000}"/>
    <cellStyle name="콤_04-포장공_02-배수공_폐기물처리내역서_중앙로폐기물내역서" xfId="13089" xr:uid="{00000000-0005-0000-0000-0000DE2F0000}"/>
    <cellStyle name="콤_04-포장공_02-배수공_폐기물처리내역서_중앙로폐기물내역서_변경내역서" xfId="13090" xr:uid="{00000000-0005-0000-0000-0000DF2F0000}"/>
    <cellStyle name="콤_04-포장공_02-배수공_폐기물처리내역서_중앙로폐기물내역서_변경내역서4회" xfId="13091" xr:uid="{00000000-0005-0000-0000-0000E02F0000}"/>
    <cellStyle name="콤_05.구내배관토공" xfId="1986" xr:uid="{00000000-0005-0000-0000-0000E12F0000}"/>
    <cellStyle name="콤_05.구내배관토공 2" xfId="15367" xr:uid="{00000000-0005-0000-0000-0000E22F0000}"/>
    <cellStyle name="콤_05.구내배관토공 3" xfId="15362" xr:uid="{00000000-0005-0000-0000-0000E32F0000}"/>
    <cellStyle name="콤_05.구내배관토공 4" xfId="15366" xr:uid="{00000000-0005-0000-0000-0000E42F0000}"/>
    <cellStyle name="콤_05.구내배관토공 5" xfId="13995" xr:uid="{00000000-0005-0000-0000-0000E52F0000}"/>
    <cellStyle name="콤_06-부대공_02-배수공" xfId="1987" xr:uid="{00000000-0005-0000-0000-0000E62F0000}"/>
    <cellStyle name="콤_06-부대공_02-배수공 2" xfId="13092" xr:uid="{00000000-0005-0000-0000-0000E72F0000}"/>
    <cellStyle name="콤_06-부대공_02-배수공_2.중곡빗물펌프장토공(BOX구간)" xfId="1988" xr:uid="{00000000-0005-0000-0000-0000E82F0000}"/>
    <cellStyle name="콤_06-부대공_02-배수공_2.중곡빗물펌프장토공(BOX구간)_개소별_산출근거(1차_6차)_1차집계(080722)" xfId="1989" xr:uid="{00000000-0005-0000-0000-0000E92F0000}"/>
    <cellStyle name="콤_06-부대공_02-배수공_2.중곡빗물펌프장토공(BOX구간)_기성청구내역서(1차지시)" xfId="1990" xr:uid="{00000000-0005-0000-0000-0000EA2F0000}"/>
    <cellStyle name="콤_06-부대공_02-배수공_개소별_산출근거(1차_6차)_1차집계(080722)" xfId="1991" xr:uid="{00000000-0005-0000-0000-0000EB2F0000}"/>
    <cellStyle name="콤_06-부대공_02-배수공_기성청구내역서(1차지시)" xfId="1992" xr:uid="{00000000-0005-0000-0000-0000EC2F0000}"/>
    <cellStyle name="콤_06-부대공_02-배수공_남측토공" xfId="1993" xr:uid="{00000000-0005-0000-0000-0000ED2F0000}"/>
    <cellStyle name="콤_06-부대공_02-배수공_남측토공_2.중곡빗물펌프장토공" xfId="1994" xr:uid="{00000000-0005-0000-0000-0000EE2F0000}"/>
    <cellStyle name="콤_06-부대공_02-배수공_남측토공_2.중곡빗물펌프장토공_개소별_산출근거(1차_6차)_1차집계(080722)" xfId="1995" xr:uid="{00000000-0005-0000-0000-0000EF2F0000}"/>
    <cellStyle name="콤_06-부대공_02-배수공_남측토공_2.중곡빗물펌프장토공_기성청구내역서(1차지시)" xfId="1996" xr:uid="{00000000-0005-0000-0000-0000F02F0000}"/>
    <cellStyle name="콤_06-부대공_02-배수공_남측토공_개소별_산출근거(1차_6차)_1차집계(080722)" xfId="1997" xr:uid="{00000000-0005-0000-0000-0000F12F0000}"/>
    <cellStyle name="콤_06-부대공_02-배수공_남측토공_기성청구내역서(1차지시)" xfId="1998" xr:uid="{00000000-0005-0000-0000-0000F22F0000}"/>
    <cellStyle name="콤_06-부대공_02-배수공_남측토공_천호대로남측준공수량(토공)" xfId="1999" xr:uid="{00000000-0005-0000-0000-0000F32F0000}"/>
    <cellStyle name="콤_06-부대공_02-배수공_남측토공_천호대로남측준공수량(토공)_개소별_산출근거(1차_6차)_1차집계(080722)" xfId="2000" xr:uid="{00000000-0005-0000-0000-0000F42F0000}"/>
    <cellStyle name="콤_06-부대공_02-배수공_남측토공_천호대로남측준공수량(토공)_기성청구내역서(1차지시)" xfId="2001" xr:uid="{00000000-0005-0000-0000-0000F52F0000}"/>
    <cellStyle name="콤_06-부대공_02-배수공_내역서(상도동159번지,김주성)" xfId="13093" xr:uid="{00000000-0005-0000-0000-0000F62F0000}"/>
    <cellStyle name="콤_06-부대공_02-배수공_변경내역서" xfId="13094" xr:uid="{00000000-0005-0000-0000-0000F72F0000}"/>
    <cellStyle name="콤_06-부대공_02-배수공_변경내역서4회" xfId="13095" xr:uid="{00000000-0005-0000-0000-0000F82F0000}"/>
    <cellStyle name="콤_06-부대공_02-배수공_설계서" xfId="13096" xr:uid="{00000000-0005-0000-0000-0000F92F0000}"/>
    <cellStyle name="콤_06-부대공_02-배수공_토공" xfId="2002" xr:uid="{00000000-0005-0000-0000-0000FA2F0000}"/>
    <cellStyle name="콤_06-부대공_02-배수공_토공_2.중곡빗물펌프장토공" xfId="2003" xr:uid="{00000000-0005-0000-0000-0000FB2F0000}"/>
    <cellStyle name="콤_06-부대공_02-배수공_토공_2.중곡빗물펌프장토공_개소별_산출근거(1차_6차)_1차집계(080722)" xfId="2004" xr:uid="{00000000-0005-0000-0000-0000FC2F0000}"/>
    <cellStyle name="콤_06-부대공_02-배수공_토공_2.중곡빗물펌프장토공_기성청구내역서(1차지시)" xfId="2005" xr:uid="{00000000-0005-0000-0000-0000FD2F0000}"/>
    <cellStyle name="콤_06-부대공_02-배수공_토공_개소별_산출근거(1차_6차)_1차집계(080722)" xfId="2006" xr:uid="{00000000-0005-0000-0000-0000FE2F0000}"/>
    <cellStyle name="콤_06-부대공_02-배수공_토공_기성청구내역서(1차지시)" xfId="2007" xr:uid="{00000000-0005-0000-0000-0000FF2F0000}"/>
    <cellStyle name="콤_06-부대공_02-배수공_토공_세종대우회토공" xfId="2008" xr:uid="{00000000-0005-0000-0000-000000300000}"/>
    <cellStyle name="콤_06-부대공_02-배수공_토공_세종대우회토공_개소별_산출근거(1차_6차)_1차집계(080722)" xfId="2009" xr:uid="{00000000-0005-0000-0000-000001300000}"/>
    <cellStyle name="콤_06-부대공_02-배수공_토공_세종대우회토공_기성청구내역서(1차지시)" xfId="2010" xr:uid="{00000000-0005-0000-0000-000002300000}"/>
    <cellStyle name="콤_06-부대공_02-배수공_토공_오거리토공" xfId="2011" xr:uid="{00000000-0005-0000-0000-000003300000}"/>
    <cellStyle name="콤_06-부대공_02-배수공_토공_오거리토공_개소별_산출근거(1차_6차)_1차집계(080722)" xfId="2012" xr:uid="{00000000-0005-0000-0000-000004300000}"/>
    <cellStyle name="콤_06-부대공_02-배수공_토공_오거리토공_기성청구내역서(1차지시)" xfId="2013" xr:uid="{00000000-0005-0000-0000-000005300000}"/>
    <cellStyle name="콤_06-부대공_02-배수공_토공_중곡빗물펌프장토공" xfId="2014" xr:uid="{00000000-0005-0000-0000-000006300000}"/>
    <cellStyle name="콤_06-부대공_02-배수공_토공_중곡빗물펌프장토공_개소별_산출근거(1차_6차)_1차집계(080722)" xfId="2015" xr:uid="{00000000-0005-0000-0000-000007300000}"/>
    <cellStyle name="콤_06-부대공_02-배수공_토공_중곡빗물펌프장토공_기성청구내역서(1차지시)" xfId="2016" xr:uid="{00000000-0005-0000-0000-000008300000}"/>
    <cellStyle name="콤_06-부대공_02-배수공_토공_중곡빗물펌프장토공1" xfId="2017" xr:uid="{00000000-0005-0000-0000-000009300000}"/>
    <cellStyle name="콤_06-부대공_02-배수공_토공_중곡빗물펌프장토공1_개소별_산출근거(1차_6차)_1차집계(080722)" xfId="2018" xr:uid="{00000000-0005-0000-0000-00000A300000}"/>
    <cellStyle name="콤_06-부대공_02-배수공_토공_중곡빗물펌프장토공1_기성청구내역서(1차지시)" xfId="2019" xr:uid="{00000000-0005-0000-0000-00000B300000}"/>
    <cellStyle name="콤_06-부대공_02-배수공_토공_중곡펌프장토공1" xfId="2020" xr:uid="{00000000-0005-0000-0000-00000C300000}"/>
    <cellStyle name="콤_06-부대공_02-배수공_토공_중곡펌프장토공1_개소별_산출근거(1차_6차)_1차집계(080722)" xfId="2021" xr:uid="{00000000-0005-0000-0000-00000D300000}"/>
    <cellStyle name="콤_06-부대공_02-배수공_토공_중곡펌프장토공1_기성청구내역서(1차지시)" xfId="2022" xr:uid="{00000000-0005-0000-0000-00000E300000}"/>
    <cellStyle name="콤_06-부대공_02-배수공_토공_천호대로남측준공수량(토공)" xfId="2023" xr:uid="{00000000-0005-0000-0000-00000F300000}"/>
    <cellStyle name="콤_06-부대공_02-배수공_토공_천호대로남측준공수량(토공)_개소별_산출근거(1차_6차)_1차집계(080722)" xfId="2024" xr:uid="{00000000-0005-0000-0000-000010300000}"/>
    <cellStyle name="콤_06-부대공_02-배수공_토공_천호대로남측준공수량(토공)_기성청구내역서(1차지시)" xfId="2025" xr:uid="{00000000-0005-0000-0000-000011300000}"/>
    <cellStyle name="콤_06-부대공_02-배수공_토공_한국화장품토공" xfId="2026" xr:uid="{00000000-0005-0000-0000-000012300000}"/>
    <cellStyle name="콤_06-부대공_02-배수공_토공_한국화장품토공_개소별_산출근거(1차_6차)_1차집계(080722)" xfId="2027" xr:uid="{00000000-0005-0000-0000-000013300000}"/>
    <cellStyle name="콤_06-부대공_02-배수공_토공_한국화장품토공_기성청구내역서(1차지시)" xfId="2028" xr:uid="{00000000-0005-0000-0000-000014300000}"/>
    <cellStyle name="콤_06-부대공_02-배수공_폐기물처리내역서" xfId="13097" xr:uid="{00000000-0005-0000-0000-000015300000}"/>
    <cellStyle name="콤_06-부대공_02-배수공_폐기물처리내역서_변경내역서" xfId="13098" xr:uid="{00000000-0005-0000-0000-000016300000}"/>
    <cellStyle name="콤_06-부대공_02-배수공_폐기물처리내역서_변경내역서4회" xfId="13099" xr:uid="{00000000-0005-0000-0000-000017300000}"/>
    <cellStyle name="콤_06-부대공_02-배수공_폐기물처리내역서_중앙로폐기물내역서" xfId="13100" xr:uid="{00000000-0005-0000-0000-000018300000}"/>
    <cellStyle name="콤_06-부대공_02-배수공_폐기물처리내역서_중앙로폐기물내역서_변경내역서" xfId="13101" xr:uid="{00000000-0005-0000-0000-000019300000}"/>
    <cellStyle name="콤_06-부대공_02-배수공_폐기물처리내역서_중앙로폐기물내역서_변경내역서4회" xfId="13102" xr:uid="{00000000-0005-0000-0000-00001A300000}"/>
    <cellStyle name="콤_1.처리장토공(0705)" xfId="2029" xr:uid="{00000000-0005-0000-0000-00001B300000}"/>
    <cellStyle name="콤_1.처리장토공(0705) 2" xfId="15400" xr:uid="{00000000-0005-0000-0000-00001C300000}"/>
    <cellStyle name="콤_1.처리장토공(0705) 3" xfId="15361" xr:uid="{00000000-0005-0000-0000-00001D300000}"/>
    <cellStyle name="콤_1.처리장토공(0705) 4" xfId="15368" xr:uid="{00000000-0005-0000-0000-00001E300000}"/>
    <cellStyle name="콤_1.처리장토공(0705) 5" xfId="13996" xr:uid="{00000000-0005-0000-0000-00001F300000}"/>
    <cellStyle name="콤_1.토공" xfId="2030" xr:uid="{00000000-0005-0000-0000-000020300000}"/>
    <cellStyle name="콤_1.토공 2" xfId="15401" xr:uid="{00000000-0005-0000-0000-000021300000}"/>
    <cellStyle name="콤_1.토공 3" xfId="15360" xr:uid="{00000000-0005-0000-0000-000022300000}"/>
    <cellStyle name="콤_1.토공 4" xfId="15369" xr:uid="{00000000-0005-0000-0000-000023300000}"/>
    <cellStyle name="콤_1.토공 5" xfId="13997" xr:uid="{00000000-0005-0000-0000-000024300000}"/>
    <cellStyle name="콤_1.토공(0724)" xfId="2031" xr:uid="{00000000-0005-0000-0000-000025300000}"/>
    <cellStyle name="콤_1.토공(0724) 2" xfId="15402" xr:uid="{00000000-0005-0000-0000-000026300000}"/>
    <cellStyle name="콤_1.토공(0724) 3" xfId="15359" xr:uid="{00000000-0005-0000-0000-000027300000}"/>
    <cellStyle name="콤_1.토공(0724) 4" xfId="15370" xr:uid="{00000000-0005-0000-0000-000028300000}"/>
    <cellStyle name="콤_1.토공(0724) 5" xfId="13998" xr:uid="{00000000-0005-0000-0000-000029300000}"/>
    <cellStyle name="콤_1.토공(음성)" xfId="2032" xr:uid="{00000000-0005-0000-0000-00002A300000}"/>
    <cellStyle name="콤_1.토공(음성) 2" xfId="15403" xr:uid="{00000000-0005-0000-0000-00002B300000}"/>
    <cellStyle name="콤_1.토공(음성) 3" xfId="15358" xr:uid="{00000000-0005-0000-0000-00002C300000}"/>
    <cellStyle name="콤_1.토공(음성) 4" xfId="15371" xr:uid="{00000000-0005-0000-0000-00002D300000}"/>
    <cellStyle name="콤_1.토공(음성) 5" xfId="13999" xr:uid="{00000000-0005-0000-0000-00002E300000}"/>
    <cellStyle name="콤_2.중곡빗물펌프장토공(BOX구간)" xfId="2033" xr:uid="{00000000-0005-0000-0000-00002F300000}"/>
    <cellStyle name="콤_2.중곡빗물펌프장토공(BOX구간)_개소별_산출근거(1차_6차)_1차집계(080722)" xfId="2034" xr:uid="{00000000-0005-0000-0000-000030300000}"/>
    <cellStyle name="콤_2.중곡빗물펌프장토공(BOX구간)_기성청구내역서(1차지시)" xfId="2035" xr:uid="{00000000-0005-0000-0000-000031300000}"/>
    <cellStyle name="콤_2.토공" xfId="2036" xr:uid="{00000000-0005-0000-0000-000032300000}"/>
    <cellStyle name="콤_2.토공 2" xfId="15407" xr:uid="{00000000-0005-0000-0000-000033300000}"/>
    <cellStyle name="콤_2.토공 3" xfId="15357" xr:uid="{00000000-0005-0000-0000-000034300000}"/>
    <cellStyle name="콤_2.토공 4" xfId="15372" xr:uid="{00000000-0005-0000-0000-000035300000}"/>
    <cellStyle name="콤_2.토공 5" xfId="14000" xr:uid="{00000000-0005-0000-0000-000036300000}"/>
    <cellStyle name="콤_2.토공_04-3.B-LINE" xfId="2037" xr:uid="{00000000-0005-0000-0000-000037300000}"/>
    <cellStyle name="콤_2.토공_04-3.B-LINE 2" xfId="15408" xr:uid="{00000000-0005-0000-0000-000038300000}"/>
    <cellStyle name="콤_2.토공_04-3.B-LINE 3" xfId="15356" xr:uid="{00000000-0005-0000-0000-000039300000}"/>
    <cellStyle name="콤_2.토공_04-3.B-LINE 4" xfId="17205" xr:uid="{00000000-0005-0000-0000-00003A300000}"/>
    <cellStyle name="콤_2.토공_04-3.B-LINE 5" xfId="14001" xr:uid="{00000000-0005-0000-0000-00003B300000}"/>
    <cellStyle name="콤_2.토공_4.하수공" xfId="2038" xr:uid="{00000000-0005-0000-0000-00003C300000}"/>
    <cellStyle name="콤_2.토공_4.하수공 2" xfId="15409" xr:uid="{00000000-0005-0000-0000-00003D300000}"/>
    <cellStyle name="콤_2.토공_4.하수공 3" xfId="15355" xr:uid="{00000000-0005-0000-0000-00003E300000}"/>
    <cellStyle name="콤_2.토공_4.하수공 4" xfId="17206" xr:uid="{00000000-0005-0000-0000-00003F300000}"/>
    <cellStyle name="콤_2.토공_4.하수공 5" xfId="14002" xr:uid="{00000000-0005-0000-0000-000040300000}"/>
    <cellStyle name="콤_2.토공_4.하수공_04-3.B-LINE" xfId="2039" xr:uid="{00000000-0005-0000-0000-000041300000}"/>
    <cellStyle name="콤_2.토공_4.하수공_04-3.B-LINE 2" xfId="15410" xr:uid="{00000000-0005-0000-0000-000042300000}"/>
    <cellStyle name="콤_2.토공_4.하수공_04-3.B-LINE 3" xfId="15354" xr:uid="{00000000-0005-0000-0000-000043300000}"/>
    <cellStyle name="콤_2.토공_4.하수공_04-3.B-LINE 4" xfId="17207" xr:uid="{00000000-0005-0000-0000-000044300000}"/>
    <cellStyle name="콤_2.토공_4.하수공_04-3.B-LINE 5" xfId="14003" xr:uid="{00000000-0005-0000-0000-000045300000}"/>
    <cellStyle name="콤_3.구내배관공" xfId="2040" xr:uid="{00000000-0005-0000-0000-000046300000}"/>
    <cellStyle name="콤_3.구내배관공 2" xfId="15411" xr:uid="{00000000-0005-0000-0000-000047300000}"/>
    <cellStyle name="콤_3.구내배관공 3" xfId="15353" xr:uid="{00000000-0005-0000-0000-000048300000}"/>
    <cellStyle name="콤_3.구내배관공 4" xfId="17208" xr:uid="{00000000-0005-0000-0000-000049300000}"/>
    <cellStyle name="콤_3.구내배관공 5" xfId="14004" xr:uid="{00000000-0005-0000-0000-00004A300000}"/>
    <cellStyle name="콤_3.포장공" xfId="2041" xr:uid="{00000000-0005-0000-0000-00004B300000}"/>
    <cellStyle name="콤_3.포장공 2" xfId="15412" xr:uid="{00000000-0005-0000-0000-00004C300000}"/>
    <cellStyle name="콤_3.포장공 3" xfId="15352" xr:uid="{00000000-0005-0000-0000-00004D300000}"/>
    <cellStyle name="콤_3.포장공 4" xfId="15373" xr:uid="{00000000-0005-0000-0000-00004E300000}"/>
    <cellStyle name="콤_3.포장공 5" xfId="14005" xr:uid="{00000000-0005-0000-0000-00004F300000}"/>
    <cellStyle name="콤_3.포장공_04-3.B-LINE" xfId="2042" xr:uid="{00000000-0005-0000-0000-000050300000}"/>
    <cellStyle name="콤_3.포장공_04-3.B-LINE 2" xfId="15413" xr:uid="{00000000-0005-0000-0000-000051300000}"/>
    <cellStyle name="콤_3.포장공_04-3.B-LINE 3" xfId="17204" xr:uid="{00000000-0005-0000-0000-000052300000}"/>
    <cellStyle name="콤_3.포장공_04-3.B-LINE 4" xfId="15374" xr:uid="{00000000-0005-0000-0000-000053300000}"/>
    <cellStyle name="콤_3.포장공_04-3.B-LINE 5" xfId="14006" xr:uid="{00000000-0005-0000-0000-000054300000}"/>
    <cellStyle name="콤_3.포장공_4.하수공" xfId="2043" xr:uid="{00000000-0005-0000-0000-000055300000}"/>
    <cellStyle name="콤_3.포장공_4.하수공 2" xfId="15414" xr:uid="{00000000-0005-0000-0000-000056300000}"/>
    <cellStyle name="콤_3.포장공_4.하수공 3" xfId="17203" xr:uid="{00000000-0005-0000-0000-000057300000}"/>
    <cellStyle name="콤_3.포장공_4.하수공 4" xfId="17460" xr:uid="{00000000-0005-0000-0000-000058300000}"/>
    <cellStyle name="콤_3.포장공_4.하수공 5" xfId="14007" xr:uid="{00000000-0005-0000-0000-000059300000}"/>
    <cellStyle name="콤_3.포장공_4.하수공_04-3.B-LINE" xfId="2044" xr:uid="{00000000-0005-0000-0000-00005A300000}"/>
    <cellStyle name="콤_3.포장공_4.하수공_04-3.B-LINE 2" xfId="15415" xr:uid="{00000000-0005-0000-0000-00005B300000}"/>
    <cellStyle name="콤_3.포장공_4.하수공_04-3.B-LINE 3" xfId="15351" xr:uid="{00000000-0005-0000-0000-00005C300000}"/>
    <cellStyle name="콤_3.포장공_4.하수공_04-3.B-LINE 4" xfId="17459" xr:uid="{00000000-0005-0000-0000-00005D300000}"/>
    <cellStyle name="콤_3.포장공_4.하수공_04-3.B-LINE 5" xfId="14008" xr:uid="{00000000-0005-0000-0000-00005E300000}"/>
    <cellStyle name="콤_4.부대공" xfId="2045" xr:uid="{00000000-0005-0000-0000-00005F300000}"/>
    <cellStyle name="콤_4.부대공 2" xfId="15416" xr:uid="{00000000-0005-0000-0000-000060300000}"/>
    <cellStyle name="콤_4.부대공 3" xfId="15350" xr:uid="{00000000-0005-0000-0000-000061300000}"/>
    <cellStyle name="콤_4.부대공 4" xfId="15375" xr:uid="{00000000-0005-0000-0000-000062300000}"/>
    <cellStyle name="콤_4.부대공 5" xfId="14009" xr:uid="{00000000-0005-0000-0000-000063300000}"/>
    <cellStyle name="콤_4.부대공_0.주요자재및 총괄집계표" xfId="2046" xr:uid="{00000000-0005-0000-0000-000064300000}"/>
    <cellStyle name="콤_4.부대공_0.주요자재및 총괄집계표 2" xfId="15417" xr:uid="{00000000-0005-0000-0000-000065300000}"/>
    <cellStyle name="콤_4.부대공_0.주요자재및 총괄집계표 3" xfId="15349" xr:uid="{00000000-0005-0000-0000-000066300000}"/>
    <cellStyle name="콤_4.부대공_0.주요자재및 총괄집계표 4" xfId="15376" xr:uid="{00000000-0005-0000-0000-000067300000}"/>
    <cellStyle name="콤_4.부대공_0.주요자재및 총괄집계표 5" xfId="14010" xr:uid="{00000000-0005-0000-0000-000068300000}"/>
    <cellStyle name="콤_4.부대공_04-3.B-LINE" xfId="2047" xr:uid="{00000000-0005-0000-0000-000069300000}"/>
    <cellStyle name="콤_4.부대공_04-3.B-LINE 2" xfId="15418" xr:uid="{00000000-0005-0000-0000-00006A300000}"/>
    <cellStyle name="콤_4.부대공_04-3.B-LINE 3" xfId="15348" xr:uid="{00000000-0005-0000-0000-00006B300000}"/>
    <cellStyle name="콤_4.부대공_04-3.B-LINE 4" xfId="15377" xr:uid="{00000000-0005-0000-0000-00006C300000}"/>
    <cellStyle name="콤_4.부대공_04-3.B-LINE 5" xfId="14011" xr:uid="{00000000-0005-0000-0000-00006D300000}"/>
    <cellStyle name="콤_4.부대공_05.구내배관토공" xfId="2048" xr:uid="{00000000-0005-0000-0000-00006E300000}"/>
    <cellStyle name="콤_4.부대공_05.구내배관토공 2" xfId="15419" xr:uid="{00000000-0005-0000-0000-00006F300000}"/>
    <cellStyle name="콤_4.부대공_05.구내배관토공 3" xfId="15347" xr:uid="{00000000-0005-0000-0000-000070300000}"/>
    <cellStyle name="콤_4.부대공_05.구내배관토공 4" xfId="15378" xr:uid="{00000000-0005-0000-0000-000071300000}"/>
    <cellStyle name="콤_4.부대공_05.구내배관토공 5" xfId="14012" xr:uid="{00000000-0005-0000-0000-000072300000}"/>
    <cellStyle name="콤_4.부대공_1.처리장토공(0705)" xfId="2049" xr:uid="{00000000-0005-0000-0000-000073300000}"/>
    <cellStyle name="콤_4.부대공_1.처리장토공(0705) 2" xfId="15420" xr:uid="{00000000-0005-0000-0000-000074300000}"/>
    <cellStyle name="콤_4.부대공_1.처리장토공(0705) 3" xfId="15346" xr:uid="{00000000-0005-0000-0000-000075300000}"/>
    <cellStyle name="콤_4.부대공_1.처리장토공(0705) 4" xfId="15379" xr:uid="{00000000-0005-0000-0000-000076300000}"/>
    <cellStyle name="콤_4.부대공_1.처리장토공(0705) 5" xfId="14013" xr:uid="{00000000-0005-0000-0000-000077300000}"/>
    <cellStyle name="콤_4.부대공_1.토공" xfId="2050" xr:uid="{00000000-0005-0000-0000-000078300000}"/>
    <cellStyle name="콤_4.부대공_1.토공 2" xfId="15421" xr:uid="{00000000-0005-0000-0000-000079300000}"/>
    <cellStyle name="콤_4.부대공_1.토공 3" xfId="15345" xr:uid="{00000000-0005-0000-0000-00007A300000}"/>
    <cellStyle name="콤_4.부대공_1.토공 4" xfId="15380" xr:uid="{00000000-0005-0000-0000-00007B300000}"/>
    <cellStyle name="콤_4.부대공_1.토공 5" xfId="14014" xr:uid="{00000000-0005-0000-0000-00007C300000}"/>
    <cellStyle name="콤_4.부대공_1.토공(0724)" xfId="2051" xr:uid="{00000000-0005-0000-0000-00007D300000}"/>
    <cellStyle name="콤_4.부대공_1.토공(0724) 2" xfId="15422" xr:uid="{00000000-0005-0000-0000-00007E300000}"/>
    <cellStyle name="콤_4.부대공_1.토공(0724) 3" xfId="15344" xr:uid="{00000000-0005-0000-0000-00007F300000}"/>
    <cellStyle name="콤_4.부대공_1.토공(0724) 4" xfId="15381" xr:uid="{00000000-0005-0000-0000-000080300000}"/>
    <cellStyle name="콤_4.부대공_1.토공(0724) 5" xfId="14015" xr:uid="{00000000-0005-0000-0000-000081300000}"/>
    <cellStyle name="콤_4.부대공_1.토공(음성)" xfId="2052" xr:uid="{00000000-0005-0000-0000-000082300000}"/>
    <cellStyle name="콤_4.부대공_1.토공(음성) 2" xfId="15423" xr:uid="{00000000-0005-0000-0000-000083300000}"/>
    <cellStyle name="콤_4.부대공_1.토공(음성) 3" xfId="15343" xr:uid="{00000000-0005-0000-0000-000084300000}"/>
    <cellStyle name="콤_4.부대공_1.토공(음성) 4" xfId="15382" xr:uid="{00000000-0005-0000-0000-000085300000}"/>
    <cellStyle name="콤_4.부대공_1.토공(음성) 5" xfId="14016" xr:uid="{00000000-0005-0000-0000-000086300000}"/>
    <cellStyle name="콤_4.부대공_2.토공" xfId="2053" xr:uid="{00000000-0005-0000-0000-000087300000}"/>
    <cellStyle name="콤_4.부대공_2.토공 2" xfId="15424" xr:uid="{00000000-0005-0000-0000-000088300000}"/>
    <cellStyle name="콤_4.부대공_2.토공 3" xfId="15342" xr:uid="{00000000-0005-0000-0000-000089300000}"/>
    <cellStyle name="콤_4.부대공_2.토공 4" xfId="15383" xr:uid="{00000000-0005-0000-0000-00008A300000}"/>
    <cellStyle name="콤_4.부대공_2.토공 5" xfId="14017" xr:uid="{00000000-0005-0000-0000-00008B300000}"/>
    <cellStyle name="콤_4.부대공_2.토공_04-3.B-LINE" xfId="2054" xr:uid="{00000000-0005-0000-0000-00008C300000}"/>
    <cellStyle name="콤_4.부대공_2.토공_04-3.B-LINE 2" xfId="15425" xr:uid="{00000000-0005-0000-0000-00008D300000}"/>
    <cellStyle name="콤_4.부대공_2.토공_04-3.B-LINE 3" xfId="15341" xr:uid="{00000000-0005-0000-0000-00008E300000}"/>
    <cellStyle name="콤_4.부대공_2.토공_04-3.B-LINE 4" xfId="15384" xr:uid="{00000000-0005-0000-0000-00008F300000}"/>
    <cellStyle name="콤_4.부대공_2.토공_04-3.B-LINE 5" xfId="14018" xr:uid="{00000000-0005-0000-0000-000090300000}"/>
    <cellStyle name="콤_4.부대공_2.토공_4.하수공" xfId="2055" xr:uid="{00000000-0005-0000-0000-000091300000}"/>
    <cellStyle name="콤_4.부대공_2.토공_4.하수공 2" xfId="15426" xr:uid="{00000000-0005-0000-0000-000092300000}"/>
    <cellStyle name="콤_4.부대공_2.토공_4.하수공 3" xfId="15340" xr:uid="{00000000-0005-0000-0000-000093300000}"/>
    <cellStyle name="콤_4.부대공_2.토공_4.하수공 4" xfId="15385" xr:uid="{00000000-0005-0000-0000-000094300000}"/>
    <cellStyle name="콤_4.부대공_2.토공_4.하수공 5" xfId="14019" xr:uid="{00000000-0005-0000-0000-000095300000}"/>
    <cellStyle name="콤_4.부대공_2.토공_4.하수공_04-3.B-LINE" xfId="2056" xr:uid="{00000000-0005-0000-0000-000096300000}"/>
    <cellStyle name="콤_4.부대공_2.토공_4.하수공_04-3.B-LINE 2" xfId="15427" xr:uid="{00000000-0005-0000-0000-000097300000}"/>
    <cellStyle name="콤_4.부대공_2.토공_4.하수공_04-3.B-LINE 3" xfId="15339" xr:uid="{00000000-0005-0000-0000-000098300000}"/>
    <cellStyle name="콤_4.부대공_2.토공_4.하수공_04-3.B-LINE 4" xfId="15386" xr:uid="{00000000-0005-0000-0000-000099300000}"/>
    <cellStyle name="콤_4.부대공_2.토공_4.하수공_04-3.B-LINE 5" xfId="14020" xr:uid="{00000000-0005-0000-0000-00009A300000}"/>
    <cellStyle name="콤_4.부대공_3.구내배관공" xfId="2057" xr:uid="{00000000-0005-0000-0000-00009B300000}"/>
    <cellStyle name="콤_4.부대공_3.구내배관공 2" xfId="15428" xr:uid="{00000000-0005-0000-0000-00009C300000}"/>
    <cellStyle name="콤_4.부대공_3.구내배관공 3" xfId="15338" xr:uid="{00000000-0005-0000-0000-00009D300000}"/>
    <cellStyle name="콤_4.부대공_3.구내배관공 4" xfId="15387" xr:uid="{00000000-0005-0000-0000-00009E300000}"/>
    <cellStyle name="콤_4.부대공_3.구내배관공 5" xfId="14021" xr:uid="{00000000-0005-0000-0000-00009F300000}"/>
    <cellStyle name="콤_4.부대공_3.포장공" xfId="2058" xr:uid="{00000000-0005-0000-0000-0000A0300000}"/>
    <cellStyle name="콤_4.부대공_3.포장공 2" xfId="15429" xr:uid="{00000000-0005-0000-0000-0000A1300000}"/>
    <cellStyle name="콤_4.부대공_3.포장공 3" xfId="17202" xr:uid="{00000000-0005-0000-0000-0000A2300000}"/>
    <cellStyle name="콤_4.부대공_3.포장공 4" xfId="15388" xr:uid="{00000000-0005-0000-0000-0000A3300000}"/>
    <cellStyle name="콤_4.부대공_3.포장공 5" xfId="14022" xr:uid="{00000000-0005-0000-0000-0000A4300000}"/>
    <cellStyle name="콤_4.부대공_3.포장공_04-3.B-LINE" xfId="2059" xr:uid="{00000000-0005-0000-0000-0000A5300000}"/>
    <cellStyle name="콤_4.부대공_3.포장공_04-3.B-LINE 2" xfId="15430" xr:uid="{00000000-0005-0000-0000-0000A6300000}"/>
    <cellStyle name="콤_4.부대공_3.포장공_04-3.B-LINE 3" xfId="15337" xr:uid="{00000000-0005-0000-0000-0000A7300000}"/>
    <cellStyle name="콤_4.부대공_3.포장공_04-3.B-LINE 4" xfId="17458" xr:uid="{00000000-0005-0000-0000-0000A8300000}"/>
    <cellStyle name="콤_4.부대공_3.포장공_04-3.B-LINE 5" xfId="14023" xr:uid="{00000000-0005-0000-0000-0000A9300000}"/>
    <cellStyle name="콤_4.부대공_3.포장공_4.하수공" xfId="2060" xr:uid="{00000000-0005-0000-0000-0000AA300000}"/>
    <cellStyle name="콤_4.부대공_3.포장공_4.하수공 2" xfId="15431" xr:uid="{00000000-0005-0000-0000-0000AB300000}"/>
    <cellStyle name="콤_4.부대공_3.포장공_4.하수공 3" xfId="17201" xr:uid="{00000000-0005-0000-0000-0000AC300000}"/>
    <cellStyle name="콤_4.부대공_3.포장공_4.하수공 4" xfId="15389" xr:uid="{00000000-0005-0000-0000-0000AD300000}"/>
    <cellStyle name="콤_4.부대공_3.포장공_4.하수공 5" xfId="14024" xr:uid="{00000000-0005-0000-0000-0000AE300000}"/>
    <cellStyle name="콤_4.부대공_3.포장공_4.하수공_04-3.B-LINE" xfId="2061" xr:uid="{00000000-0005-0000-0000-0000AF300000}"/>
    <cellStyle name="콤_4.부대공_3.포장공_4.하수공_04-3.B-LINE 2" xfId="15432" xr:uid="{00000000-0005-0000-0000-0000B0300000}"/>
    <cellStyle name="콤_4.부대공_3.포장공_4.하수공_04-3.B-LINE 3" xfId="15336" xr:uid="{00000000-0005-0000-0000-0000B1300000}"/>
    <cellStyle name="콤_4.부대공_3.포장공_4.하수공_04-3.B-LINE 4" xfId="17457" xr:uid="{00000000-0005-0000-0000-0000B2300000}"/>
    <cellStyle name="콤_4.부대공_3.포장공_4.하수공_04-3.B-LINE 5" xfId="14025" xr:uid="{00000000-0005-0000-0000-0000B3300000}"/>
    <cellStyle name="콤_4.부대공_4배관공" xfId="2062" xr:uid="{00000000-0005-0000-0000-0000B4300000}"/>
    <cellStyle name="콤_4.부대공_4배관공 2" xfId="15433" xr:uid="{00000000-0005-0000-0000-0000B5300000}"/>
    <cellStyle name="콤_4.부대공_4배관공 3" xfId="17200" xr:uid="{00000000-0005-0000-0000-0000B6300000}"/>
    <cellStyle name="콤_4.부대공_4배관공 4" xfId="15390" xr:uid="{00000000-0005-0000-0000-0000B7300000}"/>
    <cellStyle name="콤_4.부대공_4배관공 5" xfId="14026" xr:uid="{00000000-0005-0000-0000-0000B8300000}"/>
    <cellStyle name="콤_4.부대공_4배관공_0.주요자재및 총괄집계표" xfId="2063" xr:uid="{00000000-0005-0000-0000-0000B9300000}"/>
    <cellStyle name="콤_4.부대공_4배관공_0.주요자재및 총괄집계표 2" xfId="15434" xr:uid="{00000000-0005-0000-0000-0000BA300000}"/>
    <cellStyle name="콤_4.부대공_4배관공_0.주요자재및 총괄집계표 3" xfId="17199" xr:uid="{00000000-0005-0000-0000-0000BB300000}"/>
    <cellStyle name="콤_4.부대공_4배관공_0.주요자재및 총괄집계표 4" xfId="17456" xr:uid="{00000000-0005-0000-0000-0000BC300000}"/>
    <cellStyle name="콤_4.부대공_4배관공_0.주요자재및 총괄집계표 5" xfId="14027" xr:uid="{00000000-0005-0000-0000-0000BD300000}"/>
    <cellStyle name="콤_4.부대공_4배관공_04-3.B-LINE" xfId="2064" xr:uid="{00000000-0005-0000-0000-0000BE300000}"/>
    <cellStyle name="콤_4.부대공_4배관공_04-3.B-LINE 2" xfId="15435" xr:uid="{00000000-0005-0000-0000-0000BF300000}"/>
    <cellStyle name="콤_4.부대공_4배관공_04-3.B-LINE 3" xfId="17198" xr:uid="{00000000-0005-0000-0000-0000C0300000}"/>
    <cellStyle name="콤_4.부대공_4배관공_04-3.B-LINE 4" xfId="17455" xr:uid="{00000000-0005-0000-0000-0000C1300000}"/>
    <cellStyle name="콤_4.부대공_4배관공_04-3.B-LINE 5" xfId="14028" xr:uid="{00000000-0005-0000-0000-0000C2300000}"/>
    <cellStyle name="콤_4.부대공_4배관공_05.구내배관토공" xfId="2065" xr:uid="{00000000-0005-0000-0000-0000C3300000}"/>
    <cellStyle name="콤_4.부대공_4배관공_05.구내배관토공 2" xfId="15436" xr:uid="{00000000-0005-0000-0000-0000C4300000}"/>
    <cellStyle name="콤_4.부대공_4배관공_05.구내배관토공 3" xfId="17197" xr:uid="{00000000-0005-0000-0000-0000C5300000}"/>
    <cellStyle name="콤_4.부대공_4배관공_05.구내배관토공 4" xfId="17454" xr:uid="{00000000-0005-0000-0000-0000C6300000}"/>
    <cellStyle name="콤_4.부대공_4배관공_05.구내배관토공 5" xfId="14029" xr:uid="{00000000-0005-0000-0000-0000C7300000}"/>
    <cellStyle name="콤_4.부대공_4배관공_1.처리장토공(0705)" xfId="2066" xr:uid="{00000000-0005-0000-0000-0000C8300000}"/>
    <cellStyle name="콤_4.부대공_4배관공_1.처리장토공(0705) 2" xfId="15437" xr:uid="{00000000-0005-0000-0000-0000C9300000}"/>
    <cellStyle name="콤_4.부대공_4배관공_1.처리장토공(0705) 3" xfId="17196" xr:uid="{00000000-0005-0000-0000-0000CA300000}"/>
    <cellStyle name="콤_4.부대공_4배관공_1.처리장토공(0705) 4" xfId="17453" xr:uid="{00000000-0005-0000-0000-0000CB300000}"/>
    <cellStyle name="콤_4.부대공_4배관공_1.처리장토공(0705) 5" xfId="14030" xr:uid="{00000000-0005-0000-0000-0000CC300000}"/>
    <cellStyle name="콤_4.부대공_4배관공_1.토공" xfId="2067" xr:uid="{00000000-0005-0000-0000-0000CD300000}"/>
    <cellStyle name="콤_4.부대공_4배관공_1.토공 2" xfId="15438" xr:uid="{00000000-0005-0000-0000-0000CE300000}"/>
    <cellStyle name="콤_4.부대공_4배관공_1.토공 3" xfId="17195" xr:uid="{00000000-0005-0000-0000-0000CF300000}"/>
    <cellStyle name="콤_4.부대공_4배관공_1.토공 4" xfId="17452" xr:uid="{00000000-0005-0000-0000-0000D0300000}"/>
    <cellStyle name="콤_4.부대공_4배관공_1.토공 5" xfId="14031" xr:uid="{00000000-0005-0000-0000-0000D1300000}"/>
    <cellStyle name="콤_4.부대공_4배관공_1.토공(0724)" xfId="2068" xr:uid="{00000000-0005-0000-0000-0000D2300000}"/>
    <cellStyle name="콤_4.부대공_4배관공_1.토공(0724) 2" xfId="15439" xr:uid="{00000000-0005-0000-0000-0000D3300000}"/>
    <cellStyle name="콤_4.부대공_4배관공_1.토공(0724) 3" xfId="15335" xr:uid="{00000000-0005-0000-0000-0000D4300000}"/>
    <cellStyle name="콤_4.부대공_4배관공_1.토공(0724) 4" xfId="17451" xr:uid="{00000000-0005-0000-0000-0000D5300000}"/>
    <cellStyle name="콤_4.부대공_4배관공_1.토공(0724) 5" xfId="14032" xr:uid="{00000000-0005-0000-0000-0000D6300000}"/>
    <cellStyle name="콤_4.부대공_4배관공_1.토공(음성)" xfId="2069" xr:uid="{00000000-0005-0000-0000-0000D7300000}"/>
    <cellStyle name="콤_4.부대공_4배관공_1.토공(음성) 2" xfId="15440" xr:uid="{00000000-0005-0000-0000-0000D8300000}"/>
    <cellStyle name="콤_4.부대공_4배관공_1.토공(음성) 3" xfId="15334" xr:uid="{00000000-0005-0000-0000-0000D9300000}"/>
    <cellStyle name="콤_4.부대공_4배관공_1.토공(음성) 4" xfId="15391" xr:uid="{00000000-0005-0000-0000-0000DA300000}"/>
    <cellStyle name="콤_4.부대공_4배관공_1.토공(음성) 5" xfId="14033" xr:uid="{00000000-0005-0000-0000-0000DB300000}"/>
    <cellStyle name="콤_4.부대공_4배관공_2.토공" xfId="2070" xr:uid="{00000000-0005-0000-0000-0000DC300000}"/>
    <cellStyle name="콤_4.부대공_4배관공_2.토공 2" xfId="15441" xr:uid="{00000000-0005-0000-0000-0000DD300000}"/>
    <cellStyle name="콤_4.부대공_4배관공_2.토공 3" xfId="15333" xr:uid="{00000000-0005-0000-0000-0000DE300000}"/>
    <cellStyle name="콤_4.부대공_4배관공_2.토공 4" xfId="15392" xr:uid="{00000000-0005-0000-0000-0000DF300000}"/>
    <cellStyle name="콤_4.부대공_4배관공_2.토공 5" xfId="14034" xr:uid="{00000000-0005-0000-0000-0000E0300000}"/>
    <cellStyle name="콤_4.부대공_4배관공_2.토공_04-3.B-LINE" xfId="2071" xr:uid="{00000000-0005-0000-0000-0000E1300000}"/>
    <cellStyle name="콤_4.부대공_4배관공_2.토공_04-3.B-LINE 2" xfId="15442" xr:uid="{00000000-0005-0000-0000-0000E2300000}"/>
    <cellStyle name="콤_4.부대공_4배관공_2.토공_04-3.B-LINE 3" xfId="15332" xr:uid="{00000000-0005-0000-0000-0000E3300000}"/>
    <cellStyle name="콤_4.부대공_4배관공_2.토공_04-3.B-LINE 4" xfId="15393" xr:uid="{00000000-0005-0000-0000-0000E4300000}"/>
    <cellStyle name="콤_4.부대공_4배관공_2.토공_04-3.B-LINE 5" xfId="14035" xr:uid="{00000000-0005-0000-0000-0000E5300000}"/>
    <cellStyle name="콤_4.부대공_4배관공_2.토공_4.하수공" xfId="2072" xr:uid="{00000000-0005-0000-0000-0000E6300000}"/>
    <cellStyle name="콤_4.부대공_4배관공_2.토공_4.하수공 2" xfId="15443" xr:uid="{00000000-0005-0000-0000-0000E7300000}"/>
    <cellStyle name="콤_4.부대공_4배관공_2.토공_4.하수공 3" xfId="15331" xr:uid="{00000000-0005-0000-0000-0000E8300000}"/>
    <cellStyle name="콤_4.부대공_4배관공_2.토공_4.하수공 4" xfId="15394" xr:uid="{00000000-0005-0000-0000-0000E9300000}"/>
    <cellStyle name="콤_4.부대공_4배관공_2.토공_4.하수공 5" xfId="14036" xr:uid="{00000000-0005-0000-0000-0000EA300000}"/>
    <cellStyle name="콤_4.부대공_4배관공_2.토공_4.하수공_04-3.B-LINE" xfId="2073" xr:uid="{00000000-0005-0000-0000-0000EB300000}"/>
    <cellStyle name="콤_4.부대공_4배관공_2.토공_4.하수공_04-3.B-LINE 2" xfId="15444" xr:uid="{00000000-0005-0000-0000-0000EC300000}"/>
    <cellStyle name="콤_4.부대공_4배관공_2.토공_4.하수공_04-3.B-LINE 3" xfId="15330" xr:uid="{00000000-0005-0000-0000-0000ED300000}"/>
    <cellStyle name="콤_4.부대공_4배관공_2.토공_4.하수공_04-3.B-LINE 4" xfId="15395" xr:uid="{00000000-0005-0000-0000-0000EE300000}"/>
    <cellStyle name="콤_4.부대공_4배관공_2.토공_4.하수공_04-3.B-LINE 5" xfId="14037" xr:uid="{00000000-0005-0000-0000-0000EF300000}"/>
    <cellStyle name="콤_4.부대공_4배관공_3.구내배관공" xfId="2074" xr:uid="{00000000-0005-0000-0000-0000F0300000}"/>
    <cellStyle name="콤_4.부대공_4배관공_3.구내배관공 2" xfId="15445" xr:uid="{00000000-0005-0000-0000-0000F1300000}"/>
    <cellStyle name="콤_4.부대공_4배관공_3.구내배관공 3" xfId="15329" xr:uid="{00000000-0005-0000-0000-0000F2300000}"/>
    <cellStyle name="콤_4.부대공_4배관공_3.구내배관공 4" xfId="15396" xr:uid="{00000000-0005-0000-0000-0000F3300000}"/>
    <cellStyle name="콤_4.부대공_4배관공_3.구내배관공 5" xfId="14038" xr:uid="{00000000-0005-0000-0000-0000F4300000}"/>
    <cellStyle name="콤_4.부대공_4배관공_3.포장공" xfId="2075" xr:uid="{00000000-0005-0000-0000-0000F5300000}"/>
    <cellStyle name="콤_4.부대공_4배관공_3.포장공 2" xfId="15446" xr:uid="{00000000-0005-0000-0000-0000F6300000}"/>
    <cellStyle name="콤_4.부대공_4배관공_3.포장공 3" xfId="15328" xr:uid="{00000000-0005-0000-0000-0000F7300000}"/>
    <cellStyle name="콤_4.부대공_4배관공_3.포장공 4" xfId="15397" xr:uid="{00000000-0005-0000-0000-0000F8300000}"/>
    <cellStyle name="콤_4.부대공_4배관공_3.포장공 5" xfId="14039" xr:uid="{00000000-0005-0000-0000-0000F9300000}"/>
    <cellStyle name="콤_4.부대공_4배관공_3.포장공_04-3.B-LINE" xfId="2076" xr:uid="{00000000-0005-0000-0000-0000FA300000}"/>
    <cellStyle name="콤_4.부대공_4배관공_3.포장공_04-3.B-LINE 2" xfId="15447" xr:uid="{00000000-0005-0000-0000-0000FB300000}"/>
    <cellStyle name="콤_4.부대공_4배관공_3.포장공_04-3.B-LINE 3" xfId="15327" xr:uid="{00000000-0005-0000-0000-0000FC300000}"/>
    <cellStyle name="콤_4.부대공_4배관공_3.포장공_04-3.B-LINE 4" xfId="15398" xr:uid="{00000000-0005-0000-0000-0000FD300000}"/>
    <cellStyle name="콤_4.부대공_4배관공_3.포장공_04-3.B-LINE 5" xfId="14040" xr:uid="{00000000-0005-0000-0000-0000FE300000}"/>
    <cellStyle name="콤_4.부대공_4배관공_3.포장공_4.하수공" xfId="2077" xr:uid="{00000000-0005-0000-0000-0000FF300000}"/>
    <cellStyle name="콤_4.부대공_4배관공_3.포장공_4.하수공 2" xfId="15448" xr:uid="{00000000-0005-0000-0000-000000310000}"/>
    <cellStyle name="콤_4.부대공_4배관공_3.포장공_4.하수공 3" xfId="15326" xr:uid="{00000000-0005-0000-0000-000001310000}"/>
    <cellStyle name="콤_4.부대공_4배관공_3.포장공_4.하수공 4" xfId="15399" xr:uid="{00000000-0005-0000-0000-000002310000}"/>
    <cellStyle name="콤_4.부대공_4배관공_3.포장공_4.하수공 5" xfId="14041" xr:uid="{00000000-0005-0000-0000-000003310000}"/>
    <cellStyle name="콤_4.부대공_4배관공_3.포장공_4.하수공_04-3.B-LINE" xfId="2078" xr:uid="{00000000-0005-0000-0000-000004310000}"/>
    <cellStyle name="콤_4.부대공_4배관공_3.포장공_4.하수공_04-3.B-LINE 2" xfId="15449" xr:uid="{00000000-0005-0000-0000-000005310000}"/>
    <cellStyle name="콤_4.부대공_4배관공_3.포장공_4.하수공_04-3.B-LINE 3" xfId="15325" xr:uid="{00000000-0005-0000-0000-000006310000}"/>
    <cellStyle name="콤_4.부대공_4배관공_3.포장공_4.하수공_04-3.B-LINE 4" xfId="17209" xr:uid="{00000000-0005-0000-0000-000007310000}"/>
    <cellStyle name="콤_4.부대공_4배관공_3.포장공_4.하수공_04-3.B-LINE 5" xfId="14042" xr:uid="{00000000-0005-0000-0000-000008310000}"/>
    <cellStyle name="콤_4.부대공_4배관공_계화관로토공" xfId="2079" xr:uid="{00000000-0005-0000-0000-000009310000}"/>
    <cellStyle name="콤_4.부대공_4배관공_계화관로토공 2" xfId="15450" xr:uid="{00000000-0005-0000-0000-00000A310000}"/>
    <cellStyle name="콤_4.부대공_4배관공_계화관로토공 3" xfId="15324" xr:uid="{00000000-0005-0000-0000-00000B310000}"/>
    <cellStyle name="콤_4.부대공_4배관공_계화관로토공 4" xfId="17210" xr:uid="{00000000-0005-0000-0000-00000C310000}"/>
    <cellStyle name="콤_4.부대공_4배관공_계화관로토공 5" xfId="14043" xr:uid="{00000000-0005-0000-0000-00000D310000}"/>
    <cellStyle name="콤_4.부대공_4배관공_관로토공" xfId="2080" xr:uid="{00000000-0005-0000-0000-00000E310000}"/>
    <cellStyle name="콤_4.부대공_4배관공_관로토공 2" xfId="15451" xr:uid="{00000000-0005-0000-0000-00000F310000}"/>
    <cellStyle name="콤_4.부대공_4배관공_관로토공 3" xfId="15323" xr:uid="{00000000-0005-0000-0000-000010310000}"/>
    <cellStyle name="콤_4.부대공_4배관공_관로토공 4" xfId="17211" xr:uid="{00000000-0005-0000-0000-000011310000}"/>
    <cellStyle name="콤_4.부대공_4배관공_관로토공 5" xfId="14044" xr:uid="{00000000-0005-0000-0000-000012310000}"/>
    <cellStyle name="콤_4.부대공_5부대시설공" xfId="2081" xr:uid="{00000000-0005-0000-0000-000013310000}"/>
    <cellStyle name="콤_4.부대공_5부대시설공 2" xfId="15452" xr:uid="{00000000-0005-0000-0000-000014310000}"/>
    <cellStyle name="콤_4.부대공_5부대시설공 3" xfId="15322" xr:uid="{00000000-0005-0000-0000-000015310000}"/>
    <cellStyle name="콤_4.부대공_5부대시설공 4" xfId="17212" xr:uid="{00000000-0005-0000-0000-000016310000}"/>
    <cellStyle name="콤_4.부대공_5부대시설공 5" xfId="14045" xr:uid="{00000000-0005-0000-0000-000017310000}"/>
    <cellStyle name="콤_4.부대공_5부대시설공_0.주요자재및 총괄집계표" xfId="2082" xr:uid="{00000000-0005-0000-0000-000018310000}"/>
    <cellStyle name="콤_4.부대공_5부대시설공_0.주요자재및 총괄집계표 2" xfId="15453" xr:uid="{00000000-0005-0000-0000-000019310000}"/>
    <cellStyle name="콤_4.부대공_5부대시설공_0.주요자재및 총괄집계표 3" xfId="15321" xr:uid="{00000000-0005-0000-0000-00001A310000}"/>
    <cellStyle name="콤_4.부대공_5부대시설공_0.주요자재및 총괄집계표 4" xfId="17213" xr:uid="{00000000-0005-0000-0000-00001B310000}"/>
    <cellStyle name="콤_4.부대공_5부대시설공_0.주요자재및 총괄집계표 5" xfId="14046" xr:uid="{00000000-0005-0000-0000-00001C310000}"/>
    <cellStyle name="콤_4.부대공_5부대시설공_04-3.B-LINE" xfId="2083" xr:uid="{00000000-0005-0000-0000-00001D310000}"/>
    <cellStyle name="콤_4.부대공_5부대시설공_04-3.B-LINE 2" xfId="15454" xr:uid="{00000000-0005-0000-0000-00001E310000}"/>
    <cellStyle name="콤_4.부대공_5부대시설공_04-3.B-LINE 3" xfId="15320" xr:uid="{00000000-0005-0000-0000-00001F310000}"/>
    <cellStyle name="콤_4.부대공_5부대시설공_04-3.B-LINE 4" xfId="17214" xr:uid="{00000000-0005-0000-0000-000020310000}"/>
    <cellStyle name="콤_4.부대공_5부대시설공_04-3.B-LINE 5" xfId="14047" xr:uid="{00000000-0005-0000-0000-000021310000}"/>
    <cellStyle name="콤_4.부대공_5부대시설공_05.구내배관토공" xfId="2084" xr:uid="{00000000-0005-0000-0000-000022310000}"/>
    <cellStyle name="콤_4.부대공_5부대시설공_05.구내배관토공 2" xfId="15455" xr:uid="{00000000-0005-0000-0000-000023310000}"/>
    <cellStyle name="콤_4.부대공_5부대시설공_05.구내배관토공 3" xfId="15319" xr:uid="{00000000-0005-0000-0000-000024310000}"/>
    <cellStyle name="콤_4.부대공_5부대시설공_05.구내배관토공 4" xfId="15404" xr:uid="{00000000-0005-0000-0000-000025310000}"/>
    <cellStyle name="콤_4.부대공_5부대시설공_05.구내배관토공 5" xfId="14048" xr:uid="{00000000-0005-0000-0000-000026310000}"/>
    <cellStyle name="콤_4.부대공_5부대시설공_1.처리장토공(0705)" xfId="2085" xr:uid="{00000000-0005-0000-0000-000027310000}"/>
    <cellStyle name="콤_4.부대공_5부대시설공_1.처리장토공(0705) 2" xfId="15456" xr:uid="{00000000-0005-0000-0000-000028310000}"/>
    <cellStyle name="콤_4.부대공_5부대시설공_1.처리장토공(0705) 3" xfId="15318" xr:uid="{00000000-0005-0000-0000-000029310000}"/>
    <cellStyle name="콤_4.부대공_5부대시설공_1.처리장토공(0705) 4" xfId="15405" xr:uid="{00000000-0005-0000-0000-00002A310000}"/>
    <cellStyle name="콤_4.부대공_5부대시설공_1.처리장토공(0705) 5" xfId="14049" xr:uid="{00000000-0005-0000-0000-00002B310000}"/>
    <cellStyle name="콤_4.부대공_5부대시설공_1.토공" xfId="2086" xr:uid="{00000000-0005-0000-0000-00002C310000}"/>
    <cellStyle name="콤_4.부대공_5부대시설공_1.토공 2" xfId="15457" xr:uid="{00000000-0005-0000-0000-00002D310000}"/>
    <cellStyle name="콤_4.부대공_5부대시설공_1.토공 3" xfId="15317" xr:uid="{00000000-0005-0000-0000-00002E310000}"/>
    <cellStyle name="콤_4.부대공_5부대시설공_1.토공 4" xfId="15406" xr:uid="{00000000-0005-0000-0000-00002F310000}"/>
    <cellStyle name="콤_4.부대공_5부대시설공_1.토공 5" xfId="14050" xr:uid="{00000000-0005-0000-0000-000030310000}"/>
    <cellStyle name="콤_4.부대공_5부대시설공_1.토공(0724)" xfId="2087" xr:uid="{00000000-0005-0000-0000-000031310000}"/>
    <cellStyle name="콤_4.부대공_5부대시설공_1.토공(0724) 2" xfId="15458" xr:uid="{00000000-0005-0000-0000-000032310000}"/>
    <cellStyle name="콤_4.부대공_5부대시설공_1.토공(0724) 3" xfId="15316" xr:uid="{00000000-0005-0000-0000-000033310000}"/>
    <cellStyle name="콤_4.부대공_5부대시설공_1.토공(0724) 4" xfId="17215" xr:uid="{00000000-0005-0000-0000-000034310000}"/>
    <cellStyle name="콤_4.부대공_5부대시설공_1.토공(0724) 5" xfId="14051" xr:uid="{00000000-0005-0000-0000-000035310000}"/>
    <cellStyle name="콤_4.부대공_5부대시설공_1.토공(음성)" xfId="2088" xr:uid="{00000000-0005-0000-0000-000036310000}"/>
    <cellStyle name="콤_4.부대공_5부대시설공_1.토공(음성) 2" xfId="15459" xr:uid="{00000000-0005-0000-0000-000037310000}"/>
    <cellStyle name="콤_4.부대공_5부대시설공_1.토공(음성) 3" xfId="15315" xr:uid="{00000000-0005-0000-0000-000038310000}"/>
    <cellStyle name="콤_4.부대공_5부대시설공_1.토공(음성) 4" xfId="17216" xr:uid="{00000000-0005-0000-0000-000039310000}"/>
    <cellStyle name="콤_4.부대공_5부대시설공_1.토공(음성) 5" xfId="14052" xr:uid="{00000000-0005-0000-0000-00003A310000}"/>
    <cellStyle name="콤_4.부대공_5부대시설공_2.토공" xfId="2089" xr:uid="{00000000-0005-0000-0000-00003B310000}"/>
    <cellStyle name="콤_4.부대공_5부대시설공_2.토공 2" xfId="15460" xr:uid="{00000000-0005-0000-0000-00003C310000}"/>
    <cellStyle name="콤_4.부대공_5부대시설공_2.토공 3" xfId="15314" xr:uid="{00000000-0005-0000-0000-00003D310000}"/>
    <cellStyle name="콤_4.부대공_5부대시설공_2.토공 4" xfId="17217" xr:uid="{00000000-0005-0000-0000-00003E310000}"/>
    <cellStyle name="콤_4.부대공_5부대시설공_2.토공 5" xfId="14053" xr:uid="{00000000-0005-0000-0000-00003F310000}"/>
    <cellStyle name="콤_4.부대공_5부대시설공_2.토공_04-3.B-LINE" xfId="2090" xr:uid="{00000000-0005-0000-0000-000040310000}"/>
    <cellStyle name="콤_4.부대공_5부대시설공_2.토공_04-3.B-LINE 2" xfId="15461" xr:uid="{00000000-0005-0000-0000-000041310000}"/>
    <cellStyle name="콤_4.부대공_5부대시설공_2.토공_04-3.B-LINE 3" xfId="15313" xr:uid="{00000000-0005-0000-0000-000042310000}"/>
    <cellStyle name="콤_4.부대공_5부대시설공_2.토공_04-3.B-LINE 4" xfId="17218" xr:uid="{00000000-0005-0000-0000-000043310000}"/>
    <cellStyle name="콤_4.부대공_5부대시설공_2.토공_04-3.B-LINE 5" xfId="14054" xr:uid="{00000000-0005-0000-0000-000044310000}"/>
    <cellStyle name="콤_4.부대공_5부대시설공_2.토공_4.하수공" xfId="2091" xr:uid="{00000000-0005-0000-0000-000045310000}"/>
    <cellStyle name="콤_4.부대공_5부대시설공_2.토공_4.하수공 2" xfId="15462" xr:uid="{00000000-0005-0000-0000-000046310000}"/>
    <cellStyle name="콤_4.부대공_5부대시설공_2.토공_4.하수공 3" xfId="15312" xr:uid="{00000000-0005-0000-0000-000047310000}"/>
    <cellStyle name="콤_4.부대공_5부대시설공_2.토공_4.하수공 4" xfId="17219" xr:uid="{00000000-0005-0000-0000-000048310000}"/>
    <cellStyle name="콤_4.부대공_5부대시설공_2.토공_4.하수공 5" xfId="14055" xr:uid="{00000000-0005-0000-0000-000049310000}"/>
    <cellStyle name="콤_4.부대공_5부대시설공_2.토공_4.하수공_04-3.B-LINE" xfId="2092" xr:uid="{00000000-0005-0000-0000-00004A310000}"/>
    <cellStyle name="콤_4.부대공_5부대시설공_2.토공_4.하수공_04-3.B-LINE 2" xfId="15463" xr:uid="{00000000-0005-0000-0000-00004B310000}"/>
    <cellStyle name="콤_4.부대공_5부대시설공_2.토공_4.하수공_04-3.B-LINE 3" xfId="15311" xr:uid="{00000000-0005-0000-0000-00004C310000}"/>
    <cellStyle name="콤_4.부대공_5부대시설공_2.토공_4.하수공_04-3.B-LINE 4" xfId="17220" xr:uid="{00000000-0005-0000-0000-00004D310000}"/>
    <cellStyle name="콤_4.부대공_5부대시설공_2.토공_4.하수공_04-3.B-LINE 5" xfId="14056" xr:uid="{00000000-0005-0000-0000-00004E310000}"/>
    <cellStyle name="콤_4.부대공_5부대시설공_3.구내배관공" xfId="2093" xr:uid="{00000000-0005-0000-0000-00004F310000}"/>
    <cellStyle name="콤_4.부대공_5부대시설공_3.구내배관공 2" xfId="15464" xr:uid="{00000000-0005-0000-0000-000050310000}"/>
    <cellStyle name="콤_4.부대공_5부대시설공_3.구내배관공 3" xfId="15310" xr:uid="{00000000-0005-0000-0000-000051310000}"/>
    <cellStyle name="콤_4.부대공_5부대시설공_3.구내배관공 4" xfId="17221" xr:uid="{00000000-0005-0000-0000-000052310000}"/>
    <cellStyle name="콤_4.부대공_5부대시설공_3.구내배관공 5" xfId="14057" xr:uid="{00000000-0005-0000-0000-000053310000}"/>
    <cellStyle name="콤_4.부대공_5부대시설공_3.포장공" xfId="2094" xr:uid="{00000000-0005-0000-0000-000054310000}"/>
    <cellStyle name="콤_4.부대공_5부대시설공_3.포장공 2" xfId="15465" xr:uid="{00000000-0005-0000-0000-000055310000}"/>
    <cellStyle name="콤_4.부대공_5부대시설공_3.포장공 3" xfId="15309" xr:uid="{00000000-0005-0000-0000-000056310000}"/>
    <cellStyle name="콤_4.부대공_5부대시설공_3.포장공 4" xfId="17222" xr:uid="{00000000-0005-0000-0000-000057310000}"/>
    <cellStyle name="콤_4.부대공_5부대시설공_3.포장공 5" xfId="14058" xr:uid="{00000000-0005-0000-0000-000058310000}"/>
    <cellStyle name="콤_4.부대공_5부대시설공_3.포장공_04-3.B-LINE" xfId="2095" xr:uid="{00000000-0005-0000-0000-000059310000}"/>
    <cellStyle name="콤_4.부대공_5부대시설공_3.포장공_04-3.B-LINE 2" xfId="15466" xr:uid="{00000000-0005-0000-0000-00005A310000}"/>
    <cellStyle name="콤_4.부대공_5부대시설공_3.포장공_04-3.B-LINE 3" xfId="17194" xr:uid="{00000000-0005-0000-0000-00005B310000}"/>
    <cellStyle name="콤_4.부대공_5부대시설공_3.포장공_04-3.B-LINE 4" xfId="17223" xr:uid="{00000000-0005-0000-0000-00005C310000}"/>
    <cellStyle name="콤_4.부대공_5부대시설공_3.포장공_04-3.B-LINE 5" xfId="14059" xr:uid="{00000000-0005-0000-0000-00005D310000}"/>
    <cellStyle name="콤_4.부대공_5부대시설공_3.포장공_4.하수공" xfId="2096" xr:uid="{00000000-0005-0000-0000-00005E310000}"/>
    <cellStyle name="콤_4.부대공_5부대시설공_3.포장공_4.하수공 2" xfId="15467" xr:uid="{00000000-0005-0000-0000-00005F310000}"/>
    <cellStyle name="콤_4.부대공_5부대시설공_3.포장공_4.하수공 3" xfId="17193" xr:uid="{00000000-0005-0000-0000-000060310000}"/>
    <cellStyle name="콤_4.부대공_5부대시설공_3.포장공_4.하수공 4" xfId="17450" xr:uid="{00000000-0005-0000-0000-000061310000}"/>
    <cellStyle name="콤_4.부대공_5부대시설공_3.포장공_4.하수공 5" xfId="14060" xr:uid="{00000000-0005-0000-0000-000062310000}"/>
    <cellStyle name="콤_4.부대공_5부대시설공_3.포장공_4.하수공_04-3.B-LINE" xfId="2097" xr:uid="{00000000-0005-0000-0000-000063310000}"/>
    <cellStyle name="콤_4.부대공_5부대시설공_3.포장공_4.하수공_04-3.B-LINE 2" xfId="15468" xr:uid="{00000000-0005-0000-0000-000064310000}"/>
    <cellStyle name="콤_4.부대공_5부대시설공_3.포장공_4.하수공_04-3.B-LINE 3" xfId="17192" xr:uid="{00000000-0005-0000-0000-000065310000}"/>
    <cellStyle name="콤_4.부대공_5부대시설공_3.포장공_4.하수공_04-3.B-LINE 4" xfId="17449" xr:uid="{00000000-0005-0000-0000-000066310000}"/>
    <cellStyle name="콤_4.부대공_5부대시설공_3.포장공_4.하수공_04-3.B-LINE 5" xfId="14061" xr:uid="{00000000-0005-0000-0000-000067310000}"/>
    <cellStyle name="콤_4.부대공_5부대시설공_계화관로토공" xfId="2098" xr:uid="{00000000-0005-0000-0000-000068310000}"/>
    <cellStyle name="콤_4.부대공_5부대시설공_계화관로토공 2" xfId="15469" xr:uid="{00000000-0005-0000-0000-000069310000}"/>
    <cellStyle name="콤_4.부대공_5부대시설공_계화관로토공 3" xfId="17191" xr:uid="{00000000-0005-0000-0000-00006A310000}"/>
    <cellStyle name="콤_4.부대공_5부대시설공_계화관로토공 4" xfId="17448" xr:uid="{00000000-0005-0000-0000-00006B310000}"/>
    <cellStyle name="콤_4.부대공_5부대시설공_계화관로토공 5" xfId="14062" xr:uid="{00000000-0005-0000-0000-00006C310000}"/>
    <cellStyle name="콤_4.부대공_5부대시설공_관로토공" xfId="2099" xr:uid="{00000000-0005-0000-0000-00006D310000}"/>
    <cellStyle name="콤_4.부대공_5부대시설공_관로토공 2" xfId="15470" xr:uid="{00000000-0005-0000-0000-00006E310000}"/>
    <cellStyle name="콤_4.부대공_5부대시설공_관로토공 3" xfId="15308" xr:uid="{00000000-0005-0000-0000-00006F310000}"/>
    <cellStyle name="콤_4.부대공_5부대시설공_관로토공 4" xfId="17447" xr:uid="{00000000-0005-0000-0000-000070310000}"/>
    <cellStyle name="콤_4.부대공_5부대시설공_관로토공 5" xfId="14063" xr:uid="{00000000-0005-0000-0000-000071310000}"/>
    <cellStyle name="콤_4.부대공_계화관로토공" xfId="2100" xr:uid="{00000000-0005-0000-0000-000072310000}"/>
    <cellStyle name="콤_4.부대공_계화관로토공 2" xfId="15471" xr:uid="{00000000-0005-0000-0000-000073310000}"/>
    <cellStyle name="콤_4.부대공_계화관로토공 3" xfId="15307" xr:uid="{00000000-0005-0000-0000-000074310000}"/>
    <cellStyle name="콤_4.부대공_계화관로토공 4" xfId="15625" xr:uid="{00000000-0005-0000-0000-000075310000}"/>
    <cellStyle name="콤_4.부대공_계화관로토공 5" xfId="14064" xr:uid="{00000000-0005-0000-0000-000076310000}"/>
    <cellStyle name="콤_4.부대공_관로토공" xfId="2101" xr:uid="{00000000-0005-0000-0000-000077310000}"/>
    <cellStyle name="콤_4.부대공_관로토공 2" xfId="15472" xr:uid="{00000000-0005-0000-0000-000078310000}"/>
    <cellStyle name="콤_4.부대공_관로토공 3" xfId="15306" xr:uid="{00000000-0005-0000-0000-000079310000}"/>
    <cellStyle name="콤_4.부대공_관로토공 4" xfId="15628" xr:uid="{00000000-0005-0000-0000-00007A310000}"/>
    <cellStyle name="콤_4.부대공_관로토공 5" xfId="14065" xr:uid="{00000000-0005-0000-0000-00007B310000}"/>
    <cellStyle name="콤_4배관공" xfId="2102" xr:uid="{00000000-0005-0000-0000-00007C310000}"/>
    <cellStyle name="콤_4배관공 2" xfId="15473" xr:uid="{00000000-0005-0000-0000-00007D310000}"/>
    <cellStyle name="콤_4배관공 3" xfId="15305" xr:uid="{00000000-0005-0000-0000-00007E310000}"/>
    <cellStyle name="콤_4배관공 4" xfId="17224" xr:uid="{00000000-0005-0000-0000-00007F310000}"/>
    <cellStyle name="콤_4배관공 5" xfId="14066" xr:uid="{00000000-0005-0000-0000-000080310000}"/>
    <cellStyle name="콤_4배관공_0.주요자재및 총괄집계표" xfId="2103" xr:uid="{00000000-0005-0000-0000-000081310000}"/>
    <cellStyle name="콤_4배관공_0.주요자재및 총괄집계표 2" xfId="15474" xr:uid="{00000000-0005-0000-0000-000082310000}"/>
    <cellStyle name="콤_4배관공_0.주요자재및 총괄집계표 3" xfId="15304" xr:uid="{00000000-0005-0000-0000-000083310000}"/>
    <cellStyle name="콤_4배관공_0.주요자재및 총괄집계표 4" xfId="17225" xr:uid="{00000000-0005-0000-0000-000084310000}"/>
    <cellStyle name="콤_4배관공_0.주요자재및 총괄집계표 5" xfId="14067" xr:uid="{00000000-0005-0000-0000-000085310000}"/>
    <cellStyle name="콤_4배관공_04-3.B-LINE" xfId="2104" xr:uid="{00000000-0005-0000-0000-000086310000}"/>
    <cellStyle name="콤_4배관공_04-3.B-LINE 2" xfId="15475" xr:uid="{00000000-0005-0000-0000-000087310000}"/>
    <cellStyle name="콤_4배관공_04-3.B-LINE 3" xfId="15303" xr:uid="{00000000-0005-0000-0000-000088310000}"/>
    <cellStyle name="콤_4배관공_04-3.B-LINE 4" xfId="17226" xr:uid="{00000000-0005-0000-0000-000089310000}"/>
    <cellStyle name="콤_4배관공_04-3.B-LINE 5" xfId="14068" xr:uid="{00000000-0005-0000-0000-00008A310000}"/>
    <cellStyle name="콤_4배관공_05.구내배관토공" xfId="2105" xr:uid="{00000000-0005-0000-0000-00008B310000}"/>
    <cellStyle name="콤_4배관공_05.구내배관토공 2" xfId="15476" xr:uid="{00000000-0005-0000-0000-00008C310000}"/>
    <cellStyle name="콤_4배관공_05.구내배관토공 3" xfId="15302" xr:uid="{00000000-0005-0000-0000-00008D310000}"/>
    <cellStyle name="콤_4배관공_05.구내배관토공 4" xfId="17227" xr:uid="{00000000-0005-0000-0000-00008E310000}"/>
    <cellStyle name="콤_4배관공_05.구내배관토공 5" xfId="14069" xr:uid="{00000000-0005-0000-0000-00008F310000}"/>
    <cellStyle name="콤_4배관공_1.처리장토공(0705)" xfId="2106" xr:uid="{00000000-0005-0000-0000-000090310000}"/>
    <cellStyle name="콤_4배관공_1.처리장토공(0705) 2" xfId="15477" xr:uid="{00000000-0005-0000-0000-000091310000}"/>
    <cellStyle name="콤_4배관공_1.처리장토공(0705) 3" xfId="15301" xr:uid="{00000000-0005-0000-0000-000092310000}"/>
    <cellStyle name="콤_4배관공_1.처리장토공(0705) 4" xfId="17228" xr:uid="{00000000-0005-0000-0000-000093310000}"/>
    <cellStyle name="콤_4배관공_1.처리장토공(0705) 5" xfId="14070" xr:uid="{00000000-0005-0000-0000-000094310000}"/>
    <cellStyle name="콤_4배관공_1.토공" xfId="2107" xr:uid="{00000000-0005-0000-0000-000095310000}"/>
    <cellStyle name="콤_4배관공_1.토공 2" xfId="15478" xr:uid="{00000000-0005-0000-0000-000096310000}"/>
    <cellStyle name="콤_4배관공_1.토공 3" xfId="15300" xr:uid="{00000000-0005-0000-0000-000097310000}"/>
    <cellStyle name="콤_4배관공_1.토공 4" xfId="17229" xr:uid="{00000000-0005-0000-0000-000098310000}"/>
    <cellStyle name="콤_4배관공_1.토공 5" xfId="14071" xr:uid="{00000000-0005-0000-0000-000099310000}"/>
    <cellStyle name="콤_4배관공_1.토공(0724)" xfId="2108" xr:uid="{00000000-0005-0000-0000-00009A310000}"/>
    <cellStyle name="콤_4배관공_1.토공(0724) 2" xfId="15479" xr:uid="{00000000-0005-0000-0000-00009B310000}"/>
    <cellStyle name="콤_4배관공_1.토공(0724) 3" xfId="15299" xr:uid="{00000000-0005-0000-0000-00009C310000}"/>
    <cellStyle name="콤_4배관공_1.토공(0724) 4" xfId="17230" xr:uid="{00000000-0005-0000-0000-00009D310000}"/>
    <cellStyle name="콤_4배관공_1.토공(0724) 5" xfId="14072" xr:uid="{00000000-0005-0000-0000-00009E310000}"/>
    <cellStyle name="콤_4배관공_1.토공(음성)" xfId="2109" xr:uid="{00000000-0005-0000-0000-00009F310000}"/>
    <cellStyle name="콤_4배관공_1.토공(음성) 2" xfId="15480" xr:uid="{00000000-0005-0000-0000-0000A0310000}"/>
    <cellStyle name="콤_4배관공_1.토공(음성) 3" xfId="15298" xr:uid="{00000000-0005-0000-0000-0000A1310000}"/>
    <cellStyle name="콤_4배관공_1.토공(음성) 4" xfId="17231" xr:uid="{00000000-0005-0000-0000-0000A2310000}"/>
    <cellStyle name="콤_4배관공_1.토공(음성) 5" xfId="14073" xr:uid="{00000000-0005-0000-0000-0000A3310000}"/>
    <cellStyle name="콤_4배관공_2.토공" xfId="2110" xr:uid="{00000000-0005-0000-0000-0000A4310000}"/>
    <cellStyle name="콤_4배관공_2.토공 2" xfId="15481" xr:uid="{00000000-0005-0000-0000-0000A5310000}"/>
    <cellStyle name="콤_4배관공_2.토공 3" xfId="15297" xr:uid="{00000000-0005-0000-0000-0000A6310000}"/>
    <cellStyle name="콤_4배관공_2.토공 4" xfId="17232" xr:uid="{00000000-0005-0000-0000-0000A7310000}"/>
    <cellStyle name="콤_4배관공_2.토공 5" xfId="14074" xr:uid="{00000000-0005-0000-0000-0000A8310000}"/>
    <cellStyle name="콤_4배관공_2.토공_04-3.B-LINE" xfId="2111" xr:uid="{00000000-0005-0000-0000-0000A9310000}"/>
    <cellStyle name="콤_4배관공_2.토공_04-3.B-LINE 2" xfId="15482" xr:uid="{00000000-0005-0000-0000-0000AA310000}"/>
    <cellStyle name="콤_4배관공_2.토공_04-3.B-LINE 3" xfId="15296" xr:uid="{00000000-0005-0000-0000-0000AB310000}"/>
    <cellStyle name="콤_4배관공_2.토공_04-3.B-LINE 4" xfId="17233" xr:uid="{00000000-0005-0000-0000-0000AC310000}"/>
    <cellStyle name="콤_4배관공_2.토공_04-3.B-LINE 5" xfId="14075" xr:uid="{00000000-0005-0000-0000-0000AD310000}"/>
    <cellStyle name="콤_4배관공_2.토공_4.하수공" xfId="2112" xr:uid="{00000000-0005-0000-0000-0000AE310000}"/>
    <cellStyle name="콤_4배관공_2.토공_4.하수공 2" xfId="15483" xr:uid="{00000000-0005-0000-0000-0000AF310000}"/>
    <cellStyle name="콤_4배관공_2.토공_4.하수공 3" xfId="15295" xr:uid="{00000000-0005-0000-0000-0000B0310000}"/>
    <cellStyle name="콤_4배관공_2.토공_4.하수공 4" xfId="17234" xr:uid="{00000000-0005-0000-0000-0000B1310000}"/>
    <cellStyle name="콤_4배관공_2.토공_4.하수공 5" xfId="14076" xr:uid="{00000000-0005-0000-0000-0000B2310000}"/>
    <cellStyle name="콤_4배관공_2.토공_4.하수공_04-3.B-LINE" xfId="2113" xr:uid="{00000000-0005-0000-0000-0000B3310000}"/>
    <cellStyle name="콤_4배관공_2.토공_4.하수공_04-3.B-LINE 2" xfId="15484" xr:uid="{00000000-0005-0000-0000-0000B4310000}"/>
    <cellStyle name="콤_4배관공_2.토공_4.하수공_04-3.B-LINE 3" xfId="17190" xr:uid="{00000000-0005-0000-0000-0000B5310000}"/>
    <cellStyle name="콤_4배관공_2.토공_4.하수공_04-3.B-LINE 4" xfId="17235" xr:uid="{00000000-0005-0000-0000-0000B6310000}"/>
    <cellStyle name="콤_4배관공_2.토공_4.하수공_04-3.B-LINE 5" xfId="14077" xr:uid="{00000000-0005-0000-0000-0000B7310000}"/>
    <cellStyle name="콤_4배관공_3.구내배관공" xfId="2114" xr:uid="{00000000-0005-0000-0000-0000B8310000}"/>
    <cellStyle name="콤_4배관공_3.구내배관공 2" xfId="15485" xr:uid="{00000000-0005-0000-0000-0000B9310000}"/>
    <cellStyle name="콤_4배관공_3.구내배관공 3" xfId="15294" xr:uid="{00000000-0005-0000-0000-0000BA310000}"/>
    <cellStyle name="콤_4배관공_3.구내배관공 4" xfId="17446" xr:uid="{00000000-0005-0000-0000-0000BB310000}"/>
    <cellStyle name="콤_4배관공_3.구내배관공 5" xfId="14078" xr:uid="{00000000-0005-0000-0000-0000BC310000}"/>
    <cellStyle name="콤_4배관공_3.포장공" xfId="2115" xr:uid="{00000000-0005-0000-0000-0000BD310000}"/>
    <cellStyle name="콤_4배관공_3.포장공 2" xfId="15486" xr:uid="{00000000-0005-0000-0000-0000BE310000}"/>
    <cellStyle name="콤_4배관공_3.포장공 3" xfId="17188" xr:uid="{00000000-0005-0000-0000-0000BF310000}"/>
    <cellStyle name="콤_4배관공_3.포장공 4" xfId="17236" xr:uid="{00000000-0005-0000-0000-0000C0310000}"/>
    <cellStyle name="콤_4배관공_3.포장공 5" xfId="14079" xr:uid="{00000000-0005-0000-0000-0000C1310000}"/>
    <cellStyle name="콤_4배관공_3.포장공_04-3.B-LINE" xfId="2116" xr:uid="{00000000-0005-0000-0000-0000C2310000}"/>
    <cellStyle name="콤_4배관공_3.포장공_04-3.B-LINE 2" xfId="15487" xr:uid="{00000000-0005-0000-0000-0000C3310000}"/>
    <cellStyle name="콤_4배관공_3.포장공_04-3.B-LINE 3" xfId="17189" xr:uid="{00000000-0005-0000-0000-0000C4310000}"/>
    <cellStyle name="콤_4배관공_3.포장공_04-3.B-LINE 4" xfId="17444" xr:uid="{00000000-0005-0000-0000-0000C5310000}"/>
    <cellStyle name="콤_4배관공_3.포장공_04-3.B-LINE 5" xfId="14080" xr:uid="{00000000-0005-0000-0000-0000C6310000}"/>
    <cellStyle name="콤_4배관공_3.포장공_4.하수공" xfId="2117" xr:uid="{00000000-0005-0000-0000-0000C7310000}"/>
    <cellStyle name="콤_4배관공_3.포장공_4.하수공 2" xfId="15488" xr:uid="{00000000-0005-0000-0000-0000C8310000}"/>
    <cellStyle name="콤_4배관공_3.포장공_4.하수공 3" xfId="15291" xr:uid="{00000000-0005-0000-0000-0000C9310000}"/>
    <cellStyle name="콤_4배관공_3.포장공_4.하수공 4" xfId="17445" xr:uid="{00000000-0005-0000-0000-0000CA310000}"/>
    <cellStyle name="콤_4배관공_3.포장공_4.하수공 5" xfId="14081" xr:uid="{00000000-0005-0000-0000-0000CB310000}"/>
    <cellStyle name="콤_4배관공_3.포장공_4.하수공_04-3.B-LINE" xfId="2118" xr:uid="{00000000-0005-0000-0000-0000CC310000}"/>
    <cellStyle name="콤_4배관공_3.포장공_4.하수공_04-3.B-LINE 2" xfId="15489" xr:uid="{00000000-0005-0000-0000-0000CD310000}"/>
    <cellStyle name="콤_4배관공_3.포장공_4.하수공_04-3.B-LINE 3" xfId="15290" xr:uid="{00000000-0005-0000-0000-0000CE310000}"/>
    <cellStyle name="콤_4배관공_3.포장공_4.하수공_04-3.B-LINE 4" xfId="17239" xr:uid="{00000000-0005-0000-0000-0000CF310000}"/>
    <cellStyle name="콤_4배관공_3.포장공_4.하수공_04-3.B-LINE 5" xfId="14082" xr:uid="{00000000-0005-0000-0000-0000D0310000}"/>
    <cellStyle name="콤_4배관공_계화관로토공" xfId="2119" xr:uid="{00000000-0005-0000-0000-0000D1310000}"/>
    <cellStyle name="콤_4배관공_계화관로토공 2" xfId="15490" xr:uid="{00000000-0005-0000-0000-0000D2310000}"/>
    <cellStyle name="콤_4배관공_계화관로토공 3" xfId="17187" xr:uid="{00000000-0005-0000-0000-0000D3310000}"/>
    <cellStyle name="콤_4배관공_계화관로토공 4" xfId="17240" xr:uid="{00000000-0005-0000-0000-0000D4310000}"/>
    <cellStyle name="콤_4배관공_계화관로토공 5" xfId="14083" xr:uid="{00000000-0005-0000-0000-0000D5310000}"/>
    <cellStyle name="콤_4배관공_관로토공" xfId="2120" xr:uid="{00000000-0005-0000-0000-0000D6310000}"/>
    <cellStyle name="콤_4배관공_관로토공 2" xfId="15491" xr:uid="{00000000-0005-0000-0000-0000D7310000}"/>
    <cellStyle name="콤_4배관공_관로토공 3" xfId="16603" xr:uid="{00000000-0005-0000-0000-0000D8310000}"/>
    <cellStyle name="콤_4배관공_관로토공 4" xfId="17443" xr:uid="{00000000-0005-0000-0000-0000D9310000}"/>
    <cellStyle name="콤_4배관공_관로토공 5" xfId="14084" xr:uid="{00000000-0005-0000-0000-0000DA310000}"/>
    <cellStyle name="콤_5부대시설공" xfId="2121" xr:uid="{00000000-0005-0000-0000-0000DB310000}"/>
    <cellStyle name="콤_5부대시설공 2" xfId="15492" xr:uid="{00000000-0005-0000-0000-0000DC310000}"/>
    <cellStyle name="콤_5부대시설공 3" xfId="17186" xr:uid="{00000000-0005-0000-0000-0000DD310000}"/>
    <cellStyle name="콤_5부대시설공 4" xfId="16525" xr:uid="{00000000-0005-0000-0000-0000DE310000}"/>
    <cellStyle name="콤_5부대시설공 5" xfId="14085" xr:uid="{00000000-0005-0000-0000-0000DF310000}"/>
    <cellStyle name="콤_5부대시설공_0.주요자재및 총괄집계표" xfId="2122" xr:uid="{00000000-0005-0000-0000-0000E0310000}"/>
    <cellStyle name="콤_5부대시설공_0.주요자재및 총괄집계표 2" xfId="15493" xr:uid="{00000000-0005-0000-0000-0000E1310000}"/>
    <cellStyle name="콤_5부대시설공_0.주요자재및 총괄집계표 3" xfId="16602" xr:uid="{00000000-0005-0000-0000-0000E2310000}"/>
    <cellStyle name="콤_5부대시설공_0.주요자재및 총괄집계표 4" xfId="17442" xr:uid="{00000000-0005-0000-0000-0000E3310000}"/>
    <cellStyle name="콤_5부대시설공_0.주요자재및 총괄집계표 5" xfId="14086" xr:uid="{00000000-0005-0000-0000-0000E4310000}"/>
    <cellStyle name="콤_5부대시설공_04-3.B-LINE" xfId="2123" xr:uid="{00000000-0005-0000-0000-0000E5310000}"/>
    <cellStyle name="콤_5부대시설공_04-3.B-LINE 2" xfId="15494" xr:uid="{00000000-0005-0000-0000-0000E6310000}"/>
    <cellStyle name="콤_5부대시설공_04-3.B-LINE 3" xfId="17185" xr:uid="{00000000-0005-0000-0000-0000E7310000}"/>
    <cellStyle name="콤_5부대시설공_04-3.B-LINE 4" xfId="16759" xr:uid="{00000000-0005-0000-0000-0000E8310000}"/>
    <cellStyle name="콤_5부대시설공_04-3.B-LINE 5" xfId="14087" xr:uid="{00000000-0005-0000-0000-0000E9310000}"/>
    <cellStyle name="콤_5부대시설공_05.구내배관토공" xfId="2124" xr:uid="{00000000-0005-0000-0000-0000EA310000}"/>
    <cellStyle name="콤_5부대시설공_05.구내배관토공 2" xfId="15495" xr:uid="{00000000-0005-0000-0000-0000EB310000}"/>
    <cellStyle name="콤_5부대시설공_05.구내배관토공 3" xfId="16601" xr:uid="{00000000-0005-0000-0000-0000EC310000}"/>
    <cellStyle name="콤_5부대시설공_05.구내배관토공 4" xfId="17441" xr:uid="{00000000-0005-0000-0000-0000ED310000}"/>
    <cellStyle name="콤_5부대시설공_05.구내배관토공 5" xfId="14088" xr:uid="{00000000-0005-0000-0000-0000EE310000}"/>
    <cellStyle name="콤_5부대시설공_1.처리장토공(0705)" xfId="2125" xr:uid="{00000000-0005-0000-0000-0000EF310000}"/>
    <cellStyle name="콤_5부대시설공_1.처리장토공(0705) 2" xfId="15496" xr:uid="{00000000-0005-0000-0000-0000F0310000}"/>
    <cellStyle name="콤_5부대시설공_1.처리장토공(0705) 3" xfId="17184" xr:uid="{00000000-0005-0000-0000-0000F1310000}"/>
    <cellStyle name="콤_5부대시설공_1.처리장토공(0705) 4" xfId="16526" xr:uid="{00000000-0005-0000-0000-0000F2310000}"/>
    <cellStyle name="콤_5부대시설공_1.처리장토공(0705) 5" xfId="14089" xr:uid="{00000000-0005-0000-0000-0000F3310000}"/>
    <cellStyle name="콤_5부대시설공_1.토공" xfId="2126" xr:uid="{00000000-0005-0000-0000-0000F4310000}"/>
    <cellStyle name="콤_5부대시설공_1.토공 2" xfId="15497" xr:uid="{00000000-0005-0000-0000-0000F5310000}"/>
    <cellStyle name="콤_5부대시설공_1.토공 3" xfId="17183" xr:uid="{00000000-0005-0000-0000-0000F6310000}"/>
    <cellStyle name="콤_5부대시설공_1.토공 4" xfId="17440" xr:uid="{00000000-0005-0000-0000-0000F7310000}"/>
    <cellStyle name="콤_5부대시설공_1.토공 5" xfId="14090" xr:uid="{00000000-0005-0000-0000-0000F8310000}"/>
    <cellStyle name="콤_5부대시설공_1.토공(0724)" xfId="2127" xr:uid="{00000000-0005-0000-0000-0000F9310000}"/>
    <cellStyle name="콤_5부대시설공_1.토공(0724) 2" xfId="15498" xr:uid="{00000000-0005-0000-0000-0000FA310000}"/>
    <cellStyle name="콤_5부대시설공_1.토공(0724) 3" xfId="15289" xr:uid="{00000000-0005-0000-0000-0000FB310000}"/>
    <cellStyle name="콤_5부대시설공_1.토공(0724) 4" xfId="17439" xr:uid="{00000000-0005-0000-0000-0000FC310000}"/>
    <cellStyle name="콤_5부대시설공_1.토공(0724) 5" xfId="14091" xr:uid="{00000000-0005-0000-0000-0000FD310000}"/>
    <cellStyle name="콤_5부대시설공_1.토공(음성)" xfId="2128" xr:uid="{00000000-0005-0000-0000-0000FE310000}"/>
    <cellStyle name="콤_5부대시설공_1.토공(음성) 2" xfId="15499" xr:uid="{00000000-0005-0000-0000-0000FF310000}"/>
    <cellStyle name="콤_5부대시설공_1.토공(음성) 3" xfId="17182" xr:uid="{00000000-0005-0000-0000-000000320000}"/>
    <cellStyle name="콤_5부대시설공_1.토공(음성) 4" xfId="17241" xr:uid="{00000000-0005-0000-0000-000001320000}"/>
    <cellStyle name="콤_5부대시설공_1.토공(음성) 5" xfId="14092" xr:uid="{00000000-0005-0000-0000-000002320000}"/>
    <cellStyle name="콤_5부대시설공_2.토공" xfId="2129" xr:uid="{00000000-0005-0000-0000-000003320000}"/>
    <cellStyle name="콤_5부대시설공_2.토공 2" xfId="15500" xr:uid="{00000000-0005-0000-0000-000004320000}"/>
    <cellStyle name="콤_5부대시설공_2.토공 3" xfId="15288" xr:uid="{00000000-0005-0000-0000-000005320000}"/>
    <cellStyle name="콤_5부대시설공_2.토공 4" xfId="17438" xr:uid="{00000000-0005-0000-0000-000006320000}"/>
    <cellStyle name="콤_5부대시설공_2.토공 5" xfId="14093" xr:uid="{00000000-0005-0000-0000-000007320000}"/>
    <cellStyle name="콤_5부대시설공_2.토공_04-3.B-LINE" xfId="2130" xr:uid="{00000000-0005-0000-0000-000008320000}"/>
    <cellStyle name="콤_5부대시설공_2.토공_04-3.B-LINE 2" xfId="15501" xr:uid="{00000000-0005-0000-0000-000009320000}"/>
    <cellStyle name="콤_5부대시설공_2.토공_04-3.B-LINE 3" xfId="15287" xr:uid="{00000000-0005-0000-0000-00000A320000}"/>
    <cellStyle name="콤_5부대시설공_2.토공_04-3.B-LINE 4" xfId="17242" xr:uid="{00000000-0005-0000-0000-00000B320000}"/>
    <cellStyle name="콤_5부대시설공_2.토공_04-3.B-LINE 5" xfId="14094" xr:uid="{00000000-0005-0000-0000-00000C320000}"/>
    <cellStyle name="콤_5부대시설공_2.토공_4.하수공" xfId="2131" xr:uid="{00000000-0005-0000-0000-00000D320000}"/>
    <cellStyle name="콤_5부대시설공_2.토공_4.하수공 2" xfId="15502" xr:uid="{00000000-0005-0000-0000-00000E320000}"/>
    <cellStyle name="콤_5부대시설공_2.토공_4.하수공 3" xfId="17181" xr:uid="{00000000-0005-0000-0000-00000F320000}"/>
    <cellStyle name="콤_5부대시설공_2.토공_4.하수공 4" xfId="17243" xr:uid="{00000000-0005-0000-0000-000010320000}"/>
    <cellStyle name="콤_5부대시설공_2.토공_4.하수공 5" xfId="14095" xr:uid="{00000000-0005-0000-0000-000011320000}"/>
    <cellStyle name="콤_5부대시설공_2.토공_4.하수공_04-3.B-LINE" xfId="2132" xr:uid="{00000000-0005-0000-0000-000012320000}"/>
    <cellStyle name="콤_5부대시설공_2.토공_4.하수공_04-3.B-LINE 2" xfId="15503" xr:uid="{00000000-0005-0000-0000-000013320000}"/>
    <cellStyle name="콤_5부대시설공_2.토공_4.하수공_04-3.B-LINE 3" xfId="16600" xr:uid="{00000000-0005-0000-0000-000014320000}"/>
    <cellStyle name="콤_5부대시설공_2.토공_4.하수공_04-3.B-LINE 4" xfId="17437" xr:uid="{00000000-0005-0000-0000-000015320000}"/>
    <cellStyle name="콤_5부대시설공_2.토공_4.하수공_04-3.B-LINE 5" xfId="14096" xr:uid="{00000000-0005-0000-0000-000016320000}"/>
    <cellStyle name="콤_5부대시설공_3.구내배관공" xfId="2133" xr:uid="{00000000-0005-0000-0000-000017320000}"/>
    <cellStyle name="콤_5부대시설공_3.구내배관공 2" xfId="15504" xr:uid="{00000000-0005-0000-0000-000018320000}"/>
    <cellStyle name="콤_5부대시설공_3.구내배관공 3" xfId="17180" xr:uid="{00000000-0005-0000-0000-000019320000}"/>
    <cellStyle name="콤_5부대시설공_3.구내배관공 4" xfId="16760" xr:uid="{00000000-0005-0000-0000-00001A320000}"/>
    <cellStyle name="콤_5부대시설공_3.구내배관공 5" xfId="14097" xr:uid="{00000000-0005-0000-0000-00001B320000}"/>
    <cellStyle name="콤_5부대시설공_3.포장공" xfId="2134" xr:uid="{00000000-0005-0000-0000-00001C320000}"/>
    <cellStyle name="콤_5부대시설공_3.포장공 2" xfId="15505" xr:uid="{00000000-0005-0000-0000-00001D320000}"/>
    <cellStyle name="콤_5부대시설공_3.포장공 3" xfId="16599" xr:uid="{00000000-0005-0000-0000-00001E320000}"/>
    <cellStyle name="콤_5부대시설공_3.포장공 4" xfId="17436" xr:uid="{00000000-0005-0000-0000-00001F320000}"/>
    <cellStyle name="콤_5부대시설공_3.포장공 5" xfId="14098" xr:uid="{00000000-0005-0000-0000-000020320000}"/>
    <cellStyle name="콤_5부대시설공_3.포장공_04-3.B-LINE" xfId="2135" xr:uid="{00000000-0005-0000-0000-000021320000}"/>
    <cellStyle name="콤_5부대시설공_3.포장공_04-3.B-LINE 2" xfId="15506" xr:uid="{00000000-0005-0000-0000-000022320000}"/>
    <cellStyle name="콤_5부대시설공_3.포장공_04-3.B-LINE 3" xfId="15286" xr:uid="{00000000-0005-0000-0000-000023320000}"/>
    <cellStyle name="콤_5부대시설공_3.포장공_04-3.B-LINE 4" xfId="16527" xr:uid="{00000000-0005-0000-0000-000024320000}"/>
    <cellStyle name="콤_5부대시설공_3.포장공_04-3.B-LINE 5" xfId="14099" xr:uid="{00000000-0005-0000-0000-000025320000}"/>
    <cellStyle name="콤_5부대시설공_3.포장공_4.하수공" xfId="2136" xr:uid="{00000000-0005-0000-0000-000026320000}"/>
    <cellStyle name="콤_5부대시설공_3.포장공_4.하수공 2" xfId="15507" xr:uid="{00000000-0005-0000-0000-000027320000}"/>
    <cellStyle name="콤_5부대시설공_3.포장공_4.하수공 3" xfId="17179" xr:uid="{00000000-0005-0000-0000-000028320000}"/>
    <cellStyle name="콤_5부대시설공_3.포장공_4.하수공 4" xfId="17244" xr:uid="{00000000-0005-0000-0000-000029320000}"/>
    <cellStyle name="콤_5부대시설공_3.포장공_4.하수공 5" xfId="14100" xr:uid="{00000000-0005-0000-0000-00002A320000}"/>
    <cellStyle name="콤_5부대시설공_3.포장공_4.하수공_04-3.B-LINE" xfId="2137" xr:uid="{00000000-0005-0000-0000-00002B320000}"/>
    <cellStyle name="콤_5부대시설공_3.포장공_4.하수공_04-3.B-LINE 2" xfId="15508" xr:uid="{00000000-0005-0000-0000-00002C320000}"/>
    <cellStyle name="콤_5부대시설공_3.포장공_4.하수공_04-3.B-LINE 3" xfId="16598" xr:uid="{00000000-0005-0000-0000-00002D320000}"/>
    <cellStyle name="콤_5부대시설공_3.포장공_4.하수공_04-3.B-LINE 4" xfId="17435" xr:uid="{00000000-0005-0000-0000-00002E320000}"/>
    <cellStyle name="콤_5부대시설공_3.포장공_4.하수공_04-3.B-LINE 5" xfId="14101" xr:uid="{00000000-0005-0000-0000-00002F320000}"/>
    <cellStyle name="콤_5부대시설공_계화관로토공" xfId="2138" xr:uid="{00000000-0005-0000-0000-000030320000}"/>
    <cellStyle name="콤_5부대시설공_계화관로토공 2" xfId="15509" xr:uid="{00000000-0005-0000-0000-000031320000}"/>
    <cellStyle name="콤_5부대시설공_계화관로토공 3" xfId="17177" xr:uid="{00000000-0005-0000-0000-000032320000}"/>
    <cellStyle name="콤_5부대시설공_계화관로토공 4" xfId="16761" xr:uid="{00000000-0005-0000-0000-000033320000}"/>
    <cellStyle name="콤_5부대시설공_계화관로토공 5" xfId="14102" xr:uid="{00000000-0005-0000-0000-000034320000}"/>
    <cellStyle name="콤_5부대시설공_관로토공" xfId="2139" xr:uid="{00000000-0005-0000-0000-000035320000}"/>
    <cellStyle name="콤_5부대시설공_관로토공 2" xfId="15510" xr:uid="{00000000-0005-0000-0000-000036320000}"/>
    <cellStyle name="콤_5부대시설공_관로토공 3" xfId="17178" xr:uid="{00000000-0005-0000-0000-000037320000}"/>
    <cellStyle name="콤_5부대시설공_관로토공 4" xfId="17433" xr:uid="{00000000-0005-0000-0000-000038320000}"/>
    <cellStyle name="콤_5부대시설공_관로토공 5" xfId="14103" xr:uid="{00000000-0005-0000-0000-000039320000}"/>
    <cellStyle name="콤_BOOK1" xfId="13103" xr:uid="{00000000-0005-0000-0000-00003A320000}"/>
    <cellStyle name="콤_Book1_1" xfId="13104" xr:uid="{00000000-0005-0000-0000-00003B320000}"/>
    <cellStyle name="콤_Book1_1_제연계산서4BL" xfId="13105" xr:uid="{00000000-0005-0000-0000-00003C320000}"/>
    <cellStyle name="콤_BOOK1_대구대현 3BL 소화계산서" xfId="13106" xr:uid="{00000000-0005-0000-0000-00003D320000}"/>
    <cellStyle name="콤_BOOK1_대구대현 3BL 소화계산서_제연계산서4BL" xfId="13107" xr:uid="{00000000-0005-0000-0000-00003E320000}"/>
    <cellStyle name="콤_BOOK1_소화계산서(제연압력조종가능)-20070801" xfId="13108" xr:uid="{00000000-0005-0000-0000-00003F320000}"/>
    <cellStyle name="콤_BOOK1_소화계산서(제연압력조종가능)-20070801_제연계산서4BL" xfId="13109" xr:uid="{00000000-0005-0000-0000-000040320000}"/>
    <cellStyle name="콤_BOOK1_제연계산서3BL" xfId="13110" xr:uid="{00000000-0005-0000-0000-000041320000}"/>
    <cellStyle name="콤_BOOK1_제연계산서3BL_제연계산서4BL" xfId="13111" xr:uid="{00000000-0005-0000-0000-000042320000}"/>
    <cellStyle name="콤_Book2" xfId="2140" xr:uid="{00000000-0005-0000-0000-000043320000}"/>
    <cellStyle name="콤_Book2 2" xfId="15511" xr:uid="{00000000-0005-0000-0000-000044320000}"/>
    <cellStyle name="콤_Book2 3" xfId="16597" xr:uid="{00000000-0005-0000-0000-000045320000}"/>
    <cellStyle name="콤_Book2 4" xfId="17434" xr:uid="{00000000-0005-0000-0000-000046320000}"/>
    <cellStyle name="콤_Book2 5" xfId="14104" xr:uid="{00000000-0005-0000-0000-000047320000}"/>
    <cellStyle name="콤_Book2_0.주요자재및 총괄집계표" xfId="2141" xr:uid="{00000000-0005-0000-0000-000048320000}"/>
    <cellStyle name="콤_Book2_0.주요자재및 총괄집계표 2" xfId="15512" xr:uid="{00000000-0005-0000-0000-000049320000}"/>
    <cellStyle name="콤_Book2_0.주요자재및 총괄집계표 3" xfId="17176" xr:uid="{00000000-0005-0000-0000-00004A320000}"/>
    <cellStyle name="콤_Book2_0.주요자재및 총괄집계표 4" xfId="16528" xr:uid="{00000000-0005-0000-0000-00004B320000}"/>
    <cellStyle name="콤_Book2_0.주요자재및 총괄집계표 5" xfId="14105" xr:uid="{00000000-0005-0000-0000-00004C320000}"/>
    <cellStyle name="콤_Book2_04-3.B-LINE" xfId="2142" xr:uid="{00000000-0005-0000-0000-00004D320000}"/>
    <cellStyle name="콤_Book2_04-3.B-LINE 2" xfId="15513" xr:uid="{00000000-0005-0000-0000-00004E320000}"/>
    <cellStyle name="콤_Book2_04-3.B-LINE 3" xfId="17175" xr:uid="{00000000-0005-0000-0000-00004F320000}"/>
    <cellStyle name="콤_Book2_04-3.B-LINE 4" xfId="17432" xr:uid="{00000000-0005-0000-0000-000050320000}"/>
    <cellStyle name="콤_Book2_04-3.B-LINE 5" xfId="14106" xr:uid="{00000000-0005-0000-0000-000051320000}"/>
    <cellStyle name="콤_Book2_05.구내배관토공" xfId="2143" xr:uid="{00000000-0005-0000-0000-000052320000}"/>
    <cellStyle name="콤_Book2_05.구내배관토공 2" xfId="15514" xr:uid="{00000000-0005-0000-0000-000053320000}"/>
    <cellStyle name="콤_Book2_05.구내배관토공 3" xfId="17174" xr:uid="{00000000-0005-0000-0000-000054320000}"/>
    <cellStyle name="콤_Book2_05.구내배관토공 4" xfId="17431" xr:uid="{00000000-0005-0000-0000-000055320000}"/>
    <cellStyle name="콤_Book2_05.구내배관토공 5" xfId="14107" xr:uid="{00000000-0005-0000-0000-000056320000}"/>
    <cellStyle name="콤_Book2_1.처리장토공(0705)" xfId="2144" xr:uid="{00000000-0005-0000-0000-000057320000}"/>
    <cellStyle name="콤_Book2_1.처리장토공(0705) 2" xfId="15515" xr:uid="{00000000-0005-0000-0000-000058320000}"/>
    <cellStyle name="콤_Book2_1.처리장토공(0705) 3" xfId="17173" xr:uid="{00000000-0005-0000-0000-000059320000}"/>
    <cellStyle name="콤_Book2_1.처리장토공(0705) 4" xfId="17430" xr:uid="{00000000-0005-0000-0000-00005A320000}"/>
    <cellStyle name="콤_Book2_1.처리장토공(0705) 5" xfId="14108" xr:uid="{00000000-0005-0000-0000-00005B320000}"/>
    <cellStyle name="콤_Book2_1.토공" xfId="2145" xr:uid="{00000000-0005-0000-0000-00005C320000}"/>
    <cellStyle name="콤_Book2_1.토공 2" xfId="15516" xr:uid="{00000000-0005-0000-0000-00005D320000}"/>
    <cellStyle name="콤_Book2_1.토공 3" xfId="16596" xr:uid="{00000000-0005-0000-0000-00005E320000}"/>
    <cellStyle name="콤_Book2_1.토공 4" xfId="17429" xr:uid="{00000000-0005-0000-0000-00005F320000}"/>
    <cellStyle name="콤_Book2_1.토공 5" xfId="14109" xr:uid="{00000000-0005-0000-0000-000060320000}"/>
    <cellStyle name="콤_Book2_1.토공(0724)" xfId="2146" xr:uid="{00000000-0005-0000-0000-000061320000}"/>
    <cellStyle name="콤_Book2_1.토공(0724) 2" xfId="15517" xr:uid="{00000000-0005-0000-0000-000062320000}"/>
    <cellStyle name="콤_Book2_1.토공(0724) 3" xfId="17172" xr:uid="{00000000-0005-0000-0000-000063320000}"/>
    <cellStyle name="콤_Book2_1.토공(0724) 4" xfId="16762" xr:uid="{00000000-0005-0000-0000-000064320000}"/>
    <cellStyle name="콤_Book2_1.토공(0724) 5" xfId="14110" xr:uid="{00000000-0005-0000-0000-000065320000}"/>
    <cellStyle name="콤_Book2_1.토공(음성)" xfId="2147" xr:uid="{00000000-0005-0000-0000-000066320000}"/>
    <cellStyle name="콤_Book2_1.토공(음성) 2" xfId="15518" xr:uid="{00000000-0005-0000-0000-000067320000}"/>
    <cellStyle name="콤_Book2_1.토공(음성) 3" xfId="16595" xr:uid="{00000000-0005-0000-0000-000068320000}"/>
    <cellStyle name="콤_Book2_1.토공(음성) 4" xfId="17428" xr:uid="{00000000-0005-0000-0000-000069320000}"/>
    <cellStyle name="콤_Book2_1.토공(음성) 5" xfId="14111" xr:uid="{00000000-0005-0000-0000-00006A320000}"/>
    <cellStyle name="콤_Book2_2.토공" xfId="2148" xr:uid="{00000000-0005-0000-0000-00006B320000}"/>
    <cellStyle name="콤_Book2_2.토공 2" xfId="15519" xr:uid="{00000000-0005-0000-0000-00006C320000}"/>
    <cellStyle name="콤_Book2_2.토공 3" xfId="17171" xr:uid="{00000000-0005-0000-0000-00006D320000}"/>
    <cellStyle name="콤_Book2_2.토공 4" xfId="16529" xr:uid="{00000000-0005-0000-0000-00006E320000}"/>
    <cellStyle name="콤_Book2_2.토공 5" xfId="14112" xr:uid="{00000000-0005-0000-0000-00006F320000}"/>
    <cellStyle name="콤_Book2_2.토공_04-3.B-LINE" xfId="2149" xr:uid="{00000000-0005-0000-0000-000070320000}"/>
    <cellStyle name="콤_Book2_2.토공_04-3.B-LINE 2" xfId="15520" xr:uid="{00000000-0005-0000-0000-000071320000}"/>
    <cellStyle name="콤_Book2_2.토공_04-3.B-LINE 3" xfId="16594" xr:uid="{00000000-0005-0000-0000-000072320000}"/>
    <cellStyle name="콤_Book2_2.토공_04-3.B-LINE 4" xfId="17427" xr:uid="{00000000-0005-0000-0000-000073320000}"/>
    <cellStyle name="콤_Book2_2.토공_04-3.B-LINE 5" xfId="14113" xr:uid="{00000000-0005-0000-0000-000074320000}"/>
    <cellStyle name="콤_Book2_2.토공_4.하수공" xfId="2150" xr:uid="{00000000-0005-0000-0000-000075320000}"/>
    <cellStyle name="콤_Book2_2.토공_4.하수공 2" xfId="15521" xr:uid="{00000000-0005-0000-0000-000076320000}"/>
    <cellStyle name="콤_Book2_2.토공_4.하수공 3" xfId="17170" xr:uid="{00000000-0005-0000-0000-000077320000}"/>
    <cellStyle name="콤_Book2_2.토공_4.하수공 4" xfId="16763" xr:uid="{00000000-0005-0000-0000-000078320000}"/>
    <cellStyle name="콤_Book2_2.토공_4.하수공 5" xfId="14114" xr:uid="{00000000-0005-0000-0000-000079320000}"/>
    <cellStyle name="콤_Book2_2.토공_4.하수공_04-3.B-LINE" xfId="2151" xr:uid="{00000000-0005-0000-0000-00007A320000}"/>
    <cellStyle name="콤_Book2_2.토공_4.하수공_04-3.B-LINE 2" xfId="15522" xr:uid="{00000000-0005-0000-0000-00007B320000}"/>
    <cellStyle name="콤_Book2_2.토공_4.하수공_04-3.B-LINE 3" xfId="16593" xr:uid="{00000000-0005-0000-0000-00007C320000}"/>
    <cellStyle name="콤_Book2_2.토공_4.하수공_04-3.B-LINE 4" xfId="17426" xr:uid="{00000000-0005-0000-0000-00007D320000}"/>
    <cellStyle name="콤_Book2_2.토공_4.하수공_04-3.B-LINE 5" xfId="14115" xr:uid="{00000000-0005-0000-0000-00007E320000}"/>
    <cellStyle name="콤_Book2_3.구내배관공" xfId="2152" xr:uid="{00000000-0005-0000-0000-00007F320000}"/>
    <cellStyle name="콤_Book2_3.구내배관공 2" xfId="15523" xr:uid="{00000000-0005-0000-0000-000080320000}"/>
    <cellStyle name="콤_Book2_3.구내배관공 3" xfId="17169" xr:uid="{00000000-0005-0000-0000-000081320000}"/>
    <cellStyle name="콤_Book2_3.구내배관공 4" xfId="16530" xr:uid="{00000000-0005-0000-0000-000082320000}"/>
    <cellStyle name="콤_Book2_3.구내배관공 5" xfId="14116" xr:uid="{00000000-0005-0000-0000-000083320000}"/>
    <cellStyle name="콤_Book2_3.포장공" xfId="2153" xr:uid="{00000000-0005-0000-0000-000084320000}"/>
    <cellStyle name="콤_Book2_3.포장공 2" xfId="15524" xr:uid="{00000000-0005-0000-0000-000085320000}"/>
    <cellStyle name="콤_Book2_3.포장공 3" xfId="16592" xr:uid="{00000000-0005-0000-0000-000086320000}"/>
    <cellStyle name="콤_Book2_3.포장공 4" xfId="17425" xr:uid="{00000000-0005-0000-0000-000087320000}"/>
    <cellStyle name="콤_Book2_3.포장공 5" xfId="14117" xr:uid="{00000000-0005-0000-0000-000088320000}"/>
    <cellStyle name="콤_Book2_3.포장공_04-3.B-LINE" xfId="2154" xr:uid="{00000000-0005-0000-0000-000089320000}"/>
    <cellStyle name="콤_Book2_3.포장공_04-3.B-LINE 2" xfId="15525" xr:uid="{00000000-0005-0000-0000-00008A320000}"/>
    <cellStyle name="콤_Book2_3.포장공_04-3.B-LINE 3" xfId="17168" xr:uid="{00000000-0005-0000-0000-00008B320000}"/>
    <cellStyle name="콤_Book2_3.포장공_04-3.B-LINE 4" xfId="16764" xr:uid="{00000000-0005-0000-0000-00008C320000}"/>
    <cellStyle name="콤_Book2_3.포장공_04-3.B-LINE 5" xfId="14118" xr:uid="{00000000-0005-0000-0000-00008D320000}"/>
    <cellStyle name="콤_Book2_3.포장공_4.하수공" xfId="2155" xr:uid="{00000000-0005-0000-0000-00008E320000}"/>
    <cellStyle name="콤_Book2_3.포장공_4.하수공 2" xfId="15526" xr:uid="{00000000-0005-0000-0000-00008F320000}"/>
    <cellStyle name="콤_Book2_3.포장공_4.하수공 3" xfId="16591" xr:uid="{00000000-0005-0000-0000-000090320000}"/>
    <cellStyle name="콤_Book2_3.포장공_4.하수공 4" xfId="17424" xr:uid="{00000000-0005-0000-0000-000091320000}"/>
    <cellStyle name="콤_Book2_3.포장공_4.하수공 5" xfId="14119" xr:uid="{00000000-0005-0000-0000-000092320000}"/>
    <cellStyle name="콤_Book2_3.포장공_4.하수공_04-3.B-LINE" xfId="2156" xr:uid="{00000000-0005-0000-0000-000093320000}"/>
    <cellStyle name="콤_Book2_3.포장공_4.하수공_04-3.B-LINE 2" xfId="15527" xr:uid="{00000000-0005-0000-0000-000094320000}"/>
    <cellStyle name="콤_Book2_3.포장공_4.하수공_04-3.B-LINE 3" xfId="17167" xr:uid="{00000000-0005-0000-0000-000095320000}"/>
    <cellStyle name="콤_Book2_3.포장공_4.하수공_04-3.B-LINE 4" xfId="16531" xr:uid="{00000000-0005-0000-0000-000096320000}"/>
    <cellStyle name="콤_Book2_3.포장공_4.하수공_04-3.B-LINE 5" xfId="14120" xr:uid="{00000000-0005-0000-0000-000097320000}"/>
    <cellStyle name="콤_Book2_4.부대공" xfId="2157" xr:uid="{00000000-0005-0000-0000-000098320000}"/>
    <cellStyle name="콤_Book2_4.부대공 2" xfId="15528" xr:uid="{00000000-0005-0000-0000-000099320000}"/>
    <cellStyle name="콤_Book2_4.부대공 3" xfId="16590" xr:uid="{00000000-0005-0000-0000-00009A320000}"/>
    <cellStyle name="콤_Book2_4.부대공 4" xfId="17423" xr:uid="{00000000-0005-0000-0000-00009B320000}"/>
    <cellStyle name="콤_Book2_4.부대공 5" xfId="14121" xr:uid="{00000000-0005-0000-0000-00009C320000}"/>
    <cellStyle name="콤_Book2_4.부대공_0.주요자재및 총괄집계표" xfId="2158" xr:uid="{00000000-0005-0000-0000-00009D320000}"/>
    <cellStyle name="콤_Book2_4.부대공_0.주요자재및 총괄집계표 2" xfId="15529" xr:uid="{00000000-0005-0000-0000-00009E320000}"/>
    <cellStyle name="콤_Book2_4.부대공_0.주요자재및 총괄집계표 3" xfId="17166" xr:uid="{00000000-0005-0000-0000-00009F320000}"/>
    <cellStyle name="콤_Book2_4.부대공_0.주요자재및 총괄집계표 4" xfId="16765" xr:uid="{00000000-0005-0000-0000-0000A0320000}"/>
    <cellStyle name="콤_Book2_4.부대공_0.주요자재및 총괄집계표 5" xfId="14122" xr:uid="{00000000-0005-0000-0000-0000A1320000}"/>
    <cellStyle name="콤_Book2_4.부대공_04-3.B-LINE" xfId="2159" xr:uid="{00000000-0005-0000-0000-0000A2320000}"/>
    <cellStyle name="콤_Book2_4.부대공_04-3.B-LINE 2" xfId="15530" xr:uid="{00000000-0005-0000-0000-0000A3320000}"/>
    <cellStyle name="콤_Book2_4.부대공_04-3.B-LINE 3" xfId="16589" xr:uid="{00000000-0005-0000-0000-0000A4320000}"/>
    <cellStyle name="콤_Book2_4.부대공_04-3.B-LINE 4" xfId="17422" xr:uid="{00000000-0005-0000-0000-0000A5320000}"/>
    <cellStyle name="콤_Book2_4.부대공_04-3.B-LINE 5" xfId="14123" xr:uid="{00000000-0005-0000-0000-0000A6320000}"/>
    <cellStyle name="콤_Book2_4.부대공_05.구내배관토공" xfId="2160" xr:uid="{00000000-0005-0000-0000-0000A7320000}"/>
    <cellStyle name="콤_Book2_4.부대공_05.구내배관토공 2" xfId="15531" xr:uid="{00000000-0005-0000-0000-0000A8320000}"/>
    <cellStyle name="콤_Book2_4.부대공_05.구내배관토공 3" xfId="17165" xr:uid="{00000000-0005-0000-0000-0000A9320000}"/>
    <cellStyle name="콤_Book2_4.부대공_05.구내배관토공 4" xfId="16532" xr:uid="{00000000-0005-0000-0000-0000AA320000}"/>
    <cellStyle name="콤_Book2_4.부대공_05.구내배관토공 5" xfId="14124" xr:uid="{00000000-0005-0000-0000-0000AB320000}"/>
    <cellStyle name="콤_Book2_4.부대공_1.처리장토공(0705)" xfId="2161" xr:uid="{00000000-0005-0000-0000-0000AC320000}"/>
    <cellStyle name="콤_Book2_4.부대공_1.처리장토공(0705) 2" xfId="15532" xr:uid="{00000000-0005-0000-0000-0000AD320000}"/>
    <cellStyle name="콤_Book2_4.부대공_1.처리장토공(0705) 3" xfId="16588" xr:uid="{00000000-0005-0000-0000-0000AE320000}"/>
    <cellStyle name="콤_Book2_4.부대공_1.처리장토공(0705) 4" xfId="17421" xr:uid="{00000000-0005-0000-0000-0000AF320000}"/>
    <cellStyle name="콤_Book2_4.부대공_1.처리장토공(0705) 5" xfId="14125" xr:uid="{00000000-0005-0000-0000-0000B0320000}"/>
    <cellStyle name="콤_Book2_4.부대공_1.토공" xfId="2162" xr:uid="{00000000-0005-0000-0000-0000B1320000}"/>
    <cellStyle name="콤_Book2_4.부대공_1.토공 2" xfId="15533" xr:uid="{00000000-0005-0000-0000-0000B2320000}"/>
    <cellStyle name="콤_Book2_4.부대공_1.토공 3" xfId="17164" xr:uid="{00000000-0005-0000-0000-0000B3320000}"/>
    <cellStyle name="콤_Book2_4.부대공_1.토공 4" xfId="16766" xr:uid="{00000000-0005-0000-0000-0000B4320000}"/>
    <cellStyle name="콤_Book2_4.부대공_1.토공 5" xfId="14126" xr:uid="{00000000-0005-0000-0000-0000B5320000}"/>
    <cellStyle name="콤_Book2_4.부대공_1.토공(0724)" xfId="2163" xr:uid="{00000000-0005-0000-0000-0000B6320000}"/>
    <cellStyle name="콤_Book2_4.부대공_1.토공(0724) 2" xfId="15534" xr:uid="{00000000-0005-0000-0000-0000B7320000}"/>
    <cellStyle name="콤_Book2_4.부대공_1.토공(0724) 3" xfId="16587" xr:uid="{00000000-0005-0000-0000-0000B8320000}"/>
    <cellStyle name="콤_Book2_4.부대공_1.토공(0724) 4" xfId="17420" xr:uid="{00000000-0005-0000-0000-0000B9320000}"/>
    <cellStyle name="콤_Book2_4.부대공_1.토공(0724) 5" xfId="14127" xr:uid="{00000000-0005-0000-0000-0000BA320000}"/>
    <cellStyle name="콤_Book2_4.부대공_1.토공(음성)" xfId="2164" xr:uid="{00000000-0005-0000-0000-0000BB320000}"/>
    <cellStyle name="콤_Book2_4.부대공_1.토공(음성) 2" xfId="15535" xr:uid="{00000000-0005-0000-0000-0000BC320000}"/>
    <cellStyle name="콤_Book2_4.부대공_1.토공(음성) 3" xfId="17163" xr:uid="{00000000-0005-0000-0000-0000BD320000}"/>
    <cellStyle name="콤_Book2_4.부대공_1.토공(음성) 4" xfId="16533" xr:uid="{00000000-0005-0000-0000-0000BE320000}"/>
    <cellStyle name="콤_Book2_4.부대공_1.토공(음성) 5" xfId="14128" xr:uid="{00000000-0005-0000-0000-0000BF320000}"/>
    <cellStyle name="콤_Book2_4.부대공_2.토공" xfId="2165" xr:uid="{00000000-0005-0000-0000-0000C0320000}"/>
    <cellStyle name="콤_Book2_4.부대공_2.토공 2" xfId="15536" xr:uid="{00000000-0005-0000-0000-0000C1320000}"/>
    <cellStyle name="콤_Book2_4.부대공_2.토공 3" xfId="15285" xr:uid="{00000000-0005-0000-0000-0000C2320000}"/>
    <cellStyle name="콤_Book2_4.부대공_2.토공 4" xfId="17419" xr:uid="{00000000-0005-0000-0000-0000C3320000}"/>
    <cellStyle name="콤_Book2_4.부대공_2.토공 5" xfId="14129" xr:uid="{00000000-0005-0000-0000-0000C4320000}"/>
    <cellStyle name="콤_Book2_4.부대공_2.토공_04-3.B-LINE" xfId="2166" xr:uid="{00000000-0005-0000-0000-0000C5320000}"/>
    <cellStyle name="콤_Book2_4.부대공_2.토공_04-3.B-LINE 2" xfId="15537" xr:uid="{00000000-0005-0000-0000-0000C6320000}"/>
    <cellStyle name="콤_Book2_4.부대공_2.토공_04-3.B-LINE 3" xfId="17162" xr:uid="{00000000-0005-0000-0000-0000C7320000}"/>
    <cellStyle name="콤_Book2_4.부대공_2.토공_04-3.B-LINE 4" xfId="17245" xr:uid="{00000000-0005-0000-0000-0000C8320000}"/>
    <cellStyle name="콤_Book2_4.부대공_2.토공_04-3.B-LINE 5" xfId="14130" xr:uid="{00000000-0005-0000-0000-0000C9320000}"/>
    <cellStyle name="콤_Book2_4.부대공_2.토공_4.하수공" xfId="2167" xr:uid="{00000000-0005-0000-0000-0000CA320000}"/>
    <cellStyle name="콤_Book2_4.부대공_2.토공_4.하수공 2" xfId="15538" xr:uid="{00000000-0005-0000-0000-0000CB320000}"/>
    <cellStyle name="콤_Book2_4.부대공_2.토공_4.하수공 3" xfId="16586" xr:uid="{00000000-0005-0000-0000-0000CC320000}"/>
    <cellStyle name="콤_Book2_4.부대공_2.토공_4.하수공 4" xfId="17418" xr:uid="{00000000-0005-0000-0000-0000CD320000}"/>
    <cellStyle name="콤_Book2_4.부대공_2.토공_4.하수공 5" xfId="14131" xr:uid="{00000000-0005-0000-0000-0000CE320000}"/>
    <cellStyle name="콤_Book2_4.부대공_2.토공_4.하수공_04-3.B-LINE" xfId="2168" xr:uid="{00000000-0005-0000-0000-0000CF320000}"/>
    <cellStyle name="콤_Book2_4.부대공_2.토공_4.하수공_04-3.B-LINE 2" xfId="15539" xr:uid="{00000000-0005-0000-0000-0000D0320000}"/>
    <cellStyle name="콤_Book2_4.부대공_2.토공_4.하수공_04-3.B-LINE 3" xfId="17161" xr:uid="{00000000-0005-0000-0000-0000D1320000}"/>
    <cellStyle name="콤_Book2_4.부대공_2.토공_4.하수공_04-3.B-LINE 4" xfId="16767" xr:uid="{00000000-0005-0000-0000-0000D2320000}"/>
    <cellStyle name="콤_Book2_4.부대공_2.토공_4.하수공_04-3.B-LINE 5" xfId="14132" xr:uid="{00000000-0005-0000-0000-0000D3320000}"/>
    <cellStyle name="콤_Book2_4.부대공_3.구내배관공" xfId="2169" xr:uid="{00000000-0005-0000-0000-0000D4320000}"/>
    <cellStyle name="콤_Book2_4.부대공_3.구내배관공 2" xfId="15540" xr:uid="{00000000-0005-0000-0000-0000D5320000}"/>
    <cellStyle name="콤_Book2_4.부대공_3.구내배관공 3" xfId="17160" xr:uid="{00000000-0005-0000-0000-0000D6320000}"/>
    <cellStyle name="콤_Book2_4.부대공_3.구내배관공 4" xfId="17417" xr:uid="{00000000-0005-0000-0000-0000D7320000}"/>
    <cellStyle name="콤_Book2_4.부대공_3.구내배관공 5" xfId="14133" xr:uid="{00000000-0005-0000-0000-0000D8320000}"/>
    <cellStyle name="콤_Book2_4.부대공_3.포장공" xfId="2170" xr:uid="{00000000-0005-0000-0000-0000D9320000}"/>
    <cellStyle name="콤_Book2_4.부대공_3.포장공 2" xfId="15541" xr:uid="{00000000-0005-0000-0000-0000DA320000}"/>
    <cellStyle name="콤_Book2_4.부대공_3.포장공 3" xfId="17159" xr:uid="{00000000-0005-0000-0000-0000DB320000}"/>
    <cellStyle name="콤_Book2_4.부대공_3.포장공 4" xfId="17416" xr:uid="{00000000-0005-0000-0000-0000DC320000}"/>
    <cellStyle name="콤_Book2_4.부대공_3.포장공 5" xfId="14134" xr:uid="{00000000-0005-0000-0000-0000DD320000}"/>
    <cellStyle name="콤_Book2_4.부대공_3.포장공_04-3.B-LINE" xfId="2171" xr:uid="{00000000-0005-0000-0000-0000DE320000}"/>
    <cellStyle name="콤_Book2_4.부대공_3.포장공_04-3.B-LINE 2" xfId="15542" xr:uid="{00000000-0005-0000-0000-0000DF320000}"/>
    <cellStyle name="콤_Book2_4.부대공_3.포장공_04-3.B-LINE 3" xfId="17158" xr:uid="{00000000-0005-0000-0000-0000E0320000}"/>
    <cellStyle name="콤_Book2_4.부대공_3.포장공_04-3.B-LINE 4" xfId="17415" xr:uid="{00000000-0005-0000-0000-0000E1320000}"/>
    <cellStyle name="콤_Book2_4.부대공_3.포장공_04-3.B-LINE 5" xfId="14135" xr:uid="{00000000-0005-0000-0000-0000E2320000}"/>
    <cellStyle name="콤_Book2_4.부대공_3.포장공_4.하수공" xfId="2172" xr:uid="{00000000-0005-0000-0000-0000E3320000}"/>
    <cellStyle name="콤_Book2_4.부대공_3.포장공_4.하수공 2" xfId="15543" xr:uid="{00000000-0005-0000-0000-0000E4320000}"/>
    <cellStyle name="콤_Book2_4.부대공_3.포장공_4.하수공 3" xfId="17149" xr:uid="{00000000-0005-0000-0000-0000E5320000}"/>
    <cellStyle name="콤_Book2_4.부대공_3.포장공_4.하수공 4" xfId="17414" xr:uid="{00000000-0005-0000-0000-0000E6320000}"/>
    <cellStyle name="콤_Book2_4.부대공_3.포장공_4.하수공 5" xfId="14136" xr:uid="{00000000-0005-0000-0000-0000E7320000}"/>
    <cellStyle name="콤_Book2_4.부대공_3.포장공_4.하수공_04-3.B-LINE" xfId="2173" xr:uid="{00000000-0005-0000-0000-0000E8320000}"/>
    <cellStyle name="콤_Book2_4.부대공_3.포장공_4.하수공_04-3.B-LINE 2" xfId="15544" xr:uid="{00000000-0005-0000-0000-0000E9320000}"/>
    <cellStyle name="콤_Book2_4.부대공_3.포장공_4.하수공_04-3.B-LINE 3" xfId="17157" xr:uid="{00000000-0005-0000-0000-0000EA320000}"/>
    <cellStyle name="콤_Book2_4.부대공_3.포장공_4.하수공_04-3.B-LINE 4" xfId="17405" xr:uid="{00000000-0005-0000-0000-0000EB320000}"/>
    <cellStyle name="콤_Book2_4.부대공_3.포장공_4.하수공_04-3.B-LINE 5" xfId="14137" xr:uid="{00000000-0005-0000-0000-0000EC320000}"/>
    <cellStyle name="콤_Book2_4.부대공_4배관공" xfId="2174" xr:uid="{00000000-0005-0000-0000-0000ED320000}"/>
    <cellStyle name="콤_Book2_4.부대공_4배관공 2" xfId="15545" xr:uid="{00000000-0005-0000-0000-0000EE320000}"/>
    <cellStyle name="콤_Book2_4.부대공_4배관공 3" xfId="17156" xr:uid="{00000000-0005-0000-0000-0000EF320000}"/>
    <cellStyle name="콤_Book2_4.부대공_4배관공 4" xfId="17413" xr:uid="{00000000-0005-0000-0000-0000F0320000}"/>
    <cellStyle name="콤_Book2_4.부대공_4배관공 5" xfId="14138" xr:uid="{00000000-0005-0000-0000-0000F1320000}"/>
    <cellStyle name="콤_Book2_4.부대공_4배관공_0.주요자재및 총괄집계표" xfId="2175" xr:uid="{00000000-0005-0000-0000-0000F2320000}"/>
    <cellStyle name="콤_Book2_4.부대공_4배관공_0.주요자재및 총괄집계표 2" xfId="15546" xr:uid="{00000000-0005-0000-0000-0000F3320000}"/>
    <cellStyle name="콤_Book2_4.부대공_4배관공_0.주요자재및 총괄집계표 3" xfId="17154" xr:uid="{00000000-0005-0000-0000-0000F4320000}"/>
    <cellStyle name="콤_Book2_4.부대공_4배관공_0.주요자재및 총괄집계표 4" xfId="17412" xr:uid="{00000000-0005-0000-0000-0000F5320000}"/>
    <cellStyle name="콤_Book2_4.부대공_4배관공_0.주요자재및 총괄집계표 5" xfId="14139" xr:uid="{00000000-0005-0000-0000-0000F6320000}"/>
    <cellStyle name="콤_Book2_4.부대공_4배관공_04-3.B-LINE" xfId="2176" xr:uid="{00000000-0005-0000-0000-0000F7320000}"/>
    <cellStyle name="콤_Book2_4.부대공_4배관공_04-3.B-LINE 2" xfId="15547" xr:uid="{00000000-0005-0000-0000-0000F8320000}"/>
    <cellStyle name="콤_Book2_4.부대공_4배관공_04-3.B-LINE 3" xfId="17155" xr:uid="{00000000-0005-0000-0000-0000F9320000}"/>
    <cellStyle name="콤_Book2_4.부대공_4배관공_04-3.B-LINE 4" xfId="17410" xr:uid="{00000000-0005-0000-0000-0000FA320000}"/>
    <cellStyle name="콤_Book2_4.부대공_4배관공_04-3.B-LINE 5" xfId="14140" xr:uid="{00000000-0005-0000-0000-0000FB320000}"/>
    <cellStyle name="콤_Book2_4.부대공_4배관공_05.구내배관토공" xfId="2177" xr:uid="{00000000-0005-0000-0000-0000FC320000}"/>
    <cellStyle name="콤_Book2_4.부대공_4배관공_05.구내배관토공 2" xfId="15548" xr:uid="{00000000-0005-0000-0000-0000FD320000}"/>
    <cellStyle name="콤_Book2_4.부대공_4배관공_05.구내배관토공 3" xfId="16585" xr:uid="{00000000-0005-0000-0000-0000FE320000}"/>
    <cellStyle name="콤_Book2_4.부대공_4배관공_05.구내배관토공 4" xfId="17411" xr:uid="{00000000-0005-0000-0000-0000FF320000}"/>
    <cellStyle name="콤_Book2_4.부대공_4배관공_05.구내배관토공 5" xfId="14141" xr:uid="{00000000-0005-0000-0000-000000330000}"/>
    <cellStyle name="콤_Book2_4.부대공_4배관공_1.처리장토공(0705)" xfId="2178" xr:uid="{00000000-0005-0000-0000-000001330000}"/>
    <cellStyle name="콤_Book2_4.부대공_4배관공_1.처리장토공(0705) 2" xfId="15549" xr:uid="{00000000-0005-0000-0000-000002330000}"/>
    <cellStyle name="콤_Book2_4.부대공_4배관공_1.처리장토공(0705) 3" xfId="17150" xr:uid="{00000000-0005-0000-0000-000003330000}"/>
    <cellStyle name="콤_Book2_4.부대공_4배관공_1.처리장토공(0705) 4" xfId="16534" xr:uid="{00000000-0005-0000-0000-000004330000}"/>
    <cellStyle name="콤_Book2_4.부대공_4배관공_1.처리장토공(0705) 5" xfId="14142" xr:uid="{00000000-0005-0000-0000-000005330000}"/>
    <cellStyle name="콤_Book2_4.부대공_4배관공_1.토공" xfId="2179" xr:uid="{00000000-0005-0000-0000-000006330000}"/>
    <cellStyle name="콤_Book2_4.부대공_4배관공_1.토공 2" xfId="15550" xr:uid="{00000000-0005-0000-0000-000007330000}"/>
    <cellStyle name="콤_Book2_4.부대공_4배관공_1.토공 3" xfId="17153" xr:uid="{00000000-0005-0000-0000-000008330000}"/>
    <cellStyle name="콤_Book2_4.부대공_4배관공_1.토공 4" xfId="17406" xr:uid="{00000000-0005-0000-0000-000009330000}"/>
    <cellStyle name="콤_Book2_4.부대공_4배관공_1.토공 5" xfId="14143" xr:uid="{00000000-0005-0000-0000-00000A330000}"/>
    <cellStyle name="콤_Book2_4.부대공_4배관공_1.토공(0724)" xfId="2180" xr:uid="{00000000-0005-0000-0000-00000B330000}"/>
    <cellStyle name="콤_Book2_4.부대공_4배관공_1.토공(0724) 2" xfId="15551" xr:uid="{00000000-0005-0000-0000-00000C330000}"/>
    <cellStyle name="콤_Book2_4.부대공_4배관공_1.토공(0724) 3" xfId="17152" xr:uid="{00000000-0005-0000-0000-00000D330000}"/>
    <cellStyle name="콤_Book2_4.부대공_4배관공_1.토공(0724) 4" xfId="17409" xr:uid="{00000000-0005-0000-0000-00000E330000}"/>
    <cellStyle name="콤_Book2_4.부대공_4배관공_1.토공(0724) 5" xfId="14144" xr:uid="{00000000-0005-0000-0000-00000F330000}"/>
    <cellStyle name="콤_Book2_4.부대공_4배관공_1.토공(음성)" xfId="2181" xr:uid="{00000000-0005-0000-0000-000010330000}"/>
    <cellStyle name="콤_Book2_4.부대공_4배관공_1.토공(음성) 2" xfId="15552" xr:uid="{00000000-0005-0000-0000-000011330000}"/>
    <cellStyle name="콤_Book2_4.부대공_4배관공_1.토공(음성) 3" xfId="17151" xr:uid="{00000000-0005-0000-0000-000012330000}"/>
    <cellStyle name="콤_Book2_4.부대공_4배관공_1.토공(음성) 4" xfId="17408" xr:uid="{00000000-0005-0000-0000-000013330000}"/>
    <cellStyle name="콤_Book2_4.부대공_4배관공_1.토공(음성) 5" xfId="14145" xr:uid="{00000000-0005-0000-0000-000014330000}"/>
    <cellStyle name="콤_Book2_4.부대공_4배관공_2.토공" xfId="2182" xr:uid="{00000000-0005-0000-0000-000015330000}"/>
    <cellStyle name="콤_Book2_4.부대공_4배관공_2.토공 2" xfId="15553" xr:uid="{00000000-0005-0000-0000-000016330000}"/>
    <cellStyle name="콤_Book2_4.부대공_4배관공_2.토공 3" xfId="15284" xr:uid="{00000000-0005-0000-0000-000017330000}"/>
    <cellStyle name="콤_Book2_4.부대공_4배관공_2.토공 4" xfId="17407" xr:uid="{00000000-0005-0000-0000-000018330000}"/>
    <cellStyle name="콤_Book2_4.부대공_4배관공_2.토공 5" xfId="14146" xr:uid="{00000000-0005-0000-0000-000019330000}"/>
    <cellStyle name="콤_Book2_4.부대공_4배관공_2.토공_04-3.B-LINE" xfId="2183" xr:uid="{00000000-0005-0000-0000-00001A330000}"/>
    <cellStyle name="콤_Book2_4.부대공_4배관공_2.토공_04-3.B-LINE 2" xfId="15554" xr:uid="{00000000-0005-0000-0000-00001B330000}"/>
    <cellStyle name="콤_Book2_4.부대공_4배관공_2.토공_04-3.B-LINE 3" xfId="15283" xr:uid="{00000000-0005-0000-0000-00001C330000}"/>
    <cellStyle name="콤_Book2_4.부대공_4배관공_2.토공_04-3.B-LINE 4" xfId="15630" xr:uid="{00000000-0005-0000-0000-00001D330000}"/>
    <cellStyle name="콤_Book2_4.부대공_4배관공_2.토공_04-3.B-LINE 5" xfId="14147" xr:uid="{00000000-0005-0000-0000-00001E330000}"/>
    <cellStyle name="콤_Book2_4.부대공_4배관공_2.토공_4.하수공" xfId="2184" xr:uid="{00000000-0005-0000-0000-00001F330000}"/>
    <cellStyle name="콤_Book2_4.부대공_4배관공_2.토공_4.하수공 2" xfId="15555" xr:uid="{00000000-0005-0000-0000-000020330000}"/>
    <cellStyle name="콤_Book2_4.부대공_4배관공_2.토공_4.하수공 3" xfId="15282" xr:uid="{00000000-0005-0000-0000-000021330000}"/>
    <cellStyle name="콤_Book2_4.부대공_4배관공_2.토공_4.하수공 4" xfId="17246" xr:uid="{00000000-0005-0000-0000-000022330000}"/>
    <cellStyle name="콤_Book2_4.부대공_4배관공_2.토공_4.하수공 5" xfId="14148" xr:uid="{00000000-0005-0000-0000-000023330000}"/>
    <cellStyle name="콤_Book2_4.부대공_4배관공_2.토공_4.하수공_04-3.B-LINE" xfId="2185" xr:uid="{00000000-0005-0000-0000-000024330000}"/>
    <cellStyle name="콤_Book2_4.부대공_4배관공_2.토공_4.하수공_04-3.B-LINE 2" xfId="15556" xr:uid="{00000000-0005-0000-0000-000025330000}"/>
    <cellStyle name="콤_Book2_4.부대공_4배관공_2.토공_4.하수공_04-3.B-LINE 3" xfId="17360" xr:uid="{00000000-0005-0000-0000-000026330000}"/>
    <cellStyle name="콤_Book2_4.부대공_4배관공_2.토공_4.하수공_04-3.B-LINE 4" xfId="15631" xr:uid="{00000000-0005-0000-0000-000027330000}"/>
    <cellStyle name="콤_Book2_4.부대공_4배관공_2.토공_4.하수공_04-3.B-LINE 5" xfId="14149" xr:uid="{00000000-0005-0000-0000-000028330000}"/>
    <cellStyle name="콤_Book2_4.부대공_4배관공_3.구내배관공" xfId="2186" xr:uid="{00000000-0005-0000-0000-000029330000}"/>
    <cellStyle name="콤_Book2_4.부대공_4배관공_3.구내배관공 2" xfId="15557" xr:uid="{00000000-0005-0000-0000-00002A330000}"/>
    <cellStyle name="콤_Book2_4.부대공_4배관공_3.구내배관공 3" xfId="17144" xr:uid="{00000000-0005-0000-0000-00002B330000}"/>
    <cellStyle name="콤_Book2_4.부대공_4배관공_3.구내배관공 4" xfId="17508" xr:uid="{00000000-0005-0000-0000-00002C330000}"/>
    <cellStyle name="콤_Book2_4.부대공_4배관공_3.구내배관공 5" xfId="14150" xr:uid="{00000000-0005-0000-0000-00002D330000}"/>
    <cellStyle name="콤_Book2_4.부대공_4배관공_3.포장공" xfId="2187" xr:uid="{00000000-0005-0000-0000-00002E330000}"/>
    <cellStyle name="콤_Book2_4.부대공_4배관공_3.포장공 2" xfId="15558" xr:uid="{00000000-0005-0000-0000-00002F330000}"/>
    <cellStyle name="콤_Book2_4.부대공_4배관공_3.포장공 3" xfId="17148" xr:uid="{00000000-0005-0000-0000-000030330000}"/>
    <cellStyle name="콤_Book2_4.부대공_4배관공_3.포장공 4" xfId="17400" xr:uid="{00000000-0005-0000-0000-000031330000}"/>
    <cellStyle name="콤_Book2_4.부대공_4배관공_3.포장공 5" xfId="14151" xr:uid="{00000000-0005-0000-0000-000032330000}"/>
    <cellStyle name="콤_Book2_4.부대공_4배관공_3.포장공_04-3.B-LINE" xfId="2188" xr:uid="{00000000-0005-0000-0000-000033330000}"/>
    <cellStyle name="콤_Book2_4.부대공_4배관공_3.포장공_04-3.B-LINE 2" xfId="15559" xr:uid="{00000000-0005-0000-0000-000034330000}"/>
    <cellStyle name="콤_Book2_4.부대공_4배관공_3.포장공_04-3.B-LINE 3" xfId="17146" xr:uid="{00000000-0005-0000-0000-000035330000}"/>
    <cellStyle name="콤_Book2_4.부대공_4배관공_3.포장공_04-3.B-LINE 4" xfId="17404" xr:uid="{00000000-0005-0000-0000-000036330000}"/>
    <cellStyle name="콤_Book2_4.부대공_4배관공_3.포장공_04-3.B-LINE 5" xfId="14152" xr:uid="{00000000-0005-0000-0000-000037330000}"/>
    <cellStyle name="콤_Book2_4.부대공_4배관공_3.포장공_4.하수공" xfId="2189" xr:uid="{00000000-0005-0000-0000-000038330000}"/>
    <cellStyle name="콤_Book2_4.부대공_4배관공_3.포장공_4.하수공 2" xfId="15560" xr:uid="{00000000-0005-0000-0000-000039330000}"/>
    <cellStyle name="콤_Book2_4.부대공_4배관공_3.포장공_4.하수공 3" xfId="17147" xr:uid="{00000000-0005-0000-0000-00003A330000}"/>
    <cellStyle name="콤_Book2_4.부대공_4배관공_3.포장공_4.하수공 4" xfId="17402" xr:uid="{00000000-0005-0000-0000-00003B330000}"/>
    <cellStyle name="콤_Book2_4.부대공_4배관공_3.포장공_4.하수공 5" xfId="14153" xr:uid="{00000000-0005-0000-0000-00003C330000}"/>
    <cellStyle name="콤_Book2_4.부대공_4배관공_3.포장공_4.하수공_04-3.B-LINE" xfId="2190" xr:uid="{00000000-0005-0000-0000-00003D330000}"/>
    <cellStyle name="콤_Book2_4.부대공_4배관공_3.포장공_4.하수공_04-3.B-LINE 2" xfId="15561" xr:uid="{00000000-0005-0000-0000-00003E330000}"/>
    <cellStyle name="콤_Book2_4.부대공_4배관공_3.포장공_4.하수공_04-3.B-LINE 3" xfId="15281" xr:uid="{00000000-0005-0000-0000-00003F330000}"/>
    <cellStyle name="콤_Book2_4.부대공_4배관공_3.포장공_4.하수공_04-3.B-LINE 4" xfId="17403" xr:uid="{00000000-0005-0000-0000-000040330000}"/>
    <cellStyle name="콤_Book2_4.부대공_4배관공_3.포장공_4.하수공_04-3.B-LINE 5" xfId="14154" xr:uid="{00000000-0005-0000-0000-000041330000}"/>
    <cellStyle name="콤_Book2_4.부대공_4배관공_계화관로토공" xfId="2191" xr:uid="{00000000-0005-0000-0000-000042330000}"/>
    <cellStyle name="콤_Book2_4.부대공_4배관공_계화관로토공 2" xfId="15562" xr:uid="{00000000-0005-0000-0000-000043330000}"/>
    <cellStyle name="콤_Book2_4.부대공_4배관공_계화관로토공 3" xfId="17145" xr:uid="{00000000-0005-0000-0000-000044330000}"/>
    <cellStyle name="콤_Book2_4.부대공_4배관공_계화관로토공 4" xfId="17247" xr:uid="{00000000-0005-0000-0000-000045330000}"/>
    <cellStyle name="콤_Book2_4.부대공_4배관공_계화관로토공 5" xfId="14155" xr:uid="{00000000-0005-0000-0000-000046330000}"/>
    <cellStyle name="콤_Book2_4.부대공_4배관공_관로토공" xfId="2192" xr:uid="{00000000-0005-0000-0000-000047330000}"/>
    <cellStyle name="콤_Book2_4.부대공_4배관공_관로토공 2" xfId="15563" xr:uid="{00000000-0005-0000-0000-000048330000}"/>
    <cellStyle name="콤_Book2_4.부대공_4배관공_관로토공 3" xfId="15280" xr:uid="{00000000-0005-0000-0000-000049330000}"/>
    <cellStyle name="콤_Book2_4.부대공_4배관공_관로토공 4" xfId="17401" xr:uid="{00000000-0005-0000-0000-00004A330000}"/>
    <cellStyle name="콤_Book2_4.부대공_4배관공_관로토공 5" xfId="14156" xr:uid="{00000000-0005-0000-0000-00004B330000}"/>
    <cellStyle name="콤_Book2_4.부대공_5부대시설공" xfId="2193" xr:uid="{00000000-0005-0000-0000-00004C330000}"/>
    <cellStyle name="콤_Book2_4.부대공_5부대시설공 2" xfId="15564" xr:uid="{00000000-0005-0000-0000-00004D330000}"/>
    <cellStyle name="콤_Book2_4.부대공_5부대시설공 3" xfId="15279" xr:uid="{00000000-0005-0000-0000-00004E330000}"/>
    <cellStyle name="콤_Book2_4.부대공_5부대시설공 4" xfId="15632" xr:uid="{00000000-0005-0000-0000-00004F330000}"/>
    <cellStyle name="콤_Book2_4.부대공_5부대시설공 5" xfId="14157" xr:uid="{00000000-0005-0000-0000-000050330000}"/>
    <cellStyle name="콤_Book2_4.부대공_5부대시설공_0.주요자재및 총괄집계표" xfId="2194" xr:uid="{00000000-0005-0000-0000-000051330000}"/>
    <cellStyle name="콤_Book2_4.부대공_5부대시설공_0.주요자재및 총괄집계표 2" xfId="15565" xr:uid="{00000000-0005-0000-0000-000052330000}"/>
    <cellStyle name="콤_Book2_4.부대공_5부대시설공_0.주요자재및 총괄집계표 3" xfId="17143" xr:uid="{00000000-0005-0000-0000-000053330000}"/>
    <cellStyle name="콤_Book2_4.부대공_5부대시설공_0.주요자재및 총괄집계표 4" xfId="15633" xr:uid="{00000000-0005-0000-0000-000054330000}"/>
    <cellStyle name="콤_Book2_4.부대공_5부대시설공_0.주요자재및 총괄집계표 5" xfId="14158" xr:uid="{00000000-0005-0000-0000-000055330000}"/>
    <cellStyle name="콤_Book2_4.부대공_5부대시설공_04-3.B-LINE" xfId="2195" xr:uid="{00000000-0005-0000-0000-000056330000}"/>
    <cellStyle name="콤_Book2_4.부대공_5부대시설공_04-3.B-LINE 2" xfId="15566" xr:uid="{00000000-0005-0000-0000-000057330000}"/>
    <cellStyle name="콤_Book2_4.부대공_5부대시설공_04-3.B-LINE 3" xfId="16584" xr:uid="{00000000-0005-0000-0000-000058330000}"/>
    <cellStyle name="콤_Book2_4.부대공_5부대시설공_04-3.B-LINE 4" xfId="17399" xr:uid="{00000000-0005-0000-0000-000059330000}"/>
    <cellStyle name="콤_Book2_4.부대공_5부대시설공_04-3.B-LINE 5" xfId="14159" xr:uid="{00000000-0005-0000-0000-00005A330000}"/>
    <cellStyle name="콤_Book2_4.부대공_5부대시설공_05.구내배관토공" xfId="2196" xr:uid="{00000000-0005-0000-0000-00005B330000}"/>
    <cellStyle name="콤_Book2_4.부대공_5부대시설공_05.구내배관토공 2" xfId="15567" xr:uid="{00000000-0005-0000-0000-00005C330000}"/>
    <cellStyle name="콤_Book2_4.부대공_5부대시설공_05.구내배관토공 3" xfId="17142" xr:uid="{00000000-0005-0000-0000-00005D330000}"/>
    <cellStyle name="콤_Book2_4.부대공_5부대시설공_05.구내배관토공 4" xfId="16768" xr:uid="{00000000-0005-0000-0000-00005E330000}"/>
    <cellStyle name="콤_Book2_4.부대공_5부대시설공_05.구내배관토공 5" xfId="14160" xr:uid="{00000000-0005-0000-0000-00005F330000}"/>
    <cellStyle name="콤_Book2_4.부대공_5부대시설공_1.처리장토공(0705)" xfId="2197" xr:uid="{00000000-0005-0000-0000-000060330000}"/>
    <cellStyle name="콤_Book2_4.부대공_5부대시설공_1.처리장토공(0705) 2" xfId="15568" xr:uid="{00000000-0005-0000-0000-000061330000}"/>
    <cellStyle name="콤_Book2_4.부대공_5부대시설공_1.처리장토공(0705) 3" xfId="16583" xr:uid="{00000000-0005-0000-0000-000062330000}"/>
    <cellStyle name="콤_Book2_4.부대공_5부대시설공_1.처리장토공(0705) 4" xfId="17398" xr:uid="{00000000-0005-0000-0000-000063330000}"/>
    <cellStyle name="콤_Book2_4.부대공_5부대시설공_1.처리장토공(0705) 5" xfId="14161" xr:uid="{00000000-0005-0000-0000-000064330000}"/>
    <cellStyle name="콤_Book2_4.부대공_5부대시설공_1.토공" xfId="2198" xr:uid="{00000000-0005-0000-0000-000065330000}"/>
    <cellStyle name="콤_Book2_4.부대공_5부대시설공_1.토공 2" xfId="15569" xr:uid="{00000000-0005-0000-0000-000066330000}"/>
    <cellStyle name="콤_Book2_4.부대공_5부대시설공_1.토공 3" xfId="17140" xr:uid="{00000000-0005-0000-0000-000067330000}"/>
    <cellStyle name="콤_Book2_4.부대공_5부대시설공_1.토공 4" xfId="16535" xr:uid="{00000000-0005-0000-0000-000068330000}"/>
    <cellStyle name="콤_Book2_4.부대공_5부대시설공_1.토공 5" xfId="14162" xr:uid="{00000000-0005-0000-0000-000069330000}"/>
    <cellStyle name="콤_Book2_4.부대공_5부대시설공_1.토공(0724)" xfId="2199" xr:uid="{00000000-0005-0000-0000-00006A330000}"/>
    <cellStyle name="콤_Book2_4.부대공_5부대시설공_1.토공(0724) 2" xfId="15570" xr:uid="{00000000-0005-0000-0000-00006B330000}"/>
    <cellStyle name="콤_Book2_4.부대공_5부대시설공_1.토공(0724) 3" xfId="17141" xr:uid="{00000000-0005-0000-0000-00006C330000}"/>
    <cellStyle name="콤_Book2_4.부대공_5부대시설공_1.토공(0724) 4" xfId="17396" xr:uid="{00000000-0005-0000-0000-00006D330000}"/>
    <cellStyle name="콤_Book2_4.부대공_5부대시설공_1.토공(0724) 5" xfId="14163" xr:uid="{00000000-0005-0000-0000-00006E330000}"/>
    <cellStyle name="콤_Book2_4.부대공_5부대시설공_1.토공(음성)" xfId="2200" xr:uid="{00000000-0005-0000-0000-00006F330000}"/>
    <cellStyle name="콤_Book2_4.부대공_5부대시설공_1.토공(음성) 2" xfId="15571" xr:uid="{00000000-0005-0000-0000-000070330000}"/>
    <cellStyle name="콤_Book2_4.부대공_5부대시설공_1.토공(음성) 3" xfId="15278" xr:uid="{00000000-0005-0000-0000-000071330000}"/>
    <cellStyle name="콤_Book2_4.부대공_5부대시설공_1.토공(음성) 4" xfId="17397" xr:uid="{00000000-0005-0000-0000-000072330000}"/>
    <cellStyle name="콤_Book2_4.부대공_5부대시설공_1.토공(음성) 5" xfId="14164" xr:uid="{00000000-0005-0000-0000-000073330000}"/>
    <cellStyle name="콤_Book2_4.부대공_5부대시설공_2.토공" xfId="2201" xr:uid="{00000000-0005-0000-0000-000074330000}"/>
    <cellStyle name="콤_Book2_4.부대공_5부대시설공_2.토공 2" xfId="15572" xr:uid="{00000000-0005-0000-0000-000075330000}"/>
    <cellStyle name="콤_Book2_4.부대공_5부대시설공_2.토공 3" xfId="17137" xr:uid="{00000000-0005-0000-0000-000076330000}"/>
    <cellStyle name="콤_Book2_4.부대공_5부대시설공_2.토공 4" xfId="15634" xr:uid="{00000000-0005-0000-0000-000077330000}"/>
    <cellStyle name="콤_Book2_4.부대공_5부대시설공_2.토공 5" xfId="14165" xr:uid="{00000000-0005-0000-0000-000078330000}"/>
    <cellStyle name="콤_Book2_4.부대공_5부대시설공_2.토공_04-3.B-LINE" xfId="2202" xr:uid="{00000000-0005-0000-0000-000079330000}"/>
    <cellStyle name="콤_Book2_4.부대공_5부대시설공_2.토공_04-3.B-LINE 2" xfId="15573" xr:uid="{00000000-0005-0000-0000-00007A330000}"/>
    <cellStyle name="콤_Book2_4.부대공_5부대시설공_2.토공_04-3.B-LINE 3" xfId="17139" xr:uid="{00000000-0005-0000-0000-00007B330000}"/>
    <cellStyle name="콤_Book2_4.부대공_5부대시설공_2.토공_04-3.B-LINE 4" xfId="17393" xr:uid="{00000000-0005-0000-0000-00007C330000}"/>
    <cellStyle name="콤_Book2_4.부대공_5부대시설공_2.토공_04-3.B-LINE 5" xfId="14166" xr:uid="{00000000-0005-0000-0000-00007D330000}"/>
    <cellStyle name="콤_Book2_4.부대공_5부대시설공_2.토공_4.하수공" xfId="2203" xr:uid="{00000000-0005-0000-0000-00007E330000}"/>
    <cellStyle name="콤_Book2_4.부대공_5부대시설공_2.토공_4.하수공 2" xfId="15574" xr:uid="{00000000-0005-0000-0000-00007F330000}"/>
    <cellStyle name="콤_Book2_4.부대공_5부대시설공_2.토공_4.하수공 3" xfId="17138" xr:uid="{00000000-0005-0000-0000-000080330000}"/>
    <cellStyle name="콤_Book2_4.부대공_5부대시설공_2.토공_4.하수공 4" xfId="17395" xr:uid="{00000000-0005-0000-0000-000081330000}"/>
    <cellStyle name="콤_Book2_4.부대공_5부대시설공_2.토공_4.하수공 5" xfId="14167" xr:uid="{00000000-0005-0000-0000-000082330000}"/>
    <cellStyle name="콤_Book2_4.부대공_5부대시설공_2.토공_4.하수공_04-3.B-LINE" xfId="2204" xr:uid="{00000000-0005-0000-0000-000083330000}"/>
    <cellStyle name="콤_Book2_4.부대공_5부대시설공_2.토공_4.하수공_04-3.B-LINE 2" xfId="15575" xr:uid="{00000000-0005-0000-0000-000084330000}"/>
    <cellStyle name="콤_Book2_4.부대공_5부대시설공_2.토공_4.하수공_04-3.B-LINE 3" xfId="15277" xr:uid="{00000000-0005-0000-0000-000085330000}"/>
    <cellStyle name="콤_Book2_4.부대공_5부대시설공_2.토공_4.하수공_04-3.B-LINE 4" xfId="17394" xr:uid="{00000000-0005-0000-0000-000086330000}"/>
    <cellStyle name="콤_Book2_4.부대공_5부대시설공_2.토공_4.하수공_04-3.B-LINE 5" xfId="14168" xr:uid="{00000000-0005-0000-0000-000087330000}"/>
    <cellStyle name="콤_Book2_4.부대공_5부대시설공_3.구내배관공" xfId="2205" xr:uid="{00000000-0005-0000-0000-000088330000}"/>
    <cellStyle name="콤_Book2_4.부대공_5부대시설공_3.구내배관공 2" xfId="15576" xr:uid="{00000000-0005-0000-0000-000089330000}"/>
    <cellStyle name="콤_Book2_4.부대공_5부대시설공_3.구내배관공 3" xfId="15276" xr:uid="{00000000-0005-0000-0000-00008A330000}"/>
    <cellStyle name="콤_Book2_4.부대공_5부대시설공_3.구내배관공 4" xfId="15635" xr:uid="{00000000-0005-0000-0000-00008B330000}"/>
    <cellStyle name="콤_Book2_4.부대공_5부대시설공_3.구내배관공 5" xfId="14169" xr:uid="{00000000-0005-0000-0000-00008C330000}"/>
    <cellStyle name="콤_Book2_4.부대공_5부대시설공_3.포장공" xfId="2206" xr:uid="{00000000-0005-0000-0000-00008D330000}"/>
    <cellStyle name="콤_Book2_4.부대공_5부대시설공_3.포장공 2" xfId="15577" xr:uid="{00000000-0005-0000-0000-00008E330000}"/>
    <cellStyle name="콤_Book2_4.부대공_5부대시설공_3.포장공 3" xfId="15275" xr:uid="{00000000-0005-0000-0000-00008F330000}"/>
    <cellStyle name="콤_Book2_4.부대공_5부대시설공_3.포장공 4" xfId="15636" xr:uid="{00000000-0005-0000-0000-000090330000}"/>
    <cellStyle name="콤_Book2_4.부대공_5부대시설공_3.포장공 5" xfId="14170" xr:uid="{00000000-0005-0000-0000-000091330000}"/>
    <cellStyle name="콤_Book2_4.부대공_5부대시설공_3.포장공_04-3.B-LINE" xfId="2207" xr:uid="{00000000-0005-0000-0000-000092330000}"/>
    <cellStyle name="콤_Book2_4.부대공_5부대시설공_3.포장공_04-3.B-LINE 2" xfId="15578" xr:uid="{00000000-0005-0000-0000-000093330000}"/>
    <cellStyle name="콤_Book2_4.부대공_5부대시설공_3.포장공_04-3.B-LINE 3" xfId="17136" xr:uid="{00000000-0005-0000-0000-000094330000}"/>
    <cellStyle name="콤_Book2_4.부대공_5부대시설공_3.포장공_04-3.B-LINE 4" xfId="15637" xr:uid="{00000000-0005-0000-0000-000095330000}"/>
    <cellStyle name="콤_Book2_4.부대공_5부대시설공_3.포장공_04-3.B-LINE 5" xfId="14171" xr:uid="{00000000-0005-0000-0000-000096330000}"/>
    <cellStyle name="콤_Book2_4.부대공_5부대시설공_3.포장공_4.하수공" xfId="2208" xr:uid="{00000000-0005-0000-0000-000097330000}"/>
    <cellStyle name="콤_Book2_4.부대공_5부대시설공_3.포장공_4.하수공 2" xfId="15579" xr:uid="{00000000-0005-0000-0000-000098330000}"/>
    <cellStyle name="콤_Book2_4.부대공_5부대시설공_3.포장공_4.하수공 3" xfId="15274" xr:uid="{00000000-0005-0000-0000-000099330000}"/>
    <cellStyle name="콤_Book2_4.부대공_5부대시설공_3.포장공_4.하수공 4" xfId="17392" xr:uid="{00000000-0005-0000-0000-00009A330000}"/>
    <cellStyle name="콤_Book2_4.부대공_5부대시설공_3.포장공_4.하수공 5" xfId="14172" xr:uid="{00000000-0005-0000-0000-00009B330000}"/>
    <cellStyle name="콤_Book2_4.부대공_5부대시설공_3.포장공_4.하수공_04-3.B-LINE" xfId="2209" xr:uid="{00000000-0005-0000-0000-00009C330000}"/>
    <cellStyle name="콤_Book2_4.부대공_5부대시설공_3.포장공_4.하수공_04-3.B-LINE 2" xfId="15580" xr:uid="{00000000-0005-0000-0000-00009D330000}"/>
    <cellStyle name="콤_Book2_4.부대공_5부대시설공_3.포장공_4.하수공_04-3.B-LINE 3" xfId="15273" xr:uid="{00000000-0005-0000-0000-00009E330000}"/>
    <cellStyle name="콤_Book2_4.부대공_5부대시설공_3.포장공_4.하수공_04-3.B-LINE 4" xfId="15638" xr:uid="{00000000-0005-0000-0000-00009F330000}"/>
    <cellStyle name="콤_Book2_4.부대공_5부대시설공_3.포장공_4.하수공_04-3.B-LINE 5" xfId="14173" xr:uid="{00000000-0005-0000-0000-0000A0330000}"/>
    <cellStyle name="콤_Book2_4.부대공_5부대시설공_계화관로토공" xfId="2210" xr:uid="{00000000-0005-0000-0000-0000A1330000}"/>
    <cellStyle name="콤_Book2_4.부대공_5부대시설공_계화관로토공 2" xfId="15581" xr:uid="{00000000-0005-0000-0000-0000A2330000}"/>
    <cellStyle name="콤_Book2_4.부대공_5부대시설공_계화관로토공 3" xfId="17135" xr:uid="{00000000-0005-0000-0000-0000A3330000}"/>
    <cellStyle name="콤_Book2_4.부대공_5부대시설공_계화관로토공 4" xfId="15639" xr:uid="{00000000-0005-0000-0000-0000A4330000}"/>
    <cellStyle name="콤_Book2_4.부대공_5부대시설공_계화관로토공 5" xfId="14174" xr:uid="{00000000-0005-0000-0000-0000A5330000}"/>
    <cellStyle name="콤_Book2_4.부대공_5부대시설공_관로토공" xfId="2211" xr:uid="{00000000-0005-0000-0000-0000A6330000}"/>
    <cellStyle name="콤_Book2_4.부대공_5부대시설공_관로토공 2" xfId="15582" xr:uid="{00000000-0005-0000-0000-0000A7330000}"/>
    <cellStyle name="콤_Book2_4.부대공_5부대시설공_관로토공 3" xfId="15272" xr:uid="{00000000-0005-0000-0000-0000A8330000}"/>
    <cellStyle name="콤_Book2_4.부대공_5부대시설공_관로토공 4" xfId="17391" xr:uid="{00000000-0005-0000-0000-0000A9330000}"/>
    <cellStyle name="콤_Book2_4.부대공_5부대시설공_관로토공 5" xfId="14175" xr:uid="{00000000-0005-0000-0000-0000AA330000}"/>
    <cellStyle name="콤_Book2_4.부대공_계화관로토공" xfId="2212" xr:uid="{00000000-0005-0000-0000-0000AB330000}"/>
    <cellStyle name="콤_Book2_4.부대공_계화관로토공 2" xfId="15583" xr:uid="{00000000-0005-0000-0000-0000AC330000}"/>
    <cellStyle name="콤_Book2_4.부대공_계화관로토공 3" xfId="15271" xr:uid="{00000000-0005-0000-0000-0000AD330000}"/>
    <cellStyle name="콤_Book2_4.부대공_계화관로토공 4" xfId="15640" xr:uid="{00000000-0005-0000-0000-0000AE330000}"/>
    <cellStyle name="콤_Book2_4.부대공_계화관로토공 5" xfId="14176" xr:uid="{00000000-0005-0000-0000-0000AF330000}"/>
    <cellStyle name="콤_Book2_4.부대공_관로토공" xfId="2213" xr:uid="{00000000-0005-0000-0000-0000B0330000}"/>
    <cellStyle name="콤_Book2_4.부대공_관로토공 2" xfId="15584" xr:uid="{00000000-0005-0000-0000-0000B1330000}"/>
    <cellStyle name="콤_Book2_4.부대공_관로토공 3" xfId="15270" xr:uid="{00000000-0005-0000-0000-0000B2330000}"/>
    <cellStyle name="콤_Book2_4.부대공_관로토공 4" xfId="15641" xr:uid="{00000000-0005-0000-0000-0000B3330000}"/>
    <cellStyle name="콤_Book2_4.부대공_관로토공 5" xfId="14177" xr:uid="{00000000-0005-0000-0000-0000B4330000}"/>
    <cellStyle name="콤_Book2_4배관공" xfId="2214" xr:uid="{00000000-0005-0000-0000-0000B5330000}"/>
    <cellStyle name="콤_Book2_4배관공 2" xfId="15585" xr:uid="{00000000-0005-0000-0000-0000B6330000}"/>
    <cellStyle name="콤_Book2_4배관공 3" xfId="17134" xr:uid="{00000000-0005-0000-0000-0000B7330000}"/>
    <cellStyle name="콤_Book2_4배관공 4" xfId="15642" xr:uid="{00000000-0005-0000-0000-0000B8330000}"/>
    <cellStyle name="콤_Book2_4배관공 5" xfId="14178" xr:uid="{00000000-0005-0000-0000-0000B9330000}"/>
    <cellStyle name="콤_Book2_4배관공_0.주요자재및 총괄집계표" xfId="2215" xr:uid="{00000000-0005-0000-0000-0000BA330000}"/>
    <cellStyle name="콤_Book2_4배관공_0.주요자재및 총괄집계표 2" xfId="15586" xr:uid="{00000000-0005-0000-0000-0000BB330000}"/>
    <cellStyle name="콤_Book2_4배관공_0.주요자재및 총괄집계표 3" xfId="17133" xr:uid="{00000000-0005-0000-0000-0000BC330000}"/>
    <cellStyle name="콤_Book2_4배관공_0.주요자재및 총괄집계표 4" xfId="17390" xr:uid="{00000000-0005-0000-0000-0000BD330000}"/>
    <cellStyle name="콤_Book2_4배관공_0.주요자재및 총괄집계표 5" xfId="14179" xr:uid="{00000000-0005-0000-0000-0000BE330000}"/>
    <cellStyle name="콤_Book2_4배관공_04-3.B-LINE" xfId="2216" xr:uid="{00000000-0005-0000-0000-0000BF330000}"/>
    <cellStyle name="콤_Book2_4배관공_04-3.B-LINE 2" xfId="15587" xr:uid="{00000000-0005-0000-0000-0000C0330000}"/>
    <cellStyle name="콤_Book2_4배관공_04-3.B-LINE 3" xfId="17132" xr:uid="{00000000-0005-0000-0000-0000C1330000}"/>
    <cellStyle name="콤_Book2_4배관공_04-3.B-LINE 4" xfId="17389" xr:uid="{00000000-0005-0000-0000-0000C2330000}"/>
    <cellStyle name="콤_Book2_4배관공_04-3.B-LINE 5" xfId="14180" xr:uid="{00000000-0005-0000-0000-0000C3330000}"/>
    <cellStyle name="콤_Book2_4배관공_05.구내배관토공" xfId="2217" xr:uid="{00000000-0005-0000-0000-0000C4330000}"/>
    <cellStyle name="콤_Book2_4배관공_05.구내배관토공 2" xfId="15588" xr:uid="{00000000-0005-0000-0000-0000C5330000}"/>
    <cellStyle name="콤_Book2_4배관공_05.구내배관토공 3" xfId="17131" xr:uid="{00000000-0005-0000-0000-0000C6330000}"/>
    <cellStyle name="콤_Book2_4배관공_05.구내배관토공 4" xfId="17388" xr:uid="{00000000-0005-0000-0000-0000C7330000}"/>
    <cellStyle name="콤_Book2_4배관공_05.구내배관토공 5" xfId="14181" xr:uid="{00000000-0005-0000-0000-0000C8330000}"/>
    <cellStyle name="콤_Book2_4배관공_1.처리장토공(0705)" xfId="2218" xr:uid="{00000000-0005-0000-0000-0000C9330000}"/>
    <cellStyle name="콤_Book2_4배관공_1.처리장토공(0705) 2" xfId="15589" xr:uid="{00000000-0005-0000-0000-0000CA330000}"/>
    <cellStyle name="콤_Book2_4배관공_1.처리장토공(0705) 3" xfId="17130" xr:uid="{00000000-0005-0000-0000-0000CB330000}"/>
    <cellStyle name="콤_Book2_4배관공_1.처리장토공(0705) 4" xfId="17387" xr:uid="{00000000-0005-0000-0000-0000CC330000}"/>
    <cellStyle name="콤_Book2_4배관공_1.처리장토공(0705) 5" xfId="14182" xr:uid="{00000000-0005-0000-0000-0000CD330000}"/>
    <cellStyle name="콤_Book2_4배관공_1.토공" xfId="2219" xr:uid="{00000000-0005-0000-0000-0000CE330000}"/>
    <cellStyle name="콤_Book2_4배관공_1.토공 2" xfId="15590" xr:uid="{00000000-0005-0000-0000-0000CF330000}"/>
    <cellStyle name="콤_Book2_4배관공_1.토공 3" xfId="17129" xr:uid="{00000000-0005-0000-0000-0000D0330000}"/>
    <cellStyle name="콤_Book2_4배관공_1.토공 4" xfId="17386" xr:uid="{00000000-0005-0000-0000-0000D1330000}"/>
    <cellStyle name="콤_Book2_4배관공_1.토공 5" xfId="14183" xr:uid="{00000000-0005-0000-0000-0000D2330000}"/>
    <cellStyle name="콤_Book2_4배관공_1.토공(0724)" xfId="2220" xr:uid="{00000000-0005-0000-0000-0000D3330000}"/>
    <cellStyle name="콤_Book2_4배관공_1.토공(0724) 2" xfId="15591" xr:uid="{00000000-0005-0000-0000-0000D4330000}"/>
    <cellStyle name="콤_Book2_4배관공_1.토공(0724) 3" xfId="15269" xr:uid="{00000000-0005-0000-0000-0000D5330000}"/>
    <cellStyle name="콤_Book2_4배관공_1.토공(0724) 4" xfId="17385" xr:uid="{00000000-0005-0000-0000-0000D6330000}"/>
    <cellStyle name="콤_Book2_4배관공_1.토공(0724) 5" xfId="14184" xr:uid="{00000000-0005-0000-0000-0000D7330000}"/>
    <cellStyle name="콤_Book2_4배관공_1.토공(음성)" xfId="2221" xr:uid="{00000000-0005-0000-0000-0000D8330000}"/>
    <cellStyle name="콤_Book2_4배관공_1.토공(음성) 2" xfId="15592" xr:uid="{00000000-0005-0000-0000-0000D9330000}"/>
    <cellStyle name="콤_Book2_4배관공_1.토공(음성) 3" xfId="15268" xr:uid="{00000000-0005-0000-0000-0000DA330000}"/>
    <cellStyle name="콤_Book2_4배관공_1.토공(음성) 4" xfId="15643" xr:uid="{00000000-0005-0000-0000-0000DB330000}"/>
    <cellStyle name="콤_Book2_4배관공_1.토공(음성) 5" xfId="14185" xr:uid="{00000000-0005-0000-0000-0000DC330000}"/>
    <cellStyle name="콤_Book2_4배관공_2.토공" xfId="2222" xr:uid="{00000000-0005-0000-0000-0000DD330000}"/>
    <cellStyle name="콤_Book2_4배관공_2.토공 2" xfId="15593" xr:uid="{00000000-0005-0000-0000-0000DE330000}"/>
    <cellStyle name="콤_Book2_4배관공_2.토공 3" xfId="17128" xr:uid="{00000000-0005-0000-0000-0000DF330000}"/>
    <cellStyle name="콤_Book2_4배관공_2.토공 4" xfId="15644" xr:uid="{00000000-0005-0000-0000-0000E0330000}"/>
    <cellStyle name="콤_Book2_4배관공_2.토공 5" xfId="14186" xr:uid="{00000000-0005-0000-0000-0000E1330000}"/>
    <cellStyle name="콤_Book2_4배관공_2.토공_04-3.B-LINE" xfId="2223" xr:uid="{00000000-0005-0000-0000-0000E2330000}"/>
    <cellStyle name="콤_Book2_4배관공_2.토공_04-3.B-LINE 2" xfId="15594" xr:uid="{00000000-0005-0000-0000-0000E3330000}"/>
    <cellStyle name="콤_Book2_4배관공_2.토공_04-3.B-LINE 3" xfId="17127" xr:uid="{00000000-0005-0000-0000-0000E4330000}"/>
    <cellStyle name="콤_Book2_4배관공_2.토공_04-3.B-LINE 4" xfId="17384" xr:uid="{00000000-0005-0000-0000-0000E5330000}"/>
    <cellStyle name="콤_Book2_4배관공_2.토공_04-3.B-LINE 5" xfId="14187" xr:uid="{00000000-0005-0000-0000-0000E6330000}"/>
    <cellStyle name="콤_Book2_4배관공_2.토공_4.하수공" xfId="2224" xr:uid="{00000000-0005-0000-0000-0000E7330000}"/>
    <cellStyle name="콤_Book2_4배관공_2.토공_4.하수공 2" xfId="15595" xr:uid="{00000000-0005-0000-0000-0000E8330000}"/>
    <cellStyle name="콤_Book2_4배관공_2.토공_4.하수공 3" xfId="17126" xr:uid="{00000000-0005-0000-0000-0000E9330000}"/>
    <cellStyle name="콤_Book2_4배관공_2.토공_4.하수공 4" xfId="17383" xr:uid="{00000000-0005-0000-0000-0000EA330000}"/>
    <cellStyle name="콤_Book2_4배관공_2.토공_4.하수공 5" xfId="14188" xr:uid="{00000000-0005-0000-0000-0000EB330000}"/>
    <cellStyle name="콤_Book2_4배관공_2.토공_4.하수공_04-3.B-LINE" xfId="2225" xr:uid="{00000000-0005-0000-0000-0000EC330000}"/>
    <cellStyle name="콤_Book2_4배관공_2.토공_4.하수공_04-3.B-LINE 2" xfId="15596" xr:uid="{00000000-0005-0000-0000-0000ED330000}"/>
    <cellStyle name="콤_Book2_4배관공_2.토공_4.하수공_04-3.B-LINE 3" xfId="17125" xr:uid="{00000000-0005-0000-0000-0000EE330000}"/>
    <cellStyle name="콤_Book2_4배관공_2.토공_4.하수공_04-3.B-LINE 4" xfId="17382" xr:uid="{00000000-0005-0000-0000-0000EF330000}"/>
    <cellStyle name="콤_Book2_4배관공_2.토공_4.하수공_04-3.B-LINE 5" xfId="14189" xr:uid="{00000000-0005-0000-0000-0000F0330000}"/>
    <cellStyle name="콤_Book2_4배관공_3.구내배관공" xfId="2226" xr:uid="{00000000-0005-0000-0000-0000F1330000}"/>
    <cellStyle name="콤_Book2_4배관공_3.구내배관공 2" xfId="15597" xr:uid="{00000000-0005-0000-0000-0000F2330000}"/>
    <cellStyle name="콤_Book2_4배관공_3.구내배관공 3" xfId="17124" xr:uid="{00000000-0005-0000-0000-0000F3330000}"/>
    <cellStyle name="콤_Book2_4배관공_3.구내배관공 4" xfId="17381" xr:uid="{00000000-0005-0000-0000-0000F4330000}"/>
    <cellStyle name="콤_Book2_4배관공_3.구내배관공 5" xfId="14190" xr:uid="{00000000-0005-0000-0000-0000F5330000}"/>
    <cellStyle name="콤_Book2_4배관공_3.포장공" xfId="2227" xr:uid="{00000000-0005-0000-0000-0000F6330000}"/>
    <cellStyle name="콤_Book2_4배관공_3.포장공 2" xfId="15598" xr:uid="{00000000-0005-0000-0000-0000F7330000}"/>
    <cellStyle name="콤_Book2_4배관공_3.포장공 3" xfId="15267" xr:uid="{00000000-0005-0000-0000-0000F8330000}"/>
    <cellStyle name="콤_Book2_4배관공_3.포장공 4" xfId="17380" xr:uid="{00000000-0005-0000-0000-0000F9330000}"/>
    <cellStyle name="콤_Book2_4배관공_3.포장공 5" xfId="14191" xr:uid="{00000000-0005-0000-0000-0000FA330000}"/>
    <cellStyle name="콤_Book2_4배관공_3.포장공_04-3.B-LINE" xfId="2228" xr:uid="{00000000-0005-0000-0000-0000FB330000}"/>
    <cellStyle name="콤_Book2_4배관공_3.포장공_04-3.B-LINE 2" xfId="15599" xr:uid="{00000000-0005-0000-0000-0000FC330000}"/>
    <cellStyle name="콤_Book2_4배관공_3.포장공_04-3.B-LINE 3" xfId="17123" xr:uid="{00000000-0005-0000-0000-0000FD330000}"/>
    <cellStyle name="콤_Book2_4배관공_3.포장공_04-3.B-LINE 4" xfId="15645" xr:uid="{00000000-0005-0000-0000-0000FE330000}"/>
    <cellStyle name="콤_Book2_4배관공_3.포장공_04-3.B-LINE 5" xfId="14192" xr:uid="{00000000-0005-0000-0000-0000FF330000}"/>
    <cellStyle name="콤_Book2_4배관공_3.포장공_4.하수공" xfId="2229" xr:uid="{00000000-0005-0000-0000-000000340000}"/>
    <cellStyle name="콤_Book2_4배관공_3.포장공_4.하수공 2" xfId="15600" xr:uid="{00000000-0005-0000-0000-000001340000}"/>
    <cellStyle name="콤_Book2_4배관공_3.포장공_4.하수공 3" xfId="17122" xr:uid="{00000000-0005-0000-0000-000002340000}"/>
    <cellStyle name="콤_Book2_4배관공_3.포장공_4.하수공 4" xfId="17379" xr:uid="{00000000-0005-0000-0000-000003340000}"/>
    <cellStyle name="콤_Book2_4배관공_3.포장공_4.하수공 5" xfId="14193" xr:uid="{00000000-0005-0000-0000-000004340000}"/>
    <cellStyle name="콤_Book2_4배관공_3.포장공_4.하수공_04-3.B-LINE" xfId="2230" xr:uid="{00000000-0005-0000-0000-000005340000}"/>
    <cellStyle name="콤_Book2_4배관공_3.포장공_4.하수공_04-3.B-LINE 2" xfId="15601" xr:uid="{00000000-0005-0000-0000-000006340000}"/>
    <cellStyle name="콤_Book2_4배관공_3.포장공_4.하수공_04-3.B-LINE 3" xfId="17121" xr:uid="{00000000-0005-0000-0000-000007340000}"/>
    <cellStyle name="콤_Book2_4배관공_3.포장공_4.하수공_04-3.B-LINE 4" xfId="17378" xr:uid="{00000000-0005-0000-0000-000008340000}"/>
    <cellStyle name="콤_Book2_4배관공_3.포장공_4.하수공_04-3.B-LINE 5" xfId="14194" xr:uid="{00000000-0005-0000-0000-000009340000}"/>
    <cellStyle name="콤_Book2_4배관공_계화관로토공" xfId="2231" xr:uid="{00000000-0005-0000-0000-00000A340000}"/>
    <cellStyle name="콤_Book2_4배관공_계화관로토공 2" xfId="15602" xr:uid="{00000000-0005-0000-0000-00000B340000}"/>
    <cellStyle name="콤_Book2_4배관공_계화관로토공 3" xfId="17120" xr:uid="{00000000-0005-0000-0000-00000C340000}"/>
    <cellStyle name="콤_Book2_4배관공_계화관로토공 4" xfId="17377" xr:uid="{00000000-0005-0000-0000-00000D340000}"/>
    <cellStyle name="콤_Book2_4배관공_계화관로토공 5" xfId="14195" xr:uid="{00000000-0005-0000-0000-00000E340000}"/>
    <cellStyle name="콤_Book2_4배관공_관로토공" xfId="2232" xr:uid="{00000000-0005-0000-0000-00000F340000}"/>
    <cellStyle name="콤_Book2_4배관공_관로토공 2" xfId="15603" xr:uid="{00000000-0005-0000-0000-000010340000}"/>
    <cellStyle name="콤_Book2_4배관공_관로토공 3" xfId="15266" xr:uid="{00000000-0005-0000-0000-000011340000}"/>
    <cellStyle name="콤_Book2_4배관공_관로토공 4" xfId="17376" xr:uid="{00000000-0005-0000-0000-000012340000}"/>
    <cellStyle name="콤_Book2_4배관공_관로토공 5" xfId="14196" xr:uid="{00000000-0005-0000-0000-000013340000}"/>
    <cellStyle name="콤_Book2_5부대시설공" xfId="2233" xr:uid="{00000000-0005-0000-0000-000014340000}"/>
    <cellStyle name="콤_Book2_5부대시설공 2" xfId="15604" xr:uid="{00000000-0005-0000-0000-000015340000}"/>
    <cellStyle name="콤_Book2_5부대시설공 3" xfId="17119" xr:uid="{00000000-0005-0000-0000-000016340000}"/>
    <cellStyle name="콤_Book2_5부대시설공 4" xfId="17248" xr:uid="{00000000-0005-0000-0000-000017340000}"/>
    <cellStyle name="콤_Book2_5부대시설공 5" xfId="14197" xr:uid="{00000000-0005-0000-0000-000018340000}"/>
    <cellStyle name="콤_Book2_5부대시설공_0.주요자재및 총괄집계표" xfId="2234" xr:uid="{00000000-0005-0000-0000-000019340000}"/>
    <cellStyle name="콤_Book2_5부대시설공_0.주요자재및 총괄집계표 2" xfId="15605" xr:uid="{00000000-0005-0000-0000-00001A340000}"/>
    <cellStyle name="콤_Book2_5부대시설공_0.주요자재및 총괄집계표 3" xfId="17118" xr:uid="{00000000-0005-0000-0000-00001B340000}"/>
    <cellStyle name="콤_Book2_5부대시설공_0.주요자재및 총괄집계표 4" xfId="17375" xr:uid="{00000000-0005-0000-0000-00001C340000}"/>
    <cellStyle name="콤_Book2_5부대시설공_0.주요자재및 총괄집계표 5" xfId="14198" xr:uid="{00000000-0005-0000-0000-00001D340000}"/>
    <cellStyle name="콤_Book2_5부대시설공_04-3.B-LINE" xfId="2235" xr:uid="{00000000-0005-0000-0000-00001E340000}"/>
    <cellStyle name="콤_Book2_5부대시설공_04-3.B-LINE 2" xfId="15606" xr:uid="{00000000-0005-0000-0000-00001F340000}"/>
    <cellStyle name="콤_Book2_5부대시설공_04-3.B-LINE 3" xfId="17117" xr:uid="{00000000-0005-0000-0000-000020340000}"/>
    <cellStyle name="콤_Book2_5부대시설공_04-3.B-LINE 4" xfId="17374" xr:uid="{00000000-0005-0000-0000-000021340000}"/>
    <cellStyle name="콤_Book2_5부대시설공_04-3.B-LINE 5" xfId="14199" xr:uid="{00000000-0005-0000-0000-000022340000}"/>
    <cellStyle name="콤_Book2_5부대시설공_05.구내배관토공" xfId="2236" xr:uid="{00000000-0005-0000-0000-000023340000}"/>
    <cellStyle name="콤_Book2_5부대시설공_05.구내배관토공 2" xfId="15607" xr:uid="{00000000-0005-0000-0000-000024340000}"/>
    <cellStyle name="콤_Book2_5부대시설공_05.구내배관토공 3" xfId="15265" xr:uid="{00000000-0005-0000-0000-000025340000}"/>
    <cellStyle name="콤_Book2_5부대시설공_05.구내배관토공 4" xfId="17373" xr:uid="{00000000-0005-0000-0000-000026340000}"/>
    <cellStyle name="콤_Book2_5부대시설공_05.구내배관토공 5" xfId="14200" xr:uid="{00000000-0005-0000-0000-000027340000}"/>
    <cellStyle name="콤_Book2_5부대시설공_1.처리장토공(0705)" xfId="2237" xr:uid="{00000000-0005-0000-0000-000028340000}"/>
    <cellStyle name="콤_Book2_5부대시설공_1.처리장토공(0705) 2" xfId="15608" xr:uid="{00000000-0005-0000-0000-000029340000}"/>
    <cellStyle name="콤_Book2_5부대시설공_1.처리장토공(0705) 3" xfId="17116" xr:uid="{00000000-0005-0000-0000-00002A340000}"/>
    <cellStyle name="콤_Book2_5부대시설공_1.처리장토공(0705) 4" xfId="17249" xr:uid="{00000000-0005-0000-0000-00002B340000}"/>
    <cellStyle name="콤_Book2_5부대시설공_1.처리장토공(0705) 5" xfId="14201" xr:uid="{00000000-0005-0000-0000-00002C340000}"/>
    <cellStyle name="콤_Book2_5부대시설공_1.토공" xfId="2238" xr:uid="{00000000-0005-0000-0000-00002D340000}"/>
    <cellStyle name="콤_Book2_5부대시설공_1.토공 2" xfId="15609" xr:uid="{00000000-0005-0000-0000-00002E340000}"/>
    <cellStyle name="콤_Book2_5부대시설공_1.토공 3" xfId="17115" xr:uid="{00000000-0005-0000-0000-00002F340000}"/>
    <cellStyle name="콤_Book2_5부대시설공_1.토공 4" xfId="17372" xr:uid="{00000000-0005-0000-0000-000030340000}"/>
    <cellStyle name="콤_Book2_5부대시설공_1.토공 5" xfId="14202" xr:uid="{00000000-0005-0000-0000-000031340000}"/>
    <cellStyle name="콤_Book2_5부대시설공_1.토공(0724)" xfId="2239" xr:uid="{00000000-0005-0000-0000-000032340000}"/>
    <cellStyle name="콤_Book2_5부대시설공_1.토공(0724) 2" xfId="15610" xr:uid="{00000000-0005-0000-0000-000033340000}"/>
    <cellStyle name="콤_Book2_5부대시설공_1.토공(0724) 3" xfId="17114" xr:uid="{00000000-0005-0000-0000-000034340000}"/>
    <cellStyle name="콤_Book2_5부대시설공_1.토공(0724) 4" xfId="17371" xr:uid="{00000000-0005-0000-0000-000035340000}"/>
    <cellStyle name="콤_Book2_5부대시설공_1.토공(0724) 5" xfId="14203" xr:uid="{00000000-0005-0000-0000-000036340000}"/>
    <cellStyle name="콤_Book2_5부대시설공_1.토공(음성)" xfId="2240" xr:uid="{00000000-0005-0000-0000-000037340000}"/>
    <cellStyle name="콤_Book2_5부대시설공_1.토공(음성) 2" xfId="15611" xr:uid="{00000000-0005-0000-0000-000038340000}"/>
    <cellStyle name="콤_Book2_5부대시설공_1.토공(음성) 3" xfId="15264" xr:uid="{00000000-0005-0000-0000-000039340000}"/>
    <cellStyle name="콤_Book2_5부대시설공_1.토공(음성) 4" xfId="17370" xr:uid="{00000000-0005-0000-0000-00003A340000}"/>
    <cellStyle name="콤_Book2_5부대시설공_1.토공(음성) 5" xfId="14204" xr:uid="{00000000-0005-0000-0000-00003B340000}"/>
    <cellStyle name="콤_Book2_5부대시설공_2.토공" xfId="2241" xr:uid="{00000000-0005-0000-0000-00003C340000}"/>
    <cellStyle name="콤_Book2_5부대시설공_2.토공 2" xfId="15612" xr:uid="{00000000-0005-0000-0000-00003D340000}"/>
    <cellStyle name="콤_Book2_5부대시설공_2.토공 3" xfId="15263" xr:uid="{00000000-0005-0000-0000-00003E340000}"/>
    <cellStyle name="콤_Book2_5부대시설공_2.토공 4" xfId="17250" xr:uid="{00000000-0005-0000-0000-00003F340000}"/>
    <cellStyle name="콤_Book2_5부대시설공_2.토공 5" xfId="14205" xr:uid="{00000000-0005-0000-0000-000040340000}"/>
    <cellStyle name="콤_Book2_5부대시설공_2.토공_04-3.B-LINE" xfId="2242" xr:uid="{00000000-0005-0000-0000-000041340000}"/>
    <cellStyle name="콤_Book2_5부대시설공_2.토공_04-3.B-LINE 2" xfId="15613" xr:uid="{00000000-0005-0000-0000-000042340000}"/>
    <cellStyle name="콤_Book2_5부대시설공_2.토공_04-3.B-LINE 3" xfId="15262" xr:uid="{00000000-0005-0000-0000-000043340000}"/>
    <cellStyle name="콤_Book2_5부대시설공_2.토공_04-3.B-LINE 4" xfId="17251" xr:uid="{00000000-0005-0000-0000-000044340000}"/>
    <cellStyle name="콤_Book2_5부대시설공_2.토공_04-3.B-LINE 5" xfId="14206" xr:uid="{00000000-0005-0000-0000-000045340000}"/>
    <cellStyle name="콤_Book2_5부대시설공_2.토공_4.하수공" xfId="2243" xr:uid="{00000000-0005-0000-0000-000046340000}"/>
    <cellStyle name="콤_Book2_5부대시설공_2.토공_4.하수공 2" xfId="15614" xr:uid="{00000000-0005-0000-0000-000047340000}"/>
    <cellStyle name="콤_Book2_5부대시설공_2.토공_4.하수공 3" xfId="15261" xr:uid="{00000000-0005-0000-0000-000048340000}"/>
    <cellStyle name="콤_Book2_5부대시설공_2.토공_4.하수공 4" xfId="15646" xr:uid="{00000000-0005-0000-0000-000049340000}"/>
    <cellStyle name="콤_Book2_5부대시설공_2.토공_4.하수공 5" xfId="14207" xr:uid="{00000000-0005-0000-0000-00004A340000}"/>
    <cellStyle name="콤_Book2_5부대시설공_2.토공_4.하수공_04-3.B-LINE" xfId="2244" xr:uid="{00000000-0005-0000-0000-00004B340000}"/>
    <cellStyle name="콤_Book2_5부대시설공_2.토공_4.하수공_04-3.B-LINE 2" xfId="15615" xr:uid="{00000000-0005-0000-0000-00004C340000}"/>
    <cellStyle name="콤_Book2_5부대시설공_2.토공_4.하수공_04-3.B-LINE 3" xfId="15260" xr:uid="{00000000-0005-0000-0000-00004D340000}"/>
    <cellStyle name="콤_Book2_5부대시설공_2.토공_4.하수공_04-3.B-LINE 4" xfId="15647" xr:uid="{00000000-0005-0000-0000-00004E340000}"/>
    <cellStyle name="콤_Book2_5부대시설공_2.토공_4.하수공_04-3.B-LINE 5" xfId="14208" xr:uid="{00000000-0005-0000-0000-00004F340000}"/>
    <cellStyle name="콤_Book2_5부대시설공_3.구내배관공" xfId="2245" xr:uid="{00000000-0005-0000-0000-000050340000}"/>
    <cellStyle name="콤_Book2_5부대시설공_3.구내배관공 2" xfId="15616" xr:uid="{00000000-0005-0000-0000-000051340000}"/>
    <cellStyle name="콤_Book2_5부대시설공_3.구내배관공 3" xfId="15259" xr:uid="{00000000-0005-0000-0000-000052340000}"/>
    <cellStyle name="콤_Book2_5부대시설공_3.구내배관공 4" xfId="15648" xr:uid="{00000000-0005-0000-0000-000053340000}"/>
    <cellStyle name="콤_Book2_5부대시설공_3.구내배관공 5" xfId="14209" xr:uid="{00000000-0005-0000-0000-000054340000}"/>
    <cellStyle name="콤_Book2_5부대시설공_3.포장공" xfId="2246" xr:uid="{00000000-0005-0000-0000-000055340000}"/>
    <cellStyle name="콤_Book2_5부대시설공_3.포장공 2" xfId="15617" xr:uid="{00000000-0005-0000-0000-000056340000}"/>
    <cellStyle name="콤_Book2_5부대시설공_3.포장공 3" xfId="17113" xr:uid="{00000000-0005-0000-0000-000057340000}"/>
    <cellStyle name="콤_Book2_5부대시설공_3.포장공 4" xfId="15649" xr:uid="{00000000-0005-0000-0000-000058340000}"/>
    <cellStyle name="콤_Book2_5부대시설공_3.포장공 5" xfId="14210" xr:uid="{00000000-0005-0000-0000-000059340000}"/>
    <cellStyle name="콤_Book2_5부대시설공_3.포장공_04-3.B-LINE" xfId="2247" xr:uid="{00000000-0005-0000-0000-00005A340000}"/>
    <cellStyle name="콤_Book2_5부대시설공_3.포장공_04-3.B-LINE 2" xfId="15618" xr:uid="{00000000-0005-0000-0000-00005B340000}"/>
    <cellStyle name="콤_Book2_5부대시설공_3.포장공_04-3.B-LINE 3" xfId="17112" xr:uid="{00000000-0005-0000-0000-00005C340000}"/>
    <cellStyle name="콤_Book2_5부대시설공_3.포장공_04-3.B-LINE 4" xfId="17369" xr:uid="{00000000-0005-0000-0000-00005D340000}"/>
    <cellStyle name="콤_Book2_5부대시설공_3.포장공_04-3.B-LINE 5" xfId="14211" xr:uid="{00000000-0005-0000-0000-00005E340000}"/>
    <cellStyle name="콤_Book2_5부대시설공_3.포장공_4.하수공" xfId="2248" xr:uid="{00000000-0005-0000-0000-00005F340000}"/>
    <cellStyle name="콤_Book2_5부대시설공_3.포장공_4.하수공 2" xfId="15619" xr:uid="{00000000-0005-0000-0000-000060340000}"/>
    <cellStyle name="콤_Book2_5부대시설공_3.포장공_4.하수공 3" xfId="17111" xr:uid="{00000000-0005-0000-0000-000061340000}"/>
    <cellStyle name="콤_Book2_5부대시설공_3.포장공_4.하수공 4" xfId="17368" xr:uid="{00000000-0005-0000-0000-000062340000}"/>
    <cellStyle name="콤_Book2_5부대시설공_3.포장공_4.하수공 5" xfId="14212" xr:uid="{00000000-0005-0000-0000-000063340000}"/>
    <cellStyle name="콤_Book2_5부대시설공_3.포장공_4.하수공_04-3.B-LINE" xfId="2249" xr:uid="{00000000-0005-0000-0000-000064340000}"/>
    <cellStyle name="콤_Book2_5부대시설공_3.포장공_4.하수공_04-3.B-LINE 2" xfId="15620" xr:uid="{00000000-0005-0000-0000-000065340000}"/>
    <cellStyle name="콤_Book2_5부대시설공_3.포장공_4.하수공_04-3.B-LINE 3" xfId="17110" xr:uid="{00000000-0005-0000-0000-000066340000}"/>
    <cellStyle name="콤_Book2_5부대시설공_3.포장공_4.하수공_04-3.B-LINE 4" xfId="17367" xr:uid="{00000000-0005-0000-0000-000067340000}"/>
    <cellStyle name="콤_Book2_5부대시설공_3.포장공_4.하수공_04-3.B-LINE 5" xfId="14213" xr:uid="{00000000-0005-0000-0000-000068340000}"/>
    <cellStyle name="콤_Book2_5부대시설공_계화관로토공" xfId="2250" xr:uid="{00000000-0005-0000-0000-000069340000}"/>
    <cellStyle name="콤_Book2_5부대시설공_계화관로토공 2" xfId="15621" xr:uid="{00000000-0005-0000-0000-00006A340000}"/>
    <cellStyle name="콤_Book2_5부대시설공_계화관로토공 3" xfId="17109" xr:uid="{00000000-0005-0000-0000-00006B340000}"/>
    <cellStyle name="콤_Book2_5부대시설공_계화관로토공 4" xfId="17366" xr:uid="{00000000-0005-0000-0000-00006C340000}"/>
    <cellStyle name="콤_Book2_5부대시설공_계화관로토공 5" xfId="14214" xr:uid="{00000000-0005-0000-0000-00006D340000}"/>
    <cellStyle name="콤_Book2_5부대시설공_관로토공" xfId="2251" xr:uid="{00000000-0005-0000-0000-00006E340000}"/>
    <cellStyle name="콤_Book2_5부대시설공_관로토공 2" xfId="15622" xr:uid="{00000000-0005-0000-0000-00006F340000}"/>
    <cellStyle name="콤_Book2_5부대시설공_관로토공 3" xfId="17108" xr:uid="{00000000-0005-0000-0000-000070340000}"/>
    <cellStyle name="콤_Book2_5부대시설공_관로토공 4" xfId="17365" xr:uid="{00000000-0005-0000-0000-000071340000}"/>
    <cellStyle name="콤_Book2_5부대시설공_관로토공 5" xfId="14215" xr:uid="{00000000-0005-0000-0000-000072340000}"/>
    <cellStyle name="콤_Book2_계화관로토공" xfId="2252" xr:uid="{00000000-0005-0000-0000-000073340000}"/>
    <cellStyle name="콤_Book2_계화관로토공 2" xfId="15623" xr:uid="{00000000-0005-0000-0000-000074340000}"/>
    <cellStyle name="콤_Book2_계화관로토공 3" xfId="15258" xr:uid="{00000000-0005-0000-0000-000075340000}"/>
    <cellStyle name="콤_Book2_계화관로토공 4" xfId="17364" xr:uid="{00000000-0005-0000-0000-000076340000}"/>
    <cellStyle name="콤_Book2_계화관로토공 5" xfId="14216" xr:uid="{00000000-0005-0000-0000-000077340000}"/>
    <cellStyle name="콤_Book2_관로토공" xfId="2253" xr:uid="{00000000-0005-0000-0000-000078340000}"/>
    <cellStyle name="콤_Book2_관로토공 2" xfId="15624" xr:uid="{00000000-0005-0000-0000-000079340000}"/>
    <cellStyle name="콤_Book2_관로토공 3" xfId="15257" xr:uid="{00000000-0005-0000-0000-00007A340000}"/>
    <cellStyle name="콤_Book2_관로토공 4" xfId="15650" xr:uid="{00000000-0005-0000-0000-00007B340000}"/>
    <cellStyle name="콤_Book2_관로토공 5" xfId="14217" xr:uid="{00000000-0005-0000-0000-00007C340000}"/>
    <cellStyle name="콤_개소별_산출근거(1차_6차)_1차집계(080722)" xfId="2254" xr:uid="{00000000-0005-0000-0000-00007D340000}"/>
    <cellStyle name="콤_계화관로토공" xfId="2255" xr:uid="{00000000-0005-0000-0000-00007E340000}"/>
    <cellStyle name="콤_계화관로토공 2" xfId="15626" xr:uid="{00000000-0005-0000-0000-00007F340000}"/>
    <cellStyle name="콤_계화관로토공 3" xfId="17107" xr:uid="{00000000-0005-0000-0000-000080340000}"/>
    <cellStyle name="콤_계화관로토공 4" xfId="17363" xr:uid="{00000000-0005-0000-0000-000081340000}"/>
    <cellStyle name="콤_계화관로토공 5" xfId="14218" xr:uid="{00000000-0005-0000-0000-000082340000}"/>
    <cellStyle name="콤_관로토공" xfId="2256" xr:uid="{00000000-0005-0000-0000-000083340000}"/>
    <cellStyle name="콤_관로토공 2" xfId="15627" xr:uid="{00000000-0005-0000-0000-000084340000}"/>
    <cellStyle name="콤_관로토공 3" xfId="17106" xr:uid="{00000000-0005-0000-0000-000085340000}"/>
    <cellStyle name="콤_관로토공 4" xfId="17362" xr:uid="{00000000-0005-0000-0000-000086340000}"/>
    <cellStyle name="콤_관로토공 5" xfId="14219" xr:uid="{00000000-0005-0000-0000-000087340000}"/>
    <cellStyle name="콤_기성청구내역서(1차지시)" xfId="2257" xr:uid="{00000000-0005-0000-0000-000088340000}"/>
    <cellStyle name="콤_기존구조물철거및헐기_서판교(토공3공구)_소수점절사" xfId="13112" xr:uid="{00000000-0005-0000-0000-000089340000}"/>
    <cellStyle name="콤_기존구조물철거및헐기_서판교(토공3공구)_소수점절사_변경내역서" xfId="13113" xr:uid="{00000000-0005-0000-0000-00008A340000}"/>
    <cellStyle name="콤_기존구조물철거및헐기_서판교(토공3공구)_소수점절사_변경내역서4회" xfId="13114" xr:uid="{00000000-0005-0000-0000-00008B340000}"/>
    <cellStyle name="콤_기존구조물철거및헐기_서판교(토공3공구)_소수점절사_변경내역서4회_변경내역서VER2" xfId="13115" xr:uid="{00000000-0005-0000-0000-00008C340000}"/>
    <cellStyle name="콤_대구대현 3BL 소화계산서" xfId="13116" xr:uid="{00000000-0005-0000-0000-00008D340000}"/>
    <cellStyle name="콤_대구대현 3BL 소화계산서_제연계산서4BL" xfId="13117" xr:uid="{00000000-0005-0000-0000-00008E340000}"/>
    <cellStyle name="콤_변경내역서" xfId="13118" xr:uid="{00000000-0005-0000-0000-00008F340000}"/>
    <cellStyle name="콤_변경내역서4회" xfId="13119" xr:uid="{00000000-0005-0000-0000-000090340000}"/>
    <cellStyle name="콤_석촌동꽃마을빌딩" xfId="13120" xr:uid="{00000000-0005-0000-0000-000091340000}"/>
    <cellStyle name="콤_석촌동꽃마을빌딩_BOOK1" xfId="13121" xr:uid="{00000000-0005-0000-0000-000092340000}"/>
    <cellStyle name="콤_석촌동꽃마을빌딩_BOOK1_제연계산서4BL" xfId="13122" xr:uid="{00000000-0005-0000-0000-000093340000}"/>
    <cellStyle name="콤_석촌동꽃마을빌딩_아파트" xfId="13123" xr:uid="{00000000-0005-0000-0000-000094340000}"/>
    <cellStyle name="콤_석촌동꽃마을빌딩_에너지절약계획서(파주운정A14BL)" xfId="13124" xr:uid="{00000000-0005-0000-0000-000095340000}"/>
    <cellStyle name="콤_석촌동꽃마을빌딩_제연계산서4BL" xfId="13125" xr:uid="{00000000-0005-0000-0000-000096340000}"/>
    <cellStyle name="콤_성산아파트" xfId="13126" xr:uid="{00000000-0005-0000-0000-000097340000}"/>
    <cellStyle name="콤_성산아파트_BOOK1" xfId="13127" xr:uid="{00000000-0005-0000-0000-000098340000}"/>
    <cellStyle name="콤_성산아파트_BOOK1_제연계산서4BL" xfId="13128" xr:uid="{00000000-0005-0000-0000-000099340000}"/>
    <cellStyle name="콤_성산아파트_아파트" xfId="13129" xr:uid="{00000000-0005-0000-0000-00009A340000}"/>
    <cellStyle name="콤_성산아파트_에너지절약계획서(파주운정A14BL)" xfId="13130" xr:uid="{00000000-0005-0000-0000-00009B340000}"/>
    <cellStyle name="콤_성산아파트_제연계산서4BL" xfId="13131" xr:uid="{00000000-0005-0000-0000-00009C340000}"/>
    <cellStyle name="콤_소화계산서(제연압력조종가능)-20070801" xfId="13132" xr:uid="{00000000-0005-0000-0000-00009D340000}"/>
    <cellStyle name="콤_소화계산서(제연압력조종가능)-20070801_제연계산서4BL" xfId="13133" xr:uid="{00000000-0005-0000-0000-00009E340000}"/>
    <cellStyle name="콤_수량산출" xfId="2258" xr:uid="{00000000-0005-0000-0000-00009F340000}"/>
    <cellStyle name="콤_수량산출 2" xfId="15629" xr:uid="{00000000-0005-0000-0000-0000A0340000}"/>
    <cellStyle name="콤_수량산출 3" xfId="17105" xr:uid="{00000000-0005-0000-0000-0000A1340000}"/>
    <cellStyle name="콤_수량산출 4" xfId="17361" xr:uid="{00000000-0005-0000-0000-0000A2340000}"/>
    <cellStyle name="콤_수량산출 5" xfId="14220" xr:uid="{00000000-0005-0000-0000-0000A3340000}"/>
    <cellStyle name="콤_수량산출서(수정)" xfId="2259" xr:uid="{00000000-0005-0000-0000-0000A4340000}"/>
    <cellStyle name="콤_수량산출서(수정) 2" xfId="13134" xr:uid="{00000000-0005-0000-0000-0000A5340000}"/>
    <cellStyle name="콤_수량산출서(수정)_01-토공_02-배수공" xfId="2260" xr:uid="{00000000-0005-0000-0000-0000A6340000}"/>
    <cellStyle name="콤_수량산출서(수정)_01-토공_02-배수공 2" xfId="13135" xr:uid="{00000000-0005-0000-0000-0000A7340000}"/>
    <cellStyle name="콤_수량산출서(수정)_01-토공_02-배수공_2.중곡빗물펌프장토공(BOX구간)" xfId="2261" xr:uid="{00000000-0005-0000-0000-0000A8340000}"/>
    <cellStyle name="콤_수량산출서(수정)_01-토공_02-배수공_2.중곡빗물펌프장토공(BOX구간)_개소별_산출근거(1차_6차)_1차집계(080722)" xfId="2262" xr:uid="{00000000-0005-0000-0000-0000A9340000}"/>
    <cellStyle name="콤_수량산출서(수정)_01-토공_02-배수공_2.중곡빗물펌프장토공(BOX구간)_기성청구내역서(1차지시)" xfId="2263" xr:uid="{00000000-0005-0000-0000-0000AA340000}"/>
    <cellStyle name="콤_수량산출서(수정)_01-토공_02-배수공_개소별_산출근거(1차_6차)_1차집계(080722)" xfId="2264" xr:uid="{00000000-0005-0000-0000-0000AB340000}"/>
    <cellStyle name="콤_수량산출서(수정)_01-토공_02-배수공_기성청구내역서(1차지시)" xfId="2265" xr:uid="{00000000-0005-0000-0000-0000AC340000}"/>
    <cellStyle name="콤_수량산출서(수정)_01-토공_02-배수공_남측토공" xfId="2266" xr:uid="{00000000-0005-0000-0000-0000AD340000}"/>
    <cellStyle name="콤_수량산출서(수정)_01-토공_02-배수공_남측토공_2.중곡빗물펌프장토공" xfId="2267" xr:uid="{00000000-0005-0000-0000-0000AE340000}"/>
    <cellStyle name="콤_수량산출서(수정)_01-토공_02-배수공_남측토공_2.중곡빗물펌프장토공_개소별_산출근거(1차_6차)_1차집계(080722)" xfId="2268" xr:uid="{00000000-0005-0000-0000-0000AF340000}"/>
    <cellStyle name="콤_수량산출서(수정)_01-토공_02-배수공_남측토공_2.중곡빗물펌프장토공_기성청구내역서(1차지시)" xfId="2269" xr:uid="{00000000-0005-0000-0000-0000B0340000}"/>
    <cellStyle name="콤_수량산출서(수정)_01-토공_02-배수공_남측토공_개소별_산출근거(1차_6차)_1차집계(080722)" xfId="2270" xr:uid="{00000000-0005-0000-0000-0000B1340000}"/>
    <cellStyle name="콤_수량산출서(수정)_01-토공_02-배수공_남측토공_기성청구내역서(1차지시)" xfId="2271" xr:uid="{00000000-0005-0000-0000-0000B2340000}"/>
    <cellStyle name="콤_수량산출서(수정)_01-토공_02-배수공_남측토공_천호대로남측준공수량(토공)" xfId="2272" xr:uid="{00000000-0005-0000-0000-0000B3340000}"/>
    <cellStyle name="콤_수량산출서(수정)_01-토공_02-배수공_남측토공_천호대로남측준공수량(토공)_개소별_산출근거(1차_6차)_1차집계(080722)" xfId="2273" xr:uid="{00000000-0005-0000-0000-0000B4340000}"/>
    <cellStyle name="콤_수량산출서(수정)_01-토공_02-배수공_남측토공_천호대로남측준공수량(토공)_기성청구내역서(1차지시)" xfId="2274" xr:uid="{00000000-0005-0000-0000-0000B5340000}"/>
    <cellStyle name="콤_수량산출서(수정)_01-토공_02-배수공_내역서(상도동159번지,김주성)" xfId="13136" xr:uid="{00000000-0005-0000-0000-0000B6340000}"/>
    <cellStyle name="콤_수량산출서(수정)_01-토공_02-배수공_변경내역서" xfId="13137" xr:uid="{00000000-0005-0000-0000-0000B7340000}"/>
    <cellStyle name="콤_수량산출서(수정)_01-토공_02-배수공_변경내역서4회" xfId="13138" xr:uid="{00000000-0005-0000-0000-0000B8340000}"/>
    <cellStyle name="콤_수량산출서(수정)_01-토공_02-배수공_설계서" xfId="13139" xr:uid="{00000000-0005-0000-0000-0000B9340000}"/>
    <cellStyle name="콤_수량산출서(수정)_01-토공_02-배수공_토공" xfId="2275" xr:uid="{00000000-0005-0000-0000-0000BA340000}"/>
    <cellStyle name="콤_수량산출서(수정)_01-토공_02-배수공_토공_2.중곡빗물펌프장토공" xfId="2276" xr:uid="{00000000-0005-0000-0000-0000BB340000}"/>
    <cellStyle name="콤_수량산출서(수정)_01-토공_02-배수공_토공_2.중곡빗물펌프장토공_개소별_산출근거(1차_6차)_1차집계(080722)" xfId="2277" xr:uid="{00000000-0005-0000-0000-0000BC340000}"/>
    <cellStyle name="콤_수량산출서(수정)_01-토공_02-배수공_토공_2.중곡빗물펌프장토공_기성청구내역서(1차지시)" xfId="2278" xr:uid="{00000000-0005-0000-0000-0000BD340000}"/>
    <cellStyle name="콤_수량산출서(수정)_01-토공_02-배수공_토공_개소별_산출근거(1차_6차)_1차집계(080722)" xfId="2279" xr:uid="{00000000-0005-0000-0000-0000BE340000}"/>
    <cellStyle name="콤_수량산출서(수정)_01-토공_02-배수공_토공_기성청구내역서(1차지시)" xfId="2280" xr:uid="{00000000-0005-0000-0000-0000BF340000}"/>
    <cellStyle name="콤_수량산출서(수정)_01-토공_02-배수공_토공_세종대우회토공" xfId="2281" xr:uid="{00000000-0005-0000-0000-0000C0340000}"/>
    <cellStyle name="콤_수량산출서(수정)_01-토공_02-배수공_토공_세종대우회토공_개소별_산출근거(1차_6차)_1차집계(080722)" xfId="2282" xr:uid="{00000000-0005-0000-0000-0000C1340000}"/>
    <cellStyle name="콤_수량산출서(수정)_01-토공_02-배수공_토공_세종대우회토공_기성청구내역서(1차지시)" xfId="2283" xr:uid="{00000000-0005-0000-0000-0000C2340000}"/>
    <cellStyle name="콤_수량산출서(수정)_01-토공_02-배수공_토공_오거리토공" xfId="2284" xr:uid="{00000000-0005-0000-0000-0000C3340000}"/>
    <cellStyle name="콤_수량산출서(수정)_01-토공_02-배수공_토공_오거리토공_개소별_산출근거(1차_6차)_1차집계(080722)" xfId="2285" xr:uid="{00000000-0005-0000-0000-0000C4340000}"/>
    <cellStyle name="콤_수량산출서(수정)_01-토공_02-배수공_토공_오거리토공_기성청구내역서(1차지시)" xfId="2286" xr:uid="{00000000-0005-0000-0000-0000C5340000}"/>
    <cellStyle name="콤_수량산출서(수정)_01-토공_02-배수공_토공_중곡빗물펌프장토공" xfId="2287" xr:uid="{00000000-0005-0000-0000-0000C6340000}"/>
    <cellStyle name="콤_수량산출서(수정)_01-토공_02-배수공_토공_중곡빗물펌프장토공_개소별_산출근거(1차_6차)_1차집계(080722)" xfId="2288" xr:uid="{00000000-0005-0000-0000-0000C7340000}"/>
    <cellStyle name="콤_수량산출서(수정)_01-토공_02-배수공_토공_중곡빗물펌프장토공_기성청구내역서(1차지시)" xfId="2289" xr:uid="{00000000-0005-0000-0000-0000C8340000}"/>
    <cellStyle name="콤_수량산출서(수정)_01-토공_02-배수공_토공_중곡빗물펌프장토공1" xfId="2290" xr:uid="{00000000-0005-0000-0000-0000C9340000}"/>
    <cellStyle name="콤_수량산출서(수정)_01-토공_02-배수공_토공_중곡빗물펌프장토공1_개소별_산출근거(1차_6차)_1차집계(080722)" xfId="2291" xr:uid="{00000000-0005-0000-0000-0000CA340000}"/>
    <cellStyle name="콤_수량산출서(수정)_01-토공_02-배수공_토공_중곡빗물펌프장토공1_기성청구내역서(1차지시)" xfId="2292" xr:uid="{00000000-0005-0000-0000-0000CB340000}"/>
    <cellStyle name="콤_수량산출서(수정)_01-토공_02-배수공_토공_중곡펌프장토공1" xfId="2293" xr:uid="{00000000-0005-0000-0000-0000CC340000}"/>
    <cellStyle name="콤_수량산출서(수정)_01-토공_02-배수공_토공_중곡펌프장토공1_개소별_산출근거(1차_6차)_1차집계(080722)" xfId="2294" xr:uid="{00000000-0005-0000-0000-0000CD340000}"/>
    <cellStyle name="콤_수량산출서(수정)_01-토공_02-배수공_토공_중곡펌프장토공1_기성청구내역서(1차지시)" xfId="2295" xr:uid="{00000000-0005-0000-0000-0000CE340000}"/>
    <cellStyle name="콤_수량산출서(수정)_01-토공_02-배수공_토공_천호대로남측준공수량(토공)" xfId="2296" xr:uid="{00000000-0005-0000-0000-0000CF340000}"/>
    <cellStyle name="콤_수량산출서(수정)_01-토공_02-배수공_토공_천호대로남측준공수량(토공)_개소별_산출근거(1차_6차)_1차집계(080722)" xfId="2297" xr:uid="{00000000-0005-0000-0000-0000D0340000}"/>
    <cellStyle name="콤_수량산출서(수정)_01-토공_02-배수공_토공_천호대로남측준공수량(토공)_기성청구내역서(1차지시)" xfId="2298" xr:uid="{00000000-0005-0000-0000-0000D1340000}"/>
    <cellStyle name="콤_수량산출서(수정)_01-토공_02-배수공_토공_한국화장품토공" xfId="2299" xr:uid="{00000000-0005-0000-0000-0000D2340000}"/>
    <cellStyle name="콤_수량산출서(수정)_01-토공_02-배수공_토공_한국화장품토공_개소별_산출근거(1차_6차)_1차집계(080722)" xfId="2300" xr:uid="{00000000-0005-0000-0000-0000D3340000}"/>
    <cellStyle name="콤_수량산출서(수정)_01-토공_02-배수공_토공_한국화장품토공_기성청구내역서(1차지시)" xfId="2301" xr:uid="{00000000-0005-0000-0000-0000D4340000}"/>
    <cellStyle name="콤_수량산출서(수정)_01-토공_02-배수공_폐기물처리내역서" xfId="13140" xr:uid="{00000000-0005-0000-0000-0000D5340000}"/>
    <cellStyle name="콤_수량산출서(수정)_01-토공_02-배수공_폐기물처리내역서_변경내역서" xfId="13141" xr:uid="{00000000-0005-0000-0000-0000D6340000}"/>
    <cellStyle name="콤_수량산출서(수정)_01-토공_02-배수공_폐기물처리내역서_변경내역서4회" xfId="13142" xr:uid="{00000000-0005-0000-0000-0000D7340000}"/>
    <cellStyle name="콤_수량산출서(수정)_01-토공_02-배수공_폐기물처리내역서_중앙로폐기물내역서" xfId="13143" xr:uid="{00000000-0005-0000-0000-0000D8340000}"/>
    <cellStyle name="콤_수량산출서(수정)_01-토공_02-배수공_폐기물처리내역서_중앙로폐기물내역서_변경내역서" xfId="13144" xr:uid="{00000000-0005-0000-0000-0000D9340000}"/>
    <cellStyle name="콤_수량산출서(수정)_01-토공_02-배수공_폐기물처리내역서_중앙로폐기물내역서_변경내역서4회" xfId="13145" xr:uid="{00000000-0005-0000-0000-0000DA340000}"/>
    <cellStyle name="콤_수량산출서(수정)_02-배수공" xfId="2302" xr:uid="{00000000-0005-0000-0000-0000DB340000}"/>
    <cellStyle name="콤_수량산출서(수정)_02-배수공 2" xfId="13146" xr:uid="{00000000-0005-0000-0000-0000DC340000}"/>
    <cellStyle name="콤_수량산출서(수정)_02-배수공_02-반중력식옹벽" xfId="2303" xr:uid="{00000000-0005-0000-0000-0000DD340000}"/>
    <cellStyle name="콤_수량산출서(수정)_02-배수공_02-반중력식옹벽 2" xfId="13147" xr:uid="{00000000-0005-0000-0000-0000DE340000}"/>
    <cellStyle name="콤_수량산출서(수정)_02-배수공_02-반중력식옹벽_2.중곡빗물펌프장토공(BOX구간)" xfId="2304" xr:uid="{00000000-0005-0000-0000-0000DF340000}"/>
    <cellStyle name="콤_수량산출서(수정)_02-배수공_02-반중력식옹벽_2.중곡빗물펌프장토공(BOX구간)_개소별_산출근거(1차_6차)_1차집계(080722)" xfId="2305" xr:uid="{00000000-0005-0000-0000-0000E0340000}"/>
    <cellStyle name="콤_수량산출서(수정)_02-배수공_02-반중력식옹벽_2.중곡빗물펌프장토공(BOX구간)_기성청구내역서(1차지시)" xfId="2306" xr:uid="{00000000-0005-0000-0000-0000E1340000}"/>
    <cellStyle name="콤_수량산출서(수정)_02-배수공_02-반중력식옹벽_개소별_산출근거(1차_6차)_1차집계(080722)" xfId="2307" xr:uid="{00000000-0005-0000-0000-0000E2340000}"/>
    <cellStyle name="콤_수량산출서(수정)_02-배수공_02-반중력식옹벽_기성청구내역서(1차지시)" xfId="2308" xr:uid="{00000000-0005-0000-0000-0000E3340000}"/>
    <cellStyle name="콤_수량산출서(수정)_02-배수공_02-반중력식옹벽_남측토공" xfId="2309" xr:uid="{00000000-0005-0000-0000-0000E4340000}"/>
    <cellStyle name="콤_수량산출서(수정)_02-배수공_02-반중력식옹벽_남측토공_2.중곡빗물펌프장토공" xfId="2310" xr:uid="{00000000-0005-0000-0000-0000E5340000}"/>
    <cellStyle name="콤_수량산출서(수정)_02-배수공_02-반중력식옹벽_남측토공_2.중곡빗물펌프장토공_개소별_산출근거(1차_6차)_1차집계(080722)" xfId="2311" xr:uid="{00000000-0005-0000-0000-0000E6340000}"/>
    <cellStyle name="콤_수량산출서(수정)_02-배수공_02-반중력식옹벽_남측토공_2.중곡빗물펌프장토공_기성청구내역서(1차지시)" xfId="2312" xr:uid="{00000000-0005-0000-0000-0000E7340000}"/>
    <cellStyle name="콤_수량산출서(수정)_02-배수공_02-반중력식옹벽_남측토공_개소별_산출근거(1차_6차)_1차집계(080722)" xfId="2313" xr:uid="{00000000-0005-0000-0000-0000E8340000}"/>
    <cellStyle name="콤_수량산출서(수정)_02-배수공_02-반중력식옹벽_남측토공_기성청구내역서(1차지시)" xfId="2314" xr:uid="{00000000-0005-0000-0000-0000E9340000}"/>
    <cellStyle name="콤_수량산출서(수정)_02-배수공_02-반중력식옹벽_남측토공_천호대로남측준공수량(토공)" xfId="2315" xr:uid="{00000000-0005-0000-0000-0000EA340000}"/>
    <cellStyle name="콤_수량산출서(수정)_02-배수공_02-반중력식옹벽_남측토공_천호대로남측준공수량(토공)_개소별_산출근거(1차_6차)_1차집계(080722)" xfId="2316" xr:uid="{00000000-0005-0000-0000-0000EB340000}"/>
    <cellStyle name="콤_수량산출서(수정)_02-배수공_02-반중력식옹벽_남측토공_천호대로남측준공수량(토공)_기성청구내역서(1차지시)" xfId="2317" xr:uid="{00000000-0005-0000-0000-0000EC340000}"/>
    <cellStyle name="콤_수량산출서(수정)_02-배수공_02-반중력식옹벽_내역서(상도동159번지,김주성)" xfId="13148" xr:uid="{00000000-0005-0000-0000-0000ED340000}"/>
    <cellStyle name="콤_수량산출서(수정)_02-배수공_02-반중력식옹벽_설계서" xfId="13149" xr:uid="{00000000-0005-0000-0000-0000EE340000}"/>
    <cellStyle name="콤_수량산출서(수정)_02-배수공_02-반중력식옹벽_토공" xfId="2318" xr:uid="{00000000-0005-0000-0000-0000EF340000}"/>
    <cellStyle name="콤_수량산출서(수정)_02-배수공_02-반중력식옹벽_토공_2.중곡빗물펌프장토공" xfId="2319" xr:uid="{00000000-0005-0000-0000-0000F0340000}"/>
    <cellStyle name="콤_수량산출서(수정)_02-배수공_02-반중력식옹벽_토공_2.중곡빗물펌프장토공_개소별_산출근거(1차_6차)_1차집계(080722)" xfId="2320" xr:uid="{00000000-0005-0000-0000-0000F1340000}"/>
    <cellStyle name="콤_수량산출서(수정)_02-배수공_02-반중력식옹벽_토공_2.중곡빗물펌프장토공_기성청구내역서(1차지시)" xfId="2321" xr:uid="{00000000-0005-0000-0000-0000F2340000}"/>
    <cellStyle name="콤_수량산출서(수정)_02-배수공_02-반중력식옹벽_토공_개소별_산출근거(1차_6차)_1차집계(080722)" xfId="2322" xr:uid="{00000000-0005-0000-0000-0000F3340000}"/>
    <cellStyle name="콤_수량산출서(수정)_02-배수공_02-반중력식옹벽_토공_기성청구내역서(1차지시)" xfId="2323" xr:uid="{00000000-0005-0000-0000-0000F4340000}"/>
    <cellStyle name="콤_수량산출서(수정)_02-배수공_02-반중력식옹벽_토공_세종대우회토공" xfId="2324" xr:uid="{00000000-0005-0000-0000-0000F5340000}"/>
    <cellStyle name="콤_수량산출서(수정)_02-배수공_02-반중력식옹벽_토공_세종대우회토공_개소별_산출근거(1차_6차)_1차집계(080722)" xfId="2325" xr:uid="{00000000-0005-0000-0000-0000F6340000}"/>
    <cellStyle name="콤_수량산출서(수정)_02-배수공_02-반중력식옹벽_토공_세종대우회토공_기성청구내역서(1차지시)" xfId="2326" xr:uid="{00000000-0005-0000-0000-0000F7340000}"/>
    <cellStyle name="콤_수량산출서(수정)_02-배수공_02-반중력식옹벽_토공_오거리토공" xfId="2327" xr:uid="{00000000-0005-0000-0000-0000F8340000}"/>
    <cellStyle name="콤_수량산출서(수정)_02-배수공_02-반중력식옹벽_토공_오거리토공_개소별_산출근거(1차_6차)_1차집계(080722)" xfId="2328" xr:uid="{00000000-0005-0000-0000-0000F9340000}"/>
    <cellStyle name="콤_수량산출서(수정)_02-배수공_02-반중력식옹벽_토공_오거리토공_기성청구내역서(1차지시)" xfId="2329" xr:uid="{00000000-0005-0000-0000-0000FA340000}"/>
    <cellStyle name="콤_수량산출서(수정)_02-배수공_02-반중력식옹벽_토공_중곡빗물펌프장토공" xfId="2330" xr:uid="{00000000-0005-0000-0000-0000FB340000}"/>
    <cellStyle name="콤_수량산출서(수정)_02-배수공_02-반중력식옹벽_토공_중곡빗물펌프장토공_개소별_산출근거(1차_6차)_1차집계(080722)" xfId="2331" xr:uid="{00000000-0005-0000-0000-0000FC340000}"/>
    <cellStyle name="콤_수량산출서(수정)_02-배수공_02-반중력식옹벽_토공_중곡빗물펌프장토공_기성청구내역서(1차지시)" xfId="2332" xr:uid="{00000000-0005-0000-0000-0000FD340000}"/>
    <cellStyle name="콤_수량산출서(수정)_02-배수공_02-반중력식옹벽_토공_중곡빗물펌프장토공1" xfId="2333" xr:uid="{00000000-0005-0000-0000-0000FE340000}"/>
    <cellStyle name="콤_수량산출서(수정)_02-배수공_02-반중력식옹벽_토공_중곡빗물펌프장토공1_개소별_산출근거(1차_6차)_1차집계(080722)" xfId="2334" xr:uid="{00000000-0005-0000-0000-0000FF340000}"/>
    <cellStyle name="콤_수량산출서(수정)_02-배수공_02-반중력식옹벽_토공_중곡빗물펌프장토공1_기성청구내역서(1차지시)" xfId="2335" xr:uid="{00000000-0005-0000-0000-000000350000}"/>
    <cellStyle name="콤_수량산출서(수정)_02-배수공_02-반중력식옹벽_토공_중곡펌프장토공1" xfId="2336" xr:uid="{00000000-0005-0000-0000-000001350000}"/>
    <cellStyle name="콤_수량산출서(수정)_02-배수공_02-반중력식옹벽_토공_중곡펌프장토공1_개소별_산출근거(1차_6차)_1차집계(080722)" xfId="2337" xr:uid="{00000000-0005-0000-0000-000002350000}"/>
    <cellStyle name="콤_수량산출서(수정)_02-배수공_02-반중력식옹벽_토공_중곡펌프장토공1_기성청구내역서(1차지시)" xfId="2338" xr:uid="{00000000-0005-0000-0000-000003350000}"/>
    <cellStyle name="콤_수량산출서(수정)_02-배수공_02-반중력식옹벽_토공_천호대로남측준공수량(토공)" xfId="2339" xr:uid="{00000000-0005-0000-0000-000004350000}"/>
    <cellStyle name="콤_수량산출서(수정)_02-배수공_02-반중력식옹벽_토공_천호대로남측준공수량(토공)_개소별_산출근거(1차_6차)_1차집계(080722)" xfId="2340" xr:uid="{00000000-0005-0000-0000-000005350000}"/>
    <cellStyle name="콤_수량산출서(수정)_02-배수공_02-반중력식옹벽_토공_천호대로남측준공수량(토공)_기성청구내역서(1차지시)" xfId="2341" xr:uid="{00000000-0005-0000-0000-000006350000}"/>
    <cellStyle name="콤_수량산출서(수정)_02-배수공_02-반중력식옹벽_토공_한국화장품토공" xfId="2342" xr:uid="{00000000-0005-0000-0000-000007350000}"/>
    <cellStyle name="콤_수량산출서(수정)_02-배수공_02-반중력식옹벽_토공_한국화장품토공_개소별_산출근거(1차_6차)_1차집계(080722)" xfId="2343" xr:uid="{00000000-0005-0000-0000-000008350000}"/>
    <cellStyle name="콤_수량산출서(수정)_02-배수공_02-반중력식옹벽_토공_한국화장품토공_기성청구내역서(1차지시)" xfId="2344" xr:uid="{00000000-0005-0000-0000-000009350000}"/>
    <cellStyle name="콤_수량산출서(수정)_02-배수공_02-배수공" xfId="2345" xr:uid="{00000000-0005-0000-0000-00000A350000}"/>
    <cellStyle name="콤_수량산출서(수정)_02-배수공_02-배수공 2" xfId="13150" xr:uid="{00000000-0005-0000-0000-00000B350000}"/>
    <cellStyle name="콤_수량산출서(수정)_02-배수공_02-배수공_2.중곡빗물펌프장토공(BOX구간)" xfId="2346" xr:uid="{00000000-0005-0000-0000-00000C350000}"/>
    <cellStyle name="콤_수량산출서(수정)_02-배수공_02-배수공_2.중곡빗물펌프장토공(BOX구간)_개소별_산출근거(1차_6차)_1차집계(080722)" xfId="2347" xr:uid="{00000000-0005-0000-0000-00000D350000}"/>
    <cellStyle name="콤_수량산출서(수정)_02-배수공_02-배수공_2.중곡빗물펌프장토공(BOX구간)_기성청구내역서(1차지시)" xfId="2348" xr:uid="{00000000-0005-0000-0000-00000E350000}"/>
    <cellStyle name="콤_수량산출서(수정)_02-배수공_02-배수공_개소별_산출근거(1차_6차)_1차집계(080722)" xfId="2349" xr:uid="{00000000-0005-0000-0000-00000F350000}"/>
    <cellStyle name="콤_수량산출서(수정)_02-배수공_02-배수공_기성청구내역서(1차지시)" xfId="2350" xr:uid="{00000000-0005-0000-0000-000010350000}"/>
    <cellStyle name="콤_수량산출서(수정)_02-배수공_02-배수공_남측토공" xfId="2351" xr:uid="{00000000-0005-0000-0000-000011350000}"/>
    <cellStyle name="콤_수량산출서(수정)_02-배수공_02-배수공_남측토공_2.중곡빗물펌프장토공" xfId="2352" xr:uid="{00000000-0005-0000-0000-000012350000}"/>
    <cellStyle name="콤_수량산출서(수정)_02-배수공_02-배수공_남측토공_2.중곡빗물펌프장토공_개소별_산출근거(1차_6차)_1차집계(080722)" xfId="2353" xr:uid="{00000000-0005-0000-0000-000013350000}"/>
    <cellStyle name="콤_수량산출서(수정)_02-배수공_02-배수공_남측토공_2.중곡빗물펌프장토공_기성청구내역서(1차지시)" xfId="2354" xr:uid="{00000000-0005-0000-0000-000014350000}"/>
    <cellStyle name="콤_수량산출서(수정)_02-배수공_02-배수공_남측토공_개소별_산출근거(1차_6차)_1차집계(080722)" xfId="2355" xr:uid="{00000000-0005-0000-0000-000015350000}"/>
    <cellStyle name="콤_수량산출서(수정)_02-배수공_02-배수공_남측토공_기성청구내역서(1차지시)" xfId="2356" xr:uid="{00000000-0005-0000-0000-000016350000}"/>
    <cellStyle name="콤_수량산출서(수정)_02-배수공_02-배수공_남측토공_천호대로남측준공수량(토공)" xfId="2357" xr:uid="{00000000-0005-0000-0000-000017350000}"/>
    <cellStyle name="콤_수량산출서(수정)_02-배수공_02-배수공_남측토공_천호대로남측준공수량(토공)_개소별_산출근거(1차_6차)_1차집계(080722)" xfId="2358" xr:uid="{00000000-0005-0000-0000-000018350000}"/>
    <cellStyle name="콤_수량산출서(수정)_02-배수공_02-배수공_남측토공_천호대로남측준공수량(토공)_기성청구내역서(1차지시)" xfId="2359" xr:uid="{00000000-0005-0000-0000-000019350000}"/>
    <cellStyle name="콤_수량산출서(수정)_02-배수공_02-배수공_내역서(상도동159번지,김주성)" xfId="13151" xr:uid="{00000000-0005-0000-0000-00001A350000}"/>
    <cellStyle name="콤_수량산출서(수정)_02-배수공_02-배수공_변경내역서" xfId="13152" xr:uid="{00000000-0005-0000-0000-00001B350000}"/>
    <cellStyle name="콤_수량산출서(수정)_02-배수공_02-배수공_변경내역서4회" xfId="13153" xr:uid="{00000000-0005-0000-0000-00001C350000}"/>
    <cellStyle name="콤_수량산출서(수정)_02-배수공_02-배수공_설계서" xfId="13154" xr:uid="{00000000-0005-0000-0000-00001D350000}"/>
    <cellStyle name="콤_수량산출서(수정)_02-배수공_02-배수공_토공" xfId="2360" xr:uid="{00000000-0005-0000-0000-00001E350000}"/>
    <cellStyle name="콤_수량산출서(수정)_02-배수공_02-배수공_토공_2.중곡빗물펌프장토공" xfId="2361" xr:uid="{00000000-0005-0000-0000-00001F350000}"/>
    <cellStyle name="콤_수량산출서(수정)_02-배수공_02-배수공_토공_2.중곡빗물펌프장토공_개소별_산출근거(1차_6차)_1차집계(080722)" xfId="2362" xr:uid="{00000000-0005-0000-0000-000020350000}"/>
    <cellStyle name="콤_수량산출서(수정)_02-배수공_02-배수공_토공_2.중곡빗물펌프장토공_기성청구내역서(1차지시)" xfId="2363" xr:uid="{00000000-0005-0000-0000-000021350000}"/>
    <cellStyle name="콤_수량산출서(수정)_02-배수공_02-배수공_토공_개소별_산출근거(1차_6차)_1차집계(080722)" xfId="2364" xr:uid="{00000000-0005-0000-0000-000022350000}"/>
    <cellStyle name="콤_수량산출서(수정)_02-배수공_02-배수공_토공_기성청구내역서(1차지시)" xfId="2365" xr:uid="{00000000-0005-0000-0000-000023350000}"/>
    <cellStyle name="콤_수량산출서(수정)_02-배수공_02-배수공_토공_세종대우회토공" xfId="2366" xr:uid="{00000000-0005-0000-0000-000024350000}"/>
    <cellStyle name="콤_수량산출서(수정)_02-배수공_02-배수공_토공_세종대우회토공_개소별_산출근거(1차_6차)_1차집계(080722)" xfId="2367" xr:uid="{00000000-0005-0000-0000-000025350000}"/>
    <cellStyle name="콤_수량산출서(수정)_02-배수공_02-배수공_토공_세종대우회토공_기성청구내역서(1차지시)" xfId="2368" xr:uid="{00000000-0005-0000-0000-000026350000}"/>
    <cellStyle name="콤_수량산출서(수정)_02-배수공_02-배수공_토공_오거리토공" xfId="2369" xr:uid="{00000000-0005-0000-0000-000027350000}"/>
    <cellStyle name="콤_수량산출서(수정)_02-배수공_02-배수공_토공_오거리토공_개소별_산출근거(1차_6차)_1차집계(080722)" xfId="2370" xr:uid="{00000000-0005-0000-0000-000028350000}"/>
    <cellStyle name="콤_수량산출서(수정)_02-배수공_02-배수공_토공_오거리토공_기성청구내역서(1차지시)" xfId="2371" xr:uid="{00000000-0005-0000-0000-000029350000}"/>
    <cellStyle name="콤_수량산출서(수정)_02-배수공_02-배수공_토공_중곡빗물펌프장토공" xfId="2372" xr:uid="{00000000-0005-0000-0000-00002A350000}"/>
    <cellStyle name="콤_수량산출서(수정)_02-배수공_02-배수공_토공_중곡빗물펌프장토공_개소별_산출근거(1차_6차)_1차집계(080722)" xfId="2373" xr:uid="{00000000-0005-0000-0000-00002B350000}"/>
    <cellStyle name="콤_수량산출서(수정)_02-배수공_02-배수공_토공_중곡빗물펌프장토공_기성청구내역서(1차지시)" xfId="2374" xr:uid="{00000000-0005-0000-0000-00002C350000}"/>
    <cellStyle name="콤_수량산출서(수정)_02-배수공_02-배수공_토공_중곡빗물펌프장토공1" xfId="2375" xr:uid="{00000000-0005-0000-0000-00002D350000}"/>
    <cellStyle name="콤_수량산출서(수정)_02-배수공_02-배수공_토공_중곡빗물펌프장토공1_개소별_산출근거(1차_6차)_1차집계(080722)" xfId="2376" xr:uid="{00000000-0005-0000-0000-00002E350000}"/>
    <cellStyle name="콤_수량산출서(수정)_02-배수공_02-배수공_토공_중곡빗물펌프장토공1_기성청구내역서(1차지시)" xfId="2377" xr:uid="{00000000-0005-0000-0000-00002F350000}"/>
    <cellStyle name="콤_수량산출서(수정)_02-배수공_02-배수공_토공_중곡펌프장토공1" xfId="2378" xr:uid="{00000000-0005-0000-0000-000030350000}"/>
    <cellStyle name="콤_수량산출서(수정)_02-배수공_02-배수공_토공_중곡펌프장토공1_개소별_산출근거(1차_6차)_1차집계(080722)" xfId="2379" xr:uid="{00000000-0005-0000-0000-000031350000}"/>
    <cellStyle name="콤_수량산출서(수정)_02-배수공_02-배수공_토공_중곡펌프장토공1_기성청구내역서(1차지시)" xfId="2380" xr:uid="{00000000-0005-0000-0000-000032350000}"/>
    <cellStyle name="콤_수량산출서(수정)_02-배수공_02-배수공_토공_천호대로남측준공수량(토공)" xfId="2381" xr:uid="{00000000-0005-0000-0000-000033350000}"/>
    <cellStyle name="콤_수량산출서(수정)_02-배수공_02-배수공_토공_천호대로남측준공수량(토공)_개소별_산출근거(1차_6차)_1차집계(080722)" xfId="2382" xr:uid="{00000000-0005-0000-0000-000034350000}"/>
    <cellStyle name="콤_수량산출서(수정)_02-배수공_02-배수공_토공_천호대로남측준공수량(토공)_기성청구내역서(1차지시)" xfId="2383" xr:uid="{00000000-0005-0000-0000-000035350000}"/>
    <cellStyle name="콤_수량산출서(수정)_02-배수공_02-배수공_토공_한국화장품토공" xfId="2384" xr:uid="{00000000-0005-0000-0000-000036350000}"/>
    <cellStyle name="콤_수량산출서(수정)_02-배수공_02-배수공_토공_한국화장품토공_개소별_산출근거(1차_6차)_1차집계(080722)" xfId="2385" xr:uid="{00000000-0005-0000-0000-000037350000}"/>
    <cellStyle name="콤_수량산출서(수정)_02-배수공_02-배수공_토공_한국화장품토공_기성청구내역서(1차지시)" xfId="2386" xr:uid="{00000000-0005-0000-0000-000038350000}"/>
    <cellStyle name="콤_수량산출서(수정)_02-배수공_02-배수공_폐기물처리내역서" xfId="13155" xr:uid="{00000000-0005-0000-0000-000039350000}"/>
    <cellStyle name="콤_수량산출서(수정)_02-배수공_02-배수공_폐기물처리내역서_변경내역서" xfId="13156" xr:uid="{00000000-0005-0000-0000-00003A350000}"/>
    <cellStyle name="콤_수량산출서(수정)_02-배수공_02-배수공_폐기물처리내역서_변경내역서4회" xfId="13157" xr:uid="{00000000-0005-0000-0000-00003B350000}"/>
    <cellStyle name="콤_수량산출서(수정)_02-배수공_02-배수공_폐기물처리내역서_중앙로폐기물내역서" xfId="13158" xr:uid="{00000000-0005-0000-0000-00003C350000}"/>
    <cellStyle name="콤_수량산출서(수정)_02-배수공_02-배수공_폐기물처리내역서_중앙로폐기물내역서_변경내역서" xfId="13159" xr:uid="{00000000-0005-0000-0000-00003D350000}"/>
    <cellStyle name="콤_수량산출서(수정)_02-배수공_02-배수공_폐기물처리내역서_중앙로폐기물내역서_변경내역서4회" xfId="13160" xr:uid="{00000000-0005-0000-0000-00003E350000}"/>
    <cellStyle name="콤_수량산출서(수정)_02-배수공_2.중곡빗물펌프장토공(BOX구간)" xfId="2387" xr:uid="{00000000-0005-0000-0000-00003F350000}"/>
    <cellStyle name="콤_수량산출서(수정)_02-배수공_2.중곡빗물펌프장토공(BOX구간)_개소별_산출근거(1차_6차)_1차집계(080722)" xfId="2388" xr:uid="{00000000-0005-0000-0000-000040350000}"/>
    <cellStyle name="콤_수량산출서(수정)_02-배수공_2.중곡빗물펌프장토공(BOX구간)_기성청구내역서(1차지시)" xfId="2389" xr:uid="{00000000-0005-0000-0000-000041350000}"/>
    <cellStyle name="콤_수량산출서(수정)_02-배수공_가평조서" xfId="2390" xr:uid="{00000000-0005-0000-0000-000042350000}"/>
    <cellStyle name="콤_수량산출서(수정)_02-배수공_가평조서_2.중곡빗물펌프장토공(BOX구간)" xfId="2391" xr:uid="{00000000-0005-0000-0000-000043350000}"/>
    <cellStyle name="콤_수량산출서(수정)_02-배수공_가평조서_2.중곡빗물펌프장토공(BOX구간)_개소별_산출근거(1차_6차)_1차집계(080722)" xfId="2392" xr:uid="{00000000-0005-0000-0000-000044350000}"/>
    <cellStyle name="콤_수량산출서(수정)_02-배수공_가평조서_2.중곡빗물펌프장토공(BOX구간)_기성청구내역서(1차지시)" xfId="2393" xr:uid="{00000000-0005-0000-0000-000045350000}"/>
    <cellStyle name="콤_수량산출서(수정)_02-배수공_가평조서_개소별_산출근거(1차_6차)_1차집계(080722)" xfId="2394" xr:uid="{00000000-0005-0000-0000-000046350000}"/>
    <cellStyle name="콤_수량산출서(수정)_02-배수공_가평조서_기성청구내역서(1차지시)" xfId="2395" xr:uid="{00000000-0005-0000-0000-000047350000}"/>
    <cellStyle name="콤_수량산출서(수정)_02-배수공_개소별_산출근거(1차_6차)_1차집계(080722)" xfId="2396" xr:uid="{00000000-0005-0000-0000-000048350000}"/>
    <cellStyle name="콤_수량산출서(수정)_02-배수공_기성청구내역서(1차지시)" xfId="2397" xr:uid="{00000000-0005-0000-0000-000049350000}"/>
    <cellStyle name="콤_수량산출서(수정)_02-배수공_남측토공" xfId="2398" xr:uid="{00000000-0005-0000-0000-00004A350000}"/>
    <cellStyle name="콤_수량산출서(수정)_02-배수공_남측토공_2.중곡빗물펌프장토공" xfId="2399" xr:uid="{00000000-0005-0000-0000-00004B350000}"/>
    <cellStyle name="콤_수량산출서(수정)_02-배수공_남측토공_2.중곡빗물펌프장토공_개소별_산출근거(1차_6차)_1차집계(080722)" xfId="2400" xr:uid="{00000000-0005-0000-0000-00004C350000}"/>
    <cellStyle name="콤_수량산출서(수정)_02-배수공_남측토공_2.중곡빗물펌프장토공_기성청구내역서(1차지시)" xfId="2401" xr:uid="{00000000-0005-0000-0000-00004D350000}"/>
    <cellStyle name="콤_수량산출서(수정)_02-배수공_남측토공_개소별_산출근거(1차_6차)_1차집계(080722)" xfId="2402" xr:uid="{00000000-0005-0000-0000-00004E350000}"/>
    <cellStyle name="콤_수량산출서(수정)_02-배수공_남측토공_기성청구내역서(1차지시)" xfId="2403" xr:uid="{00000000-0005-0000-0000-00004F350000}"/>
    <cellStyle name="콤_수량산출서(수정)_02-배수공_남측토공_천호대로남측준공수량(토공)" xfId="2404" xr:uid="{00000000-0005-0000-0000-000050350000}"/>
    <cellStyle name="콤_수량산출서(수정)_02-배수공_남측토공_천호대로남측준공수량(토공)_개소별_산출근거(1차_6차)_1차집계(080722)" xfId="2405" xr:uid="{00000000-0005-0000-0000-000051350000}"/>
    <cellStyle name="콤_수량산출서(수정)_02-배수공_남측토공_천호대로남측준공수량(토공)_기성청구내역서(1차지시)" xfId="2406" xr:uid="{00000000-0005-0000-0000-000052350000}"/>
    <cellStyle name="콤_수량산출서(수정)_02-배수공_내역서(상도동159번지,김주성)" xfId="13161" xr:uid="{00000000-0005-0000-0000-000053350000}"/>
    <cellStyle name="콤_수량산출서(수정)_02-배수공_반중력" xfId="2407" xr:uid="{00000000-0005-0000-0000-000054350000}"/>
    <cellStyle name="콤_수량산출서(수정)_02-배수공_반중력 2" xfId="13162" xr:uid="{00000000-0005-0000-0000-000055350000}"/>
    <cellStyle name="콤_수량산출서(수정)_02-배수공_반중력_2.중곡빗물펌프장토공(BOX구간)" xfId="2408" xr:uid="{00000000-0005-0000-0000-000056350000}"/>
    <cellStyle name="콤_수량산출서(수정)_02-배수공_반중력_2.중곡빗물펌프장토공(BOX구간)_개소별_산출근거(1차_6차)_1차집계(080722)" xfId="2409" xr:uid="{00000000-0005-0000-0000-000057350000}"/>
    <cellStyle name="콤_수량산출서(수정)_02-배수공_반중력_2.중곡빗물펌프장토공(BOX구간)_기성청구내역서(1차지시)" xfId="2410" xr:uid="{00000000-0005-0000-0000-000058350000}"/>
    <cellStyle name="콤_수량산출서(수정)_02-배수공_반중력_개소별_산출근거(1차_6차)_1차집계(080722)" xfId="2411" xr:uid="{00000000-0005-0000-0000-000059350000}"/>
    <cellStyle name="콤_수량산출서(수정)_02-배수공_반중력_기성청구내역서(1차지시)" xfId="2412" xr:uid="{00000000-0005-0000-0000-00005A350000}"/>
    <cellStyle name="콤_수량산출서(수정)_02-배수공_반중력_남측토공" xfId="2413" xr:uid="{00000000-0005-0000-0000-00005B350000}"/>
    <cellStyle name="콤_수량산출서(수정)_02-배수공_반중력_남측토공_2.중곡빗물펌프장토공" xfId="2414" xr:uid="{00000000-0005-0000-0000-00005C350000}"/>
    <cellStyle name="콤_수량산출서(수정)_02-배수공_반중력_남측토공_2.중곡빗물펌프장토공_개소별_산출근거(1차_6차)_1차집계(080722)" xfId="2415" xr:uid="{00000000-0005-0000-0000-00005D350000}"/>
    <cellStyle name="콤_수량산출서(수정)_02-배수공_반중력_남측토공_2.중곡빗물펌프장토공_기성청구내역서(1차지시)" xfId="2416" xr:uid="{00000000-0005-0000-0000-00005E350000}"/>
    <cellStyle name="콤_수량산출서(수정)_02-배수공_반중력_남측토공_개소별_산출근거(1차_6차)_1차집계(080722)" xfId="2417" xr:uid="{00000000-0005-0000-0000-00005F350000}"/>
    <cellStyle name="콤_수량산출서(수정)_02-배수공_반중력_남측토공_기성청구내역서(1차지시)" xfId="2418" xr:uid="{00000000-0005-0000-0000-000060350000}"/>
    <cellStyle name="콤_수량산출서(수정)_02-배수공_반중력_남측토공_천호대로남측준공수량(토공)" xfId="2419" xr:uid="{00000000-0005-0000-0000-000061350000}"/>
    <cellStyle name="콤_수량산출서(수정)_02-배수공_반중력_남측토공_천호대로남측준공수량(토공)_개소별_산출근거(1차_6차)_1차집계(080722)" xfId="2420" xr:uid="{00000000-0005-0000-0000-000062350000}"/>
    <cellStyle name="콤_수량산출서(수정)_02-배수공_반중력_남측토공_천호대로남측준공수량(토공)_기성청구내역서(1차지시)" xfId="2421" xr:uid="{00000000-0005-0000-0000-000063350000}"/>
    <cellStyle name="콤_수량산출서(수정)_02-배수공_반중력_내역서(상도동159번지,김주성)" xfId="13163" xr:uid="{00000000-0005-0000-0000-000064350000}"/>
    <cellStyle name="콤_수량산출서(수정)_02-배수공_반중력_설계서" xfId="13164" xr:uid="{00000000-0005-0000-0000-000065350000}"/>
    <cellStyle name="콤_수량산출서(수정)_02-배수공_반중력_토공" xfId="2422" xr:uid="{00000000-0005-0000-0000-000066350000}"/>
    <cellStyle name="콤_수량산출서(수정)_02-배수공_반중력_토공_2.중곡빗물펌프장토공" xfId="2423" xr:uid="{00000000-0005-0000-0000-000067350000}"/>
    <cellStyle name="콤_수량산출서(수정)_02-배수공_반중력_토공_2.중곡빗물펌프장토공_개소별_산출근거(1차_6차)_1차집계(080722)" xfId="2424" xr:uid="{00000000-0005-0000-0000-000068350000}"/>
    <cellStyle name="콤_수량산출서(수정)_02-배수공_반중력_토공_2.중곡빗물펌프장토공_기성청구내역서(1차지시)" xfId="2425" xr:uid="{00000000-0005-0000-0000-000069350000}"/>
    <cellStyle name="콤_수량산출서(수정)_02-배수공_반중력_토공_개소별_산출근거(1차_6차)_1차집계(080722)" xfId="2426" xr:uid="{00000000-0005-0000-0000-00006A350000}"/>
    <cellStyle name="콤_수량산출서(수정)_02-배수공_반중력_토공_기성청구내역서(1차지시)" xfId="2427" xr:uid="{00000000-0005-0000-0000-00006B350000}"/>
    <cellStyle name="콤_수량산출서(수정)_02-배수공_반중력_토공_세종대우회토공" xfId="2428" xr:uid="{00000000-0005-0000-0000-00006C350000}"/>
    <cellStyle name="콤_수량산출서(수정)_02-배수공_반중력_토공_세종대우회토공_개소별_산출근거(1차_6차)_1차집계(080722)" xfId="2429" xr:uid="{00000000-0005-0000-0000-00006D350000}"/>
    <cellStyle name="콤_수량산출서(수정)_02-배수공_반중력_토공_세종대우회토공_기성청구내역서(1차지시)" xfId="2430" xr:uid="{00000000-0005-0000-0000-00006E350000}"/>
    <cellStyle name="콤_수량산출서(수정)_02-배수공_반중력_토공_오거리토공" xfId="2431" xr:uid="{00000000-0005-0000-0000-00006F350000}"/>
    <cellStyle name="콤_수량산출서(수정)_02-배수공_반중력_토공_오거리토공_개소별_산출근거(1차_6차)_1차집계(080722)" xfId="2432" xr:uid="{00000000-0005-0000-0000-000070350000}"/>
    <cellStyle name="콤_수량산출서(수정)_02-배수공_반중력_토공_오거리토공_기성청구내역서(1차지시)" xfId="2433" xr:uid="{00000000-0005-0000-0000-000071350000}"/>
    <cellStyle name="콤_수량산출서(수정)_02-배수공_반중력_토공_중곡빗물펌프장토공" xfId="2434" xr:uid="{00000000-0005-0000-0000-000072350000}"/>
    <cellStyle name="콤_수량산출서(수정)_02-배수공_반중력_토공_중곡빗물펌프장토공_개소별_산출근거(1차_6차)_1차집계(080722)" xfId="2435" xr:uid="{00000000-0005-0000-0000-000073350000}"/>
    <cellStyle name="콤_수량산출서(수정)_02-배수공_반중력_토공_중곡빗물펌프장토공_기성청구내역서(1차지시)" xfId="2436" xr:uid="{00000000-0005-0000-0000-000074350000}"/>
    <cellStyle name="콤_수량산출서(수정)_02-배수공_반중력_토공_중곡빗물펌프장토공1" xfId="2437" xr:uid="{00000000-0005-0000-0000-000075350000}"/>
    <cellStyle name="콤_수량산출서(수정)_02-배수공_반중력_토공_중곡빗물펌프장토공1_개소별_산출근거(1차_6차)_1차집계(080722)" xfId="2438" xr:uid="{00000000-0005-0000-0000-000076350000}"/>
    <cellStyle name="콤_수량산출서(수정)_02-배수공_반중력_토공_중곡빗물펌프장토공1_기성청구내역서(1차지시)" xfId="2439" xr:uid="{00000000-0005-0000-0000-000077350000}"/>
    <cellStyle name="콤_수량산출서(수정)_02-배수공_반중력_토공_중곡펌프장토공1" xfId="2440" xr:uid="{00000000-0005-0000-0000-000078350000}"/>
    <cellStyle name="콤_수량산출서(수정)_02-배수공_반중력_토공_중곡펌프장토공1_개소별_산출근거(1차_6차)_1차집계(080722)" xfId="2441" xr:uid="{00000000-0005-0000-0000-000079350000}"/>
    <cellStyle name="콤_수량산출서(수정)_02-배수공_반중력_토공_중곡펌프장토공1_기성청구내역서(1차지시)" xfId="2442" xr:uid="{00000000-0005-0000-0000-00007A350000}"/>
    <cellStyle name="콤_수량산출서(수정)_02-배수공_반중력_토공_천호대로남측준공수량(토공)" xfId="2443" xr:uid="{00000000-0005-0000-0000-00007B350000}"/>
    <cellStyle name="콤_수량산출서(수정)_02-배수공_반중력_토공_천호대로남측준공수량(토공)_개소별_산출근거(1차_6차)_1차집계(080722)" xfId="2444" xr:uid="{00000000-0005-0000-0000-00007C350000}"/>
    <cellStyle name="콤_수량산출서(수정)_02-배수공_반중력_토공_천호대로남측준공수량(토공)_기성청구내역서(1차지시)" xfId="2445" xr:uid="{00000000-0005-0000-0000-00007D350000}"/>
    <cellStyle name="콤_수량산출서(수정)_02-배수공_반중력_토공_한국화장품토공" xfId="2446" xr:uid="{00000000-0005-0000-0000-00007E350000}"/>
    <cellStyle name="콤_수량산출서(수정)_02-배수공_반중력_토공_한국화장품토공_개소별_산출근거(1차_6차)_1차집계(080722)" xfId="2447" xr:uid="{00000000-0005-0000-0000-00007F350000}"/>
    <cellStyle name="콤_수량산출서(수정)_02-배수공_반중력_토공_한국화장품토공_기성청구내역서(1차지시)" xfId="2448" xr:uid="{00000000-0005-0000-0000-000080350000}"/>
    <cellStyle name="콤_수량산출서(수정)_02-배수공_변경내역서" xfId="13165" xr:uid="{00000000-0005-0000-0000-000081350000}"/>
    <cellStyle name="콤_수량산출서(수정)_02-배수공_변경내역서4회" xfId="13166" xr:uid="{00000000-0005-0000-0000-000082350000}"/>
    <cellStyle name="콤_수량산출서(수정)_02-배수공_설계서" xfId="13167" xr:uid="{00000000-0005-0000-0000-000083350000}"/>
    <cellStyle name="콤_수량산출서(수정)_02-배수공_옹벽" xfId="2449" xr:uid="{00000000-0005-0000-0000-000084350000}"/>
    <cellStyle name="콤_수량산출서(수정)_02-배수공_옹벽_2.중곡빗물펌프장토공(BOX구간)" xfId="2450" xr:uid="{00000000-0005-0000-0000-000085350000}"/>
    <cellStyle name="콤_수량산출서(수정)_02-배수공_옹벽_2.중곡빗물펌프장토공(BOX구간)_개소별_산출근거(1차_6차)_1차집계(080722)" xfId="2451" xr:uid="{00000000-0005-0000-0000-000086350000}"/>
    <cellStyle name="콤_수량산출서(수정)_02-배수공_옹벽_2.중곡빗물펌프장토공(BOX구간)_기성청구내역서(1차지시)" xfId="2452" xr:uid="{00000000-0005-0000-0000-000087350000}"/>
    <cellStyle name="콤_수량산출서(수정)_02-배수공_옹벽_개소별_산출근거(1차_6차)_1차집계(080722)" xfId="2453" xr:uid="{00000000-0005-0000-0000-000088350000}"/>
    <cellStyle name="콤_수량산출서(수정)_02-배수공_옹벽_기성청구내역서(1차지시)" xfId="2454" xr:uid="{00000000-0005-0000-0000-000089350000}"/>
    <cellStyle name="콤_수량산출서(수정)_02-배수공_토공" xfId="2455" xr:uid="{00000000-0005-0000-0000-00008A350000}"/>
    <cellStyle name="콤_수량산출서(수정)_02-배수공_토공_2.중곡빗물펌프장토공" xfId="2456" xr:uid="{00000000-0005-0000-0000-00008B350000}"/>
    <cellStyle name="콤_수량산출서(수정)_02-배수공_토공_2.중곡빗물펌프장토공_개소별_산출근거(1차_6차)_1차집계(080722)" xfId="2457" xr:uid="{00000000-0005-0000-0000-00008C350000}"/>
    <cellStyle name="콤_수량산출서(수정)_02-배수공_토공_2.중곡빗물펌프장토공_기성청구내역서(1차지시)" xfId="2458" xr:uid="{00000000-0005-0000-0000-00008D350000}"/>
    <cellStyle name="콤_수량산출서(수정)_02-배수공_토공_개소별_산출근거(1차_6차)_1차집계(080722)" xfId="2459" xr:uid="{00000000-0005-0000-0000-00008E350000}"/>
    <cellStyle name="콤_수량산출서(수정)_02-배수공_토공_기성청구내역서(1차지시)" xfId="2460" xr:uid="{00000000-0005-0000-0000-00008F350000}"/>
    <cellStyle name="콤_수량산출서(수정)_02-배수공_토공_세종대우회토공" xfId="2461" xr:uid="{00000000-0005-0000-0000-000090350000}"/>
    <cellStyle name="콤_수량산출서(수정)_02-배수공_토공_세종대우회토공_개소별_산출근거(1차_6차)_1차집계(080722)" xfId="2462" xr:uid="{00000000-0005-0000-0000-000091350000}"/>
    <cellStyle name="콤_수량산출서(수정)_02-배수공_토공_세종대우회토공_기성청구내역서(1차지시)" xfId="2463" xr:uid="{00000000-0005-0000-0000-000092350000}"/>
    <cellStyle name="콤_수량산출서(수정)_02-배수공_토공_오거리토공" xfId="2464" xr:uid="{00000000-0005-0000-0000-000093350000}"/>
    <cellStyle name="콤_수량산출서(수정)_02-배수공_토공_오거리토공_개소별_산출근거(1차_6차)_1차집계(080722)" xfId="2465" xr:uid="{00000000-0005-0000-0000-000094350000}"/>
    <cellStyle name="콤_수량산출서(수정)_02-배수공_토공_오거리토공_기성청구내역서(1차지시)" xfId="2466" xr:uid="{00000000-0005-0000-0000-000095350000}"/>
    <cellStyle name="콤_수량산출서(수정)_02-배수공_토공_중곡빗물펌프장토공" xfId="2467" xr:uid="{00000000-0005-0000-0000-000096350000}"/>
    <cellStyle name="콤_수량산출서(수정)_02-배수공_토공_중곡빗물펌프장토공_개소별_산출근거(1차_6차)_1차집계(080722)" xfId="2468" xr:uid="{00000000-0005-0000-0000-000097350000}"/>
    <cellStyle name="콤_수량산출서(수정)_02-배수공_토공_중곡빗물펌프장토공_기성청구내역서(1차지시)" xfId="2469" xr:uid="{00000000-0005-0000-0000-000098350000}"/>
    <cellStyle name="콤_수량산출서(수정)_02-배수공_토공_중곡빗물펌프장토공1" xfId="2470" xr:uid="{00000000-0005-0000-0000-000099350000}"/>
    <cellStyle name="콤_수량산출서(수정)_02-배수공_토공_중곡빗물펌프장토공1_개소별_산출근거(1차_6차)_1차집계(080722)" xfId="2471" xr:uid="{00000000-0005-0000-0000-00009A350000}"/>
    <cellStyle name="콤_수량산출서(수정)_02-배수공_토공_중곡빗물펌프장토공1_기성청구내역서(1차지시)" xfId="2472" xr:uid="{00000000-0005-0000-0000-00009B350000}"/>
    <cellStyle name="콤_수량산출서(수정)_02-배수공_토공_중곡펌프장토공1" xfId="2473" xr:uid="{00000000-0005-0000-0000-00009C350000}"/>
    <cellStyle name="콤_수량산출서(수정)_02-배수공_토공_중곡펌프장토공1_개소별_산출근거(1차_6차)_1차집계(080722)" xfId="2474" xr:uid="{00000000-0005-0000-0000-00009D350000}"/>
    <cellStyle name="콤_수량산출서(수정)_02-배수공_토공_중곡펌프장토공1_기성청구내역서(1차지시)" xfId="2475" xr:uid="{00000000-0005-0000-0000-00009E350000}"/>
    <cellStyle name="콤_수량산출서(수정)_02-배수공_토공_천호대로남측준공수량(토공)" xfId="2476" xr:uid="{00000000-0005-0000-0000-00009F350000}"/>
    <cellStyle name="콤_수량산출서(수정)_02-배수공_토공_천호대로남측준공수량(토공)_개소별_산출근거(1차_6차)_1차집계(080722)" xfId="2477" xr:uid="{00000000-0005-0000-0000-0000A0350000}"/>
    <cellStyle name="콤_수량산출서(수정)_02-배수공_토공_천호대로남측준공수량(토공)_기성청구내역서(1차지시)" xfId="2478" xr:uid="{00000000-0005-0000-0000-0000A1350000}"/>
    <cellStyle name="콤_수량산출서(수정)_02-배수공_토공_한국화장품토공" xfId="2479" xr:uid="{00000000-0005-0000-0000-0000A2350000}"/>
    <cellStyle name="콤_수량산출서(수정)_02-배수공_토공_한국화장품토공_개소별_산출근거(1차_6차)_1차집계(080722)" xfId="2480" xr:uid="{00000000-0005-0000-0000-0000A3350000}"/>
    <cellStyle name="콤_수량산출서(수정)_02-배수공_토공_한국화장품토공_기성청구내역서(1차지시)" xfId="2481" xr:uid="{00000000-0005-0000-0000-0000A4350000}"/>
    <cellStyle name="콤_수량산출서(수정)_02-배수공_폐기물처리내역서" xfId="13168" xr:uid="{00000000-0005-0000-0000-0000A5350000}"/>
    <cellStyle name="콤_수량산출서(수정)_02-배수공_폐기물처리내역서_변경내역서" xfId="13169" xr:uid="{00000000-0005-0000-0000-0000A6350000}"/>
    <cellStyle name="콤_수량산출서(수정)_02-배수공_폐기물처리내역서_변경내역서4회" xfId="13170" xr:uid="{00000000-0005-0000-0000-0000A7350000}"/>
    <cellStyle name="콤_수량산출서(수정)_02-배수공_폐기물처리내역서_중앙로폐기물내역서" xfId="13171" xr:uid="{00000000-0005-0000-0000-0000A8350000}"/>
    <cellStyle name="콤_수량산출서(수정)_02-배수공_폐기물처리내역서_중앙로폐기물내역서_변경내역서" xfId="13172" xr:uid="{00000000-0005-0000-0000-0000A9350000}"/>
    <cellStyle name="콤_수량산출서(수정)_02-배수공_폐기물처리내역서_중앙로폐기물내역서_변경내역서4회" xfId="13173" xr:uid="{00000000-0005-0000-0000-0000AA350000}"/>
    <cellStyle name="콤_수량산출서(수정)_02-배수공_포장조서" xfId="2482" xr:uid="{00000000-0005-0000-0000-0000AB350000}"/>
    <cellStyle name="콤_수량산출서(수정)_02-배수공_포장조서_2.중곡빗물펌프장토공(BOX구간)" xfId="2483" xr:uid="{00000000-0005-0000-0000-0000AC350000}"/>
    <cellStyle name="콤_수량산출서(수정)_02-배수공_포장조서_2.중곡빗물펌프장토공(BOX구간)_개소별_산출근거(1차_6차)_1차집계(080722)" xfId="2484" xr:uid="{00000000-0005-0000-0000-0000AD350000}"/>
    <cellStyle name="콤_수량산출서(수정)_02-배수공_포장조서_2.중곡빗물펌프장토공(BOX구간)_기성청구내역서(1차지시)" xfId="2485" xr:uid="{00000000-0005-0000-0000-0000AE350000}"/>
    <cellStyle name="콤_수량산출서(수정)_02-배수공_포장조서_개소별_산출근거(1차_6차)_1차집계(080722)" xfId="2486" xr:uid="{00000000-0005-0000-0000-0000AF350000}"/>
    <cellStyle name="콤_수량산출서(수정)_02-배수공_포장조서_기성청구내역서(1차지시)" xfId="2487" xr:uid="{00000000-0005-0000-0000-0000B0350000}"/>
    <cellStyle name="콤_수량산출서(수정)_04-포장공_02-배수공" xfId="2488" xr:uid="{00000000-0005-0000-0000-0000B1350000}"/>
    <cellStyle name="콤_수량산출서(수정)_04-포장공_02-배수공 2" xfId="13174" xr:uid="{00000000-0005-0000-0000-0000B2350000}"/>
    <cellStyle name="콤_수량산출서(수정)_04-포장공_02-배수공_2.중곡빗물펌프장토공(BOX구간)" xfId="2489" xr:uid="{00000000-0005-0000-0000-0000B3350000}"/>
    <cellStyle name="콤_수량산출서(수정)_04-포장공_02-배수공_2.중곡빗물펌프장토공(BOX구간)_개소별_산출근거(1차_6차)_1차집계(080722)" xfId="2490" xr:uid="{00000000-0005-0000-0000-0000B4350000}"/>
    <cellStyle name="콤_수량산출서(수정)_04-포장공_02-배수공_2.중곡빗물펌프장토공(BOX구간)_기성청구내역서(1차지시)" xfId="2491" xr:uid="{00000000-0005-0000-0000-0000B5350000}"/>
    <cellStyle name="콤_수량산출서(수정)_04-포장공_02-배수공_개소별_산출근거(1차_6차)_1차집계(080722)" xfId="2492" xr:uid="{00000000-0005-0000-0000-0000B6350000}"/>
    <cellStyle name="콤_수량산출서(수정)_04-포장공_02-배수공_기성청구내역서(1차지시)" xfId="2493" xr:uid="{00000000-0005-0000-0000-0000B7350000}"/>
    <cellStyle name="콤_수량산출서(수정)_04-포장공_02-배수공_남측토공" xfId="2494" xr:uid="{00000000-0005-0000-0000-0000B8350000}"/>
    <cellStyle name="콤_수량산출서(수정)_04-포장공_02-배수공_남측토공_2.중곡빗물펌프장토공" xfId="2495" xr:uid="{00000000-0005-0000-0000-0000B9350000}"/>
    <cellStyle name="콤_수량산출서(수정)_04-포장공_02-배수공_남측토공_2.중곡빗물펌프장토공_개소별_산출근거(1차_6차)_1차집계(080722)" xfId="2496" xr:uid="{00000000-0005-0000-0000-0000BA350000}"/>
    <cellStyle name="콤_수량산출서(수정)_04-포장공_02-배수공_남측토공_2.중곡빗물펌프장토공_기성청구내역서(1차지시)" xfId="2497" xr:uid="{00000000-0005-0000-0000-0000BB350000}"/>
    <cellStyle name="콤_수량산출서(수정)_04-포장공_02-배수공_남측토공_개소별_산출근거(1차_6차)_1차집계(080722)" xfId="2498" xr:uid="{00000000-0005-0000-0000-0000BC350000}"/>
    <cellStyle name="콤_수량산출서(수정)_04-포장공_02-배수공_남측토공_기성청구내역서(1차지시)" xfId="2499" xr:uid="{00000000-0005-0000-0000-0000BD350000}"/>
    <cellStyle name="콤_수량산출서(수정)_04-포장공_02-배수공_남측토공_천호대로남측준공수량(토공)" xfId="2500" xr:uid="{00000000-0005-0000-0000-0000BE350000}"/>
    <cellStyle name="콤_수량산출서(수정)_04-포장공_02-배수공_남측토공_천호대로남측준공수량(토공)_개소별_산출근거(1차_6차)_1차집계(080722)" xfId="2501" xr:uid="{00000000-0005-0000-0000-0000BF350000}"/>
    <cellStyle name="콤_수량산출서(수정)_04-포장공_02-배수공_남측토공_천호대로남측준공수량(토공)_기성청구내역서(1차지시)" xfId="2502" xr:uid="{00000000-0005-0000-0000-0000C0350000}"/>
    <cellStyle name="콤_수량산출서(수정)_04-포장공_02-배수공_내역서(상도동159번지,김주성)" xfId="13175" xr:uid="{00000000-0005-0000-0000-0000C1350000}"/>
    <cellStyle name="콤_수량산출서(수정)_04-포장공_02-배수공_변경내역서" xfId="13176" xr:uid="{00000000-0005-0000-0000-0000C2350000}"/>
    <cellStyle name="콤_수량산출서(수정)_04-포장공_02-배수공_변경내역서4회" xfId="13177" xr:uid="{00000000-0005-0000-0000-0000C3350000}"/>
    <cellStyle name="콤_수량산출서(수정)_04-포장공_02-배수공_설계서" xfId="13178" xr:uid="{00000000-0005-0000-0000-0000C4350000}"/>
    <cellStyle name="콤_수량산출서(수정)_04-포장공_02-배수공_토공" xfId="2503" xr:uid="{00000000-0005-0000-0000-0000C5350000}"/>
    <cellStyle name="콤_수량산출서(수정)_04-포장공_02-배수공_토공_2.중곡빗물펌프장토공" xfId="2504" xr:uid="{00000000-0005-0000-0000-0000C6350000}"/>
    <cellStyle name="콤_수량산출서(수정)_04-포장공_02-배수공_토공_2.중곡빗물펌프장토공_개소별_산출근거(1차_6차)_1차집계(080722)" xfId="2505" xr:uid="{00000000-0005-0000-0000-0000C7350000}"/>
    <cellStyle name="콤_수량산출서(수정)_04-포장공_02-배수공_토공_2.중곡빗물펌프장토공_기성청구내역서(1차지시)" xfId="2506" xr:uid="{00000000-0005-0000-0000-0000C8350000}"/>
    <cellStyle name="콤_수량산출서(수정)_04-포장공_02-배수공_토공_개소별_산출근거(1차_6차)_1차집계(080722)" xfId="2507" xr:uid="{00000000-0005-0000-0000-0000C9350000}"/>
    <cellStyle name="콤_수량산출서(수정)_04-포장공_02-배수공_토공_기성청구내역서(1차지시)" xfId="2508" xr:uid="{00000000-0005-0000-0000-0000CA350000}"/>
    <cellStyle name="콤_수량산출서(수정)_04-포장공_02-배수공_토공_세종대우회토공" xfId="2509" xr:uid="{00000000-0005-0000-0000-0000CB350000}"/>
    <cellStyle name="콤_수량산출서(수정)_04-포장공_02-배수공_토공_세종대우회토공_개소별_산출근거(1차_6차)_1차집계(080722)" xfId="2510" xr:uid="{00000000-0005-0000-0000-0000CC350000}"/>
    <cellStyle name="콤_수량산출서(수정)_04-포장공_02-배수공_토공_세종대우회토공_기성청구내역서(1차지시)" xfId="2511" xr:uid="{00000000-0005-0000-0000-0000CD350000}"/>
    <cellStyle name="콤_수량산출서(수정)_04-포장공_02-배수공_토공_오거리토공" xfId="2512" xr:uid="{00000000-0005-0000-0000-0000CE350000}"/>
    <cellStyle name="콤_수량산출서(수정)_04-포장공_02-배수공_토공_오거리토공_개소별_산출근거(1차_6차)_1차집계(080722)" xfId="2513" xr:uid="{00000000-0005-0000-0000-0000CF350000}"/>
    <cellStyle name="콤_수량산출서(수정)_04-포장공_02-배수공_토공_오거리토공_기성청구내역서(1차지시)" xfId="2514" xr:uid="{00000000-0005-0000-0000-0000D0350000}"/>
    <cellStyle name="콤_수량산출서(수정)_04-포장공_02-배수공_토공_중곡빗물펌프장토공" xfId="2515" xr:uid="{00000000-0005-0000-0000-0000D1350000}"/>
    <cellStyle name="콤_수량산출서(수정)_04-포장공_02-배수공_토공_중곡빗물펌프장토공_개소별_산출근거(1차_6차)_1차집계(080722)" xfId="2516" xr:uid="{00000000-0005-0000-0000-0000D2350000}"/>
    <cellStyle name="콤_수량산출서(수정)_04-포장공_02-배수공_토공_중곡빗물펌프장토공_기성청구내역서(1차지시)" xfId="2517" xr:uid="{00000000-0005-0000-0000-0000D3350000}"/>
    <cellStyle name="콤_수량산출서(수정)_04-포장공_02-배수공_토공_중곡빗물펌프장토공1" xfId="2518" xr:uid="{00000000-0005-0000-0000-0000D4350000}"/>
    <cellStyle name="콤_수량산출서(수정)_04-포장공_02-배수공_토공_중곡빗물펌프장토공1_개소별_산출근거(1차_6차)_1차집계(080722)" xfId="2519" xr:uid="{00000000-0005-0000-0000-0000D5350000}"/>
    <cellStyle name="콤_수량산출서(수정)_04-포장공_02-배수공_토공_중곡빗물펌프장토공1_기성청구내역서(1차지시)" xfId="2520" xr:uid="{00000000-0005-0000-0000-0000D6350000}"/>
    <cellStyle name="콤_수량산출서(수정)_04-포장공_02-배수공_토공_중곡펌프장토공1" xfId="2521" xr:uid="{00000000-0005-0000-0000-0000D7350000}"/>
    <cellStyle name="콤_수량산출서(수정)_04-포장공_02-배수공_토공_중곡펌프장토공1_개소별_산출근거(1차_6차)_1차집계(080722)" xfId="2522" xr:uid="{00000000-0005-0000-0000-0000D8350000}"/>
    <cellStyle name="콤_수량산출서(수정)_04-포장공_02-배수공_토공_중곡펌프장토공1_기성청구내역서(1차지시)" xfId="2523" xr:uid="{00000000-0005-0000-0000-0000D9350000}"/>
    <cellStyle name="콤_수량산출서(수정)_04-포장공_02-배수공_토공_천호대로남측준공수량(토공)" xfId="2524" xr:uid="{00000000-0005-0000-0000-0000DA350000}"/>
    <cellStyle name="콤_수량산출서(수정)_04-포장공_02-배수공_토공_천호대로남측준공수량(토공)_개소별_산출근거(1차_6차)_1차집계(080722)" xfId="2525" xr:uid="{00000000-0005-0000-0000-0000DB350000}"/>
    <cellStyle name="콤_수량산출서(수정)_04-포장공_02-배수공_토공_천호대로남측준공수량(토공)_기성청구내역서(1차지시)" xfId="2526" xr:uid="{00000000-0005-0000-0000-0000DC350000}"/>
    <cellStyle name="콤_수량산출서(수정)_04-포장공_02-배수공_토공_한국화장품토공" xfId="2527" xr:uid="{00000000-0005-0000-0000-0000DD350000}"/>
    <cellStyle name="콤_수량산출서(수정)_04-포장공_02-배수공_토공_한국화장품토공_개소별_산출근거(1차_6차)_1차집계(080722)" xfId="2528" xr:uid="{00000000-0005-0000-0000-0000DE350000}"/>
    <cellStyle name="콤_수량산출서(수정)_04-포장공_02-배수공_토공_한국화장품토공_기성청구내역서(1차지시)" xfId="2529" xr:uid="{00000000-0005-0000-0000-0000DF350000}"/>
    <cellStyle name="콤_수량산출서(수정)_04-포장공_02-배수공_폐기물처리내역서" xfId="13179" xr:uid="{00000000-0005-0000-0000-0000E0350000}"/>
    <cellStyle name="콤_수량산출서(수정)_04-포장공_02-배수공_폐기물처리내역서_변경내역서" xfId="13180" xr:uid="{00000000-0005-0000-0000-0000E1350000}"/>
    <cellStyle name="콤_수량산출서(수정)_04-포장공_02-배수공_폐기물처리내역서_변경내역서4회" xfId="13181" xr:uid="{00000000-0005-0000-0000-0000E2350000}"/>
    <cellStyle name="콤_수량산출서(수정)_04-포장공_02-배수공_폐기물처리내역서_중앙로폐기물내역서" xfId="13182" xr:uid="{00000000-0005-0000-0000-0000E3350000}"/>
    <cellStyle name="콤_수량산출서(수정)_04-포장공_02-배수공_폐기물처리내역서_중앙로폐기물내역서_변경내역서" xfId="13183" xr:uid="{00000000-0005-0000-0000-0000E4350000}"/>
    <cellStyle name="콤_수량산출서(수정)_04-포장공_02-배수공_폐기물처리내역서_중앙로폐기물내역서_변경내역서4회" xfId="13184" xr:uid="{00000000-0005-0000-0000-0000E5350000}"/>
    <cellStyle name="콤_수량산출서(수정)_06-부대공_02-배수공" xfId="2530" xr:uid="{00000000-0005-0000-0000-0000E6350000}"/>
    <cellStyle name="콤_수량산출서(수정)_06-부대공_02-배수공 2" xfId="13185" xr:uid="{00000000-0005-0000-0000-0000E7350000}"/>
    <cellStyle name="콤_수량산출서(수정)_06-부대공_02-배수공_2.중곡빗물펌프장토공(BOX구간)" xfId="2531" xr:uid="{00000000-0005-0000-0000-0000E8350000}"/>
    <cellStyle name="콤_수량산출서(수정)_06-부대공_02-배수공_2.중곡빗물펌프장토공(BOX구간)_개소별_산출근거(1차_6차)_1차집계(080722)" xfId="2532" xr:uid="{00000000-0005-0000-0000-0000E9350000}"/>
    <cellStyle name="콤_수량산출서(수정)_06-부대공_02-배수공_2.중곡빗물펌프장토공(BOX구간)_기성청구내역서(1차지시)" xfId="2533" xr:uid="{00000000-0005-0000-0000-0000EA350000}"/>
    <cellStyle name="콤_수량산출서(수정)_06-부대공_02-배수공_개소별_산출근거(1차_6차)_1차집계(080722)" xfId="2534" xr:uid="{00000000-0005-0000-0000-0000EB350000}"/>
    <cellStyle name="콤_수량산출서(수정)_06-부대공_02-배수공_기성청구내역서(1차지시)" xfId="2535" xr:uid="{00000000-0005-0000-0000-0000EC350000}"/>
    <cellStyle name="콤_수량산출서(수정)_06-부대공_02-배수공_남측토공" xfId="2536" xr:uid="{00000000-0005-0000-0000-0000ED350000}"/>
    <cellStyle name="콤_수량산출서(수정)_06-부대공_02-배수공_남측토공_2.중곡빗물펌프장토공" xfId="2537" xr:uid="{00000000-0005-0000-0000-0000EE350000}"/>
    <cellStyle name="콤_수량산출서(수정)_06-부대공_02-배수공_남측토공_2.중곡빗물펌프장토공_개소별_산출근거(1차_6차)_1차집계(080722)" xfId="2538" xr:uid="{00000000-0005-0000-0000-0000EF350000}"/>
    <cellStyle name="콤_수량산출서(수정)_06-부대공_02-배수공_남측토공_2.중곡빗물펌프장토공_기성청구내역서(1차지시)" xfId="2539" xr:uid="{00000000-0005-0000-0000-0000F0350000}"/>
    <cellStyle name="콤_수량산출서(수정)_06-부대공_02-배수공_남측토공_개소별_산출근거(1차_6차)_1차집계(080722)" xfId="2540" xr:uid="{00000000-0005-0000-0000-0000F1350000}"/>
    <cellStyle name="콤_수량산출서(수정)_06-부대공_02-배수공_남측토공_기성청구내역서(1차지시)" xfId="2541" xr:uid="{00000000-0005-0000-0000-0000F2350000}"/>
    <cellStyle name="콤_수량산출서(수정)_06-부대공_02-배수공_남측토공_천호대로남측준공수량(토공)" xfId="2542" xr:uid="{00000000-0005-0000-0000-0000F3350000}"/>
    <cellStyle name="콤_수량산출서(수정)_06-부대공_02-배수공_남측토공_천호대로남측준공수량(토공)_개소별_산출근거(1차_6차)_1차집계(080722)" xfId="2543" xr:uid="{00000000-0005-0000-0000-0000F4350000}"/>
    <cellStyle name="콤_수량산출서(수정)_06-부대공_02-배수공_남측토공_천호대로남측준공수량(토공)_기성청구내역서(1차지시)" xfId="2544" xr:uid="{00000000-0005-0000-0000-0000F5350000}"/>
    <cellStyle name="콤_수량산출서(수정)_06-부대공_02-배수공_내역서(상도동159번지,김주성)" xfId="13186" xr:uid="{00000000-0005-0000-0000-0000F6350000}"/>
    <cellStyle name="콤_수량산출서(수정)_06-부대공_02-배수공_변경내역서" xfId="13187" xr:uid="{00000000-0005-0000-0000-0000F7350000}"/>
    <cellStyle name="콤_수량산출서(수정)_06-부대공_02-배수공_변경내역서4회" xfId="13188" xr:uid="{00000000-0005-0000-0000-0000F8350000}"/>
    <cellStyle name="콤_수량산출서(수정)_06-부대공_02-배수공_설계서" xfId="13189" xr:uid="{00000000-0005-0000-0000-0000F9350000}"/>
    <cellStyle name="콤_수량산출서(수정)_06-부대공_02-배수공_토공" xfId="2545" xr:uid="{00000000-0005-0000-0000-0000FA350000}"/>
    <cellStyle name="콤_수량산출서(수정)_06-부대공_02-배수공_토공_2.중곡빗물펌프장토공" xfId="2546" xr:uid="{00000000-0005-0000-0000-0000FB350000}"/>
    <cellStyle name="콤_수량산출서(수정)_06-부대공_02-배수공_토공_2.중곡빗물펌프장토공_개소별_산출근거(1차_6차)_1차집계(080722)" xfId="2547" xr:uid="{00000000-0005-0000-0000-0000FC350000}"/>
    <cellStyle name="콤_수량산출서(수정)_06-부대공_02-배수공_토공_2.중곡빗물펌프장토공_기성청구내역서(1차지시)" xfId="2548" xr:uid="{00000000-0005-0000-0000-0000FD350000}"/>
    <cellStyle name="콤_수량산출서(수정)_06-부대공_02-배수공_토공_개소별_산출근거(1차_6차)_1차집계(080722)" xfId="2549" xr:uid="{00000000-0005-0000-0000-0000FE350000}"/>
    <cellStyle name="콤_수량산출서(수정)_06-부대공_02-배수공_토공_기성청구내역서(1차지시)" xfId="2550" xr:uid="{00000000-0005-0000-0000-0000FF350000}"/>
    <cellStyle name="콤_수량산출서(수정)_06-부대공_02-배수공_토공_세종대우회토공" xfId="2551" xr:uid="{00000000-0005-0000-0000-000000360000}"/>
    <cellStyle name="콤_수량산출서(수정)_06-부대공_02-배수공_토공_세종대우회토공_개소별_산출근거(1차_6차)_1차집계(080722)" xfId="2552" xr:uid="{00000000-0005-0000-0000-000001360000}"/>
    <cellStyle name="콤_수량산출서(수정)_06-부대공_02-배수공_토공_세종대우회토공_기성청구내역서(1차지시)" xfId="2553" xr:uid="{00000000-0005-0000-0000-000002360000}"/>
    <cellStyle name="콤_수량산출서(수정)_06-부대공_02-배수공_토공_오거리토공" xfId="2554" xr:uid="{00000000-0005-0000-0000-000003360000}"/>
    <cellStyle name="콤_수량산출서(수정)_06-부대공_02-배수공_토공_오거리토공_개소별_산출근거(1차_6차)_1차집계(080722)" xfId="2555" xr:uid="{00000000-0005-0000-0000-000004360000}"/>
    <cellStyle name="콤_수량산출서(수정)_06-부대공_02-배수공_토공_오거리토공_기성청구내역서(1차지시)" xfId="2556" xr:uid="{00000000-0005-0000-0000-000005360000}"/>
    <cellStyle name="콤_수량산출서(수정)_06-부대공_02-배수공_토공_중곡빗물펌프장토공" xfId="2557" xr:uid="{00000000-0005-0000-0000-000006360000}"/>
    <cellStyle name="콤_수량산출서(수정)_06-부대공_02-배수공_토공_중곡빗물펌프장토공_개소별_산출근거(1차_6차)_1차집계(080722)" xfId="2558" xr:uid="{00000000-0005-0000-0000-000007360000}"/>
    <cellStyle name="콤_수량산출서(수정)_06-부대공_02-배수공_토공_중곡빗물펌프장토공_기성청구내역서(1차지시)" xfId="2559" xr:uid="{00000000-0005-0000-0000-000008360000}"/>
    <cellStyle name="콤_수량산출서(수정)_06-부대공_02-배수공_토공_중곡빗물펌프장토공1" xfId="2560" xr:uid="{00000000-0005-0000-0000-000009360000}"/>
    <cellStyle name="콤_수량산출서(수정)_06-부대공_02-배수공_토공_중곡빗물펌프장토공1_개소별_산출근거(1차_6차)_1차집계(080722)" xfId="2561" xr:uid="{00000000-0005-0000-0000-00000A360000}"/>
    <cellStyle name="콤_수량산출서(수정)_06-부대공_02-배수공_토공_중곡빗물펌프장토공1_기성청구내역서(1차지시)" xfId="2562" xr:uid="{00000000-0005-0000-0000-00000B360000}"/>
    <cellStyle name="콤_수량산출서(수정)_06-부대공_02-배수공_토공_중곡펌프장토공1" xfId="2563" xr:uid="{00000000-0005-0000-0000-00000C360000}"/>
    <cellStyle name="콤_수량산출서(수정)_06-부대공_02-배수공_토공_중곡펌프장토공1_개소별_산출근거(1차_6차)_1차집계(080722)" xfId="2564" xr:uid="{00000000-0005-0000-0000-00000D360000}"/>
    <cellStyle name="콤_수량산출서(수정)_06-부대공_02-배수공_토공_중곡펌프장토공1_기성청구내역서(1차지시)" xfId="2565" xr:uid="{00000000-0005-0000-0000-00000E360000}"/>
    <cellStyle name="콤_수량산출서(수정)_06-부대공_02-배수공_토공_천호대로남측준공수량(토공)" xfId="2566" xr:uid="{00000000-0005-0000-0000-00000F360000}"/>
    <cellStyle name="콤_수량산출서(수정)_06-부대공_02-배수공_토공_천호대로남측준공수량(토공)_개소별_산출근거(1차_6차)_1차집계(080722)" xfId="2567" xr:uid="{00000000-0005-0000-0000-000010360000}"/>
    <cellStyle name="콤_수량산출서(수정)_06-부대공_02-배수공_토공_천호대로남측준공수량(토공)_기성청구내역서(1차지시)" xfId="2568" xr:uid="{00000000-0005-0000-0000-000011360000}"/>
    <cellStyle name="콤_수량산출서(수정)_06-부대공_02-배수공_토공_한국화장품토공" xfId="2569" xr:uid="{00000000-0005-0000-0000-000012360000}"/>
    <cellStyle name="콤_수량산출서(수정)_06-부대공_02-배수공_토공_한국화장품토공_개소별_산출근거(1차_6차)_1차집계(080722)" xfId="2570" xr:uid="{00000000-0005-0000-0000-000013360000}"/>
    <cellStyle name="콤_수량산출서(수정)_06-부대공_02-배수공_토공_한국화장품토공_기성청구내역서(1차지시)" xfId="2571" xr:uid="{00000000-0005-0000-0000-000014360000}"/>
    <cellStyle name="콤_수량산출서(수정)_06-부대공_02-배수공_폐기물처리내역서" xfId="13190" xr:uid="{00000000-0005-0000-0000-000015360000}"/>
    <cellStyle name="콤_수량산출서(수정)_06-부대공_02-배수공_폐기물처리내역서_변경내역서" xfId="13191" xr:uid="{00000000-0005-0000-0000-000016360000}"/>
    <cellStyle name="콤_수량산출서(수정)_06-부대공_02-배수공_폐기물처리내역서_변경내역서4회" xfId="13192" xr:uid="{00000000-0005-0000-0000-000017360000}"/>
    <cellStyle name="콤_수량산출서(수정)_06-부대공_02-배수공_폐기물처리내역서_중앙로폐기물내역서" xfId="13193" xr:uid="{00000000-0005-0000-0000-000018360000}"/>
    <cellStyle name="콤_수량산출서(수정)_06-부대공_02-배수공_폐기물처리내역서_중앙로폐기물내역서_변경내역서" xfId="13194" xr:uid="{00000000-0005-0000-0000-000019360000}"/>
    <cellStyle name="콤_수량산출서(수정)_06-부대공_02-배수공_폐기물처리내역서_중앙로폐기물내역서_변경내역서4회" xfId="13195" xr:uid="{00000000-0005-0000-0000-00001A360000}"/>
    <cellStyle name="콤_수량산출서(수정)_2.중곡빗물펌프장토공(BOX구간)" xfId="2572" xr:uid="{00000000-0005-0000-0000-00001B360000}"/>
    <cellStyle name="콤_수량산출서(수정)_2.중곡빗물펌프장토공(BOX구간)_개소별_산출근거(1차_6차)_1차집계(080722)" xfId="2573" xr:uid="{00000000-0005-0000-0000-00001C360000}"/>
    <cellStyle name="콤_수량산출서(수정)_2.중곡빗물펌프장토공(BOX구간)_기성청구내역서(1차지시)" xfId="2574" xr:uid="{00000000-0005-0000-0000-00001D360000}"/>
    <cellStyle name="콤_수량산출서(수정)_개소별_산출근거(1차_6차)_1차집계(080722)" xfId="2575" xr:uid="{00000000-0005-0000-0000-00001E360000}"/>
    <cellStyle name="콤_수량산출서(수정)_기성청구내역서(1차지시)" xfId="2576" xr:uid="{00000000-0005-0000-0000-00001F360000}"/>
    <cellStyle name="콤_수량산출서(수정)_변경내역서" xfId="13196" xr:uid="{00000000-0005-0000-0000-000020360000}"/>
    <cellStyle name="콤_수량산출서(수정)_변경내역서4회" xfId="13197" xr:uid="{00000000-0005-0000-0000-000021360000}"/>
    <cellStyle name="콤_수량산출서(수정)_오수공" xfId="2577" xr:uid="{00000000-0005-0000-0000-000022360000}"/>
    <cellStyle name="콤_수량산출서(수정)_오수공_2.중곡빗물펌프장토공(BOX구간)" xfId="2578" xr:uid="{00000000-0005-0000-0000-000023360000}"/>
    <cellStyle name="콤_수량산출서(수정)_오수공_2.중곡빗물펌프장토공(BOX구간)_개소별_산출근거(1차_6차)_1차집계(080722)" xfId="2579" xr:uid="{00000000-0005-0000-0000-000024360000}"/>
    <cellStyle name="콤_수량산출서(수정)_오수공_2.중곡빗물펌프장토공(BOX구간)_기성청구내역서(1차지시)" xfId="2580" xr:uid="{00000000-0005-0000-0000-000025360000}"/>
    <cellStyle name="콤_수량산출서(수정)_오수공_개소별_산출근거(1차_6차)_1차집계(080722)" xfId="2581" xr:uid="{00000000-0005-0000-0000-000026360000}"/>
    <cellStyle name="콤_수량산출서(수정)_오수공_기성청구내역서(1차지시)" xfId="2582" xr:uid="{00000000-0005-0000-0000-000027360000}"/>
    <cellStyle name="콤_수량산출서(수정)_오수공_오수공" xfId="2583" xr:uid="{00000000-0005-0000-0000-000028360000}"/>
    <cellStyle name="콤_수량산출서(수정)_오수공_오수공_2.중곡빗물펌프장토공(BOX구간)" xfId="2584" xr:uid="{00000000-0005-0000-0000-000029360000}"/>
    <cellStyle name="콤_수량산출서(수정)_오수공_오수공_2.중곡빗물펌프장토공(BOX구간)_개소별_산출근거(1차_6차)_1차집계(080722)" xfId="2585" xr:uid="{00000000-0005-0000-0000-00002A360000}"/>
    <cellStyle name="콤_수량산출서(수정)_오수공_오수공_2.중곡빗물펌프장토공(BOX구간)_기성청구내역서(1차지시)" xfId="2586" xr:uid="{00000000-0005-0000-0000-00002B360000}"/>
    <cellStyle name="콤_수량산출서(수정)_오수공_오수공_개소별_산출근거(1차_6차)_1차집계(080722)" xfId="2587" xr:uid="{00000000-0005-0000-0000-00002C360000}"/>
    <cellStyle name="콤_수량산출서(수정)_오수공_오수공_기성청구내역서(1차지시)" xfId="2588" xr:uid="{00000000-0005-0000-0000-00002D360000}"/>
    <cellStyle name="콤_수량산출서(수정)_오수공_오수공1" xfId="2589" xr:uid="{00000000-0005-0000-0000-00002E360000}"/>
    <cellStyle name="콤_수량산출서(수정)_오수공_오수공1_2.중곡빗물펌프장토공(BOX구간)" xfId="2590" xr:uid="{00000000-0005-0000-0000-00002F360000}"/>
    <cellStyle name="콤_수량산출서(수정)_오수공_오수공1_2.중곡빗물펌프장토공(BOX구간)_개소별_산출근거(1차_6차)_1차집계(080722)" xfId="2591" xr:uid="{00000000-0005-0000-0000-000030360000}"/>
    <cellStyle name="콤_수량산출서(수정)_오수공_오수공1_2.중곡빗물펌프장토공(BOX구간)_기성청구내역서(1차지시)" xfId="2592" xr:uid="{00000000-0005-0000-0000-000031360000}"/>
    <cellStyle name="콤_수량산출서(수정)_오수공_오수공1_개소별_산출근거(1차_6차)_1차집계(080722)" xfId="2593" xr:uid="{00000000-0005-0000-0000-000032360000}"/>
    <cellStyle name="콤_수량산출서(수정)_오수공_오수공1_기성청구내역서(1차지시)" xfId="2594" xr:uid="{00000000-0005-0000-0000-000033360000}"/>
    <cellStyle name="콤_수량산출서(수정)_폐기물처리내역서" xfId="13198" xr:uid="{00000000-0005-0000-0000-000034360000}"/>
    <cellStyle name="콤_수량산출서(수정)_폐기물처리내역서_변경내역서" xfId="13199" xr:uid="{00000000-0005-0000-0000-000035360000}"/>
    <cellStyle name="콤_수량산출서(수정)_폐기물처리내역서_변경내역서4회" xfId="13200" xr:uid="{00000000-0005-0000-0000-000036360000}"/>
    <cellStyle name="콤_수량산출서(수정)_폐기물처리내역서_중앙로폐기물내역서" xfId="13201" xr:uid="{00000000-0005-0000-0000-000037360000}"/>
    <cellStyle name="콤_수량산출서(수정)_폐기물처리내역서_중앙로폐기물내역서_변경내역서" xfId="13202" xr:uid="{00000000-0005-0000-0000-000038360000}"/>
    <cellStyle name="콤_수량산출서(수정)_폐기물처리내역서_중앙로폐기물내역서_변경내역서4회" xfId="13203" xr:uid="{00000000-0005-0000-0000-000039360000}"/>
    <cellStyle name="콤_신성교회" xfId="13204" xr:uid="{00000000-0005-0000-0000-00003A360000}"/>
    <cellStyle name="콤_신성교회_BOOK1" xfId="13205" xr:uid="{00000000-0005-0000-0000-00003B360000}"/>
    <cellStyle name="콤_신성교회_BOOK1_제연계산서4BL" xfId="13206" xr:uid="{00000000-0005-0000-0000-00003C360000}"/>
    <cellStyle name="콤_신성교회_아파트" xfId="13207" xr:uid="{00000000-0005-0000-0000-00003D360000}"/>
    <cellStyle name="콤_신성교회_에너지절약계획서(파주운정A14BL)" xfId="13208" xr:uid="{00000000-0005-0000-0000-00003E360000}"/>
    <cellStyle name="콤_신성교회_제연계산서4BL" xfId="13209" xr:uid="{00000000-0005-0000-0000-00003F360000}"/>
    <cellStyle name="콤_아파트" xfId="13210" xr:uid="{00000000-0005-0000-0000-000040360000}"/>
    <cellStyle name="콤_에너지절약계획서(파주운정A14BL)" xfId="13211" xr:uid="{00000000-0005-0000-0000-000041360000}"/>
    <cellStyle name="콤_오수공" xfId="2595" xr:uid="{00000000-0005-0000-0000-000042360000}"/>
    <cellStyle name="콤_오수공_2.중곡빗물펌프장토공(BOX구간)" xfId="2596" xr:uid="{00000000-0005-0000-0000-000043360000}"/>
    <cellStyle name="콤_오수공_2.중곡빗물펌프장토공(BOX구간)_개소별_산출근거(1차_6차)_1차집계(080722)" xfId="2597" xr:uid="{00000000-0005-0000-0000-000044360000}"/>
    <cellStyle name="콤_오수공_2.중곡빗물펌프장토공(BOX구간)_기성청구내역서(1차지시)" xfId="2598" xr:uid="{00000000-0005-0000-0000-000045360000}"/>
    <cellStyle name="콤_오수공_개소별_산출근거(1차_6차)_1차집계(080722)" xfId="2599" xr:uid="{00000000-0005-0000-0000-000046360000}"/>
    <cellStyle name="콤_오수공_기성청구내역서(1차지시)" xfId="2600" xr:uid="{00000000-0005-0000-0000-000047360000}"/>
    <cellStyle name="콤_오수공_오수공" xfId="2601" xr:uid="{00000000-0005-0000-0000-000048360000}"/>
    <cellStyle name="콤_오수공_오수공_2.중곡빗물펌프장토공(BOX구간)" xfId="2602" xr:uid="{00000000-0005-0000-0000-000049360000}"/>
    <cellStyle name="콤_오수공_오수공_2.중곡빗물펌프장토공(BOX구간)_개소별_산출근거(1차_6차)_1차집계(080722)" xfId="2603" xr:uid="{00000000-0005-0000-0000-00004A360000}"/>
    <cellStyle name="콤_오수공_오수공_2.중곡빗물펌프장토공(BOX구간)_기성청구내역서(1차지시)" xfId="2604" xr:uid="{00000000-0005-0000-0000-00004B360000}"/>
    <cellStyle name="콤_오수공_오수공_개소별_산출근거(1차_6차)_1차집계(080722)" xfId="2605" xr:uid="{00000000-0005-0000-0000-00004C360000}"/>
    <cellStyle name="콤_오수공_오수공_기성청구내역서(1차지시)" xfId="2606" xr:uid="{00000000-0005-0000-0000-00004D360000}"/>
    <cellStyle name="콤_오수공_오수공1" xfId="2607" xr:uid="{00000000-0005-0000-0000-00004E360000}"/>
    <cellStyle name="콤_오수공_오수공1_2.중곡빗물펌프장토공(BOX구간)" xfId="2608" xr:uid="{00000000-0005-0000-0000-00004F360000}"/>
    <cellStyle name="콤_오수공_오수공1_2.중곡빗물펌프장토공(BOX구간)_개소별_산출근거(1차_6차)_1차집계(080722)" xfId="2609" xr:uid="{00000000-0005-0000-0000-000050360000}"/>
    <cellStyle name="콤_오수공_오수공1_2.중곡빗물펌프장토공(BOX구간)_기성청구내역서(1차지시)" xfId="2610" xr:uid="{00000000-0005-0000-0000-000051360000}"/>
    <cellStyle name="콤_오수공_오수공1_개소별_산출근거(1차_6차)_1차집계(080722)" xfId="2611" xr:uid="{00000000-0005-0000-0000-000052360000}"/>
    <cellStyle name="콤_오수공_오수공1_기성청구내역서(1차지시)" xfId="2612" xr:uid="{00000000-0005-0000-0000-000053360000}"/>
    <cellStyle name="콤_제연계산서3BL" xfId="13212" xr:uid="{00000000-0005-0000-0000-000054360000}"/>
    <cellStyle name="콤_제연계산서3BL_제연계산서4BL" xfId="13213" xr:uid="{00000000-0005-0000-0000-000055360000}"/>
    <cellStyle name="콤_폐기물처리내역서" xfId="13214" xr:uid="{00000000-0005-0000-0000-000056360000}"/>
    <cellStyle name="콤_폐기물처리내역서_변경내역서" xfId="13215" xr:uid="{00000000-0005-0000-0000-000057360000}"/>
    <cellStyle name="콤_폐기물처리내역서_변경내역서4회" xfId="13216" xr:uid="{00000000-0005-0000-0000-000058360000}"/>
    <cellStyle name="콤_폐기물처리내역서_중앙로폐기물내역서" xfId="13217" xr:uid="{00000000-0005-0000-0000-000059360000}"/>
    <cellStyle name="콤_폐기물처리내역서_중앙로폐기물내역서_변경내역서" xfId="13218" xr:uid="{00000000-0005-0000-0000-00005A360000}"/>
    <cellStyle name="콤_폐기물처리내역서_중앙로폐기물내역서_변경내역서4회" xfId="13219" xr:uid="{00000000-0005-0000-0000-00005B360000}"/>
    <cellStyle name="콤마" xfId="2613" xr:uid="{00000000-0005-0000-0000-00005C360000}"/>
    <cellStyle name="콤마 [" xfId="2614" xr:uid="{00000000-0005-0000-0000-00005D360000}"/>
    <cellStyle name="콤마 [ 2" xfId="2615" xr:uid="{00000000-0005-0000-0000-00005E360000}"/>
    <cellStyle name="콤마 [ 2 2" xfId="13221" xr:uid="{00000000-0005-0000-0000-00005F360000}"/>
    <cellStyle name="콤마 [ 2 3" xfId="15724" xr:uid="{00000000-0005-0000-0000-000060360000}"/>
    <cellStyle name="콤마 [ 2 4" xfId="15255" xr:uid="{00000000-0005-0000-0000-000061360000}"/>
    <cellStyle name="콤마 [ 2 5" xfId="14694" xr:uid="{00000000-0005-0000-0000-000062360000}"/>
    <cellStyle name="콤마 [ 2 6" xfId="14221" xr:uid="{00000000-0005-0000-0000-000063360000}"/>
    <cellStyle name="콤마 [ 3" xfId="13220" xr:uid="{00000000-0005-0000-0000-000064360000}"/>
    <cellStyle name="콤마 [#]" xfId="2616" xr:uid="{00000000-0005-0000-0000-000065360000}"/>
    <cellStyle name="콤마 [#] 2" xfId="13222" xr:uid="{00000000-0005-0000-0000-000066360000}"/>
    <cellStyle name="콤마 []" xfId="2617" xr:uid="{00000000-0005-0000-0000-000067360000}"/>
    <cellStyle name="콤마 [] 2" xfId="13223" xr:uid="{00000000-0005-0000-0000-000068360000}"/>
    <cellStyle name="콤마 [_수량산출" xfId="2618" xr:uid="{00000000-0005-0000-0000-000069360000}"/>
    <cellStyle name="콤마 [0.00]" xfId="7402" xr:uid="{00000000-0005-0000-0000-00006A360000}"/>
    <cellStyle name="콤마 [0.00] 2" xfId="13224" xr:uid="{00000000-0005-0000-0000-00006B360000}"/>
    <cellStyle name="콤마 [0]" xfId="2619" xr:uid="{00000000-0005-0000-0000-00006C360000}"/>
    <cellStyle name="콤마 [0] 2" xfId="13226" xr:uid="{00000000-0005-0000-0000-00006D360000}"/>
    <cellStyle name="콤마 [0] 3" xfId="13227" xr:uid="{00000000-0005-0000-0000-00006E360000}"/>
    <cellStyle name="콤마 [0] 4" xfId="13225" xr:uid="{00000000-0005-0000-0000-00006F360000}"/>
    <cellStyle name="콤마 [0] 5" xfId="15725" xr:uid="{00000000-0005-0000-0000-000070360000}"/>
    <cellStyle name="콤마 [0] 6" xfId="17096" xr:uid="{00000000-0005-0000-0000-000071360000}"/>
    <cellStyle name="콤마 [0] 7" xfId="14695" xr:uid="{00000000-0005-0000-0000-000072360000}"/>
    <cellStyle name="콤마 [0] 8" xfId="14222" xr:uid="{00000000-0005-0000-0000-000073360000}"/>
    <cellStyle name="콤마 [0]_  종  합  " xfId="13228" xr:uid="{00000000-0005-0000-0000-000074360000}"/>
    <cellStyle name="콤마 [0]기기자재비" xfId="2620" xr:uid="{00000000-0005-0000-0000-000075360000}"/>
    <cellStyle name="콤마 [0]기기자재비 2" xfId="13229" xr:uid="{00000000-0005-0000-0000-000076360000}"/>
    <cellStyle name="콤마 [000]" xfId="13230" xr:uid="{00000000-0005-0000-0000-000077360000}"/>
    <cellStyle name="콤마 [1]" xfId="2621" xr:uid="{00000000-0005-0000-0000-000078360000}"/>
    <cellStyle name="콤마 [1] 2" xfId="13232" xr:uid="{00000000-0005-0000-0000-000079360000}"/>
    <cellStyle name="콤마 [1] 3" xfId="13231" xr:uid="{00000000-0005-0000-0000-00007A360000}"/>
    <cellStyle name="콤마 [2]" xfId="2622" xr:uid="{00000000-0005-0000-0000-00007B360000}"/>
    <cellStyle name="콤마 [2] 2" xfId="2623" xr:uid="{00000000-0005-0000-0000-00007C360000}"/>
    <cellStyle name="콤마 [2] 2 2" xfId="13235" xr:uid="{00000000-0005-0000-0000-00007D360000}"/>
    <cellStyle name="콤마 [2] 2 3" xfId="13236" xr:uid="{00000000-0005-0000-0000-00007E360000}"/>
    <cellStyle name="콤마 [2] 2 4" xfId="13234" xr:uid="{00000000-0005-0000-0000-00007F360000}"/>
    <cellStyle name="콤마 [2] 3" xfId="13237" xr:uid="{00000000-0005-0000-0000-000080360000}"/>
    <cellStyle name="콤마 [2] 3 2" xfId="13238" xr:uid="{00000000-0005-0000-0000-000081360000}"/>
    <cellStyle name="콤마 [2] 4" xfId="13239" xr:uid="{00000000-0005-0000-0000-000082360000}"/>
    <cellStyle name="콤마 [2] 5" xfId="13233" xr:uid="{00000000-0005-0000-0000-000083360000}"/>
    <cellStyle name="콤마 [20]" xfId="13240" xr:uid="{00000000-0005-0000-0000-000084360000}"/>
    <cellStyle name="콤마 [3]" xfId="13241" xr:uid="{00000000-0005-0000-0000-000085360000}"/>
    <cellStyle name="콤마 [금액]" xfId="2624" xr:uid="{00000000-0005-0000-0000-000086360000}"/>
    <cellStyle name="콤마 [금액] 2" xfId="13242" xr:uid="{00000000-0005-0000-0000-000087360000}"/>
    <cellStyle name="콤마 [소수]" xfId="2625" xr:uid="{00000000-0005-0000-0000-000088360000}"/>
    <cellStyle name="콤마 [소수] 2" xfId="13243" xr:uid="{00000000-0005-0000-0000-000089360000}"/>
    <cellStyle name="콤마 [수량]" xfId="2626" xr:uid="{00000000-0005-0000-0000-00008A360000}"/>
    <cellStyle name="콤마 [수량] 2" xfId="13244" xr:uid="{00000000-0005-0000-0000-00008B360000}"/>
    <cellStyle name="콤마 1" xfId="2627" xr:uid="{00000000-0005-0000-0000-00008C360000}"/>
    <cellStyle name="콤마 1 2" xfId="7403" xr:uid="{00000000-0005-0000-0000-00008D360000}"/>
    <cellStyle name="콤마 1 3" xfId="13245" xr:uid="{00000000-0005-0000-0000-00008E360000}"/>
    <cellStyle name="콤마(1)" xfId="2628" xr:uid="{00000000-0005-0000-0000-00008F360000}"/>
    <cellStyle name="콤마(1) 2" xfId="13246" xr:uid="{00000000-0005-0000-0000-000090360000}"/>
    <cellStyle name="콤마[ ]" xfId="2629" xr:uid="{00000000-0005-0000-0000-000091360000}"/>
    <cellStyle name="콤마[ ] 2" xfId="7404" xr:uid="{00000000-0005-0000-0000-000092360000}"/>
    <cellStyle name="콤마[ ] 3" xfId="13247" xr:uid="{00000000-0005-0000-0000-000093360000}"/>
    <cellStyle name="콤마[*]" xfId="2630" xr:uid="{00000000-0005-0000-0000-000094360000}"/>
    <cellStyle name="콤마[*] 2" xfId="7405" xr:uid="{00000000-0005-0000-0000-000095360000}"/>
    <cellStyle name="콤마[*] 3" xfId="13248" xr:uid="{00000000-0005-0000-0000-000096360000}"/>
    <cellStyle name="콤마[,]" xfId="2631" xr:uid="{00000000-0005-0000-0000-000097360000}"/>
    <cellStyle name="콤마[,] 2" xfId="13249" xr:uid="{00000000-0005-0000-0000-000098360000}"/>
    <cellStyle name="콤마[.]" xfId="2632" xr:uid="{00000000-0005-0000-0000-000099360000}"/>
    <cellStyle name="콤마[.] 2" xfId="7406" xr:uid="{00000000-0005-0000-0000-00009A360000}"/>
    <cellStyle name="콤마[.] 3" xfId="13250" xr:uid="{00000000-0005-0000-0000-00009B360000}"/>
    <cellStyle name="콤마[0]" xfId="2633" xr:uid="{00000000-0005-0000-0000-00009C360000}"/>
    <cellStyle name="콤마[0] 2" xfId="7407" xr:uid="{00000000-0005-0000-0000-00009D360000}"/>
    <cellStyle name="콤마[0] 3" xfId="13251" xr:uid="{00000000-0005-0000-0000-00009E360000}"/>
    <cellStyle name="콤마_  종  합" xfId="13252" xr:uid="{00000000-0005-0000-0000-00009F360000}"/>
    <cellStyle name="콤마숫자" xfId="13253" xr:uid="{00000000-0005-0000-0000-0000A0360000}"/>
    <cellStyle name="타이틀" xfId="7408" xr:uid="{00000000-0005-0000-0000-0000A1360000}"/>
    <cellStyle name="타이틀 2" xfId="13254" xr:uid="{00000000-0005-0000-0000-0000A2360000}"/>
    <cellStyle name="토공" xfId="13255" xr:uid="{00000000-0005-0000-0000-0000A3360000}"/>
    <cellStyle name="통" xfId="2634" xr:uid="{00000000-0005-0000-0000-0000A4360000}"/>
    <cellStyle name="통 2" xfId="2635" xr:uid="{00000000-0005-0000-0000-0000A5360000}"/>
    <cellStyle name="통 2 2" xfId="13257" xr:uid="{00000000-0005-0000-0000-0000A6360000}"/>
    <cellStyle name="통 2 3" xfId="15726" xr:uid="{00000000-0005-0000-0000-0000A7360000}"/>
    <cellStyle name="통 2 4" xfId="17095" xr:uid="{00000000-0005-0000-0000-0000A8360000}"/>
    <cellStyle name="통 2 5" xfId="16608" xr:uid="{00000000-0005-0000-0000-0000A9360000}"/>
    <cellStyle name="통 2 6" xfId="14223" xr:uid="{00000000-0005-0000-0000-0000AA360000}"/>
    <cellStyle name="통 3" xfId="13256" xr:uid="{00000000-0005-0000-0000-0000AB360000}"/>
    <cellStyle name="통_0.주요자재및 총괄집계표" xfId="2636" xr:uid="{00000000-0005-0000-0000-0000AC360000}"/>
    <cellStyle name="통_0.주요자재및 총괄집계표 2" xfId="15727" xr:uid="{00000000-0005-0000-0000-0000AD360000}"/>
    <cellStyle name="통_0.주요자재및 총괄집계표 3" xfId="17094" xr:uid="{00000000-0005-0000-0000-0000AE360000}"/>
    <cellStyle name="통_0.주요자재및 총괄집계표 4" xfId="16609" xr:uid="{00000000-0005-0000-0000-0000AF360000}"/>
    <cellStyle name="통_0.주요자재및 총괄집계표 5" xfId="14224" xr:uid="{00000000-0005-0000-0000-0000B0360000}"/>
    <cellStyle name="통_01-토공_02-배수공" xfId="2637" xr:uid="{00000000-0005-0000-0000-0000B1360000}"/>
    <cellStyle name="통_01-토공_02-배수공 2" xfId="13258" xr:uid="{00000000-0005-0000-0000-0000B2360000}"/>
    <cellStyle name="통_01-토공_02-배수공_2.중곡빗물펌프장토공(BOX구간)" xfId="2638" xr:uid="{00000000-0005-0000-0000-0000B3360000}"/>
    <cellStyle name="통_01-토공_02-배수공_2.중곡빗물펌프장토공(BOX구간)_개소별_산출근거(1차_6차)_1차집계(080722)" xfId="2639" xr:uid="{00000000-0005-0000-0000-0000B4360000}"/>
    <cellStyle name="통_01-토공_02-배수공_2.중곡빗물펌프장토공(BOX구간)_기성청구내역서(1차지시)" xfId="2640" xr:uid="{00000000-0005-0000-0000-0000B5360000}"/>
    <cellStyle name="통_01-토공_02-배수공_개소별_산출근거(1차_6차)_1차집계(080722)" xfId="2641" xr:uid="{00000000-0005-0000-0000-0000B6360000}"/>
    <cellStyle name="통_01-토공_02-배수공_기성청구내역서(1차지시)" xfId="2642" xr:uid="{00000000-0005-0000-0000-0000B7360000}"/>
    <cellStyle name="통_01-토공_02-배수공_남측토공" xfId="2643" xr:uid="{00000000-0005-0000-0000-0000B8360000}"/>
    <cellStyle name="통_01-토공_02-배수공_남측토공_2.중곡빗물펌프장토공" xfId="2644" xr:uid="{00000000-0005-0000-0000-0000B9360000}"/>
    <cellStyle name="통_01-토공_02-배수공_남측토공_2.중곡빗물펌프장토공_개소별_산출근거(1차_6차)_1차집계(080722)" xfId="2645" xr:uid="{00000000-0005-0000-0000-0000BA360000}"/>
    <cellStyle name="통_01-토공_02-배수공_남측토공_2.중곡빗물펌프장토공_기성청구내역서(1차지시)" xfId="2646" xr:uid="{00000000-0005-0000-0000-0000BB360000}"/>
    <cellStyle name="통_01-토공_02-배수공_남측토공_개소별_산출근거(1차_6차)_1차집계(080722)" xfId="2647" xr:uid="{00000000-0005-0000-0000-0000BC360000}"/>
    <cellStyle name="통_01-토공_02-배수공_남측토공_기성청구내역서(1차지시)" xfId="2648" xr:uid="{00000000-0005-0000-0000-0000BD360000}"/>
    <cellStyle name="통_01-토공_02-배수공_남측토공_천호대로남측준공수량(토공)" xfId="2649" xr:uid="{00000000-0005-0000-0000-0000BE360000}"/>
    <cellStyle name="통_01-토공_02-배수공_남측토공_천호대로남측준공수량(토공)_개소별_산출근거(1차_6차)_1차집계(080722)" xfId="2650" xr:uid="{00000000-0005-0000-0000-0000BF360000}"/>
    <cellStyle name="통_01-토공_02-배수공_남측토공_천호대로남측준공수량(토공)_기성청구내역서(1차지시)" xfId="2651" xr:uid="{00000000-0005-0000-0000-0000C0360000}"/>
    <cellStyle name="통_01-토공_02-배수공_내역서(상도동159번지,김주성)" xfId="13259" xr:uid="{00000000-0005-0000-0000-0000C1360000}"/>
    <cellStyle name="통_01-토공_02-배수공_변경내역서" xfId="13260" xr:uid="{00000000-0005-0000-0000-0000C2360000}"/>
    <cellStyle name="통_01-토공_02-배수공_변경내역서4회" xfId="13261" xr:uid="{00000000-0005-0000-0000-0000C3360000}"/>
    <cellStyle name="통_01-토공_02-배수공_설계서" xfId="13262" xr:uid="{00000000-0005-0000-0000-0000C4360000}"/>
    <cellStyle name="통_01-토공_02-배수공_토공" xfId="2652" xr:uid="{00000000-0005-0000-0000-0000C5360000}"/>
    <cellStyle name="통_01-토공_02-배수공_토공_2.중곡빗물펌프장토공" xfId="2653" xr:uid="{00000000-0005-0000-0000-0000C6360000}"/>
    <cellStyle name="통_01-토공_02-배수공_토공_2.중곡빗물펌프장토공_개소별_산출근거(1차_6차)_1차집계(080722)" xfId="2654" xr:uid="{00000000-0005-0000-0000-0000C7360000}"/>
    <cellStyle name="통_01-토공_02-배수공_토공_2.중곡빗물펌프장토공_기성청구내역서(1차지시)" xfId="2655" xr:uid="{00000000-0005-0000-0000-0000C8360000}"/>
    <cellStyle name="통_01-토공_02-배수공_토공_개소별_산출근거(1차_6차)_1차집계(080722)" xfId="2656" xr:uid="{00000000-0005-0000-0000-0000C9360000}"/>
    <cellStyle name="통_01-토공_02-배수공_토공_기성청구내역서(1차지시)" xfId="2657" xr:uid="{00000000-0005-0000-0000-0000CA360000}"/>
    <cellStyle name="통_01-토공_02-배수공_토공_세종대우회토공" xfId="2658" xr:uid="{00000000-0005-0000-0000-0000CB360000}"/>
    <cellStyle name="통_01-토공_02-배수공_토공_세종대우회토공_개소별_산출근거(1차_6차)_1차집계(080722)" xfId="2659" xr:uid="{00000000-0005-0000-0000-0000CC360000}"/>
    <cellStyle name="통_01-토공_02-배수공_토공_세종대우회토공_기성청구내역서(1차지시)" xfId="2660" xr:uid="{00000000-0005-0000-0000-0000CD360000}"/>
    <cellStyle name="통_01-토공_02-배수공_토공_오거리토공" xfId="2661" xr:uid="{00000000-0005-0000-0000-0000CE360000}"/>
    <cellStyle name="통_01-토공_02-배수공_토공_오거리토공_개소별_산출근거(1차_6차)_1차집계(080722)" xfId="2662" xr:uid="{00000000-0005-0000-0000-0000CF360000}"/>
    <cellStyle name="통_01-토공_02-배수공_토공_오거리토공_기성청구내역서(1차지시)" xfId="2663" xr:uid="{00000000-0005-0000-0000-0000D0360000}"/>
    <cellStyle name="통_01-토공_02-배수공_토공_중곡빗물펌프장토공" xfId="2664" xr:uid="{00000000-0005-0000-0000-0000D1360000}"/>
    <cellStyle name="통_01-토공_02-배수공_토공_중곡빗물펌프장토공_개소별_산출근거(1차_6차)_1차집계(080722)" xfId="2665" xr:uid="{00000000-0005-0000-0000-0000D2360000}"/>
    <cellStyle name="통_01-토공_02-배수공_토공_중곡빗물펌프장토공_기성청구내역서(1차지시)" xfId="2666" xr:uid="{00000000-0005-0000-0000-0000D3360000}"/>
    <cellStyle name="통_01-토공_02-배수공_토공_중곡빗물펌프장토공1" xfId="2667" xr:uid="{00000000-0005-0000-0000-0000D4360000}"/>
    <cellStyle name="통_01-토공_02-배수공_토공_중곡빗물펌프장토공1_개소별_산출근거(1차_6차)_1차집계(080722)" xfId="2668" xr:uid="{00000000-0005-0000-0000-0000D5360000}"/>
    <cellStyle name="통_01-토공_02-배수공_토공_중곡빗물펌프장토공1_기성청구내역서(1차지시)" xfId="2669" xr:uid="{00000000-0005-0000-0000-0000D6360000}"/>
    <cellStyle name="통_01-토공_02-배수공_토공_중곡펌프장토공1" xfId="2670" xr:uid="{00000000-0005-0000-0000-0000D7360000}"/>
    <cellStyle name="통_01-토공_02-배수공_토공_중곡펌프장토공1_개소별_산출근거(1차_6차)_1차집계(080722)" xfId="2671" xr:uid="{00000000-0005-0000-0000-0000D8360000}"/>
    <cellStyle name="통_01-토공_02-배수공_토공_중곡펌프장토공1_기성청구내역서(1차지시)" xfId="2672" xr:uid="{00000000-0005-0000-0000-0000D9360000}"/>
    <cellStyle name="통_01-토공_02-배수공_토공_천호대로남측준공수량(토공)" xfId="2673" xr:uid="{00000000-0005-0000-0000-0000DA360000}"/>
    <cellStyle name="통_01-토공_02-배수공_토공_천호대로남측준공수량(토공)_개소별_산출근거(1차_6차)_1차집계(080722)" xfId="2674" xr:uid="{00000000-0005-0000-0000-0000DB360000}"/>
    <cellStyle name="통_01-토공_02-배수공_토공_천호대로남측준공수량(토공)_기성청구내역서(1차지시)" xfId="2675" xr:uid="{00000000-0005-0000-0000-0000DC360000}"/>
    <cellStyle name="통_01-토공_02-배수공_토공_한국화장품토공" xfId="2676" xr:uid="{00000000-0005-0000-0000-0000DD360000}"/>
    <cellStyle name="통_01-토공_02-배수공_토공_한국화장품토공_개소별_산출근거(1차_6차)_1차집계(080722)" xfId="2677" xr:uid="{00000000-0005-0000-0000-0000DE360000}"/>
    <cellStyle name="통_01-토공_02-배수공_토공_한국화장품토공_기성청구내역서(1차지시)" xfId="2678" xr:uid="{00000000-0005-0000-0000-0000DF360000}"/>
    <cellStyle name="통_01-토공_02-배수공_폐기물처리내역서" xfId="13263" xr:uid="{00000000-0005-0000-0000-0000E0360000}"/>
    <cellStyle name="통_01-토공_02-배수공_폐기물처리내역서_변경내역서" xfId="13264" xr:uid="{00000000-0005-0000-0000-0000E1360000}"/>
    <cellStyle name="통_01-토공_02-배수공_폐기물처리내역서_변경내역서4회" xfId="13265" xr:uid="{00000000-0005-0000-0000-0000E2360000}"/>
    <cellStyle name="통_01-토공_02-배수공_폐기물처리내역서_중앙로폐기물내역서" xfId="13266" xr:uid="{00000000-0005-0000-0000-0000E3360000}"/>
    <cellStyle name="통_01-토공_02-배수공_폐기물처리내역서_중앙로폐기물내역서_변경내역서" xfId="13267" xr:uid="{00000000-0005-0000-0000-0000E4360000}"/>
    <cellStyle name="통_01-토공_02-배수공_폐기물처리내역서_중앙로폐기물내역서_변경내역서4회" xfId="13268" xr:uid="{00000000-0005-0000-0000-0000E5360000}"/>
    <cellStyle name="통_02-배수공" xfId="2679" xr:uid="{00000000-0005-0000-0000-0000E6360000}"/>
    <cellStyle name="통_02-배수공 2" xfId="13269" xr:uid="{00000000-0005-0000-0000-0000E7360000}"/>
    <cellStyle name="통_02-배수공_02-반중력식옹벽" xfId="2680" xr:uid="{00000000-0005-0000-0000-0000E8360000}"/>
    <cellStyle name="통_02-배수공_02-반중력식옹벽 2" xfId="13270" xr:uid="{00000000-0005-0000-0000-0000E9360000}"/>
    <cellStyle name="통_02-배수공_02-반중력식옹벽_2.중곡빗물펌프장토공(BOX구간)" xfId="2681" xr:uid="{00000000-0005-0000-0000-0000EA360000}"/>
    <cellStyle name="통_02-배수공_02-반중력식옹벽_2.중곡빗물펌프장토공(BOX구간)_개소별_산출근거(1차_6차)_1차집계(080722)" xfId="2682" xr:uid="{00000000-0005-0000-0000-0000EB360000}"/>
    <cellStyle name="통_02-배수공_02-반중력식옹벽_2.중곡빗물펌프장토공(BOX구간)_기성청구내역서(1차지시)" xfId="2683" xr:uid="{00000000-0005-0000-0000-0000EC360000}"/>
    <cellStyle name="통_02-배수공_02-반중력식옹벽_개소별_산출근거(1차_6차)_1차집계(080722)" xfId="2684" xr:uid="{00000000-0005-0000-0000-0000ED360000}"/>
    <cellStyle name="통_02-배수공_02-반중력식옹벽_기성청구내역서(1차지시)" xfId="2685" xr:uid="{00000000-0005-0000-0000-0000EE360000}"/>
    <cellStyle name="통_02-배수공_02-반중력식옹벽_남측토공" xfId="2686" xr:uid="{00000000-0005-0000-0000-0000EF360000}"/>
    <cellStyle name="통_02-배수공_02-반중력식옹벽_남측토공_2.중곡빗물펌프장토공" xfId="2687" xr:uid="{00000000-0005-0000-0000-0000F0360000}"/>
    <cellStyle name="통_02-배수공_02-반중력식옹벽_남측토공_2.중곡빗물펌프장토공_개소별_산출근거(1차_6차)_1차집계(080722)" xfId="2688" xr:uid="{00000000-0005-0000-0000-0000F1360000}"/>
    <cellStyle name="통_02-배수공_02-반중력식옹벽_남측토공_2.중곡빗물펌프장토공_기성청구내역서(1차지시)" xfId="2689" xr:uid="{00000000-0005-0000-0000-0000F2360000}"/>
    <cellStyle name="통_02-배수공_02-반중력식옹벽_남측토공_개소별_산출근거(1차_6차)_1차집계(080722)" xfId="2690" xr:uid="{00000000-0005-0000-0000-0000F3360000}"/>
    <cellStyle name="통_02-배수공_02-반중력식옹벽_남측토공_기성청구내역서(1차지시)" xfId="2691" xr:uid="{00000000-0005-0000-0000-0000F4360000}"/>
    <cellStyle name="통_02-배수공_02-반중력식옹벽_남측토공_천호대로남측준공수량(토공)" xfId="2692" xr:uid="{00000000-0005-0000-0000-0000F5360000}"/>
    <cellStyle name="통_02-배수공_02-반중력식옹벽_남측토공_천호대로남측준공수량(토공)_개소별_산출근거(1차_6차)_1차집계(080722)" xfId="2693" xr:uid="{00000000-0005-0000-0000-0000F6360000}"/>
    <cellStyle name="통_02-배수공_02-반중력식옹벽_남측토공_천호대로남측준공수량(토공)_기성청구내역서(1차지시)" xfId="2694" xr:uid="{00000000-0005-0000-0000-0000F7360000}"/>
    <cellStyle name="통_02-배수공_02-반중력식옹벽_내역서(상도동159번지,김주성)" xfId="13271" xr:uid="{00000000-0005-0000-0000-0000F8360000}"/>
    <cellStyle name="통_02-배수공_02-반중력식옹벽_설계서" xfId="13272" xr:uid="{00000000-0005-0000-0000-0000F9360000}"/>
    <cellStyle name="통_02-배수공_02-반중력식옹벽_토공" xfId="2695" xr:uid="{00000000-0005-0000-0000-0000FA360000}"/>
    <cellStyle name="통_02-배수공_02-반중력식옹벽_토공_2.중곡빗물펌프장토공" xfId="2696" xr:uid="{00000000-0005-0000-0000-0000FB360000}"/>
    <cellStyle name="통_02-배수공_02-반중력식옹벽_토공_2.중곡빗물펌프장토공_개소별_산출근거(1차_6차)_1차집계(080722)" xfId="2697" xr:uid="{00000000-0005-0000-0000-0000FC360000}"/>
    <cellStyle name="통_02-배수공_02-반중력식옹벽_토공_2.중곡빗물펌프장토공_기성청구내역서(1차지시)" xfId="2698" xr:uid="{00000000-0005-0000-0000-0000FD360000}"/>
    <cellStyle name="통_02-배수공_02-반중력식옹벽_토공_개소별_산출근거(1차_6차)_1차집계(080722)" xfId="2699" xr:uid="{00000000-0005-0000-0000-0000FE360000}"/>
    <cellStyle name="통_02-배수공_02-반중력식옹벽_토공_기성청구내역서(1차지시)" xfId="2700" xr:uid="{00000000-0005-0000-0000-0000FF360000}"/>
    <cellStyle name="통_02-배수공_02-반중력식옹벽_토공_세종대우회토공" xfId="2701" xr:uid="{00000000-0005-0000-0000-000000370000}"/>
    <cellStyle name="통_02-배수공_02-반중력식옹벽_토공_세종대우회토공_개소별_산출근거(1차_6차)_1차집계(080722)" xfId="2702" xr:uid="{00000000-0005-0000-0000-000001370000}"/>
    <cellStyle name="통_02-배수공_02-반중력식옹벽_토공_세종대우회토공_기성청구내역서(1차지시)" xfId="2703" xr:uid="{00000000-0005-0000-0000-000002370000}"/>
    <cellStyle name="통_02-배수공_02-반중력식옹벽_토공_오거리토공" xfId="2704" xr:uid="{00000000-0005-0000-0000-000003370000}"/>
    <cellStyle name="통_02-배수공_02-반중력식옹벽_토공_오거리토공_개소별_산출근거(1차_6차)_1차집계(080722)" xfId="2705" xr:uid="{00000000-0005-0000-0000-000004370000}"/>
    <cellStyle name="통_02-배수공_02-반중력식옹벽_토공_오거리토공_기성청구내역서(1차지시)" xfId="2706" xr:uid="{00000000-0005-0000-0000-000005370000}"/>
    <cellStyle name="통_02-배수공_02-반중력식옹벽_토공_중곡빗물펌프장토공" xfId="2707" xr:uid="{00000000-0005-0000-0000-000006370000}"/>
    <cellStyle name="통_02-배수공_02-반중력식옹벽_토공_중곡빗물펌프장토공_개소별_산출근거(1차_6차)_1차집계(080722)" xfId="2708" xr:uid="{00000000-0005-0000-0000-000007370000}"/>
    <cellStyle name="통_02-배수공_02-반중력식옹벽_토공_중곡빗물펌프장토공_기성청구내역서(1차지시)" xfId="2709" xr:uid="{00000000-0005-0000-0000-000008370000}"/>
    <cellStyle name="통_02-배수공_02-반중력식옹벽_토공_중곡빗물펌프장토공1" xfId="2710" xr:uid="{00000000-0005-0000-0000-000009370000}"/>
    <cellStyle name="통_02-배수공_02-반중력식옹벽_토공_중곡빗물펌프장토공1_개소별_산출근거(1차_6차)_1차집계(080722)" xfId="2711" xr:uid="{00000000-0005-0000-0000-00000A370000}"/>
    <cellStyle name="통_02-배수공_02-반중력식옹벽_토공_중곡빗물펌프장토공1_기성청구내역서(1차지시)" xfId="2712" xr:uid="{00000000-0005-0000-0000-00000B370000}"/>
    <cellStyle name="통_02-배수공_02-반중력식옹벽_토공_중곡펌프장토공1" xfId="2713" xr:uid="{00000000-0005-0000-0000-00000C370000}"/>
    <cellStyle name="통_02-배수공_02-반중력식옹벽_토공_중곡펌프장토공1_개소별_산출근거(1차_6차)_1차집계(080722)" xfId="2714" xr:uid="{00000000-0005-0000-0000-00000D370000}"/>
    <cellStyle name="통_02-배수공_02-반중력식옹벽_토공_중곡펌프장토공1_기성청구내역서(1차지시)" xfId="2715" xr:uid="{00000000-0005-0000-0000-00000E370000}"/>
    <cellStyle name="통_02-배수공_02-반중력식옹벽_토공_천호대로남측준공수량(토공)" xfId="2716" xr:uid="{00000000-0005-0000-0000-00000F370000}"/>
    <cellStyle name="통_02-배수공_02-반중력식옹벽_토공_천호대로남측준공수량(토공)_개소별_산출근거(1차_6차)_1차집계(080722)" xfId="2717" xr:uid="{00000000-0005-0000-0000-000010370000}"/>
    <cellStyle name="통_02-배수공_02-반중력식옹벽_토공_천호대로남측준공수량(토공)_기성청구내역서(1차지시)" xfId="2718" xr:uid="{00000000-0005-0000-0000-000011370000}"/>
    <cellStyle name="통_02-배수공_02-반중력식옹벽_토공_한국화장품토공" xfId="2719" xr:uid="{00000000-0005-0000-0000-000012370000}"/>
    <cellStyle name="통_02-배수공_02-반중력식옹벽_토공_한국화장품토공_개소별_산출근거(1차_6차)_1차집계(080722)" xfId="2720" xr:uid="{00000000-0005-0000-0000-000013370000}"/>
    <cellStyle name="통_02-배수공_02-반중력식옹벽_토공_한국화장품토공_기성청구내역서(1차지시)" xfId="2721" xr:uid="{00000000-0005-0000-0000-000014370000}"/>
    <cellStyle name="통_02-배수공_02-배수공" xfId="2722" xr:uid="{00000000-0005-0000-0000-000015370000}"/>
    <cellStyle name="통_02-배수공_02-배수공 2" xfId="13273" xr:uid="{00000000-0005-0000-0000-000016370000}"/>
    <cellStyle name="통_02-배수공_02-배수공_2.중곡빗물펌프장토공(BOX구간)" xfId="2723" xr:uid="{00000000-0005-0000-0000-000017370000}"/>
    <cellStyle name="통_02-배수공_02-배수공_2.중곡빗물펌프장토공(BOX구간)_개소별_산출근거(1차_6차)_1차집계(080722)" xfId="2724" xr:uid="{00000000-0005-0000-0000-000018370000}"/>
    <cellStyle name="통_02-배수공_02-배수공_2.중곡빗물펌프장토공(BOX구간)_기성청구내역서(1차지시)" xfId="2725" xr:uid="{00000000-0005-0000-0000-000019370000}"/>
    <cellStyle name="통_02-배수공_02-배수공_개소별_산출근거(1차_6차)_1차집계(080722)" xfId="2726" xr:uid="{00000000-0005-0000-0000-00001A370000}"/>
    <cellStyle name="통_02-배수공_02-배수공_기성청구내역서(1차지시)" xfId="2727" xr:uid="{00000000-0005-0000-0000-00001B370000}"/>
    <cellStyle name="통_02-배수공_02-배수공_남측토공" xfId="2728" xr:uid="{00000000-0005-0000-0000-00001C370000}"/>
    <cellStyle name="통_02-배수공_02-배수공_남측토공_2.중곡빗물펌프장토공" xfId="2729" xr:uid="{00000000-0005-0000-0000-00001D370000}"/>
    <cellStyle name="통_02-배수공_02-배수공_남측토공_2.중곡빗물펌프장토공_개소별_산출근거(1차_6차)_1차집계(080722)" xfId="2730" xr:uid="{00000000-0005-0000-0000-00001E370000}"/>
    <cellStyle name="통_02-배수공_02-배수공_남측토공_2.중곡빗물펌프장토공_기성청구내역서(1차지시)" xfId="2731" xr:uid="{00000000-0005-0000-0000-00001F370000}"/>
    <cellStyle name="통_02-배수공_02-배수공_남측토공_개소별_산출근거(1차_6차)_1차집계(080722)" xfId="2732" xr:uid="{00000000-0005-0000-0000-000020370000}"/>
    <cellStyle name="통_02-배수공_02-배수공_남측토공_기성청구내역서(1차지시)" xfId="2733" xr:uid="{00000000-0005-0000-0000-000021370000}"/>
    <cellStyle name="통_02-배수공_02-배수공_남측토공_천호대로남측준공수량(토공)" xfId="2734" xr:uid="{00000000-0005-0000-0000-000022370000}"/>
    <cellStyle name="통_02-배수공_02-배수공_남측토공_천호대로남측준공수량(토공)_개소별_산출근거(1차_6차)_1차집계(080722)" xfId="2735" xr:uid="{00000000-0005-0000-0000-000023370000}"/>
    <cellStyle name="통_02-배수공_02-배수공_남측토공_천호대로남측준공수량(토공)_기성청구내역서(1차지시)" xfId="2736" xr:uid="{00000000-0005-0000-0000-000024370000}"/>
    <cellStyle name="통_02-배수공_02-배수공_내역서(상도동159번지,김주성)" xfId="13274" xr:uid="{00000000-0005-0000-0000-000025370000}"/>
    <cellStyle name="통_02-배수공_02-배수공_변경내역서" xfId="13275" xr:uid="{00000000-0005-0000-0000-000026370000}"/>
    <cellStyle name="통_02-배수공_02-배수공_변경내역서4회" xfId="13276" xr:uid="{00000000-0005-0000-0000-000027370000}"/>
    <cellStyle name="통_02-배수공_02-배수공_설계서" xfId="13277" xr:uid="{00000000-0005-0000-0000-000028370000}"/>
    <cellStyle name="통_02-배수공_02-배수공_토공" xfId="2737" xr:uid="{00000000-0005-0000-0000-000029370000}"/>
    <cellStyle name="통_02-배수공_02-배수공_토공_2.중곡빗물펌프장토공" xfId="2738" xr:uid="{00000000-0005-0000-0000-00002A370000}"/>
    <cellStyle name="통_02-배수공_02-배수공_토공_2.중곡빗물펌프장토공_개소별_산출근거(1차_6차)_1차집계(080722)" xfId="2739" xr:uid="{00000000-0005-0000-0000-00002B370000}"/>
    <cellStyle name="통_02-배수공_02-배수공_토공_2.중곡빗물펌프장토공_기성청구내역서(1차지시)" xfId="2740" xr:uid="{00000000-0005-0000-0000-00002C370000}"/>
    <cellStyle name="통_02-배수공_02-배수공_토공_개소별_산출근거(1차_6차)_1차집계(080722)" xfId="2741" xr:uid="{00000000-0005-0000-0000-00002D370000}"/>
    <cellStyle name="통_02-배수공_02-배수공_토공_기성청구내역서(1차지시)" xfId="2742" xr:uid="{00000000-0005-0000-0000-00002E370000}"/>
    <cellStyle name="통_02-배수공_02-배수공_토공_세종대우회토공" xfId="2743" xr:uid="{00000000-0005-0000-0000-00002F370000}"/>
    <cellStyle name="통_02-배수공_02-배수공_토공_세종대우회토공_개소별_산출근거(1차_6차)_1차집계(080722)" xfId="2744" xr:uid="{00000000-0005-0000-0000-000030370000}"/>
    <cellStyle name="통_02-배수공_02-배수공_토공_세종대우회토공_기성청구내역서(1차지시)" xfId="2745" xr:uid="{00000000-0005-0000-0000-000031370000}"/>
    <cellStyle name="통_02-배수공_02-배수공_토공_오거리토공" xfId="2746" xr:uid="{00000000-0005-0000-0000-000032370000}"/>
    <cellStyle name="통_02-배수공_02-배수공_토공_오거리토공_개소별_산출근거(1차_6차)_1차집계(080722)" xfId="2747" xr:uid="{00000000-0005-0000-0000-000033370000}"/>
    <cellStyle name="통_02-배수공_02-배수공_토공_오거리토공_기성청구내역서(1차지시)" xfId="2748" xr:uid="{00000000-0005-0000-0000-000034370000}"/>
    <cellStyle name="통_02-배수공_02-배수공_토공_중곡빗물펌프장토공" xfId="2749" xr:uid="{00000000-0005-0000-0000-000035370000}"/>
    <cellStyle name="통_02-배수공_02-배수공_토공_중곡빗물펌프장토공_개소별_산출근거(1차_6차)_1차집계(080722)" xfId="2750" xr:uid="{00000000-0005-0000-0000-000036370000}"/>
    <cellStyle name="통_02-배수공_02-배수공_토공_중곡빗물펌프장토공_기성청구내역서(1차지시)" xfId="2751" xr:uid="{00000000-0005-0000-0000-000037370000}"/>
    <cellStyle name="통_02-배수공_02-배수공_토공_중곡빗물펌프장토공1" xfId="2752" xr:uid="{00000000-0005-0000-0000-000038370000}"/>
    <cellStyle name="통_02-배수공_02-배수공_토공_중곡빗물펌프장토공1_개소별_산출근거(1차_6차)_1차집계(080722)" xfId="2753" xr:uid="{00000000-0005-0000-0000-000039370000}"/>
    <cellStyle name="통_02-배수공_02-배수공_토공_중곡빗물펌프장토공1_기성청구내역서(1차지시)" xfId="2754" xr:uid="{00000000-0005-0000-0000-00003A370000}"/>
    <cellStyle name="통_02-배수공_02-배수공_토공_중곡펌프장토공1" xfId="2755" xr:uid="{00000000-0005-0000-0000-00003B370000}"/>
    <cellStyle name="통_02-배수공_02-배수공_토공_중곡펌프장토공1_개소별_산출근거(1차_6차)_1차집계(080722)" xfId="2756" xr:uid="{00000000-0005-0000-0000-00003C370000}"/>
    <cellStyle name="통_02-배수공_02-배수공_토공_중곡펌프장토공1_기성청구내역서(1차지시)" xfId="2757" xr:uid="{00000000-0005-0000-0000-00003D370000}"/>
    <cellStyle name="통_02-배수공_02-배수공_토공_천호대로남측준공수량(토공)" xfId="2758" xr:uid="{00000000-0005-0000-0000-00003E370000}"/>
    <cellStyle name="통_02-배수공_02-배수공_토공_천호대로남측준공수량(토공)_개소별_산출근거(1차_6차)_1차집계(080722)" xfId="2759" xr:uid="{00000000-0005-0000-0000-00003F370000}"/>
    <cellStyle name="통_02-배수공_02-배수공_토공_천호대로남측준공수량(토공)_기성청구내역서(1차지시)" xfId="2760" xr:uid="{00000000-0005-0000-0000-000040370000}"/>
    <cellStyle name="통_02-배수공_02-배수공_토공_한국화장품토공" xfId="2761" xr:uid="{00000000-0005-0000-0000-000041370000}"/>
    <cellStyle name="통_02-배수공_02-배수공_토공_한국화장품토공_개소별_산출근거(1차_6차)_1차집계(080722)" xfId="2762" xr:uid="{00000000-0005-0000-0000-000042370000}"/>
    <cellStyle name="통_02-배수공_02-배수공_토공_한국화장품토공_기성청구내역서(1차지시)" xfId="2763" xr:uid="{00000000-0005-0000-0000-000043370000}"/>
    <cellStyle name="통_02-배수공_02-배수공_폐기물처리내역서" xfId="13278" xr:uid="{00000000-0005-0000-0000-000044370000}"/>
    <cellStyle name="통_02-배수공_02-배수공_폐기물처리내역서_변경내역서" xfId="13279" xr:uid="{00000000-0005-0000-0000-000045370000}"/>
    <cellStyle name="통_02-배수공_02-배수공_폐기물처리내역서_변경내역서4회" xfId="13280" xr:uid="{00000000-0005-0000-0000-000046370000}"/>
    <cellStyle name="통_02-배수공_02-배수공_폐기물처리내역서_중앙로폐기물내역서" xfId="13281" xr:uid="{00000000-0005-0000-0000-000047370000}"/>
    <cellStyle name="통_02-배수공_02-배수공_폐기물처리내역서_중앙로폐기물내역서_변경내역서" xfId="13282" xr:uid="{00000000-0005-0000-0000-000048370000}"/>
    <cellStyle name="통_02-배수공_02-배수공_폐기물처리내역서_중앙로폐기물내역서_변경내역서4회" xfId="13283" xr:uid="{00000000-0005-0000-0000-000049370000}"/>
    <cellStyle name="통_02-배수공_2.중곡빗물펌프장토공(BOX구간)" xfId="2764" xr:uid="{00000000-0005-0000-0000-00004A370000}"/>
    <cellStyle name="통_02-배수공_2.중곡빗물펌프장토공(BOX구간)_개소별_산출근거(1차_6차)_1차집계(080722)" xfId="2765" xr:uid="{00000000-0005-0000-0000-00004B370000}"/>
    <cellStyle name="통_02-배수공_2.중곡빗물펌프장토공(BOX구간)_기성청구내역서(1차지시)" xfId="2766" xr:uid="{00000000-0005-0000-0000-00004C370000}"/>
    <cellStyle name="통_02-배수공_가평조서" xfId="2767" xr:uid="{00000000-0005-0000-0000-00004D370000}"/>
    <cellStyle name="통_02-배수공_가평조서_2.중곡빗물펌프장토공(BOX구간)" xfId="2768" xr:uid="{00000000-0005-0000-0000-00004E370000}"/>
    <cellStyle name="통_02-배수공_가평조서_2.중곡빗물펌프장토공(BOX구간)_개소별_산출근거(1차_6차)_1차집계(080722)" xfId="2769" xr:uid="{00000000-0005-0000-0000-00004F370000}"/>
    <cellStyle name="통_02-배수공_가평조서_2.중곡빗물펌프장토공(BOX구간)_기성청구내역서(1차지시)" xfId="2770" xr:uid="{00000000-0005-0000-0000-000050370000}"/>
    <cellStyle name="통_02-배수공_가평조서_개소별_산출근거(1차_6차)_1차집계(080722)" xfId="2771" xr:uid="{00000000-0005-0000-0000-000051370000}"/>
    <cellStyle name="통_02-배수공_가평조서_기성청구내역서(1차지시)" xfId="2772" xr:uid="{00000000-0005-0000-0000-000052370000}"/>
    <cellStyle name="통_02-배수공_개소별_산출근거(1차_6차)_1차집계(080722)" xfId="2773" xr:uid="{00000000-0005-0000-0000-000053370000}"/>
    <cellStyle name="통_02-배수공_기성청구내역서(1차지시)" xfId="2774" xr:uid="{00000000-0005-0000-0000-000054370000}"/>
    <cellStyle name="통_02-배수공_남측토공" xfId="2775" xr:uid="{00000000-0005-0000-0000-000055370000}"/>
    <cellStyle name="통_02-배수공_남측토공_2.중곡빗물펌프장토공" xfId="2776" xr:uid="{00000000-0005-0000-0000-000056370000}"/>
    <cellStyle name="통_02-배수공_남측토공_2.중곡빗물펌프장토공_개소별_산출근거(1차_6차)_1차집계(080722)" xfId="2777" xr:uid="{00000000-0005-0000-0000-000057370000}"/>
    <cellStyle name="통_02-배수공_남측토공_2.중곡빗물펌프장토공_기성청구내역서(1차지시)" xfId="2778" xr:uid="{00000000-0005-0000-0000-000058370000}"/>
    <cellStyle name="통_02-배수공_남측토공_개소별_산출근거(1차_6차)_1차집계(080722)" xfId="2779" xr:uid="{00000000-0005-0000-0000-000059370000}"/>
    <cellStyle name="통_02-배수공_남측토공_기성청구내역서(1차지시)" xfId="2780" xr:uid="{00000000-0005-0000-0000-00005A370000}"/>
    <cellStyle name="통_02-배수공_남측토공_천호대로남측준공수량(토공)" xfId="2781" xr:uid="{00000000-0005-0000-0000-00005B370000}"/>
    <cellStyle name="통_02-배수공_남측토공_천호대로남측준공수량(토공)_개소별_산출근거(1차_6차)_1차집계(080722)" xfId="2782" xr:uid="{00000000-0005-0000-0000-00005C370000}"/>
    <cellStyle name="통_02-배수공_남측토공_천호대로남측준공수량(토공)_기성청구내역서(1차지시)" xfId="2783" xr:uid="{00000000-0005-0000-0000-00005D370000}"/>
    <cellStyle name="통_02-배수공_내역서(상도동159번지,김주성)" xfId="13284" xr:uid="{00000000-0005-0000-0000-00005E370000}"/>
    <cellStyle name="통_02-배수공_반중력" xfId="2784" xr:uid="{00000000-0005-0000-0000-00005F370000}"/>
    <cellStyle name="통_02-배수공_반중력 2" xfId="13285" xr:uid="{00000000-0005-0000-0000-000060370000}"/>
    <cellStyle name="통_02-배수공_반중력_2.중곡빗물펌프장토공(BOX구간)" xfId="2785" xr:uid="{00000000-0005-0000-0000-000061370000}"/>
    <cellStyle name="통_02-배수공_반중력_2.중곡빗물펌프장토공(BOX구간)_개소별_산출근거(1차_6차)_1차집계(080722)" xfId="2786" xr:uid="{00000000-0005-0000-0000-000062370000}"/>
    <cellStyle name="통_02-배수공_반중력_2.중곡빗물펌프장토공(BOX구간)_기성청구내역서(1차지시)" xfId="2787" xr:uid="{00000000-0005-0000-0000-000063370000}"/>
    <cellStyle name="통_02-배수공_반중력_개소별_산출근거(1차_6차)_1차집계(080722)" xfId="2788" xr:uid="{00000000-0005-0000-0000-000064370000}"/>
    <cellStyle name="통_02-배수공_반중력_기성청구내역서(1차지시)" xfId="2789" xr:uid="{00000000-0005-0000-0000-000065370000}"/>
    <cellStyle name="통_02-배수공_반중력_남측토공" xfId="2790" xr:uid="{00000000-0005-0000-0000-000066370000}"/>
    <cellStyle name="통_02-배수공_반중력_남측토공_2.중곡빗물펌프장토공" xfId="2791" xr:uid="{00000000-0005-0000-0000-000067370000}"/>
    <cellStyle name="통_02-배수공_반중력_남측토공_2.중곡빗물펌프장토공_개소별_산출근거(1차_6차)_1차집계(080722)" xfId="2792" xr:uid="{00000000-0005-0000-0000-000068370000}"/>
    <cellStyle name="통_02-배수공_반중력_남측토공_2.중곡빗물펌프장토공_기성청구내역서(1차지시)" xfId="2793" xr:uid="{00000000-0005-0000-0000-000069370000}"/>
    <cellStyle name="통_02-배수공_반중력_남측토공_개소별_산출근거(1차_6차)_1차집계(080722)" xfId="2794" xr:uid="{00000000-0005-0000-0000-00006A370000}"/>
    <cellStyle name="통_02-배수공_반중력_남측토공_기성청구내역서(1차지시)" xfId="2795" xr:uid="{00000000-0005-0000-0000-00006B370000}"/>
    <cellStyle name="통_02-배수공_반중력_남측토공_천호대로남측준공수량(토공)" xfId="2796" xr:uid="{00000000-0005-0000-0000-00006C370000}"/>
    <cellStyle name="통_02-배수공_반중력_남측토공_천호대로남측준공수량(토공)_개소별_산출근거(1차_6차)_1차집계(080722)" xfId="2797" xr:uid="{00000000-0005-0000-0000-00006D370000}"/>
    <cellStyle name="통_02-배수공_반중력_남측토공_천호대로남측준공수량(토공)_기성청구내역서(1차지시)" xfId="2798" xr:uid="{00000000-0005-0000-0000-00006E370000}"/>
    <cellStyle name="통_02-배수공_반중력_내역서(상도동159번지,김주성)" xfId="13286" xr:uid="{00000000-0005-0000-0000-00006F370000}"/>
    <cellStyle name="통_02-배수공_반중력_설계서" xfId="13287" xr:uid="{00000000-0005-0000-0000-000070370000}"/>
    <cellStyle name="통_02-배수공_반중력_토공" xfId="2799" xr:uid="{00000000-0005-0000-0000-000071370000}"/>
    <cellStyle name="통_02-배수공_반중력_토공_2.중곡빗물펌프장토공" xfId="2800" xr:uid="{00000000-0005-0000-0000-000072370000}"/>
    <cellStyle name="통_02-배수공_반중력_토공_2.중곡빗물펌프장토공_개소별_산출근거(1차_6차)_1차집계(080722)" xfId="2801" xr:uid="{00000000-0005-0000-0000-000073370000}"/>
    <cellStyle name="통_02-배수공_반중력_토공_2.중곡빗물펌프장토공_기성청구내역서(1차지시)" xfId="2802" xr:uid="{00000000-0005-0000-0000-000074370000}"/>
    <cellStyle name="통_02-배수공_반중력_토공_개소별_산출근거(1차_6차)_1차집계(080722)" xfId="2803" xr:uid="{00000000-0005-0000-0000-000075370000}"/>
    <cellStyle name="통_02-배수공_반중력_토공_기성청구내역서(1차지시)" xfId="2804" xr:uid="{00000000-0005-0000-0000-000076370000}"/>
    <cellStyle name="통_02-배수공_반중력_토공_세종대우회토공" xfId="2805" xr:uid="{00000000-0005-0000-0000-000077370000}"/>
    <cellStyle name="통_02-배수공_반중력_토공_세종대우회토공_개소별_산출근거(1차_6차)_1차집계(080722)" xfId="2806" xr:uid="{00000000-0005-0000-0000-000078370000}"/>
    <cellStyle name="통_02-배수공_반중력_토공_세종대우회토공_기성청구내역서(1차지시)" xfId="2807" xr:uid="{00000000-0005-0000-0000-000079370000}"/>
    <cellStyle name="통_02-배수공_반중력_토공_오거리토공" xfId="2808" xr:uid="{00000000-0005-0000-0000-00007A370000}"/>
    <cellStyle name="통_02-배수공_반중력_토공_오거리토공_개소별_산출근거(1차_6차)_1차집계(080722)" xfId="2809" xr:uid="{00000000-0005-0000-0000-00007B370000}"/>
    <cellStyle name="통_02-배수공_반중력_토공_오거리토공_기성청구내역서(1차지시)" xfId="2810" xr:uid="{00000000-0005-0000-0000-00007C370000}"/>
    <cellStyle name="통_02-배수공_반중력_토공_중곡빗물펌프장토공" xfId="2811" xr:uid="{00000000-0005-0000-0000-00007D370000}"/>
    <cellStyle name="통_02-배수공_반중력_토공_중곡빗물펌프장토공_개소별_산출근거(1차_6차)_1차집계(080722)" xfId="2812" xr:uid="{00000000-0005-0000-0000-00007E370000}"/>
    <cellStyle name="통_02-배수공_반중력_토공_중곡빗물펌프장토공_기성청구내역서(1차지시)" xfId="2813" xr:uid="{00000000-0005-0000-0000-00007F370000}"/>
    <cellStyle name="통_02-배수공_반중력_토공_중곡빗물펌프장토공1" xfId="2814" xr:uid="{00000000-0005-0000-0000-000080370000}"/>
    <cellStyle name="통_02-배수공_반중력_토공_중곡빗물펌프장토공1_개소별_산출근거(1차_6차)_1차집계(080722)" xfId="2815" xr:uid="{00000000-0005-0000-0000-000081370000}"/>
    <cellStyle name="통_02-배수공_반중력_토공_중곡빗물펌프장토공1_기성청구내역서(1차지시)" xfId="2816" xr:uid="{00000000-0005-0000-0000-000082370000}"/>
    <cellStyle name="통_02-배수공_반중력_토공_중곡펌프장토공1" xfId="2817" xr:uid="{00000000-0005-0000-0000-000083370000}"/>
    <cellStyle name="통_02-배수공_반중력_토공_중곡펌프장토공1_개소별_산출근거(1차_6차)_1차집계(080722)" xfId="2818" xr:uid="{00000000-0005-0000-0000-000084370000}"/>
    <cellStyle name="통_02-배수공_반중력_토공_중곡펌프장토공1_기성청구내역서(1차지시)" xfId="2819" xr:uid="{00000000-0005-0000-0000-000085370000}"/>
    <cellStyle name="통_02-배수공_반중력_토공_천호대로남측준공수량(토공)" xfId="2820" xr:uid="{00000000-0005-0000-0000-000086370000}"/>
    <cellStyle name="통_02-배수공_반중력_토공_천호대로남측준공수량(토공)_개소별_산출근거(1차_6차)_1차집계(080722)" xfId="2821" xr:uid="{00000000-0005-0000-0000-000087370000}"/>
    <cellStyle name="통_02-배수공_반중력_토공_천호대로남측준공수량(토공)_기성청구내역서(1차지시)" xfId="2822" xr:uid="{00000000-0005-0000-0000-000088370000}"/>
    <cellStyle name="통_02-배수공_반중력_토공_한국화장품토공" xfId="2823" xr:uid="{00000000-0005-0000-0000-000089370000}"/>
    <cellStyle name="통_02-배수공_반중력_토공_한국화장품토공_개소별_산출근거(1차_6차)_1차집계(080722)" xfId="2824" xr:uid="{00000000-0005-0000-0000-00008A370000}"/>
    <cellStyle name="통_02-배수공_반중력_토공_한국화장품토공_기성청구내역서(1차지시)" xfId="2825" xr:uid="{00000000-0005-0000-0000-00008B370000}"/>
    <cellStyle name="통_02-배수공_변경내역서" xfId="13288" xr:uid="{00000000-0005-0000-0000-00008C370000}"/>
    <cellStyle name="통_02-배수공_변경내역서4회" xfId="13289" xr:uid="{00000000-0005-0000-0000-00008D370000}"/>
    <cellStyle name="통_02-배수공_설계서" xfId="13290" xr:uid="{00000000-0005-0000-0000-00008E370000}"/>
    <cellStyle name="통_02-배수공_옹벽" xfId="2826" xr:uid="{00000000-0005-0000-0000-00008F370000}"/>
    <cellStyle name="통_02-배수공_옹벽_2.중곡빗물펌프장토공(BOX구간)" xfId="2827" xr:uid="{00000000-0005-0000-0000-000090370000}"/>
    <cellStyle name="통_02-배수공_옹벽_2.중곡빗물펌프장토공(BOX구간)_개소별_산출근거(1차_6차)_1차집계(080722)" xfId="2828" xr:uid="{00000000-0005-0000-0000-000091370000}"/>
    <cellStyle name="통_02-배수공_옹벽_2.중곡빗물펌프장토공(BOX구간)_기성청구내역서(1차지시)" xfId="2829" xr:uid="{00000000-0005-0000-0000-000092370000}"/>
    <cellStyle name="통_02-배수공_옹벽_개소별_산출근거(1차_6차)_1차집계(080722)" xfId="2830" xr:uid="{00000000-0005-0000-0000-000093370000}"/>
    <cellStyle name="통_02-배수공_옹벽_기성청구내역서(1차지시)" xfId="2831" xr:uid="{00000000-0005-0000-0000-000094370000}"/>
    <cellStyle name="통_02-배수공_토공" xfId="2832" xr:uid="{00000000-0005-0000-0000-000095370000}"/>
    <cellStyle name="통_02-배수공_토공_2.중곡빗물펌프장토공" xfId="2833" xr:uid="{00000000-0005-0000-0000-000096370000}"/>
    <cellStyle name="통_02-배수공_토공_2.중곡빗물펌프장토공_개소별_산출근거(1차_6차)_1차집계(080722)" xfId="2834" xr:uid="{00000000-0005-0000-0000-000097370000}"/>
    <cellStyle name="통_02-배수공_토공_2.중곡빗물펌프장토공_기성청구내역서(1차지시)" xfId="2835" xr:uid="{00000000-0005-0000-0000-000098370000}"/>
    <cellStyle name="통_02-배수공_토공_개소별_산출근거(1차_6차)_1차집계(080722)" xfId="2836" xr:uid="{00000000-0005-0000-0000-000099370000}"/>
    <cellStyle name="통_02-배수공_토공_기성청구내역서(1차지시)" xfId="2837" xr:uid="{00000000-0005-0000-0000-00009A370000}"/>
    <cellStyle name="통_02-배수공_토공_세종대우회토공" xfId="2838" xr:uid="{00000000-0005-0000-0000-00009B370000}"/>
    <cellStyle name="통_02-배수공_토공_세종대우회토공_개소별_산출근거(1차_6차)_1차집계(080722)" xfId="2839" xr:uid="{00000000-0005-0000-0000-00009C370000}"/>
    <cellStyle name="통_02-배수공_토공_세종대우회토공_기성청구내역서(1차지시)" xfId="2840" xr:uid="{00000000-0005-0000-0000-00009D370000}"/>
    <cellStyle name="통_02-배수공_토공_오거리토공" xfId="2841" xr:uid="{00000000-0005-0000-0000-00009E370000}"/>
    <cellStyle name="통_02-배수공_토공_오거리토공_개소별_산출근거(1차_6차)_1차집계(080722)" xfId="2842" xr:uid="{00000000-0005-0000-0000-00009F370000}"/>
    <cellStyle name="통_02-배수공_토공_오거리토공_기성청구내역서(1차지시)" xfId="2843" xr:uid="{00000000-0005-0000-0000-0000A0370000}"/>
    <cellStyle name="통_02-배수공_토공_중곡빗물펌프장토공" xfId="2844" xr:uid="{00000000-0005-0000-0000-0000A1370000}"/>
    <cellStyle name="통_02-배수공_토공_중곡빗물펌프장토공_개소별_산출근거(1차_6차)_1차집계(080722)" xfId="2845" xr:uid="{00000000-0005-0000-0000-0000A2370000}"/>
    <cellStyle name="통_02-배수공_토공_중곡빗물펌프장토공_기성청구내역서(1차지시)" xfId="2846" xr:uid="{00000000-0005-0000-0000-0000A3370000}"/>
    <cellStyle name="통_02-배수공_토공_중곡빗물펌프장토공1" xfId="2847" xr:uid="{00000000-0005-0000-0000-0000A4370000}"/>
    <cellStyle name="통_02-배수공_토공_중곡빗물펌프장토공1_개소별_산출근거(1차_6차)_1차집계(080722)" xfId="2848" xr:uid="{00000000-0005-0000-0000-0000A5370000}"/>
    <cellStyle name="통_02-배수공_토공_중곡빗물펌프장토공1_기성청구내역서(1차지시)" xfId="2849" xr:uid="{00000000-0005-0000-0000-0000A6370000}"/>
    <cellStyle name="통_02-배수공_토공_중곡펌프장토공1" xfId="2850" xr:uid="{00000000-0005-0000-0000-0000A7370000}"/>
    <cellStyle name="통_02-배수공_토공_중곡펌프장토공1_개소별_산출근거(1차_6차)_1차집계(080722)" xfId="2851" xr:uid="{00000000-0005-0000-0000-0000A8370000}"/>
    <cellStyle name="통_02-배수공_토공_중곡펌프장토공1_기성청구내역서(1차지시)" xfId="2852" xr:uid="{00000000-0005-0000-0000-0000A9370000}"/>
    <cellStyle name="통_02-배수공_토공_천호대로남측준공수량(토공)" xfId="2853" xr:uid="{00000000-0005-0000-0000-0000AA370000}"/>
    <cellStyle name="통_02-배수공_토공_천호대로남측준공수량(토공)_개소별_산출근거(1차_6차)_1차집계(080722)" xfId="2854" xr:uid="{00000000-0005-0000-0000-0000AB370000}"/>
    <cellStyle name="통_02-배수공_토공_천호대로남측준공수량(토공)_기성청구내역서(1차지시)" xfId="2855" xr:uid="{00000000-0005-0000-0000-0000AC370000}"/>
    <cellStyle name="통_02-배수공_토공_한국화장품토공" xfId="2856" xr:uid="{00000000-0005-0000-0000-0000AD370000}"/>
    <cellStyle name="통_02-배수공_토공_한국화장품토공_개소별_산출근거(1차_6차)_1차집계(080722)" xfId="2857" xr:uid="{00000000-0005-0000-0000-0000AE370000}"/>
    <cellStyle name="통_02-배수공_토공_한국화장품토공_기성청구내역서(1차지시)" xfId="2858" xr:uid="{00000000-0005-0000-0000-0000AF370000}"/>
    <cellStyle name="통_02-배수공_폐기물처리내역서" xfId="13291" xr:uid="{00000000-0005-0000-0000-0000B0370000}"/>
    <cellStyle name="통_02-배수공_폐기물처리내역서_변경내역서" xfId="13292" xr:uid="{00000000-0005-0000-0000-0000B1370000}"/>
    <cellStyle name="통_02-배수공_폐기물처리내역서_변경내역서4회" xfId="13293" xr:uid="{00000000-0005-0000-0000-0000B2370000}"/>
    <cellStyle name="통_02-배수공_폐기물처리내역서_중앙로폐기물내역서" xfId="13294" xr:uid="{00000000-0005-0000-0000-0000B3370000}"/>
    <cellStyle name="통_02-배수공_폐기물처리내역서_중앙로폐기물내역서_변경내역서" xfId="13295" xr:uid="{00000000-0005-0000-0000-0000B4370000}"/>
    <cellStyle name="통_02-배수공_폐기물처리내역서_중앙로폐기물내역서_변경내역서4회" xfId="13296" xr:uid="{00000000-0005-0000-0000-0000B5370000}"/>
    <cellStyle name="통_02-배수공_포장조서" xfId="2859" xr:uid="{00000000-0005-0000-0000-0000B6370000}"/>
    <cellStyle name="통_02-배수공_포장조서_2.중곡빗물펌프장토공(BOX구간)" xfId="2860" xr:uid="{00000000-0005-0000-0000-0000B7370000}"/>
    <cellStyle name="통_02-배수공_포장조서_2.중곡빗물펌프장토공(BOX구간)_개소별_산출근거(1차_6차)_1차집계(080722)" xfId="2861" xr:uid="{00000000-0005-0000-0000-0000B8370000}"/>
    <cellStyle name="통_02-배수공_포장조서_2.중곡빗물펌프장토공(BOX구간)_기성청구내역서(1차지시)" xfId="2862" xr:uid="{00000000-0005-0000-0000-0000B9370000}"/>
    <cellStyle name="통_02-배수공_포장조서_개소별_산출근거(1차_6차)_1차집계(080722)" xfId="2863" xr:uid="{00000000-0005-0000-0000-0000BA370000}"/>
    <cellStyle name="통_02-배수공_포장조서_기성청구내역서(1차지시)" xfId="2864" xr:uid="{00000000-0005-0000-0000-0000BB370000}"/>
    <cellStyle name="통_04-3.B-LINE" xfId="2865" xr:uid="{00000000-0005-0000-0000-0000BC370000}"/>
    <cellStyle name="통_04-3.B-LINE 2" xfId="15902" xr:uid="{00000000-0005-0000-0000-0000BD370000}"/>
    <cellStyle name="통_04-3.B-LINE 3" xfId="15207" xr:uid="{00000000-0005-0000-0000-0000BE370000}"/>
    <cellStyle name="통_04-3.B-LINE 4" xfId="16610" xr:uid="{00000000-0005-0000-0000-0000BF370000}"/>
    <cellStyle name="통_04-3.B-LINE 5" xfId="14225" xr:uid="{00000000-0005-0000-0000-0000C0370000}"/>
    <cellStyle name="통_04-포장공_02-배수공" xfId="2866" xr:uid="{00000000-0005-0000-0000-0000C1370000}"/>
    <cellStyle name="통_04-포장공_02-배수공 2" xfId="13297" xr:uid="{00000000-0005-0000-0000-0000C2370000}"/>
    <cellStyle name="통_04-포장공_02-배수공_2.중곡빗물펌프장토공(BOX구간)" xfId="2867" xr:uid="{00000000-0005-0000-0000-0000C3370000}"/>
    <cellStyle name="통_04-포장공_02-배수공_2.중곡빗물펌프장토공(BOX구간)_개소별_산출근거(1차_6차)_1차집계(080722)" xfId="2868" xr:uid="{00000000-0005-0000-0000-0000C4370000}"/>
    <cellStyle name="통_04-포장공_02-배수공_2.중곡빗물펌프장토공(BOX구간)_기성청구내역서(1차지시)" xfId="2869" xr:uid="{00000000-0005-0000-0000-0000C5370000}"/>
    <cellStyle name="통_04-포장공_02-배수공_개소별_산출근거(1차_6차)_1차집계(080722)" xfId="2870" xr:uid="{00000000-0005-0000-0000-0000C6370000}"/>
    <cellStyle name="통_04-포장공_02-배수공_기성청구내역서(1차지시)" xfId="2871" xr:uid="{00000000-0005-0000-0000-0000C7370000}"/>
    <cellStyle name="통_04-포장공_02-배수공_남측토공" xfId="2872" xr:uid="{00000000-0005-0000-0000-0000C8370000}"/>
    <cellStyle name="통_04-포장공_02-배수공_남측토공_2.중곡빗물펌프장토공" xfId="2873" xr:uid="{00000000-0005-0000-0000-0000C9370000}"/>
    <cellStyle name="통_04-포장공_02-배수공_남측토공_2.중곡빗물펌프장토공_개소별_산출근거(1차_6차)_1차집계(080722)" xfId="2874" xr:uid="{00000000-0005-0000-0000-0000CA370000}"/>
    <cellStyle name="통_04-포장공_02-배수공_남측토공_2.중곡빗물펌프장토공_기성청구내역서(1차지시)" xfId="2875" xr:uid="{00000000-0005-0000-0000-0000CB370000}"/>
    <cellStyle name="통_04-포장공_02-배수공_남측토공_개소별_산출근거(1차_6차)_1차집계(080722)" xfId="2876" xr:uid="{00000000-0005-0000-0000-0000CC370000}"/>
    <cellStyle name="통_04-포장공_02-배수공_남측토공_기성청구내역서(1차지시)" xfId="2877" xr:uid="{00000000-0005-0000-0000-0000CD370000}"/>
    <cellStyle name="통_04-포장공_02-배수공_남측토공_천호대로남측준공수량(토공)" xfId="2878" xr:uid="{00000000-0005-0000-0000-0000CE370000}"/>
    <cellStyle name="통_04-포장공_02-배수공_남측토공_천호대로남측준공수량(토공)_개소별_산출근거(1차_6차)_1차집계(080722)" xfId="2879" xr:uid="{00000000-0005-0000-0000-0000CF370000}"/>
    <cellStyle name="통_04-포장공_02-배수공_남측토공_천호대로남측준공수량(토공)_기성청구내역서(1차지시)" xfId="2880" xr:uid="{00000000-0005-0000-0000-0000D0370000}"/>
    <cellStyle name="통_04-포장공_02-배수공_내역서(상도동159번지,김주성)" xfId="13298" xr:uid="{00000000-0005-0000-0000-0000D1370000}"/>
    <cellStyle name="통_04-포장공_02-배수공_변경내역서" xfId="13299" xr:uid="{00000000-0005-0000-0000-0000D2370000}"/>
    <cellStyle name="통_04-포장공_02-배수공_변경내역서4회" xfId="13300" xr:uid="{00000000-0005-0000-0000-0000D3370000}"/>
    <cellStyle name="통_04-포장공_02-배수공_설계서" xfId="13301" xr:uid="{00000000-0005-0000-0000-0000D4370000}"/>
    <cellStyle name="통_04-포장공_02-배수공_토공" xfId="2881" xr:uid="{00000000-0005-0000-0000-0000D5370000}"/>
    <cellStyle name="통_04-포장공_02-배수공_토공_2.중곡빗물펌프장토공" xfId="2882" xr:uid="{00000000-0005-0000-0000-0000D6370000}"/>
    <cellStyle name="통_04-포장공_02-배수공_토공_2.중곡빗물펌프장토공_개소별_산출근거(1차_6차)_1차집계(080722)" xfId="2883" xr:uid="{00000000-0005-0000-0000-0000D7370000}"/>
    <cellStyle name="통_04-포장공_02-배수공_토공_2.중곡빗물펌프장토공_기성청구내역서(1차지시)" xfId="2884" xr:uid="{00000000-0005-0000-0000-0000D8370000}"/>
    <cellStyle name="통_04-포장공_02-배수공_토공_개소별_산출근거(1차_6차)_1차집계(080722)" xfId="2885" xr:uid="{00000000-0005-0000-0000-0000D9370000}"/>
    <cellStyle name="통_04-포장공_02-배수공_토공_기성청구내역서(1차지시)" xfId="2886" xr:uid="{00000000-0005-0000-0000-0000DA370000}"/>
    <cellStyle name="통_04-포장공_02-배수공_토공_세종대우회토공" xfId="2887" xr:uid="{00000000-0005-0000-0000-0000DB370000}"/>
    <cellStyle name="통_04-포장공_02-배수공_토공_세종대우회토공_개소별_산출근거(1차_6차)_1차집계(080722)" xfId="2888" xr:uid="{00000000-0005-0000-0000-0000DC370000}"/>
    <cellStyle name="통_04-포장공_02-배수공_토공_세종대우회토공_기성청구내역서(1차지시)" xfId="2889" xr:uid="{00000000-0005-0000-0000-0000DD370000}"/>
    <cellStyle name="통_04-포장공_02-배수공_토공_오거리토공" xfId="2890" xr:uid="{00000000-0005-0000-0000-0000DE370000}"/>
    <cellStyle name="통_04-포장공_02-배수공_토공_오거리토공_개소별_산출근거(1차_6차)_1차집계(080722)" xfId="2891" xr:uid="{00000000-0005-0000-0000-0000DF370000}"/>
    <cellStyle name="통_04-포장공_02-배수공_토공_오거리토공_기성청구내역서(1차지시)" xfId="2892" xr:uid="{00000000-0005-0000-0000-0000E0370000}"/>
    <cellStyle name="통_04-포장공_02-배수공_토공_중곡빗물펌프장토공" xfId="2893" xr:uid="{00000000-0005-0000-0000-0000E1370000}"/>
    <cellStyle name="통_04-포장공_02-배수공_토공_중곡빗물펌프장토공_개소별_산출근거(1차_6차)_1차집계(080722)" xfId="2894" xr:uid="{00000000-0005-0000-0000-0000E2370000}"/>
    <cellStyle name="통_04-포장공_02-배수공_토공_중곡빗물펌프장토공_기성청구내역서(1차지시)" xfId="2895" xr:uid="{00000000-0005-0000-0000-0000E3370000}"/>
    <cellStyle name="통_04-포장공_02-배수공_토공_중곡빗물펌프장토공1" xfId="2896" xr:uid="{00000000-0005-0000-0000-0000E4370000}"/>
    <cellStyle name="통_04-포장공_02-배수공_토공_중곡빗물펌프장토공1_개소별_산출근거(1차_6차)_1차집계(080722)" xfId="2897" xr:uid="{00000000-0005-0000-0000-0000E5370000}"/>
    <cellStyle name="통_04-포장공_02-배수공_토공_중곡빗물펌프장토공1_기성청구내역서(1차지시)" xfId="2898" xr:uid="{00000000-0005-0000-0000-0000E6370000}"/>
    <cellStyle name="통_04-포장공_02-배수공_토공_중곡펌프장토공1" xfId="2899" xr:uid="{00000000-0005-0000-0000-0000E7370000}"/>
    <cellStyle name="통_04-포장공_02-배수공_토공_중곡펌프장토공1_개소별_산출근거(1차_6차)_1차집계(080722)" xfId="2900" xr:uid="{00000000-0005-0000-0000-0000E8370000}"/>
    <cellStyle name="통_04-포장공_02-배수공_토공_중곡펌프장토공1_기성청구내역서(1차지시)" xfId="2901" xr:uid="{00000000-0005-0000-0000-0000E9370000}"/>
    <cellStyle name="통_04-포장공_02-배수공_토공_천호대로남측준공수량(토공)" xfId="2902" xr:uid="{00000000-0005-0000-0000-0000EA370000}"/>
    <cellStyle name="통_04-포장공_02-배수공_토공_천호대로남측준공수량(토공)_개소별_산출근거(1차_6차)_1차집계(080722)" xfId="2903" xr:uid="{00000000-0005-0000-0000-0000EB370000}"/>
    <cellStyle name="통_04-포장공_02-배수공_토공_천호대로남측준공수량(토공)_기성청구내역서(1차지시)" xfId="2904" xr:uid="{00000000-0005-0000-0000-0000EC370000}"/>
    <cellStyle name="통_04-포장공_02-배수공_토공_한국화장품토공" xfId="2905" xr:uid="{00000000-0005-0000-0000-0000ED370000}"/>
    <cellStyle name="통_04-포장공_02-배수공_토공_한국화장품토공_개소별_산출근거(1차_6차)_1차집계(080722)" xfId="2906" xr:uid="{00000000-0005-0000-0000-0000EE370000}"/>
    <cellStyle name="통_04-포장공_02-배수공_토공_한국화장품토공_기성청구내역서(1차지시)" xfId="2907" xr:uid="{00000000-0005-0000-0000-0000EF370000}"/>
    <cellStyle name="통_04-포장공_02-배수공_폐기물처리내역서" xfId="13302" xr:uid="{00000000-0005-0000-0000-0000F0370000}"/>
    <cellStyle name="통_04-포장공_02-배수공_폐기물처리내역서_변경내역서" xfId="13303" xr:uid="{00000000-0005-0000-0000-0000F1370000}"/>
    <cellStyle name="통_04-포장공_02-배수공_폐기물처리내역서_변경내역서4회" xfId="13304" xr:uid="{00000000-0005-0000-0000-0000F2370000}"/>
    <cellStyle name="통_04-포장공_02-배수공_폐기물처리내역서_중앙로폐기물내역서" xfId="13305" xr:uid="{00000000-0005-0000-0000-0000F3370000}"/>
    <cellStyle name="통_04-포장공_02-배수공_폐기물처리내역서_중앙로폐기물내역서_변경내역서" xfId="13306" xr:uid="{00000000-0005-0000-0000-0000F4370000}"/>
    <cellStyle name="통_04-포장공_02-배수공_폐기물처리내역서_중앙로폐기물내역서_변경내역서4회" xfId="13307" xr:uid="{00000000-0005-0000-0000-0000F5370000}"/>
    <cellStyle name="통_05.구내배관토공" xfId="2908" xr:uid="{00000000-0005-0000-0000-0000F6370000}"/>
    <cellStyle name="통_05.구내배관토공 2" xfId="15945" xr:uid="{00000000-0005-0000-0000-0000F7370000}"/>
    <cellStyle name="통_05.구내배관토공 3" xfId="17019" xr:uid="{00000000-0005-0000-0000-0000F8370000}"/>
    <cellStyle name="통_05.구내배관토공 4" xfId="16611" xr:uid="{00000000-0005-0000-0000-0000F9370000}"/>
    <cellStyle name="통_05.구내배관토공 5" xfId="14226" xr:uid="{00000000-0005-0000-0000-0000FA370000}"/>
    <cellStyle name="통_06-부대공_02-배수공" xfId="2909" xr:uid="{00000000-0005-0000-0000-0000FB370000}"/>
    <cellStyle name="통_06-부대공_02-배수공 2" xfId="13308" xr:uid="{00000000-0005-0000-0000-0000FC370000}"/>
    <cellStyle name="통_06-부대공_02-배수공_2.중곡빗물펌프장토공(BOX구간)" xfId="2910" xr:uid="{00000000-0005-0000-0000-0000FD370000}"/>
    <cellStyle name="통_06-부대공_02-배수공_2.중곡빗물펌프장토공(BOX구간)_개소별_산출근거(1차_6차)_1차집계(080722)" xfId="2911" xr:uid="{00000000-0005-0000-0000-0000FE370000}"/>
    <cellStyle name="통_06-부대공_02-배수공_2.중곡빗물펌프장토공(BOX구간)_기성청구내역서(1차지시)" xfId="2912" xr:uid="{00000000-0005-0000-0000-0000FF370000}"/>
    <cellStyle name="통_06-부대공_02-배수공_개소별_산출근거(1차_6차)_1차집계(080722)" xfId="2913" xr:uid="{00000000-0005-0000-0000-000000380000}"/>
    <cellStyle name="통_06-부대공_02-배수공_기성청구내역서(1차지시)" xfId="2914" xr:uid="{00000000-0005-0000-0000-000001380000}"/>
    <cellStyle name="통_06-부대공_02-배수공_남측토공" xfId="2915" xr:uid="{00000000-0005-0000-0000-000002380000}"/>
    <cellStyle name="통_06-부대공_02-배수공_남측토공_2.중곡빗물펌프장토공" xfId="2916" xr:uid="{00000000-0005-0000-0000-000003380000}"/>
    <cellStyle name="통_06-부대공_02-배수공_남측토공_2.중곡빗물펌프장토공_개소별_산출근거(1차_6차)_1차집계(080722)" xfId="2917" xr:uid="{00000000-0005-0000-0000-000004380000}"/>
    <cellStyle name="통_06-부대공_02-배수공_남측토공_2.중곡빗물펌프장토공_기성청구내역서(1차지시)" xfId="2918" xr:uid="{00000000-0005-0000-0000-000005380000}"/>
    <cellStyle name="통_06-부대공_02-배수공_남측토공_개소별_산출근거(1차_6차)_1차집계(080722)" xfId="2919" xr:uid="{00000000-0005-0000-0000-000006380000}"/>
    <cellStyle name="통_06-부대공_02-배수공_남측토공_기성청구내역서(1차지시)" xfId="2920" xr:uid="{00000000-0005-0000-0000-000007380000}"/>
    <cellStyle name="통_06-부대공_02-배수공_남측토공_천호대로남측준공수량(토공)" xfId="2921" xr:uid="{00000000-0005-0000-0000-000008380000}"/>
    <cellStyle name="통_06-부대공_02-배수공_남측토공_천호대로남측준공수량(토공)_개소별_산출근거(1차_6차)_1차집계(080722)" xfId="2922" xr:uid="{00000000-0005-0000-0000-000009380000}"/>
    <cellStyle name="통_06-부대공_02-배수공_남측토공_천호대로남측준공수량(토공)_기성청구내역서(1차지시)" xfId="2923" xr:uid="{00000000-0005-0000-0000-00000A380000}"/>
    <cellStyle name="통_06-부대공_02-배수공_내역서(상도동159번지,김주성)" xfId="13309" xr:uid="{00000000-0005-0000-0000-00000B380000}"/>
    <cellStyle name="통_06-부대공_02-배수공_변경내역서" xfId="13310" xr:uid="{00000000-0005-0000-0000-00000C380000}"/>
    <cellStyle name="통_06-부대공_02-배수공_변경내역서4회" xfId="13311" xr:uid="{00000000-0005-0000-0000-00000D380000}"/>
    <cellStyle name="통_06-부대공_02-배수공_설계서" xfId="13312" xr:uid="{00000000-0005-0000-0000-00000E380000}"/>
    <cellStyle name="통_06-부대공_02-배수공_토공" xfId="2924" xr:uid="{00000000-0005-0000-0000-00000F380000}"/>
    <cellStyle name="통_06-부대공_02-배수공_토공_2.중곡빗물펌프장토공" xfId="2925" xr:uid="{00000000-0005-0000-0000-000010380000}"/>
    <cellStyle name="통_06-부대공_02-배수공_토공_2.중곡빗물펌프장토공_개소별_산출근거(1차_6차)_1차집계(080722)" xfId="2926" xr:uid="{00000000-0005-0000-0000-000011380000}"/>
    <cellStyle name="통_06-부대공_02-배수공_토공_2.중곡빗물펌프장토공_기성청구내역서(1차지시)" xfId="2927" xr:uid="{00000000-0005-0000-0000-000012380000}"/>
    <cellStyle name="통_06-부대공_02-배수공_토공_개소별_산출근거(1차_6차)_1차집계(080722)" xfId="2928" xr:uid="{00000000-0005-0000-0000-000013380000}"/>
    <cellStyle name="통_06-부대공_02-배수공_토공_기성청구내역서(1차지시)" xfId="2929" xr:uid="{00000000-0005-0000-0000-000014380000}"/>
    <cellStyle name="통_06-부대공_02-배수공_토공_세종대우회토공" xfId="2930" xr:uid="{00000000-0005-0000-0000-000015380000}"/>
    <cellStyle name="통_06-부대공_02-배수공_토공_세종대우회토공_개소별_산출근거(1차_6차)_1차집계(080722)" xfId="2931" xr:uid="{00000000-0005-0000-0000-000016380000}"/>
    <cellStyle name="통_06-부대공_02-배수공_토공_세종대우회토공_기성청구내역서(1차지시)" xfId="2932" xr:uid="{00000000-0005-0000-0000-000017380000}"/>
    <cellStyle name="통_06-부대공_02-배수공_토공_오거리토공" xfId="2933" xr:uid="{00000000-0005-0000-0000-000018380000}"/>
    <cellStyle name="통_06-부대공_02-배수공_토공_오거리토공_개소별_산출근거(1차_6차)_1차집계(080722)" xfId="2934" xr:uid="{00000000-0005-0000-0000-000019380000}"/>
    <cellStyle name="통_06-부대공_02-배수공_토공_오거리토공_기성청구내역서(1차지시)" xfId="2935" xr:uid="{00000000-0005-0000-0000-00001A380000}"/>
    <cellStyle name="통_06-부대공_02-배수공_토공_중곡빗물펌프장토공" xfId="2936" xr:uid="{00000000-0005-0000-0000-00001B380000}"/>
    <cellStyle name="통_06-부대공_02-배수공_토공_중곡빗물펌프장토공_개소별_산출근거(1차_6차)_1차집계(080722)" xfId="2937" xr:uid="{00000000-0005-0000-0000-00001C380000}"/>
    <cellStyle name="통_06-부대공_02-배수공_토공_중곡빗물펌프장토공_기성청구내역서(1차지시)" xfId="2938" xr:uid="{00000000-0005-0000-0000-00001D380000}"/>
    <cellStyle name="통_06-부대공_02-배수공_토공_중곡빗물펌프장토공1" xfId="2939" xr:uid="{00000000-0005-0000-0000-00001E380000}"/>
    <cellStyle name="통_06-부대공_02-배수공_토공_중곡빗물펌프장토공1_개소별_산출근거(1차_6차)_1차집계(080722)" xfId="2940" xr:uid="{00000000-0005-0000-0000-00001F380000}"/>
    <cellStyle name="통_06-부대공_02-배수공_토공_중곡빗물펌프장토공1_기성청구내역서(1차지시)" xfId="2941" xr:uid="{00000000-0005-0000-0000-000020380000}"/>
    <cellStyle name="통_06-부대공_02-배수공_토공_중곡펌프장토공1" xfId="2942" xr:uid="{00000000-0005-0000-0000-000021380000}"/>
    <cellStyle name="통_06-부대공_02-배수공_토공_중곡펌프장토공1_개소별_산출근거(1차_6차)_1차집계(080722)" xfId="2943" xr:uid="{00000000-0005-0000-0000-000022380000}"/>
    <cellStyle name="통_06-부대공_02-배수공_토공_중곡펌프장토공1_기성청구내역서(1차지시)" xfId="2944" xr:uid="{00000000-0005-0000-0000-000023380000}"/>
    <cellStyle name="통_06-부대공_02-배수공_토공_천호대로남측준공수량(토공)" xfId="2945" xr:uid="{00000000-0005-0000-0000-000024380000}"/>
    <cellStyle name="통_06-부대공_02-배수공_토공_천호대로남측준공수량(토공)_개소별_산출근거(1차_6차)_1차집계(080722)" xfId="2946" xr:uid="{00000000-0005-0000-0000-000025380000}"/>
    <cellStyle name="통_06-부대공_02-배수공_토공_천호대로남측준공수량(토공)_기성청구내역서(1차지시)" xfId="2947" xr:uid="{00000000-0005-0000-0000-000026380000}"/>
    <cellStyle name="통_06-부대공_02-배수공_토공_한국화장품토공" xfId="2948" xr:uid="{00000000-0005-0000-0000-000027380000}"/>
    <cellStyle name="통_06-부대공_02-배수공_토공_한국화장품토공_개소별_산출근거(1차_6차)_1차집계(080722)" xfId="2949" xr:uid="{00000000-0005-0000-0000-000028380000}"/>
    <cellStyle name="통_06-부대공_02-배수공_토공_한국화장품토공_기성청구내역서(1차지시)" xfId="2950" xr:uid="{00000000-0005-0000-0000-000029380000}"/>
    <cellStyle name="통_06-부대공_02-배수공_폐기물처리내역서" xfId="13313" xr:uid="{00000000-0005-0000-0000-00002A380000}"/>
    <cellStyle name="통_06-부대공_02-배수공_폐기물처리내역서_변경내역서" xfId="13314" xr:uid="{00000000-0005-0000-0000-00002B380000}"/>
    <cellStyle name="통_06-부대공_02-배수공_폐기물처리내역서_변경내역서4회" xfId="13315" xr:uid="{00000000-0005-0000-0000-00002C380000}"/>
    <cellStyle name="통_06-부대공_02-배수공_폐기물처리내역서_중앙로폐기물내역서" xfId="13316" xr:uid="{00000000-0005-0000-0000-00002D380000}"/>
    <cellStyle name="통_06-부대공_02-배수공_폐기물처리내역서_중앙로폐기물내역서_변경내역서" xfId="13317" xr:uid="{00000000-0005-0000-0000-00002E380000}"/>
    <cellStyle name="통_06-부대공_02-배수공_폐기물처리내역서_중앙로폐기물내역서_변경내역서4회" xfId="13318" xr:uid="{00000000-0005-0000-0000-00002F380000}"/>
    <cellStyle name="통_1.처리장토공(0705)" xfId="2951" xr:uid="{00000000-0005-0000-0000-000030380000}"/>
    <cellStyle name="통_1.처리장토공(0705) 2" xfId="15988" xr:uid="{00000000-0005-0000-0000-000031380000}"/>
    <cellStyle name="통_1.처리장토공(0705) 3" xfId="16980" xr:uid="{00000000-0005-0000-0000-000032380000}"/>
    <cellStyle name="통_1.처리장토공(0705) 4" xfId="16613" xr:uid="{00000000-0005-0000-0000-000033380000}"/>
    <cellStyle name="통_1.처리장토공(0705) 5" xfId="14227" xr:uid="{00000000-0005-0000-0000-000034380000}"/>
    <cellStyle name="통_1.토공" xfId="2952" xr:uid="{00000000-0005-0000-0000-000035380000}"/>
    <cellStyle name="통_1.토공 2" xfId="15989" xr:uid="{00000000-0005-0000-0000-000036380000}"/>
    <cellStyle name="통_1.토공 3" xfId="16570" xr:uid="{00000000-0005-0000-0000-000037380000}"/>
    <cellStyle name="통_1.토공 4" xfId="16612" xr:uid="{00000000-0005-0000-0000-000038380000}"/>
    <cellStyle name="통_1.토공 5" xfId="14228" xr:uid="{00000000-0005-0000-0000-000039380000}"/>
    <cellStyle name="통_1.토공(0724)" xfId="2953" xr:uid="{00000000-0005-0000-0000-00003A380000}"/>
    <cellStyle name="통_1.토공(0724) 2" xfId="15990" xr:uid="{00000000-0005-0000-0000-00003B380000}"/>
    <cellStyle name="통_1.토공(0724) 3" xfId="15187" xr:uid="{00000000-0005-0000-0000-00003C380000}"/>
    <cellStyle name="통_1.토공(0724) 4" xfId="16771" xr:uid="{00000000-0005-0000-0000-00003D380000}"/>
    <cellStyle name="통_1.토공(0724) 5" xfId="14229" xr:uid="{00000000-0005-0000-0000-00003E380000}"/>
    <cellStyle name="통_1.토공(음성)" xfId="2954" xr:uid="{00000000-0005-0000-0000-00003F380000}"/>
    <cellStyle name="통_1.토공(음성) 2" xfId="15991" xr:uid="{00000000-0005-0000-0000-000040380000}"/>
    <cellStyle name="통_1.토공(음성) 3" xfId="16975" xr:uid="{00000000-0005-0000-0000-000041380000}"/>
    <cellStyle name="통_1.토공(음성) 4" xfId="15660" xr:uid="{00000000-0005-0000-0000-000042380000}"/>
    <cellStyle name="통_1.토공(음성) 5" xfId="14230" xr:uid="{00000000-0005-0000-0000-000043380000}"/>
    <cellStyle name="통_2.중곡빗물펌프장토공(BOX구간)" xfId="2955" xr:uid="{00000000-0005-0000-0000-000044380000}"/>
    <cellStyle name="통_2.중곡빗물펌프장토공(BOX구간)_개소별_산출근거(1차_6차)_1차집계(080722)" xfId="2956" xr:uid="{00000000-0005-0000-0000-000045380000}"/>
    <cellStyle name="통_2.중곡빗물펌프장토공(BOX구간)_기성청구내역서(1차지시)" xfId="2957" xr:uid="{00000000-0005-0000-0000-000046380000}"/>
    <cellStyle name="통_2.토공" xfId="2958" xr:uid="{00000000-0005-0000-0000-000047380000}"/>
    <cellStyle name="통_2.토공 2" xfId="15995" xr:uid="{00000000-0005-0000-0000-000048380000}"/>
    <cellStyle name="통_2.토공 3" xfId="16977" xr:uid="{00000000-0005-0000-0000-000049380000}"/>
    <cellStyle name="통_2.토공 4" xfId="16615" xr:uid="{00000000-0005-0000-0000-00004A380000}"/>
    <cellStyle name="통_2.토공 5" xfId="14231" xr:uid="{00000000-0005-0000-0000-00004B380000}"/>
    <cellStyle name="통_2.토공_04-3.B-LINE" xfId="2959" xr:uid="{00000000-0005-0000-0000-00004C380000}"/>
    <cellStyle name="통_2.토공_04-3.B-LINE 2" xfId="15996" xr:uid="{00000000-0005-0000-0000-00004D380000}"/>
    <cellStyle name="통_2.토공_04-3.B-LINE 3" xfId="15186" xr:uid="{00000000-0005-0000-0000-00004E380000}"/>
    <cellStyle name="통_2.토공_04-3.B-LINE 4" xfId="16614" xr:uid="{00000000-0005-0000-0000-00004F380000}"/>
    <cellStyle name="통_2.토공_04-3.B-LINE 5" xfId="14232" xr:uid="{00000000-0005-0000-0000-000050380000}"/>
    <cellStyle name="통_2.토공_4.하수공" xfId="2960" xr:uid="{00000000-0005-0000-0000-000051380000}"/>
    <cellStyle name="통_2.토공_4.하수공 2" xfId="15997" xr:uid="{00000000-0005-0000-0000-000052380000}"/>
    <cellStyle name="통_2.토공_4.하수공 3" xfId="15185" xr:uid="{00000000-0005-0000-0000-000053380000}"/>
    <cellStyle name="통_2.토공_4.하수공 4" xfId="15661" xr:uid="{00000000-0005-0000-0000-000054380000}"/>
    <cellStyle name="통_2.토공_4.하수공 5" xfId="14233" xr:uid="{00000000-0005-0000-0000-000055380000}"/>
    <cellStyle name="통_2.토공_4.하수공_04-3.B-LINE" xfId="2961" xr:uid="{00000000-0005-0000-0000-000056380000}"/>
    <cellStyle name="통_2.토공_4.하수공_04-3.B-LINE 2" xfId="15998" xr:uid="{00000000-0005-0000-0000-000057380000}"/>
    <cellStyle name="통_2.토공_4.하수공_04-3.B-LINE 3" xfId="16973" xr:uid="{00000000-0005-0000-0000-000058380000}"/>
    <cellStyle name="통_2.토공_4.하수공_04-3.B-LINE 4" xfId="17252" xr:uid="{00000000-0005-0000-0000-000059380000}"/>
    <cellStyle name="통_2.토공_4.하수공_04-3.B-LINE 5" xfId="14234" xr:uid="{00000000-0005-0000-0000-00005A380000}"/>
    <cellStyle name="통_3.구내배관공" xfId="2962" xr:uid="{00000000-0005-0000-0000-00005B380000}"/>
    <cellStyle name="통_3.구내배관공 2" xfId="15999" xr:uid="{00000000-0005-0000-0000-00005C380000}"/>
    <cellStyle name="통_3.구내배관공 3" xfId="16974" xr:uid="{00000000-0005-0000-0000-00005D380000}"/>
    <cellStyle name="통_3.구내배관공 4" xfId="16617" xr:uid="{00000000-0005-0000-0000-00005E380000}"/>
    <cellStyle name="통_3.구내배관공 5" xfId="14235" xr:uid="{00000000-0005-0000-0000-00005F380000}"/>
    <cellStyle name="통_3.포장공" xfId="2963" xr:uid="{00000000-0005-0000-0000-000060380000}"/>
    <cellStyle name="통_3.포장공 2" xfId="16000" xr:uid="{00000000-0005-0000-0000-000061380000}"/>
    <cellStyle name="통_3.포장공 3" xfId="16568" xr:uid="{00000000-0005-0000-0000-000062380000}"/>
    <cellStyle name="통_3.포장공 4" xfId="16616" xr:uid="{00000000-0005-0000-0000-000063380000}"/>
    <cellStyle name="통_3.포장공 5" xfId="14236" xr:uid="{00000000-0005-0000-0000-000064380000}"/>
    <cellStyle name="통_3.포장공_04-3.B-LINE" xfId="2964" xr:uid="{00000000-0005-0000-0000-000065380000}"/>
    <cellStyle name="통_3.포장공_04-3.B-LINE 2" xfId="16001" xr:uid="{00000000-0005-0000-0000-000066380000}"/>
    <cellStyle name="통_3.포장공_04-3.B-LINE 3" xfId="15184" xr:uid="{00000000-0005-0000-0000-000067380000}"/>
    <cellStyle name="통_3.포장공_04-3.B-LINE 4" xfId="16538" xr:uid="{00000000-0005-0000-0000-000068380000}"/>
    <cellStyle name="통_3.포장공_04-3.B-LINE 5" xfId="14237" xr:uid="{00000000-0005-0000-0000-000069380000}"/>
    <cellStyle name="통_3.포장공_4.하수공" xfId="2965" xr:uid="{00000000-0005-0000-0000-00006A380000}"/>
    <cellStyle name="통_3.포장공_4.하수공 2" xfId="16002" xr:uid="{00000000-0005-0000-0000-00006B380000}"/>
    <cellStyle name="통_3.포장공_4.하수공 3" xfId="16972" xr:uid="{00000000-0005-0000-0000-00006C380000}"/>
    <cellStyle name="통_3.포장공_4.하수공 4" xfId="17253" xr:uid="{00000000-0005-0000-0000-00006D380000}"/>
    <cellStyle name="통_3.포장공_4.하수공 5" xfId="14238" xr:uid="{00000000-0005-0000-0000-00006E380000}"/>
    <cellStyle name="통_3.포장공_4.하수공_04-3.B-LINE" xfId="2966" xr:uid="{00000000-0005-0000-0000-00006F380000}"/>
    <cellStyle name="통_3.포장공_4.하수공_04-3.B-LINE 2" xfId="16003" xr:uid="{00000000-0005-0000-0000-000070380000}"/>
    <cellStyle name="통_3.포장공_4.하수공_04-3.B-LINE 3" xfId="16971" xr:uid="{00000000-0005-0000-0000-000071380000}"/>
    <cellStyle name="통_3.포장공_4.하수공_04-3.B-LINE 4" xfId="16618" xr:uid="{00000000-0005-0000-0000-000072380000}"/>
    <cellStyle name="통_3.포장공_4.하수공_04-3.B-LINE 5" xfId="14239" xr:uid="{00000000-0005-0000-0000-000073380000}"/>
    <cellStyle name="통_4.부대공" xfId="2967" xr:uid="{00000000-0005-0000-0000-000074380000}"/>
    <cellStyle name="통_4.부대공 2" xfId="16004" xr:uid="{00000000-0005-0000-0000-000075380000}"/>
    <cellStyle name="통_4.부대공 3" xfId="16567" xr:uid="{00000000-0005-0000-0000-000076380000}"/>
    <cellStyle name="통_4.부대공 4" xfId="16619" xr:uid="{00000000-0005-0000-0000-000077380000}"/>
    <cellStyle name="통_4.부대공 5" xfId="14240" xr:uid="{00000000-0005-0000-0000-000078380000}"/>
    <cellStyle name="통_4.부대공_0.주요자재및 총괄집계표" xfId="2968" xr:uid="{00000000-0005-0000-0000-000079380000}"/>
    <cellStyle name="통_4.부대공_0.주요자재및 총괄집계표 2" xfId="16005" xr:uid="{00000000-0005-0000-0000-00007A380000}"/>
    <cellStyle name="통_4.부대공_0.주요자재및 총괄집계표 3" xfId="16970" xr:uid="{00000000-0005-0000-0000-00007B380000}"/>
    <cellStyle name="통_4.부대공_0.주요자재및 총괄집계표 4" xfId="16772" xr:uid="{00000000-0005-0000-0000-00007C380000}"/>
    <cellStyle name="통_4.부대공_0.주요자재및 총괄집계표 5" xfId="14241" xr:uid="{00000000-0005-0000-0000-00007D380000}"/>
    <cellStyle name="통_4.부대공_04-3.B-LINE" xfId="2969" xr:uid="{00000000-0005-0000-0000-00007E380000}"/>
    <cellStyle name="통_4.부대공_04-3.B-LINE 2" xfId="16006" xr:uid="{00000000-0005-0000-0000-00007F380000}"/>
    <cellStyle name="통_4.부대공_04-3.B-LINE 3" xfId="16566" xr:uid="{00000000-0005-0000-0000-000080380000}"/>
    <cellStyle name="통_4.부대공_04-3.B-LINE 4" xfId="16620" xr:uid="{00000000-0005-0000-0000-000081380000}"/>
    <cellStyle name="통_4.부대공_04-3.B-LINE 5" xfId="14242" xr:uid="{00000000-0005-0000-0000-000082380000}"/>
    <cellStyle name="통_4.부대공_05.구내배관토공" xfId="2970" xr:uid="{00000000-0005-0000-0000-000083380000}"/>
    <cellStyle name="통_4.부대공_05.구내배관토공 2" xfId="16007" xr:uid="{00000000-0005-0000-0000-000084380000}"/>
    <cellStyle name="통_4.부대공_05.구내배관토공 3" xfId="16969" xr:uid="{00000000-0005-0000-0000-000085380000}"/>
    <cellStyle name="통_4.부대공_05.구내배관토공 4" xfId="16539" xr:uid="{00000000-0005-0000-0000-000086380000}"/>
    <cellStyle name="통_4.부대공_05.구내배관토공 5" xfId="14243" xr:uid="{00000000-0005-0000-0000-000087380000}"/>
    <cellStyle name="통_4.부대공_1.처리장토공(0705)" xfId="2971" xr:uid="{00000000-0005-0000-0000-000088380000}"/>
    <cellStyle name="통_4.부대공_1.처리장토공(0705) 2" xfId="16008" xr:uid="{00000000-0005-0000-0000-000089380000}"/>
    <cellStyle name="통_4.부대공_1.처리장토공(0705) 3" xfId="16565" xr:uid="{00000000-0005-0000-0000-00008A380000}"/>
    <cellStyle name="통_4.부대공_1.처리장토공(0705) 4" xfId="16621" xr:uid="{00000000-0005-0000-0000-00008B380000}"/>
    <cellStyle name="통_4.부대공_1.처리장토공(0705) 5" xfId="14244" xr:uid="{00000000-0005-0000-0000-00008C380000}"/>
    <cellStyle name="통_4.부대공_1.토공" xfId="2972" xr:uid="{00000000-0005-0000-0000-00008D380000}"/>
    <cellStyle name="통_4.부대공_1.토공 2" xfId="16009" xr:uid="{00000000-0005-0000-0000-00008E380000}"/>
    <cellStyle name="통_4.부대공_1.토공 3" xfId="16968" xr:uid="{00000000-0005-0000-0000-00008F380000}"/>
    <cellStyle name="통_4.부대공_1.토공 4" xfId="16773" xr:uid="{00000000-0005-0000-0000-000090380000}"/>
    <cellStyle name="통_4.부대공_1.토공 5" xfId="14245" xr:uid="{00000000-0005-0000-0000-000091380000}"/>
    <cellStyle name="통_4.부대공_1.토공(0724)" xfId="2973" xr:uid="{00000000-0005-0000-0000-000092380000}"/>
    <cellStyle name="통_4.부대공_1.토공(0724) 2" xfId="16010" xr:uid="{00000000-0005-0000-0000-000093380000}"/>
    <cellStyle name="통_4.부대공_1.토공(0724) 3" xfId="15183" xr:uid="{00000000-0005-0000-0000-000094380000}"/>
    <cellStyle name="통_4.부대공_1.토공(0724) 4" xfId="16622" xr:uid="{00000000-0005-0000-0000-000095380000}"/>
    <cellStyle name="통_4.부대공_1.토공(0724) 5" xfId="14246" xr:uid="{00000000-0005-0000-0000-000096380000}"/>
    <cellStyle name="통_4.부대공_1.토공(음성)" xfId="2974" xr:uid="{00000000-0005-0000-0000-000097380000}"/>
    <cellStyle name="통_4.부대공_1.토공(음성) 2" xfId="16011" xr:uid="{00000000-0005-0000-0000-000098380000}"/>
    <cellStyle name="통_4.부대공_1.토공(음성) 3" xfId="16967" xr:uid="{00000000-0005-0000-0000-000099380000}"/>
    <cellStyle name="통_4.부대공_1.토공(음성) 4" xfId="17254" xr:uid="{00000000-0005-0000-0000-00009A380000}"/>
    <cellStyle name="통_4.부대공_1.토공(음성) 5" xfId="14247" xr:uid="{00000000-0005-0000-0000-00009B380000}"/>
    <cellStyle name="통_4.부대공_2.토공" xfId="2975" xr:uid="{00000000-0005-0000-0000-00009C380000}"/>
    <cellStyle name="통_4.부대공_2.토공 2" xfId="16012" xr:uid="{00000000-0005-0000-0000-00009D380000}"/>
    <cellStyle name="통_4.부대공_2.토공 3" xfId="16966" xr:uid="{00000000-0005-0000-0000-00009E380000}"/>
    <cellStyle name="통_4.부대공_2.토공 4" xfId="16623" xr:uid="{00000000-0005-0000-0000-00009F380000}"/>
    <cellStyle name="통_4.부대공_2.토공 5" xfId="14248" xr:uid="{00000000-0005-0000-0000-0000A0380000}"/>
    <cellStyle name="통_4.부대공_2.토공_04-3.B-LINE" xfId="2976" xr:uid="{00000000-0005-0000-0000-0000A1380000}"/>
    <cellStyle name="통_4.부대공_2.토공_04-3.B-LINE 2" xfId="16013" xr:uid="{00000000-0005-0000-0000-0000A2380000}"/>
    <cellStyle name="통_4.부대공_2.토공_04-3.B-LINE 3" xfId="15182" xr:uid="{00000000-0005-0000-0000-0000A3380000}"/>
    <cellStyle name="통_4.부대공_2.토공_04-3.B-LINE 4" xfId="16624" xr:uid="{00000000-0005-0000-0000-0000A4380000}"/>
    <cellStyle name="통_4.부대공_2.토공_04-3.B-LINE 5" xfId="14249" xr:uid="{00000000-0005-0000-0000-0000A5380000}"/>
    <cellStyle name="통_4.부대공_2.토공_4.하수공" xfId="2977" xr:uid="{00000000-0005-0000-0000-0000A6380000}"/>
    <cellStyle name="통_4.부대공_2.토공_4.하수공 2" xfId="16014" xr:uid="{00000000-0005-0000-0000-0000A7380000}"/>
    <cellStyle name="통_4.부대공_2.토공_4.하수공 3" xfId="16965" xr:uid="{00000000-0005-0000-0000-0000A8380000}"/>
    <cellStyle name="통_4.부대공_2.토공_4.하수공 4" xfId="17255" xr:uid="{00000000-0005-0000-0000-0000A9380000}"/>
    <cellStyle name="통_4.부대공_2.토공_4.하수공 5" xfId="14250" xr:uid="{00000000-0005-0000-0000-0000AA380000}"/>
    <cellStyle name="통_4.부대공_2.토공_4.하수공_04-3.B-LINE" xfId="2978" xr:uid="{00000000-0005-0000-0000-0000AB380000}"/>
    <cellStyle name="통_4.부대공_2.토공_4.하수공_04-3.B-LINE 2" xfId="16015" xr:uid="{00000000-0005-0000-0000-0000AC380000}"/>
    <cellStyle name="통_4.부대공_2.토공_4.하수공_04-3.B-LINE 3" xfId="16564" xr:uid="{00000000-0005-0000-0000-0000AD380000}"/>
    <cellStyle name="통_4.부대공_2.토공_4.하수공_04-3.B-LINE 4" xfId="16625" xr:uid="{00000000-0005-0000-0000-0000AE380000}"/>
    <cellStyle name="통_4.부대공_2.토공_4.하수공_04-3.B-LINE 5" xfId="14251" xr:uid="{00000000-0005-0000-0000-0000AF380000}"/>
    <cellStyle name="통_4.부대공_3.구내배관공" xfId="2979" xr:uid="{00000000-0005-0000-0000-0000B0380000}"/>
    <cellStyle name="통_4.부대공_3.구내배관공 2" xfId="16016" xr:uid="{00000000-0005-0000-0000-0000B1380000}"/>
    <cellStyle name="통_4.부대공_3.구내배관공 3" xfId="16964" xr:uid="{00000000-0005-0000-0000-0000B2380000}"/>
    <cellStyle name="통_4.부대공_3.구내배관공 4" xfId="16540" xr:uid="{00000000-0005-0000-0000-0000B3380000}"/>
    <cellStyle name="통_4.부대공_3.구내배관공 5" xfId="14252" xr:uid="{00000000-0005-0000-0000-0000B4380000}"/>
    <cellStyle name="통_4.부대공_3.포장공" xfId="2980" xr:uid="{00000000-0005-0000-0000-0000B5380000}"/>
    <cellStyle name="통_4.부대공_3.포장공 2" xfId="16017" xr:uid="{00000000-0005-0000-0000-0000B6380000}"/>
    <cellStyle name="통_4.부대공_3.포장공 3" xfId="16563" xr:uid="{00000000-0005-0000-0000-0000B7380000}"/>
    <cellStyle name="통_4.부대공_3.포장공 4" xfId="16626" xr:uid="{00000000-0005-0000-0000-0000B8380000}"/>
    <cellStyle name="통_4.부대공_3.포장공 5" xfId="14253" xr:uid="{00000000-0005-0000-0000-0000B9380000}"/>
    <cellStyle name="통_4.부대공_3.포장공_04-3.B-LINE" xfId="2981" xr:uid="{00000000-0005-0000-0000-0000BA380000}"/>
    <cellStyle name="통_4.부대공_3.포장공_04-3.B-LINE 2" xfId="16018" xr:uid="{00000000-0005-0000-0000-0000BB380000}"/>
    <cellStyle name="통_4.부대공_3.포장공_04-3.B-LINE 3" xfId="15181" xr:uid="{00000000-0005-0000-0000-0000BC380000}"/>
    <cellStyle name="통_4.부대공_3.포장공_04-3.B-LINE 4" xfId="16774" xr:uid="{00000000-0005-0000-0000-0000BD380000}"/>
    <cellStyle name="통_4.부대공_3.포장공_04-3.B-LINE 5" xfId="14254" xr:uid="{00000000-0005-0000-0000-0000BE380000}"/>
    <cellStyle name="통_4.부대공_3.포장공_4.하수공" xfId="2982" xr:uid="{00000000-0005-0000-0000-0000BF380000}"/>
    <cellStyle name="통_4.부대공_3.포장공_4.하수공 2" xfId="16019" xr:uid="{00000000-0005-0000-0000-0000C0380000}"/>
    <cellStyle name="통_4.부대공_3.포장공_4.하수공 3" xfId="15180" xr:uid="{00000000-0005-0000-0000-0000C1380000}"/>
    <cellStyle name="통_4.부대공_3.포장공_4.하수공 4" xfId="15662" xr:uid="{00000000-0005-0000-0000-0000C2380000}"/>
    <cellStyle name="통_4.부대공_3.포장공_4.하수공 5" xfId="14255" xr:uid="{00000000-0005-0000-0000-0000C3380000}"/>
    <cellStyle name="통_4.부대공_3.포장공_4.하수공_04-3.B-LINE" xfId="2983" xr:uid="{00000000-0005-0000-0000-0000C4380000}"/>
    <cellStyle name="통_4.부대공_3.포장공_4.하수공_04-3.B-LINE 2" xfId="16020" xr:uid="{00000000-0005-0000-0000-0000C5380000}"/>
    <cellStyle name="통_4.부대공_3.포장공_4.하수공_04-3.B-LINE 3" xfId="16963" xr:uid="{00000000-0005-0000-0000-0000C6380000}"/>
    <cellStyle name="통_4.부대공_3.포장공_4.하수공_04-3.B-LINE 4" xfId="15663" xr:uid="{00000000-0005-0000-0000-0000C7380000}"/>
    <cellStyle name="통_4.부대공_3.포장공_4.하수공_04-3.B-LINE 5" xfId="14256" xr:uid="{00000000-0005-0000-0000-0000C8380000}"/>
    <cellStyle name="통_4.부대공_4배관공" xfId="2984" xr:uid="{00000000-0005-0000-0000-0000C9380000}"/>
    <cellStyle name="통_4.부대공_4배관공 2" xfId="16021" xr:uid="{00000000-0005-0000-0000-0000CA380000}"/>
    <cellStyle name="통_4.부대공_4배관공 3" xfId="16562" xr:uid="{00000000-0005-0000-0000-0000CB380000}"/>
    <cellStyle name="통_4.부대공_4배관공 4" xfId="16627" xr:uid="{00000000-0005-0000-0000-0000CC380000}"/>
    <cellStyle name="통_4.부대공_4배관공 5" xfId="14257" xr:uid="{00000000-0005-0000-0000-0000CD380000}"/>
    <cellStyle name="통_4.부대공_4배관공_0.주요자재및 총괄집계표" xfId="2985" xr:uid="{00000000-0005-0000-0000-0000CE380000}"/>
    <cellStyle name="통_4.부대공_4배관공_0.주요자재및 총괄집계표 2" xfId="16022" xr:uid="{00000000-0005-0000-0000-0000CF380000}"/>
    <cellStyle name="통_4.부대공_4배관공_0.주요자재및 총괄집계표 3" xfId="16962" xr:uid="{00000000-0005-0000-0000-0000D0380000}"/>
    <cellStyle name="통_4.부대공_4배관공_0.주요자재및 총괄집계표 4" xfId="16541" xr:uid="{00000000-0005-0000-0000-0000D1380000}"/>
    <cellStyle name="통_4.부대공_4배관공_0.주요자재및 총괄집계표 5" xfId="14258" xr:uid="{00000000-0005-0000-0000-0000D2380000}"/>
    <cellStyle name="통_4.부대공_4배관공_04-3.B-LINE" xfId="2986" xr:uid="{00000000-0005-0000-0000-0000D3380000}"/>
    <cellStyle name="통_4.부대공_4배관공_04-3.B-LINE 2" xfId="16023" xr:uid="{00000000-0005-0000-0000-0000D4380000}"/>
    <cellStyle name="통_4.부대공_4배관공_04-3.B-LINE 3" xfId="16561" xr:uid="{00000000-0005-0000-0000-0000D5380000}"/>
    <cellStyle name="통_4.부대공_4배관공_04-3.B-LINE 4" xfId="16628" xr:uid="{00000000-0005-0000-0000-0000D6380000}"/>
    <cellStyle name="통_4.부대공_4배관공_04-3.B-LINE 5" xfId="14259" xr:uid="{00000000-0005-0000-0000-0000D7380000}"/>
    <cellStyle name="통_4.부대공_4배관공_05.구내배관토공" xfId="2987" xr:uid="{00000000-0005-0000-0000-0000D8380000}"/>
    <cellStyle name="통_4.부대공_4배관공_05.구내배관토공 2" xfId="16024" xr:uid="{00000000-0005-0000-0000-0000D9380000}"/>
    <cellStyle name="통_4.부대공_4배관공_05.구내배관토공 3" xfId="16961" xr:uid="{00000000-0005-0000-0000-0000DA380000}"/>
    <cellStyle name="통_4.부대공_4배관공_05.구내배관토공 4" xfId="16775" xr:uid="{00000000-0005-0000-0000-0000DB380000}"/>
    <cellStyle name="통_4.부대공_4배관공_05.구내배관토공 5" xfId="14260" xr:uid="{00000000-0005-0000-0000-0000DC380000}"/>
    <cellStyle name="통_4.부대공_4배관공_1.처리장토공(0705)" xfId="2988" xr:uid="{00000000-0005-0000-0000-0000DD380000}"/>
    <cellStyle name="통_4.부대공_4배관공_1.처리장토공(0705) 2" xfId="16025" xr:uid="{00000000-0005-0000-0000-0000DE380000}"/>
    <cellStyle name="통_4.부대공_4배관공_1.처리장토공(0705) 3" xfId="16560" xr:uid="{00000000-0005-0000-0000-0000DF380000}"/>
    <cellStyle name="통_4.부대공_4배관공_1.처리장토공(0705) 4" xfId="16629" xr:uid="{00000000-0005-0000-0000-0000E0380000}"/>
    <cellStyle name="통_4.부대공_4배관공_1.처리장토공(0705) 5" xfId="14261" xr:uid="{00000000-0005-0000-0000-0000E1380000}"/>
    <cellStyle name="통_4.부대공_4배관공_1.토공" xfId="2989" xr:uid="{00000000-0005-0000-0000-0000E2380000}"/>
    <cellStyle name="통_4.부대공_4배관공_1.토공 2" xfId="16026" xr:uid="{00000000-0005-0000-0000-0000E3380000}"/>
    <cellStyle name="통_4.부대공_4배관공_1.토공 3" xfId="16960" xr:uid="{00000000-0005-0000-0000-0000E4380000}"/>
    <cellStyle name="통_4.부대공_4배관공_1.토공 4" xfId="16542" xr:uid="{00000000-0005-0000-0000-0000E5380000}"/>
    <cellStyle name="통_4.부대공_4배관공_1.토공 5" xfId="14262" xr:uid="{00000000-0005-0000-0000-0000E6380000}"/>
    <cellStyle name="통_4.부대공_4배관공_1.토공(0724)" xfId="2990" xr:uid="{00000000-0005-0000-0000-0000E7380000}"/>
    <cellStyle name="통_4.부대공_4배관공_1.토공(0724) 2" xfId="16027" xr:uid="{00000000-0005-0000-0000-0000E8380000}"/>
    <cellStyle name="통_4.부대공_4배관공_1.토공(0724) 3" xfId="16559" xr:uid="{00000000-0005-0000-0000-0000E9380000}"/>
    <cellStyle name="통_4.부대공_4배관공_1.토공(0724) 4" xfId="16630" xr:uid="{00000000-0005-0000-0000-0000EA380000}"/>
    <cellStyle name="통_4.부대공_4배관공_1.토공(0724) 5" xfId="14263" xr:uid="{00000000-0005-0000-0000-0000EB380000}"/>
    <cellStyle name="통_4.부대공_4배관공_1.토공(음성)" xfId="2991" xr:uid="{00000000-0005-0000-0000-0000EC380000}"/>
    <cellStyle name="통_4.부대공_4배관공_1.토공(음성) 2" xfId="16028" xr:uid="{00000000-0005-0000-0000-0000ED380000}"/>
    <cellStyle name="통_4.부대공_4배관공_1.토공(음성) 3" xfId="16959" xr:uid="{00000000-0005-0000-0000-0000EE380000}"/>
    <cellStyle name="통_4.부대공_4배관공_1.토공(음성) 4" xfId="16776" xr:uid="{00000000-0005-0000-0000-0000EF380000}"/>
    <cellStyle name="통_4.부대공_4배관공_1.토공(음성) 5" xfId="14264" xr:uid="{00000000-0005-0000-0000-0000F0380000}"/>
    <cellStyle name="통_4.부대공_4배관공_2.토공" xfId="2992" xr:uid="{00000000-0005-0000-0000-0000F1380000}"/>
    <cellStyle name="통_4.부대공_4배관공_2.토공 2" xfId="16029" xr:uid="{00000000-0005-0000-0000-0000F2380000}"/>
    <cellStyle name="통_4.부대공_4배관공_2.토공 3" xfId="16958" xr:uid="{00000000-0005-0000-0000-0000F3380000}"/>
    <cellStyle name="통_4.부대공_4배관공_2.토공 4" xfId="16631" xr:uid="{00000000-0005-0000-0000-0000F4380000}"/>
    <cellStyle name="통_4.부대공_4배관공_2.토공 5" xfId="14265" xr:uid="{00000000-0005-0000-0000-0000F5380000}"/>
    <cellStyle name="통_4.부대공_4배관공_2.토공_04-3.B-LINE" xfId="2993" xr:uid="{00000000-0005-0000-0000-0000F6380000}"/>
    <cellStyle name="통_4.부대공_4배관공_2.토공_04-3.B-LINE 2" xfId="16030" xr:uid="{00000000-0005-0000-0000-0000F7380000}"/>
    <cellStyle name="통_4.부대공_4배관공_2.토공_04-3.B-LINE 3" xfId="16957" xr:uid="{00000000-0005-0000-0000-0000F8380000}"/>
    <cellStyle name="통_4.부대공_4배관공_2.토공_04-3.B-LINE 4" xfId="16632" xr:uid="{00000000-0005-0000-0000-0000F9380000}"/>
    <cellStyle name="통_4.부대공_4배관공_2.토공_04-3.B-LINE 5" xfId="14266" xr:uid="{00000000-0005-0000-0000-0000FA380000}"/>
    <cellStyle name="통_4.부대공_4배관공_2.토공_4.하수공" xfId="2994" xr:uid="{00000000-0005-0000-0000-0000FB380000}"/>
    <cellStyle name="통_4.부대공_4배관공_2.토공_4.하수공 2" xfId="16031" xr:uid="{00000000-0005-0000-0000-0000FC380000}"/>
    <cellStyle name="통_4.부대공_4배관공_2.토공_4.하수공 3" xfId="16956" xr:uid="{00000000-0005-0000-0000-0000FD380000}"/>
    <cellStyle name="통_4.부대공_4배관공_2.토공_4.하수공 4" xfId="16633" xr:uid="{00000000-0005-0000-0000-0000FE380000}"/>
    <cellStyle name="통_4.부대공_4배관공_2.토공_4.하수공 5" xfId="14267" xr:uid="{00000000-0005-0000-0000-0000FF380000}"/>
    <cellStyle name="통_4.부대공_4배관공_2.토공_4.하수공_04-3.B-LINE" xfId="2995" xr:uid="{00000000-0005-0000-0000-000000390000}"/>
    <cellStyle name="통_4.부대공_4배관공_2.토공_4.하수공_04-3.B-LINE 2" xfId="16032" xr:uid="{00000000-0005-0000-0000-000001390000}"/>
    <cellStyle name="통_4.부대공_4배관공_2.토공_4.하수공_04-3.B-LINE 3" xfId="16955" xr:uid="{00000000-0005-0000-0000-000002390000}"/>
    <cellStyle name="통_4.부대공_4배관공_2.토공_4.하수공_04-3.B-LINE 4" xfId="16634" xr:uid="{00000000-0005-0000-0000-000003390000}"/>
    <cellStyle name="통_4.부대공_4배관공_2.토공_4.하수공_04-3.B-LINE 5" xfId="14268" xr:uid="{00000000-0005-0000-0000-000004390000}"/>
    <cellStyle name="통_4.부대공_4배관공_3.구내배관공" xfId="2996" xr:uid="{00000000-0005-0000-0000-000005390000}"/>
    <cellStyle name="통_4.부대공_4배관공_3.구내배관공 2" xfId="16033" xr:uid="{00000000-0005-0000-0000-000006390000}"/>
    <cellStyle name="통_4.부대공_4배관공_3.구내배관공 3" xfId="16954" xr:uid="{00000000-0005-0000-0000-000007390000}"/>
    <cellStyle name="통_4.부대공_4배관공_3.구내배관공 4" xfId="16635" xr:uid="{00000000-0005-0000-0000-000008390000}"/>
    <cellStyle name="통_4.부대공_4배관공_3.구내배관공 5" xfId="14269" xr:uid="{00000000-0005-0000-0000-000009390000}"/>
    <cellStyle name="통_4.부대공_4배관공_3.포장공" xfId="2997" xr:uid="{00000000-0005-0000-0000-00000A390000}"/>
    <cellStyle name="통_4.부대공_4배관공_3.포장공 2" xfId="16034" xr:uid="{00000000-0005-0000-0000-00000B390000}"/>
    <cellStyle name="통_4.부대공_4배관공_3.포장공 3" xfId="16953" xr:uid="{00000000-0005-0000-0000-00000C390000}"/>
    <cellStyle name="통_4.부대공_4배관공_3.포장공 4" xfId="16636" xr:uid="{00000000-0005-0000-0000-00000D390000}"/>
    <cellStyle name="통_4.부대공_4배관공_3.포장공 5" xfId="14270" xr:uid="{00000000-0005-0000-0000-00000E390000}"/>
    <cellStyle name="통_4.부대공_4배관공_3.포장공_04-3.B-LINE" xfId="2998" xr:uid="{00000000-0005-0000-0000-00000F390000}"/>
    <cellStyle name="통_4.부대공_4배관공_3.포장공_04-3.B-LINE 2" xfId="16035" xr:uid="{00000000-0005-0000-0000-000010390000}"/>
    <cellStyle name="통_4.부대공_4배관공_3.포장공_04-3.B-LINE 3" xfId="16950" xr:uid="{00000000-0005-0000-0000-000011390000}"/>
    <cellStyle name="통_4.부대공_4배관공_3.포장공_04-3.B-LINE 4" xfId="16637" xr:uid="{00000000-0005-0000-0000-000012390000}"/>
    <cellStyle name="통_4.부대공_4배관공_3.포장공_04-3.B-LINE 5" xfId="14271" xr:uid="{00000000-0005-0000-0000-000013390000}"/>
    <cellStyle name="통_4.부대공_4배관공_3.포장공_4.하수공" xfId="2999" xr:uid="{00000000-0005-0000-0000-000014390000}"/>
    <cellStyle name="통_4.부대공_4배관공_3.포장공_4.하수공 2" xfId="16036" xr:uid="{00000000-0005-0000-0000-000015390000}"/>
    <cellStyle name="통_4.부대공_4배관공_3.포장공_4.하수공 3" xfId="16952" xr:uid="{00000000-0005-0000-0000-000016390000}"/>
    <cellStyle name="통_4.부대공_4배관공_3.포장공_4.하수공 4" xfId="16640" xr:uid="{00000000-0005-0000-0000-000017390000}"/>
    <cellStyle name="통_4.부대공_4배관공_3.포장공_4.하수공 5" xfId="14272" xr:uid="{00000000-0005-0000-0000-000018390000}"/>
    <cellStyle name="통_4.부대공_4배관공_3.포장공_4.하수공_04-3.B-LINE" xfId="3000" xr:uid="{00000000-0005-0000-0000-000019390000}"/>
    <cellStyle name="통_4.부대공_4배관공_3.포장공_4.하수공_04-3.B-LINE 2" xfId="16037" xr:uid="{00000000-0005-0000-0000-00001A390000}"/>
    <cellStyle name="통_4.부대공_4배관공_3.포장공_4.하수공_04-3.B-LINE 3" xfId="16951" xr:uid="{00000000-0005-0000-0000-00001B390000}"/>
    <cellStyle name="통_4.부대공_4배관공_3.포장공_4.하수공_04-3.B-LINE 4" xfId="16638" xr:uid="{00000000-0005-0000-0000-00001C390000}"/>
    <cellStyle name="통_4.부대공_4배관공_3.포장공_4.하수공_04-3.B-LINE 5" xfId="14273" xr:uid="{00000000-0005-0000-0000-00001D390000}"/>
    <cellStyle name="통_4.부대공_4배관공_계화관로토공" xfId="3001" xr:uid="{00000000-0005-0000-0000-00001E390000}"/>
    <cellStyle name="통_4.부대공_4배관공_계화관로토공 2" xfId="16038" xr:uid="{00000000-0005-0000-0000-00001F390000}"/>
    <cellStyle name="통_4.부대공_4배관공_계화관로토공 3" xfId="15179" xr:uid="{00000000-0005-0000-0000-000020390000}"/>
    <cellStyle name="통_4.부대공_4배관공_계화관로토공 4" xfId="16639" xr:uid="{00000000-0005-0000-0000-000021390000}"/>
    <cellStyle name="통_4.부대공_4배관공_계화관로토공 5" xfId="14274" xr:uid="{00000000-0005-0000-0000-000022390000}"/>
    <cellStyle name="통_4.부대공_4배관공_관로토공" xfId="3002" xr:uid="{00000000-0005-0000-0000-000023390000}"/>
    <cellStyle name="통_4.부대공_4배관공_관로토공 2" xfId="16039" xr:uid="{00000000-0005-0000-0000-000024390000}"/>
    <cellStyle name="통_4.부대공_4배관공_관로토공 3" xfId="15178" xr:uid="{00000000-0005-0000-0000-000025390000}"/>
    <cellStyle name="통_4.부대공_4배관공_관로토공 4" xfId="15664" xr:uid="{00000000-0005-0000-0000-000026390000}"/>
    <cellStyle name="통_4.부대공_4배관공_관로토공 5" xfId="14275" xr:uid="{00000000-0005-0000-0000-000027390000}"/>
    <cellStyle name="통_4.부대공_5부대시설공" xfId="3003" xr:uid="{00000000-0005-0000-0000-000028390000}"/>
    <cellStyle name="통_4.부대공_5부대시설공 2" xfId="16040" xr:uid="{00000000-0005-0000-0000-000029390000}"/>
    <cellStyle name="통_4.부대공_5부대시설공 3" xfId="16949" xr:uid="{00000000-0005-0000-0000-00002A390000}"/>
    <cellStyle name="통_4.부대공_5부대시설공 4" xfId="15665" xr:uid="{00000000-0005-0000-0000-00002B390000}"/>
    <cellStyle name="통_4.부대공_5부대시설공 5" xfId="14276" xr:uid="{00000000-0005-0000-0000-00002C390000}"/>
    <cellStyle name="통_4.부대공_5부대시설공_0.주요자재및 총괄집계표" xfId="3004" xr:uid="{00000000-0005-0000-0000-00002D390000}"/>
    <cellStyle name="통_4.부대공_5부대시설공_0.주요자재및 총괄집계표 2" xfId="16041" xr:uid="{00000000-0005-0000-0000-00002E390000}"/>
    <cellStyle name="통_4.부대공_5부대시설공_0.주요자재및 총괄집계표 3" xfId="16558" xr:uid="{00000000-0005-0000-0000-00002F390000}"/>
    <cellStyle name="통_4.부대공_5부대시설공_0.주요자재및 총괄집계표 4" xfId="16641" xr:uid="{00000000-0005-0000-0000-000030390000}"/>
    <cellStyle name="통_4.부대공_5부대시설공_0.주요자재및 총괄집계표 5" xfId="14277" xr:uid="{00000000-0005-0000-0000-000031390000}"/>
    <cellStyle name="통_4.부대공_5부대시설공_04-3.B-LINE" xfId="3005" xr:uid="{00000000-0005-0000-0000-000032390000}"/>
    <cellStyle name="통_4.부대공_5부대시설공_04-3.B-LINE 2" xfId="16042" xr:uid="{00000000-0005-0000-0000-000033390000}"/>
    <cellStyle name="통_4.부대공_5부대시설공_04-3.B-LINE 3" xfId="16948" xr:uid="{00000000-0005-0000-0000-000034390000}"/>
    <cellStyle name="통_4.부대공_5부대시설공_04-3.B-LINE 4" xfId="16543" xr:uid="{00000000-0005-0000-0000-000035390000}"/>
    <cellStyle name="통_4.부대공_5부대시설공_04-3.B-LINE 5" xfId="14278" xr:uid="{00000000-0005-0000-0000-000036390000}"/>
    <cellStyle name="통_4.부대공_5부대시설공_05.구내배관토공" xfId="3006" xr:uid="{00000000-0005-0000-0000-000037390000}"/>
    <cellStyle name="통_4.부대공_5부대시설공_05.구내배관토공 2" xfId="16043" xr:uid="{00000000-0005-0000-0000-000038390000}"/>
    <cellStyle name="통_4.부대공_5부대시설공_05.구내배관토공 3" xfId="15177" xr:uid="{00000000-0005-0000-0000-000039390000}"/>
    <cellStyle name="통_4.부대공_5부대시설공_05.구내배관토공 4" xfId="16642" xr:uid="{00000000-0005-0000-0000-00003A390000}"/>
    <cellStyle name="통_4.부대공_5부대시설공_05.구내배관토공 5" xfId="14279" xr:uid="{00000000-0005-0000-0000-00003B390000}"/>
    <cellStyle name="통_4.부대공_5부대시설공_1.처리장토공(0705)" xfId="3007" xr:uid="{00000000-0005-0000-0000-00003C390000}"/>
    <cellStyle name="통_4.부대공_5부대시설공_1.처리장토공(0705) 2" xfId="16044" xr:uid="{00000000-0005-0000-0000-00003D390000}"/>
    <cellStyle name="통_4.부대공_5부대시설공_1.처리장토공(0705) 3" xfId="16947" xr:uid="{00000000-0005-0000-0000-00003E390000}"/>
    <cellStyle name="통_4.부대공_5부대시설공_1.처리장토공(0705) 4" xfId="15666" xr:uid="{00000000-0005-0000-0000-00003F390000}"/>
    <cellStyle name="통_4.부대공_5부대시설공_1.처리장토공(0705) 5" xfId="14280" xr:uid="{00000000-0005-0000-0000-000040390000}"/>
    <cellStyle name="통_4.부대공_5부대시설공_1.토공" xfId="3008" xr:uid="{00000000-0005-0000-0000-000041390000}"/>
    <cellStyle name="통_4.부대공_5부대시설공_1.토공 2" xfId="16045" xr:uid="{00000000-0005-0000-0000-000042390000}"/>
    <cellStyle name="통_4.부대공_5부대시설공_1.토공 3" xfId="16557" xr:uid="{00000000-0005-0000-0000-000043390000}"/>
    <cellStyle name="통_4.부대공_5부대시설공_1.토공 4" xfId="16643" xr:uid="{00000000-0005-0000-0000-000044390000}"/>
    <cellStyle name="통_4.부대공_5부대시설공_1.토공 5" xfId="14281" xr:uid="{00000000-0005-0000-0000-000045390000}"/>
    <cellStyle name="통_4.부대공_5부대시설공_1.토공(0724)" xfId="3009" xr:uid="{00000000-0005-0000-0000-000046390000}"/>
    <cellStyle name="통_4.부대공_5부대시설공_1.토공(0724) 2" xfId="16046" xr:uid="{00000000-0005-0000-0000-000047390000}"/>
    <cellStyle name="통_4.부대공_5부대시설공_1.토공(0724) 3" xfId="16556" xr:uid="{00000000-0005-0000-0000-000048390000}"/>
    <cellStyle name="통_4.부대공_5부대시설공_1.토공(0724) 4" xfId="16777" xr:uid="{00000000-0005-0000-0000-000049390000}"/>
    <cellStyle name="통_4.부대공_5부대시설공_1.토공(0724) 5" xfId="14282" xr:uid="{00000000-0005-0000-0000-00004A390000}"/>
    <cellStyle name="통_4.부대공_5부대시설공_1.토공(음성)" xfId="3010" xr:uid="{00000000-0005-0000-0000-00004B390000}"/>
    <cellStyle name="통_4.부대공_5부대시설공_1.토공(음성) 2" xfId="16047" xr:uid="{00000000-0005-0000-0000-00004C390000}"/>
    <cellStyle name="통_4.부대공_5부대시설공_1.토공(음성) 3" xfId="16946" xr:uid="{00000000-0005-0000-0000-00004D390000}"/>
    <cellStyle name="통_4.부대공_5부대시설공_1.토공(음성) 4" xfId="16544" xr:uid="{00000000-0005-0000-0000-00004E390000}"/>
    <cellStyle name="통_4.부대공_5부대시설공_1.토공(음성) 5" xfId="14283" xr:uid="{00000000-0005-0000-0000-00004F390000}"/>
    <cellStyle name="통_4.부대공_5부대시설공_2.토공" xfId="3011" xr:uid="{00000000-0005-0000-0000-000050390000}"/>
    <cellStyle name="통_4.부대공_5부대시설공_2.토공 2" xfId="16048" xr:uid="{00000000-0005-0000-0000-000051390000}"/>
    <cellStyle name="통_4.부대공_5부대시설공_2.토공 3" xfId="16555" xr:uid="{00000000-0005-0000-0000-000052390000}"/>
    <cellStyle name="통_4.부대공_5부대시설공_2.토공 4" xfId="16644" xr:uid="{00000000-0005-0000-0000-000053390000}"/>
    <cellStyle name="통_4.부대공_5부대시설공_2.토공 5" xfId="14284" xr:uid="{00000000-0005-0000-0000-000054390000}"/>
    <cellStyle name="통_4.부대공_5부대시설공_2.토공_04-3.B-LINE" xfId="3012" xr:uid="{00000000-0005-0000-0000-000055390000}"/>
    <cellStyle name="통_4.부대공_5부대시설공_2.토공_04-3.B-LINE 2" xfId="16049" xr:uid="{00000000-0005-0000-0000-000056390000}"/>
    <cellStyle name="통_4.부대공_5부대시설공_2.토공_04-3.B-LINE 3" xfId="16943" xr:uid="{00000000-0005-0000-0000-000057390000}"/>
    <cellStyle name="통_4.부대공_5부대시설공_2.토공_04-3.B-LINE 4" xfId="16778" xr:uid="{00000000-0005-0000-0000-000058390000}"/>
    <cellStyle name="통_4.부대공_5부대시설공_2.토공_04-3.B-LINE 5" xfId="14285" xr:uid="{00000000-0005-0000-0000-000059390000}"/>
    <cellStyle name="통_4.부대공_5부대시설공_2.토공_4.하수공" xfId="3013" xr:uid="{00000000-0005-0000-0000-00005A390000}"/>
    <cellStyle name="통_4.부대공_5부대시설공_2.토공_4.하수공 2" xfId="16050" xr:uid="{00000000-0005-0000-0000-00005B390000}"/>
    <cellStyle name="통_4.부대공_5부대시설공_2.토공_4.하수공 3" xfId="16944" xr:uid="{00000000-0005-0000-0000-00005C390000}"/>
    <cellStyle name="통_4.부대공_5부대시설공_2.토공_4.하수공 4" xfId="16647" xr:uid="{00000000-0005-0000-0000-00005D390000}"/>
    <cellStyle name="통_4.부대공_5부대시설공_2.토공_4.하수공 5" xfId="14286" xr:uid="{00000000-0005-0000-0000-00005E390000}"/>
    <cellStyle name="통_4.부대공_5부대시설공_2.토공_4.하수공_04-3.B-LINE" xfId="3014" xr:uid="{00000000-0005-0000-0000-00005F390000}"/>
    <cellStyle name="통_4.부대공_5부대시설공_2.토공_4.하수공_04-3.B-LINE 2" xfId="16051" xr:uid="{00000000-0005-0000-0000-000060390000}"/>
    <cellStyle name="통_4.부대공_5부대시설공_2.토공_4.하수공_04-3.B-LINE 3" xfId="16945" xr:uid="{00000000-0005-0000-0000-000061390000}"/>
    <cellStyle name="통_4.부대공_5부대시설공_2.토공_4.하수공_04-3.B-LINE 4" xfId="16646" xr:uid="{00000000-0005-0000-0000-000062390000}"/>
    <cellStyle name="통_4.부대공_5부대시설공_2.토공_4.하수공_04-3.B-LINE 5" xfId="14287" xr:uid="{00000000-0005-0000-0000-000063390000}"/>
    <cellStyle name="통_4.부대공_5부대시설공_3.구내배관공" xfId="3015" xr:uid="{00000000-0005-0000-0000-000064390000}"/>
    <cellStyle name="통_4.부대공_5부대시설공_3.구내배관공 2" xfId="16052" xr:uid="{00000000-0005-0000-0000-000065390000}"/>
    <cellStyle name="통_4.부대공_5부대시설공_3.구내배관공 3" xfId="16554" xr:uid="{00000000-0005-0000-0000-000066390000}"/>
    <cellStyle name="통_4.부대공_5부대시설공_3.구내배관공 4" xfId="16645" xr:uid="{00000000-0005-0000-0000-000067390000}"/>
    <cellStyle name="통_4.부대공_5부대시설공_3.구내배관공 5" xfId="14288" xr:uid="{00000000-0005-0000-0000-000068390000}"/>
    <cellStyle name="통_4.부대공_5부대시설공_3.포장공" xfId="3016" xr:uid="{00000000-0005-0000-0000-000069390000}"/>
    <cellStyle name="통_4.부대공_5부대시설공_3.포장공 2" xfId="16053" xr:uid="{00000000-0005-0000-0000-00006A390000}"/>
    <cellStyle name="통_4.부대공_5부대시설공_3.포장공 3" xfId="15176" xr:uid="{00000000-0005-0000-0000-00006B390000}"/>
    <cellStyle name="통_4.부대공_5부대시설공_3.포장공 4" xfId="16545" xr:uid="{00000000-0005-0000-0000-00006C390000}"/>
    <cellStyle name="통_4.부대공_5부대시설공_3.포장공 5" xfId="14289" xr:uid="{00000000-0005-0000-0000-00006D390000}"/>
    <cellStyle name="통_4.부대공_5부대시설공_3.포장공_04-3.B-LINE" xfId="3017" xr:uid="{00000000-0005-0000-0000-00006E390000}"/>
    <cellStyle name="통_4.부대공_5부대시설공_3.포장공_04-3.B-LINE 2" xfId="16054" xr:uid="{00000000-0005-0000-0000-00006F390000}"/>
    <cellStyle name="통_4.부대공_5부대시설공_3.포장공_04-3.B-LINE 3" xfId="15175" xr:uid="{00000000-0005-0000-0000-000070390000}"/>
    <cellStyle name="통_4.부대공_5부대시설공_3.포장공_04-3.B-LINE 4" xfId="15667" xr:uid="{00000000-0005-0000-0000-000071390000}"/>
    <cellStyle name="통_4.부대공_5부대시설공_3.포장공_04-3.B-LINE 5" xfId="14290" xr:uid="{00000000-0005-0000-0000-000072390000}"/>
    <cellStyle name="통_4.부대공_5부대시설공_3.포장공_4.하수공" xfId="3018" xr:uid="{00000000-0005-0000-0000-000073390000}"/>
    <cellStyle name="통_4.부대공_5부대시설공_3.포장공_4.하수공 2" xfId="16055" xr:uid="{00000000-0005-0000-0000-000074390000}"/>
    <cellStyle name="통_4.부대공_5부대시설공_3.포장공_4.하수공 3" xfId="16942" xr:uid="{00000000-0005-0000-0000-000075390000}"/>
    <cellStyle name="통_4.부대공_5부대시설공_3.포장공_4.하수공 4" xfId="15668" xr:uid="{00000000-0005-0000-0000-000076390000}"/>
    <cellStyle name="통_4.부대공_5부대시설공_3.포장공_4.하수공 5" xfId="14291" xr:uid="{00000000-0005-0000-0000-000077390000}"/>
    <cellStyle name="통_4.부대공_5부대시설공_3.포장공_4.하수공_04-3.B-LINE" xfId="3019" xr:uid="{00000000-0005-0000-0000-000078390000}"/>
    <cellStyle name="통_4.부대공_5부대시설공_3.포장공_4.하수공_04-3.B-LINE 2" xfId="16056" xr:uid="{00000000-0005-0000-0000-000079390000}"/>
    <cellStyle name="통_4.부대공_5부대시설공_3.포장공_4.하수공_04-3.B-LINE 3" xfId="15174" xr:uid="{00000000-0005-0000-0000-00007A390000}"/>
    <cellStyle name="통_4.부대공_5부대시설공_3.포장공_4.하수공_04-3.B-LINE 4" xfId="16648" xr:uid="{00000000-0005-0000-0000-00007B390000}"/>
    <cellStyle name="통_4.부대공_5부대시설공_3.포장공_4.하수공_04-3.B-LINE 5" xfId="14292" xr:uid="{00000000-0005-0000-0000-00007C390000}"/>
    <cellStyle name="통_4.부대공_5부대시설공_계화관로토공" xfId="3020" xr:uid="{00000000-0005-0000-0000-00007D390000}"/>
    <cellStyle name="통_4.부대공_5부대시설공_계화관로토공 2" xfId="16057" xr:uid="{00000000-0005-0000-0000-00007E390000}"/>
    <cellStyle name="통_4.부대공_5부대시설공_계화관로토공 3" xfId="16941" xr:uid="{00000000-0005-0000-0000-00007F390000}"/>
    <cellStyle name="통_4.부대공_5부대시설공_계화관로토공 4" xfId="15669" xr:uid="{00000000-0005-0000-0000-000080390000}"/>
    <cellStyle name="통_4.부대공_5부대시설공_계화관로토공 5" xfId="14293" xr:uid="{00000000-0005-0000-0000-000081390000}"/>
    <cellStyle name="통_4.부대공_5부대시설공_관로토공" xfId="3021" xr:uid="{00000000-0005-0000-0000-000082390000}"/>
    <cellStyle name="통_4.부대공_5부대시설공_관로토공 2" xfId="16058" xr:uid="{00000000-0005-0000-0000-000083390000}"/>
    <cellStyle name="통_4.부대공_5부대시설공_관로토공 3" xfId="16553" xr:uid="{00000000-0005-0000-0000-000084390000}"/>
    <cellStyle name="통_4.부대공_5부대시설공_관로토공 4" xfId="16649" xr:uid="{00000000-0005-0000-0000-000085390000}"/>
    <cellStyle name="통_4.부대공_5부대시설공_관로토공 5" xfId="14294" xr:uid="{00000000-0005-0000-0000-000086390000}"/>
    <cellStyle name="통_4.부대공_계화관로토공" xfId="3022" xr:uid="{00000000-0005-0000-0000-000087390000}"/>
    <cellStyle name="통_4.부대공_계화관로토공 2" xfId="16059" xr:uid="{00000000-0005-0000-0000-000088390000}"/>
    <cellStyle name="통_4.부대공_계화관로토공 3" xfId="16940" xr:uid="{00000000-0005-0000-0000-000089390000}"/>
    <cellStyle name="통_4.부대공_계화관로토공 4" xfId="16779" xr:uid="{00000000-0005-0000-0000-00008A390000}"/>
    <cellStyle name="통_4.부대공_계화관로토공 5" xfId="14295" xr:uid="{00000000-0005-0000-0000-00008B390000}"/>
    <cellStyle name="통_4.부대공_관로토공" xfId="3023" xr:uid="{00000000-0005-0000-0000-00008C390000}"/>
    <cellStyle name="통_4.부대공_관로토공 2" xfId="16060" xr:uid="{00000000-0005-0000-0000-00008D390000}"/>
    <cellStyle name="통_4.부대공_관로토공 3" xfId="16937" xr:uid="{00000000-0005-0000-0000-00008E390000}"/>
    <cellStyle name="통_4.부대공_관로토공 4" xfId="16650" xr:uid="{00000000-0005-0000-0000-00008F390000}"/>
    <cellStyle name="통_4.부대공_관로토공 5" xfId="14296" xr:uid="{00000000-0005-0000-0000-000090390000}"/>
    <cellStyle name="통_4배관공" xfId="3024" xr:uid="{00000000-0005-0000-0000-000091390000}"/>
    <cellStyle name="통_4배관공 2" xfId="16061" xr:uid="{00000000-0005-0000-0000-000092390000}"/>
    <cellStyle name="통_4배관공 3" xfId="16939" xr:uid="{00000000-0005-0000-0000-000093390000}"/>
    <cellStyle name="통_4배관공 4" xfId="16653" xr:uid="{00000000-0005-0000-0000-000094390000}"/>
    <cellStyle name="통_4배관공 5" xfId="14297" xr:uid="{00000000-0005-0000-0000-000095390000}"/>
    <cellStyle name="통_4배관공_0.주요자재및 총괄집계표" xfId="3025" xr:uid="{00000000-0005-0000-0000-000096390000}"/>
    <cellStyle name="통_4배관공_0.주요자재및 총괄집계표 2" xfId="16062" xr:uid="{00000000-0005-0000-0000-000097390000}"/>
    <cellStyle name="통_4배관공_0.주요자재및 총괄집계표 3" xfId="16938" xr:uid="{00000000-0005-0000-0000-000098390000}"/>
    <cellStyle name="통_4배관공_0.주요자재및 총괄집계표 4" xfId="16651" xr:uid="{00000000-0005-0000-0000-000099390000}"/>
    <cellStyle name="통_4배관공_0.주요자재및 총괄집계표 5" xfId="14298" xr:uid="{00000000-0005-0000-0000-00009A390000}"/>
    <cellStyle name="통_4배관공_04-3.B-LINE" xfId="3026" xr:uid="{00000000-0005-0000-0000-00009B390000}"/>
    <cellStyle name="통_4배관공_04-3.B-LINE 2" xfId="16063" xr:uid="{00000000-0005-0000-0000-00009C390000}"/>
    <cellStyle name="통_4배관공_04-3.B-LINE 3" xfId="15173" xr:uid="{00000000-0005-0000-0000-00009D390000}"/>
    <cellStyle name="통_4배관공_04-3.B-LINE 4" xfId="16652" xr:uid="{00000000-0005-0000-0000-00009E390000}"/>
    <cellStyle name="통_4배관공_04-3.B-LINE 5" xfId="14299" xr:uid="{00000000-0005-0000-0000-00009F390000}"/>
    <cellStyle name="통_4배관공_05.구내배관토공" xfId="3027" xr:uid="{00000000-0005-0000-0000-0000A0390000}"/>
    <cellStyle name="통_4배관공_05.구내배관토공 2" xfId="16064" xr:uid="{00000000-0005-0000-0000-0000A1390000}"/>
    <cellStyle name="통_4배관공_05.구내배관토공 3" xfId="16936" xr:uid="{00000000-0005-0000-0000-0000A2390000}"/>
    <cellStyle name="통_4배관공_05.구내배관토공 4" xfId="15670" xr:uid="{00000000-0005-0000-0000-0000A3390000}"/>
    <cellStyle name="통_4배관공_05.구내배관토공 5" xfId="14300" xr:uid="{00000000-0005-0000-0000-0000A4390000}"/>
    <cellStyle name="통_4배관공_1.처리장토공(0705)" xfId="3028" xr:uid="{00000000-0005-0000-0000-0000A5390000}"/>
    <cellStyle name="통_4배관공_1.처리장토공(0705) 2" xfId="16065" xr:uid="{00000000-0005-0000-0000-0000A6390000}"/>
    <cellStyle name="통_4배관공_1.처리장토공(0705) 3" xfId="16935" xr:uid="{00000000-0005-0000-0000-0000A7390000}"/>
    <cellStyle name="통_4배관공_1.처리장토공(0705) 4" xfId="16654" xr:uid="{00000000-0005-0000-0000-0000A8390000}"/>
    <cellStyle name="통_4배관공_1.처리장토공(0705) 5" xfId="14301" xr:uid="{00000000-0005-0000-0000-0000A9390000}"/>
    <cellStyle name="통_4배관공_1.토공" xfId="3029" xr:uid="{00000000-0005-0000-0000-0000AA390000}"/>
    <cellStyle name="통_4배관공_1.토공 2" xfId="16066" xr:uid="{00000000-0005-0000-0000-0000AB390000}"/>
    <cellStyle name="통_4배관공_1.토공 3" xfId="16552" xr:uid="{00000000-0005-0000-0000-0000AC390000}"/>
    <cellStyle name="통_4배관공_1.토공 4" xfId="16655" xr:uid="{00000000-0005-0000-0000-0000AD390000}"/>
    <cellStyle name="통_4배관공_1.토공 5" xfId="14302" xr:uid="{00000000-0005-0000-0000-0000AE390000}"/>
    <cellStyle name="통_4배관공_1.토공(0724)" xfId="3030" xr:uid="{00000000-0005-0000-0000-0000AF390000}"/>
    <cellStyle name="통_4배관공_1.토공(0724) 2" xfId="16067" xr:uid="{00000000-0005-0000-0000-0000B0390000}"/>
    <cellStyle name="통_4배관공_1.토공(0724) 3" xfId="16934" xr:uid="{00000000-0005-0000-0000-0000B1390000}"/>
    <cellStyle name="통_4배관공_1.토공(0724) 4" xfId="16546" xr:uid="{00000000-0005-0000-0000-0000B2390000}"/>
    <cellStyle name="통_4배관공_1.토공(0724) 5" xfId="14303" xr:uid="{00000000-0005-0000-0000-0000B3390000}"/>
    <cellStyle name="통_4배관공_1.토공(음성)" xfId="3031" xr:uid="{00000000-0005-0000-0000-0000B4390000}"/>
    <cellStyle name="통_4배관공_1.토공(음성) 2" xfId="16068" xr:uid="{00000000-0005-0000-0000-0000B5390000}"/>
    <cellStyle name="통_4배관공_1.토공(음성) 3" xfId="16551" xr:uid="{00000000-0005-0000-0000-0000B6390000}"/>
    <cellStyle name="통_4배관공_1.토공(음성) 4" xfId="16656" xr:uid="{00000000-0005-0000-0000-0000B7390000}"/>
    <cellStyle name="통_4배관공_1.토공(음성) 5" xfId="14304" xr:uid="{00000000-0005-0000-0000-0000B8390000}"/>
    <cellStyle name="통_4배관공_2.토공" xfId="3032" xr:uid="{00000000-0005-0000-0000-0000B9390000}"/>
    <cellStyle name="통_4배관공_2.토공 2" xfId="16069" xr:uid="{00000000-0005-0000-0000-0000BA390000}"/>
    <cellStyle name="통_4배관공_2.토공 3" xfId="16933" xr:uid="{00000000-0005-0000-0000-0000BB390000}"/>
    <cellStyle name="통_4배관공_2.토공 4" xfId="16780" xr:uid="{00000000-0005-0000-0000-0000BC390000}"/>
    <cellStyle name="통_4배관공_2.토공 5" xfId="14305" xr:uid="{00000000-0005-0000-0000-0000BD390000}"/>
    <cellStyle name="통_4배관공_2.토공_04-3.B-LINE" xfId="3033" xr:uid="{00000000-0005-0000-0000-0000BE390000}"/>
    <cellStyle name="통_4배관공_2.토공_04-3.B-LINE 2" xfId="16070" xr:uid="{00000000-0005-0000-0000-0000BF390000}"/>
    <cellStyle name="통_4배관공_2.토공_04-3.B-LINE 3" xfId="16932" xr:uid="{00000000-0005-0000-0000-0000C0390000}"/>
    <cellStyle name="통_4배관공_2.토공_04-3.B-LINE 4" xfId="16657" xr:uid="{00000000-0005-0000-0000-0000C1390000}"/>
    <cellStyle name="통_4배관공_2.토공_04-3.B-LINE 5" xfId="14306" xr:uid="{00000000-0005-0000-0000-0000C2390000}"/>
    <cellStyle name="통_4배관공_2.토공_4.하수공" xfId="3034" xr:uid="{00000000-0005-0000-0000-0000C3390000}"/>
    <cellStyle name="통_4배관공_2.토공_4.하수공 2" xfId="16071" xr:uid="{00000000-0005-0000-0000-0000C4390000}"/>
    <cellStyle name="통_4배관공_2.토공_4.하수공 3" xfId="15172" xr:uid="{00000000-0005-0000-0000-0000C5390000}"/>
    <cellStyle name="통_4배관공_2.토공_4.하수공 4" xfId="16658" xr:uid="{00000000-0005-0000-0000-0000C6390000}"/>
    <cellStyle name="통_4배관공_2.토공_4.하수공 5" xfId="14307" xr:uid="{00000000-0005-0000-0000-0000C7390000}"/>
    <cellStyle name="통_4배관공_2.토공_4.하수공_04-3.B-LINE" xfId="3035" xr:uid="{00000000-0005-0000-0000-0000C8390000}"/>
    <cellStyle name="통_4배관공_2.토공_4.하수공_04-3.B-LINE 2" xfId="16072" xr:uid="{00000000-0005-0000-0000-0000C9390000}"/>
    <cellStyle name="통_4배관공_2.토공_4.하수공_04-3.B-LINE 3" xfId="16931" xr:uid="{00000000-0005-0000-0000-0000CA390000}"/>
    <cellStyle name="통_4배관공_2.토공_4.하수공_04-3.B-LINE 4" xfId="15671" xr:uid="{00000000-0005-0000-0000-0000CB390000}"/>
    <cellStyle name="통_4배관공_2.토공_4.하수공_04-3.B-LINE 5" xfId="14308" xr:uid="{00000000-0005-0000-0000-0000CC390000}"/>
    <cellStyle name="통_4배관공_3.구내배관공" xfId="3036" xr:uid="{00000000-0005-0000-0000-0000CD390000}"/>
    <cellStyle name="통_4배관공_3.구내배관공 2" xfId="16073" xr:uid="{00000000-0005-0000-0000-0000CE390000}"/>
    <cellStyle name="통_4배관공_3.구내배관공 3" xfId="15171" xr:uid="{00000000-0005-0000-0000-0000CF390000}"/>
    <cellStyle name="통_4배관공_3.구내배관공 4" xfId="16659" xr:uid="{00000000-0005-0000-0000-0000D0390000}"/>
    <cellStyle name="통_4배관공_3.구내배관공 5" xfId="14309" xr:uid="{00000000-0005-0000-0000-0000D1390000}"/>
    <cellStyle name="통_4배관공_3.포장공" xfId="3037" xr:uid="{00000000-0005-0000-0000-0000D2390000}"/>
    <cellStyle name="통_4배관공_3.포장공 2" xfId="16074" xr:uid="{00000000-0005-0000-0000-0000D3390000}"/>
    <cellStyle name="통_4배관공_3.포장공 3" xfId="16930" xr:uid="{00000000-0005-0000-0000-0000D4390000}"/>
    <cellStyle name="통_4배관공_3.포장공 4" xfId="15672" xr:uid="{00000000-0005-0000-0000-0000D5390000}"/>
    <cellStyle name="통_4배관공_3.포장공 5" xfId="14310" xr:uid="{00000000-0005-0000-0000-0000D6390000}"/>
    <cellStyle name="통_4배관공_3.포장공_04-3.B-LINE" xfId="3038" xr:uid="{00000000-0005-0000-0000-0000D7390000}"/>
    <cellStyle name="통_4배관공_3.포장공_04-3.B-LINE 2" xfId="16075" xr:uid="{00000000-0005-0000-0000-0000D8390000}"/>
    <cellStyle name="통_4배관공_3.포장공_04-3.B-LINE 3" xfId="16929" xr:uid="{00000000-0005-0000-0000-0000D9390000}"/>
    <cellStyle name="통_4배관공_3.포장공_04-3.B-LINE 4" xfId="16660" xr:uid="{00000000-0005-0000-0000-0000DA390000}"/>
    <cellStyle name="통_4배관공_3.포장공_04-3.B-LINE 5" xfId="14311" xr:uid="{00000000-0005-0000-0000-0000DB390000}"/>
    <cellStyle name="통_4배관공_3.포장공_4.하수공" xfId="3039" xr:uid="{00000000-0005-0000-0000-0000DC390000}"/>
    <cellStyle name="통_4배관공_3.포장공_4.하수공 2" xfId="16076" xr:uid="{00000000-0005-0000-0000-0000DD390000}"/>
    <cellStyle name="통_4배관공_3.포장공_4.하수공 3" xfId="16928" xr:uid="{00000000-0005-0000-0000-0000DE390000}"/>
    <cellStyle name="통_4배관공_3.포장공_4.하수공 4" xfId="16661" xr:uid="{00000000-0005-0000-0000-0000DF390000}"/>
    <cellStyle name="통_4배관공_3.포장공_4.하수공 5" xfId="14312" xr:uid="{00000000-0005-0000-0000-0000E0390000}"/>
    <cellStyle name="통_4배관공_3.포장공_4.하수공_04-3.B-LINE" xfId="3040" xr:uid="{00000000-0005-0000-0000-0000E1390000}"/>
    <cellStyle name="통_4배관공_3.포장공_4.하수공_04-3.B-LINE 2" xfId="16077" xr:uid="{00000000-0005-0000-0000-0000E2390000}"/>
    <cellStyle name="통_4배관공_3.포장공_4.하수공_04-3.B-LINE 3" xfId="16927" xr:uid="{00000000-0005-0000-0000-0000E3390000}"/>
    <cellStyle name="통_4배관공_3.포장공_4.하수공_04-3.B-LINE 4" xfId="16662" xr:uid="{00000000-0005-0000-0000-0000E4390000}"/>
    <cellStyle name="통_4배관공_3.포장공_4.하수공_04-3.B-LINE 5" xfId="14313" xr:uid="{00000000-0005-0000-0000-0000E5390000}"/>
    <cellStyle name="통_4배관공_계화관로토공" xfId="3041" xr:uid="{00000000-0005-0000-0000-0000E6390000}"/>
    <cellStyle name="통_4배관공_계화관로토공 2" xfId="16078" xr:uid="{00000000-0005-0000-0000-0000E7390000}"/>
    <cellStyle name="통_4배관공_계화관로토공 3" xfId="16926" xr:uid="{00000000-0005-0000-0000-0000E8390000}"/>
    <cellStyle name="통_4배관공_계화관로토공 4" xfId="16663" xr:uid="{00000000-0005-0000-0000-0000E9390000}"/>
    <cellStyle name="통_4배관공_계화관로토공 5" xfId="14314" xr:uid="{00000000-0005-0000-0000-0000EA390000}"/>
    <cellStyle name="통_4배관공_관로토공" xfId="3042" xr:uid="{00000000-0005-0000-0000-0000EB390000}"/>
    <cellStyle name="통_4배관공_관로토공 2" xfId="16079" xr:uid="{00000000-0005-0000-0000-0000EC390000}"/>
    <cellStyle name="통_4배관공_관로토공 3" xfId="16925" xr:uid="{00000000-0005-0000-0000-0000ED390000}"/>
    <cellStyle name="통_4배관공_관로토공 4" xfId="16664" xr:uid="{00000000-0005-0000-0000-0000EE390000}"/>
    <cellStyle name="통_4배관공_관로토공 5" xfId="14315" xr:uid="{00000000-0005-0000-0000-0000EF390000}"/>
    <cellStyle name="통_5부대시설공" xfId="3043" xr:uid="{00000000-0005-0000-0000-0000F0390000}"/>
    <cellStyle name="통_5부대시설공 2" xfId="16080" xr:uid="{00000000-0005-0000-0000-0000F1390000}"/>
    <cellStyle name="통_5부대시설공 3" xfId="16924" xr:uid="{00000000-0005-0000-0000-0000F2390000}"/>
    <cellStyle name="통_5부대시설공 4" xfId="16665" xr:uid="{00000000-0005-0000-0000-0000F3390000}"/>
    <cellStyle name="통_5부대시설공 5" xfId="14316" xr:uid="{00000000-0005-0000-0000-0000F4390000}"/>
    <cellStyle name="통_5부대시설공_0.주요자재및 총괄집계표" xfId="3044" xr:uid="{00000000-0005-0000-0000-0000F5390000}"/>
    <cellStyle name="통_5부대시설공_0.주요자재및 총괄집계표 2" xfId="16081" xr:uid="{00000000-0005-0000-0000-0000F6390000}"/>
    <cellStyle name="통_5부대시설공_0.주요자재및 총괄집계표 3" xfId="16923" xr:uid="{00000000-0005-0000-0000-0000F7390000}"/>
    <cellStyle name="통_5부대시설공_0.주요자재및 총괄집계표 4" xfId="16666" xr:uid="{00000000-0005-0000-0000-0000F8390000}"/>
    <cellStyle name="통_5부대시설공_0.주요자재및 총괄집계표 5" xfId="14317" xr:uid="{00000000-0005-0000-0000-0000F9390000}"/>
    <cellStyle name="통_5부대시설공_04-3.B-LINE" xfId="3045" xr:uid="{00000000-0005-0000-0000-0000FA390000}"/>
    <cellStyle name="통_5부대시설공_04-3.B-LINE 2" xfId="16082" xr:uid="{00000000-0005-0000-0000-0000FB390000}"/>
    <cellStyle name="통_5부대시설공_04-3.B-LINE 3" xfId="16922" xr:uid="{00000000-0005-0000-0000-0000FC390000}"/>
    <cellStyle name="통_5부대시설공_04-3.B-LINE 4" xfId="16667" xr:uid="{00000000-0005-0000-0000-0000FD390000}"/>
    <cellStyle name="통_5부대시설공_04-3.B-LINE 5" xfId="14318" xr:uid="{00000000-0005-0000-0000-0000FE390000}"/>
    <cellStyle name="통_5부대시설공_05.구내배관토공" xfId="3046" xr:uid="{00000000-0005-0000-0000-0000FF390000}"/>
    <cellStyle name="통_5부대시설공_05.구내배관토공 2" xfId="16083" xr:uid="{00000000-0005-0000-0000-0000003A0000}"/>
    <cellStyle name="통_5부대시설공_05.구내배관토공 3" xfId="16921" xr:uid="{00000000-0005-0000-0000-0000013A0000}"/>
    <cellStyle name="통_5부대시설공_05.구내배관토공 4" xfId="16668" xr:uid="{00000000-0005-0000-0000-0000023A0000}"/>
    <cellStyle name="통_5부대시설공_05.구내배관토공 5" xfId="14319" xr:uid="{00000000-0005-0000-0000-0000033A0000}"/>
    <cellStyle name="통_5부대시설공_1.처리장토공(0705)" xfId="3047" xr:uid="{00000000-0005-0000-0000-0000043A0000}"/>
    <cellStyle name="통_5부대시설공_1.처리장토공(0705) 2" xfId="16084" xr:uid="{00000000-0005-0000-0000-0000053A0000}"/>
    <cellStyle name="통_5부대시설공_1.처리장토공(0705) 3" xfId="16920" xr:uid="{00000000-0005-0000-0000-0000063A0000}"/>
    <cellStyle name="통_5부대시설공_1.처리장토공(0705) 4" xfId="16669" xr:uid="{00000000-0005-0000-0000-0000073A0000}"/>
    <cellStyle name="통_5부대시설공_1.처리장토공(0705) 5" xfId="14320" xr:uid="{00000000-0005-0000-0000-0000083A0000}"/>
    <cellStyle name="통_5부대시설공_1.토공" xfId="3048" xr:uid="{00000000-0005-0000-0000-0000093A0000}"/>
    <cellStyle name="통_5부대시설공_1.토공 2" xfId="16085" xr:uid="{00000000-0005-0000-0000-00000A3A0000}"/>
    <cellStyle name="통_5부대시설공_1.토공 3" xfId="16919" xr:uid="{00000000-0005-0000-0000-00000B3A0000}"/>
    <cellStyle name="통_5부대시설공_1.토공 4" xfId="16670" xr:uid="{00000000-0005-0000-0000-00000C3A0000}"/>
    <cellStyle name="통_5부대시설공_1.토공 5" xfId="14321" xr:uid="{00000000-0005-0000-0000-00000D3A0000}"/>
    <cellStyle name="통_5부대시설공_1.토공(0724)" xfId="3049" xr:uid="{00000000-0005-0000-0000-00000E3A0000}"/>
    <cellStyle name="통_5부대시설공_1.토공(0724) 2" xfId="16086" xr:uid="{00000000-0005-0000-0000-00000F3A0000}"/>
    <cellStyle name="통_5부대시설공_1.토공(0724) 3" xfId="16918" xr:uid="{00000000-0005-0000-0000-0000103A0000}"/>
    <cellStyle name="통_5부대시설공_1.토공(0724) 4" xfId="16671" xr:uid="{00000000-0005-0000-0000-0000113A0000}"/>
    <cellStyle name="통_5부대시설공_1.토공(0724) 5" xfId="14322" xr:uid="{00000000-0005-0000-0000-0000123A0000}"/>
    <cellStyle name="통_5부대시설공_1.토공(음성)" xfId="3050" xr:uid="{00000000-0005-0000-0000-0000133A0000}"/>
    <cellStyle name="통_5부대시설공_1.토공(음성) 2" xfId="16087" xr:uid="{00000000-0005-0000-0000-0000143A0000}"/>
    <cellStyle name="통_5부대시설공_1.토공(음성) 3" xfId="16917" xr:uid="{00000000-0005-0000-0000-0000153A0000}"/>
    <cellStyle name="통_5부대시설공_1.토공(음성) 4" xfId="16672" xr:uid="{00000000-0005-0000-0000-0000163A0000}"/>
    <cellStyle name="통_5부대시설공_1.토공(음성) 5" xfId="14323" xr:uid="{00000000-0005-0000-0000-0000173A0000}"/>
    <cellStyle name="통_5부대시설공_2.토공" xfId="3051" xr:uid="{00000000-0005-0000-0000-0000183A0000}"/>
    <cellStyle name="통_5부대시설공_2.토공 2" xfId="16088" xr:uid="{00000000-0005-0000-0000-0000193A0000}"/>
    <cellStyle name="통_5부대시설공_2.토공 3" xfId="16916" xr:uid="{00000000-0005-0000-0000-00001A3A0000}"/>
    <cellStyle name="통_5부대시설공_2.토공 4" xfId="16673" xr:uid="{00000000-0005-0000-0000-00001B3A0000}"/>
    <cellStyle name="통_5부대시설공_2.토공 5" xfId="14324" xr:uid="{00000000-0005-0000-0000-00001C3A0000}"/>
    <cellStyle name="통_5부대시설공_2.토공_04-3.B-LINE" xfId="3052" xr:uid="{00000000-0005-0000-0000-00001D3A0000}"/>
    <cellStyle name="통_5부대시설공_2.토공_04-3.B-LINE 2" xfId="16089" xr:uid="{00000000-0005-0000-0000-00001E3A0000}"/>
    <cellStyle name="통_5부대시설공_2.토공_04-3.B-LINE 3" xfId="16915" xr:uid="{00000000-0005-0000-0000-00001F3A0000}"/>
    <cellStyle name="통_5부대시설공_2.토공_04-3.B-LINE 4" xfId="16674" xr:uid="{00000000-0005-0000-0000-0000203A0000}"/>
    <cellStyle name="통_5부대시설공_2.토공_04-3.B-LINE 5" xfId="14325" xr:uid="{00000000-0005-0000-0000-0000213A0000}"/>
    <cellStyle name="통_5부대시설공_2.토공_4.하수공" xfId="3053" xr:uid="{00000000-0005-0000-0000-0000223A0000}"/>
    <cellStyle name="통_5부대시설공_2.토공_4.하수공 2" xfId="16090" xr:uid="{00000000-0005-0000-0000-0000233A0000}"/>
    <cellStyle name="통_5부대시설공_2.토공_4.하수공 3" xfId="16914" xr:uid="{00000000-0005-0000-0000-0000243A0000}"/>
    <cellStyle name="통_5부대시설공_2.토공_4.하수공 4" xfId="16675" xr:uid="{00000000-0005-0000-0000-0000253A0000}"/>
    <cellStyle name="통_5부대시설공_2.토공_4.하수공 5" xfId="14326" xr:uid="{00000000-0005-0000-0000-0000263A0000}"/>
    <cellStyle name="통_5부대시설공_2.토공_4.하수공_04-3.B-LINE" xfId="3054" xr:uid="{00000000-0005-0000-0000-0000273A0000}"/>
    <cellStyle name="통_5부대시설공_2.토공_4.하수공_04-3.B-LINE 2" xfId="16091" xr:uid="{00000000-0005-0000-0000-0000283A0000}"/>
    <cellStyle name="통_5부대시설공_2.토공_4.하수공_04-3.B-LINE 3" xfId="16913" xr:uid="{00000000-0005-0000-0000-0000293A0000}"/>
    <cellStyle name="통_5부대시설공_2.토공_4.하수공_04-3.B-LINE 4" xfId="16676" xr:uid="{00000000-0005-0000-0000-00002A3A0000}"/>
    <cellStyle name="통_5부대시설공_2.토공_4.하수공_04-3.B-LINE 5" xfId="14327" xr:uid="{00000000-0005-0000-0000-00002B3A0000}"/>
    <cellStyle name="통_5부대시설공_3.구내배관공" xfId="3055" xr:uid="{00000000-0005-0000-0000-00002C3A0000}"/>
    <cellStyle name="통_5부대시설공_3.구내배관공 2" xfId="16092" xr:uid="{00000000-0005-0000-0000-00002D3A0000}"/>
    <cellStyle name="통_5부대시설공_3.구내배관공 3" xfId="16912" xr:uid="{00000000-0005-0000-0000-00002E3A0000}"/>
    <cellStyle name="통_5부대시설공_3.구내배관공 4" xfId="16677" xr:uid="{00000000-0005-0000-0000-00002F3A0000}"/>
    <cellStyle name="통_5부대시설공_3.구내배관공 5" xfId="14328" xr:uid="{00000000-0005-0000-0000-0000303A0000}"/>
    <cellStyle name="통_5부대시설공_3.포장공" xfId="3056" xr:uid="{00000000-0005-0000-0000-0000313A0000}"/>
    <cellStyle name="통_5부대시설공_3.포장공 2" xfId="16093" xr:uid="{00000000-0005-0000-0000-0000323A0000}"/>
    <cellStyle name="통_5부대시설공_3.포장공 3" xfId="16909" xr:uid="{00000000-0005-0000-0000-0000333A0000}"/>
    <cellStyle name="통_5부대시설공_3.포장공 4" xfId="16678" xr:uid="{00000000-0005-0000-0000-0000343A0000}"/>
    <cellStyle name="통_5부대시설공_3.포장공 5" xfId="14329" xr:uid="{00000000-0005-0000-0000-0000353A0000}"/>
    <cellStyle name="통_5부대시설공_3.포장공_04-3.B-LINE" xfId="3057" xr:uid="{00000000-0005-0000-0000-0000363A0000}"/>
    <cellStyle name="통_5부대시설공_3.포장공_04-3.B-LINE 2" xfId="16094" xr:uid="{00000000-0005-0000-0000-0000373A0000}"/>
    <cellStyle name="통_5부대시설공_3.포장공_04-3.B-LINE 3" xfId="16911" xr:uid="{00000000-0005-0000-0000-0000383A0000}"/>
    <cellStyle name="통_5부대시설공_3.포장공_04-3.B-LINE 4" xfId="16681" xr:uid="{00000000-0005-0000-0000-0000393A0000}"/>
    <cellStyle name="통_5부대시설공_3.포장공_04-3.B-LINE 5" xfId="14330" xr:uid="{00000000-0005-0000-0000-00003A3A0000}"/>
    <cellStyle name="통_5부대시설공_3.포장공_4.하수공" xfId="3058" xr:uid="{00000000-0005-0000-0000-00003B3A0000}"/>
    <cellStyle name="통_5부대시설공_3.포장공_4.하수공 2" xfId="16095" xr:uid="{00000000-0005-0000-0000-00003C3A0000}"/>
    <cellStyle name="통_5부대시설공_3.포장공_4.하수공 3" xfId="16910" xr:uid="{00000000-0005-0000-0000-00003D3A0000}"/>
    <cellStyle name="통_5부대시설공_3.포장공_4.하수공 4" xfId="16679" xr:uid="{00000000-0005-0000-0000-00003E3A0000}"/>
    <cellStyle name="통_5부대시설공_3.포장공_4.하수공 5" xfId="14331" xr:uid="{00000000-0005-0000-0000-00003F3A0000}"/>
    <cellStyle name="통_5부대시설공_3.포장공_4.하수공_04-3.B-LINE" xfId="3059" xr:uid="{00000000-0005-0000-0000-0000403A0000}"/>
    <cellStyle name="통_5부대시설공_3.포장공_4.하수공_04-3.B-LINE 2" xfId="16096" xr:uid="{00000000-0005-0000-0000-0000413A0000}"/>
    <cellStyle name="통_5부대시설공_3.포장공_4.하수공_04-3.B-LINE 3" xfId="16550" xr:uid="{00000000-0005-0000-0000-0000423A0000}"/>
    <cellStyle name="통_5부대시설공_3.포장공_4.하수공_04-3.B-LINE 4" xfId="16680" xr:uid="{00000000-0005-0000-0000-0000433A0000}"/>
    <cellStyle name="통_5부대시설공_3.포장공_4.하수공_04-3.B-LINE 5" xfId="14332" xr:uid="{00000000-0005-0000-0000-0000443A0000}"/>
    <cellStyle name="통_5부대시설공_계화관로토공" xfId="3060" xr:uid="{00000000-0005-0000-0000-0000453A0000}"/>
    <cellStyle name="통_5부대시설공_계화관로토공 2" xfId="16097" xr:uid="{00000000-0005-0000-0000-0000463A0000}"/>
    <cellStyle name="통_5부대시설공_계화관로토공 3" xfId="15170" xr:uid="{00000000-0005-0000-0000-0000473A0000}"/>
    <cellStyle name="통_5부대시설공_계화관로토공 4" xfId="16547" xr:uid="{00000000-0005-0000-0000-0000483A0000}"/>
    <cellStyle name="통_5부대시설공_계화관로토공 5" xfId="14333" xr:uid="{00000000-0005-0000-0000-0000493A0000}"/>
    <cellStyle name="통_5부대시설공_관로토공" xfId="3061" xr:uid="{00000000-0005-0000-0000-00004A3A0000}"/>
    <cellStyle name="통_5부대시설공_관로토공 2" xfId="16098" xr:uid="{00000000-0005-0000-0000-00004B3A0000}"/>
    <cellStyle name="통_5부대시설공_관로토공 3" xfId="16908" xr:uid="{00000000-0005-0000-0000-00004C3A0000}"/>
    <cellStyle name="통_5부대시설공_관로토공 4" xfId="15673" xr:uid="{00000000-0005-0000-0000-00004D3A0000}"/>
    <cellStyle name="통_5부대시설공_관로토공 5" xfId="14334" xr:uid="{00000000-0005-0000-0000-00004E3A0000}"/>
    <cellStyle name="통_BOOK1" xfId="13319" xr:uid="{00000000-0005-0000-0000-00004F3A0000}"/>
    <cellStyle name="통_BOOK1_대구대현 3BL 소화계산서" xfId="13320" xr:uid="{00000000-0005-0000-0000-0000503A0000}"/>
    <cellStyle name="통_BOOK1_대구대현 3BL 소화계산서_제연계산서4BL" xfId="13321" xr:uid="{00000000-0005-0000-0000-0000513A0000}"/>
    <cellStyle name="통_BOOK1_소화계산서(제연압력조종가능)-20070801" xfId="13322" xr:uid="{00000000-0005-0000-0000-0000523A0000}"/>
    <cellStyle name="통_BOOK1_소화계산서(제연압력조종가능)-20070801_제연계산서4BL" xfId="13323" xr:uid="{00000000-0005-0000-0000-0000533A0000}"/>
    <cellStyle name="통_BOOK1_제연계산서3BL" xfId="13324" xr:uid="{00000000-0005-0000-0000-0000543A0000}"/>
    <cellStyle name="통_BOOK1_제연계산서3BL_제연계산서4BL" xfId="13325" xr:uid="{00000000-0005-0000-0000-0000553A0000}"/>
    <cellStyle name="통_Book2" xfId="3062" xr:uid="{00000000-0005-0000-0000-0000563A0000}"/>
    <cellStyle name="통_Book2 2" xfId="16099" xr:uid="{00000000-0005-0000-0000-0000573A0000}"/>
    <cellStyle name="통_Book2 3" xfId="16907" xr:uid="{00000000-0005-0000-0000-0000583A0000}"/>
    <cellStyle name="통_Book2 4" xfId="14696" xr:uid="{00000000-0005-0000-0000-0000593A0000}"/>
    <cellStyle name="통_Book2 5" xfId="14335" xr:uid="{00000000-0005-0000-0000-00005A3A0000}"/>
    <cellStyle name="통_Book2_0.주요자재및 총괄집계표" xfId="3063" xr:uid="{00000000-0005-0000-0000-00005B3A0000}"/>
    <cellStyle name="통_Book2_0.주요자재및 총괄집계표 2" xfId="16100" xr:uid="{00000000-0005-0000-0000-00005C3A0000}"/>
    <cellStyle name="통_Book2_0.주요자재및 총괄집계표 3" xfId="16906" xr:uid="{00000000-0005-0000-0000-00005D3A0000}"/>
    <cellStyle name="통_Book2_0.주요자재및 총괄집계표 4" xfId="14697" xr:uid="{00000000-0005-0000-0000-00005E3A0000}"/>
    <cellStyle name="통_Book2_0.주요자재및 총괄집계표 5" xfId="14336" xr:uid="{00000000-0005-0000-0000-00005F3A0000}"/>
    <cellStyle name="통_Book2_04-3.B-LINE" xfId="3064" xr:uid="{00000000-0005-0000-0000-0000603A0000}"/>
    <cellStyle name="통_Book2_04-3.B-LINE 2" xfId="16101" xr:uid="{00000000-0005-0000-0000-0000613A0000}"/>
    <cellStyle name="통_Book2_04-3.B-LINE 3" xfId="16900" xr:uid="{00000000-0005-0000-0000-0000623A0000}"/>
    <cellStyle name="통_Book2_04-3.B-LINE 4" xfId="16682" xr:uid="{00000000-0005-0000-0000-0000633A0000}"/>
    <cellStyle name="통_Book2_04-3.B-LINE 5" xfId="14337" xr:uid="{00000000-0005-0000-0000-0000643A0000}"/>
    <cellStyle name="통_Book2_05.구내배관토공" xfId="3065" xr:uid="{00000000-0005-0000-0000-0000653A0000}"/>
    <cellStyle name="통_Book2_05.구내배관토공 2" xfId="16102" xr:uid="{00000000-0005-0000-0000-0000663A0000}"/>
    <cellStyle name="통_Book2_05.구내배관토공 3" xfId="16905" xr:uid="{00000000-0005-0000-0000-0000673A0000}"/>
    <cellStyle name="통_Book2_05.구내배관토공 4" xfId="16485" xr:uid="{00000000-0005-0000-0000-0000683A0000}"/>
    <cellStyle name="통_Book2_05.구내배관토공 5" xfId="14338" xr:uid="{00000000-0005-0000-0000-0000693A0000}"/>
    <cellStyle name="통_Book2_1.처리장토공(0705)" xfId="3066" xr:uid="{00000000-0005-0000-0000-00006A3A0000}"/>
    <cellStyle name="통_Book2_1.처리장토공(0705) 2" xfId="16103" xr:uid="{00000000-0005-0000-0000-00006B3A0000}"/>
    <cellStyle name="통_Book2_1.처리장토공(0705) 3" xfId="16549" xr:uid="{00000000-0005-0000-0000-00006C3A0000}"/>
    <cellStyle name="통_Book2_1.처리장토공(0705) 4" xfId="16683" xr:uid="{00000000-0005-0000-0000-00006D3A0000}"/>
    <cellStyle name="통_Book2_1.처리장토공(0705) 5" xfId="14339" xr:uid="{00000000-0005-0000-0000-00006E3A0000}"/>
    <cellStyle name="통_Book2_1.토공" xfId="3067" xr:uid="{00000000-0005-0000-0000-00006F3A0000}"/>
    <cellStyle name="통_Book2_1.토공 2" xfId="16104" xr:uid="{00000000-0005-0000-0000-0000703A0000}"/>
    <cellStyle name="통_Book2_1.토공 3" xfId="16902" xr:uid="{00000000-0005-0000-0000-0000713A0000}"/>
    <cellStyle name="통_Book2_1.토공 4" xfId="16781" xr:uid="{00000000-0005-0000-0000-0000723A0000}"/>
    <cellStyle name="통_Book2_1.토공 5" xfId="14340" xr:uid="{00000000-0005-0000-0000-0000733A0000}"/>
    <cellStyle name="통_Book2_1.토공(0724)" xfId="3068" xr:uid="{00000000-0005-0000-0000-0000743A0000}"/>
    <cellStyle name="통_Book2_1.토공(0724) 2" xfId="16105" xr:uid="{00000000-0005-0000-0000-0000753A0000}"/>
    <cellStyle name="통_Book2_1.토공(0724) 3" xfId="16904" xr:uid="{00000000-0005-0000-0000-0000763A0000}"/>
    <cellStyle name="통_Book2_1.토공(0724) 4" xfId="14698" xr:uid="{00000000-0005-0000-0000-0000773A0000}"/>
    <cellStyle name="통_Book2_1.토공(0724) 5" xfId="14341" xr:uid="{00000000-0005-0000-0000-0000783A0000}"/>
    <cellStyle name="통_Book2_1.토공(음성)" xfId="3069" xr:uid="{00000000-0005-0000-0000-0000793A0000}"/>
    <cellStyle name="통_Book2_1.토공(음성) 2" xfId="16106" xr:uid="{00000000-0005-0000-0000-00007A3A0000}"/>
    <cellStyle name="통_Book2_1.토공(음성) 3" xfId="16903" xr:uid="{00000000-0005-0000-0000-00007B3A0000}"/>
    <cellStyle name="통_Book2_1.토공(음성) 4" xfId="16684" xr:uid="{00000000-0005-0000-0000-00007C3A0000}"/>
    <cellStyle name="통_Book2_1.토공(음성) 5" xfId="14342" xr:uid="{00000000-0005-0000-0000-00007D3A0000}"/>
    <cellStyle name="통_Book2_2.토공" xfId="3070" xr:uid="{00000000-0005-0000-0000-00007E3A0000}"/>
    <cellStyle name="통_Book2_2.토공 2" xfId="16107" xr:uid="{00000000-0005-0000-0000-00007F3A0000}"/>
    <cellStyle name="통_Book2_2.토공 3" xfId="15168" xr:uid="{00000000-0005-0000-0000-0000803A0000}"/>
    <cellStyle name="통_Book2_2.토공 4" xfId="16685" xr:uid="{00000000-0005-0000-0000-0000813A0000}"/>
    <cellStyle name="통_Book2_2.토공 5" xfId="14343" xr:uid="{00000000-0005-0000-0000-0000823A0000}"/>
    <cellStyle name="통_Book2_2.토공_04-3.B-LINE" xfId="3071" xr:uid="{00000000-0005-0000-0000-0000833A0000}"/>
    <cellStyle name="통_Book2_2.토공_04-3.B-LINE 2" xfId="16108" xr:uid="{00000000-0005-0000-0000-0000843A0000}"/>
    <cellStyle name="통_Book2_2.토공_04-3.B-LINE 3" xfId="16901" xr:uid="{00000000-0005-0000-0000-0000853A0000}"/>
    <cellStyle name="통_Book2_2.토공_04-3.B-LINE 4" xfId="15675" xr:uid="{00000000-0005-0000-0000-0000863A0000}"/>
    <cellStyle name="통_Book2_2.토공_04-3.B-LINE 5" xfId="14344" xr:uid="{00000000-0005-0000-0000-0000873A0000}"/>
    <cellStyle name="통_Book2_2.토공_4.하수공" xfId="3072" xr:uid="{00000000-0005-0000-0000-0000883A0000}"/>
    <cellStyle name="통_Book2_2.토공_4.하수공 2" xfId="16109" xr:uid="{00000000-0005-0000-0000-0000893A0000}"/>
    <cellStyle name="통_Book2_2.토공_4.하수공 3" xfId="15169" xr:uid="{00000000-0005-0000-0000-00008A3A0000}"/>
    <cellStyle name="통_Book2_2.토공_4.하수공 4" xfId="14699" xr:uid="{00000000-0005-0000-0000-00008B3A0000}"/>
    <cellStyle name="통_Book2_2.토공_4.하수공 5" xfId="14345" xr:uid="{00000000-0005-0000-0000-00008C3A0000}"/>
    <cellStyle name="통_Book2_2.토공_4.하수공_04-3.B-LINE" xfId="3073" xr:uid="{00000000-0005-0000-0000-00008D3A0000}"/>
    <cellStyle name="통_Book2_2.토공_4.하수공_04-3.B-LINE 2" xfId="16110" xr:uid="{00000000-0005-0000-0000-00008E3A0000}"/>
    <cellStyle name="통_Book2_2.토공_4.하수공_04-3.B-LINE 3" xfId="14693" xr:uid="{00000000-0005-0000-0000-00008F3A0000}"/>
    <cellStyle name="통_Book2_2.토공_4.하수공_04-3.B-LINE 4" xfId="15674" xr:uid="{00000000-0005-0000-0000-0000903A0000}"/>
    <cellStyle name="통_Book2_2.토공_4.하수공_04-3.B-LINE 5" xfId="14346" xr:uid="{00000000-0005-0000-0000-0000913A0000}"/>
    <cellStyle name="통_Book2_3.구내배관공" xfId="3074" xr:uid="{00000000-0005-0000-0000-0000923A0000}"/>
    <cellStyle name="통_Book2_3.구내배관공 2" xfId="16111" xr:uid="{00000000-0005-0000-0000-0000933A0000}"/>
    <cellStyle name="통_Book2_3.구내배관공 3" xfId="16899" xr:uid="{00000000-0005-0000-0000-0000943A0000}"/>
    <cellStyle name="통_Book2_3.구내배관공 4" xfId="17359" xr:uid="{00000000-0005-0000-0000-0000953A0000}"/>
    <cellStyle name="통_Book2_3.구내배관공 5" xfId="14347" xr:uid="{00000000-0005-0000-0000-0000963A0000}"/>
    <cellStyle name="통_Book2_3.포장공" xfId="3075" xr:uid="{00000000-0005-0000-0000-0000973A0000}"/>
    <cellStyle name="통_Book2_3.포장공 2" xfId="16112" xr:uid="{00000000-0005-0000-0000-0000983A0000}"/>
    <cellStyle name="통_Book2_3.포장공 3" xfId="16898" xr:uid="{00000000-0005-0000-0000-0000993A0000}"/>
    <cellStyle name="통_Book2_3.포장공 4" xfId="16686" xr:uid="{00000000-0005-0000-0000-00009A3A0000}"/>
    <cellStyle name="통_Book2_3.포장공 5" xfId="14348" xr:uid="{00000000-0005-0000-0000-00009B3A0000}"/>
    <cellStyle name="통_Book2_3.포장공_04-3.B-LINE" xfId="3076" xr:uid="{00000000-0005-0000-0000-00009C3A0000}"/>
    <cellStyle name="통_Book2_3.포장공_04-3.B-LINE 2" xfId="16113" xr:uid="{00000000-0005-0000-0000-00009D3A0000}"/>
    <cellStyle name="통_Book2_3.포장공_04-3.B-LINE 3" xfId="16897" xr:uid="{00000000-0005-0000-0000-00009E3A0000}"/>
    <cellStyle name="통_Book2_3.포장공_04-3.B-LINE 4" xfId="16687" xr:uid="{00000000-0005-0000-0000-00009F3A0000}"/>
    <cellStyle name="통_Book2_3.포장공_04-3.B-LINE 5" xfId="14349" xr:uid="{00000000-0005-0000-0000-0000A03A0000}"/>
    <cellStyle name="통_Book2_3.포장공_4.하수공" xfId="3077" xr:uid="{00000000-0005-0000-0000-0000A13A0000}"/>
    <cellStyle name="통_Book2_3.포장공_4.하수공 2" xfId="16114" xr:uid="{00000000-0005-0000-0000-0000A23A0000}"/>
    <cellStyle name="통_Book2_3.포장공_4.하수공 3" xfId="16896" xr:uid="{00000000-0005-0000-0000-0000A33A0000}"/>
    <cellStyle name="통_Book2_3.포장공_4.하수공 4" xfId="16688" xr:uid="{00000000-0005-0000-0000-0000A43A0000}"/>
    <cellStyle name="통_Book2_3.포장공_4.하수공 5" xfId="14350" xr:uid="{00000000-0005-0000-0000-0000A53A0000}"/>
    <cellStyle name="통_Book2_3.포장공_4.하수공_04-3.B-LINE" xfId="3078" xr:uid="{00000000-0005-0000-0000-0000A63A0000}"/>
    <cellStyle name="통_Book2_3.포장공_4.하수공_04-3.B-LINE 2" xfId="16115" xr:uid="{00000000-0005-0000-0000-0000A73A0000}"/>
    <cellStyle name="통_Book2_3.포장공_4.하수공_04-3.B-LINE 3" xfId="16895" xr:uid="{00000000-0005-0000-0000-0000A83A0000}"/>
    <cellStyle name="통_Book2_3.포장공_4.하수공_04-3.B-LINE 4" xfId="16689" xr:uid="{00000000-0005-0000-0000-0000A93A0000}"/>
    <cellStyle name="통_Book2_3.포장공_4.하수공_04-3.B-LINE 5" xfId="14351" xr:uid="{00000000-0005-0000-0000-0000AA3A0000}"/>
    <cellStyle name="통_Book2_4.부대공" xfId="3079" xr:uid="{00000000-0005-0000-0000-0000AB3A0000}"/>
    <cellStyle name="통_Book2_4.부대공 2" xfId="16116" xr:uid="{00000000-0005-0000-0000-0000AC3A0000}"/>
    <cellStyle name="통_Book2_4.부대공 3" xfId="16894" xr:uid="{00000000-0005-0000-0000-0000AD3A0000}"/>
    <cellStyle name="통_Book2_4.부대공 4" xfId="16690" xr:uid="{00000000-0005-0000-0000-0000AE3A0000}"/>
    <cellStyle name="통_Book2_4.부대공 5" xfId="14352" xr:uid="{00000000-0005-0000-0000-0000AF3A0000}"/>
    <cellStyle name="통_Book2_4.부대공_0.주요자재및 총괄집계표" xfId="3080" xr:uid="{00000000-0005-0000-0000-0000B03A0000}"/>
    <cellStyle name="통_Book2_4.부대공_0.주요자재및 총괄집계표 2" xfId="16117" xr:uid="{00000000-0005-0000-0000-0000B13A0000}"/>
    <cellStyle name="통_Book2_4.부대공_0.주요자재및 총괄집계표 3" xfId="16893" xr:uid="{00000000-0005-0000-0000-0000B23A0000}"/>
    <cellStyle name="통_Book2_4.부대공_0.주요자재및 총괄집계표 4" xfId="16691" xr:uid="{00000000-0005-0000-0000-0000B33A0000}"/>
    <cellStyle name="통_Book2_4.부대공_0.주요자재및 총괄집계표 5" xfId="14353" xr:uid="{00000000-0005-0000-0000-0000B43A0000}"/>
    <cellStyle name="통_Book2_4.부대공_04-3.B-LINE" xfId="3081" xr:uid="{00000000-0005-0000-0000-0000B53A0000}"/>
    <cellStyle name="통_Book2_4.부대공_04-3.B-LINE 2" xfId="16118" xr:uid="{00000000-0005-0000-0000-0000B63A0000}"/>
    <cellStyle name="통_Book2_4.부대공_04-3.B-LINE 3" xfId="16892" xr:uid="{00000000-0005-0000-0000-0000B73A0000}"/>
    <cellStyle name="통_Book2_4.부대공_04-3.B-LINE 4" xfId="16692" xr:uid="{00000000-0005-0000-0000-0000B83A0000}"/>
    <cellStyle name="통_Book2_4.부대공_04-3.B-LINE 5" xfId="14354" xr:uid="{00000000-0005-0000-0000-0000B93A0000}"/>
    <cellStyle name="통_Book2_4.부대공_05.구내배관토공" xfId="3082" xr:uid="{00000000-0005-0000-0000-0000BA3A0000}"/>
    <cellStyle name="통_Book2_4.부대공_05.구내배관토공 2" xfId="16119" xr:uid="{00000000-0005-0000-0000-0000BB3A0000}"/>
    <cellStyle name="통_Book2_4.부대공_05.구내배관토공 3" xfId="16891" xr:uid="{00000000-0005-0000-0000-0000BC3A0000}"/>
    <cellStyle name="통_Book2_4.부대공_05.구내배관토공 4" xfId="16693" xr:uid="{00000000-0005-0000-0000-0000BD3A0000}"/>
    <cellStyle name="통_Book2_4.부대공_05.구내배관토공 5" xfId="14355" xr:uid="{00000000-0005-0000-0000-0000BE3A0000}"/>
    <cellStyle name="통_Book2_4.부대공_1.처리장토공(0705)" xfId="3083" xr:uid="{00000000-0005-0000-0000-0000BF3A0000}"/>
    <cellStyle name="통_Book2_4.부대공_1.처리장토공(0705) 2" xfId="16120" xr:uid="{00000000-0005-0000-0000-0000C03A0000}"/>
    <cellStyle name="통_Book2_4.부대공_1.처리장토공(0705) 3" xfId="16890" xr:uid="{00000000-0005-0000-0000-0000C13A0000}"/>
    <cellStyle name="통_Book2_4.부대공_1.처리장토공(0705) 4" xfId="16694" xr:uid="{00000000-0005-0000-0000-0000C23A0000}"/>
    <cellStyle name="통_Book2_4.부대공_1.처리장토공(0705) 5" xfId="14356" xr:uid="{00000000-0005-0000-0000-0000C33A0000}"/>
    <cellStyle name="통_Book2_4.부대공_1.토공" xfId="3084" xr:uid="{00000000-0005-0000-0000-0000C43A0000}"/>
    <cellStyle name="통_Book2_4.부대공_1.토공 2" xfId="16121" xr:uid="{00000000-0005-0000-0000-0000C53A0000}"/>
    <cellStyle name="통_Book2_4.부대공_1.토공 3" xfId="16889" xr:uid="{00000000-0005-0000-0000-0000C63A0000}"/>
    <cellStyle name="통_Book2_4.부대공_1.토공 4" xfId="16695" xr:uid="{00000000-0005-0000-0000-0000C73A0000}"/>
    <cellStyle name="통_Book2_4.부대공_1.토공 5" xfId="14357" xr:uid="{00000000-0005-0000-0000-0000C83A0000}"/>
    <cellStyle name="통_Book2_4.부대공_1.토공(0724)" xfId="3085" xr:uid="{00000000-0005-0000-0000-0000C93A0000}"/>
    <cellStyle name="통_Book2_4.부대공_1.토공(0724) 2" xfId="16122" xr:uid="{00000000-0005-0000-0000-0000CA3A0000}"/>
    <cellStyle name="통_Book2_4.부대공_1.토공(0724) 3" xfId="16888" xr:uid="{00000000-0005-0000-0000-0000CB3A0000}"/>
    <cellStyle name="통_Book2_4.부대공_1.토공(0724) 4" xfId="16696" xr:uid="{00000000-0005-0000-0000-0000CC3A0000}"/>
    <cellStyle name="통_Book2_4.부대공_1.토공(0724) 5" xfId="14358" xr:uid="{00000000-0005-0000-0000-0000CD3A0000}"/>
    <cellStyle name="통_Book2_4.부대공_1.토공(음성)" xfId="3086" xr:uid="{00000000-0005-0000-0000-0000CE3A0000}"/>
    <cellStyle name="통_Book2_4.부대공_1.토공(음성) 2" xfId="16123" xr:uid="{00000000-0005-0000-0000-0000CF3A0000}"/>
    <cellStyle name="통_Book2_4.부대공_1.토공(음성) 3" xfId="15167" xr:uid="{00000000-0005-0000-0000-0000D03A0000}"/>
    <cellStyle name="통_Book2_4.부대공_1.토공(음성) 4" xfId="16697" xr:uid="{00000000-0005-0000-0000-0000D13A0000}"/>
    <cellStyle name="통_Book2_4.부대공_1.토공(음성) 5" xfId="14359" xr:uid="{00000000-0005-0000-0000-0000D23A0000}"/>
    <cellStyle name="통_Book2_4.부대공_2.토공" xfId="3087" xr:uid="{00000000-0005-0000-0000-0000D33A0000}"/>
    <cellStyle name="통_Book2_4.부대공_2.토공 2" xfId="16124" xr:uid="{00000000-0005-0000-0000-0000D43A0000}"/>
    <cellStyle name="통_Book2_4.부대공_2.토공 3" xfId="16887" xr:uid="{00000000-0005-0000-0000-0000D53A0000}"/>
    <cellStyle name="통_Book2_4.부대공_2.토공 4" xfId="15676" xr:uid="{00000000-0005-0000-0000-0000D63A0000}"/>
    <cellStyle name="통_Book2_4.부대공_2.토공 5" xfId="14360" xr:uid="{00000000-0005-0000-0000-0000D73A0000}"/>
    <cellStyle name="통_Book2_4.부대공_2.토공_04-3.B-LINE" xfId="3088" xr:uid="{00000000-0005-0000-0000-0000D83A0000}"/>
    <cellStyle name="통_Book2_4.부대공_2.토공_04-3.B-LINE 2" xfId="16125" xr:uid="{00000000-0005-0000-0000-0000D93A0000}"/>
    <cellStyle name="통_Book2_4.부대공_2.토공_04-3.B-LINE 3" xfId="15166" xr:uid="{00000000-0005-0000-0000-0000DA3A0000}"/>
    <cellStyle name="통_Book2_4.부대공_2.토공_04-3.B-LINE 4" xfId="16698" xr:uid="{00000000-0005-0000-0000-0000DB3A0000}"/>
    <cellStyle name="통_Book2_4.부대공_2.토공_04-3.B-LINE 5" xfId="14361" xr:uid="{00000000-0005-0000-0000-0000DC3A0000}"/>
    <cellStyle name="통_Book2_4.부대공_2.토공_4.하수공" xfId="3089" xr:uid="{00000000-0005-0000-0000-0000DD3A0000}"/>
    <cellStyle name="통_Book2_4.부대공_2.토공_4.하수공 2" xfId="16126" xr:uid="{00000000-0005-0000-0000-0000DE3A0000}"/>
    <cellStyle name="통_Book2_4.부대공_2.토공_4.하수공 3" xfId="16886" xr:uid="{00000000-0005-0000-0000-0000DF3A0000}"/>
    <cellStyle name="통_Book2_4.부대공_2.토공_4.하수공 4" xfId="15677" xr:uid="{00000000-0005-0000-0000-0000E03A0000}"/>
    <cellStyle name="통_Book2_4.부대공_2.토공_4.하수공 5" xfId="14362" xr:uid="{00000000-0005-0000-0000-0000E13A0000}"/>
    <cellStyle name="통_Book2_4.부대공_2.토공_4.하수공_04-3.B-LINE" xfId="3090" xr:uid="{00000000-0005-0000-0000-0000E23A0000}"/>
    <cellStyle name="통_Book2_4.부대공_2.토공_4.하수공_04-3.B-LINE 2" xfId="16127" xr:uid="{00000000-0005-0000-0000-0000E33A0000}"/>
    <cellStyle name="통_Book2_4.부대공_2.토공_4.하수공_04-3.B-LINE 3" xfId="15165" xr:uid="{00000000-0005-0000-0000-0000E43A0000}"/>
    <cellStyle name="통_Book2_4.부대공_2.토공_4.하수공_04-3.B-LINE 4" xfId="14700" xr:uid="{00000000-0005-0000-0000-0000E53A0000}"/>
    <cellStyle name="통_Book2_4.부대공_2.토공_4.하수공_04-3.B-LINE 5" xfId="14363" xr:uid="{00000000-0005-0000-0000-0000E63A0000}"/>
    <cellStyle name="통_Book2_4.부대공_3.구내배관공" xfId="3091" xr:uid="{00000000-0005-0000-0000-0000E73A0000}"/>
    <cellStyle name="통_Book2_4.부대공_3.구내배관공 2" xfId="16128" xr:uid="{00000000-0005-0000-0000-0000E83A0000}"/>
    <cellStyle name="통_Book2_4.부대공_3.구내배관공 3" xfId="16885" xr:uid="{00000000-0005-0000-0000-0000E93A0000}"/>
    <cellStyle name="통_Book2_4.부대공_3.구내배관공 4" xfId="15678" xr:uid="{00000000-0005-0000-0000-0000EA3A0000}"/>
    <cellStyle name="통_Book2_4.부대공_3.구내배관공 5" xfId="14364" xr:uid="{00000000-0005-0000-0000-0000EB3A0000}"/>
    <cellStyle name="통_Book2_4.부대공_3.포장공" xfId="3092" xr:uid="{00000000-0005-0000-0000-0000EC3A0000}"/>
    <cellStyle name="통_Book2_4.부대공_3.포장공 2" xfId="16129" xr:uid="{00000000-0005-0000-0000-0000ED3A0000}"/>
    <cellStyle name="통_Book2_4.부대공_3.포장공 3" xfId="15164" xr:uid="{00000000-0005-0000-0000-0000EE3A0000}"/>
    <cellStyle name="통_Book2_4.부대공_3.포장공 4" xfId="16486" xr:uid="{00000000-0005-0000-0000-0000EF3A0000}"/>
    <cellStyle name="통_Book2_4.부대공_3.포장공 5" xfId="14365" xr:uid="{00000000-0005-0000-0000-0000F03A0000}"/>
    <cellStyle name="통_Book2_4.부대공_3.포장공_04-3.B-LINE" xfId="3093" xr:uid="{00000000-0005-0000-0000-0000F13A0000}"/>
    <cellStyle name="통_Book2_4.부대공_3.포장공_04-3.B-LINE 2" xfId="16130" xr:uid="{00000000-0005-0000-0000-0000F23A0000}"/>
    <cellStyle name="통_Book2_4.부대공_3.포장공_04-3.B-LINE 3" xfId="16884" xr:uid="{00000000-0005-0000-0000-0000F33A0000}"/>
    <cellStyle name="통_Book2_4.부대공_3.포장공_04-3.B-LINE 4" xfId="15679" xr:uid="{00000000-0005-0000-0000-0000F43A0000}"/>
    <cellStyle name="통_Book2_4.부대공_3.포장공_04-3.B-LINE 5" xfId="14366" xr:uid="{00000000-0005-0000-0000-0000F53A0000}"/>
    <cellStyle name="통_Book2_4.부대공_3.포장공_4.하수공" xfId="3094" xr:uid="{00000000-0005-0000-0000-0000F63A0000}"/>
    <cellStyle name="통_Book2_4.부대공_3.포장공_4.하수공 2" xfId="16131" xr:uid="{00000000-0005-0000-0000-0000F73A0000}"/>
    <cellStyle name="통_Book2_4.부대공_3.포장공_4.하수공 3" xfId="16883" xr:uid="{00000000-0005-0000-0000-0000F83A0000}"/>
    <cellStyle name="통_Book2_4.부대공_3.포장공_4.하수공 4" xfId="16699" xr:uid="{00000000-0005-0000-0000-0000F93A0000}"/>
    <cellStyle name="통_Book2_4.부대공_3.포장공_4.하수공 5" xfId="14367" xr:uid="{00000000-0005-0000-0000-0000FA3A0000}"/>
    <cellStyle name="통_Book2_4.부대공_3.포장공_4.하수공_04-3.B-LINE" xfId="3095" xr:uid="{00000000-0005-0000-0000-0000FB3A0000}"/>
    <cellStyle name="통_Book2_4.부대공_3.포장공_4.하수공_04-3.B-LINE 2" xfId="16132" xr:uid="{00000000-0005-0000-0000-0000FC3A0000}"/>
    <cellStyle name="통_Book2_4.부대공_3.포장공_4.하수공_04-3.B-LINE 3" xfId="16882" xr:uid="{00000000-0005-0000-0000-0000FD3A0000}"/>
    <cellStyle name="통_Book2_4.부대공_3.포장공_4.하수공_04-3.B-LINE 4" xfId="16700" xr:uid="{00000000-0005-0000-0000-0000FE3A0000}"/>
    <cellStyle name="통_Book2_4.부대공_3.포장공_4.하수공_04-3.B-LINE 5" xfId="14368" xr:uid="{00000000-0005-0000-0000-0000FF3A0000}"/>
    <cellStyle name="통_Book2_4.부대공_4배관공" xfId="3096" xr:uid="{00000000-0005-0000-0000-0000003B0000}"/>
    <cellStyle name="통_Book2_4.부대공_4배관공 2" xfId="16133" xr:uid="{00000000-0005-0000-0000-0000013B0000}"/>
    <cellStyle name="통_Book2_4.부대공_4배관공 3" xfId="16881" xr:uid="{00000000-0005-0000-0000-0000023B0000}"/>
    <cellStyle name="통_Book2_4.부대공_4배관공 4" xfId="16701" xr:uid="{00000000-0005-0000-0000-0000033B0000}"/>
    <cellStyle name="통_Book2_4.부대공_4배관공 5" xfId="14369" xr:uid="{00000000-0005-0000-0000-0000043B0000}"/>
    <cellStyle name="통_Book2_4.부대공_4배관공_0.주요자재및 총괄집계표" xfId="3097" xr:uid="{00000000-0005-0000-0000-0000053B0000}"/>
    <cellStyle name="통_Book2_4.부대공_4배관공_0.주요자재및 총괄집계표 2" xfId="16134" xr:uid="{00000000-0005-0000-0000-0000063B0000}"/>
    <cellStyle name="통_Book2_4.부대공_4배관공_0.주요자재및 총괄집계표 3" xfId="16880" xr:uid="{00000000-0005-0000-0000-0000073B0000}"/>
    <cellStyle name="통_Book2_4.부대공_4배관공_0.주요자재및 총괄집계표 4" xfId="16702" xr:uid="{00000000-0005-0000-0000-0000083B0000}"/>
    <cellStyle name="통_Book2_4.부대공_4배관공_0.주요자재및 총괄집계표 5" xfId="14370" xr:uid="{00000000-0005-0000-0000-0000093B0000}"/>
    <cellStyle name="통_Book2_4.부대공_4배관공_04-3.B-LINE" xfId="3098" xr:uid="{00000000-0005-0000-0000-00000A3B0000}"/>
    <cellStyle name="통_Book2_4.부대공_4배관공_04-3.B-LINE 2" xfId="16135" xr:uid="{00000000-0005-0000-0000-00000B3B0000}"/>
    <cellStyle name="통_Book2_4.부대공_4배관공_04-3.B-LINE 3" xfId="16879" xr:uid="{00000000-0005-0000-0000-00000C3B0000}"/>
    <cellStyle name="통_Book2_4.부대공_4배관공_04-3.B-LINE 4" xfId="16703" xr:uid="{00000000-0005-0000-0000-00000D3B0000}"/>
    <cellStyle name="통_Book2_4.부대공_4배관공_04-3.B-LINE 5" xfId="14371" xr:uid="{00000000-0005-0000-0000-00000E3B0000}"/>
    <cellStyle name="통_Book2_4.부대공_4배관공_05.구내배관토공" xfId="3099" xr:uid="{00000000-0005-0000-0000-00000F3B0000}"/>
    <cellStyle name="통_Book2_4.부대공_4배관공_05.구내배관토공 2" xfId="16136" xr:uid="{00000000-0005-0000-0000-0000103B0000}"/>
    <cellStyle name="통_Book2_4.부대공_4배관공_05.구내배관토공 3" xfId="16878" xr:uid="{00000000-0005-0000-0000-0000113B0000}"/>
    <cellStyle name="통_Book2_4.부대공_4배관공_05.구내배관토공 4" xfId="16704" xr:uid="{00000000-0005-0000-0000-0000123B0000}"/>
    <cellStyle name="통_Book2_4.부대공_4배관공_05.구내배관토공 5" xfId="14372" xr:uid="{00000000-0005-0000-0000-0000133B0000}"/>
    <cellStyle name="통_Book2_4.부대공_4배관공_1.처리장토공(0705)" xfId="3100" xr:uid="{00000000-0005-0000-0000-0000143B0000}"/>
    <cellStyle name="통_Book2_4.부대공_4배관공_1.처리장토공(0705) 2" xfId="16137" xr:uid="{00000000-0005-0000-0000-0000153B0000}"/>
    <cellStyle name="통_Book2_4.부대공_4배관공_1.처리장토공(0705) 3" xfId="16877" xr:uid="{00000000-0005-0000-0000-0000163B0000}"/>
    <cellStyle name="통_Book2_4.부대공_4배관공_1.처리장토공(0705) 4" xfId="16705" xr:uid="{00000000-0005-0000-0000-0000173B0000}"/>
    <cellStyle name="통_Book2_4.부대공_4배관공_1.처리장토공(0705) 5" xfId="14373" xr:uid="{00000000-0005-0000-0000-0000183B0000}"/>
    <cellStyle name="통_Book2_4.부대공_4배관공_1.토공" xfId="3101" xr:uid="{00000000-0005-0000-0000-0000193B0000}"/>
    <cellStyle name="통_Book2_4.부대공_4배관공_1.토공 2" xfId="16138" xr:uid="{00000000-0005-0000-0000-00001A3B0000}"/>
    <cellStyle name="통_Book2_4.부대공_4배관공_1.토공 3" xfId="15163" xr:uid="{00000000-0005-0000-0000-00001B3B0000}"/>
    <cellStyle name="통_Book2_4.부대공_4배관공_1.토공 4" xfId="16706" xr:uid="{00000000-0005-0000-0000-00001C3B0000}"/>
    <cellStyle name="통_Book2_4.부대공_4배관공_1.토공 5" xfId="14374" xr:uid="{00000000-0005-0000-0000-00001D3B0000}"/>
    <cellStyle name="통_Book2_4.부대공_4배관공_1.토공(0724)" xfId="3102" xr:uid="{00000000-0005-0000-0000-00001E3B0000}"/>
    <cellStyle name="통_Book2_4.부대공_4배관공_1.토공(0724) 2" xfId="16139" xr:uid="{00000000-0005-0000-0000-00001F3B0000}"/>
    <cellStyle name="통_Book2_4.부대공_4배관공_1.토공(0724) 3" xfId="15162" xr:uid="{00000000-0005-0000-0000-0000203B0000}"/>
    <cellStyle name="통_Book2_4.부대공_4배관공_1.토공(0724) 4" xfId="15680" xr:uid="{00000000-0005-0000-0000-0000213B0000}"/>
    <cellStyle name="통_Book2_4.부대공_4배관공_1.토공(0724) 5" xfId="14375" xr:uid="{00000000-0005-0000-0000-0000223B0000}"/>
    <cellStyle name="통_Book2_4.부대공_4배관공_1.토공(음성)" xfId="3103" xr:uid="{00000000-0005-0000-0000-0000233B0000}"/>
    <cellStyle name="통_Book2_4.부대공_4배관공_1.토공(음성) 2" xfId="16140" xr:uid="{00000000-0005-0000-0000-0000243B0000}"/>
    <cellStyle name="통_Book2_4.부대공_4배관공_1.토공(음성) 3" xfId="15161" xr:uid="{00000000-0005-0000-0000-0000253B0000}"/>
    <cellStyle name="통_Book2_4.부대공_4배관공_1.토공(음성) 4" xfId="15681" xr:uid="{00000000-0005-0000-0000-0000263B0000}"/>
    <cellStyle name="통_Book2_4.부대공_4배관공_1.토공(음성) 5" xfId="14376" xr:uid="{00000000-0005-0000-0000-0000273B0000}"/>
    <cellStyle name="통_Book2_4.부대공_4배관공_2.토공" xfId="3104" xr:uid="{00000000-0005-0000-0000-0000283B0000}"/>
    <cellStyle name="통_Book2_4.부대공_4배관공_2.토공 2" xfId="16141" xr:uid="{00000000-0005-0000-0000-0000293B0000}"/>
    <cellStyle name="통_Book2_4.부대공_4배관공_2.토공 3" xfId="15160" xr:uid="{00000000-0005-0000-0000-00002A3B0000}"/>
    <cellStyle name="통_Book2_4.부대공_4배관공_2.토공 4" xfId="15682" xr:uid="{00000000-0005-0000-0000-00002B3B0000}"/>
    <cellStyle name="통_Book2_4.부대공_4배관공_2.토공 5" xfId="14377" xr:uid="{00000000-0005-0000-0000-00002C3B0000}"/>
    <cellStyle name="통_Book2_4.부대공_4배관공_2.토공_04-3.B-LINE" xfId="3105" xr:uid="{00000000-0005-0000-0000-00002D3B0000}"/>
    <cellStyle name="통_Book2_4.부대공_4배관공_2.토공_04-3.B-LINE 2" xfId="16142" xr:uid="{00000000-0005-0000-0000-00002E3B0000}"/>
    <cellStyle name="통_Book2_4.부대공_4배관공_2.토공_04-3.B-LINE 3" xfId="15159" xr:uid="{00000000-0005-0000-0000-00002F3B0000}"/>
    <cellStyle name="통_Book2_4.부대공_4배관공_2.토공_04-3.B-LINE 4" xfId="15683" xr:uid="{00000000-0005-0000-0000-0000303B0000}"/>
    <cellStyle name="통_Book2_4.부대공_4배관공_2.토공_04-3.B-LINE 5" xfId="14378" xr:uid="{00000000-0005-0000-0000-0000313B0000}"/>
    <cellStyle name="통_Book2_4.부대공_4배관공_2.토공_4.하수공" xfId="3106" xr:uid="{00000000-0005-0000-0000-0000323B0000}"/>
    <cellStyle name="통_Book2_4.부대공_4배관공_2.토공_4.하수공 2" xfId="16143" xr:uid="{00000000-0005-0000-0000-0000333B0000}"/>
    <cellStyle name="통_Book2_4.부대공_4배관공_2.토공_4.하수공 3" xfId="15158" xr:uid="{00000000-0005-0000-0000-0000343B0000}"/>
    <cellStyle name="통_Book2_4.부대공_4배관공_2.토공_4.하수공 4" xfId="15684" xr:uid="{00000000-0005-0000-0000-0000353B0000}"/>
    <cellStyle name="통_Book2_4.부대공_4배관공_2.토공_4.하수공 5" xfId="14379" xr:uid="{00000000-0005-0000-0000-0000363B0000}"/>
    <cellStyle name="통_Book2_4.부대공_4배관공_2.토공_4.하수공_04-3.B-LINE" xfId="3107" xr:uid="{00000000-0005-0000-0000-0000373B0000}"/>
    <cellStyle name="통_Book2_4.부대공_4배관공_2.토공_4.하수공_04-3.B-LINE 2" xfId="16144" xr:uid="{00000000-0005-0000-0000-0000383B0000}"/>
    <cellStyle name="통_Book2_4.부대공_4배관공_2.토공_4.하수공_04-3.B-LINE 3" xfId="15157" xr:uid="{00000000-0005-0000-0000-0000393B0000}"/>
    <cellStyle name="통_Book2_4.부대공_4배관공_2.토공_4.하수공_04-3.B-LINE 4" xfId="15685" xr:uid="{00000000-0005-0000-0000-00003A3B0000}"/>
    <cellStyle name="통_Book2_4.부대공_4배관공_2.토공_4.하수공_04-3.B-LINE 5" xfId="14380" xr:uid="{00000000-0005-0000-0000-00003B3B0000}"/>
    <cellStyle name="통_Book2_4.부대공_4배관공_3.구내배관공" xfId="3108" xr:uid="{00000000-0005-0000-0000-00003C3B0000}"/>
    <cellStyle name="통_Book2_4.부대공_4배관공_3.구내배관공 2" xfId="16145" xr:uid="{00000000-0005-0000-0000-00003D3B0000}"/>
    <cellStyle name="통_Book2_4.부대공_4배관공_3.구내배관공 3" xfId="15156" xr:uid="{00000000-0005-0000-0000-00003E3B0000}"/>
    <cellStyle name="통_Book2_4.부대공_4배관공_3.구내배관공 4" xfId="15686" xr:uid="{00000000-0005-0000-0000-00003F3B0000}"/>
    <cellStyle name="통_Book2_4.부대공_4배관공_3.구내배관공 5" xfId="14381" xr:uid="{00000000-0005-0000-0000-0000403B0000}"/>
    <cellStyle name="통_Book2_4.부대공_4배관공_3.포장공" xfId="3109" xr:uid="{00000000-0005-0000-0000-0000413B0000}"/>
    <cellStyle name="통_Book2_4.부대공_4배관공_3.포장공 2" xfId="16146" xr:uid="{00000000-0005-0000-0000-0000423B0000}"/>
    <cellStyle name="통_Book2_4.부대공_4배관공_3.포장공 3" xfId="15155" xr:uid="{00000000-0005-0000-0000-0000433B0000}"/>
    <cellStyle name="통_Book2_4.부대공_4배관공_3.포장공 4" xfId="15687" xr:uid="{00000000-0005-0000-0000-0000443B0000}"/>
    <cellStyle name="통_Book2_4.부대공_4배관공_3.포장공 5" xfId="14382" xr:uid="{00000000-0005-0000-0000-0000453B0000}"/>
    <cellStyle name="통_Book2_4.부대공_4배관공_3.포장공_04-3.B-LINE" xfId="3110" xr:uid="{00000000-0005-0000-0000-0000463B0000}"/>
    <cellStyle name="통_Book2_4.부대공_4배관공_3.포장공_04-3.B-LINE 2" xfId="16147" xr:uid="{00000000-0005-0000-0000-0000473B0000}"/>
    <cellStyle name="통_Book2_4.부대공_4배관공_3.포장공_04-3.B-LINE 3" xfId="15154" xr:uid="{00000000-0005-0000-0000-0000483B0000}"/>
    <cellStyle name="통_Book2_4.부대공_4배관공_3.포장공_04-3.B-LINE 4" xfId="15688" xr:uid="{00000000-0005-0000-0000-0000493B0000}"/>
    <cellStyle name="통_Book2_4.부대공_4배관공_3.포장공_04-3.B-LINE 5" xfId="14383" xr:uid="{00000000-0005-0000-0000-00004A3B0000}"/>
    <cellStyle name="통_Book2_4.부대공_4배관공_3.포장공_4.하수공" xfId="3111" xr:uid="{00000000-0005-0000-0000-00004B3B0000}"/>
    <cellStyle name="통_Book2_4.부대공_4배관공_3.포장공_4.하수공 2" xfId="16148" xr:uid="{00000000-0005-0000-0000-00004C3B0000}"/>
    <cellStyle name="통_Book2_4.부대공_4배관공_3.포장공_4.하수공 3" xfId="15153" xr:uid="{00000000-0005-0000-0000-00004D3B0000}"/>
    <cellStyle name="통_Book2_4.부대공_4배관공_3.포장공_4.하수공 4" xfId="17256" xr:uid="{00000000-0005-0000-0000-00004E3B0000}"/>
    <cellStyle name="통_Book2_4.부대공_4배관공_3.포장공_4.하수공 5" xfId="14384" xr:uid="{00000000-0005-0000-0000-00004F3B0000}"/>
    <cellStyle name="통_Book2_4.부대공_4배관공_3.포장공_4.하수공_04-3.B-LINE" xfId="3112" xr:uid="{00000000-0005-0000-0000-0000503B0000}"/>
    <cellStyle name="통_Book2_4.부대공_4배관공_3.포장공_4.하수공_04-3.B-LINE 2" xfId="16149" xr:uid="{00000000-0005-0000-0000-0000513B0000}"/>
    <cellStyle name="통_Book2_4.부대공_4배관공_3.포장공_4.하수공_04-3.B-LINE 3" xfId="15152" xr:uid="{00000000-0005-0000-0000-0000523B0000}"/>
    <cellStyle name="통_Book2_4.부대공_4배관공_3.포장공_4.하수공_04-3.B-LINE 4" xfId="17257" xr:uid="{00000000-0005-0000-0000-0000533B0000}"/>
    <cellStyle name="통_Book2_4.부대공_4배관공_3.포장공_4.하수공_04-3.B-LINE 5" xfId="14385" xr:uid="{00000000-0005-0000-0000-0000543B0000}"/>
    <cellStyle name="통_Book2_4.부대공_4배관공_계화관로토공" xfId="3113" xr:uid="{00000000-0005-0000-0000-0000553B0000}"/>
    <cellStyle name="통_Book2_4.부대공_4배관공_계화관로토공 2" xfId="16150" xr:uid="{00000000-0005-0000-0000-0000563B0000}"/>
    <cellStyle name="통_Book2_4.부대공_4배관공_계화관로토공 3" xfId="15151" xr:uid="{00000000-0005-0000-0000-0000573B0000}"/>
    <cellStyle name="통_Book2_4.부대공_4배관공_계화관로토공 4" xfId="17258" xr:uid="{00000000-0005-0000-0000-0000583B0000}"/>
    <cellStyle name="통_Book2_4.부대공_4배관공_계화관로토공 5" xfId="14386" xr:uid="{00000000-0005-0000-0000-0000593B0000}"/>
    <cellStyle name="통_Book2_4.부대공_4배관공_관로토공" xfId="3114" xr:uid="{00000000-0005-0000-0000-00005A3B0000}"/>
    <cellStyle name="통_Book2_4.부대공_4배관공_관로토공 2" xfId="16151" xr:uid="{00000000-0005-0000-0000-00005B3B0000}"/>
    <cellStyle name="통_Book2_4.부대공_4배관공_관로토공 3" xfId="15150" xr:uid="{00000000-0005-0000-0000-00005C3B0000}"/>
    <cellStyle name="통_Book2_4.부대공_4배관공_관로토공 4" xfId="17259" xr:uid="{00000000-0005-0000-0000-00005D3B0000}"/>
    <cellStyle name="통_Book2_4.부대공_4배관공_관로토공 5" xfId="14387" xr:uid="{00000000-0005-0000-0000-00005E3B0000}"/>
    <cellStyle name="통_Book2_4.부대공_5부대시설공" xfId="3115" xr:uid="{00000000-0005-0000-0000-00005F3B0000}"/>
    <cellStyle name="통_Book2_4.부대공_5부대시설공 2" xfId="16152" xr:uid="{00000000-0005-0000-0000-0000603B0000}"/>
    <cellStyle name="통_Book2_4.부대공_5부대시설공 3" xfId="15149" xr:uid="{00000000-0005-0000-0000-0000613B0000}"/>
    <cellStyle name="통_Book2_4.부대공_5부대시설공 4" xfId="17260" xr:uid="{00000000-0005-0000-0000-0000623B0000}"/>
    <cellStyle name="통_Book2_4.부대공_5부대시설공 5" xfId="14388" xr:uid="{00000000-0005-0000-0000-0000633B0000}"/>
    <cellStyle name="통_Book2_4.부대공_5부대시설공_0.주요자재및 총괄집계표" xfId="3116" xr:uid="{00000000-0005-0000-0000-0000643B0000}"/>
    <cellStyle name="통_Book2_4.부대공_5부대시설공_0.주요자재및 총괄집계표 2" xfId="16153" xr:uid="{00000000-0005-0000-0000-0000653B0000}"/>
    <cellStyle name="통_Book2_4.부대공_5부대시설공_0.주요자재및 총괄집계표 3" xfId="15148" xr:uid="{00000000-0005-0000-0000-0000663B0000}"/>
    <cellStyle name="통_Book2_4.부대공_5부대시설공_0.주요자재및 총괄집계표 4" xfId="17261" xr:uid="{00000000-0005-0000-0000-0000673B0000}"/>
    <cellStyle name="통_Book2_4.부대공_5부대시설공_0.주요자재및 총괄집계표 5" xfId="14389" xr:uid="{00000000-0005-0000-0000-0000683B0000}"/>
    <cellStyle name="통_Book2_4.부대공_5부대시설공_04-3.B-LINE" xfId="3117" xr:uid="{00000000-0005-0000-0000-0000693B0000}"/>
    <cellStyle name="통_Book2_4.부대공_5부대시설공_04-3.B-LINE 2" xfId="16154" xr:uid="{00000000-0005-0000-0000-00006A3B0000}"/>
    <cellStyle name="통_Book2_4.부대공_5부대시설공_04-3.B-LINE 3" xfId="15147" xr:uid="{00000000-0005-0000-0000-00006B3B0000}"/>
    <cellStyle name="통_Book2_4.부대공_5부대시설공_04-3.B-LINE 4" xfId="15689" xr:uid="{00000000-0005-0000-0000-00006C3B0000}"/>
    <cellStyle name="통_Book2_4.부대공_5부대시설공_04-3.B-LINE 5" xfId="14390" xr:uid="{00000000-0005-0000-0000-00006D3B0000}"/>
    <cellStyle name="통_Book2_4.부대공_5부대시설공_05.구내배관토공" xfId="3118" xr:uid="{00000000-0005-0000-0000-00006E3B0000}"/>
    <cellStyle name="통_Book2_4.부대공_5부대시설공_05.구내배관토공 2" xfId="16155" xr:uid="{00000000-0005-0000-0000-00006F3B0000}"/>
    <cellStyle name="통_Book2_4.부대공_5부대시설공_05.구내배관토공 3" xfId="15146" xr:uid="{00000000-0005-0000-0000-0000703B0000}"/>
    <cellStyle name="통_Book2_4.부대공_5부대시설공_05.구내배관토공 4" xfId="17262" xr:uid="{00000000-0005-0000-0000-0000713B0000}"/>
    <cellStyle name="통_Book2_4.부대공_5부대시설공_05.구내배관토공 5" xfId="14391" xr:uid="{00000000-0005-0000-0000-0000723B0000}"/>
    <cellStyle name="통_Book2_4.부대공_5부대시설공_1.처리장토공(0705)" xfId="3119" xr:uid="{00000000-0005-0000-0000-0000733B0000}"/>
    <cellStyle name="통_Book2_4.부대공_5부대시설공_1.처리장토공(0705) 2" xfId="16156" xr:uid="{00000000-0005-0000-0000-0000743B0000}"/>
    <cellStyle name="통_Book2_4.부대공_5부대시설공_1.처리장토공(0705) 3" xfId="16876" xr:uid="{00000000-0005-0000-0000-0000753B0000}"/>
    <cellStyle name="통_Book2_4.부대공_5부대시설공_1.처리장토공(0705) 4" xfId="15690" xr:uid="{00000000-0005-0000-0000-0000763B0000}"/>
    <cellStyle name="통_Book2_4.부대공_5부대시설공_1.처리장토공(0705) 5" xfId="14392" xr:uid="{00000000-0005-0000-0000-0000773B0000}"/>
    <cellStyle name="통_Book2_4.부대공_5부대시설공_1.토공" xfId="3120" xr:uid="{00000000-0005-0000-0000-0000783B0000}"/>
    <cellStyle name="통_Book2_4.부대공_5부대시설공_1.토공 2" xfId="16157" xr:uid="{00000000-0005-0000-0000-0000793B0000}"/>
    <cellStyle name="통_Book2_4.부대공_5부대시설공_1.토공 3" xfId="16875" xr:uid="{00000000-0005-0000-0000-00007A3B0000}"/>
    <cellStyle name="통_Book2_4.부대공_5부대시설공_1.토공 4" xfId="16707" xr:uid="{00000000-0005-0000-0000-00007B3B0000}"/>
    <cellStyle name="통_Book2_4.부대공_5부대시설공_1.토공 5" xfId="14393" xr:uid="{00000000-0005-0000-0000-00007C3B0000}"/>
    <cellStyle name="통_Book2_4.부대공_5부대시설공_1.토공(0724)" xfId="3121" xr:uid="{00000000-0005-0000-0000-00007D3B0000}"/>
    <cellStyle name="통_Book2_4.부대공_5부대시설공_1.토공(0724) 2" xfId="16158" xr:uid="{00000000-0005-0000-0000-00007E3B0000}"/>
    <cellStyle name="통_Book2_4.부대공_5부대시설공_1.토공(0724) 3" xfId="16874" xr:uid="{00000000-0005-0000-0000-00007F3B0000}"/>
    <cellStyle name="통_Book2_4.부대공_5부대시설공_1.토공(0724) 4" xfId="16708" xr:uid="{00000000-0005-0000-0000-0000803B0000}"/>
    <cellStyle name="통_Book2_4.부대공_5부대시설공_1.토공(0724) 5" xfId="14394" xr:uid="{00000000-0005-0000-0000-0000813B0000}"/>
    <cellStyle name="통_Book2_4.부대공_5부대시설공_1.토공(음성)" xfId="3122" xr:uid="{00000000-0005-0000-0000-0000823B0000}"/>
    <cellStyle name="통_Book2_4.부대공_5부대시설공_1.토공(음성) 2" xfId="16159" xr:uid="{00000000-0005-0000-0000-0000833B0000}"/>
    <cellStyle name="통_Book2_4.부대공_5부대시설공_1.토공(음성) 3" xfId="16873" xr:uid="{00000000-0005-0000-0000-0000843B0000}"/>
    <cellStyle name="통_Book2_4.부대공_5부대시설공_1.토공(음성) 4" xfId="16709" xr:uid="{00000000-0005-0000-0000-0000853B0000}"/>
    <cellStyle name="통_Book2_4.부대공_5부대시설공_1.토공(음성) 5" xfId="14395" xr:uid="{00000000-0005-0000-0000-0000863B0000}"/>
    <cellStyle name="통_Book2_4.부대공_5부대시설공_2.토공" xfId="3123" xr:uid="{00000000-0005-0000-0000-0000873B0000}"/>
    <cellStyle name="통_Book2_4.부대공_5부대시설공_2.토공 2" xfId="16160" xr:uid="{00000000-0005-0000-0000-0000883B0000}"/>
    <cellStyle name="통_Book2_4.부대공_5부대시설공_2.토공 3" xfId="16872" xr:uid="{00000000-0005-0000-0000-0000893B0000}"/>
    <cellStyle name="통_Book2_4.부대공_5부대시설공_2.토공 4" xfId="16710" xr:uid="{00000000-0005-0000-0000-00008A3B0000}"/>
    <cellStyle name="통_Book2_4.부대공_5부대시설공_2.토공 5" xfId="14396" xr:uid="{00000000-0005-0000-0000-00008B3B0000}"/>
    <cellStyle name="통_Book2_4.부대공_5부대시설공_2.토공_04-3.B-LINE" xfId="3124" xr:uid="{00000000-0005-0000-0000-00008C3B0000}"/>
    <cellStyle name="통_Book2_4.부대공_5부대시설공_2.토공_04-3.B-LINE 2" xfId="16161" xr:uid="{00000000-0005-0000-0000-00008D3B0000}"/>
    <cellStyle name="통_Book2_4.부대공_5부대시설공_2.토공_04-3.B-LINE 3" xfId="16871" xr:uid="{00000000-0005-0000-0000-00008E3B0000}"/>
    <cellStyle name="통_Book2_4.부대공_5부대시설공_2.토공_04-3.B-LINE 4" xfId="16711" xr:uid="{00000000-0005-0000-0000-00008F3B0000}"/>
    <cellStyle name="통_Book2_4.부대공_5부대시설공_2.토공_04-3.B-LINE 5" xfId="14397" xr:uid="{00000000-0005-0000-0000-0000903B0000}"/>
    <cellStyle name="통_Book2_4.부대공_5부대시설공_2.토공_4.하수공" xfId="3125" xr:uid="{00000000-0005-0000-0000-0000913B0000}"/>
    <cellStyle name="통_Book2_4.부대공_5부대시설공_2.토공_4.하수공 2" xfId="16162" xr:uid="{00000000-0005-0000-0000-0000923B0000}"/>
    <cellStyle name="통_Book2_4.부대공_5부대시설공_2.토공_4.하수공 3" xfId="16870" xr:uid="{00000000-0005-0000-0000-0000933B0000}"/>
    <cellStyle name="통_Book2_4.부대공_5부대시설공_2.토공_4.하수공 4" xfId="16712" xr:uid="{00000000-0005-0000-0000-0000943B0000}"/>
    <cellStyle name="통_Book2_4.부대공_5부대시설공_2.토공_4.하수공 5" xfId="14398" xr:uid="{00000000-0005-0000-0000-0000953B0000}"/>
    <cellStyle name="통_Book2_4.부대공_5부대시설공_2.토공_4.하수공_04-3.B-LINE" xfId="3126" xr:uid="{00000000-0005-0000-0000-0000963B0000}"/>
    <cellStyle name="통_Book2_4.부대공_5부대시설공_2.토공_4.하수공_04-3.B-LINE 2" xfId="16163" xr:uid="{00000000-0005-0000-0000-0000973B0000}"/>
    <cellStyle name="통_Book2_4.부대공_5부대시설공_2.토공_4.하수공_04-3.B-LINE 3" xfId="16869" xr:uid="{00000000-0005-0000-0000-0000983B0000}"/>
    <cellStyle name="통_Book2_4.부대공_5부대시설공_2.토공_4.하수공_04-3.B-LINE 4" xfId="16713" xr:uid="{00000000-0005-0000-0000-0000993B0000}"/>
    <cellStyle name="통_Book2_4.부대공_5부대시설공_2.토공_4.하수공_04-3.B-LINE 5" xfId="14399" xr:uid="{00000000-0005-0000-0000-00009A3B0000}"/>
    <cellStyle name="통_Book2_4.부대공_5부대시설공_3.구내배관공" xfId="3127" xr:uid="{00000000-0005-0000-0000-00009B3B0000}"/>
    <cellStyle name="통_Book2_4.부대공_5부대시설공_3.구내배관공 2" xfId="16164" xr:uid="{00000000-0005-0000-0000-00009C3B0000}"/>
    <cellStyle name="통_Book2_4.부대공_5부대시설공_3.구내배관공 3" xfId="16868" xr:uid="{00000000-0005-0000-0000-00009D3B0000}"/>
    <cellStyle name="통_Book2_4.부대공_5부대시설공_3.구내배관공 4" xfId="16714" xr:uid="{00000000-0005-0000-0000-00009E3B0000}"/>
    <cellStyle name="통_Book2_4.부대공_5부대시설공_3.구내배관공 5" xfId="14400" xr:uid="{00000000-0005-0000-0000-00009F3B0000}"/>
    <cellStyle name="통_Book2_4.부대공_5부대시설공_3.포장공" xfId="3128" xr:uid="{00000000-0005-0000-0000-0000A03B0000}"/>
    <cellStyle name="통_Book2_4.부대공_5부대시설공_3.포장공 2" xfId="16165" xr:uid="{00000000-0005-0000-0000-0000A13B0000}"/>
    <cellStyle name="통_Book2_4.부대공_5부대시설공_3.포장공 3" xfId="16867" xr:uid="{00000000-0005-0000-0000-0000A23B0000}"/>
    <cellStyle name="통_Book2_4.부대공_5부대시설공_3.포장공 4" xfId="16715" xr:uid="{00000000-0005-0000-0000-0000A33B0000}"/>
    <cellStyle name="통_Book2_4.부대공_5부대시설공_3.포장공 5" xfId="14401" xr:uid="{00000000-0005-0000-0000-0000A43B0000}"/>
    <cellStyle name="통_Book2_4.부대공_5부대시설공_3.포장공_04-3.B-LINE" xfId="3129" xr:uid="{00000000-0005-0000-0000-0000A53B0000}"/>
    <cellStyle name="통_Book2_4.부대공_5부대시설공_3.포장공_04-3.B-LINE 2" xfId="16166" xr:uid="{00000000-0005-0000-0000-0000A63B0000}"/>
    <cellStyle name="통_Book2_4.부대공_5부대시설공_3.포장공_04-3.B-LINE 3" xfId="16866" xr:uid="{00000000-0005-0000-0000-0000A73B0000}"/>
    <cellStyle name="통_Book2_4.부대공_5부대시설공_3.포장공_04-3.B-LINE 4" xfId="16716" xr:uid="{00000000-0005-0000-0000-0000A83B0000}"/>
    <cellStyle name="통_Book2_4.부대공_5부대시설공_3.포장공_04-3.B-LINE 5" xfId="14402" xr:uid="{00000000-0005-0000-0000-0000A93B0000}"/>
    <cellStyle name="통_Book2_4.부대공_5부대시설공_3.포장공_4.하수공" xfId="3130" xr:uid="{00000000-0005-0000-0000-0000AA3B0000}"/>
    <cellStyle name="통_Book2_4.부대공_5부대시설공_3.포장공_4.하수공 2" xfId="16167" xr:uid="{00000000-0005-0000-0000-0000AB3B0000}"/>
    <cellStyle name="통_Book2_4.부대공_5부대시설공_3.포장공_4.하수공 3" xfId="16865" xr:uid="{00000000-0005-0000-0000-0000AC3B0000}"/>
    <cellStyle name="통_Book2_4.부대공_5부대시설공_3.포장공_4.하수공 4" xfId="16487" xr:uid="{00000000-0005-0000-0000-0000AD3B0000}"/>
    <cellStyle name="통_Book2_4.부대공_5부대시설공_3.포장공_4.하수공 5" xfId="14403" xr:uid="{00000000-0005-0000-0000-0000AE3B0000}"/>
    <cellStyle name="통_Book2_4.부대공_5부대시설공_3.포장공_4.하수공_04-3.B-LINE" xfId="3131" xr:uid="{00000000-0005-0000-0000-0000AF3B0000}"/>
    <cellStyle name="통_Book2_4.부대공_5부대시설공_3.포장공_4.하수공_04-3.B-LINE 2" xfId="16168" xr:uid="{00000000-0005-0000-0000-0000B03B0000}"/>
    <cellStyle name="통_Book2_4.부대공_5부대시설공_3.포장공_4.하수공_04-3.B-LINE 3" xfId="16864" xr:uid="{00000000-0005-0000-0000-0000B13B0000}"/>
    <cellStyle name="통_Book2_4.부대공_5부대시설공_3.포장공_4.하수공_04-3.B-LINE 4" xfId="16488" xr:uid="{00000000-0005-0000-0000-0000B23B0000}"/>
    <cellStyle name="통_Book2_4.부대공_5부대시설공_3.포장공_4.하수공_04-3.B-LINE 5" xfId="14404" xr:uid="{00000000-0005-0000-0000-0000B33B0000}"/>
    <cellStyle name="통_Book2_4.부대공_5부대시설공_계화관로토공" xfId="3132" xr:uid="{00000000-0005-0000-0000-0000B43B0000}"/>
    <cellStyle name="통_Book2_4.부대공_5부대시설공_계화관로토공 2" xfId="16169" xr:uid="{00000000-0005-0000-0000-0000B53B0000}"/>
    <cellStyle name="통_Book2_4.부대공_5부대시설공_계화관로토공 3" xfId="16863" xr:uid="{00000000-0005-0000-0000-0000B63B0000}"/>
    <cellStyle name="통_Book2_4.부대공_5부대시설공_계화관로토공 4" xfId="16489" xr:uid="{00000000-0005-0000-0000-0000B73B0000}"/>
    <cellStyle name="통_Book2_4.부대공_5부대시설공_계화관로토공 5" xfId="14405" xr:uid="{00000000-0005-0000-0000-0000B83B0000}"/>
    <cellStyle name="통_Book2_4.부대공_5부대시설공_관로토공" xfId="3133" xr:uid="{00000000-0005-0000-0000-0000B93B0000}"/>
    <cellStyle name="통_Book2_4.부대공_5부대시설공_관로토공 2" xfId="16170" xr:uid="{00000000-0005-0000-0000-0000BA3B0000}"/>
    <cellStyle name="통_Book2_4.부대공_5부대시설공_관로토공 3" xfId="15145" xr:uid="{00000000-0005-0000-0000-0000BB3B0000}"/>
    <cellStyle name="통_Book2_4.부대공_5부대시설공_관로토공 4" xfId="16490" xr:uid="{00000000-0005-0000-0000-0000BC3B0000}"/>
    <cellStyle name="통_Book2_4.부대공_5부대시설공_관로토공 5" xfId="14406" xr:uid="{00000000-0005-0000-0000-0000BD3B0000}"/>
    <cellStyle name="통_Book2_4.부대공_계화관로토공" xfId="3134" xr:uid="{00000000-0005-0000-0000-0000BE3B0000}"/>
    <cellStyle name="통_Book2_4.부대공_계화관로토공 2" xfId="16171" xr:uid="{00000000-0005-0000-0000-0000BF3B0000}"/>
    <cellStyle name="통_Book2_4.부대공_계화관로토공 3" xfId="15144" xr:uid="{00000000-0005-0000-0000-0000C03B0000}"/>
    <cellStyle name="통_Book2_4.부대공_계화관로토공 4" xfId="15691" xr:uid="{00000000-0005-0000-0000-0000C13B0000}"/>
    <cellStyle name="통_Book2_4.부대공_계화관로토공 5" xfId="14407" xr:uid="{00000000-0005-0000-0000-0000C23B0000}"/>
    <cellStyle name="통_Book2_4.부대공_관로토공" xfId="3135" xr:uid="{00000000-0005-0000-0000-0000C33B0000}"/>
    <cellStyle name="통_Book2_4.부대공_관로토공 2" xfId="16172" xr:uid="{00000000-0005-0000-0000-0000C43B0000}"/>
    <cellStyle name="통_Book2_4.부대공_관로토공 3" xfId="15143" xr:uid="{00000000-0005-0000-0000-0000C53B0000}"/>
    <cellStyle name="통_Book2_4.부대공_관로토공 4" xfId="15692" xr:uid="{00000000-0005-0000-0000-0000C63B0000}"/>
    <cellStyle name="통_Book2_4.부대공_관로토공 5" xfId="14408" xr:uid="{00000000-0005-0000-0000-0000C73B0000}"/>
    <cellStyle name="통_Book2_4배관공" xfId="3136" xr:uid="{00000000-0005-0000-0000-0000C83B0000}"/>
    <cellStyle name="통_Book2_4배관공 2" xfId="16173" xr:uid="{00000000-0005-0000-0000-0000C93B0000}"/>
    <cellStyle name="통_Book2_4배관공 3" xfId="15142" xr:uid="{00000000-0005-0000-0000-0000CA3B0000}"/>
    <cellStyle name="통_Book2_4배관공 4" xfId="15693" xr:uid="{00000000-0005-0000-0000-0000CB3B0000}"/>
    <cellStyle name="통_Book2_4배관공 5" xfId="14409" xr:uid="{00000000-0005-0000-0000-0000CC3B0000}"/>
    <cellStyle name="통_Book2_4배관공_0.주요자재및 총괄집계표" xfId="3137" xr:uid="{00000000-0005-0000-0000-0000CD3B0000}"/>
    <cellStyle name="통_Book2_4배관공_0.주요자재및 총괄집계표 2" xfId="16174" xr:uid="{00000000-0005-0000-0000-0000CE3B0000}"/>
    <cellStyle name="통_Book2_4배관공_0.주요자재및 총괄집계표 3" xfId="15141" xr:uid="{00000000-0005-0000-0000-0000CF3B0000}"/>
    <cellStyle name="통_Book2_4배관공_0.주요자재및 총괄집계표 4" xfId="15694" xr:uid="{00000000-0005-0000-0000-0000D03B0000}"/>
    <cellStyle name="통_Book2_4배관공_0.주요자재및 총괄집계표 5" xfId="14410" xr:uid="{00000000-0005-0000-0000-0000D13B0000}"/>
    <cellStyle name="통_Book2_4배관공_04-3.B-LINE" xfId="3138" xr:uid="{00000000-0005-0000-0000-0000D23B0000}"/>
    <cellStyle name="통_Book2_4배관공_04-3.B-LINE 2" xfId="16175" xr:uid="{00000000-0005-0000-0000-0000D33B0000}"/>
    <cellStyle name="통_Book2_4배관공_04-3.B-LINE 3" xfId="15140" xr:uid="{00000000-0005-0000-0000-0000D43B0000}"/>
    <cellStyle name="통_Book2_4배관공_04-3.B-LINE 4" xfId="15695" xr:uid="{00000000-0005-0000-0000-0000D53B0000}"/>
    <cellStyle name="통_Book2_4배관공_04-3.B-LINE 5" xfId="14411" xr:uid="{00000000-0005-0000-0000-0000D63B0000}"/>
    <cellStyle name="통_Book2_4배관공_05.구내배관토공" xfId="3139" xr:uid="{00000000-0005-0000-0000-0000D73B0000}"/>
    <cellStyle name="통_Book2_4배관공_05.구내배관토공 2" xfId="16176" xr:uid="{00000000-0005-0000-0000-0000D83B0000}"/>
    <cellStyle name="통_Book2_4배관공_05.구내배관토공 3" xfId="15139" xr:uid="{00000000-0005-0000-0000-0000D93B0000}"/>
    <cellStyle name="통_Book2_4배관공_05.구내배관토공 4" xfId="15696" xr:uid="{00000000-0005-0000-0000-0000DA3B0000}"/>
    <cellStyle name="통_Book2_4배관공_05.구내배관토공 5" xfId="14412" xr:uid="{00000000-0005-0000-0000-0000DB3B0000}"/>
    <cellStyle name="통_Book2_4배관공_1.처리장토공(0705)" xfId="3140" xr:uid="{00000000-0005-0000-0000-0000DC3B0000}"/>
    <cellStyle name="통_Book2_4배관공_1.처리장토공(0705) 2" xfId="16177" xr:uid="{00000000-0005-0000-0000-0000DD3B0000}"/>
    <cellStyle name="통_Book2_4배관공_1.처리장토공(0705) 3" xfId="15138" xr:uid="{00000000-0005-0000-0000-0000DE3B0000}"/>
    <cellStyle name="통_Book2_4배관공_1.처리장토공(0705) 4" xfId="15697" xr:uid="{00000000-0005-0000-0000-0000DF3B0000}"/>
    <cellStyle name="통_Book2_4배관공_1.처리장토공(0705) 5" xfId="14413" xr:uid="{00000000-0005-0000-0000-0000E03B0000}"/>
    <cellStyle name="통_Book2_4배관공_1.토공" xfId="3141" xr:uid="{00000000-0005-0000-0000-0000E13B0000}"/>
    <cellStyle name="통_Book2_4배관공_1.토공 2" xfId="16178" xr:uid="{00000000-0005-0000-0000-0000E23B0000}"/>
    <cellStyle name="통_Book2_4배관공_1.토공 3" xfId="15137" xr:uid="{00000000-0005-0000-0000-0000E33B0000}"/>
    <cellStyle name="통_Book2_4배관공_1.토공 4" xfId="15698" xr:uid="{00000000-0005-0000-0000-0000E43B0000}"/>
    <cellStyle name="통_Book2_4배관공_1.토공 5" xfId="14414" xr:uid="{00000000-0005-0000-0000-0000E53B0000}"/>
    <cellStyle name="통_Book2_4배관공_1.토공(0724)" xfId="3142" xr:uid="{00000000-0005-0000-0000-0000E63B0000}"/>
    <cellStyle name="통_Book2_4배관공_1.토공(0724) 2" xfId="16179" xr:uid="{00000000-0005-0000-0000-0000E73B0000}"/>
    <cellStyle name="통_Book2_4배관공_1.토공(0724) 3" xfId="15136" xr:uid="{00000000-0005-0000-0000-0000E83B0000}"/>
    <cellStyle name="통_Book2_4배관공_1.토공(0724) 4" xfId="15699" xr:uid="{00000000-0005-0000-0000-0000E93B0000}"/>
    <cellStyle name="통_Book2_4배관공_1.토공(0724) 5" xfId="14415" xr:uid="{00000000-0005-0000-0000-0000EA3B0000}"/>
    <cellStyle name="통_Book2_4배관공_1.토공(음성)" xfId="3143" xr:uid="{00000000-0005-0000-0000-0000EB3B0000}"/>
    <cellStyle name="통_Book2_4배관공_1.토공(음성) 2" xfId="16180" xr:uid="{00000000-0005-0000-0000-0000EC3B0000}"/>
    <cellStyle name="통_Book2_4배관공_1.토공(음성) 3" xfId="15135" xr:uid="{00000000-0005-0000-0000-0000ED3B0000}"/>
    <cellStyle name="통_Book2_4배관공_1.토공(음성) 4" xfId="15700" xr:uid="{00000000-0005-0000-0000-0000EE3B0000}"/>
    <cellStyle name="통_Book2_4배관공_1.토공(음성) 5" xfId="14416" xr:uid="{00000000-0005-0000-0000-0000EF3B0000}"/>
    <cellStyle name="통_Book2_4배관공_2.토공" xfId="3144" xr:uid="{00000000-0005-0000-0000-0000F03B0000}"/>
    <cellStyle name="통_Book2_4배관공_2.토공 2" xfId="16181" xr:uid="{00000000-0005-0000-0000-0000F13B0000}"/>
    <cellStyle name="통_Book2_4배관공_2.토공 3" xfId="15134" xr:uid="{00000000-0005-0000-0000-0000F23B0000}"/>
    <cellStyle name="통_Book2_4배관공_2.토공 4" xfId="15701" xr:uid="{00000000-0005-0000-0000-0000F33B0000}"/>
    <cellStyle name="통_Book2_4배관공_2.토공 5" xfId="14417" xr:uid="{00000000-0005-0000-0000-0000F43B0000}"/>
    <cellStyle name="통_Book2_4배관공_2.토공_04-3.B-LINE" xfId="3145" xr:uid="{00000000-0005-0000-0000-0000F53B0000}"/>
    <cellStyle name="통_Book2_4배관공_2.토공_04-3.B-LINE 2" xfId="16182" xr:uid="{00000000-0005-0000-0000-0000F63B0000}"/>
    <cellStyle name="통_Book2_4배관공_2.토공_04-3.B-LINE 3" xfId="15133" xr:uid="{00000000-0005-0000-0000-0000F73B0000}"/>
    <cellStyle name="통_Book2_4배관공_2.토공_04-3.B-LINE 4" xfId="15702" xr:uid="{00000000-0005-0000-0000-0000F83B0000}"/>
    <cellStyle name="통_Book2_4배관공_2.토공_04-3.B-LINE 5" xfId="14418" xr:uid="{00000000-0005-0000-0000-0000F93B0000}"/>
    <cellStyle name="통_Book2_4배관공_2.토공_4.하수공" xfId="3146" xr:uid="{00000000-0005-0000-0000-0000FA3B0000}"/>
    <cellStyle name="통_Book2_4배관공_2.토공_4.하수공 2" xfId="16183" xr:uid="{00000000-0005-0000-0000-0000FB3B0000}"/>
    <cellStyle name="통_Book2_4배관공_2.토공_4.하수공 3" xfId="15132" xr:uid="{00000000-0005-0000-0000-0000FC3B0000}"/>
    <cellStyle name="통_Book2_4배관공_2.토공_4.하수공 4" xfId="15703" xr:uid="{00000000-0005-0000-0000-0000FD3B0000}"/>
    <cellStyle name="통_Book2_4배관공_2.토공_4.하수공 5" xfId="14419" xr:uid="{00000000-0005-0000-0000-0000FE3B0000}"/>
    <cellStyle name="통_Book2_4배관공_2.토공_4.하수공_04-3.B-LINE" xfId="3147" xr:uid="{00000000-0005-0000-0000-0000FF3B0000}"/>
    <cellStyle name="통_Book2_4배관공_2.토공_4.하수공_04-3.B-LINE 2" xfId="16184" xr:uid="{00000000-0005-0000-0000-0000003C0000}"/>
    <cellStyle name="통_Book2_4배관공_2.토공_4.하수공_04-3.B-LINE 3" xfId="15131" xr:uid="{00000000-0005-0000-0000-0000013C0000}"/>
    <cellStyle name="통_Book2_4배관공_2.토공_4.하수공_04-3.B-LINE 4" xfId="17263" xr:uid="{00000000-0005-0000-0000-0000023C0000}"/>
    <cellStyle name="통_Book2_4배관공_2.토공_4.하수공_04-3.B-LINE 5" xfId="14420" xr:uid="{00000000-0005-0000-0000-0000033C0000}"/>
    <cellStyle name="통_Book2_4배관공_3.구내배관공" xfId="3148" xr:uid="{00000000-0005-0000-0000-0000043C0000}"/>
    <cellStyle name="통_Book2_4배관공_3.구내배관공 2" xfId="16185" xr:uid="{00000000-0005-0000-0000-0000053C0000}"/>
    <cellStyle name="통_Book2_4배관공_3.구내배관공 3" xfId="15130" xr:uid="{00000000-0005-0000-0000-0000063C0000}"/>
    <cellStyle name="통_Book2_4배관공_3.구내배관공 4" xfId="17264" xr:uid="{00000000-0005-0000-0000-0000073C0000}"/>
    <cellStyle name="통_Book2_4배관공_3.구내배관공 5" xfId="14421" xr:uid="{00000000-0005-0000-0000-0000083C0000}"/>
    <cellStyle name="통_Book2_4배관공_3.포장공" xfId="3149" xr:uid="{00000000-0005-0000-0000-0000093C0000}"/>
    <cellStyle name="통_Book2_4배관공_3.포장공 2" xfId="16186" xr:uid="{00000000-0005-0000-0000-00000A3C0000}"/>
    <cellStyle name="통_Book2_4배관공_3.포장공 3" xfId="15129" xr:uid="{00000000-0005-0000-0000-00000B3C0000}"/>
    <cellStyle name="통_Book2_4배관공_3.포장공 4" xfId="17265" xr:uid="{00000000-0005-0000-0000-00000C3C0000}"/>
    <cellStyle name="통_Book2_4배관공_3.포장공 5" xfId="14422" xr:uid="{00000000-0005-0000-0000-00000D3C0000}"/>
    <cellStyle name="통_Book2_4배관공_3.포장공_04-3.B-LINE" xfId="3150" xr:uid="{00000000-0005-0000-0000-00000E3C0000}"/>
    <cellStyle name="통_Book2_4배관공_3.포장공_04-3.B-LINE 2" xfId="16187" xr:uid="{00000000-0005-0000-0000-00000F3C0000}"/>
    <cellStyle name="통_Book2_4배관공_3.포장공_04-3.B-LINE 3" xfId="15128" xr:uid="{00000000-0005-0000-0000-0000103C0000}"/>
    <cellStyle name="통_Book2_4배관공_3.포장공_04-3.B-LINE 4" xfId="17266" xr:uid="{00000000-0005-0000-0000-0000113C0000}"/>
    <cellStyle name="통_Book2_4배관공_3.포장공_04-3.B-LINE 5" xfId="14423" xr:uid="{00000000-0005-0000-0000-0000123C0000}"/>
    <cellStyle name="통_Book2_4배관공_3.포장공_4.하수공" xfId="3151" xr:uid="{00000000-0005-0000-0000-0000133C0000}"/>
    <cellStyle name="통_Book2_4배관공_3.포장공_4.하수공 2" xfId="16188" xr:uid="{00000000-0005-0000-0000-0000143C0000}"/>
    <cellStyle name="통_Book2_4배관공_3.포장공_4.하수공 3" xfId="16862" xr:uid="{00000000-0005-0000-0000-0000153C0000}"/>
    <cellStyle name="통_Book2_4배관공_3.포장공_4.하수공 4" xfId="15704" xr:uid="{00000000-0005-0000-0000-0000163C0000}"/>
    <cellStyle name="통_Book2_4배관공_3.포장공_4.하수공 5" xfId="14424" xr:uid="{00000000-0005-0000-0000-0000173C0000}"/>
    <cellStyle name="통_Book2_4배관공_3.포장공_4.하수공_04-3.B-LINE" xfId="3152" xr:uid="{00000000-0005-0000-0000-0000183C0000}"/>
    <cellStyle name="통_Book2_4배관공_3.포장공_4.하수공_04-3.B-LINE 2" xfId="16189" xr:uid="{00000000-0005-0000-0000-0000193C0000}"/>
    <cellStyle name="통_Book2_4배관공_3.포장공_4.하수공_04-3.B-LINE 3" xfId="16861" xr:uid="{00000000-0005-0000-0000-00001A3C0000}"/>
    <cellStyle name="통_Book2_4배관공_3.포장공_4.하수공_04-3.B-LINE 4" xfId="16717" xr:uid="{00000000-0005-0000-0000-00001B3C0000}"/>
    <cellStyle name="통_Book2_4배관공_3.포장공_4.하수공_04-3.B-LINE 5" xfId="14425" xr:uid="{00000000-0005-0000-0000-00001C3C0000}"/>
    <cellStyle name="통_Book2_4배관공_계화관로토공" xfId="3153" xr:uid="{00000000-0005-0000-0000-00001D3C0000}"/>
    <cellStyle name="통_Book2_4배관공_계화관로토공 2" xfId="16190" xr:uid="{00000000-0005-0000-0000-00001E3C0000}"/>
    <cellStyle name="통_Book2_4배관공_계화관로토공 3" xfId="15127" xr:uid="{00000000-0005-0000-0000-00001F3C0000}"/>
    <cellStyle name="통_Book2_4배관공_계화관로토공 4" xfId="16718" xr:uid="{00000000-0005-0000-0000-0000203C0000}"/>
    <cellStyle name="통_Book2_4배관공_계화관로토공 5" xfId="14426" xr:uid="{00000000-0005-0000-0000-0000213C0000}"/>
    <cellStyle name="통_Book2_4배관공_관로토공" xfId="3154" xr:uid="{00000000-0005-0000-0000-0000223C0000}"/>
    <cellStyle name="통_Book2_4배관공_관로토공 2" xfId="16191" xr:uid="{00000000-0005-0000-0000-0000233C0000}"/>
    <cellStyle name="통_Book2_4배관공_관로토공 3" xfId="15126" xr:uid="{00000000-0005-0000-0000-0000243C0000}"/>
    <cellStyle name="통_Book2_4배관공_관로토공 4" xfId="15705" xr:uid="{00000000-0005-0000-0000-0000253C0000}"/>
    <cellStyle name="통_Book2_4배관공_관로토공 5" xfId="14427" xr:uid="{00000000-0005-0000-0000-0000263C0000}"/>
    <cellStyle name="통_Book2_5부대시설공" xfId="3155" xr:uid="{00000000-0005-0000-0000-0000273C0000}"/>
    <cellStyle name="통_Book2_5부대시설공 2" xfId="16192" xr:uid="{00000000-0005-0000-0000-0000283C0000}"/>
    <cellStyle name="통_Book2_5부대시설공 3" xfId="15125" xr:uid="{00000000-0005-0000-0000-0000293C0000}"/>
    <cellStyle name="통_Book2_5부대시설공 4" xfId="15706" xr:uid="{00000000-0005-0000-0000-00002A3C0000}"/>
    <cellStyle name="통_Book2_5부대시설공 5" xfId="14428" xr:uid="{00000000-0005-0000-0000-00002B3C0000}"/>
    <cellStyle name="통_Book2_5부대시설공_0.주요자재및 총괄집계표" xfId="3156" xr:uid="{00000000-0005-0000-0000-00002C3C0000}"/>
    <cellStyle name="통_Book2_5부대시설공_0.주요자재및 총괄집계표 2" xfId="16193" xr:uid="{00000000-0005-0000-0000-00002D3C0000}"/>
    <cellStyle name="통_Book2_5부대시설공_0.주요자재및 총괄집계표 3" xfId="15124" xr:uid="{00000000-0005-0000-0000-00002E3C0000}"/>
    <cellStyle name="통_Book2_5부대시설공_0.주요자재및 총괄집계표 4" xfId="15707" xr:uid="{00000000-0005-0000-0000-00002F3C0000}"/>
    <cellStyle name="통_Book2_5부대시설공_0.주요자재및 총괄집계표 5" xfId="14429" xr:uid="{00000000-0005-0000-0000-0000303C0000}"/>
    <cellStyle name="통_Book2_5부대시설공_04-3.B-LINE" xfId="3157" xr:uid="{00000000-0005-0000-0000-0000313C0000}"/>
    <cellStyle name="통_Book2_5부대시설공_04-3.B-LINE 2" xfId="16194" xr:uid="{00000000-0005-0000-0000-0000323C0000}"/>
    <cellStyle name="통_Book2_5부대시설공_04-3.B-LINE 3" xfId="15123" xr:uid="{00000000-0005-0000-0000-0000333C0000}"/>
    <cellStyle name="통_Book2_5부대시설공_04-3.B-LINE 4" xfId="15708" xr:uid="{00000000-0005-0000-0000-0000343C0000}"/>
    <cellStyle name="통_Book2_5부대시설공_04-3.B-LINE 5" xfId="14430" xr:uid="{00000000-0005-0000-0000-0000353C0000}"/>
    <cellStyle name="통_Book2_5부대시설공_05.구내배관토공" xfId="3158" xr:uid="{00000000-0005-0000-0000-0000363C0000}"/>
    <cellStyle name="통_Book2_5부대시설공_05.구내배관토공 2" xfId="16195" xr:uid="{00000000-0005-0000-0000-0000373C0000}"/>
    <cellStyle name="통_Book2_5부대시설공_05.구내배관토공 3" xfId="16860" xr:uid="{00000000-0005-0000-0000-0000383C0000}"/>
    <cellStyle name="통_Book2_5부대시설공_05.구내배관토공 4" xfId="15709" xr:uid="{00000000-0005-0000-0000-0000393C0000}"/>
    <cellStyle name="통_Book2_5부대시설공_05.구내배관토공 5" xfId="14431" xr:uid="{00000000-0005-0000-0000-00003A3C0000}"/>
    <cellStyle name="통_Book2_5부대시설공_1.처리장토공(0705)" xfId="3159" xr:uid="{00000000-0005-0000-0000-00003B3C0000}"/>
    <cellStyle name="통_Book2_5부대시설공_1.처리장토공(0705) 2" xfId="16196" xr:uid="{00000000-0005-0000-0000-00003C3C0000}"/>
    <cellStyle name="통_Book2_5부대시설공_1.처리장토공(0705) 3" xfId="16859" xr:uid="{00000000-0005-0000-0000-00003D3C0000}"/>
    <cellStyle name="통_Book2_5부대시설공_1.처리장토공(0705) 4" xfId="16719" xr:uid="{00000000-0005-0000-0000-00003E3C0000}"/>
    <cellStyle name="통_Book2_5부대시설공_1.처리장토공(0705) 5" xfId="14432" xr:uid="{00000000-0005-0000-0000-00003F3C0000}"/>
    <cellStyle name="통_Book2_5부대시설공_1.토공" xfId="3160" xr:uid="{00000000-0005-0000-0000-0000403C0000}"/>
    <cellStyle name="통_Book2_5부대시설공_1.토공 2" xfId="16197" xr:uid="{00000000-0005-0000-0000-0000413C0000}"/>
    <cellStyle name="통_Book2_5부대시설공_1.토공 3" xfId="16858" xr:uid="{00000000-0005-0000-0000-0000423C0000}"/>
    <cellStyle name="통_Book2_5부대시설공_1.토공 4" xfId="16720" xr:uid="{00000000-0005-0000-0000-0000433C0000}"/>
    <cellStyle name="통_Book2_5부대시설공_1.토공 5" xfId="14433" xr:uid="{00000000-0005-0000-0000-0000443C0000}"/>
    <cellStyle name="통_Book2_5부대시설공_1.토공(0724)" xfId="3161" xr:uid="{00000000-0005-0000-0000-0000453C0000}"/>
    <cellStyle name="통_Book2_5부대시설공_1.토공(0724) 2" xfId="16198" xr:uid="{00000000-0005-0000-0000-0000463C0000}"/>
    <cellStyle name="통_Book2_5부대시설공_1.토공(0724) 3" xfId="16857" xr:uid="{00000000-0005-0000-0000-0000473C0000}"/>
    <cellStyle name="통_Book2_5부대시설공_1.토공(0724) 4" xfId="16721" xr:uid="{00000000-0005-0000-0000-0000483C0000}"/>
    <cellStyle name="통_Book2_5부대시설공_1.토공(0724) 5" xfId="14434" xr:uid="{00000000-0005-0000-0000-0000493C0000}"/>
    <cellStyle name="통_Book2_5부대시설공_1.토공(음성)" xfId="3162" xr:uid="{00000000-0005-0000-0000-00004A3C0000}"/>
    <cellStyle name="통_Book2_5부대시설공_1.토공(음성) 2" xfId="16199" xr:uid="{00000000-0005-0000-0000-00004B3C0000}"/>
    <cellStyle name="통_Book2_5부대시설공_1.토공(음성) 3" xfId="16856" xr:uid="{00000000-0005-0000-0000-00004C3C0000}"/>
    <cellStyle name="통_Book2_5부대시설공_1.토공(음성) 4" xfId="16722" xr:uid="{00000000-0005-0000-0000-00004D3C0000}"/>
    <cellStyle name="통_Book2_5부대시설공_1.토공(음성) 5" xfId="14435" xr:uid="{00000000-0005-0000-0000-00004E3C0000}"/>
    <cellStyle name="통_Book2_5부대시설공_2.토공" xfId="3163" xr:uid="{00000000-0005-0000-0000-00004F3C0000}"/>
    <cellStyle name="통_Book2_5부대시설공_2.토공 2" xfId="16200" xr:uid="{00000000-0005-0000-0000-0000503C0000}"/>
    <cellStyle name="통_Book2_5부대시설공_2.토공 3" xfId="16855" xr:uid="{00000000-0005-0000-0000-0000513C0000}"/>
    <cellStyle name="통_Book2_5부대시설공_2.토공 4" xfId="16723" xr:uid="{00000000-0005-0000-0000-0000523C0000}"/>
    <cellStyle name="통_Book2_5부대시설공_2.토공 5" xfId="14436" xr:uid="{00000000-0005-0000-0000-0000533C0000}"/>
    <cellStyle name="통_Book2_5부대시설공_2.토공_04-3.B-LINE" xfId="3164" xr:uid="{00000000-0005-0000-0000-0000543C0000}"/>
    <cellStyle name="통_Book2_5부대시설공_2.토공_04-3.B-LINE 2" xfId="16201" xr:uid="{00000000-0005-0000-0000-0000553C0000}"/>
    <cellStyle name="통_Book2_5부대시설공_2.토공_04-3.B-LINE 3" xfId="15122" xr:uid="{00000000-0005-0000-0000-0000563C0000}"/>
    <cellStyle name="통_Book2_5부대시설공_2.토공_04-3.B-LINE 4" xfId="16724" xr:uid="{00000000-0005-0000-0000-0000573C0000}"/>
    <cellStyle name="통_Book2_5부대시설공_2.토공_04-3.B-LINE 5" xfId="14437" xr:uid="{00000000-0005-0000-0000-0000583C0000}"/>
    <cellStyle name="통_Book2_5부대시설공_2.토공_4.하수공" xfId="3165" xr:uid="{00000000-0005-0000-0000-0000593C0000}"/>
    <cellStyle name="통_Book2_5부대시설공_2.토공_4.하수공 2" xfId="16202" xr:uid="{00000000-0005-0000-0000-00005A3C0000}"/>
    <cellStyle name="통_Book2_5부대시설공_2.토공_4.하수공 3" xfId="15121" xr:uid="{00000000-0005-0000-0000-00005B3C0000}"/>
    <cellStyle name="통_Book2_5부대시설공_2.토공_4.하수공 4" xfId="15710" xr:uid="{00000000-0005-0000-0000-00005C3C0000}"/>
    <cellStyle name="통_Book2_5부대시설공_2.토공_4.하수공 5" xfId="14438" xr:uid="{00000000-0005-0000-0000-00005D3C0000}"/>
    <cellStyle name="통_Book2_5부대시설공_2.토공_4.하수공_04-3.B-LINE" xfId="3166" xr:uid="{00000000-0005-0000-0000-00005E3C0000}"/>
    <cellStyle name="통_Book2_5부대시설공_2.토공_4.하수공_04-3.B-LINE 2" xfId="16203" xr:uid="{00000000-0005-0000-0000-00005F3C0000}"/>
    <cellStyle name="통_Book2_5부대시설공_2.토공_4.하수공_04-3.B-LINE 3" xfId="15120" xr:uid="{00000000-0005-0000-0000-0000603C0000}"/>
    <cellStyle name="통_Book2_5부대시설공_2.토공_4.하수공_04-3.B-LINE 4" xfId="15711" xr:uid="{00000000-0005-0000-0000-0000613C0000}"/>
    <cellStyle name="통_Book2_5부대시설공_2.토공_4.하수공_04-3.B-LINE 5" xfId="14439" xr:uid="{00000000-0005-0000-0000-0000623C0000}"/>
    <cellStyle name="통_Book2_5부대시설공_3.구내배관공" xfId="3167" xr:uid="{00000000-0005-0000-0000-0000633C0000}"/>
    <cellStyle name="통_Book2_5부대시설공_3.구내배관공 2" xfId="16204" xr:uid="{00000000-0005-0000-0000-0000643C0000}"/>
    <cellStyle name="통_Book2_5부대시설공_3.구내배관공 3" xfId="15119" xr:uid="{00000000-0005-0000-0000-0000653C0000}"/>
    <cellStyle name="통_Book2_5부대시설공_3.구내배관공 4" xfId="15712" xr:uid="{00000000-0005-0000-0000-0000663C0000}"/>
    <cellStyle name="통_Book2_5부대시설공_3.구내배관공 5" xfId="14440" xr:uid="{00000000-0005-0000-0000-0000673C0000}"/>
    <cellStyle name="통_Book2_5부대시설공_3.포장공" xfId="3168" xr:uid="{00000000-0005-0000-0000-0000683C0000}"/>
    <cellStyle name="통_Book2_5부대시설공_3.포장공 2" xfId="16205" xr:uid="{00000000-0005-0000-0000-0000693C0000}"/>
    <cellStyle name="통_Book2_5부대시설공_3.포장공 3" xfId="15118" xr:uid="{00000000-0005-0000-0000-00006A3C0000}"/>
    <cellStyle name="통_Book2_5부대시설공_3.포장공 4" xfId="15713" xr:uid="{00000000-0005-0000-0000-00006B3C0000}"/>
    <cellStyle name="통_Book2_5부대시설공_3.포장공 5" xfId="14441" xr:uid="{00000000-0005-0000-0000-00006C3C0000}"/>
    <cellStyle name="통_Book2_5부대시설공_3.포장공_04-3.B-LINE" xfId="3169" xr:uid="{00000000-0005-0000-0000-00006D3C0000}"/>
    <cellStyle name="통_Book2_5부대시설공_3.포장공_04-3.B-LINE 2" xfId="16206" xr:uid="{00000000-0005-0000-0000-00006E3C0000}"/>
    <cellStyle name="통_Book2_5부대시설공_3.포장공_04-3.B-LINE 3" xfId="15117" xr:uid="{00000000-0005-0000-0000-00006F3C0000}"/>
    <cellStyle name="통_Book2_5부대시설공_3.포장공_04-3.B-LINE 4" xfId="15714" xr:uid="{00000000-0005-0000-0000-0000703C0000}"/>
    <cellStyle name="통_Book2_5부대시설공_3.포장공_04-3.B-LINE 5" xfId="14442" xr:uid="{00000000-0005-0000-0000-0000713C0000}"/>
    <cellStyle name="통_Book2_5부대시설공_3.포장공_4.하수공" xfId="3170" xr:uid="{00000000-0005-0000-0000-0000723C0000}"/>
    <cellStyle name="통_Book2_5부대시설공_3.포장공_4.하수공 2" xfId="16207" xr:uid="{00000000-0005-0000-0000-0000733C0000}"/>
    <cellStyle name="통_Book2_5부대시설공_3.포장공_4.하수공 3" xfId="15116" xr:uid="{00000000-0005-0000-0000-0000743C0000}"/>
    <cellStyle name="통_Book2_5부대시설공_3.포장공_4.하수공 4" xfId="15715" xr:uid="{00000000-0005-0000-0000-0000753C0000}"/>
    <cellStyle name="통_Book2_5부대시설공_3.포장공_4.하수공 5" xfId="14443" xr:uid="{00000000-0005-0000-0000-0000763C0000}"/>
    <cellStyle name="통_Book2_5부대시설공_3.포장공_4.하수공_04-3.B-LINE" xfId="3171" xr:uid="{00000000-0005-0000-0000-0000773C0000}"/>
    <cellStyle name="통_Book2_5부대시설공_3.포장공_4.하수공_04-3.B-LINE 2" xfId="16208" xr:uid="{00000000-0005-0000-0000-0000783C0000}"/>
    <cellStyle name="통_Book2_5부대시설공_3.포장공_4.하수공_04-3.B-LINE 3" xfId="15115" xr:uid="{00000000-0005-0000-0000-0000793C0000}"/>
    <cellStyle name="통_Book2_5부대시설공_3.포장공_4.하수공_04-3.B-LINE 4" xfId="15716" xr:uid="{00000000-0005-0000-0000-00007A3C0000}"/>
    <cellStyle name="통_Book2_5부대시설공_3.포장공_4.하수공_04-3.B-LINE 5" xfId="14444" xr:uid="{00000000-0005-0000-0000-00007B3C0000}"/>
    <cellStyle name="통_Book2_5부대시설공_계화관로토공" xfId="3172" xr:uid="{00000000-0005-0000-0000-00007C3C0000}"/>
    <cellStyle name="통_Book2_5부대시설공_계화관로토공 2" xfId="16209" xr:uid="{00000000-0005-0000-0000-00007D3C0000}"/>
    <cellStyle name="통_Book2_5부대시설공_계화관로토공 3" xfId="15114" xr:uid="{00000000-0005-0000-0000-00007E3C0000}"/>
    <cellStyle name="통_Book2_5부대시설공_계화관로토공 4" xfId="15717" xr:uid="{00000000-0005-0000-0000-00007F3C0000}"/>
    <cellStyle name="통_Book2_5부대시설공_계화관로토공 5" xfId="14445" xr:uid="{00000000-0005-0000-0000-0000803C0000}"/>
    <cellStyle name="통_Book2_5부대시설공_관로토공" xfId="3173" xr:uid="{00000000-0005-0000-0000-0000813C0000}"/>
    <cellStyle name="통_Book2_5부대시설공_관로토공 2" xfId="16210" xr:uid="{00000000-0005-0000-0000-0000823C0000}"/>
    <cellStyle name="통_Book2_5부대시설공_관로토공 3" xfId="15113" xr:uid="{00000000-0005-0000-0000-0000833C0000}"/>
    <cellStyle name="통_Book2_5부대시설공_관로토공 4" xfId="15718" xr:uid="{00000000-0005-0000-0000-0000843C0000}"/>
    <cellStyle name="통_Book2_5부대시설공_관로토공 5" xfId="14446" xr:uid="{00000000-0005-0000-0000-0000853C0000}"/>
    <cellStyle name="통_Book2_계화관로토공" xfId="3174" xr:uid="{00000000-0005-0000-0000-0000863C0000}"/>
    <cellStyle name="통_Book2_계화관로토공 2" xfId="16211" xr:uid="{00000000-0005-0000-0000-0000873C0000}"/>
    <cellStyle name="통_Book2_계화관로토공 3" xfId="15112" xr:uid="{00000000-0005-0000-0000-0000883C0000}"/>
    <cellStyle name="통_Book2_계화관로토공 4" xfId="15719" xr:uid="{00000000-0005-0000-0000-0000893C0000}"/>
    <cellStyle name="통_Book2_계화관로토공 5" xfId="14447" xr:uid="{00000000-0005-0000-0000-00008A3C0000}"/>
    <cellStyle name="통_Book2_관로토공" xfId="3175" xr:uid="{00000000-0005-0000-0000-00008B3C0000}"/>
    <cellStyle name="통_Book2_관로토공 2" xfId="16212" xr:uid="{00000000-0005-0000-0000-00008C3C0000}"/>
    <cellStyle name="통_Book2_관로토공 3" xfId="15111" xr:uid="{00000000-0005-0000-0000-00008D3C0000}"/>
    <cellStyle name="통_Book2_관로토공 4" xfId="15720" xr:uid="{00000000-0005-0000-0000-00008E3C0000}"/>
    <cellStyle name="통_Book2_관로토공 5" xfId="14448" xr:uid="{00000000-0005-0000-0000-00008F3C0000}"/>
    <cellStyle name="통_개소별_산출근거(1차_6차)_1차집계(080722)" xfId="3176" xr:uid="{00000000-0005-0000-0000-0000903C0000}"/>
    <cellStyle name="통_계화관로토공" xfId="3177" xr:uid="{00000000-0005-0000-0000-0000913C0000}"/>
    <cellStyle name="통_계화관로토공 2" xfId="16214" xr:uid="{00000000-0005-0000-0000-0000923C0000}"/>
    <cellStyle name="통_계화관로토공 3" xfId="15110" xr:uid="{00000000-0005-0000-0000-0000933C0000}"/>
    <cellStyle name="통_계화관로토공 4" xfId="15721" xr:uid="{00000000-0005-0000-0000-0000943C0000}"/>
    <cellStyle name="통_계화관로토공 5" xfId="14449" xr:uid="{00000000-0005-0000-0000-0000953C0000}"/>
    <cellStyle name="통_관로토공" xfId="3178" xr:uid="{00000000-0005-0000-0000-0000963C0000}"/>
    <cellStyle name="통_관로토공 2" xfId="16215" xr:uid="{00000000-0005-0000-0000-0000973C0000}"/>
    <cellStyle name="통_관로토공 3" xfId="15109" xr:uid="{00000000-0005-0000-0000-0000983C0000}"/>
    <cellStyle name="통_관로토공 4" xfId="15722" xr:uid="{00000000-0005-0000-0000-0000993C0000}"/>
    <cellStyle name="통_관로토공 5" xfId="14450" xr:uid="{00000000-0005-0000-0000-00009A3C0000}"/>
    <cellStyle name="통_기성청구내역서(1차지시)" xfId="3179" xr:uid="{00000000-0005-0000-0000-00009B3C0000}"/>
    <cellStyle name="통_기존구조물철거및헐기_서판교(토공3공구)_소수점절사" xfId="13326" xr:uid="{00000000-0005-0000-0000-00009C3C0000}"/>
    <cellStyle name="통_기존구조물철거및헐기_서판교(토공3공구)_소수점절사_변경내역서" xfId="13327" xr:uid="{00000000-0005-0000-0000-00009D3C0000}"/>
    <cellStyle name="통_기존구조물철거및헐기_서판교(토공3공구)_소수점절사_변경내역서4회" xfId="13328" xr:uid="{00000000-0005-0000-0000-00009E3C0000}"/>
    <cellStyle name="통_기존구조물철거및헐기_서판교(토공3공구)_소수점절사_변경내역서4회_변경내역서VER2" xfId="13329" xr:uid="{00000000-0005-0000-0000-00009F3C0000}"/>
    <cellStyle name="통_변경내역서" xfId="13330" xr:uid="{00000000-0005-0000-0000-0000A03C0000}"/>
    <cellStyle name="통_변경내역서4회" xfId="13331" xr:uid="{00000000-0005-0000-0000-0000A13C0000}"/>
    <cellStyle name="통_석촌동꽃마을빌딩" xfId="13332" xr:uid="{00000000-0005-0000-0000-0000A23C0000}"/>
    <cellStyle name="통_석촌동꽃마을빌딩_BOOK1" xfId="13333" xr:uid="{00000000-0005-0000-0000-0000A33C0000}"/>
    <cellStyle name="통_석촌동꽃마을빌딩_BOOK1_제연계산서4BL" xfId="13334" xr:uid="{00000000-0005-0000-0000-0000A43C0000}"/>
    <cellStyle name="통_석촌동꽃마을빌딩_아파트" xfId="13335" xr:uid="{00000000-0005-0000-0000-0000A53C0000}"/>
    <cellStyle name="통_석촌동꽃마을빌딩_에너지절약계획서(파주운정A14BL)" xfId="13336" xr:uid="{00000000-0005-0000-0000-0000A63C0000}"/>
    <cellStyle name="통_석촌동꽃마을빌딩_제연계산서4BL" xfId="13337" xr:uid="{00000000-0005-0000-0000-0000A73C0000}"/>
    <cellStyle name="통_성산아파트" xfId="13338" xr:uid="{00000000-0005-0000-0000-0000A83C0000}"/>
    <cellStyle name="통_성산아파트_BOOK1" xfId="13339" xr:uid="{00000000-0005-0000-0000-0000A93C0000}"/>
    <cellStyle name="통_성산아파트_BOOK1_제연계산서4BL" xfId="13340" xr:uid="{00000000-0005-0000-0000-0000AA3C0000}"/>
    <cellStyle name="통_성산아파트_아파트" xfId="13341" xr:uid="{00000000-0005-0000-0000-0000AB3C0000}"/>
    <cellStyle name="통_성산아파트_에너지절약계획서(파주운정A14BL)" xfId="13342" xr:uid="{00000000-0005-0000-0000-0000AC3C0000}"/>
    <cellStyle name="통_성산아파트_제연계산서4BL" xfId="13343" xr:uid="{00000000-0005-0000-0000-0000AD3C0000}"/>
    <cellStyle name="통_수량산출" xfId="3180" xr:uid="{00000000-0005-0000-0000-0000AE3C0000}"/>
    <cellStyle name="통_수량산출 2" xfId="16217" xr:uid="{00000000-0005-0000-0000-0000AF3C0000}"/>
    <cellStyle name="통_수량산출 3" xfId="15107" xr:uid="{00000000-0005-0000-0000-0000B03C0000}"/>
    <cellStyle name="통_수량산출 4" xfId="15723" xr:uid="{00000000-0005-0000-0000-0000B13C0000}"/>
    <cellStyle name="통_수량산출 5" xfId="14451" xr:uid="{00000000-0005-0000-0000-0000B23C0000}"/>
    <cellStyle name="통_수량산출서(수정)" xfId="3181" xr:uid="{00000000-0005-0000-0000-0000B33C0000}"/>
    <cellStyle name="통_수량산출서(수정) 2" xfId="13344" xr:uid="{00000000-0005-0000-0000-0000B43C0000}"/>
    <cellStyle name="통_수량산출서(수정)_01-토공_02-배수공" xfId="3182" xr:uid="{00000000-0005-0000-0000-0000B53C0000}"/>
    <cellStyle name="통_수량산출서(수정)_01-토공_02-배수공 2" xfId="13345" xr:uid="{00000000-0005-0000-0000-0000B63C0000}"/>
    <cellStyle name="통_수량산출서(수정)_01-토공_02-배수공_2.중곡빗물펌프장토공(BOX구간)" xfId="3183" xr:uid="{00000000-0005-0000-0000-0000B73C0000}"/>
    <cellStyle name="통_수량산출서(수정)_01-토공_02-배수공_2.중곡빗물펌프장토공(BOX구간)_개소별_산출근거(1차_6차)_1차집계(080722)" xfId="3184" xr:uid="{00000000-0005-0000-0000-0000B83C0000}"/>
    <cellStyle name="통_수량산출서(수정)_01-토공_02-배수공_2.중곡빗물펌프장토공(BOX구간)_기성청구내역서(1차지시)" xfId="3185" xr:uid="{00000000-0005-0000-0000-0000B93C0000}"/>
    <cellStyle name="통_수량산출서(수정)_01-토공_02-배수공_개소별_산출근거(1차_6차)_1차집계(080722)" xfId="3186" xr:uid="{00000000-0005-0000-0000-0000BA3C0000}"/>
    <cellStyle name="통_수량산출서(수정)_01-토공_02-배수공_기성청구내역서(1차지시)" xfId="3187" xr:uid="{00000000-0005-0000-0000-0000BB3C0000}"/>
    <cellStyle name="통_수량산출서(수정)_01-토공_02-배수공_남측토공" xfId="3188" xr:uid="{00000000-0005-0000-0000-0000BC3C0000}"/>
    <cellStyle name="통_수량산출서(수정)_01-토공_02-배수공_남측토공_2.중곡빗물펌프장토공" xfId="3189" xr:uid="{00000000-0005-0000-0000-0000BD3C0000}"/>
    <cellStyle name="통_수량산출서(수정)_01-토공_02-배수공_남측토공_2.중곡빗물펌프장토공_개소별_산출근거(1차_6차)_1차집계(080722)" xfId="3190" xr:uid="{00000000-0005-0000-0000-0000BE3C0000}"/>
    <cellStyle name="통_수량산출서(수정)_01-토공_02-배수공_남측토공_2.중곡빗물펌프장토공_기성청구내역서(1차지시)" xfId="3191" xr:uid="{00000000-0005-0000-0000-0000BF3C0000}"/>
    <cellStyle name="통_수량산출서(수정)_01-토공_02-배수공_남측토공_개소별_산출근거(1차_6차)_1차집계(080722)" xfId="3192" xr:uid="{00000000-0005-0000-0000-0000C03C0000}"/>
    <cellStyle name="통_수량산출서(수정)_01-토공_02-배수공_남측토공_기성청구내역서(1차지시)" xfId="3193" xr:uid="{00000000-0005-0000-0000-0000C13C0000}"/>
    <cellStyle name="통_수량산출서(수정)_01-토공_02-배수공_남측토공_천호대로남측준공수량(토공)" xfId="3194" xr:uid="{00000000-0005-0000-0000-0000C23C0000}"/>
    <cellStyle name="통_수량산출서(수정)_01-토공_02-배수공_남측토공_천호대로남측준공수량(토공)_개소별_산출근거(1차_6차)_1차집계(080722)" xfId="3195" xr:uid="{00000000-0005-0000-0000-0000C33C0000}"/>
    <cellStyle name="통_수량산출서(수정)_01-토공_02-배수공_남측토공_천호대로남측준공수량(토공)_기성청구내역서(1차지시)" xfId="3196" xr:uid="{00000000-0005-0000-0000-0000C43C0000}"/>
    <cellStyle name="통_수량산출서(수정)_01-토공_02-배수공_내역서(상도동159번지,김주성)" xfId="13346" xr:uid="{00000000-0005-0000-0000-0000C53C0000}"/>
    <cellStyle name="통_수량산출서(수정)_01-토공_02-배수공_변경내역서" xfId="13347" xr:uid="{00000000-0005-0000-0000-0000C63C0000}"/>
    <cellStyle name="통_수량산출서(수정)_01-토공_02-배수공_변경내역서4회" xfId="13348" xr:uid="{00000000-0005-0000-0000-0000C73C0000}"/>
    <cellStyle name="통_수량산출서(수정)_01-토공_02-배수공_설계서" xfId="13349" xr:uid="{00000000-0005-0000-0000-0000C83C0000}"/>
    <cellStyle name="통_수량산출서(수정)_01-토공_02-배수공_토공" xfId="3197" xr:uid="{00000000-0005-0000-0000-0000C93C0000}"/>
    <cellStyle name="통_수량산출서(수정)_01-토공_02-배수공_토공_2.중곡빗물펌프장토공" xfId="3198" xr:uid="{00000000-0005-0000-0000-0000CA3C0000}"/>
    <cellStyle name="통_수량산출서(수정)_01-토공_02-배수공_토공_세종대우회토공" xfId="3199" xr:uid="{00000000-0005-0000-0000-0000CB3C0000}"/>
    <cellStyle name="통_수량산출서(수정)_01-토공_02-배수공_토공_오거리토공" xfId="3200" xr:uid="{00000000-0005-0000-0000-0000CC3C0000}"/>
    <cellStyle name="통_수량산출서(수정)_01-토공_02-배수공_토공_중곡빗물펌프장토공" xfId="3201" xr:uid="{00000000-0005-0000-0000-0000CD3C0000}"/>
    <cellStyle name="통_수량산출서(수정)_01-토공_02-배수공_토공_중곡빗물펌프장토공1" xfId="3202" xr:uid="{00000000-0005-0000-0000-0000CE3C0000}"/>
    <cellStyle name="통_수량산출서(수정)_01-토공_02-배수공_토공_중곡펌프장토공1" xfId="3203" xr:uid="{00000000-0005-0000-0000-0000CF3C0000}"/>
    <cellStyle name="통_수량산출서(수정)_01-토공_02-배수공_토공_천호대로남측준공수량(토공)" xfId="3204" xr:uid="{00000000-0005-0000-0000-0000D03C0000}"/>
    <cellStyle name="통_수량산출서(수정)_01-토공_02-배수공_토공_한국화장품토공" xfId="3205" xr:uid="{00000000-0005-0000-0000-0000D13C0000}"/>
    <cellStyle name="통_수량산출서(수정)_01-토공_02-배수공_폐기물처리내역서" xfId="13350" xr:uid="{00000000-0005-0000-0000-0000D23C0000}"/>
    <cellStyle name="통_수량산출서(수정)_01-토공_02-배수공_폐기물처리내역서_변경내역서" xfId="13351" xr:uid="{00000000-0005-0000-0000-0000D33C0000}"/>
    <cellStyle name="통_수량산출서(수정)_01-토공_02-배수공_폐기물처리내역서_변경내역서4회" xfId="13352" xr:uid="{00000000-0005-0000-0000-0000D43C0000}"/>
    <cellStyle name="통_수량산출서(수정)_01-토공_02-배수공_폐기물처리내역서_중앙로폐기물내역서" xfId="13353" xr:uid="{00000000-0005-0000-0000-0000D53C0000}"/>
    <cellStyle name="통_수량산출서(수정)_01-토공_02-배수공_폐기물처리내역서_중앙로폐기물내역서_변경내역서" xfId="13354" xr:uid="{00000000-0005-0000-0000-0000D63C0000}"/>
    <cellStyle name="통_수량산출서(수정)_01-토공_02-배수공_폐기물처리내역서_중앙로폐기물내역서_변경내역서4회" xfId="13355" xr:uid="{00000000-0005-0000-0000-0000D73C0000}"/>
    <cellStyle name="통_수량산출서(수정)_02-배수공" xfId="3206" xr:uid="{00000000-0005-0000-0000-0000D83C0000}"/>
    <cellStyle name="통_수량산출서(수정)_02-배수공 2" xfId="13356" xr:uid="{00000000-0005-0000-0000-0000D93C0000}"/>
    <cellStyle name="통_수량산출서(수정)_02-배수공_02-반중력식옹벽" xfId="3207" xr:uid="{00000000-0005-0000-0000-0000DA3C0000}"/>
    <cellStyle name="통_수량산출서(수정)_02-배수공_02-반중력식옹벽 2" xfId="13357" xr:uid="{00000000-0005-0000-0000-0000DB3C0000}"/>
    <cellStyle name="통_수량산출서(수정)_02-배수공_02-반중력식옹벽_2.중곡빗물펌프장토공(BOX구간)" xfId="3208" xr:uid="{00000000-0005-0000-0000-0000DC3C0000}"/>
    <cellStyle name="통_수량산출서(수정)_02-배수공_02-반중력식옹벽_남측토공" xfId="3209" xr:uid="{00000000-0005-0000-0000-0000DD3C0000}"/>
    <cellStyle name="통_수량산출서(수정)_02-배수공_02-반중력식옹벽_남측토공_2.중곡빗물펌프장토공" xfId="3210" xr:uid="{00000000-0005-0000-0000-0000DE3C0000}"/>
    <cellStyle name="통_수량산출서(수정)_02-배수공_02-반중력식옹벽_남측토공_천호대로남측준공수량(토공)" xfId="3211" xr:uid="{00000000-0005-0000-0000-0000DF3C0000}"/>
    <cellStyle name="통_수량산출서(수정)_02-배수공_02-반중력식옹벽_내역서(상도동159번지,김주성)" xfId="13358" xr:uid="{00000000-0005-0000-0000-0000E03C0000}"/>
    <cellStyle name="통_수량산출서(수정)_02-배수공_02-반중력식옹벽_설계서" xfId="13359" xr:uid="{00000000-0005-0000-0000-0000E13C0000}"/>
    <cellStyle name="통_수량산출서(수정)_02-배수공_02-반중력식옹벽_토공" xfId="3212" xr:uid="{00000000-0005-0000-0000-0000E23C0000}"/>
    <cellStyle name="통_수량산출서(수정)_02-배수공_02-반중력식옹벽_토공_2.중곡빗물펌프장토공" xfId="3213" xr:uid="{00000000-0005-0000-0000-0000E33C0000}"/>
    <cellStyle name="통_수량산출서(수정)_02-배수공_02-반중력식옹벽_토공_세종대우회토공" xfId="3214" xr:uid="{00000000-0005-0000-0000-0000E43C0000}"/>
    <cellStyle name="통_수량산출서(수정)_02-배수공_02-반중력식옹벽_토공_오거리토공" xfId="3215" xr:uid="{00000000-0005-0000-0000-0000E53C0000}"/>
    <cellStyle name="통_수량산출서(수정)_02-배수공_02-반중력식옹벽_토공_중곡빗물펌프장토공" xfId="3216" xr:uid="{00000000-0005-0000-0000-0000E63C0000}"/>
    <cellStyle name="통_수량산출서(수정)_02-배수공_02-반중력식옹벽_토공_중곡빗물펌프장토공1" xfId="3217" xr:uid="{00000000-0005-0000-0000-0000E73C0000}"/>
    <cellStyle name="통_수량산출서(수정)_02-배수공_02-반중력식옹벽_토공_중곡펌프장토공1" xfId="3218" xr:uid="{00000000-0005-0000-0000-0000E83C0000}"/>
    <cellStyle name="통_수량산출서(수정)_02-배수공_02-반중력식옹벽_토공_천호대로남측준공수량(토공)" xfId="3219" xr:uid="{00000000-0005-0000-0000-0000E93C0000}"/>
    <cellStyle name="통_수량산출서(수정)_02-배수공_02-반중력식옹벽_토공_한국화장품토공" xfId="3220" xr:uid="{00000000-0005-0000-0000-0000EA3C0000}"/>
    <cellStyle name="통_수량산출서(수정)_02-배수공_02-배수공" xfId="3221" xr:uid="{00000000-0005-0000-0000-0000EB3C0000}"/>
    <cellStyle name="통_수량산출서(수정)_02-배수공_02-배수공 2" xfId="13360" xr:uid="{00000000-0005-0000-0000-0000EC3C0000}"/>
    <cellStyle name="통_수량산출서(수정)_02-배수공_02-배수공_2.중곡빗물펌프장토공(BOX구간)" xfId="3222" xr:uid="{00000000-0005-0000-0000-0000ED3C0000}"/>
    <cellStyle name="통_수량산출서(수정)_02-배수공_02-배수공_남측토공" xfId="3223" xr:uid="{00000000-0005-0000-0000-0000EE3C0000}"/>
    <cellStyle name="통_수량산출서(수정)_02-배수공_02-배수공_남측토공_2.중곡빗물펌프장토공" xfId="3224" xr:uid="{00000000-0005-0000-0000-0000EF3C0000}"/>
    <cellStyle name="통_수량산출서(수정)_02-배수공_02-배수공_남측토공_천호대로남측준공수량(토공)" xfId="3225" xr:uid="{00000000-0005-0000-0000-0000F03C0000}"/>
    <cellStyle name="통_수량산출서(수정)_02-배수공_02-배수공_내역서(상도동159번지,김주성)" xfId="13361" xr:uid="{00000000-0005-0000-0000-0000F13C0000}"/>
    <cellStyle name="통_수량산출서(수정)_02-배수공_02-배수공_변경내역서" xfId="13362" xr:uid="{00000000-0005-0000-0000-0000F23C0000}"/>
    <cellStyle name="통_수량산출서(수정)_02-배수공_02-배수공_변경내역서4회" xfId="13363" xr:uid="{00000000-0005-0000-0000-0000F33C0000}"/>
    <cellStyle name="통_수량산출서(수정)_02-배수공_02-배수공_설계서" xfId="13364" xr:uid="{00000000-0005-0000-0000-0000F43C0000}"/>
    <cellStyle name="통_수량산출서(수정)_02-배수공_02-배수공_토공" xfId="3226" xr:uid="{00000000-0005-0000-0000-0000F53C0000}"/>
    <cellStyle name="통_수량산출서(수정)_02-배수공_02-배수공_토공_2.중곡빗물펌프장토공" xfId="3227" xr:uid="{00000000-0005-0000-0000-0000F63C0000}"/>
    <cellStyle name="통_수량산출서(수정)_02-배수공_02-배수공_토공_세종대우회토공" xfId="3228" xr:uid="{00000000-0005-0000-0000-0000F73C0000}"/>
    <cellStyle name="통_수량산출서(수정)_02-배수공_02-배수공_토공_오거리토공" xfId="3229" xr:uid="{00000000-0005-0000-0000-0000F83C0000}"/>
    <cellStyle name="통_수량산출서(수정)_02-배수공_02-배수공_토공_중곡빗물펌프장토공" xfId="3230" xr:uid="{00000000-0005-0000-0000-0000F93C0000}"/>
    <cellStyle name="통_수량산출서(수정)_02-배수공_02-배수공_토공_중곡빗물펌프장토공1" xfId="3231" xr:uid="{00000000-0005-0000-0000-0000FA3C0000}"/>
    <cellStyle name="통_수량산출서(수정)_02-배수공_02-배수공_토공_중곡펌프장토공1" xfId="3232" xr:uid="{00000000-0005-0000-0000-0000FB3C0000}"/>
    <cellStyle name="통_수량산출서(수정)_02-배수공_02-배수공_토공_천호대로남측준공수량(토공)" xfId="3233" xr:uid="{00000000-0005-0000-0000-0000FC3C0000}"/>
    <cellStyle name="통_수량산출서(수정)_02-배수공_02-배수공_토공_한국화장품토공" xfId="3234" xr:uid="{00000000-0005-0000-0000-0000FD3C0000}"/>
    <cellStyle name="통_수량산출서(수정)_02-배수공_02-배수공_폐기물처리내역서" xfId="13365" xr:uid="{00000000-0005-0000-0000-0000FE3C0000}"/>
    <cellStyle name="통_수량산출서(수정)_02-배수공_02-배수공_폐기물처리내역서_변경내역서" xfId="13366" xr:uid="{00000000-0005-0000-0000-0000FF3C0000}"/>
    <cellStyle name="통_수량산출서(수정)_02-배수공_02-배수공_폐기물처리내역서_변경내역서4회" xfId="13367" xr:uid="{00000000-0005-0000-0000-0000003D0000}"/>
    <cellStyle name="통_수량산출서(수정)_02-배수공_02-배수공_폐기물처리내역서_중앙로폐기물내역서" xfId="13368" xr:uid="{00000000-0005-0000-0000-0000013D0000}"/>
    <cellStyle name="통_수량산출서(수정)_02-배수공_02-배수공_폐기물처리내역서_중앙로폐기물내역서_변경내역서" xfId="13369" xr:uid="{00000000-0005-0000-0000-0000023D0000}"/>
    <cellStyle name="통_수량산출서(수정)_02-배수공_02-배수공_폐기물처리내역서_중앙로폐기물내역서_변경내역서4회" xfId="13370" xr:uid="{00000000-0005-0000-0000-0000033D0000}"/>
    <cellStyle name="통_수량산출서(수정)_02-배수공_2.중곡빗물펌프장토공(BOX구간)" xfId="3235" xr:uid="{00000000-0005-0000-0000-0000043D0000}"/>
    <cellStyle name="통_수량산출서(수정)_02-배수공_가평조서" xfId="3236" xr:uid="{00000000-0005-0000-0000-0000053D0000}"/>
    <cellStyle name="통_수량산출서(수정)_02-배수공_가평조서_2.중곡빗물펌프장토공(BOX구간)" xfId="3237" xr:uid="{00000000-0005-0000-0000-0000063D0000}"/>
    <cellStyle name="통_수량산출서(수정)_02-배수공_남측토공" xfId="3238" xr:uid="{00000000-0005-0000-0000-0000073D0000}"/>
    <cellStyle name="통_수량산출서(수정)_02-배수공_남측토공_2.중곡빗물펌프장토공" xfId="3239" xr:uid="{00000000-0005-0000-0000-0000083D0000}"/>
    <cellStyle name="통_수량산출서(수정)_02-배수공_남측토공_천호대로남측준공수량(토공)" xfId="3240" xr:uid="{00000000-0005-0000-0000-0000093D0000}"/>
    <cellStyle name="통_수량산출서(수정)_02-배수공_내역서(상도동159번지,김주성)" xfId="13371" xr:uid="{00000000-0005-0000-0000-00000A3D0000}"/>
    <cellStyle name="통_수량산출서(수정)_02-배수공_반중력" xfId="3241" xr:uid="{00000000-0005-0000-0000-00000B3D0000}"/>
    <cellStyle name="통_수량산출서(수정)_02-배수공_반중력 2" xfId="13372" xr:uid="{00000000-0005-0000-0000-00000C3D0000}"/>
    <cellStyle name="통_수량산출서(수정)_02-배수공_반중력_2.중곡빗물펌프장토공(BOX구간)" xfId="3242" xr:uid="{00000000-0005-0000-0000-00000D3D0000}"/>
    <cellStyle name="통_수량산출서(수정)_02-배수공_반중력_남측토공" xfId="3243" xr:uid="{00000000-0005-0000-0000-00000E3D0000}"/>
    <cellStyle name="통_수량산출서(수정)_02-배수공_반중력_남측토공_2.중곡빗물펌프장토공" xfId="3244" xr:uid="{00000000-0005-0000-0000-00000F3D0000}"/>
    <cellStyle name="통_수량산출서(수정)_02-배수공_반중력_남측토공_천호대로남측준공수량(토공)" xfId="3245" xr:uid="{00000000-0005-0000-0000-0000103D0000}"/>
    <cellStyle name="통_수량산출서(수정)_02-배수공_반중력_내역서(상도동159번지,김주성)" xfId="13373" xr:uid="{00000000-0005-0000-0000-0000113D0000}"/>
    <cellStyle name="통_수량산출서(수정)_02-배수공_반중력_설계서" xfId="13374" xr:uid="{00000000-0005-0000-0000-0000123D0000}"/>
    <cellStyle name="통_수량산출서(수정)_02-배수공_반중력_토공" xfId="3246" xr:uid="{00000000-0005-0000-0000-0000133D0000}"/>
    <cellStyle name="통_수량산출서(수정)_02-배수공_반중력_토공_2.중곡빗물펌프장토공" xfId="3247" xr:uid="{00000000-0005-0000-0000-0000143D0000}"/>
    <cellStyle name="통_수량산출서(수정)_02-배수공_반중력_토공_세종대우회토공" xfId="3248" xr:uid="{00000000-0005-0000-0000-0000153D0000}"/>
    <cellStyle name="통_수량산출서(수정)_02-배수공_반중력_토공_오거리토공" xfId="3249" xr:uid="{00000000-0005-0000-0000-0000163D0000}"/>
    <cellStyle name="통_수량산출서(수정)_02-배수공_반중력_토공_중곡빗물펌프장토공" xfId="3250" xr:uid="{00000000-0005-0000-0000-0000173D0000}"/>
    <cellStyle name="통_수량산출서(수정)_02-배수공_반중력_토공_중곡빗물펌프장토공1" xfId="3251" xr:uid="{00000000-0005-0000-0000-0000183D0000}"/>
    <cellStyle name="통_수량산출서(수정)_02-배수공_반중력_토공_중곡펌프장토공1" xfId="3252" xr:uid="{00000000-0005-0000-0000-0000193D0000}"/>
    <cellStyle name="통_수량산출서(수정)_02-배수공_반중력_토공_천호대로남측준공수량(토공)" xfId="3253" xr:uid="{00000000-0005-0000-0000-00001A3D0000}"/>
    <cellStyle name="통_수량산출서(수정)_02-배수공_반중력_토공_한국화장품토공" xfId="3254" xr:uid="{00000000-0005-0000-0000-00001B3D0000}"/>
    <cellStyle name="통_수량산출서(수정)_02-배수공_변경내역서" xfId="13375" xr:uid="{00000000-0005-0000-0000-00001C3D0000}"/>
    <cellStyle name="통_수량산출서(수정)_02-배수공_변경내역서4회" xfId="13376" xr:uid="{00000000-0005-0000-0000-00001D3D0000}"/>
    <cellStyle name="통_수량산출서(수정)_02-배수공_설계서" xfId="13377" xr:uid="{00000000-0005-0000-0000-00001E3D0000}"/>
    <cellStyle name="통_수량산출서(수정)_02-배수공_옹벽" xfId="3255" xr:uid="{00000000-0005-0000-0000-00001F3D0000}"/>
    <cellStyle name="통_수량산출서(수정)_02-배수공_옹벽_2.중곡빗물펌프장토공(BOX구간)" xfId="3256" xr:uid="{00000000-0005-0000-0000-0000203D0000}"/>
    <cellStyle name="통_수량산출서(수정)_02-배수공_토공" xfId="3257" xr:uid="{00000000-0005-0000-0000-0000213D0000}"/>
    <cellStyle name="통_수량산출서(수정)_02-배수공_토공_2.중곡빗물펌프장토공" xfId="3258" xr:uid="{00000000-0005-0000-0000-0000223D0000}"/>
    <cellStyle name="통_수량산출서(수정)_02-배수공_토공_세종대우회토공" xfId="3259" xr:uid="{00000000-0005-0000-0000-0000233D0000}"/>
    <cellStyle name="통_수량산출서(수정)_02-배수공_토공_오거리토공" xfId="3260" xr:uid="{00000000-0005-0000-0000-0000243D0000}"/>
    <cellStyle name="통_수량산출서(수정)_02-배수공_토공_중곡빗물펌프장토공" xfId="3261" xr:uid="{00000000-0005-0000-0000-0000253D0000}"/>
    <cellStyle name="통_수량산출서(수정)_02-배수공_토공_중곡빗물펌프장토공1" xfId="3262" xr:uid="{00000000-0005-0000-0000-0000263D0000}"/>
    <cellStyle name="통_수량산출서(수정)_02-배수공_토공_중곡펌프장토공1" xfId="3263" xr:uid="{00000000-0005-0000-0000-0000273D0000}"/>
    <cellStyle name="통_수량산출서(수정)_02-배수공_토공_천호대로남측준공수량(토공)" xfId="3264" xr:uid="{00000000-0005-0000-0000-0000283D0000}"/>
    <cellStyle name="통_수량산출서(수정)_02-배수공_토공_한국화장품토공" xfId="3265" xr:uid="{00000000-0005-0000-0000-0000293D0000}"/>
    <cellStyle name="통_수량산출서(수정)_02-배수공_폐기물처리내역서" xfId="13378" xr:uid="{00000000-0005-0000-0000-00002A3D0000}"/>
    <cellStyle name="통_수량산출서(수정)_02-배수공_폐기물처리내역서_변경내역서" xfId="13379" xr:uid="{00000000-0005-0000-0000-00002B3D0000}"/>
    <cellStyle name="통_수량산출서(수정)_02-배수공_폐기물처리내역서_변경내역서4회" xfId="13380" xr:uid="{00000000-0005-0000-0000-00002C3D0000}"/>
    <cellStyle name="통_수량산출서(수정)_02-배수공_폐기물처리내역서_중앙로폐기물내역서" xfId="13381" xr:uid="{00000000-0005-0000-0000-00002D3D0000}"/>
    <cellStyle name="통_수량산출서(수정)_02-배수공_폐기물처리내역서_중앙로폐기물내역서_변경내역서" xfId="13382" xr:uid="{00000000-0005-0000-0000-00002E3D0000}"/>
    <cellStyle name="통_수량산출서(수정)_02-배수공_폐기물처리내역서_중앙로폐기물내역서_변경내역서4회" xfId="13383" xr:uid="{00000000-0005-0000-0000-00002F3D0000}"/>
    <cellStyle name="통_수량산출서(수정)_02-배수공_포장조서" xfId="3266" xr:uid="{00000000-0005-0000-0000-0000303D0000}"/>
    <cellStyle name="통_수량산출서(수정)_02-배수공_포장조서_2.중곡빗물펌프장토공(BOX구간)" xfId="3267" xr:uid="{00000000-0005-0000-0000-0000313D0000}"/>
    <cellStyle name="통_수량산출서(수정)_04-포장공_02-배수공" xfId="3268" xr:uid="{00000000-0005-0000-0000-0000323D0000}"/>
    <cellStyle name="통_수량산출서(수정)_04-포장공_02-배수공 2" xfId="13384" xr:uid="{00000000-0005-0000-0000-0000333D0000}"/>
    <cellStyle name="통_수량산출서(수정)_04-포장공_02-배수공_2.중곡빗물펌프장토공(BOX구간)" xfId="3269" xr:uid="{00000000-0005-0000-0000-0000343D0000}"/>
    <cellStyle name="통_수량산출서(수정)_04-포장공_02-배수공_남측토공" xfId="3270" xr:uid="{00000000-0005-0000-0000-0000353D0000}"/>
    <cellStyle name="통_수량산출서(수정)_04-포장공_02-배수공_남측토공_2.중곡빗물펌프장토공" xfId="3271" xr:uid="{00000000-0005-0000-0000-0000363D0000}"/>
    <cellStyle name="통_수량산출서(수정)_04-포장공_02-배수공_남측토공_천호대로남측준공수량(토공)" xfId="3272" xr:uid="{00000000-0005-0000-0000-0000373D0000}"/>
    <cellStyle name="통_수량산출서(수정)_04-포장공_02-배수공_내역서(상도동159번지,김주성)" xfId="13385" xr:uid="{00000000-0005-0000-0000-0000383D0000}"/>
    <cellStyle name="통_수량산출서(수정)_04-포장공_02-배수공_변경내역서" xfId="13386" xr:uid="{00000000-0005-0000-0000-0000393D0000}"/>
    <cellStyle name="통_수량산출서(수정)_04-포장공_02-배수공_변경내역서4회" xfId="13387" xr:uid="{00000000-0005-0000-0000-00003A3D0000}"/>
    <cellStyle name="통_수량산출서(수정)_04-포장공_02-배수공_설계서" xfId="13388" xr:uid="{00000000-0005-0000-0000-00003B3D0000}"/>
    <cellStyle name="통_수량산출서(수정)_04-포장공_02-배수공_토공" xfId="3273" xr:uid="{00000000-0005-0000-0000-00003C3D0000}"/>
    <cellStyle name="통_수량산출서(수정)_04-포장공_02-배수공_토공_2.중곡빗물펌프장토공" xfId="3274" xr:uid="{00000000-0005-0000-0000-00003D3D0000}"/>
    <cellStyle name="통_수량산출서(수정)_04-포장공_02-배수공_토공_세종대우회토공" xfId="3275" xr:uid="{00000000-0005-0000-0000-00003E3D0000}"/>
    <cellStyle name="통_수량산출서(수정)_04-포장공_02-배수공_토공_오거리토공" xfId="3276" xr:uid="{00000000-0005-0000-0000-00003F3D0000}"/>
    <cellStyle name="통_수량산출서(수정)_04-포장공_02-배수공_토공_중곡빗물펌프장토공" xfId="3277" xr:uid="{00000000-0005-0000-0000-0000403D0000}"/>
    <cellStyle name="통_수량산출서(수정)_04-포장공_02-배수공_토공_중곡빗물펌프장토공1" xfId="3278" xr:uid="{00000000-0005-0000-0000-0000413D0000}"/>
    <cellStyle name="통_수량산출서(수정)_04-포장공_02-배수공_토공_중곡펌프장토공1" xfId="3279" xr:uid="{00000000-0005-0000-0000-0000423D0000}"/>
    <cellStyle name="통_수량산출서(수정)_04-포장공_02-배수공_토공_천호대로남측준공수량(토공)" xfId="3280" xr:uid="{00000000-0005-0000-0000-0000433D0000}"/>
    <cellStyle name="통_수량산출서(수정)_04-포장공_02-배수공_토공_한국화장품토공" xfId="3281" xr:uid="{00000000-0005-0000-0000-0000443D0000}"/>
    <cellStyle name="통_수량산출서(수정)_04-포장공_02-배수공_폐기물처리내역서" xfId="13389" xr:uid="{00000000-0005-0000-0000-0000453D0000}"/>
    <cellStyle name="통_수량산출서(수정)_04-포장공_02-배수공_폐기물처리내역서_변경내역서" xfId="13390" xr:uid="{00000000-0005-0000-0000-0000463D0000}"/>
    <cellStyle name="통_수량산출서(수정)_04-포장공_02-배수공_폐기물처리내역서_변경내역서4회" xfId="13391" xr:uid="{00000000-0005-0000-0000-0000473D0000}"/>
    <cellStyle name="통_수량산출서(수정)_04-포장공_02-배수공_폐기물처리내역서_중앙로폐기물내역서" xfId="13392" xr:uid="{00000000-0005-0000-0000-0000483D0000}"/>
    <cellStyle name="통_수량산출서(수정)_04-포장공_02-배수공_폐기물처리내역서_중앙로폐기물내역서_변경내역서" xfId="13393" xr:uid="{00000000-0005-0000-0000-0000493D0000}"/>
    <cellStyle name="통_수량산출서(수정)_04-포장공_02-배수공_폐기물처리내역서_중앙로폐기물내역서_변경내역서4회" xfId="13394" xr:uid="{00000000-0005-0000-0000-00004A3D0000}"/>
    <cellStyle name="통_수량산출서(수정)_06-부대공_02-배수공" xfId="3282" xr:uid="{00000000-0005-0000-0000-00004B3D0000}"/>
    <cellStyle name="통_수량산출서(수정)_06-부대공_02-배수공 2" xfId="13395" xr:uid="{00000000-0005-0000-0000-00004C3D0000}"/>
    <cellStyle name="통_수량산출서(수정)_06-부대공_02-배수공_2.중곡빗물펌프장토공(BOX구간)" xfId="3283" xr:uid="{00000000-0005-0000-0000-00004D3D0000}"/>
    <cellStyle name="통_수량산출서(수정)_06-부대공_02-배수공_남측토공" xfId="3284" xr:uid="{00000000-0005-0000-0000-00004E3D0000}"/>
    <cellStyle name="통_수량산출서(수정)_06-부대공_02-배수공_남측토공_2.중곡빗물펌프장토공" xfId="3285" xr:uid="{00000000-0005-0000-0000-00004F3D0000}"/>
    <cellStyle name="통_수량산출서(수정)_06-부대공_02-배수공_남측토공_천호대로남측준공수량(토공)" xfId="3286" xr:uid="{00000000-0005-0000-0000-0000503D0000}"/>
    <cellStyle name="통_수량산출서(수정)_06-부대공_02-배수공_내역서(상도동159번지,김주성)" xfId="13396" xr:uid="{00000000-0005-0000-0000-0000513D0000}"/>
    <cellStyle name="통_수량산출서(수정)_06-부대공_02-배수공_변경내역서" xfId="13397" xr:uid="{00000000-0005-0000-0000-0000523D0000}"/>
    <cellStyle name="통_수량산출서(수정)_06-부대공_02-배수공_변경내역서4회" xfId="13398" xr:uid="{00000000-0005-0000-0000-0000533D0000}"/>
    <cellStyle name="통_수량산출서(수정)_06-부대공_02-배수공_설계서" xfId="13399" xr:uid="{00000000-0005-0000-0000-0000543D0000}"/>
    <cellStyle name="통_수량산출서(수정)_06-부대공_02-배수공_토공" xfId="3287" xr:uid="{00000000-0005-0000-0000-0000553D0000}"/>
    <cellStyle name="통_수량산출서(수정)_06-부대공_02-배수공_토공_2.중곡빗물펌프장토공" xfId="3288" xr:uid="{00000000-0005-0000-0000-0000563D0000}"/>
    <cellStyle name="통_수량산출서(수정)_06-부대공_02-배수공_토공_세종대우회토공" xfId="3289" xr:uid="{00000000-0005-0000-0000-0000573D0000}"/>
    <cellStyle name="통_수량산출서(수정)_06-부대공_02-배수공_토공_오거리토공" xfId="3290" xr:uid="{00000000-0005-0000-0000-0000583D0000}"/>
    <cellStyle name="통_수량산출서(수정)_06-부대공_02-배수공_토공_중곡빗물펌프장토공" xfId="3291" xr:uid="{00000000-0005-0000-0000-0000593D0000}"/>
    <cellStyle name="통_수량산출서(수정)_06-부대공_02-배수공_토공_중곡빗물펌프장토공1" xfId="3292" xr:uid="{00000000-0005-0000-0000-00005A3D0000}"/>
    <cellStyle name="통_수량산출서(수정)_06-부대공_02-배수공_토공_중곡펌프장토공1" xfId="3293" xr:uid="{00000000-0005-0000-0000-00005B3D0000}"/>
    <cellStyle name="통_수량산출서(수정)_06-부대공_02-배수공_토공_천호대로남측준공수량(토공)" xfId="3294" xr:uid="{00000000-0005-0000-0000-00005C3D0000}"/>
    <cellStyle name="통_수량산출서(수정)_06-부대공_02-배수공_토공_한국화장품토공" xfId="3295" xr:uid="{00000000-0005-0000-0000-00005D3D0000}"/>
    <cellStyle name="통_수량산출서(수정)_06-부대공_02-배수공_폐기물처리내역서" xfId="13400" xr:uid="{00000000-0005-0000-0000-00005E3D0000}"/>
    <cellStyle name="통_수량산출서(수정)_06-부대공_02-배수공_폐기물처리내역서_변경내역서" xfId="13401" xr:uid="{00000000-0005-0000-0000-00005F3D0000}"/>
    <cellStyle name="통_수량산출서(수정)_06-부대공_02-배수공_폐기물처리내역서_변경내역서4회" xfId="13402" xr:uid="{00000000-0005-0000-0000-0000603D0000}"/>
    <cellStyle name="통_수량산출서(수정)_06-부대공_02-배수공_폐기물처리내역서_중앙로폐기물내역서" xfId="13403" xr:uid="{00000000-0005-0000-0000-0000613D0000}"/>
    <cellStyle name="통_수량산출서(수정)_06-부대공_02-배수공_폐기물처리내역서_중앙로폐기물내역서_변경내역서" xfId="13404" xr:uid="{00000000-0005-0000-0000-0000623D0000}"/>
    <cellStyle name="통_수량산출서(수정)_06-부대공_02-배수공_폐기물처리내역서_중앙로폐기물내역서_변경내역서4회" xfId="13405" xr:uid="{00000000-0005-0000-0000-0000633D0000}"/>
    <cellStyle name="통_수량산출서(수정)_2.중곡빗물펌프장토공(BOX구간)" xfId="3296" xr:uid="{00000000-0005-0000-0000-0000643D0000}"/>
    <cellStyle name="통_수량산출서(수정)_변경내역서" xfId="13406" xr:uid="{00000000-0005-0000-0000-0000653D0000}"/>
    <cellStyle name="통_수량산출서(수정)_변경내역서4회" xfId="13407" xr:uid="{00000000-0005-0000-0000-0000663D0000}"/>
    <cellStyle name="통_수량산출서(수정)_오수공" xfId="3297" xr:uid="{00000000-0005-0000-0000-0000673D0000}"/>
    <cellStyle name="통_수량산출서(수정)_오수공_2.중곡빗물펌프장토공(BOX구간)" xfId="3298" xr:uid="{00000000-0005-0000-0000-0000683D0000}"/>
    <cellStyle name="통_수량산출서(수정)_오수공_오수공" xfId="3299" xr:uid="{00000000-0005-0000-0000-0000693D0000}"/>
    <cellStyle name="통_수량산출서(수정)_오수공_오수공_2.중곡빗물펌프장토공(BOX구간)" xfId="3300" xr:uid="{00000000-0005-0000-0000-00006A3D0000}"/>
    <cellStyle name="통_수량산출서(수정)_오수공_오수공1" xfId="3301" xr:uid="{00000000-0005-0000-0000-00006B3D0000}"/>
    <cellStyle name="통_수량산출서(수정)_오수공_오수공1_2.중곡빗물펌프장토공(BOX구간)" xfId="3302" xr:uid="{00000000-0005-0000-0000-00006C3D0000}"/>
    <cellStyle name="통_수량산출서(수정)_폐기물처리내역서" xfId="13408" xr:uid="{00000000-0005-0000-0000-00006D3D0000}"/>
    <cellStyle name="통_수량산출서(수정)_폐기물처리내역서_변경내역서" xfId="13409" xr:uid="{00000000-0005-0000-0000-00006E3D0000}"/>
    <cellStyle name="통_수량산출서(수정)_폐기물처리내역서_변경내역서4회" xfId="13410" xr:uid="{00000000-0005-0000-0000-00006F3D0000}"/>
    <cellStyle name="통_수량산출서(수정)_폐기물처리내역서_중앙로폐기물내역서" xfId="13411" xr:uid="{00000000-0005-0000-0000-0000703D0000}"/>
    <cellStyle name="통_수량산출서(수정)_폐기물처리내역서_중앙로폐기물내역서_변경내역서" xfId="13412" xr:uid="{00000000-0005-0000-0000-0000713D0000}"/>
    <cellStyle name="통_수량산출서(수정)_폐기물처리내역서_중앙로폐기물내역서_변경내역서4회" xfId="13413" xr:uid="{00000000-0005-0000-0000-0000723D0000}"/>
    <cellStyle name="통_신성교회" xfId="13414" xr:uid="{00000000-0005-0000-0000-0000733D0000}"/>
    <cellStyle name="통_신성교회_BOOK1" xfId="13415" xr:uid="{00000000-0005-0000-0000-0000743D0000}"/>
    <cellStyle name="통_신성교회_BOOK1_제연계산서4BL" xfId="13416" xr:uid="{00000000-0005-0000-0000-0000753D0000}"/>
    <cellStyle name="통_신성교회_대구대현 3BL 소화계산서" xfId="13417" xr:uid="{00000000-0005-0000-0000-0000763D0000}"/>
    <cellStyle name="통_신성교회_대구대현 3BL 소화계산서_제연계산서4BL" xfId="13418" xr:uid="{00000000-0005-0000-0000-0000773D0000}"/>
    <cellStyle name="통_신성교회_소화계산서(제연압력조종가능)-20070801" xfId="13419" xr:uid="{00000000-0005-0000-0000-0000783D0000}"/>
    <cellStyle name="통_신성교회_소화계산서(제연압력조종가능)-20070801_제연계산서4BL" xfId="13420" xr:uid="{00000000-0005-0000-0000-0000793D0000}"/>
    <cellStyle name="통_신성교회_아파트" xfId="13421" xr:uid="{00000000-0005-0000-0000-00007A3D0000}"/>
    <cellStyle name="통_신성교회_에너지절약계획서(파주운정A14BL)" xfId="13422" xr:uid="{00000000-0005-0000-0000-00007B3D0000}"/>
    <cellStyle name="통_신성교회_제연계산서3BL" xfId="13423" xr:uid="{00000000-0005-0000-0000-00007C3D0000}"/>
    <cellStyle name="통_신성교회_제연계산서3BL_제연계산서4BL" xfId="13424" xr:uid="{00000000-0005-0000-0000-00007D3D0000}"/>
    <cellStyle name="통_아파트" xfId="13425" xr:uid="{00000000-0005-0000-0000-00007E3D0000}"/>
    <cellStyle name="통_에너지절약계획서(파주운정A14BL)" xfId="13426" xr:uid="{00000000-0005-0000-0000-00007F3D0000}"/>
    <cellStyle name="통_오수공" xfId="3303" xr:uid="{00000000-0005-0000-0000-0000803D0000}"/>
    <cellStyle name="통_오수공_2.중곡빗물펌프장토공(BOX구간)" xfId="3304" xr:uid="{00000000-0005-0000-0000-0000813D0000}"/>
    <cellStyle name="통_오수공_오수공" xfId="3305" xr:uid="{00000000-0005-0000-0000-0000823D0000}"/>
    <cellStyle name="통_오수공_오수공_2.중곡빗물펌프장토공(BOX구간)" xfId="3306" xr:uid="{00000000-0005-0000-0000-0000833D0000}"/>
    <cellStyle name="통_오수공_오수공1" xfId="3307" xr:uid="{00000000-0005-0000-0000-0000843D0000}"/>
    <cellStyle name="통_오수공_오수공1_2.중곡빗물펌프장토공(BOX구간)" xfId="3308" xr:uid="{00000000-0005-0000-0000-0000853D0000}"/>
    <cellStyle name="통_제연계산서4BL" xfId="13427" xr:uid="{00000000-0005-0000-0000-0000863D0000}"/>
    <cellStyle name="통_폐기물처리내역서" xfId="13428" xr:uid="{00000000-0005-0000-0000-0000873D0000}"/>
    <cellStyle name="통_폐기물처리내역서_변경내역서" xfId="13429" xr:uid="{00000000-0005-0000-0000-0000883D0000}"/>
    <cellStyle name="통_폐기물처리내역서_변경내역서4회" xfId="13430" xr:uid="{00000000-0005-0000-0000-0000893D0000}"/>
    <cellStyle name="통_폐기물처리내역서_중앙로폐기물내역서" xfId="13431" xr:uid="{00000000-0005-0000-0000-00008A3D0000}"/>
    <cellStyle name="통_폐기물처리내역서_중앙로폐기물내역서_변경내역서" xfId="13432" xr:uid="{00000000-0005-0000-0000-00008B3D0000}"/>
    <cellStyle name="통_폐기물처리내역서_중앙로폐기물내역서_변경내역서4회" xfId="13433" xr:uid="{00000000-0005-0000-0000-00008C3D0000}"/>
    <cellStyle name="통화 [" xfId="3309" xr:uid="{00000000-0005-0000-0000-00008D3D0000}"/>
    <cellStyle name="통화 [ 2" xfId="3310" xr:uid="{00000000-0005-0000-0000-00008E3D0000}"/>
    <cellStyle name="통화 [ 2 2" xfId="13435" xr:uid="{00000000-0005-0000-0000-00008F3D0000}"/>
    <cellStyle name="통화 [ 2 3" xfId="16252" xr:uid="{00000000-0005-0000-0000-0000903D0000}"/>
    <cellStyle name="통화 [ 2 4" xfId="16854" xr:uid="{00000000-0005-0000-0000-0000913D0000}"/>
    <cellStyle name="통화 [ 2 5" xfId="16725" xr:uid="{00000000-0005-0000-0000-0000923D0000}"/>
    <cellStyle name="통화 [ 2 6" xfId="14452" xr:uid="{00000000-0005-0000-0000-0000933D0000}"/>
    <cellStyle name="통화 [ 3" xfId="13434" xr:uid="{00000000-0005-0000-0000-0000943D0000}"/>
    <cellStyle name="통화 [0] 2" xfId="3311" xr:uid="{00000000-0005-0000-0000-0000953D0000}"/>
    <cellStyle name="통화 [0] 2 2" xfId="3312" xr:uid="{00000000-0005-0000-0000-0000963D0000}"/>
    <cellStyle name="통화 [0] 2 2 2" xfId="13438" xr:uid="{00000000-0005-0000-0000-0000973D0000}"/>
    <cellStyle name="통화 [0] 2 2 3" xfId="13437" xr:uid="{00000000-0005-0000-0000-0000983D0000}"/>
    <cellStyle name="통화 [0] 2 2 4" xfId="16254" xr:uid="{00000000-0005-0000-0000-0000993D0000}"/>
    <cellStyle name="통화 [0] 2 2 5" xfId="15104" xr:uid="{00000000-0005-0000-0000-00009A3D0000}"/>
    <cellStyle name="통화 [0] 2 2 6" xfId="14702" xr:uid="{00000000-0005-0000-0000-00009B3D0000}"/>
    <cellStyle name="통화 [0] 2 2 7" xfId="14454" xr:uid="{00000000-0005-0000-0000-00009C3D0000}"/>
    <cellStyle name="통화 [0] 2 3" xfId="7410" xr:uid="{00000000-0005-0000-0000-00009D3D0000}"/>
    <cellStyle name="통화 [0] 2 3 2" xfId="13439" xr:uid="{00000000-0005-0000-0000-00009E3D0000}"/>
    <cellStyle name="통화 [0] 2 3 3" xfId="16605" xr:uid="{00000000-0005-0000-0000-00009F3D0000}"/>
    <cellStyle name="통화 [0] 2 3 4" xfId="16758" xr:uid="{00000000-0005-0000-0000-0000A03D0000}"/>
    <cellStyle name="통화 [0] 2 3 5" xfId="16783" xr:uid="{00000000-0005-0000-0000-0000A13D0000}"/>
    <cellStyle name="통화 [0] 2 3 6" xfId="14689" xr:uid="{00000000-0005-0000-0000-0000A23D0000}"/>
    <cellStyle name="통화 [0] 2 4" xfId="13436" xr:uid="{00000000-0005-0000-0000-0000A33D0000}"/>
    <cellStyle name="통화 [0] 2 5" xfId="16253" xr:uid="{00000000-0005-0000-0000-0000A43D0000}"/>
    <cellStyle name="통화 [0] 2 6" xfId="16853" xr:uid="{00000000-0005-0000-0000-0000A53D0000}"/>
    <cellStyle name="통화 [0] 2 7" xfId="14701" xr:uid="{00000000-0005-0000-0000-0000A63D0000}"/>
    <cellStyle name="통화 [0] 2 8" xfId="14453" xr:uid="{00000000-0005-0000-0000-0000A73D0000}"/>
    <cellStyle name="통화 [0] 3" xfId="7411" xr:uid="{00000000-0005-0000-0000-0000A83D0000}"/>
    <cellStyle name="통화 [0] 3 2" xfId="13441" xr:uid="{00000000-0005-0000-0000-0000A93D0000}"/>
    <cellStyle name="통화 [0] 3 3" xfId="13440" xr:uid="{00000000-0005-0000-0000-0000AA3D0000}"/>
    <cellStyle name="통화 [0] 3 4" xfId="16606" xr:uid="{00000000-0005-0000-0000-0000AB3D0000}"/>
    <cellStyle name="통화 [0] 3 5" xfId="16524" xr:uid="{00000000-0005-0000-0000-0000AC3D0000}"/>
    <cellStyle name="통화 [0] 3 6" xfId="16521" xr:uid="{00000000-0005-0000-0000-0000AD3D0000}"/>
    <cellStyle name="통화 [0] 3 7" xfId="14690" xr:uid="{00000000-0005-0000-0000-0000AE3D0000}"/>
    <cellStyle name="통화 [0] 4" xfId="7409" xr:uid="{00000000-0005-0000-0000-0000AF3D0000}"/>
    <cellStyle name="통화 [0] 4 2" xfId="13443" xr:uid="{00000000-0005-0000-0000-0000B03D0000}"/>
    <cellStyle name="통화 [0] 4 3" xfId="13442" xr:uid="{00000000-0005-0000-0000-0000B13D0000}"/>
    <cellStyle name="통화 [0] 5" xfId="13444" xr:uid="{00000000-0005-0000-0000-0000B23D0000}"/>
    <cellStyle name="통화 [0㉝〸" xfId="7412" xr:uid="{00000000-0005-0000-0000-0000B33D0000}"/>
    <cellStyle name="통화 [0㉝〸 2" xfId="13445" xr:uid="{00000000-0005-0000-0000-0000B43D0000}"/>
    <cellStyle name="퍼센트" xfId="3313" xr:uid="{00000000-0005-0000-0000-0000B53D0000}"/>
    <cellStyle name="퍼센트 2" xfId="3314" xr:uid="{00000000-0005-0000-0000-0000B63D0000}"/>
    <cellStyle name="퍼센트 2 2" xfId="13448" xr:uid="{00000000-0005-0000-0000-0000B73D0000}"/>
    <cellStyle name="퍼센트 2 3" xfId="13449" xr:uid="{00000000-0005-0000-0000-0000B83D0000}"/>
    <cellStyle name="퍼센트 2 4" xfId="13450" xr:uid="{00000000-0005-0000-0000-0000B93D0000}"/>
    <cellStyle name="퍼센트 2 5" xfId="13447" xr:uid="{00000000-0005-0000-0000-0000BA3D0000}"/>
    <cellStyle name="퍼센트 3" xfId="7413" xr:uid="{00000000-0005-0000-0000-0000BB3D0000}"/>
    <cellStyle name="퍼센트 3 2" xfId="13451" xr:uid="{00000000-0005-0000-0000-0000BC3D0000}"/>
    <cellStyle name="퍼센트 4" xfId="13446" xr:uid="{00000000-0005-0000-0000-0000BD3D0000}"/>
    <cellStyle name="표" xfId="3315" xr:uid="{00000000-0005-0000-0000-0000BE3D0000}"/>
    <cellStyle name="표 2" xfId="3316" xr:uid="{00000000-0005-0000-0000-0000BF3D0000}"/>
    <cellStyle name="표 2 2" xfId="13453" xr:uid="{00000000-0005-0000-0000-0000C03D0000}"/>
    <cellStyle name="표 2 3" xfId="16255" xr:uid="{00000000-0005-0000-0000-0000C13D0000}"/>
    <cellStyle name="표 2 4" xfId="15103" xr:uid="{00000000-0005-0000-0000-0000C23D0000}"/>
    <cellStyle name="표 2 5" xfId="17267" xr:uid="{00000000-0005-0000-0000-0000C33D0000}"/>
    <cellStyle name="표 2 6" xfId="14455" xr:uid="{00000000-0005-0000-0000-0000C43D0000}"/>
    <cellStyle name="표 3" xfId="7414" xr:uid="{00000000-0005-0000-0000-0000C53D0000}"/>
    <cellStyle name="표 3 2" xfId="13454" xr:uid="{00000000-0005-0000-0000-0000C63D0000}"/>
    <cellStyle name="표 4" xfId="13455" xr:uid="{00000000-0005-0000-0000-0000C73D0000}"/>
    <cellStyle name="표 5" xfId="13452" xr:uid="{00000000-0005-0000-0000-0000C83D0000}"/>
    <cellStyle name="표(가는선,가운데,중앙)" xfId="3317" xr:uid="{00000000-0005-0000-0000-0000C93D0000}"/>
    <cellStyle name="표(가는선,가운데,중앙) 2" xfId="13456" xr:uid="{00000000-0005-0000-0000-0000CA3D0000}"/>
    <cellStyle name="표(가는선,왼쪽,중앙)" xfId="3318" xr:uid="{00000000-0005-0000-0000-0000CB3D0000}"/>
    <cellStyle name="표(가는선,왼쪽,중앙) 2" xfId="13457" xr:uid="{00000000-0005-0000-0000-0000CC3D0000}"/>
    <cellStyle name="표(세로쓰기)" xfId="3319" xr:uid="{00000000-0005-0000-0000-0000CD3D0000}"/>
    <cellStyle name="표(세로쓰기) 2" xfId="13458" xr:uid="{00000000-0005-0000-0000-0000CE3D0000}"/>
    <cellStyle name="표_0.주요자재및 총괄집계표" xfId="3320" xr:uid="{00000000-0005-0000-0000-0000CF3D0000}"/>
    <cellStyle name="표_0.주요자재및 총괄집계표 2" xfId="16256" xr:uid="{00000000-0005-0000-0000-0000D03D0000}"/>
    <cellStyle name="표_0.주요자재및 총괄집계표 3" xfId="15102" xr:uid="{00000000-0005-0000-0000-0000D13D0000}"/>
    <cellStyle name="표_0.주요자재및 총괄집계표 4" xfId="16604" xr:uid="{00000000-0005-0000-0000-0000D23D0000}"/>
    <cellStyle name="표_0.주요자재및 총괄집계표 5" xfId="14456" xr:uid="{00000000-0005-0000-0000-0000D33D0000}"/>
    <cellStyle name="표_01-토공_02-배수공" xfId="3321" xr:uid="{00000000-0005-0000-0000-0000D43D0000}"/>
    <cellStyle name="표_01-토공_02-배수공 2" xfId="13459" xr:uid="{00000000-0005-0000-0000-0000D53D0000}"/>
    <cellStyle name="표_01-토공_02-배수공_2.중곡빗물펌프장토공(BOX구간)" xfId="3322" xr:uid="{00000000-0005-0000-0000-0000D63D0000}"/>
    <cellStyle name="표_01-토공_02-배수공_남측토공" xfId="3323" xr:uid="{00000000-0005-0000-0000-0000D73D0000}"/>
    <cellStyle name="표_01-토공_02-배수공_남측토공_2.중곡빗물펌프장토공" xfId="3324" xr:uid="{00000000-0005-0000-0000-0000D83D0000}"/>
    <cellStyle name="표_01-토공_02-배수공_남측토공_천호대로남측준공수량(토공)" xfId="3325" xr:uid="{00000000-0005-0000-0000-0000D93D0000}"/>
    <cellStyle name="표_01-토공_02-배수공_내역서(상도동159번지,김주성)" xfId="13460" xr:uid="{00000000-0005-0000-0000-0000DA3D0000}"/>
    <cellStyle name="표_01-토공_02-배수공_변경내역서" xfId="13461" xr:uid="{00000000-0005-0000-0000-0000DB3D0000}"/>
    <cellStyle name="표_01-토공_02-배수공_변경내역서4회" xfId="13462" xr:uid="{00000000-0005-0000-0000-0000DC3D0000}"/>
    <cellStyle name="표_01-토공_02-배수공_설계서" xfId="13463" xr:uid="{00000000-0005-0000-0000-0000DD3D0000}"/>
    <cellStyle name="표_01-토공_02-배수공_토공" xfId="3326" xr:uid="{00000000-0005-0000-0000-0000DE3D0000}"/>
    <cellStyle name="표_01-토공_02-배수공_토공_2.중곡빗물펌프장토공" xfId="3327" xr:uid="{00000000-0005-0000-0000-0000DF3D0000}"/>
    <cellStyle name="표_01-토공_02-배수공_토공_세종대우회토공" xfId="3328" xr:uid="{00000000-0005-0000-0000-0000E03D0000}"/>
    <cellStyle name="표_01-토공_02-배수공_토공_오거리토공" xfId="3329" xr:uid="{00000000-0005-0000-0000-0000E13D0000}"/>
    <cellStyle name="표_01-토공_02-배수공_토공_중곡빗물펌프장토공" xfId="3330" xr:uid="{00000000-0005-0000-0000-0000E23D0000}"/>
    <cellStyle name="표_01-토공_02-배수공_토공_중곡빗물펌프장토공1" xfId="3331" xr:uid="{00000000-0005-0000-0000-0000E33D0000}"/>
    <cellStyle name="표_01-토공_02-배수공_토공_중곡펌프장토공1" xfId="3332" xr:uid="{00000000-0005-0000-0000-0000E43D0000}"/>
    <cellStyle name="표_01-토공_02-배수공_토공_천호대로남측준공수량(토공)" xfId="3333" xr:uid="{00000000-0005-0000-0000-0000E53D0000}"/>
    <cellStyle name="표_01-토공_02-배수공_토공_한국화장품토공" xfId="3334" xr:uid="{00000000-0005-0000-0000-0000E63D0000}"/>
    <cellStyle name="표_01-토공_02-배수공_폐기물처리내역서" xfId="13464" xr:uid="{00000000-0005-0000-0000-0000E73D0000}"/>
    <cellStyle name="표_01-토공_02-배수공_폐기물처리내역서_변경내역서" xfId="13465" xr:uid="{00000000-0005-0000-0000-0000E83D0000}"/>
    <cellStyle name="표_01-토공_02-배수공_폐기물처리내역서_변경내역서4회" xfId="13466" xr:uid="{00000000-0005-0000-0000-0000E93D0000}"/>
    <cellStyle name="표_01-토공_02-배수공_폐기물처리내역서_중앙로폐기물내역서" xfId="13467" xr:uid="{00000000-0005-0000-0000-0000EA3D0000}"/>
    <cellStyle name="표_01-토공_02-배수공_폐기물처리내역서_중앙로폐기물내역서_변경내역서" xfId="13468" xr:uid="{00000000-0005-0000-0000-0000EB3D0000}"/>
    <cellStyle name="표_01-토공_02-배수공_폐기물처리내역서_중앙로폐기물내역서_변경내역서4회" xfId="13469" xr:uid="{00000000-0005-0000-0000-0000EC3D0000}"/>
    <cellStyle name="표_02-배수공" xfId="3335" xr:uid="{00000000-0005-0000-0000-0000ED3D0000}"/>
    <cellStyle name="표_02-배수공 2" xfId="13470" xr:uid="{00000000-0005-0000-0000-0000EE3D0000}"/>
    <cellStyle name="표_02-배수공_02-반중력식옹벽" xfId="3336" xr:uid="{00000000-0005-0000-0000-0000EF3D0000}"/>
    <cellStyle name="표_02-배수공_02-반중력식옹벽 2" xfId="13471" xr:uid="{00000000-0005-0000-0000-0000F03D0000}"/>
    <cellStyle name="표_02-배수공_02-반중력식옹벽_2.중곡빗물펌프장토공(BOX구간)" xfId="3337" xr:uid="{00000000-0005-0000-0000-0000F13D0000}"/>
    <cellStyle name="표_02-배수공_02-반중력식옹벽_남측토공" xfId="3338" xr:uid="{00000000-0005-0000-0000-0000F23D0000}"/>
    <cellStyle name="표_02-배수공_02-반중력식옹벽_남측토공_2.중곡빗물펌프장토공" xfId="3339" xr:uid="{00000000-0005-0000-0000-0000F33D0000}"/>
    <cellStyle name="표_02-배수공_02-반중력식옹벽_남측토공_천호대로남측준공수량(토공)" xfId="3340" xr:uid="{00000000-0005-0000-0000-0000F43D0000}"/>
    <cellStyle name="표_02-배수공_02-반중력식옹벽_내역서(상도동159번지,김주성)" xfId="13472" xr:uid="{00000000-0005-0000-0000-0000F53D0000}"/>
    <cellStyle name="표_02-배수공_02-반중력식옹벽_설계서" xfId="13473" xr:uid="{00000000-0005-0000-0000-0000F63D0000}"/>
    <cellStyle name="표_02-배수공_02-반중력식옹벽_토공" xfId="3341" xr:uid="{00000000-0005-0000-0000-0000F73D0000}"/>
    <cellStyle name="표_02-배수공_02-반중력식옹벽_토공_2.중곡빗물펌프장토공" xfId="3342" xr:uid="{00000000-0005-0000-0000-0000F83D0000}"/>
    <cellStyle name="표_02-배수공_02-반중력식옹벽_토공_세종대우회토공" xfId="3343" xr:uid="{00000000-0005-0000-0000-0000F93D0000}"/>
    <cellStyle name="표_02-배수공_02-반중력식옹벽_토공_오거리토공" xfId="3344" xr:uid="{00000000-0005-0000-0000-0000FA3D0000}"/>
    <cellStyle name="표_02-배수공_02-반중력식옹벽_토공_중곡빗물펌프장토공" xfId="3345" xr:uid="{00000000-0005-0000-0000-0000FB3D0000}"/>
    <cellStyle name="표_02-배수공_02-반중력식옹벽_토공_중곡빗물펌프장토공1" xfId="3346" xr:uid="{00000000-0005-0000-0000-0000FC3D0000}"/>
    <cellStyle name="표_02-배수공_02-반중력식옹벽_토공_중곡펌프장토공1" xfId="3347" xr:uid="{00000000-0005-0000-0000-0000FD3D0000}"/>
    <cellStyle name="표_02-배수공_02-반중력식옹벽_토공_천호대로남측준공수량(토공)" xfId="3348" xr:uid="{00000000-0005-0000-0000-0000FE3D0000}"/>
    <cellStyle name="표_02-배수공_02-반중력식옹벽_토공_한국화장품토공" xfId="3349" xr:uid="{00000000-0005-0000-0000-0000FF3D0000}"/>
    <cellStyle name="표_02-배수공_02-배수공" xfId="3350" xr:uid="{00000000-0005-0000-0000-0000003E0000}"/>
    <cellStyle name="표_02-배수공_02-배수공 2" xfId="13474" xr:uid="{00000000-0005-0000-0000-0000013E0000}"/>
    <cellStyle name="표_02-배수공_02-배수공_2.중곡빗물펌프장토공(BOX구간)" xfId="3351" xr:uid="{00000000-0005-0000-0000-0000023E0000}"/>
    <cellStyle name="표_02-배수공_02-배수공_남측토공" xfId="3352" xr:uid="{00000000-0005-0000-0000-0000033E0000}"/>
    <cellStyle name="표_02-배수공_02-배수공_남측토공_2.중곡빗물펌프장토공" xfId="3353" xr:uid="{00000000-0005-0000-0000-0000043E0000}"/>
    <cellStyle name="표_02-배수공_02-배수공_남측토공_천호대로남측준공수량(토공)" xfId="3354" xr:uid="{00000000-0005-0000-0000-0000053E0000}"/>
    <cellStyle name="표_02-배수공_02-배수공_내역서(상도동159번지,김주성)" xfId="13475" xr:uid="{00000000-0005-0000-0000-0000063E0000}"/>
    <cellStyle name="표_02-배수공_02-배수공_변경내역서" xfId="13476" xr:uid="{00000000-0005-0000-0000-0000073E0000}"/>
    <cellStyle name="표_02-배수공_02-배수공_변경내역서4회" xfId="13477" xr:uid="{00000000-0005-0000-0000-0000083E0000}"/>
    <cellStyle name="표_02-배수공_02-배수공_설계서" xfId="13478" xr:uid="{00000000-0005-0000-0000-0000093E0000}"/>
    <cellStyle name="표_02-배수공_02-배수공_토공" xfId="3355" xr:uid="{00000000-0005-0000-0000-00000A3E0000}"/>
    <cellStyle name="표_02-배수공_02-배수공_토공_2.중곡빗물펌프장토공" xfId="3356" xr:uid="{00000000-0005-0000-0000-00000B3E0000}"/>
    <cellStyle name="표_02-배수공_02-배수공_토공_세종대우회토공" xfId="3357" xr:uid="{00000000-0005-0000-0000-00000C3E0000}"/>
    <cellStyle name="표_02-배수공_02-배수공_토공_오거리토공" xfId="3358" xr:uid="{00000000-0005-0000-0000-00000D3E0000}"/>
    <cellStyle name="표_02-배수공_02-배수공_토공_중곡빗물펌프장토공" xfId="3359" xr:uid="{00000000-0005-0000-0000-00000E3E0000}"/>
    <cellStyle name="표_02-배수공_02-배수공_토공_중곡빗물펌프장토공1" xfId="3360" xr:uid="{00000000-0005-0000-0000-00000F3E0000}"/>
    <cellStyle name="표_02-배수공_02-배수공_토공_중곡펌프장토공1" xfId="3361" xr:uid="{00000000-0005-0000-0000-0000103E0000}"/>
    <cellStyle name="표_02-배수공_02-배수공_토공_천호대로남측준공수량(토공)" xfId="3362" xr:uid="{00000000-0005-0000-0000-0000113E0000}"/>
    <cellStyle name="표_02-배수공_02-배수공_토공_한국화장품토공" xfId="3363" xr:uid="{00000000-0005-0000-0000-0000123E0000}"/>
    <cellStyle name="표_02-배수공_02-배수공_폐기물처리내역서" xfId="13479" xr:uid="{00000000-0005-0000-0000-0000133E0000}"/>
    <cellStyle name="표_02-배수공_02-배수공_폐기물처리내역서_변경내역서" xfId="13480" xr:uid="{00000000-0005-0000-0000-0000143E0000}"/>
    <cellStyle name="표_02-배수공_02-배수공_폐기물처리내역서_변경내역서4회" xfId="13481" xr:uid="{00000000-0005-0000-0000-0000153E0000}"/>
    <cellStyle name="표_02-배수공_02-배수공_폐기물처리내역서_중앙로폐기물내역서" xfId="13482" xr:uid="{00000000-0005-0000-0000-0000163E0000}"/>
    <cellStyle name="표_02-배수공_02-배수공_폐기물처리내역서_중앙로폐기물내역서_변경내역서" xfId="13483" xr:uid="{00000000-0005-0000-0000-0000173E0000}"/>
    <cellStyle name="표_02-배수공_02-배수공_폐기물처리내역서_중앙로폐기물내역서_변경내역서4회" xfId="13484" xr:uid="{00000000-0005-0000-0000-0000183E0000}"/>
    <cellStyle name="표_02-배수공_2.중곡빗물펌프장토공(BOX구간)" xfId="3364" xr:uid="{00000000-0005-0000-0000-0000193E0000}"/>
    <cellStyle name="표_02-배수공_가평조서" xfId="3365" xr:uid="{00000000-0005-0000-0000-00001A3E0000}"/>
    <cellStyle name="표_02-배수공_가평조서_2.중곡빗물펌프장토공(BOX구간)" xfId="3366" xr:uid="{00000000-0005-0000-0000-00001B3E0000}"/>
    <cellStyle name="표_02-배수공_남측토공" xfId="3367" xr:uid="{00000000-0005-0000-0000-00001C3E0000}"/>
    <cellStyle name="표_02-배수공_남측토공_2.중곡빗물펌프장토공" xfId="3368" xr:uid="{00000000-0005-0000-0000-00001D3E0000}"/>
    <cellStyle name="표_02-배수공_남측토공_천호대로남측준공수량(토공)" xfId="3369" xr:uid="{00000000-0005-0000-0000-00001E3E0000}"/>
    <cellStyle name="표_02-배수공_내역서(상도동159번지,김주성)" xfId="13485" xr:uid="{00000000-0005-0000-0000-00001F3E0000}"/>
    <cellStyle name="표_02-배수공_반중력" xfId="3370" xr:uid="{00000000-0005-0000-0000-0000203E0000}"/>
    <cellStyle name="표_02-배수공_반중력 2" xfId="13486" xr:uid="{00000000-0005-0000-0000-0000213E0000}"/>
    <cellStyle name="표_02-배수공_반중력_2.중곡빗물펌프장토공(BOX구간)" xfId="3371" xr:uid="{00000000-0005-0000-0000-0000223E0000}"/>
    <cellStyle name="표_02-배수공_반중력_남측토공" xfId="3372" xr:uid="{00000000-0005-0000-0000-0000233E0000}"/>
    <cellStyle name="표_02-배수공_반중력_남측토공_2.중곡빗물펌프장토공" xfId="3373" xr:uid="{00000000-0005-0000-0000-0000243E0000}"/>
    <cellStyle name="표_02-배수공_반중력_남측토공_천호대로남측준공수량(토공)" xfId="3374" xr:uid="{00000000-0005-0000-0000-0000253E0000}"/>
    <cellStyle name="표_02-배수공_반중력_내역서(상도동159번지,김주성)" xfId="13487" xr:uid="{00000000-0005-0000-0000-0000263E0000}"/>
    <cellStyle name="표_02-배수공_반중력_설계서" xfId="13488" xr:uid="{00000000-0005-0000-0000-0000273E0000}"/>
    <cellStyle name="표_02-배수공_반중력_토공" xfId="3375" xr:uid="{00000000-0005-0000-0000-0000283E0000}"/>
    <cellStyle name="표_02-배수공_반중력_토공_2.중곡빗물펌프장토공" xfId="3376" xr:uid="{00000000-0005-0000-0000-0000293E0000}"/>
    <cellStyle name="표_02-배수공_반중력_토공_세종대우회토공" xfId="3377" xr:uid="{00000000-0005-0000-0000-00002A3E0000}"/>
    <cellStyle name="표_02-배수공_반중력_토공_오거리토공" xfId="3378" xr:uid="{00000000-0005-0000-0000-00002B3E0000}"/>
    <cellStyle name="표_02-배수공_반중력_토공_중곡빗물펌프장토공" xfId="3379" xr:uid="{00000000-0005-0000-0000-00002C3E0000}"/>
    <cellStyle name="표_02-배수공_반중력_토공_중곡빗물펌프장토공1" xfId="3380" xr:uid="{00000000-0005-0000-0000-00002D3E0000}"/>
    <cellStyle name="표_02-배수공_반중력_토공_중곡펌프장토공1" xfId="3381" xr:uid="{00000000-0005-0000-0000-00002E3E0000}"/>
    <cellStyle name="표_02-배수공_반중력_토공_천호대로남측준공수량(토공)" xfId="3382" xr:uid="{00000000-0005-0000-0000-00002F3E0000}"/>
    <cellStyle name="표_02-배수공_반중력_토공_한국화장품토공" xfId="3383" xr:uid="{00000000-0005-0000-0000-0000303E0000}"/>
    <cellStyle name="표_02-배수공_변경내역서" xfId="13489" xr:uid="{00000000-0005-0000-0000-0000313E0000}"/>
    <cellStyle name="표_02-배수공_변경내역서4회" xfId="13490" xr:uid="{00000000-0005-0000-0000-0000323E0000}"/>
    <cellStyle name="표_02-배수공_설계서" xfId="13491" xr:uid="{00000000-0005-0000-0000-0000333E0000}"/>
    <cellStyle name="표_02-배수공_옹벽" xfId="3384" xr:uid="{00000000-0005-0000-0000-0000343E0000}"/>
    <cellStyle name="표_02-배수공_옹벽_2.중곡빗물펌프장토공(BOX구간)" xfId="3385" xr:uid="{00000000-0005-0000-0000-0000353E0000}"/>
    <cellStyle name="표_02-배수공_토공" xfId="3386" xr:uid="{00000000-0005-0000-0000-0000363E0000}"/>
    <cellStyle name="표_02-배수공_토공_2.중곡빗물펌프장토공" xfId="3387" xr:uid="{00000000-0005-0000-0000-0000373E0000}"/>
    <cellStyle name="표_02-배수공_토공_세종대우회토공" xfId="3388" xr:uid="{00000000-0005-0000-0000-0000383E0000}"/>
    <cellStyle name="표_02-배수공_토공_오거리토공" xfId="3389" xr:uid="{00000000-0005-0000-0000-0000393E0000}"/>
    <cellStyle name="표_02-배수공_토공_중곡빗물펌프장토공" xfId="3390" xr:uid="{00000000-0005-0000-0000-00003A3E0000}"/>
    <cellStyle name="표_02-배수공_토공_중곡빗물펌프장토공1" xfId="3391" xr:uid="{00000000-0005-0000-0000-00003B3E0000}"/>
    <cellStyle name="표_02-배수공_토공_중곡펌프장토공1" xfId="3392" xr:uid="{00000000-0005-0000-0000-00003C3E0000}"/>
    <cellStyle name="표_02-배수공_토공_천호대로남측준공수량(토공)" xfId="3393" xr:uid="{00000000-0005-0000-0000-00003D3E0000}"/>
    <cellStyle name="표_02-배수공_토공_한국화장품토공" xfId="3394" xr:uid="{00000000-0005-0000-0000-00003E3E0000}"/>
    <cellStyle name="표_02-배수공_폐기물처리내역서" xfId="13492" xr:uid="{00000000-0005-0000-0000-00003F3E0000}"/>
    <cellStyle name="표_02-배수공_폐기물처리내역서_변경내역서" xfId="13493" xr:uid="{00000000-0005-0000-0000-0000403E0000}"/>
    <cellStyle name="표_02-배수공_폐기물처리내역서_변경내역서4회" xfId="13494" xr:uid="{00000000-0005-0000-0000-0000413E0000}"/>
    <cellStyle name="표_02-배수공_폐기물처리내역서_중앙로폐기물내역서" xfId="13495" xr:uid="{00000000-0005-0000-0000-0000423E0000}"/>
    <cellStyle name="표_02-배수공_폐기물처리내역서_중앙로폐기물내역서_변경내역서" xfId="13496" xr:uid="{00000000-0005-0000-0000-0000433E0000}"/>
    <cellStyle name="표_02-배수공_폐기물처리내역서_중앙로폐기물내역서_변경내역서4회" xfId="13497" xr:uid="{00000000-0005-0000-0000-0000443E0000}"/>
    <cellStyle name="표_02-배수공_포장조서" xfId="3395" xr:uid="{00000000-0005-0000-0000-0000453E0000}"/>
    <cellStyle name="표_02-배수공_포장조서_2.중곡빗물펌프장토공(BOX구간)" xfId="3396" xr:uid="{00000000-0005-0000-0000-0000463E0000}"/>
    <cellStyle name="표_04-3.B-LINE" xfId="3397" xr:uid="{00000000-0005-0000-0000-0000473E0000}"/>
    <cellStyle name="표_04-3.B-LINE 2" xfId="16258" xr:uid="{00000000-0005-0000-0000-0000483E0000}"/>
    <cellStyle name="표_04-3.B-LINE 3" xfId="15100" xr:uid="{00000000-0005-0000-0000-0000493E0000}"/>
    <cellStyle name="표_04-3.B-LINE 4" xfId="15728" xr:uid="{00000000-0005-0000-0000-00004A3E0000}"/>
    <cellStyle name="표_04-3.B-LINE 5" xfId="14457" xr:uid="{00000000-0005-0000-0000-00004B3E0000}"/>
    <cellStyle name="표_04-포장공_02-배수공" xfId="3398" xr:uid="{00000000-0005-0000-0000-00004C3E0000}"/>
    <cellStyle name="표_04-포장공_02-배수공 2" xfId="13498" xr:uid="{00000000-0005-0000-0000-00004D3E0000}"/>
    <cellStyle name="표_04-포장공_02-배수공_2.중곡빗물펌프장토공(BOX구간)" xfId="3399" xr:uid="{00000000-0005-0000-0000-00004E3E0000}"/>
    <cellStyle name="표_04-포장공_02-배수공_남측토공" xfId="3400" xr:uid="{00000000-0005-0000-0000-00004F3E0000}"/>
    <cellStyle name="표_04-포장공_02-배수공_남측토공_2.중곡빗물펌프장토공" xfId="3401" xr:uid="{00000000-0005-0000-0000-0000503E0000}"/>
    <cellStyle name="표_04-포장공_02-배수공_남측토공_천호대로남측준공수량(토공)" xfId="3402" xr:uid="{00000000-0005-0000-0000-0000513E0000}"/>
    <cellStyle name="표_04-포장공_02-배수공_내역서(상도동159번지,김주성)" xfId="13499" xr:uid="{00000000-0005-0000-0000-0000523E0000}"/>
    <cellStyle name="표_04-포장공_02-배수공_변경내역서" xfId="13500" xr:uid="{00000000-0005-0000-0000-0000533E0000}"/>
    <cellStyle name="표_04-포장공_02-배수공_변경내역서4회" xfId="13501" xr:uid="{00000000-0005-0000-0000-0000543E0000}"/>
    <cellStyle name="표_04-포장공_02-배수공_설계서" xfId="13502" xr:uid="{00000000-0005-0000-0000-0000553E0000}"/>
    <cellStyle name="표_04-포장공_02-배수공_토공" xfId="3403" xr:uid="{00000000-0005-0000-0000-0000563E0000}"/>
    <cellStyle name="표_04-포장공_02-배수공_토공_2.중곡빗물펌프장토공" xfId="3404" xr:uid="{00000000-0005-0000-0000-0000573E0000}"/>
    <cellStyle name="표_04-포장공_02-배수공_토공_세종대우회토공" xfId="3405" xr:uid="{00000000-0005-0000-0000-0000583E0000}"/>
    <cellStyle name="표_04-포장공_02-배수공_토공_오거리토공" xfId="3406" xr:uid="{00000000-0005-0000-0000-0000593E0000}"/>
    <cellStyle name="표_04-포장공_02-배수공_토공_중곡빗물펌프장토공" xfId="3407" xr:uid="{00000000-0005-0000-0000-00005A3E0000}"/>
    <cellStyle name="표_04-포장공_02-배수공_토공_중곡빗물펌프장토공1" xfId="3408" xr:uid="{00000000-0005-0000-0000-00005B3E0000}"/>
    <cellStyle name="표_04-포장공_02-배수공_토공_중곡펌프장토공1" xfId="3409" xr:uid="{00000000-0005-0000-0000-00005C3E0000}"/>
    <cellStyle name="표_04-포장공_02-배수공_토공_천호대로남측준공수량(토공)" xfId="3410" xr:uid="{00000000-0005-0000-0000-00005D3E0000}"/>
    <cellStyle name="표_04-포장공_02-배수공_토공_한국화장품토공" xfId="3411" xr:uid="{00000000-0005-0000-0000-00005E3E0000}"/>
    <cellStyle name="표_04-포장공_02-배수공_폐기물처리내역서" xfId="13503" xr:uid="{00000000-0005-0000-0000-00005F3E0000}"/>
    <cellStyle name="표_04-포장공_02-배수공_폐기물처리내역서_변경내역서" xfId="13504" xr:uid="{00000000-0005-0000-0000-0000603E0000}"/>
    <cellStyle name="표_04-포장공_02-배수공_폐기물처리내역서_변경내역서4회" xfId="13505" xr:uid="{00000000-0005-0000-0000-0000613E0000}"/>
    <cellStyle name="표_04-포장공_02-배수공_폐기물처리내역서_중앙로폐기물내역서" xfId="13506" xr:uid="{00000000-0005-0000-0000-0000623E0000}"/>
    <cellStyle name="표_04-포장공_02-배수공_폐기물처리내역서_중앙로폐기물내역서_변경내역서" xfId="13507" xr:uid="{00000000-0005-0000-0000-0000633E0000}"/>
    <cellStyle name="표_04-포장공_02-배수공_폐기물처리내역서_중앙로폐기물내역서_변경내역서4회" xfId="13508" xr:uid="{00000000-0005-0000-0000-0000643E0000}"/>
    <cellStyle name="표_05.구내배관토공" xfId="3412" xr:uid="{00000000-0005-0000-0000-0000653E0000}"/>
    <cellStyle name="표_05.구내배관토공 2" xfId="16259" xr:uid="{00000000-0005-0000-0000-0000663E0000}"/>
    <cellStyle name="표_05.구내배관토공 3" xfId="16852" xr:uid="{00000000-0005-0000-0000-0000673E0000}"/>
    <cellStyle name="표_05.구내배관토공 4" xfId="16726" xr:uid="{00000000-0005-0000-0000-0000683E0000}"/>
    <cellStyle name="표_05.구내배관토공 5" xfId="14458" xr:uid="{00000000-0005-0000-0000-0000693E0000}"/>
    <cellStyle name="표_06-부대공_02-배수공" xfId="3413" xr:uid="{00000000-0005-0000-0000-00006A3E0000}"/>
    <cellStyle name="표_06-부대공_02-배수공 2" xfId="13509" xr:uid="{00000000-0005-0000-0000-00006B3E0000}"/>
    <cellStyle name="표_06-부대공_02-배수공_2.중곡빗물펌프장토공(BOX구간)" xfId="3414" xr:uid="{00000000-0005-0000-0000-00006C3E0000}"/>
    <cellStyle name="표_06-부대공_02-배수공_남측토공" xfId="3415" xr:uid="{00000000-0005-0000-0000-00006D3E0000}"/>
    <cellStyle name="표_06-부대공_02-배수공_남측토공_2.중곡빗물펌프장토공" xfId="3416" xr:uid="{00000000-0005-0000-0000-00006E3E0000}"/>
    <cellStyle name="표_06-부대공_02-배수공_남측토공_천호대로남측준공수량(토공)" xfId="3417" xr:uid="{00000000-0005-0000-0000-00006F3E0000}"/>
    <cellStyle name="표_06-부대공_02-배수공_내역서(상도동159번지,김주성)" xfId="13510" xr:uid="{00000000-0005-0000-0000-0000703E0000}"/>
    <cellStyle name="표_06-부대공_02-배수공_변경내역서" xfId="13511" xr:uid="{00000000-0005-0000-0000-0000713E0000}"/>
    <cellStyle name="표_06-부대공_02-배수공_변경내역서4회" xfId="13512" xr:uid="{00000000-0005-0000-0000-0000723E0000}"/>
    <cellStyle name="표_06-부대공_02-배수공_설계서" xfId="13513" xr:uid="{00000000-0005-0000-0000-0000733E0000}"/>
    <cellStyle name="표_06-부대공_02-배수공_토공" xfId="3418" xr:uid="{00000000-0005-0000-0000-0000743E0000}"/>
    <cellStyle name="표_06-부대공_02-배수공_토공_2.중곡빗물펌프장토공" xfId="3419" xr:uid="{00000000-0005-0000-0000-0000753E0000}"/>
    <cellStyle name="표_06-부대공_02-배수공_토공_세종대우회토공" xfId="3420" xr:uid="{00000000-0005-0000-0000-0000763E0000}"/>
    <cellStyle name="표_06-부대공_02-배수공_토공_오거리토공" xfId="3421" xr:uid="{00000000-0005-0000-0000-0000773E0000}"/>
    <cellStyle name="표_06-부대공_02-배수공_토공_중곡빗물펌프장토공" xfId="3422" xr:uid="{00000000-0005-0000-0000-0000783E0000}"/>
    <cellStyle name="표_06-부대공_02-배수공_토공_중곡빗물펌프장토공1" xfId="3423" xr:uid="{00000000-0005-0000-0000-0000793E0000}"/>
    <cellStyle name="표_06-부대공_02-배수공_토공_중곡펌프장토공1" xfId="3424" xr:uid="{00000000-0005-0000-0000-00007A3E0000}"/>
    <cellStyle name="표_06-부대공_02-배수공_토공_천호대로남측준공수량(토공)" xfId="3425" xr:uid="{00000000-0005-0000-0000-00007B3E0000}"/>
    <cellStyle name="표_06-부대공_02-배수공_토공_한국화장품토공" xfId="3426" xr:uid="{00000000-0005-0000-0000-00007C3E0000}"/>
    <cellStyle name="표_06-부대공_02-배수공_폐기물처리내역서" xfId="13514" xr:uid="{00000000-0005-0000-0000-00007D3E0000}"/>
    <cellStyle name="표_06-부대공_02-배수공_폐기물처리내역서_변경내역서" xfId="13515" xr:uid="{00000000-0005-0000-0000-00007E3E0000}"/>
    <cellStyle name="표_06-부대공_02-배수공_폐기물처리내역서_변경내역서4회" xfId="13516" xr:uid="{00000000-0005-0000-0000-00007F3E0000}"/>
    <cellStyle name="표_06-부대공_02-배수공_폐기물처리내역서_중앙로폐기물내역서" xfId="13517" xr:uid="{00000000-0005-0000-0000-0000803E0000}"/>
    <cellStyle name="표_06-부대공_02-배수공_폐기물처리내역서_중앙로폐기물내역서_변경내역서" xfId="13518" xr:uid="{00000000-0005-0000-0000-0000813E0000}"/>
    <cellStyle name="표_06-부대공_02-배수공_폐기물처리내역서_중앙로폐기물내역서_변경내역서4회" xfId="13519" xr:uid="{00000000-0005-0000-0000-0000823E0000}"/>
    <cellStyle name="표_1.처리장토공(0705)" xfId="3427" xr:uid="{00000000-0005-0000-0000-0000833E0000}"/>
    <cellStyle name="표_1.처리장토공(0705) 2" xfId="16260" xr:uid="{00000000-0005-0000-0000-0000843E0000}"/>
    <cellStyle name="표_1.처리장토공(0705) 3" xfId="15099" xr:uid="{00000000-0005-0000-0000-0000853E0000}"/>
    <cellStyle name="표_1.처리장토공(0705) 4" xfId="15729" xr:uid="{00000000-0005-0000-0000-0000863E0000}"/>
    <cellStyle name="표_1.처리장토공(0705) 5" xfId="14459" xr:uid="{00000000-0005-0000-0000-0000873E0000}"/>
    <cellStyle name="표_1.토공" xfId="3428" xr:uid="{00000000-0005-0000-0000-0000883E0000}"/>
    <cellStyle name="표_1.토공 2" xfId="16261" xr:uid="{00000000-0005-0000-0000-0000893E0000}"/>
    <cellStyle name="표_1.토공 3" xfId="15098" xr:uid="{00000000-0005-0000-0000-00008A3E0000}"/>
    <cellStyle name="표_1.토공 4" xfId="15730" xr:uid="{00000000-0005-0000-0000-00008B3E0000}"/>
    <cellStyle name="표_1.토공 5" xfId="14460" xr:uid="{00000000-0005-0000-0000-00008C3E0000}"/>
    <cellStyle name="표_1.토공(0724)" xfId="3429" xr:uid="{00000000-0005-0000-0000-00008D3E0000}"/>
    <cellStyle name="표_1.토공(0724) 2" xfId="16262" xr:uid="{00000000-0005-0000-0000-00008E3E0000}"/>
    <cellStyle name="표_1.토공(0724) 3" xfId="16851" xr:uid="{00000000-0005-0000-0000-00008F3E0000}"/>
    <cellStyle name="표_1.토공(0724) 4" xfId="15731" xr:uid="{00000000-0005-0000-0000-0000903E0000}"/>
    <cellStyle name="표_1.토공(0724) 5" xfId="14461" xr:uid="{00000000-0005-0000-0000-0000913E0000}"/>
    <cellStyle name="표_1.토공(음성)" xfId="3430" xr:uid="{00000000-0005-0000-0000-0000923E0000}"/>
    <cellStyle name="표_1.토공(음성) 2" xfId="16263" xr:uid="{00000000-0005-0000-0000-0000933E0000}"/>
    <cellStyle name="표_1.토공(음성) 3" xfId="15097" xr:uid="{00000000-0005-0000-0000-0000943E0000}"/>
    <cellStyle name="표_1.토공(음성) 4" xfId="16727" xr:uid="{00000000-0005-0000-0000-0000953E0000}"/>
    <cellStyle name="표_1.토공(음성) 5" xfId="14462" xr:uid="{00000000-0005-0000-0000-0000963E0000}"/>
    <cellStyle name="표_2.중곡빗물펌프장토공(BOX구간)" xfId="3431" xr:uid="{00000000-0005-0000-0000-0000973E0000}"/>
    <cellStyle name="표_2.토공" xfId="3432" xr:uid="{00000000-0005-0000-0000-0000983E0000}"/>
    <cellStyle name="표_2.토공 2" xfId="16264" xr:uid="{00000000-0005-0000-0000-0000993E0000}"/>
    <cellStyle name="표_2.토공 3" xfId="15096" xr:uid="{00000000-0005-0000-0000-00009A3E0000}"/>
    <cellStyle name="표_2.토공 4" xfId="17268" xr:uid="{00000000-0005-0000-0000-00009B3E0000}"/>
    <cellStyle name="표_2.토공 5" xfId="14463" xr:uid="{00000000-0005-0000-0000-00009C3E0000}"/>
    <cellStyle name="표_2.토공_04-3.B-LINE" xfId="3433" xr:uid="{00000000-0005-0000-0000-00009D3E0000}"/>
    <cellStyle name="표_2.토공_04-3.B-LINE 2" xfId="16265" xr:uid="{00000000-0005-0000-0000-00009E3E0000}"/>
    <cellStyle name="표_2.토공_04-3.B-LINE 3" xfId="15095" xr:uid="{00000000-0005-0000-0000-00009F3E0000}"/>
    <cellStyle name="표_2.토공_04-3.B-LINE 4" xfId="17269" xr:uid="{00000000-0005-0000-0000-0000A03E0000}"/>
    <cellStyle name="표_2.토공_04-3.B-LINE 5" xfId="14464" xr:uid="{00000000-0005-0000-0000-0000A13E0000}"/>
    <cellStyle name="표_2.토공_4.하수공" xfId="3434" xr:uid="{00000000-0005-0000-0000-0000A23E0000}"/>
    <cellStyle name="표_2.토공_4.하수공 2" xfId="16266" xr:uid="{00000000-0005-0000-0000-0000A33E0000}"/>
    <cellStyle name="표_2.토공_4.하수공 3" xfId="15094" xr:uid="{00000000-0005-0000-0000-0000A43E0000}"/>
    <cellStyle name="표_2.토공_4.하수공 4" xfId="15732" xr:uid="{00000000-0005-0000-0000-0000A53E0000}"/>
    <cellStyle name="표_2.토공_4.하수공 5" xfId="14465" xr:uid="{00000000-0005-0000-0000-0000A63E0000}"/>
    <cellStyle name="표_2.토공_4.하수공_04-3.B-LINE" xfId="3435" xr:uid="{00000000-0005-0000-0000-0000A73E0000}"/>
    <cellStyle name="표_2.토공_4.하수공_04-3.B-LINE 2" xfId="16267" xr:uid="{00000000-0005-0000-0000-0000A83E0000}"/>
    <cellStyle name="표_2.토공_4.하수공_04-3.B-LINE 3" xfId="15093" xr:uid="{00000000-0005-0000-0000-0000A93E0000}"/>
    <cellStyle name="표_2.토공_4.하수공_04-3.B-LINE 4" xfId="15733" xr:uid="{00000000-0005-0000-0000-0000AA3E0000}"/>
    <cellStyle name="표_2.토공_4.하수공_04-3.B-LINE 5" xfId="14466" xr:uid="{00000000-0005-0000-0000-0000AB3E0000}"/>
    <cellStyle name="표_3.구내배관공" xfId="3436" xr:uid="{00000000-0005-0000-0000-0000AC3E0000}"/>
    <cellStyle name="표_3.구내배관공 2" xfId="16268" xr:uid="{00000000-0005-0000-0000-0000AD3E0000}"/>
    <cellStyle name="표_3.구내배관공 3" xfId="15092" xr:uid="{00000000-0005-0000-0000-0000AE3E0000}"/>
    <cellStyle name="표_3.구내배관공 4" xfId="15734" xr:uid="{00000000-0005-0000-0000-0000AF3E0000}"/>
    <cellStyle name="표_3.구내배관공 5" xfId="14467" xr:uid="{00000000-0005-0000-0000-0000B03E0000}"/>
    <cellStyle name="표_3.포장공" xfId="3437" xr:uid="{00000000-0005-0000-0000-0000B13E0000}"/>
    <cellStyle name="표_3.포장공 2" xfId="16269" xr:uid="{00000000-0005-0000-0000-0000B23E0000}"/>
    <cellStyle name="표_3.포장공 3" xfId="15091" xr:uid="{00000000-0005-0000-0000-0000B33E0000}"/>
    <cellStyle name="표_3.포장공 4" xfId="15735" xr:uid="{00000000-0005-0000-0000-0000B43E0000}"/>
    <cellStyle name="표_3.포장공 5" xfId="14468" xr:uid="{00000000-0005-0000-0000-0000B53E0000}"/>
    <cellStyle name="표_3.포장공_04-3.B-LINE" xfId="3438" xr:uid="{00000000-0005-0000-0000-0000B63E0000}"/>
    <cellStyle name="표_3.포장공_04-3.B-LINE 2" xfId="16270" xr:uid="{00000000-0005-0000-0000-0000B73E0000}"/>
    <cellStyle name="표_3.포장공_04-3.B-LINE 3" xfId="15090" xr:uid="{00000000-0005-0000-0000-0000B83E0000}"/>
    <cellStyle name="표_3.포장공_04-3.B-LINE 4" xfId="15736" xr:uid="{00000000-0005-0000-0000-0000B93E0000}"/>
    <cellStyle name="표_3.포장공_04-3.B-LINE 5" xfId="14469" xr:uid="{00000000-0005-0000-0000-0000BA3E0000}"/>
    <cellStyle name="표_3.포장공_4.하수공" xfId="3439" xr:uid="{00000000-0005-0000-0000-0000BB3E0000}"/>
    <cellStyle name="표_3.포장공_4.하수공 2" xfId="16271" xr:uid="{00000000-0005-0000-0000-0000BC3E0000}"/>
    <cellStyle name="표_3.포장공_4.하수공 3" xfId="15089" xr:uid="{00000000-0005-0000-0000-0000BD3E0000}"/>
    <cellStyle name="표_3.포장공_4.하수공 4" xfId="15737" xr:uid="{00000000-0005-0000-0000-0000BE3E0000}"/>
    <cellStyle name="표_3.포장공_4.하수공 5" xfId="14470" xr:uid="{00000000-0005-0000-0000-0000BF3E0000}"/>
    <cellStyle name="표_3.포장공_4.하수공_04-3.B-LINE" xfId="3440" xr:uid="{00000000-0005-0000-0000-0000C03E0000}"/>
    <cellStyle name="표_3.포장공_4.하수공_04-3.B-LINE 2" xfId="16272" xr:uid="{00000000-0005-0000-0000-0000C13E0000}"/>
    <cellStyle name="표_3.포장공_4.하수공_04-3.B-LINE 3" xfId="15088" xr:uid="{00000000-0005-0000-0000-0000C23E0000}"/>
    <cellStyle name="표_3.포장공_4.하수공_04-3.B-LINE 4" xfId="15738" xr:uid="{00000000-0005-0000-0000-0000C33E0000}"/>
    <cellStyle name="표_3.포장공_4.하수공_04-3.B-LINE 5" xfId="14471" xr:uid="{00000000-0005-0000-0000-0000C43E0000}"/>
    <cellStyle name="표_4.부대공" xfId="3441" xr:uid="{00000000-0005-0000-0000-0000C53E0000}"/>
    <cellStyle name="표_4.부대공 2" xfId="16273" xr:uid="{00000000-0005-0000-0000-0000C63E0000}"/>
    <cellStyle name="표_4.부대공 3" xfId="15087" xr:uid="{00000000-0005-0000-0000-0000C73E0000}"/>
    <cellStyle name="표_4.부대공 4" xfId="15739" xr:uid="{00000000-0005-0000-0000-0000C83E0000}"/>
    <cellStyle name="표_4.부대공 5" xfId="14472" xr:uid="{00000000-0005-0000-0000-0000C93E0000}"/>
    <cellStyle name="표_4.부대공_0.주요자재및 총괄집계표" xfId="3442" xr:uid="{00000000-0005-0000-0000-0000CA3E0000}"/>
    <cellStyle name="표_4.부대공_0.주요자재및 총괄집계표 2" xfId="16274" xr:uid="{00000000-0005-0000-0000-0000CB3E0000}"/>
    <cellStyle name="표_4.부대공_0.주요자재및 총괄집계표 3" xfId="15086" xr:uid="{00000000-0005-0000-0000-0000CC3E0000}"/>
    <cellStyle name="표_4.부대공_0.주요자재및 총괄집계표 4" xfId="15740" xr:uid="{00000000-0005-0000-0000-0000CD3E0000}"/>
    <cellStyle name="표_4.부대공_0.주요자재및 총괄집계표 5" xfId="14473" xr:uid="{00000000-0005-0000-0000-0000CE3E0000}"/>
    <cellStyle name="표_4.부대공_04-3.B-LINE" xfId="3443" xr:uid="{00000000-0005-0000-0000-0000CF3E0000}"/>
    <cellStyle name="표_4.부대공_04-3.B-LINE 2" xfId="16275" xr:uid="{00000000-0005-0000-0000-0000D03E0000}"/>
    <cellStyle name="표_4.부대공_04-3.B-LINE 3" xfId="15085" xr:uid="{00000000-0005-0000-0000-0000D13E0000}"/>
    <cellStyle name="표_4.부대공_04-3.B-LINE 4" xfId="15741" xr:uid="{00000000-0005-0000-0000-0000D23E0000}"/>
    <cellStyle name="표_4.부대공_04-3.B-LINE 5" xfId="14474" xr:uid="{00000000-0005-0000-0000-0000D33E0000}"/>
    <cellStyle name="표_4.부대공_05.구내배관토공" xfId="3444" xr:uid="{00000000-0005-0000-0000-0000D43E0000}"/>
    <cellStyle name="표_4.부대공_05.구내배관토공 2" xfId="16276" xr:uid="{00000000-0005-0000-0000-0000D53E0000}"/>
    <cellStyle name="표_4.부대공_05.구내배관토공 3" xfId="15084" xr:uid="{00000000-0005-0000-0000-0000D63E0000}"/>
    <cellStyle name="표_4.부대공_05.구내배관토공 4" xfId="15742" xr:uid="{00000000-0005-0000-0000-0000D73E0000}"/>
    <cellStyle name="표_4.부대공_05.구내배관토공 5" xfId="14475" xr:uid="{00000000-0005-0000-0000-0000D83E0000}"/>
    <cellStyle name="표_4.부대공_1.처리장토공(0705)" xfId="3445" xr:uid="{00000000-0005-0000-0000-0000D93E0000}"/>
    <cellStyle name="표_4.부대공_1.처리장토공(0705) 2" xfId="16277" xr:uid="{00000000-0005-0000-0000-0000DA3E0000}"/>
    <cellStyle name="표_4.부대공_1.처리장토공(0705) 3" xfId="15083" xr:uid="{00000000-0005-0000-0000-0000DB3E0000}"/>
    <cellStyle name="표_4.부대공_1.처리장토공(0705) 4" xfId="15743" xr:uid="{00000000-0005-0000-0000-0000DC3E0000}"/>
    <cellStyle name="표_4.부대공_1.처리장토공(0705) 5" xfId="14476" xr:uid="{00000000-0005-0000-0000-0000DD3E0000}"/>
    <cellStyle name="표_4.부대공_1.토공" xfId="3446" xr:uid="{00000000-0005-0000-0000-0000DE3E0000}"/>
    <cellStyle name="표_4.부대공_1.토공 2" xfId="16278" xr:uid="{00000000-0005-0000-0000-0000DF3E0000}"/>
    <cellStyle name="표_4.부대공_1.토공 3" xfId="15082" xr:uid="{00000000-0005-0000-0000-0000E03E0000}"/>
    <cellStyle name="표_4.부대공_1.토공 4" xfId="15744" xr:uid="{00000000-0005-0000-0000-0000E13E0000}"/>
    <cellStyle name="표_4.부대공_1.토공 5" xfId="14477" xr:uid="{00000000-0005-0000-0000-0000E23E0000}"/>
    <cellStyle name="표_4.부대공_1.토공(0724)" xfId="3447" xr:uid="{00000000-0005-0000-0000-0000E33E0000}"/>
    <cellStyle name="표_4.부대공_1.토공(0724) 2" xfId="16279" xr:uid="{00000000-0005-0000-0000-0000E43E0000}"/>
    <cellStyle name="표_4.부대공_1.토공(0724) 3" xfId="15081" xr:uid="{00000000-0005-0000-0000-0000E53E0000}"/>
    <cellStyle name="표_4.부대공_1.토공(0724) 4" xfId="15745" xr:uid="{00000000-0005-0000-0000-0000E63E0000}"/>
    <cellStyle name="표_4.부대공_1.토공(0724) 5" xfId="14478" xr:uid="{00000000-0005-0000-0000-0000E73E0000}"/>
    <cellStyle name="표_4.부대공_1.토공(음성)" xfId="3448" xr:uid="{00000000-0005-0000-0000-0000E83E0000}"/>
    <cellStyle name="표_4.부대공_1.토공(음성) 2" xfId="16280" xr:uid="{00000000-0005-0000-0000-0000E93E0000}"/>
    <cellStyle name="표_4.부대공_1.토공(음성) 3" xfId="15080" xr:uid="{00000000-0005-0000-0000-0000EA3E0000}"/>
    <cellStyle name="표_4.부대공_1.토공(음성) 4" xfId="15746" xr:uid="{00000000-0005-0000-0000-0000EB3E0000}"/>
    <cellStyle name="표_4.부대공_1.토공(음성) 5" xfId="14479" xr:uid="{00000000-0005-0000-0000-0000EC3E0000}"/>
    <cellStyle name="표_4.부대공_2.토공" xfId="3449" xr:uid="{00000000-0005-0000-0000-0000ED3E0000}"/>
    <cellStyle name="표_4.부대공_2.토공 2" xfId="16281" xr:uid="{00000000-0005-0000-0000-0000EE3E0000}"/>
    <cellStyle name="표_4.부대공_2.토공 3" xfId="15079" xr:uid="{00000000-0005-0000-0000-0000EF3E0000}"/>
    <cellStyle name="표_4.부대공_2.토공 4" xfId="15747" xr:uid="{00000000-0005-0000-0000-0000F03E0000}"/>
    <cellStyle name="표_4.부대공_2.토공 5" xfId="14480" xr:uid="{00000000-0005-0000-0000-0000F13E0000}"/>
    <cellStyle name="표_4.부대공_2.토공_04-3.B-LINE" xfId="3450" xr:uid="{00000000-0005-0000-0000-0000F23E0000}"/>
    <cellStyle name="표_4.부대공_2.토공_04-3.B-LINE 2" xfId="16282" xr:uid="{00000000-0005-0000-0000-0000F33E0000}"/>
    <cellStyle name="표_4.부대공_2.토공_04-3.B-LINE 3" xfId="15078" xr:uid="{00000000-0005-0000-0000-0000F43E0000}"/>
    <cellStyle name="표_4.부대공_2.토공_04-3.B-LINE 4" xfId="15748" xr:uid="{00000000-0005-0000-0000-0000F53E0000}"/>
    <cellStyle name="표_4.부대공_2.토공_04-3.B-LINE 5" xfId="14481" xr:uid="{00000000-0005-0000-0000-0000F63E0000}"/>
    <cellStyle name="표_4.부대공_2.토공_4.하수공" xfId="3451" xr:uid="{00000000-0005-0000-0000-0000F73E0000}"/>
    <cellStyle name="표_4.부대공_2.토공_4.하수공 2" xfId="16283" xr:uid="{00000000-0005-0000-0000-0000F83E0000}"/>
    <cellStyle name="표_4.부대공_2.토공_4.하수공 3" xfId="15077" xr:uid="{00000000-0005-0000-0000-0000F93E0000}"/>
    <cellStyle name="표_4.부대공_2.토공_4.하수공 4" xfId="15749" xr:uid="{00000000-0005-0000-0000-0000FA3E0000}"/>
    <cellStyle name="표_4.부대공_2.토공_4.하수공 5" xfId="14482" xr:uid="{00000000-0005-0000-0000-0000FB3E0000}"/>
    <cellStyle name="표_4.부대공_2.토공_4.하수공_04-3.B-LINE" xfId="3452" xr:uid="{00000000-0005-0000-0000-0000FC3E0000}"/>
    <cellStyle name="표_4.부대공_2.토공_4.하수공_04-3.B-LINE 2" xfId="16284" xr:uid="{00000000-0005-0000-0000-0000FD3E0000}"/>
    <cellStyle name="표_4.부대공_2.토공_4.하수공_04-3.B-LINE 3" xfId="15076" xr:uid="{00000000-0005-0000-0000-0000FE3E0000}"/>
    <cellStyle name="표_4.부대공_2.토공_4.하수공_04-3.B-LINE 4" xfId="15750" xr:uid="{00000000-0005-0000-0000-0000FF3E0000}"/>
    <cellStyle name="표_4.부대공_2.토공_4.하수공_04-3.B-LINE 5" xfId="14483" xr:uid="{00000000-0005-0000-0000-0000003F0000}"/>
    <cellStyle name="표_4.부대공_3.구내배관공" xfId="3453" xr:uid="{00000000-0005-0000-0000-0000013F0000}"/>
    <cellStyle name="표_4.부대공_3.구내배관공 2" xfId="16285" xr:uid="{00000000-0005-0000-0000-0000023F0000}"/>
    <cellStyle name="표_4.부대공_3.구내배관공 3" xfId="15075" xr:uid="{00000000-0005-0000-0000-0000033F0000}"/>
    <cellStyle name="표_4.부대공_3.구내배관공 4" xfId="15751" xr:uid="{00000000-0005-0000-0000-0000043F0000}"/>
    <cellStyle name="표_4.부대공_3.구내배관공 5" xfId="14484" xr:uid="{00000000-0005-0000-0000-0000053F0000}"/>
    <cellStyle name="표_4.부대공_3.포장공" xfId="3454" xr:uid="{00000000-0005-0000-0000-0000063F0000}"/>
    <cellStyle name="표_4.부대공_3.포장공 2" xfId="16286" xr:uid="{00000000-0005-0000-0000-0000073F0000}"/>
    <cellStyle name="표_4.부대공_3.포장공 3" xfId="15074" xr:uid="{00000000-0005-0000-0000-0000083F0000}"/>
    <cellStyle name="표_4.부대공_3.포장공 4" xfId="15752" xr:uid="{00000000-0005-0000-0000-0000093F0000}"/>
    <cellStyle name="표_4.부대공_3.포장공 5" xfId="14485" xr:uid="{00000000-0005-0000-0000-00000A3F0000}"/>
    <cellStyle name="표_4.부대공_3.포장공_04-3.B-LINE" xfId="3455" xr:uid="{00000000-0005-0000-0000-00000B3F0000}"/>
    <cellStyle name="표_4.부대공_3.포장공_04-3.B-LINE 2" xfId="16287" xr:uid="{00000000-0005-0000-0000-00000C3F0000}"/>
    <cellStyle name="표_4.부대공_3.포장공_04-3.B-LINE 3" xfId="15073" xr:uid="{00000000-0005-0000-0000-00000D3F0000}"/>
    <cellStyle name="표_4.부대공_3.포장공_04-3.B-LINE 4" xfId="15753" xr:uid="{00000000-0005-0000-0000-00000E3F0000}"/>
    <cellStyle name="표_4.부대공_3.포장공_04-3.B-LINE 5" xfId="14486" xr:uid="{00000000-0005-0000-0000-00000F3F0000}"/>
    <cellStyle name="표_4.부대공_3.포장공_4.하수공" xfId="3456" xr:uid="{00000000-0005-0000-0000-0000103F0000}"/>
    <cellStyle name="표_4.부대공_3.포장공_4.하수공 2" xfId="16288" xr:uid="{00000000-0005-0000-0000-0000113F0000}"/>
    <cellStyle name="표_4.부대공_3.포장공_4.하수공 3" xfId="15072" xr:uid="{00000000-0005-0000-0000-0000123F0000}"/>
    <cellStyle name="표_4.부대공_3.포장공_4.하수공 4" xfId="15754" xr:uid="{00000000-0005-0000-0000-0000133F0000}"/>
    <cellStyle name="표_4.부대공_3.포장공_4.하수공 5" xfId="14487" xr:uid="{00000000-0005-0000-0000-0000143F0000}"/>
    <cellStyle name="표_4.부대공_3.포장공_4.하수공_04-3.B-LINE" xfId="3457" xr:uid="{00000000-0005-0000-0000-0000153F0000}"/>
    <cellStyle name="표_4.부대공_3.포장공_4.하수공_04-3.B-LINE 2" xfId="16289" xr:uid="{00000000-0005-0000-0000-0000163F0000}"/>
    <cellStyle name="표_4.부대공_3.포장공_4.하수공_04-3.B-LINE 3" xfId="15071" xr:uid="{00000000-0005-0000-0000-0000173F0000}"/>
    <cellStyle name="표_4.부대공_3.포장공_4.하수공_04-3.B-LINE 4" xfId="15755" xr:uid="{00000000-0005-0000-0000-0000183F0000}"/>
    <cellStyle name="표_4.부대공_3.포장공_4.하수공_04-3.B-LINE 5" xfId="14488" xr:uid="{00000000-0005-0000-0000-0000193F0000}"/>
    <cellStyle name="표_4.부대공_4배관공" xfId="3458" xr:uid="{00000000-0005-0000-0000-00001A3F0000}"/>
    <cellStyle name="표_4.부대공_4배관공 2" xfId="16290" xr:uid="{00000000-0005-0000-0000-00001B3F0000}"/>
    <cellStyle name="표_4.부대공_4배관공 3" xfId="16850" xr:uid="{00000000-0005-0000-0000-00001C3F0000}"/>
    <cellStyle name="표_4.부대공_4배관공 4" xfId="15756" xr:uid="{00000000-0005-0000-0000-00001D3F0000}"/>
    <cellStyle name="표_4.부대공_4배관공 5" xfId="14489" xr:uid="{00000000-0005-0000-0000-00001E3F0000}"/>
    <cellStyle name="표_4.부대공_4배관공_0.주요자재및 총괄집계표" xfId="3459" xr:uid="{00000000-0005-0000-0000-00001F3F0000}"/>
    <cellStyle name="표_4.부대공_4배관공_0.주요자재및 총괄집계표 2" xfId="16291" xr:uid="{00000000-0005-0000-0000-0000203F0000}"/>
    <cellStyle name="표_4.부대공_4배관공_0.주요자재및 총괄집계표 3" xfId="16849" xr:uid="{00000000-0005-0000-0000-0000213F0000}"/>
    <cellStyle name="표_4.부대공_4배관공_0.주요자재및 총괄집계표 4" xfId="16491" xr:uid="{00000000-0005-0000-0000-0000223F0000}"/>
    <cellStyle name="표_4.부대공_4배관공_0.주요자재및 총괄집계표 5" xfId="14490" xr:uid="{00000000-0005-0000-0000-0000233F0000}"/>
    <cellStyle name="표_4.부대공_4배관공_04-3.B-LINE" xfId="3460" xr:uid="{00000000-0005-0000-0000-0000243F0000}"/>
    <cellStyle name="표_4.부대공_4배관공_04-3.B-LINE 2" xfId="16292" xr:uid="{00000000-0005-0000-0000-0000253F0000}"/>
    <cellStyle name="표_4.부대공_4배관공_04-3.B-LINE 3" xfId="15070" xr:uid="{00000000-0005-0000-0000-0000263F0000}"/>
    <cellStyle name="표_4.부대공_4배관공_04-3.B-LINE 4" xfId="16728" xr:uid="{00000000-0005-0000-0000-0000273F0000}"/>
    <cellStyle name="표_4.부대공_4배관공_04-3.B-LINE 5" xfId="14491" xr:uid="{00000000-0005-0000-0000-0000283F0000}"/>
    <cellStyle name="표_4.부대공_4배관공_05.구내배관토공" xfId="3461" xr:uid="{00000000-0005-0000-0000-0000293F0000}"/>
    <cellStyle name="표_4.부대공_4배관공_05.구내배관토공 2" xfId="16293" xr:uid="{00000000-0005-0000-0000-00002A3F0000}"/>
    <cellStyle name="표_4.부대공_4배관공_05.구내배관토공 3" xfId="15069" xr:uid="{00000000-0005-0000-0000-00002B3F0000}"/>
    <cellStyle name="표_4.부대공_4배관공_05.구내배관토공 4" xfId="15757" xr:uid="{00000000-0005-0000-0000-00002C3F0000}"/>
    <cellStyle name="표_4.부대공_4배관공_05.구내배관토공 5" xfId="14492" xr:uid="{00000000-0005-0000-0000-00002D3F0000}"/>
    <cellStyle name="표_4.부대공_4배관공_1.처리장토공(0705)" xfId="3462" xr:uid="{00000000-0005-0000-0000-00002E3F0000}"/>
    <cellStyle name="표_4.부대공_4배관공_1.처리장토공(0705) 2" xfId="16294" xr:uid="{00000000-0005-0000-0000-00002F3F0000}"/>
    <cellStyle name="표_4.부대공_4배관공_1.처리장토공(0705) 3" xfId="15068" xr:uid="{00000000-0005-0000-0000-0000303F0000}"/>
    <cellStyle name="표_4.부대공_4배관공_1.처리장토공(0705) 4" xfId="15758" xr:uid="{00000000-0005-0000-0000-0000313F0000}"/>
    <cellStyle name="표_4.부대공_4배관공_1.처리장토공(0705) 5" xfId="14493" xr:uid="{00000000-0005-0000-0000-0000323F0000}"/>
    <cellStyle name="표_4.부대공_4배관공_1.토공" xfId="3463" xr:uid="{00000000-0005-0000-0000-0000333F0000}"/>
    <cellStyle name="표_4.부대공_4배관공_1.토공 2" xfId="16295" xr:uid="{00000000-0005-0000-0000-0000343F0000}"/>
    <cellStyle name="표_4.부대공_4배관공_1.토공 3" xfId="15067" xr:uid="{00000000-0005-0000-0000-0000353F0000}"/>
    <cellStyle name="표_4.부대공_4배관공_1.토공 4" xfId="15759" xr:uid="{00000000-0005-0000-0000-0000363F0000}"/>
    <cellStyle name="표_4.부대공_4배관공_1.토공 5" xfId="14494" xr:uid="{00000000-0005-0000-0000-0000373F0000}"/>
    <cellStyle name="표_4.부대공_4배관공_1.토공(0724)" xfId="3464" xr:uid="{00000000-0005-0000-0000-0000383F0000}"/>
    <cellStyle name="표_4.부대공_4배관공_1.토공(0724) 2" xfId="16296" xr:uid="{00000000-0005-0000-0000-0000393F0000}"/>
    <cellStyle name="표_4.부대공_4배관공_1.토공(0724) 3" xfId="15066" xr:uid="{00000000-0005-0000-0000-00003A3F0000}"/>
    <cellStyle name="표_4.부대공_4배관공_1.토공(0724) 4" xfId="17270" xr:uid="{00000000-0005-0000-0000-00003B3F0000}"/>
    <cellStyle name="표_4.부대공_4배관공_1.토공(0724) 5" xfId="14495" xr:uid="{00000000-0005-0000-0000-00003C3F0000}"/>
    <cellStyle name="표_4.부대공_4배관공_1.토공(음성)" xfId="3465" xr:uid="{00000000-0005-0000-0000-00003D3F0000}"/>
    <cellStyle name="표_4.부대공_4배관공_1.토공(음성) 2" xfId="16297" xr:uid="{00000000-0005-0000-0000-00003E3F0000}"/>
    <cellStyle name="표_4.부대공_4배관공_1.토공(음성) 3" xfId="15065" xr:uid="{00000000-0005-0000-0000-00003F3F0000}"/>
    <cellStyle name="표_4.부대공_4배관공_1.토공(음성) 4" xfId="15760" xr:uid="{00000000-0005-0000-0000-0000403F0000}"/>
    <cellStyle name="표_4.부대공_4배관공_1.토공(음성) 5" xfId="14496" xr:uid="{00000000-0005-0000-0000-0000413F0000}"/>
    <cellStyle name="표_4.부대공_4배관공_2.토공" xfId="3466" xr:uid="{00000000-0005-0000-0000-0000423F0000}"/>
    <cellStyle name="표_4.부대공_4배관공_2.토공 2" xfId="16298" xr:uid="{00000000-0005-0000-0000-0000433F0000}"/>
    <cellStyle name="표_4.부대공_4배관공_2.토공 3" xfId="15064" xr:uid="{00000000-0005-0000-0000-0000443F0000}"/>
    <cellStyle name="표_4.부대공_4배관공_2.토공 4" xfId="15761" xr:uid="{00000000-0005-0000-0000-0000453F0000}"/>
    <cellStyle name="표_4.부대공_4배관공_2.토공 5" xfId="14497" xr:uid="{00000000-0005-0000-0000-0000463F0000}"/>
    <cellStyle name="표_4.부대공_4배관공_2.토공_04-3.B-LINE" xfId="3467" xr:uid="{00000000-0005-0000-0000-0000473F0000}"/>
    <cellStyle name="표_4.부대공_4배관공_2.토공_04-3.B-LINE 2" xfId="16299" xr:uid="{00000000-0005-0000-0000-0000483F0000}"/>
    <cellStyle name="표_4.부대공_4배관공_2.토공_04-3.B-LINE 3" xfId="15063" xr:uid="{00000000-0005-0000-0000-0000493F0000}"/>
    <cellStyle name="표_4.부대공_4배관공_2.토공_04-3.B-LINE 4" xfId="15762" xr:uid="{00000000-0005-0000-0000-00004A3F0000}"/>
    <cellStyle name="표_4.부대공_4배관공_2.토공_04-3.B-LINE 5" xfId="14498" xr:uid="{00000000-0005-0000-0000-00004B3F0000}"/>
    <cellStyle name="표_4.부대공_4배관공_2.토공_4.하수공" xfId="3468" xr:uid="{00000000-0005-0000-0000-00004C3F0000}"/>
    <cellStyle name="표_4.부대공_4배관공_2.토공_4.하수공 2" xfId="16300" xr:uid="{00000000-0005-0000-0000-00004D3F0000}"/>
    <cellStyle name="표_4.부대공_4배관공_2.토공_4.하수공 3" xfId="15062" xr:uid="{00000000-0005-0000-0000-00004E3F0000}"/>
    <cellStyle name="표_4.부대공_4배관공_2.토공_4.하수공 4" xfId="15763" xr:uid="{00000000-0005-0000-0000-00004F3F0000}"/>
    <cellStyle name="표_4.부대공_4배관공_2.토공_4.하수공 5" xfId="14499" xr:uid="{00000000-0005-0000-0000-0000503F0000}"/>
    <cellStyle name="표_4.부대공_4배관공_2.토공_4.하수공_04-3.B-LINE" xfId="3469" xr:uid="{00000000-0005-0000-0000-0000513F0000}"/>
    <cellStyle name="표_4.부대공_4배관공_2.토공_4.하수공_04-3.B-LINE 2" xfId="16301" xr:uid="{00000000-0005-0000-0000-0000523F0000}"/>
    <cellStyle name="표_4.부대공_4배관공_2.토공_4.하수공_04-3.B-LINE 3" xfId="15061" xr:uid="{00000000-0005-0000-0000-0000533F0000}"/>
    <cellStyle name="표_4.부대공_4배관공_2.토공_4.하수공_04-3.B-LINE 4" xfId="15764" xr:uid="{00000000-0005-0000-0000-0000543F0000}"/>
    <cellStyle name="표_4.부대공_4배관공_2.토공_4.하수공_04-3.B-LINE 5" xfId="14500" xr:uid="{00000000-0005-0000-0000-0000553F0000}"/>
    <cellStyle name="표_4.부대공_4배관공_3.구내배관공" xfId="3470" xr:uid="{00000000-0005-0000-0000-0000563F0000}"/>
    <cellStyle name="표_4.부대공_4배관공_3.구내배관공 2" xfId="16302" xr:uid="{00000000-0005-0000-0000-0000573F0000}"/>
    <cellStyle name="표_4.부대공_4배관공_3.구내배관공 3" xfId="15060" xr:uid="{00000000-0005-0000-0000-0000583F0000}"/>
    <cellStyle name="표_4.부대공_4배관공_3.구내배관공 4" xfId="15765" xr:uid="{00000000-0005-0000-0000-0000593F0000}"/>
    <cellStyle name="표_4.부대공_4배관공_3.구내배관공 5" xfId="14501" xr:uid="{00000000-0005-0000-0000-00005A3F0000}"/>
    <cellStyle name="표_4.부대공_4배관공_3.포장공" xfId="3471" xr:uid="{00000000-0005-0000-0000-00005B3F0000}"/>
    <cellStyle name="표_4.부대공_4배관공_3.포장공 2" xfId="16303" xr:uid="{00000000-0005-0000-0000-00005C3F0000}"/>
    <cellStyle name="표_4.부대공_4배관공_3.포장공 3" xfId="15059" xr:uid="{00000000-0005-0000-0000-00005D3F0000}"/>
    <cellStyle name="표_4.부대공_4배관공_3.포장공 4" xfId="15766" xr:uid="{00000000-0005-0000-0000-00005E3F0000}"/>
    <cellStyle name="표_4.부대공_4배관공_3.포장공 5" xfId="14502" xr:uid="{00000000-0005-0000-0000-00005F3F0000}"/>
    <cellStyle name="표_4.부대공_4배관공_3.포장공_04-3.B-LINE" xfId="3472" xr:uid="{00000000-0005-0000-0000-0000603F0000}"/>
    <cellStyle name="표_4.부대공_4배관공_3.포장공_04-3.B-LINE 2" xfId="16304" xr:uid="{00000000-0005-0000-0000-0000613F0000}"/>
    <cellStyle name="표_4.부대공_4배관공_3.포장공_04-3.B-LINE 3" xfId="15058" xr:uid="{00000000-0005-0000-0000-0000623F0000}"/>
    <cellStyle name="표_4.부대공_4배관공_3.포장공_04-3.B-LINE 4" xfId="15767" xr:uid="{00000000-0005-0000-0000-0000633F0000}"/>
    <cellStyle name="표_4.부대공_4배관공_3.포장공_04-3.B-LINE 5" xfId="14503" xr:uid="{00000000-0005-0000-0000-0000643F0000}"/>
    <cellStyle name="표_4.부대공_4배관공_3.포장공_4.하수공" xfId="3473" xr:uid="{00000000-0005-0000-0000-0000653F0000}"/>
    <cellStyle name="표_4.부대공_4배관공_3.포장공_4.하수공 2" xfId="16305" xr:uid="{00000000-0005-0000-0000-0000663F0000}"/>
    <cellStyle name="표_4.부대공_4배관공_3.포장공_4.하수공 3" xfId="15057" xr:uid="{00000000-0005-0000-0000-0000673F0000}"/>
    <cellStyle name="표_4.부대공_4배관공_3.포장공_4.하수공 4" xfId="15768" xr:uid="{00000000-0005-0000-0000-0000683F0000}"/>
    <cellStyle name="표_4.부대공_4배관공_3.포장공_4.하수공 5" xfId="14504" xr:uid="{00000000-0005-0000-0000-0000693F0000}"/>
    <cellStyle name="표_4.부대공_4배관공_3.포장공_4.하수공_04-3.B-LINE" xfId="3474" xr:uid="{00000000-0005-0000-0000-00006A3F0000}"/>
    <cellStyle name="표_4.부대공_4배관공_3.포장공_4.하수공_04-3.B-LINE 2" xfId="16306" xr:uid="{00000000-0005-0000-0000-00006B3F0000}"/>
    <cellStyle name="표_4.부대공_4배관공_3.포장공_4.하수공_04-3.B-LINE 3" xfId="16848" xr:uid="{00000000-0005-0000-0000-00006C3F0000}"/>
    <cellStyle name="표_4.부대공_4배관공_3.포장공_4.하수공_04-3.B-LINE 4" xfId="15769" xr:uid="{00000000-0005-0000-0000-00006D3F0000}"/>
    <cellStyle name="표_4.부대공_4배관공_3.포장공_4.하수공_04-3.B-LINE 5" xfId="14505" xr:uid="{00000000-0005-0000-0000-00006E3F0000}"/>
    <cellStyle name="표_4.부대공_4배관공_계화관로토공" xfId="3475" xr:uid="{00000000-0005-0000-0000-00006F3F0000}"/>
    <cellStyle name="표_4.부대공_4배관공_계화관로토공 2" xfId="16307" xr:uid="{00000000-0005-0000-0000-0000703F0000}"/>
    <cellStyle name="표_4.부대공_4배관공_계화관로토공 3" xfId="15056" xr:uid="{00000000-0005-0000-0000-0000713F0000}"/>
    <cellStyle name="표_4.부대공_4배관공_계화관로토공 4" xfId="16729" xr:uid="{00000000-0005-0000-0000-0000723F0000}"/>
    <cellStyle name="표_4.부대공_4배관공_계화관로토공 5" xfId="14506" xr:uid="{00000000-0005-0000-0000-0000733F0000}"/>
    <cellStyle name="표_4.부대공_4배관공_관로토공" xfId="3476" xr:uid="{00000000-0005-0000-0000-0000743F0000}"/>
    <cellStyle name="표_4.부대공_4배관공_관로토공 2" xfId="16308" xr:uid="{00000000-0005-0000-0000-0000753F0000}"/>
    <cellStyle name="표_4.부대공_4배관공_관로토공 3" xfId="16847" xr:uid="{00000000-0005-0000-0000-0000763F0000}"/>
    <cellStyle name="표_4.부대공_4배관공_관로토공 4" xfId="15770" xr:uid="{00000000-0005-0000-0000-0000773F0000}"/>
    <cellStyle name="표_4.부대공_4배관공_관로토공 5" xfId="14507" xr:uid="{00000000-0005-0000-0000-0000783F0000}"/>
    <cellStyle name="표_4.부대공_5부대시설공" xfId="3477" xr:uid="{00000000-0005-0000-0000-0000793F0000}"/>
    <cellStyle name="표_4.부대공_5부대시설공 2" xfId="16309" xr:uid="{00000000-0005-0000-0000-00007A3F0000}"/>
    <cellStyle name="표_4.부대공_5부대시설공 3" xfId="15055" xr:uid="{00000000-0005-0000-0000-00007B3F0000}"/>
    <cellStyle name="표_4.부대공_5부대시설공 4" xfId="16730" xr:uid="{00000000-0005-0000-0000-00007C3F0000}"/>
    <cellStyle name="표_4.부대공_5부대시설공 5" xfId="14508" xr:uid="{00000000-0005-0000-0000-00007D3F0000}"/>
    <cellStyle name="표_4.부대공_5부대시설공_0.주요자재및 총괄집계표" xfId="3478" xr:uid="{00000000-0005-0000-0000-00007E3F0000}"/>
    <cellStyle name="표_4.부대공_5부대시설공_0.주요자재및 총괄집계표 2" xfId="16310" xr:uid="{00000000-0005-0000-0000-00007F3F0000}"/>
    <cellStyle name="표_4.부대공_5부대시설공_0.주요자재및 총괄집계표 3" xfId="16846" xr:uid="{00000000-0005-0000-0000-0000803F0000}"/>
    <cellStyle name="표_4.부대공_5부대시설공_0.주요자재및 총괄집계표 4" xfId="15771" xr:uid="{00000000-0005-0000-0000-0000813F0000}"/>
    <cellStyle name="표_4.부대공_5부대시설공_0.주요자재및 총괄집계표 5" xfId="14509" xr:uid="{00000000-0005-0000-0000-0000823F0000}"/>
    <cellStyle name="표_4.부대공_5부대시설공_04-3.B-LINE" xfId="3479" xr:uid="{00000000-0005-0000-0000-0000833F0000}"/>
    <cellStyle name="표_4.부대공_5부대시설공_04-3.B-LINE 2" xfId="16311" xr:uid="{00000000-0005-0000-0000-0000843F0000}"/>
    <cellStyle name="표_4.부대공_5부대시설공_04-3.B-LINE 3" xfId="16845" xr:uid="{00000000-0005-0000-0000-0000853F0000}"/>
    <cellStyle name="표_4.부대공_5부대시설공_04-3.B-LINE 4" xfId="16731" xr:uid="{00000000-0005-0000-0000-0000863F0000}"/>
    <cellStyle name="표_4.부대공_5부대시설공_04-3.B-LINE 5" xfId="14510" xr:uid="{00000000-0005-0000-0000-0000873F0000}"/>
    <cellStyle name="표_4.부대공_5부대시설공_05.구내배관토공" xfId="3480" xr:uid="{00000000-0005-0000-0000-0000883F0000}"/>
    <cellStyle name="표_4.부대공_5부대시설공_05.구내배관토공 2" xfId="16312" xr:uid="{00000000-0005-0000-0000-0000893F0000}"/>
    <cellStyle name="표_4.부대공_5부대시설공_05.구내배관토공 3" xfId="16844" xr:uid="{00000000-0005-0000-0000-00008A3F0000}"/>
    <cellStyle name="표_4.부대공_5부대시설공_05.구내배관토공 4" xfId="16732" xr:uid="{00000000-0005-0000-0000-00008B3F0000}"/>
    <cellStyle name="표_4.부대공_5부대시설공_05.구내배관토공 5" xfId="14511" xr:uid="{00000000-0005-0000-0000-00008C3F0000}"/>
    <cellStyle name="표_4.부대공_5부대시설공_1.처리장토공(0705)" xfId="3481" xr:uid="{00000000-0005-0000-0000-00008D3F0000}"/>
    <cellStyle name="표_4.부대공_5부대시설공_1.처리장토공(0705) 2" xfId="16313" xr:uid="{00000000-0005-0000-0000-00008E3F0000}"/>
    <cellStyle name="표_4.부대공_5부대시설공_1.처리장토공(0705) 3" xfId="16843" xr:uid="{00000000-0005-0000-0000-00008F3F0000}"/>
    <cellStyle name="표_4.부대공_5부대시설공_1.처리장토공(0705) 4" xfId="16733" xr:uid="{00000000-0005-0000-0000-0000903F0000}"/>
    <cellStyle name="표_4.부대공_5부대시설공_1.처리장토공(0705) 5" xfId="14512" xr:uid="{00000000-0005-0000-0000-0000913F0000}"/>
    <cellStyle name="표_4.부대공_5부대시설공_1.토공" xfId="3482" xr:uid="{00000000-0005-0000-0000-0000923F0000}"/>
    <cellStyle name="표_4.부대공_5부대시설공_1.토공 2" xfId="16314" xr:uid="{00000000-0005-0000-0000-0000933F0000}"/>
    <cellStyle name="표_4.부대공_5부대시설공_1.토공 3" xfId="16842" xr:uid="{00000000-0005-0000-0000-0000943F0000}"/>
    <cellStyle name="표_4.부대공_5부대시설공_1.토공 4" xfId="16734" xr:uid="{00000000-0005-0000-0000-0000953F0000}"/>
    <cellStyle name="표_4.부대공_5부대시설공_1.토공 5" xfId="14513" xr:uid="{00000000-0005-0000-0000-0000963F0000}"/>
    <cellStyle name="표_4.부대공_5부대시설공_1.토공(0724)" xfId="3483" xr:uid="{00000000-0005-0000-0000-0000973F0000}"/>
    <cellStyle name="표_4.부대공_5부대시설공_1.토공(0724) 2" xfId="16315" xr:uid="{00000000-0005-0000-0000-0000983F0000}"/>
    <cellStyle name="표_4.부대공_5부대시설공_1.토공(0724) 3" xfId="16841" xr:uid="{00000000-0005-0000-0000-0000993F0000}"/>
    <cellStyle name="표_4.부대공_5부대시설공_1.토공(0724) 4" xfId="16735" xr:uid="{00000000-0005-0000-0000-00009A3F0000}"/>
    <cellStyle name="표_4.부대공_5부대시설공_1.토공(0724) 5" xfId="14514" xr:uid="{00000000-0005-0000-0000-00009B3F0000}"/>
    <cellStyle name="표_4.부대공_5부대시설공_1.토공(음성)" xfId="3484" xr:uid="{00000000-0005-0000-0000-00009C3F0000}"/>
    <cellStyle name="표_4.부대공_5부대시설공_1.토공(음성) 2" xfId="16316" xr:uid="{00000000-0005-0000-0000-00009D3F0000}"/>
    <cellStyle name="표_4.부대공_5부대시설공_1.토공(음성) 3" xfId="15054" xr:uid="{00000000-0005-0000-0000-00009E3F0000}"/>
    <cellStyle name="표_4.부대공_5부대시설공_1.토공(음성) 4" xfId="16736" xr:uid="{00000000-0005-0000-0000-00009F3F0000}"/>
    <cellStyle name="표_4.부대공_5부대시설공_1.토공(음성) 5" xfId="14515" xr:uid="{00000000-0005-0000-0000-0000A03F0000}"/>
    <cellStyle name="표_4.부대공_5부대시설공_2.토공" xfId="3485" xr:uid="{00000000-0005-0000-0000-0000A13F0000}"/>
    <cellStyle name="표_4.부대공_5부대시설공_2.토공 2" xfId="16317" xr:uid="{00000000-0005-0000-0000-0000A23F0000}"/>
    <cellStyle name="표_4.부대공_5부대시설공_2.토공 3" xfId="15053" xr:uid="{00000000-0005-0000-0000-0000A33F0000}"/>
    <cellStyle name="표_4.부대공_5부대시설공_2.토공 4" xfId="15772" xr:uid="{00000000-0005-0000-0000-0000A43F0000}"/>
    <cellStyle name="표_4.부대공_5부대시설공_2.토공 5" xfId="14516" xr:uid="{00000000-0005-0000-0000-0000A53F0000}"/>
    <cellStyle name="표_4.부대공_5부대시설공_2.토공_04-3.B-LINE" xfId="3486" xr:uid="{00000000-0005-0000-0000-0000A63F0000}"/>
    <cellStyle name="표_4.부대공_5부대시설공_2.토공_04-3.B-LINE 2" xfId="16318" xr:uid="{00000000-0005-0000-0000-0000A73F0000}"/>
    <cellStyle name="표_4.부대공_5부대시설공_2.토공_04-3.B-LINE 3" xfId="15052" xr:uid="{00000000-0005-0000-0000-0000A83F0000}"/>
    <cellStyle name="표_4.부대공_5부대시설공_2.토공_04-3.B-LINE 4" xfId="15773" xr:uid="{00000000-0005-0000-0000-0000A93F0000}"/>
    <cellStyle name="표_4.부대공_5부대시설공_2.토공_04-3.B-LINE 5" xfId="14517" xr:uid="{00000000-0005-0000-0000-0000AA3F0000}"/>
    <cellStyle name="표_4.부대공_5부대시설공_2.토공_4.하수공" xfId="3487" xr:uid="{00000000-0005-0000-0000-0000AB3F0000}"/>
    <cellStyle name="표_4.부대공_5부대시설공_2.토공_4.하수공 2" xfId="16319" xr:uid="{00000000-0005-0000-0000-0000AC3F0000}"/>
    <cellStyle name="표_4.부대공_5부대시설공_2.토공_4.하수공 3" xfId="15051" xr:uid="{00000000-0005-0000-0000-0000AD3F0000}"/>
    <cellStyle name="표_4.부대공_5부대시설공_2.토공_4.하수공 4" xfId="17271" xr:uid="{00000000-0005-0000-0000-0000AE3F0000}"/>
    <cellStyle name="표_4.부대공_5부대시설공_2.토공_4.하수공 5" xfId="14518" xr:uid="{00000000-0005-0000-0000-0000AF3F0000}"/>
    <cellStyle name="표_4.부대공_5부대시설공_2.토공_4.하수공_04-3.B-LINE" xfId="3488" xr:uid="{00000000-0005-0000-0000-0000B03F0000}"/>
    <cellStyle name="표_4.부대공_5부대시설공_2.토공_4.하수공_04-3.B-LINE 2" xfId="16320" xr:uid="{00000000-0005-0000-0000-0000B13F0000}"/>
    <cellStyle name="표_4.부대공_5부대시설공_2.토공_4.하수공_04-3.B-LINE 3" xfId="15050" xr:uid="{00000000-0005-0000-0000-0000B23F0000}"/>
    <cellStyle name="표_4.부대공_5부대시설공_2.토공_4.하수공_04-3.B-LINE 4" xfId="17272" xr:uid="{00000000-0005-0000-0000-0000B33F0000}"/>
    <cellStyle name="표_4.부대공_5부대시설공_2.토공_4.하수공_04-3.B-LINE 5" xfId="14519" xr:uid="{00000000-0005-0000-0000-0000B43F0000}"/>
    <cellStyle name="표_4.부대공_5부대시설공_3.구내배관공" xfId="3489" xr:uid="{00000000-0005-0000-0000-0000B53F0000}"/>
    <cellStyle name="표_4.부대공_5부대시설공_3.구내배관공 2" xfId="16321" xr:uid="{00000000-0005-0000-0000-0000B63F0000}"/>
    <cellStyle name="표_4.부대공_5부대시설공_3.구내배관공 3" xfId="15049" xr:uid="{00000000-0005-0000-0000-0000B73F0000}"/>
    <cellStyle name="표_4.부대공_5부대시설공_3.구내배관공 4" xfId="17273" xr:uid="{00000000-0005-0000-0000-0000B83F0000}"/>
    <cellStyle name="표_4.부대공_5부대시설공_3.구내배관공 5" xfId="14520" xr:uid="{00000000-0005-0000-0000-0000B93F0000}"/>
    <cellStyle name="표_4.부대공_5부대시설공_3.포장공" xfId="3490" xr:uid="{00000000-0005-0000-0000-0000BA3F0000}"/>
    <cellStyle name="표_4.부대공_5부대시설공_3.포장공 2" xfId="16322" xr:uid="{00000000-0005-0000-0000-0000BB3F0000}"/>
    <cellStyle name="표_4.부대공_5부대시설공_3.포장공 3" xfId="15048" xr:uid="{00000000-0005-0000-0000-0000BC3F0000}"/>
    <cellStyle name="표_4.부대공_5부대시설공_3.포장공 4" xfId="17274" xr:uid="{00000000-0005-0000-0000-0000BD3F0000}"/>
    <cellStyle name="표_4.부대공_5부대시설공_3.포장공 5" xfId="14521" xr:uid="{00000000-0005-0000-0000-0000BE3F0000}"/>
    <cellStyle name="표_4.부대공_5부대시설공_3.포장공_04-3.B-LINE" xfId="3491" xr:uid="{00000000-0005-0000-0000-0000BF3F0000}"/>
    <cellStyle name="표_4.부대공_5부대시설공_3.포장공_04-3.B-LINE 2" xfId="16323" xr:uid="{00000000-0005-0000-0000-0000C03F0000}"/>
    <cellStyle name="표_4.부대공_5부대시설공_3.포장공_04-3.B-LINE 3" xfId="15047" xr:uid="{00000000-0005-0000-0000-0000C13F0000}"/>
    <cellStyle name="표_4.부대공_5부대시설공_3.포장공_04-3.B-LINE 4" xfId="15774" xr:uid="{00000000-0005-0000-0000-0000C23F0000}"/>
    <cellStyle name="표_4.부대공_5부대시설공_3.포장공_04-3.B-LINE 5" xfId="14522" xr:uid="{00000000-0005-0000-0000-0000C33F0000}"/>
    <cellStyle name="표_4.부대공_5부대시설공_3.포장공_4.하수공" xfId="3492" xr:uid="{00000000-0005-0000-0000-0000C43F0000}"/>
    <cellStyle name="표_4.부대공_5부대시설공_3.포장공_4.하수공 2" xfId="16324" xr:uid="{00000000-0005-0000-0000-0000C53F0000}"/>
    <cellStyle name="표_4.부대공_5부대시설공_3.포장공_4.하수공 3" xfId="15046" xr:uid="{00000000-0005-0000-0000-0000C63F0000}"/>
    <cellStyle name="표_4.부대공_5부대시설공_3.포장공_4.하수공 4" xfId="15775" xr:uid="{00000000-0005-0000-0000-0000C73F0000}"/>
    <cellStyle name="표_4.부대공_5부대시설공_3.포장공_4.하수공 5" xfId="14523" xr:uid="{00000000-0005-0000-0000-0000C83F0000}"/>
    <cellStyle name="표_4.부대공_5부대시설공_3.포장공_4.하수공_04-3.B-LINE" xfId="3493" xr:uid="{00000000-0005-0000-0000-0000C93F0000}"/>
    <cellStyle name="표_4.부대공_5부대시설공_3.포장공_4.하수공_04-3.B-LINE 2" xfId="16325" xr:uid="{00000000-0005-0000-0000-0000CA3F0000}"/>
    <cellStyle name="표_4.부대공_5부대시설공_3.포장공_4.하수공_04-3.B-LINE 3" xfId="15045" xr:uid="{00000000-0005-0000-0000-0000CB3F0000}"/>
    <cellStyle name="표_4.부대공_5부대시설공_3.포장공_4.하수공_04-3.B-LINE 4" xfId="15776" xr:uid="{00000000-0005-0000-0000-0000CC3F0000}"/>
    <cellStyle name="표_4.부대공_5부대시설공_3.포장공_4.하수공_04-3.B-LINE 5" xfId="14524" xr:uid="{00000000-0005-0000-0000-0000CD3F0000}"/>
    <cellStyle name="표_4.부대공_5부대시설공_계화관로토공" xfId="3494" xr:uid="{00000000-0005-0000-0000-0000CE3F0000}"/>
    <cellStyle name="표_4.부대공_5부대시설공_계화관로토공 2" xfId="16326" xr:uid="{00000000-0005-0000-0000-0000CF3F0000}"/>
    <cellStyle name="표_4.부대공_5부대시설공_계화관로토공 3" xfId="15044" xr:uid="{00000000-0005-0000-0000-0000D03F0000}"/>
    <cellStyle name="표_4.부대공_5부대시설공_계화관로토공 4" xfId="15777" xr:uid="{00000000-0005-0000-0000-0000D13F0000}"/>
    <cellStyle name="표_4.부대공_5부대시설공_계화관로토공 5" xfId="14525" xr:uid="{00000000-0005-0000-0000-0000D23F0000}"/>
    <cellStyle name="표_4.부대공_5부대시설공_관로토공" xfId="3495" xr:uid="{00000000-0005-0000-0000-0000D33F0000}"/>
    <cellStyle name="표_4.부대공_5부대시설공_관로토공 2" xfId="16327" xr:uid="{00000000-0005-0000-0000-0000D43F0000}"/>
    <cellStyle name="표_4.부대공_5부대시설공_관로토공 3" xfId="15043" xr:uid="{00000000-0005-0000-0000-0000D53F0000}"/>
    <cellStyle name="표_4.부대공_5부대시설공_관로토공 4" xfId="15778" xr:uid="{00000000-0005-0000-0000-0000D63F0000}"/>
    <cellStyle name="표_4.부대공_5부대시설공_관로토공 5" xfId="14526" xr:uid="{00000000-0005-0000-0000-0000D73F0000}"/>
    <cellStyle name="표_4.부대공_계화관로토공" xfId="3496" xr:uid="{00000000-0005-0000-0000-0000D83F0000}"/>
    <cellStyle name="표_4.부대공_계화관로토공 2" xfId="16328" xr:uid="{00000000-0005-0000-0000-0000D93F0000}"/>
    <cellStyle name="표_4.부대공_계화관로토공 3" xfId="15042" xr:uid="{00000000-0005-0000-0000-0000DA3F0000}"/>
    <cellStyle name="표_4.부대공_계화관로토공 4" xfId="15779" xr:uid="{00000000-0005-0000-0000-0000DB3F0000}"/>
    <cellStyle name="표_4.부대공_계화관로토공 5" xfId="14527" xr:uid="{00000000-0005-0000-0000-0000DC3F0000}"/>
    <cellStyle name="표_4.부대공_관로토공" xfId="3497" xr:uid="{00000000-0005-0000-0000-0000DD3F0000}"/>
    <cellStyle name="표_4.부대공_관로토공 2" xfId="16329" xr:uid="{00000000-0005-0000-0000-0000DE3F0000}"/>
    <cellStyle name="표_4.부대공_관로토공 3" xfId="15041" xr:uid="{00000000-0005-0000-0000-0000DF3F0000}"/>
    <cellStyle name="표_4.부대공_관로토공 4" xfId="15780" xr:uid="{00000000-0005-0000-0000-0000E03F0000}"/>
    <cellStyle name="표_4.부대공_관로토공 5" xfId="14528" xr:uid="{00000000-0005-0000-0000-0000E13F0000}"/>
    <cellStyle name="표_4배관공" xfId="3498" xr:uid="{00000000-0005-0000-0000-0000E23F0000}"/>
    <cellStyle name="표_4배관공 2" xfId="16330" xr:uid="{00000000-0005-0000-0000-0000E33F0000}"/>
    <cellStyle name="표_4배관공 3" xfId="15040" xr:uid="{00000000-0005-0000-0000-0000E43F0000}"/>
    <cellStyle name="표_4배관공 4" xfId="15781" xr:uid="{00000000-0005-0000-0000-0000E53F0000}"/>
    <cellStyle name="표_4배관공 5" xfId="14529" xr:uid="{00000000-0005-0000-0000-0000E63F0000}"/>
    <cellStyle name="표_4배관공_0.주요자재및 총괄집계표" xfId="3499" xr:uid="{00000000-0005-0000-0000-0000E73F0000}"/>
    <cellStyle name="표_4배관공_0.주요자재및 총괄집계표 2" xfId="16331" xr:uid="{00000000-0005-0000-0000-0000E83F0000}"/>
    <cellStyle name="표_4배관공_0.주요자재및 총괄집계표 3" xfId="15039" xr:uid="{00000000-0005-0000-0000-0000E93F0000}"/>
    <cellStyle name="표_4배관공_0.주요자재및 총괄집계표 4" xfId="15782" xr:uid="{00000000-0005-0000-0000-0000EA3F0000}"/>
    <cellStyle name="표_4배관공_0.주요자재및 총괄집계표 5" xfId="14530" xr:uid="{00000000-0005-0000-0000-0000EB3F0000}"/>
    <cellStyle name="표_4배관공_04-3.B-LINE" xfId="3500" xr:uid="{00000000-0005-0000-0000-0000EC3F0000}"/>
    <cellStyle name="표_4배관공_04-3.B-LINE 2" xfId="16332" xr:uid="{00000000-0005-0000-0000-0000ED3F0000}"/>
    <cellStyle name="표_4배관공_04-3.B-LINE 3" xfId="15038" xr:uid="{00000000-0005-0000-0000-0000EE3F0000}"/>
    <cellStyle name="표_4배관공_04-3.B-LINE 4" xfId="15783" xr:uid="{00000000-0005-0000-0000-0000EF3F0000}"/>
    <cellStyle name="표_4배관공_04-3.B-LINE 5" xfId="14531" xr:uid="{00000000-0005-0000-0000-0000F03F0000}"/>
    <cellStyle name="표_4배관공_05.구내배관토공" xfId="3501" xr:uid="{00000000-0005-0000-0000-0000F13F0000}"/>
    <cellStyle name="표_4배관공_05.구내배관토공 2" xfId="16333" xr:uid="{00000000-0005-0000-0000-0000F23F0000}"/>
    <cellStyle name="표_4배관공_05.구내배관토공 3" xfId="15037" xr:uid="{00000000-0005-0000-0000-0000F33F0000}"/>
    <cellStyle name="표_4배관공_05.구내배관토공 4" xfId="15784" xr:uid="{00000000-0005-0000-0000-0000F43F0000}"/>
    <cellStyle name="표_4배관공_05.구내배관토공 5" xfId="14532" xr:uid="{00000000-0005-0000-0000-0000F53F0000}"/>
    <cellStyle name="표_4배관공_1.처리장토공(0705)" xfId="3502" xr:uid="{00000000-0005-0000-0000-0000F63F0000}"/>
    <cellStyle name="표_4배관공_1.처리장토공(0705) 2" xfId="16334" xr:uid="{00000000-0005-0000-0000-0000F73F0000}"/>
    <cellStyle name="표_4배관공_1.처리장토공(0705) 3" xfId="15036" xr:uid="{00000000-0005-0000-0000-0000F83F0000}"/>
    <cellStyle name="표_4배관공_1.처리장토공(0705) 4" xfId="15785" xr:uid="{00000000-0005-0000-0000-0000F93F0000}"/>
    <cellStyle name="표_4배관공_1.처리장토공(0705) 5" xfId="14533" xr:uid="{00000000-0005-0000-0000-0000FA3F0000}"/>
    <cellStyle name="표_4배관공_1.토공" xfId="3503" xr:uid="{00000000-0005-0000-0000-0000FB3F0000}"/>
    <cellStyle name="표_4배관공_1.토공 2" xfId="16335" xr:uid="{00000000-0005-0000-0000-0000FC3F0000}"/>
    <cellStyle name="표_4배관공_1.토공 3" xfId="15035" xr:uid="{00000000-0005-0000-0000-0000FD3F0000}"/>
    <cellStyle name="표_4배관공_1.토공 4" xfId="15786" xr:uid="{00000000-0005-0000-0000-0000FE3F0000}"/>
    <cellStyle name="표_4배관공_1.토공 5" xfId="14534" xr:uid="{00000000-0005-0000-0000-0000FF3F0000}"/>
    <cellStyle name="표_4배관공_1.토공(0724)" xfId="3504" xr:uid="{00000000-0005-0000-0000-000000400000}"/>
    <cellStyle name="표_4배관공_1.토공(0724) 2" xfId="16336" xr:uid="{00000000-0005-0000-0000-000001400000}"/>
    <cellStyle name="표_4배관공_1.토공(0724) 3" xfId="15034" xr:uid="{00000000-0005-0000-0000-000002400000}"/>
    <cellStyle name="표_4배관공_1.토공(0724) 4" xfId="15787" xr:uid="{00000000-0005-0000-0000-000003400000}"/>
    <cellStyle name="표_4배관공_1.토공(0724) 5" xfId="14535" xr:uid="{00000000-0005-0000-0000-000004400000}"/>
    <cellStyle name="표_4배관공_1.토공(음성)" xfId="3505" xr:uid="{00000000-0005-0000-0000-000005400000}"/>
    <cellStyle name="표_4배관공_1.토공(음성) 2" xfId="16337" xr:uid="{00000000-0005-0000-0000-000006400000}"/>
    <cellStyle name="표_4배관공_1.토공(음성) 3" xfId="15033" xr:uid="{00000000-0005-0000-0000-000007400000}"/>
    <cellStyle name="표_4배관공_1.토공(음성) 4" xfId="15788" xr:uid="{00000000-0005-0000-0000-000008400000}"/>
    <cellStyle name="표_4배관공_1.토공(음성) 5" xfId="14536" xr:uid="{00000000-0005-0000-0000-000009400000}"/>
    <cellStyle name="표_4배관공_2.토공" xfId="3506" xr:uid="{00000000-0005-0000-0000-00000A400000}"/>
    <cellStyle name="표_4배관공_2.토공 2" xfId="16338" xr:uid="{00000000-0005-0000-0000-00000B400000}"/>
    <cellStyle name="표_4배관공_2.토공 3" xfId="15032" xr:uid="{00000000-0005-0000-0000-00000C400000}"/>
    <cellStyle name="표_4배관공_2.토공 4" xfId="15789" xr:uid="{00000000-0005-0000-0000-00000D400000}"/>
    <cellStyle name="표_4배관공_2.토공 5" xfId="14537" xr:uid="{00000000-0005-0000-0000-00000E400000}"/>
    <cellStyle name="표_4배관공_2.토공_04-3.B-LINE" xfId="3507" xr:uid="{00000000-0005-0000-0000-00000F400000}"/>
    <cellStyle name="표_4배관공_2.토공_04-3.B-LINE 2" xfId="16339" xr:uid="{00000000-0005-0000-0000-000010400000}"/>
    <cellStyle name="표_4배관공_2.토공_04-3.B-LINE 3" xfId="15031" xr:uid="{00000000-0005-0000-0000-000011400000}"/>
    <cellStyle name="표_4배관공_2.토공_04-3.B-LINE 4" xfId="15790" xr:uid="{00000000-0005-0000-0000-000012400000}"/>
    <cellStyle name="표_4배관공_2.토공_04-3.B-LINE 5" xfId="14538" xr:uid="{00000000-0005-0000-0000-000013400000}"/>
    <cellStyle name="표_4배관공_2.토공_4.하수공" xfId="3508" xr:uid="{00000000-0005-0000-0000-000014400000}"/>
    <cellStyle name="표_4배관공_2.토공_4.하수공 2" xfId="16340" xr:uid="{00000000-0005-0000-0000-000015400000}"/>
    <cellStyle name="표_4배관공_2.토공_4.하수공 3" xfId="15030" xr:uid="{00000000-0005-0000-0000-000016400000}"/>
    <cellStyle name="표_4배관공_2.토공_4.하수공 4" xfId="15791" xr:uid="{00000000-0005-0000-0000-000017400000}"/>
    <cellStyle name="표_4배관공_2.토공_4.하수공 5" xfId="14539" xr:uid="{00000000-0005-0000-0000-000018400000}"/>
    <cellStyle name="표_4배관공_2.토공_4.하수공_04-3.B-LINE" xfId="3509" xr:uid="{00000000-0005-0000-0000-000019400000}"/>
    <cellStyle name="표_4배관공_2.토공_4.하수공_04-3.B-LINE 2" xfId="16341" xr:uid="{00000000-0005-0000-0000-00001A400000}"/>
    <cellStyle name="표_4배관공_2.토공_4.하수공_04-3.B-LINE 3" xfId="15029" xr:uid="{00000000-0005-0000-0000-00001B400000}"/>
    <cellStyle name="표_4배관공_2.토공_4.하수공_04-3.B-LINE 4" xfId="15792" xr:uid="{00000000-0005-0000-0000-00001C400000}"/>
    <cellStyle name="표_4배관공_2.토공_4.하수공_04-3.B-LINE 5" xfId="14540" xr:uid="{00000000-0005-0000-0000-00001D400000}"/>
    <cellStyle name="표_4배관공_3.구내배관공" xfId="3510" xr:uid="{00000000-0005-0000-0000-00001E400000}"/>
    <cellStyle name="표_4배관공_3.구내배관공 2" xfId="16342" xr:uid="{00000000-0005-0000-0000-00001F400000}"/>
    <cellStyle name="표_4배관공_3.구내배관공 3" xfId="15028" xr:uid="{00000000-0005-0000-0000-000020400000}"/>
    <cellStyle name="표_4배관공_3.구내배관공 4" xfId="15793" xr:uid="{00000000-0005-0000-0000-000021400000}"/>
    <cellStyle name="표_4배관공_3.구내배관공 5" xfId="14541" xr:uid="{00000000-0005-0000-0000-000022400000}"/>
    <cellStyle name="표_4배관공_3.포장공" xfId="3511" xr:uid="{00000000-0005-0000-0000-000023400000}"/>
    <cellStyle name="표_4배관공_3.포장공 2" xfId="16343" xr:uid="{00000000-0005-0000-0000-000024400000}"/>
    <cellStyle name="표_4배관공_3.포장공 3" xfId="16840" xr:uid="{00000000-0005-0000-0000-000025400000}"/>
    <cellStyle name="표_4배관공_3.포장공 4" xfId="15794" xr:uid="{00000000-0005-0000-0000-000026400000}"/>
    <cellStyle name="표_4배관공_3.포장공 5" xfId="14542" xr:uid="{00000000-0005-0000-0000-000027400000}"/>
    <cellStyle name="표_4배관공_3.포장공_04-3.B-LINE" xfId="3512" xr:uid="{00000000-0005-0000-0000-000028400000}"/>
    <cellStyle name="표_4배관공_3.포장공_04-3.B-LINE 2" xfId="16344" xr:uid="{00000000-0005-0000-0000-000029400000}"/>
    <cellStyle name="표_4배관공_3.포장공_04-3.B-LINE 3" xfId="16839" xr:uid="{00000000-0005-0000-0000-00002A400000}"/>
    <cellStyle name="표_4배관공_3.포장공_04-3.B-LINE 4" xfId="14703" xr:uid="{00000000-0005-0000-0000-00002B400000}"/>
    <cellStyle name="표_4배관공_3.포장공_04-3.B-LINE 5" xfId="14543" xr:uid="{00000000-0005-0000-0000-00002C400000}"/>
    <cellStyle name="표_4배관공_3.포장공_4.하수공" xfId="3513" xr:uid="{00000000-0005-0000-0000-00002D400000}"/>
    <cellStyle name="표_4배관공_3.포장공_4.하수공 2" xfId="16345" xr:uid="{00000000-0005-0000-0000-00002E400000}"/>
    <cellStyle name="표_4배관공_3.포장공_4.하수공 3" xfId="16838" xr:uid="{00000000-0005-0000-0000-00002F400000}"/>
    <cellStyle name="표_4배관공_3.포장공_4.하수공 4" xfId="14704" xr:uid="{00000000-0005-0000-0000-000030400000}"/>
    <cellStyle name="표_4배관공_3.포장공_4.하수공 5" xfId="14544" xr:uid="{00000000-0005-0000-0000-000031400000}"/>
    <cellStyle name="표_4배관공_3.포장공_4.하수공_04-3.B-LINE" xfId="3514" xr:uid="{00000000-0005-0000-0000-000032400000}"/>
    <cellStyle name="표_4배관공_3.포장공_4.하수공_04-3.B-LINE 2" xfId="16346" xr:uid="{00000000-0005-0000-0000-000033400000}"/>
    <cellStyle name="표_4배관공_3.포장공_4.하수공_04-3.B-LINE 3" xfId="16837" xr:uid="{00000000-0005-0000-0000-000034400000}"/>
    <cellStyle name="표_4배관공_3.포장공_4.하수공_04-3.B-LINE 4" xfId="14705" xr:uid="{00000000-0005-0000-0000-000035400000}"/>
    <cellStyle name="표_4배관공_3.포장공_4.하수공_04-3.B-LINE 5" xfId="14545" xr:uid="{00000000-0005-0000-0000-000036400000}"/>
    <cellStyle name="표_4배관공_계화관로토공" xfId="3515" xr:uid="{00000000-0005-0000-0000-000037400000}"/>
    <cellStyle name="표_4배관공_계화관로토공 2" xfId="16347" xr:uid="{00000000-0005-0000-0000-000038400000}"/>
    <cellStyle name="표_4배관공_계화관로토공 3" xfId="15027" xr:uid="{00000000-0005-0000-0000-000039400000}"/>
    <cellStyle name="표_4배관공_계화관로토공 4" xfId="14706" xr:uid="{00000000-0005-0000-0000-00003A400000}"/>
    <cellStyle name="표_4배관공_계화관로토공 5" xfId="14546" xr:uid="{00000000-0005-0000-0000-00003B400000}"/>
    <cellStyle name="표_4배관공_관로토공" xfId="3516" xr:uid="{00000000-0005-0000-0000-00003C400000}"/>
    <cellStyle name="표_4배관공_관로토공 2" xfId="16348" xr:uid="{00000000-0005-0000-0000-00003D400000}"/>
    <cellStyle name="표_4배관공_관로토공 3" xfId="15026" xr:uid="{00000000-0005-0000-0000-00003E400000}"/>
    <cellStyle name="표_4배관공_관로토공 4" xfId="15795" xr:uid="{00000000-0005-0000-0000-00003F400000}"/>
    <cellStyle name="표_4배관공_관로토공 5" xfId="14547" xr:uid="{00000000-0005-0000-0000-000040400000}"/>
    <cellStyle name="표_5부대시설공" xfId="3517" xr:uid="{00000000-0005-0000-0000-000041400000}"/>
    <cellStyle name="표_5부대시설공 2" xfId="16349" xr:uid="{00000000-0005-0000-0000-000042400000}"/>
    <cellStyle name="표_5부대시설공 3" xfId="15025" xr:uid="{00000000-0005-0000-0000-000043400000}"/>
    <cellStyle name="표_5부대시설공 4" xfId="15796" xr:uid="{00000000-0005-0000-0000-000044400000}"/>
    <cellStyle name="표_5부대시설공 5" xfId="14548" xr:uid="{00000000-0005-0000-0000-000045400000}"/>
    <cellStyle name="표_5부대시설공_0.주요자재및 총괄집계표" xfId="3518" xr:uid="{00000000-0005-0000-0000-000046400000}"/>
    <cellStyle name="표_5부대시설공_0.주요자재및 총괄집계표 2" xfId="16350" xr:uid="{00000000-0005-0000-0000-000047400000}"/>
    <cellStyle name="표_5부대시설공_0.주요자재및 총괄집계표 3" xfId="15024" xr:uid="{00000000-0005-0000-0000-000048400000}"/>
    <cellStyle name="표_5부대시설공_0.주요자재및 총괄집계표 4" xfId="15797" xr:uid="{00000000-0005-0000-0000-000049400000}"/>
    <cellStyle name="표_5부대시설공_0.주요자재및 총괄집계표 5" xfId="14549" xr:uid="{00000000-0005-0000-0000-00004A400000}"/>
    <cellStyle name="표_5부대시설공_04-3.B-LINE" xfId="3519" xr:uid="{00000000-0005-0000-0000-00004B400000}"/>
    <cellStyle name="표_5부대시설공_04-3.B-LINE 2" xfId="16351" xr:uid="{00000000-0005-0000-0000-00004C400000}"/>
    <cellStyle name="표_5부대시설공_04-3.B-LINE 3" xfId="15023" xr:uid="{00000000-0005-0000-0000-00004D400000}"/>
    <cellStyle name="표_5부대시설공_04-3.B-LINE 4" xfId="15798" xr:uid="{00000000-0005-0000-0000-00004E400000}"/>
    <cellStyle name="표_5부대시설공_04-3.B-LINE 5" xfId="14550" xr:uid="{00000000-0005-0000-0000-00004F400000}"/>
    <cellStyle name="표_5부대시설공_05.구내배관토공" xfId="3520" xr:uid="{00000000-0005-0000-0000-000050400000}"/>
    <cellStyle name="표_5부대시설공_05.구내배관토공 2" xfId="16352" xr:uid="{00000000-0005-0000-0000-000051400000}"/>
    <cellStyle name="표_5부대시설공_05.구내배관토공 3" xfId="15022" xr:uid="{00000000-0005-0000-0000-000052400000}"/>
    <cellStyle name="표_5부대시설공_05.구내배관토공 4" xfId="15799" xr:uid="{00000000-0005-0000-0000-000053400000}"/>
    <cellStyle name="표_5부대시설공_05.구내배관토공 5" xfId="14551" xr:uid="{00000000-0005-0000-0000-000054400000}"/>
    <cellStyle name="표_5부대시설공_1.처리장토공(0705)" xfId="3521" xr:uid="{00000000-0005-0000-0000-000055400000}"/>
    <cellStyle name="표_5부대시설공_1.처리장토공(0705) 2" xfId="16353" xr:uid="{00000000-0005-0000-0000-000056400000}"/>
    <cellStyle name="표_5부대시설공_1.처리장토공(0705) 3" xfId="15021" xr:uid="{00000000-0005-0000-0000-000057400000}"/>
    <cellStyle name="표_5부대시설공_1.처리장토공(0705) 4" xfId="15800" xr:uid="{00000000-0005-0000-0000-000058400000}"/>
    <cellStyle name="표_5부대시설공_1.처리장토공(0705) 5" xfId="14552" xr:uid="{00000000-0005-0000-0000-000059400000}"/>
    <cellStyle name="표_5부대시설공_1.토공" xfId="3522" xr:uid="{00000000-0005-0000-0000-00005A400000}"/>
    <cellStyle name="표_5부대시설공_1.토공 2" xfId="16354" xr:uid="{00000000-0005-0000-0000-00005B400000}"/>
    <cellStyle name="표_5부대시설공_1.토공 3" xfId="15020" xr:uid="{00000000-0005-0000-0000-00005C400000}"/>
    <cellStyle name="표_5부대시설공_1.토공 4" xfId="17275" xr:uid="{00000000-0005-0000-0000-00005D400000}"/>
    <cellStyle name="표_5부대시설공_1.토공 5" xfId="14553" xr:uid="{00000000-0005-0000-0000-00005E400000}"/>
    <cellStyle name="표_5부대시설공_1.토공(0724)" xfId="3523" xr:uid="{00000000-0005-0000-0000-00005F400000}"/>
    <cellStyle name="표_5부대시설공_1.토공(0724) 2" xfId="16355" xr:uid="{00000000-0005-0000-0000-000060400000}"/>
    <cellStyle name="표_5부대시설공_1.토공(0724) 3" xfId="15019" xr:uid="{00000000-0005-0000-0000-000061400000}"/>
    <cellStyle name="표_5부대시설공_1.토공(0724) 4" xfId="17276" xr:uid="{00000000-0005-0000-0000-000062400000}"/>
    <cellStyle name="표_5부대시설공_1.토공(0724) 5" xfId="14554" xr:uid="{00000000-0005-0000-0000-000063400000}"/>
    <cellStyle name="표_5부대시설공_1.토공(음성)" xfId="3524" xr:uid="{00000000-0005-0000-0000-000064400000}"/>
    <cellStyle name="표_5부대시설공_1.토공(음성) 2" xfId="16356" xr:uid="{00000000-0005-0000-0000-000065400000}"/>
    <cellStyle name="표_5부대시설공_1.토공(음성) 3" xfId="15018" xr:uid="{00000000-0005-0000-0000-000066400000}"/>
    <cellStyle name="표_5부대시설공_1.토공(음성) 4" xfId="17277" xr:uid="{00000000-0005-0000-0000-000067400000}"/>
    <cellStyle name="표_5부대시설공_1.토공(음성) 5" xfId="14555" xr:uid="{00000000-0005-0000-0000-000068400000}"/>
    <cellStyle name="표_5부대시설공_2.토공" xfId="3525" xr:uid="{00000000-0005-0000-0000-000069400000}"/>
    <cellStyle name="표_5부대시설공_2.토공 2" xfId="16357" xr:uid="{00000000-0005-0000-0000-00006A400000}"/>
    <cellStyle name="표_5부대시설공_2.토공 3" xfId="15017" xr:uid="{00000000-0005-0000-0000-00006B400000}"/>
    <cellStyle name="표_5부대시설공_2.토공 4" xfId="17278" xr:uid="{00000000-0005-0000-0000-00006C400000}"/>
    <cellStyle name="표_5부대시설공_2.토공 5" xfId="14556" xr:uid="{00000000-0005-0000-0000-00006D400000}"/>
    <cellStyle name="표_5부대시설공_2.토공_04-3.B-LINE" xfId="3526" xr:uid="{00000000-0005-0000-0000-00006E400000}"/>
    <cellStyle name="표_5부대시설공_2.토공_04-3.B-LINE 2" xfId="16358" xr:uid="{00000000-0005-0000-0000-00006F400000}"/>
    <cellStyle name="표_5부대시설공_2.토공_04-3.B-LINE 3" xfId="15016" xr:uid="{00000000-0005-0000-0000-000070400000}"/>
    <cellStyle name="표_5부대시설공_2.토공_04-3.B-LINE 4" xfId="17279" xr:uid="{00000000-0005-0000-0000-000071400000}"/>
    <cellStyle name="표_5부대시설공_2.토공_04-3.B-LINE 5" xfId="14557" xr:uid="{00000000-0005-0000-0000-000072400000}"/>
    <cellStyle name="표_5부대시설공_2.토공_4.하수공" xfId="3527" xr:uid="{00000000-0005-0000-0000-000073400000}"/>
    <cellStyle name="표_5부대시설공_2.토공_4.하수공 2" xfId="16359" xr:uid="{00000000-0005-0000-0000-000074400000}"/>
    <cellStyle name="표_5부대시설공_2.토공_4.하수공 3" xfId="15015" xr:uid="{00000000-0005-0000-0000-000075400000}"/>
    <cellStyle name="표_5부대시설공_2.토공_4.하수공 4" xfId="17280" xr:uid="{00000000-0005-0000-0000-000076400000}"/>
    <cellStyle name="표_5부대시설공_2.토공_4.하수공 5" xfId="14558" xr:uid="{00000000-0005-0000-0000-000077400000}"/>
    <cellStyle name="표_5부대시설공_2.토공_4.하수공_04-3.B-LINE" xfId="3528" xr:uid="{00000000-0005-0000-0000-000078400000}"/>
    <cellStyle name="표_5부대시설공_2.토공_4.하수공_04-3.B-LINE 2" xfId="16360" xr:uid="{00000000-0005-0000-0000-000079400000}"/>
    <cellStyle name="표_5부대시설공_2.토공_4.하수공_04-3.B-LINE 3" xfId="15014" xr:uid="{00000000-0005-0000-0000-00007A400000}"/>
    <cellStyle name="표_5부대시설공_2.토공_4.하수공_04-3.B-LINE 4" xfId="15801" xr:uid="{00000000-0005-0000-0000-00007B400000}"/>
    <cellStyle name="표_5부대시설공_2.토공_4.하수공_04-3.B-LINE 5" xfId="14559" xr:uid="{00000000-0005-0000-0000-00007C400000}"/>
    <cellStyle name="표_5부대시설공_3.구내배관공" xfId="3529" xr:uid="{00000000-0005-0000-0000-00007D400000}"/>
    <cellStyle name="표_5부대시설공_3.구내배관공 2" xfId="16361" xr:uid="{00000000-0005-0000-0000-00007E400000}"/>
    <cellStyle name="표_5부대시설공_3.구내배관공 3" xfId="16836" xr:uid="{00000000-0005-0000-0000-00007F400000}"/>
    <cellStyle name="표_5부대시설공_3.구내배관공 4" xfId="15802" xr:uid="{00000000-0005-0000-0000-000080400000}"/>
    <cellStyle name="표_5부대시설공_3.구내배관공 5" xfId="14560" xr:uid="{00000000-0005-0000-0000-000081400000}"/>
    <cellStyle name="표_5부대시설공_3.포장공" xfId="3530" xr:uid="{00000000-0005-0000-0000-000082400000}"/>
    <cellStyle name="표_5부대시설공_3.포장공 2" xfId="16362" xr:uid="{00000000-0005-0000-0000-000083400000}"/>
    <cellStyle name="표_5부대시설공_3.포장공 3" xfId="15013" xr:uid="{00000000-0005-0000-0000-000084400000}"/>
    <cellStyle name="표_5부대시설공_3.포장공 4" xfId="14707" xr:uid="{00000000-0005-0000-0000-000085400000}"/>
    <cellStyle name="표_5부대시설공_3.포장공 5" xfId="14561" xr:uid="{00000000-0005-0000-0000-000086400000}"/>
    <cellStyle name="표_5부대시설공_3.포장공_04-3.B-LINE" xfId="3531" xr:uid="{00000000-0005-0000-0000-000087400000}"/>
    <cellStyle name="표_5부대시설공_3.포장공_04-3.B-LINE 2" xfId="16363" xr:uid="{00000000-0005-0000-0000-000088400000}"/>
    <cellStyle name="표_5부대시설공_3.포장공_04-3.B-LINE 3" xfId="16835" xr:uid="{00000000-0005-0000-0000-000089400000}"/>
    <cellStyle name="표_5부대시설공_3.포장공_04-3.B-LINE 4" xfId="15803" xr:uid="{00000000-0005-0000-0000-00008A400000}"/>
    <cellStyle name="표_5부대시설공_3.포장공_04-3.B-LINE 5" xfId="14562" xr:uid="{00000000-0005-0000-0000-00008B400000}"/>
    <cellStyle name="표_5부대시설공_3.포장공_4.하수공" xfId="3532" xr:uid="{00000000-0005-0000-0000-00008C400000}"/>
    <cellStyle name="표_5부대시설공_3.포장공_4.하수공 2" xfId="16364" xr:uid="{00000000-0005-0000-0000-00008D400000}"/>
    <cellStyle name="표_5부대시설공_3.포장공_4.하수공 3" xfId="15012" xr:uid="{00000000-0005-0000-0000-00008E400000}"/>
    <cellStyle name="표_5부대시설공_3.포장공_4.하수공 4" xfId="16737" xr:uid="{00000000-0005-0000-0000-00008F400000}"/>
    <cellStyle name="표_5부대시설공_3.포장공_4.하수공 5" xfId="14563" xr:uid="{00000000-0005-0000-0000-000090400000}"/>
    <cellStyle name="표_5부대시설공_3.포장공_4.하수공_04-3.B-LINE" xfId="3533" xr:uid="{00000000-0005-0000-0000-000091400000}"/>
    <cellStyle name="표_5부대시설공_3.포장공_4.하수공_04-3.B-LINE 2" xfId="16365" xr:uid="{00000000-0005-0000-0000-000092400000}"/>
    <cellStyle name="표_5부대시설공_3.포장공_4.하수공_04-3.B-LINE 3" xfId="16834" xr:uid="{00000000-0005-0000-0000-000093400000}"/>
    <cellStyle name="표_5부대시설공_3.포장공_4.하수공_04-3.B-LINE 4" xfId="15804" xr:uid="{00000000-0005-0000-0000-000094400000}"/>
    <cellStyle name="표_5부대시설공_3.포장공_4.하수공_04-3.B-LINE 5" xfId="14564" xr:uid="{00000000-0005-0000-0000-000095400000}"/>
    <cellStyle name="표_5부대시설공_계화관로토공" xfId="3534" xr:uid="{00000000-0005-0000-0000-000096400000}"/>
    <cellStyle name="표_5부대시설공_계화관로토공 2" xfId="16366" xr:uid="{00000000-0005-0000-0000-000097400000}"/>
    <cellStyle name="표_5부대시설공_계화관로토공 3" xfId="16833" xr:uid="{00000000-0005-0000-0000-000098400000}"/>
    <cellStyle name="표_5부대시설공_계화관로토공 4" xfId="16738" xr:uid="{00000000-0005-0000-0000-000099400000}"/>
    <cellStyle name="표_5부대시설공_계화관로토공 5" xfId="14565" xr:uid="{00000000-0005-0000-0000-00009A400000}"/>
    <cellStyle name="표_5부대시설공_관로토공" xfId="3535" xr:uid="{00000000-0005-0000-0000-00009B400000}"/>
    <cellStyle name="표_5부대시설공_관로토공 2" xfId="16367" xr:uid="{00000000-0005-0000-0000-00009C400000}"/>
    <cellStyle name="표_5부대시설공_관로토공 3" xfId="16832" xr:uid="{00000000-0005-0000-0000-00009D400000}"/>
    <cellStyle name="표_5부대시설공_관로토공 4" xfId="16739" xr:uid="{00000000-0005-0000-0000-00009E400000}"/>
    <cellStyle name="표_5부대시설공_관로토공 5" xfId="14566" xr:uid="{00000000-0005-0000-0000-00009F400000}"/>
    <cellStyle name="표_BOOK1" xfId="13520" xr:uid="{00000000-0005-0000-0000-0000A0400000}"/>
    <cellStyle name="표_BOOK1_대구대현 3BL 소화계산서" xfId="13521" xr:uid="{00000000-0005-0000-0000-0000A1400000}"/>
    <cellStyle name="표_BOOK1_대구대현 3BL 소화계산서_제연계산서4BL" xfId="13522" xr:uid="{00000000-0005-0000-0000-0000A2400000}"/>
    <cellStyle name="표_BOOK1_소화계산서(제연압력조종가능)-20070801" xfId="13523" xr:uid="{00000000-0005-0000-0000-0000A3400000}"/>
    <cellStyle name="표_BOOK1_소화계산서(제연압력조종가능)-20070801_제연계산서4BL" xfId="13524" xr:uid="{00000000-0005-0000-0000-0000A4400000}"/>
    <cellStyle name="표_BOOK1_제연계산서3BL" xfId="13525" xr:uid="{00000000-0005-0000-0000-0000A5400000}"/>
    <cellStyle name="표_BOOK1_제연계산서3BL_제연계산서4BL" xfId="13526" xr:uid="{00000000-0005-0000-0000-0000A6400000}"/>
    <cellStyle name="표_Book2" xfId="3536" xr:uid="{00000000-0005-0000-0000-0000A7400000}"/>
    <cellStyle name="표_Book2 2" xfId="16368" xr:uid="{00000000-0005-0000-0000-0000A8400000}"/>
    <cellStyle name="표_Book2 3" xfId="16831" xr:uid="{00000000-0005-0000-0000-0000A9400000}"/>
    <cellStyle name="표_Book2 4" xfId="16740" xr:uid="{00000000-0005-0000-0000-0000AA400000}"/>
    <cellStyle name="표_Book2 5" xfId="14567" xr:uid="{00000000-0005-0000-0000-0000AB400000}"/>
    <cellStyle name="표_Book2_0.주요자재및 총괄집계표" xfId="3537" xr:uid="{00000000-0005-0000-0000-0000AC400000}"/>
    <cellStyle name="표_Book2_0.주요자재및 총괄집계표 2" xfId="16369" xr:uid="{00000000-0005-0000-0000-0000AD400000}"/>
    <cellStyle name="표_Book2_0.주요자재및 총괄집계표 3" xfId="16830" xr:uid="{00000000-0005-0000-0000-0000AE400000}"/>
    <cellStyle name="표_Book2_0.주요자재및 총괄집계표 4" xfId="16741" xr:uid="{00000000-0005-0000-0000-0000AF400000}"/>
    <cellStyle name="표_Book2_0.주요자재및 총괄집계표 5" xfId="14568" xr:uid="{00000000-0005-0000-0000-0000B0400000}"/>
    <cellStyle name="표_Book2_04-3.B-LINE" xfId="3538" xr:uid="{00000000-0005-0000-0000-0000B1400000}"/>
    <cellStyle name="표_Book2_04-3.B-LINE 2" xfId="16370" xr:uid="{00000000-0005-0000-0000-0000B2400000}"/>
    <cellStyle name="표_Book2_04-3.B-LINE 3" xfId="16829" xr:uid="{00000000-0005-0000-0000-0000B3400000}"/>
    <cellStyle name="표_Book2_04-3.B-LINE 4" xfId="16742" xr:uid="{00000000-0005-0000-0000-0000B4400000}"/>
    <cellStyle name="표_Book2_04-3.B-LINE 5" xfId="14569" xr:uid="{00000000-0005-0000-0000-0000B5400000}"/>
    <cellStyle name="표_Book2_05.구내배관토공" xfId="3539" xr:uid="{00000000-0005-0000-0000-0000B6400000}"/>
    <cellStyle name="표_Book2_05.구내배관토공 2" xfId="16371" xr:uid="{00000000-0005-0000-0000-0000B7400000}"/>
    <cellStyle name="표_Book2_05.구내배관토공 3" xfId="16828" xr:uid="{00000000-0005-0000-0000-0000B8400000}"/>
    <cellStyle name="표_Book2_05.구내배관토공 4" xfId="16743" xr:uid="{00000000-0005-0000-0000-0000B9400000}"/>
    <cellStyle name="표_Book2_05.구내배관토공 5" xfId="14570" xr:uid="{00000000-0005-0000-0000-0000BA400000}"/>
    <cellStyle name="표_Book2_1.처리장토공(0705)" xfId="3540" xr:uid="{00000000-0005-0000-0000-0000BB400000}"/>
    <cellStyle name="표_Book2_1.처리장토공(0705) 2" xfId="16372" xr:uid="{00000000-0005-0000-0000-0000BC400000}"/>
    <cellStyle name="표_Book2_1.처리장토공(0705) 3" xfId="16827" xr:uid="{00000000-0005-0000-0000-0000BD400000}"/>
    <cellStyle name="표_Book2_1.처리장토공(0705) 4" xfId="14708" xr:uid="{00000000-0005-0000-0000-0000BE400000}"/>
    <cellStyle name="표_Book2_1.처리장토공(0705) 5" xfId="14571" xr:uid="{00000000-0005-0000-0000-0000BF400000}"/>
    <cellStyle name="표_Book2_1.토공" xfId="3541" xr:uid="{00000000-0005-0000-0000-0000C0400000}"/>
    <cellStyle name="표_Book2_1.토공 2" xfId="16373" xr:uid="{00000000-0005-0000-0000-0000C1400000}"/>
    <cellStyle name="표_Book2_1.토공 3" xfId="16826" xr:uid="{00000000-0005-0000-0000-0000C2400000}"/>
    <cellStyle name="표_Book2_1.토공 4" xfId="14709" xr:uid="{00000000-0005-0000-0000-0000C3400000}"/>
    <cellStyle name="표_Book2_1.토공 5" xfId="14572" xr:uid="{00000000-0005-0000-0000-0000C4400000}"/>
    <cellStyle name="표_Book2_1.토공(0724)" xfId="3542" xr:uid="{00000000-0005-0000-0000-0000C5400000}"/>
    <cellStyle name="표_Book2_1.토공(0724) 2" xfId="16374" xr:uid="{00000000-0005-0000-0000-0000C6400000}"/>
    <cellStyle name="표_Book2_1.토공(0724) 3" xfId="16825" xr:uid="{00000000-0005-0000-0000-0000C7400000}"/>
    <cellStyle name="표_Book2_1.토공(0724) 4" xfId="14710" xr:uid="{00000000-0005-0000-0000-0000C8400000}"/>
    <cellStyle name="표_Book2_1.토공(0724) 5" xfId="14573" xr:uid="{00000000-0005-0000-0000-0000C9400000}"/>
    <cellStyle name="표_Book2_1.토공(음성)" xfId="3543" xr:uid="{00000000-0005-0000-0000-0000CA400000}"/>
    <cellStyle name="표_Book2_1.토공(음성) 2" xfId="16375" xr:uid="{00000000-0005-0000-0000-0000CB400000}"/>
    <cellStyle name="표_Book2_1.토공(음성) 3" xfId="16824" xr:uid="{00000000-0005-0000-0000-0000CC400000}"/>
    <cellStyle name="표_Book2_1.토공(음성) 4" xfId="14711" xr:uid="{00000000-0005-0000-0000-0000CD400000}"/>
    <cellStyle name="표_Book2_1.토공(음성) 5" xfId="14574" xr:uid="{00000000-0005-0000-0000-0000CE400000}"/>
    <cellStyle name="표_Book2_2.토공" xfId="3544" xr:uid="{00000000-0005-0000-0000-0000CF400000}"/>
    <cellStyle name="표_Book2_2.토공 2" xfId="16376" xr:uid="{00000000-0005-0000-0000-0000D0400000}"/>
    <cellStyle name="표_Book2_2.토공 3" xfId="16823" xr:uid="{00000000-0005-0000-0000-0000D1400000}"/>
    <cellStyle name="표_Book2_2.토공 4" xfId="16492" xr:uid="{00000000-0005-0000-0000-0000D2400000}"/>
    <cellStyle name="표_Book2_2.토공 5" xfId="14575" xr:uid="{00000000-0005-0000-0000-0000D3400000}"/>
    <cellStyle name="표_Book2_2.토공_04-3.B-LINE" xfId="3545" xr:uid="{00000000-0005-0000-0000-0000D4400000}"/>
    <cellStyle name="표_Book2_2.토공_04-3.B-LINE 2" xfId="16377" xr:uid="{00000000-0005-0000-0000-0000D5400000}"/>
    <cellStyle name="표_Book2_2.토공_04-3.B-LINE 3" xfId="16822" xr:uid="{00000000-0005-0000-0000-0000D6400000}"/>
    <cellStyle name="표_Book2_2.토공_04-3.B-LINE 4" xfId="16744" xr:uid="{00000000-0005-0000-0000-0000D7400000}"/>
    <cellStyle name="표_Book2_2.토공_04-3.B-LINE 5" xfId="14576" xr:uid="{00000000-0005-0000-0000-0000D8400000}"/>
    <cellStyle name="표_Book2_2.토공_4.하수공" xfId="3546" xr:uid="{00000000-0005-0000-0000-0000D9400000}"/>
    <cellStyle name="표_Book2_2.토공_4.하수공 2" xfId="16378" xr:uid="{00000000-0005-0000-0000-0000DA400000}"/>
    <cellStyle name="표_Book2_2.토공_4.하수공 3" xfId="16821" xr:uid="{00000000-0005-0000-0000-0000DB400000}"/>
    <cellStyle name="표_Book2_2.토공_4.하수공 4" xfId="16745" xr:uid="{00000000-0005-0000-0000-0000DC400000}"/>
    <cellStyle name="표_Book2_2.토공_4.하수공 5" xfId="14577" xr:uid="{00000000-0005-0000-0000-0000DD400000}"/>
    <cellStyle name="표_Book2_2.토공_4.하수공_04-3.B-LINE" xfId="3547" xr:uid="{00000000-0005-0000-0000-0000DE400000}"/>
    <cellStyle name="표_Book2_2.토공_4.하수공_04-3.B-LINE 2" xfId="16379" xr:uid="{00000000-0005-0000-0000-0000DF400000}"/>
    <cellStyle name="표_Book2_2.토공_4.하수공_04-3.B-LINE 3" xfId="16820" xr:uid="{00000000-0005-0000-0000-0000E0400000}"/>
    <cellStyle name="표_Book2_2.토공_4.하수공_04-3.B-LINE 4" xfId="16493" xr:uid="{00000000-0005-0000-0000-0000E1400000}"/>
    <cellStyle name="표_Book2_2.토공_4.하수공_04-3.B-LINE 5" xfId="14578" xr:uid="{00000000-0005-0000-0000-0000E2400000}"/>
    <cellStyle name="표_Book2_3.구내배관공" xfId="3548" xr:uid="{00000000-0005-0000-0000-0000E3400000}"/>
    <cellStyle name="표_Book2_3.구내배관공 2" xfId="16380" xr:uid="{00000000-0005-0000-0000-0000E4400000}"/>
    <cellStyle name="표_Book2_3.구내배관공 3" xfId="16819" xr:uid="{00000000-0005-0000-0000-0000E5400000}"/>
    <cellStyle name="표_Book2_3.구내배관공 4" xfId="16746" xr:uid="{00000000-0005-0000-0000-0000E6400000}"/>
    <cellStyle name="표_Book2_3.구내배관공 5" xfId="14579" xr:uid="{00000000-0005-0000-0000-0000E7400000}"/>
    <cellStyle name="표_Book2_3.포장공" xfId="3549" xr:uid="{00000000-0005-0000-0000-0000E8400000}"/>
    <cellStyle name="표_Book2_3.포장공 2" xfId="16381" xr:uid="{00000000-0005-0000-0000-0000E9400000}"/>
    <cellStyle name="표_Book2_3.포장공 3" xfId="16818" xr:uid="{00000000-0005-0000-0000-0000EA400000}"/>
    <cellStyle name="표_Book2_3.포장공 4" xfId="16494" xr:uid="{00000000-0005-0000-0000-0000EB400000}"/>
    <cellStyle name="표_Book2_3.포장공 5" xfId="14580" xr:uid="{00000000-0005-0000-0000-0000EC400000}"/>
    <cellStyle name="표_Book2_3.포장공_04-3.B-LINE" xfId="3550" xr:uid="{00000000-0005-0000-0000-0000ED400000}"/>
    <cellStyle name="표_Book2_3.포장공_04-3.B-LINE 2" xfId="16382" xr:uid="{00000000-0005-0000-0000-0000EE400000}"/>
    <cellStyle name="표_Book2_3.포장공_04-3.B-LINE 3" xfId="16817" xr:uid="{00000000-0005-0000-0000-0000EF400000}"/>
    <cellStyle name="표_Book2_3.포장공_04-3.B-LINE 4" xfId="16747" xr:uid="{00000000-0005-0000-0000-0000F0400000}"/>
    <cellStyle name="표_Book2_3.포장공_04-3.B-LINE 5" xfId="14581" xr:uid="{00000000-0005-0000-0000-0000F1400000}"/>
    <cellStyle name="표_Book2_3.포장공_4.하수공" xfId="3551" xr:uid="{00000000-0005-0000-0000-0000F2400000}"/>
    <cellStyle name="표_Book2_3.포장공_4.하수공 2" xfId="16383" xr:uid="{00000000-0005-0000-0000-0000F3400000}"/>
    <cellStyle name="표_Book2_3.포장공_4.하수공 3" xfId="16816" xr:uid="{00000000-0005-0000-0000-0000F4400000}"/>
    <cellStyle name="표_Book2_3.포장공_4.하수공 4" xfId="16495" xr:uid="{00000000-0005-0000-0000-0000F5400000}"/>
    <cellStyle name="표_Book2_3.포장공_4.하수공 5" xfId="14582" xr:uid="{00000000-0005-0000-0000-0000F6400000}"/>
    <cellStyle name="표_Book2_3.포장공_4.하수공_04-3.B-LINE" xfId="3552" xr:uid="{00000000-0005-0000-0000-0000F7400000}"/>
    <cellStyle name="표_Book2_3.포장공_4.하수공_04-3.B-LINE 2" xfId="16384" xr:uid="{00000000-0005-0000-0000-0000F8400000}"/>
    <cellStyle name="표_Book2_3.포장공_4.하수공_04-3.B-LINE 3" xfId="16815" xr:uid="{00000000-0005-0000-0000-0000F9400000}"/>
    <cellStyle name="표_Book2_3.포장공_4.하수공_04-3.B-LINE 4" xfId="16748" xr:uid="{00000000-0005-0000-0000-0000FA400000}"/>
    <cellStyle name="표_Book2_3.포장공_4.하수공_04-3.B-LINE 5" xfId="14583" xr:uid="{00000000-0005-0000-0000-0000FB400000}"/>
    <cellStyle name="표_Book2_4.부대공" xfId="3553" xr:uid="{00000000-0005-0000-0000-0000FC400000}"/>
    <cellStyle name="표_Book2_4.부대공 2" xfId="16385" xr:uid="{00000000-0005-0000-0000-0000FD400000}"/>
    <cellStyle name="표_Book2_4.부대공 3" xfId="16814" xr:uid="{00000000-0005-0000-0000-0000FE400000}"/>
    <cellStyle name="표_Book2_4.부대공 4" xfId="16496" xr:uid="{00000000-0005-0000-0000-0000FF400000}"/>
    <cellStyle name="표_Book2_4.부대공 5" xfId="14584" xr:uid="{00000000-0005-0000-0000-000000410000}"/>
    <cellStyle name="표_Book2_4.부대공_0.주요자재및 총괄집계표" xfId="3554" xr:uid="{00000000-0005-0000-0000-000001410000}"/>
    <cellStyle name="표_Book2_4.부대공_0.주요자재및 총괄집계표 2" xfId="16386" xr:uid="{00000000-0005-0000-0000-000002410000}"/>
    <cellStyle name="표_Book2_4.부대공_0.주요자재및 총괄집계표 3" xfId="16813" xr:uid="{00000000-0005-0000-0000-000003410000}"/>
    <cellStyle name="표_Book2_4.부대공_0.주요자재및 총괄집계표 4" xfId="16749" xr:uid="{00000000-0005-0000-0000-000004410000}"/>
    <cellStyle name="표_Book2_4.부대공_0.주요자재및 총괄집계표 5" xfId="14585" xr:uid="{00000000-0005-0000-0000-000005410000}"/>
    <cellStyle name="표_Book2_4.부대공_04-3.B-LINE" xfId="3555" xr:uid="{00000000-0005-0000-0000-000006410000}"/>
    <cellStyle name="표_Book2_4.부대공_04-3.B-LINE 2" xfId="16387" xr:uid="{00000000-0005-0000-0000-000007410000}"/>
    <cellStyle name="표_Book2_4.부대공_04-3.B-LINE 3" xfId="15010" xr:uid="{00000000-0005-0000-0000-000008410000}"/>
    <cellStyle name="표_Book2_4.부대공_04-3.B-LINE 4" xfId="16497" xr:uid="{00000000-0005-0000-0000-000009410000}"/>
    <cellStyle name="표_Book2_4.부대공_04-3.B-LINE 5" xfId="14586" xr:uid="{00000000-0005-0000-0000-00000A410000}"/>
    <cellStyle name="표_Book2_4.부대공_05.구내배관토공" xfId="3556" xr:uid="{00000000-0005-0000-0000-00000B410000}"/>
    <cellStyle name="표_Book2_4.부대공_05.구내배관토공 2" xfId="16388" xr:uid="{00000000-0005-0000-0000-00000C410000}"/>
    <cellStyle name="표_Book2_4.부대공_05.구내배관토공 3" xfId="15007" xr:uid="{00000000-0005-0000-0000-00000D410000}"/>
    <cellStyle name="표_Book2_4.부대공_05.구내배관토공 4" xfId="15806" xr:uid="{00000000-0005-0000-0000-00000E410000}"/>
    <cellStyle name="표_Book2_4.부대공_05.구내배관토공 5" xfId="14587" xr:uid="{00000000-0005-0000-0000-00000F410000}"/>
    <cellStyle name="표_Book2_4.부대공_1.처리장토공(0705)" xfId="3557" xr:uid="{00000000-0005-0000-0000-000010410000}"/>
    <cellStyle name="표_Book2_4.부대공_1.처리장토공(0705) 2" xfId="16389" xr:uid="{00000000-0005-0000-0000-000011410000}"/>
    <cellStyle name="표_Book2_4.부대공_1.처리장토공(0705) 3" xfId="16812" xr:uid="{00000000-0005-0000-0000-000012410000}"/>
    <cellStyle name="표_Book2_4.부대공_1.처리장토공(0705) 4" xfId="15809" xr:uid="{00000000-0005-0000-0000-000013410000}"/>
    <cellStyle name="표_Book2_4.부대공_1.처리장토공(0705) 5" xfId="14588" xr:uid="{00000000-0005-0000-0000-000014410000}"/>
    <cellStyle name="표_Book2_4.부대공_1.토공" xfId="3558" xr:uid="{00000000-0005-0000-0000-000015410000}"/>
    <cellStyle name="표_Book2_4.부대공_1.토공 2" xfId="16390" xr:uid="{00000000-0005-0000-0000-000016410000}"/>
    <cellStyle name="표_Book2_4.부대공_1.토공 3" xfId="16811" xr:uid="{00000000-0005-0000-0000-000017410000}"/>
    <cellStyle name="표_Book2_4.부대공_1.토공 4" xfId="16750" xr:uid="{00000000-0005-0000-0000-000018410000}"/>
    <cellStyle name="표_Book2_4.부대공_1.토공 5" xfId="14589" xr:uid="{00000000-0005-0000-0000-000019410000}"/>
    <cellStyle name="표_Book2_4.부대공_1.토공(0724)" xfId="3559" xr:uid="{00000000-0005-0000-0000-00001A410000}"/>
    <cellStyle name="표_Book2_4.부대공_1.토공(0724) 2" xfId="16391" xr:uid="{00000000-0005-0000-0000-00001B410000}"/>
    <cellStyle name="표_Book2_4.부대공_1.토공(0724) 3" xfId="16810" xr:uid="{00000000-0005-0000-0000-00001C410000}"/>
    <cellStyle name="표_Book2_4.부대공_1.토공(0724) 4" xfId="16498" xr:uid="{00000000-0005-0000-0000-00001D410000}"/>
    <cellStyle name="표_Book2_4.부대공_1.토공(0724) 5" xfId="14590" xr:uid="{00000000-0005-0000-0000-00001E410000}"/>
    <cellStyle name="표_Book2_4.부대공_1.토공(음성)" xfId="3560" xr:uid="{00000000-0005-0000-0000-00001F410000}"/>
    <cellStyle name="표_Book2_4.부대공_1.토공(음성) 2" xfId="16392" xr:uid="{00000000-0005-0000-0000-000020410000}"/>
    <cellStyle name="표_Book2_4.부대공_1.토공(음성) 3" xfId="16809" xr:uid="{00000000-0005-0000-0000-000021410000}"/>
    <cellStyle name="표_Book2_4.부대공_1.토공(음성) 4" xfId="16751" xr:uid="{00000000-0005-0000-0000-000022410000}"/>
    <cellStyle name="표_Book2_4.부대공_1.토공(음성) 5" xfId="14591" xr:uid="{00000000-0005-0000-0000-000023410000}"/>
    <cellStyle name="표_Book2_4.부대공_2.토공" xfId="3561" xr:uid="{00000000-0005-0000-0000-000024410000}"/>
    <cellStyle name="표_Book2_4.부대공_2.토공 2" xfId="16393" xr:uid="{00000000-0005-0000-0000-000025410000}"/>
    <cellStyle name="표_Book2_4.부대공_2.토공 3" xfId="16808" xr:uid="{00000000-0005-0000-0000-000026410000}"/>
    <cellStyle name="표_Book2_4.부대공_2.토공 4" xfId="16499" xr:uid="{00000000-0005-0000-0000-000027410000}"/>
    <cellStyle name="표_Book2_4.부대공_2.토공 5" xfId="14592" xr:uid="{00000000-0005-0000-0000-000028410000}"/>
    <cellStyle name="표_Book2_4.부대공_2.토공_04-3.B-LINE" xfId="3562" xr:uid="{00000000-0005-0000-0000-000029410000}"/>
    <cellStyle name="표_Book2_4.부대공_2.토공_04-3.B-LINE 2" xfId="16394" xr:uid="{00000000-0005-0000-0000-00002A410000}"/>
    <cellStyle name="표_Book2_4.부대공_2.토공_04-3.B-LINE 3" xfId="16807" xr:uid="{00000000-0005-0000-0000-00002B410000}"/>
    <cellStyle name="표_Book2_4.부대공_2.토공_04-3.B-LINE 4" xfId="16500" xr:uid="{00000000-0005-0000-0000-00002C410000}"/>
    <cellStyle name="표_Book2_4.부대공_2.토공_04-3.B-LINE 5" xfId="14593" xr:uid="{00000000-0005-0000-0000-00002D410000}"/>
    <cellStyle name="표_Book2_4.부대공_2.토공_4.하수공" xfId="3563" xr:uid="{00000000-0005-0000-0000-00002E410000}"/>
    <cellStyle name="표_Book2_4.부대공_2.토공_4.하수공 2" xfId="16395" xr:uid="{00000000-0005-0000-0000-00002F410000}"/>
    <cellStyle name="표_Book2_4.부대공_2.토공_4.하수공 3" xfId="16806" xr:uid="{00000000-0005-0000-0000-000030410000}"/>
    <cellStyle name="표_Book2_4.부대공_2.토공_4.하수공 4" xfId="16501" xr:uid="{00000000-0005-0000-0000-000031410000}"/>
    <cellStyle name="표_Book2_4.부대공_2.토공_4.하수공 5" xfId="14594" xr:uid="{00000000-0005-0000-0000-000032410000}"/>
    <cellStyle name="표_Book2_4.부대공_2.토공_4.하수공_04-3.B-LINE" xfId="3564" xr:uid="{00000000-0005-0000-0000-000033410000}"/>
    <cellStyle name="표_Book2_4.부대공_2.토공_4.하수공_04-3.B-LINE 2" xfId="16396" xr:uid="{00000000-0005-0000-0000-000034410000}"/>
    <cellStyle name="표_Book2_4.부대공_2.토공_4.하수공_04-3.B-LINE 3" xfId="16805" xr:uid="{00000000-0005-0000-0000-000035410000}"/>
    <cellStyle name="표_Book2_4.부대공_2.토공_4.하수공_04-3.B-LINE 4" xfId="16502" xr:uid="{00000000-0005-0000-0000-000036410000}"/>
    <cellStyle name="표_Book2_4.부대공_2.토공_4.하수공_04-3.B-LINE 5" xfId="14595" xr:uid="{00000000-0005-0000-0000-000037410000}"/>
    <cellStyle name="표_Book2_4.부대공_3.구내배관공" xfId="3565" xr:uid="{00000000-0005-0000-0000-000038410000}"/>
    <cellStyle name="표_Book2_4.부대공_3.구내배관공 2" xfId="16397" xr:uid="{00000000-0005-0000-0000-000039410000}"/>
    <cellStyle name="표_Book2_4.부대공_3.구내배관공 3" xfId="16804" xr:uid="{00000000-0005-0000-0000-00003A410000}"/>
    <cellStyle name="표_Book2_4.부대공_3.구내배관공 4" xfId="16752" xr:uid="{00000000-0005-0000-0000-00003B410000}"/>
    <cellStyle name="표_Book2_4.부대공_3.구내배관공 5" xfId="14596" xr:uid="{00000000-0005-0000-0000-00003C410000}"/>
    <cellStyle name="표_Book2_4.부대공_3.포장공" xfId="3566" xr:uid="{00000000-0005-0000-0000-00003D410000}"/>
    <cellStyle name="표_Book2_4.부대공_3.포장공 2" xfId="16398" xr:uid="{00000000-0005-0000-0000-00003E410000}"/>
    <cellStyle name="표_Book2_4.부대공_3.포장공 3" xfId="16803" xr:uid="{00000000-0005-0000-0000-00003F410000}"/>
    <cellStyle name="표_Book2_4.부대공_3.포장공 4" xfId="16503" xr:uid="{00000000-0005-0000-0000-000040410000}"/>
    <cellStyle name="표_Book2_4.부대공_3.포장공 5" xfId="14597" xr:uid="{00000000-0005-0000-0000-000041410000}"/>
    <cellStyle name="표_Book2_4.부대공_3.포장공_04-3.B-LINE" xfId="3567" xr:uid="{00000000-0005-0000-0000-000042410000}"/>
    <cellStyle name="표_Book2_4.부대공_3.포장공_04-3.B-LINE 2" xfId="16399" xr:uid="{00000000-0005-0000-0000-000043410000}"/>
    <cellStyle name="표_Book2_4.부대공_3.포장공_04-3.B-LINE 3" xfId="16802" xr:uid="{00000000-0005-0000-0000-000044410000}"/>
    <cellStyle name="표_Book2_4.부대공_3.포장공_04-3.B-LINE 4" xfId="16753" xr:uid="{00000000-0005-0000-0000-000045410000}"/>
    <cellStyle name="표_Book2_4.부대공_3.포장공_04-3.B-LINE 5" xfId="14598" xr:uid="{00000000-0005-0000-0000-000046410000}"/>
    <cellStyle name="표_Book2_4.부대공_3.포장공_4.하수공" xfId="3568" xr:uid="{00000000-0005-0000-0000-000047410000}"/>
    <cellStyle name="표_Book2_4.부대공_3.포장공_4.하수공 2" xfId="16400" xr:uid="{00000000-0005-0000-0000-000048410000}"/>
    <cellStyle name="표_Book2_4.부대공_3.포장공_4.하수공 3" xfId="14788" xr:uid="{00000000-0005-0000-0000-000049410000}"/>
    <cellStyle name="표_Book2_4.부대공_3.포장공_4.하수공 4" xfId="16504" xr:uid="{00000000-0005-0000-0000-00004A410000}"/>
    <cellStyle name="표_Book2_4.부대공_3.포장공_4.하수공 5" xfId="14599" xr:uid="{00000000-0005-0000-0000-00004B410000}"/>
    <cellStyle name="표_Book2_4.부대공_3.포장공_4.하수공_04-3.B-LINE" xfId="3569" xr:uid="{00000000-0005-0000-0000-00004C410000}"/>
    <cellStyle name="표_Book2_4.부대공_3.포장공_4.하수공_04-3.B-LINE 2" xfId="16401" xr:uid="{00000000-0005-0000-0000-00004D410000}"/>
    <cellStyle name="표_Book2_4.부대공_3.포장공_4.하수공_04-3.B-LINE 3" xfId="14787" xr:uid="{00000000-0005-0000-0000-00004E410000}"/>
    <cellStyle name="표_Book2_4.부대공_3.포장공_4.하수공_04-3.B-LINE 4" xfId="17320" xr:uid="{00000000-0005-0000-0000-00004F410000}"/>
    <cellStyle name="표_Book2_4.부대공_3.포장공_4.하수공_04-3.B-LINE 5" xfId="14600" xr:uid="{00000000-0005-0000-0000-000050410000}"/>
    <cellStyle name="표_Book2_4.부대공_4배관공" xfId="3570" xr:uid="{00000000-0005-0000-0000-000051410000}"/>
    <cellStyle name="표_Book2_4.부대공_4배관공 2" xfId="16402" xr:uid="{00000000-0005-0000-0000-000052410000}"/>
    <cellStyle name="표_Book2_4.부대공_4배관공 3" xfId="14786" xr:uid="{00000000-0005-0000-0000-000053410000}"/>
    <cellStyle name="표_Book2_4.부대공_4배관공 4" xfId="17321" xr:uid="{00000000-0005-0000-0000-000054410000}"/>
    <cellStyle name="표_Book2_4.부대공_4배관공 5" xfId="14601" xr:uid="{00000000-0005-0000-0000-000055410000}"/>
    <cellStyle name="표_Book2_4.부대공_4배관공_0.주요자재및 총괄집계표" xfId="3571" xr:uid="{00000000-0005-0000-0000-000056410000}"/>
    <cellStyle name="표_Book2_4.부대공_4배관공_0.주요자재및 총괄집계표 2" xfId="16403" xr:uid="{00000000-0005-0000-0000-000057410000}"/>
    <cellStyle name="표_Book2_4.부대공_4배관공_0.주요자재및 총괄집계표 3" xfId="16801" xr:uid="{00000000-0005-0000-0000-000058410000}"/>
    <cellStyle name="표_Book2_4.부대공_4배관공_0.주요자재및 총괄집계표 4" xfId="17322" xr:uid="{00000000-0005-0000-0000-000059410000}"/>
    <cellStyle name="표_Book2_4.부대공_4배관공_0.주요자재및 총괄집계표 5" xfId="14602" xr:uid="{00000000-0005-0000-0000-00005A410000}"/>
    <cellStyle name="표_Book2_4.부대공_4배관공_04-3.B-LINE" xfId="3572" xr:uid="{00000000-0005-0000-0000-00005B410000}"/>
    <cellStyle name="표_Book2_4.부대공_4배관공_04-3.B-LINE 2" xfId="16404" xr:uid="{00000000-0005-0000-0000-00005C410000}"/>
    <cellStyle name="표_Book2_4.부대공_4배관공_04-3.B-LINE 3" xfId="16800" xr:uid="{00000000-0005-0000-0000-00005D410000}"/>
    <cellStyle name="표_Book2_4.부대공_4배관공_04-3.B-LINE 4" xfId="16754" xr:uid="{00000000-0005-0000-0000-00005E410000}"/>
    <cellStyle name="표_Book2_4.부대공_4배관공_04-3.B-LINE 5" xfId="14603" xr:uid="{00000000-0005-0000-0000-00005F410000}"/>
    <cellStyle name="표_Book2_4.부대공_4배관공_05.구내배관토공" xfId="3573" xr:uid="{00000000-0005-0000-0000-000060410000}"/>
    <cellStyle name="표_Book2_4.부대공_4배관공_05.구내배관토공 2" xfId="16405" xr:uid="{00000000-0005-0000-0000-000061410000}"/>
    <cellStyle name="표_Book2_4.부대공_4배관공_05.구내배관토공 3" xfId="16799" xr:uid="{00000000-0005-0000-0000-000062410000}"/>
    <cellStyle name="표_Book2_4.부대공_4배관공_05.구내배관토공 4" xfId="16505" xr:uid="{00000000-0005-0000-0000-000063410000}"/>
    <cellStyle name="표_Book2_4.부대공_4배관공_05.구내배관토공 5" xfId="14604" xr:uid="{00000000-0005-0000-0000-000064410000}"/>
    <cellStyle name="표_Book2_4.부대공_4배관공_1.처리장토공(0705)" xfId="3574" xr:uid="{00000000-0005-0000-0000-000065410000}"/>
    <cellStyle name="표_Book2_4.부대공_4배관공_1.처리장토공(0705) 2" xfId="16406" xr:uid="{00000000-0005-0000-0000-000066410000}"/>
    <cellStyle name="표_Book2_4.부대공_4배관공_1.처리장토공(0705) 3" xfId="16798" xr:uid="{00000000-0005-0000-0000-000067410000}"/>
    <cellStyle name="표_Book2_4.부대공_4배관공_1.처리장토공(0705) 4" xfId="16755" xr:uid="{00000000-0005-0000-0000-000068410000}"/>
    <cellStyle name="표_Book2_4.부대공_4배관공_1.처리장토공(0705) 5" xfId="14605" xr:uid="{00000000-0005-0000-0000-000069410000}"/>
    <cellStyle name="표_Book2_4.부대공_4배관공_1.토공" xfId="3575" xr:uid="{00000000-0005-0000-0000-00006A410000}"/>
    <cellStyle name="표_Book2_4.부대공_4배관공_1.토공 2" xfId="16407" xr:uid="{00000000-0005-0000-0000-00006B410000}"/>
    <cellStyle name="표_Book2_4.부대공_4배관공_1.토공 3" xfId="16797" xr:uid="{00000000-0005-0000-0000-00006C410000}"/>
    <cellStyle name="표_Book2_4.부대공_4배관공_1.토공 4" xfId="16506" xr:uid="{00000000-0005-0000-0000-00006D410000}"/>
    <cellStyle name="표_Book2_4.부대공_4배관공_1.토공 5" xfId="14606" xr:uid="{00000000-0005-0000-0000-00006E410000}"/>
    <cellStyle name="표_Book2_4.부대공_4배관공_1.토공(0724)" xfId="3576" xr:uid="{00000000-0005-0000-0000-00006F410000}"/>
    <cellStyle name="표_Book2_4.부대공_4배관공_1.토공(0724) 2" xfId="16408" xr:uid="{00000000-0005-0000-0000-000070410000}"/>
    <cellStyle name="표_Book2_4.부대공_4배관공_1.토공(0724) 3" xfId="16796" xr:uid="{00000000-0005-0000-0000-000071410000}"/>
    <cellStyle name="표_Book2_4.부대공_4배관공_1.토공(0724) 4" xfId="16507" xr:uid="{00000000-0005-0000-0000-000072410000}"/>
    <cellStyle name="표_Book2_4.부대공_4배관공_1.토공(0724) 5" xfId="14607" xr:uid="{00000000-0005-0000-0000-000073410000}"/>
    <cellStyle name="표_Book2_4.부대공_4배관공_1.토공(음성)" xfId="3577" xr:uid="{00000000-0005-0000-0000-000074410000}"/>
    <cellStyle name="표_Book2_4.부대공_4배관공_1.토공(음성) 2" xfId="16409" xr:uid="{00000000-0005-0000-0000-000075410000}"/>
    <cellStyle name="표_Book2_4.부대공_4배관공_1.토공(음성) 3" xfId="14781" xr:uid="{00000000-0005-0000-0000-000076410000}"/>
    <cellStyle name="표_Book2_4.부대공_4배관공_1.토공(음성) 4" xfId="16508" xr:uid="{00000000-0005-0000-0000-000077410000}"/>
    <cellStyle name="표_Book2_4.부대공_4배관공_1.토공(음성) 5" xfId="14608" xr:uid="{00000000-0005-0000-0000-000078410000}"/>
    <cellStyle name="표_Book2_4.부대공_4배관공_2.토공" xfId="3578" xr:uid="{00000000-0005-0000-0000-000079410000}"/>
    <cellStyle name="표_Book2_4.부대공_4배관공_2.토공 2" xfId="16410" xr:uid="{00000000-0005-0000-0000-00007A410000}"/>
    <cellStyle name="표_Book2_4.부대공_4배관공_2.토공 3" xfId="14780" xr:uid="{00000000-0005-0000-0000-00007B410000}"/>
    <cellStyle name="표_Book2_4.부대공_4배관공_2.토공 4" xfId="17325" xr:uid="{00000000-0005-0000-0000-00007C410000}"/>
    <cellStyle name="표_Book2_4.부대공_4배관공_2.토공 5" xfId="14609" xr:uid="{00000000-0005-0000-0000-00007D410000}"/>
    <cellStyle name="표_Book2_4.부대공_4배관공_2.토공_04-3.B-LINE" xfId="3579" xr:uid="{00000000-0005-0000-0000-00007E410000}"/>
    <cellStyle name="표_Book2_4.부대공_4배관공_2.토공_04-3.B-LINE 2" xfId="16411" xr:uid="{00000000-0005-0000-0000-00007F410000}"/>
    <cellStyle name="표_Book2_4.부대공_4배관공_2.토공_04-3.B-LINE 3" xfId="14779" xr:uid="{00000000-0005-0000-0000-000080410000}"/>
    <cellStyle name="표_Book2_4.부대공_4배관공_2.토공_04-3.B-LINE 4" xfId="17326" xr:uid="{00000000-0005-0000-0000-000081410000}"/>
    <cellStyle name="표_Book2_4.부대공_4배관공_2.토공_04-3.B-LINE 5" xfId="14610" xr:uid="{00000000-0005-0000-0000-000082410000}"/>
    <cellStyle name="표_Book2_4.부대공_4배관공_2.토공_4.하수공" xfId="3580" xr:uid="{00000000-0005-0000-0000-000083410000}"/>
    <cellStyle name="표_Book2_4.부대공_4배관공_2.토공_4.하수공 2" xfId="16412" xr:uid="{00000000-0005-0000-0000-000084410000}"/>
    <cellStyle name="표_Book2_4.부대공_4배관공_2.토공_4.하수공 3" xfId="14778" xr:uid="{00000000-0005-0000-0000-000085410000}"/>
    <cellStyle name="표_Book2_4.부대공_4배관공_2.토공_4.하수공 4" xfId="17327" xr:uid="{00000000-0005-0000-0000-000086410000}"/>
    <cellStyle name="표_Book2_4.부대공_4배관공_2.토공_4.하수공 5" xfId="14611" xr:uid="{00000000-0005-0000-0000-000087410000}"/>
    <cellStyle name="표_Book2_4.부대공_4배관공_2.토공_4.하수공_04-3.B-LINE" xfId="3581" xr:uid="{00000000-0005-0000-0000-000088410000}"/>
    <cellStyle name="표_Book2_4.부대공_4배관공_2.토공_4.하수공_04-3.B-LINE 2" xfId="16413" xr:uid="{00000000-0005-0000-0000-000089410000}"/>
    <cellStyle name="표_Book2_4.부대공_4배관공_2.토공_4.하수공_04-3.B-LINE 3" xfId="14777" xr:uid="{00000000-0005-0000-0000-00008A410000}"/>
    <cellStyle name="표_Book2_4.부대공_4배관공_2.토공_4.하수공_04-3.B-LINE 4" xfId="17328" xr:uid="{00000000-0005-0000-0000-00008B410000}"/>
    <cellStyle name="표_Book2_4.부대공_4배관공_2.토공_4.하수공_04-3.B-LINE 5" xfId="14612" xr:uid="{00000000-0005-0000-0000-00008C410000}"/>
    <cellStyle name="표_Book2_4.부대공_4배관공_3.구내배관공" xfId="3582" xr:uid="{00000000-0005-0000-0000-00008D410000}"/>
    <cellStyle name="표_Book2_4.부대공_4배관공_3.구내배관공 2" xfId="16414" xr:uid="{00000000-0005-0000-0000-00008E410000}"/>
    <cellStyle name="표_Book2_4.부대공_4배관공_3.구내배관공 3" xfId="14776" xr:uid="{00000000-0005-0000-0000-00008F410000}"/>
    <cellStyle name="표_Book2_4.부대공_4배관공_3.구내배관공 4" xfId="17329" xr:uid="{00000000-0005-0000-0000-000090410000}"/>
    <cellStyle name="표_Book2_4.부대공_4배관공_3.구내배관공 5" xfId="14613" xr:uid="{00000000-0005-0000-0000-000091410000}"/>
    <cellStyle name="표_Book2_4.부대공_4배관공_3.포장공" xfId="3583" xr:uid="{00000000-0005-0000-0000-000092410000}"/>
    <cellStyle name="표_Book2_4.부대공_4배관공_3.포장공 2" xfId="16415" xr:uid="{00000000-0005-0000-0000-000093410000}"/>
    <cellStyle name="표_Book2_4.부대공_4배관공_3.포장공 3" xfId="14775" xr:uid="{00000000-0005-0000-0000-000094410000}"/>
    <cellStyle name="표_Book2_4.부대공_4배관공_3.포장공 4" xfId="17330" xr:uid="{00000000-0005-0000-0000-000095410000}"/>
    <cellStyle name="표_Book2_4.부대공_4배관공_3.포장공 5" xfId="14614" xr:uid="{00000000-0005-0000-0000-000096410000}"/>
    <cellStyle name="표_Book2_4.부대공_4배관공_3.포장공_04-3.B-LINE" xfId="3584" xr:uid="{00000000-0005-0000-0000-000097410000}"/>
    <cellStyle name="표_Book2_4.부대공_4배관공_3.포장공_04-3.B-LINE 2" xfId="16416" xr:uid="{00000000-0005-0000-0000-000098410000}"/>
    <cellStyle name="표_Book2_4.부대공_4배관공_3.포장공_04-3.B-LINE 3" xfId="14774" xr:uid="{00000000-0005-0000-0000-000099410000}"/>
    <cellStyle name="표_Book2_4.부대공_4배관공_3.포장공_04-3.B-LINE 4" xfId="17331" xr:uid="{00000000-0005-0000-0000-00009A410000}"/>
    <cellStyle name="표_Book2_4.부대공_4배관공_3.포장공_04-3.B-LINE 5" xfId="14615" xr:uid="{00000000-0005-0000-0000-00009B410000}"/>
    <cellStyle name="표_Book2_4.부대공_4배관공_3.포장공_4.하수공" xfId="3585" xr:uid="{00000000-0005-0000-0000-00009C410000}"/>
    <cellStyle name="표_Book2_4.부대공_4배관공_3.포장공_4.하수공 2" xfId="16417" xr:uid="{00000000-0005-0000-0000-00009D410000}"/>
    <cellStyle name="표_Book2_4.부대공_4배관공_3.포장공_4.하수공 3" xfId="14773" xr:uid="{00000000-0005-0000-0000-00009E410000}"/>
    <cellStyle name="표_Book2_4.부대공_4배관공_3.포장공_4.하수공 4" xfId="17332" xr:uid="{00000000-0005-0000-0000-00009F410000}"/>
    <cellStyle name="표_Book2_4.부대공_4배관공_3.포장공_4.하수공 5" xfId="14616" xr:uid="{00000000-0005-0000-0000-0000A0410000}"/>
    <cellStyle name="표_Book2_4.부대공_4배관공_3.포장공_4.하수공_04-3.B-LINE" xfId="3586" xr:uid="{00000000-0005-0000-0000-0000A1410000}"/>
    <cellStyle name="표_Book2_4.부대공_4배관공_3.포장공_4.하수공_04-3.B-LINE 2" xfId="16418" xr:uid="{00000000-0005-0000-0000-0000A2410000}"/>
    <cellStyle name="표_Book2_4.부대공_4배관공_3.포장공_4.하수공_04-3.B-LINE 3" xfId="14772" xr:uid="{00000000-0005-0000-0000-0000A3410000}"/>
    <cellStyle name="표_Book2_4.부대공_4배관공_3.포장공_4.하수공_04-3.B-LINE 4" xfId="17333" xr:uid="{00000000-0005-0000-0000-0000A4410000}"/>
    <cellStyle name="표_Book2_4.부대공_4배관공_3.포장공_4.하수공_04-3.B-LINE 5" xfId="14617" xr:uid="{00000000-0005-0000-0000-0000A5410000}"/>
    <cellStyle name="표_Book2_4.부대공_4배관공_계화관로토공" xfId="3587" xr:uid="{00000000-0005-0000-0000-0000A6410000}"/>
    <cellStyle name="표_Book2_4.부대공_4배관공_계화관로토공 2" xfId="16419" xr:uid="{00000000-0005-0000-0000-0000A7410000}"/>
    <cellStyle name="표_Book2_4.부대공_4배관공_계화관로토공 3" xfId="14771" xr:uid="{00000000-0005-0000-0000-0000A8410000}"/>
    <cellStyle name="표_Book2_4.부대공_4배관공_계화관로토공 4" xfId="17334" xr:uid="{00000000-0005-0000-0000-0000A9410000}"/>
    <cellStyle name="표_Book2_4.부대공_4배관공_계화관로토공 5" xfId="14618" xr:uid="{00000000-0005-0000-0000-0000AA410000}"/>
    <cellStyle name="표_Book2_4.부대공_4배관공_관로토공" xfId="3588" xr:uid="{00000000-0005-0000-0000-0000AB410000}"/>
    <cellStyle name="표_Book2_4.부대공_4배관공_관로토공 2" xfId="16420" xr:uid="{00000000-0005-0000-0000-0000AC410000}"/>
    <cellStyle name="표_Book2_4.부대공_4배관공_관로토공 3" xfId="14770" xr:uid="{00000000-0005-0000-0000-0000AD410000}"/>
    <cellStyle name="표_Book2_4.부대공_4배관공_관로토공 4" xfId="17335" xr:uid="{00000000-0005-0000-0000-0000AE410000}"/>
    <cellStyle name="표_Book2_4.부대공_4배관공_관로토공 5" xfId="14619" xr:uid="{00000000-0005-0000-0000-0000AF410000}"/>
    <cellStyle name="표_Book2_4.부대공_5부대시설공" xfId="3589" xr:uid="{00000000-0005-0000-0000-0000B0410000}"/>
    <cellStyle name="표_Book2_4.부대공_5부대시설공 2" xfId="16421" xr:uid="{00000000-0005-0000-0000-0000B1410000}"/>
    <cellStyle name="표_Book2_4.부대공_5부대시설공 3" xfId="14769" xr:uid="{00000000-0005-0000-0000-0000B2410000}"/>
    <cellStyle name="표_Book2_4.부대공_5부대시설공 4" xfId="17336" xr:uid="{00000000-0005-0000-0000-0000B3410000}"/>
    <cellStyle name="표_Book2_4.부대공_5부대시설공 5" xfId="14620" xr:uid="{00000000-0005-0000-0000-0000B4410000}"/>
    <cellStyle name="표_Book2_4.부대공_5부대시설공_0.주요자재및 총괄집계표" xfId="3590" xr:uid="{00000000-0005-0000-0000-0000B5410000}"/>
    <cellStyle name="표_Book2_4.부대공_5부대시설공_0.주요자재및 총괄집계표 2" xfId="16422" xr:uid="{00000000-0005-0000-0000-0000B6410000}"/>
    <cellStyle name="표_Book2_4.부대공_5부대시설공_0.주요자재및 총괄집계표 3" xfId="14768" xr:uid="{00000000-0005-0000-0000-0000B7410000}"/>
    <cellStyle name="표_Book2_4.부대공_5부대시설공_0.주요자재및 총괄집계표 4" xfId="17337" xr:uid="{00000000-0005-0000-0000-0000B8410000}"/>
    <cellStyle name="표_Book2_4.부대공_5부대시설공_0.주요자재및 총괄집계표 5" xfId="14621" xr:uid="{00000000-0005-0000-0000-0000B9410000}"/>
    <cellStyle name="표_Book2_4.부대공_5부대시설공_04-3.B-LINE" xfId="3591" xr:uid="{00000000-0005-0000-0000-0000BA410000}"/>
    <cellStyle name="표_Book2_4.부대공_5부대시설공_04-3.B-LINE 2" xfId="16423" xr:uid="{00000000-0005-0000-0000-0000BB410000}"/>
    <cellStyle name="표_Book2_4.부대공_5부대시설공_04-3.B-LINE 3" xfId="14767" xr:uid="{00000000-0005-0000-0000-0000BC410000}"/>
    <cellStyle name="표_Book2_4.부대공_5부대시설공_04-3.B-LINE 4" xfId="17338" xr:uid="{00000000-0005-0000-0000-0000BD410000}"/>
    <cellStyle name="표_Book2_4.부대공_5부대시설공_04-3.B-LINE 5" xfId="14622" xr:uid="{00000000-0005-0000-0000-0000BE410000}"/>
    <cellStyle name="표_Book2_4.부대공_5부대시설공_05.구내배관토공" xfId="3592" xr:uid="{00000000-0005-0000-0000-0000BF410000}"/>
    <cellStyle name="표_Book2_4.부대공_5부대시설공_05.구내배관토공 2" xfId="16424" xr:uid="{00000000-0005-0000-0000-0000C0410000}"/>
    <cellStyle name="표_Book2_4.부대공_5부대시설공_05.구내배관토공 3" xfId="14766" xr:uid="{00000000-0005-0000-0000-0000C1410000}"/>
    <cellStyle name="표_Book2_4.부대공_5부대시설공_05.구내배관토공 4" xfId="17339" xr:uid="{00000000-0005-0000-0000-0000C2410000}"/>
    <cellStyle name="표_Book2_4.부대공_5부대시설공_05.구내배관토공 5" xfId="14623" xr:uid="{00000000-0005-0000-0000-0000C3410000}"/>
    <cellStyle name="표_Book2_4.부대공_5부대시설공_1.처리장토공(0705)" xfId="3593" xr:uid="{00000000-0005-0000-0000-0000C4410000}"/>
    <cellStyle name="표_Book2_4.부대공_5부대시설공_1.처리장토공(0705) 2" xfId="16425" xr:uid="{00000000-0005-0000-0000-0000C5410000}"/>
    <cellStyle name="표_Book2_4.부대공_5부대시설공_1.처리장토공(0705) 3" xfId="14765" xr:uid="{00000000-0005-0000-0000-0000C6410000}"/>
    <cellStyle name="표_Book2_4.부대공_5부대시설공_1.처리장토공(0705) 4" xfId="17340" xr:uid="{00000000-0005-0000-0000-0000C7410000}"/>
    <cellStyle name="표_Book2_4.부대공_5부대시설공_1.처리장토공(0705) 5" xfId="14624" xr:uid="{00000000-0005-0000-0000-0000C8410000}"/>
    <cellStyle name="표_Book2_4.부대공_5부대시설공_1.토공" xfId="3594" xr:uid="{00000000-0005-0000-0000-0000C9410000}"/>
    <cellStyle name="표_Book2_4.부대공_5부대시설공_1.토공 2" xfId="16426" xr:uid="{00000000-0005-0000-0000-0000CA410000}"/>
    <cellStyle name="표_Book2_4.부대공_5부대시설공_1.토공 3" xfId="14764" xr:uid="{00000000-0005-0000-0000-0000CB410000}"/>
    <cellStyle name="표_Book2_4.부대공_5부대시설공_1.토공 4" xfId="16218" xr:uid="{00000000-0005-0000-0000-0000CC410000}"/>
    <cellStyle name="표_Book2_4.부대공_5부대시설공_1.토공 5" xfId="14625" xr:uid="{00000000-0005-0000-0000-0000CD410000}"/>
    <cellStyle name="표_Book2_4.부대공_5부대시설공_1.토공(0724)" xfId="3595" xr:uid="{00000000-0005-0000-0000-0000CE410000}"/>
    <cellStyle name="표_Book2_4.부대공_5부대시설공_1.토공(0724) 2" xfId="16427" xr:uid="{00000000-0005-0000-0000-0000CF410000}"/>
    <cellStyle name="표_Book2_4.부대공_5부대시설공_1.토공(0724) 3" xfId="14763" xr:uid="{00000000-0005-0000-0000-0000D0410000}"/>
    <cellStyle name="표_Book2_4.부대공_5부대시설공_1.토공(0724) 4" xfId="17341" xr:uid="{00000000-0005-0000-0000-0000D1410000}"/>
    <cellStyle name="표_Book2_4.부대공_5부대시설공_1.토공(0724) 5" xfId="14626" xr:uid="{00000000-0005-0000-0000-0000D2410000}"/>
    <cellStyle name="표_Book2_4.부대공_5부대시설공_1.토공(음성)" xfId="3596" xr:uid="{00000000-0005-0000-0000-0000D3410000}"/>
    <cellStyle name="표_Book2_4.부대공_5부대시설공_1.토공(음성) 2" xfId="16428" xr:uid="{00000000-0005-0000-0000-0000D4410000}"/>
    <cellStyle name="표_Book2_4.부대공_5부대시설공_1.토공(음성) 3" xfId="14762" xr:uid="{00000000-0005-0000-0000-0000D5410000}"/>
    <cellStyle name="표_Book2_4.부대공_5부대시설공_1.토공(음성) 4" xfId="16219" xr:uid="{00000000-0005-0000-0000-0000D6410000}"/>
    <cellStyle name="표_Book2_4.부대공_5부대시설공_1.토공(음성) 5" xfId="14627" xr:uid="{00000000-0005-0000-0000-0000D7410000}"/>
    <cellStyle name="표_Book2_4.부대공_5부대시설공_2.토공" xfId="3597" xr:uid="{00000000-0005-0000-0000-0000D8410000}"/>
    <cellStyle name="표_Book2_4.부대공_5부대시설공_2.토공 2" xfId="16429" xr:uid="{00000000-0005-0000-0000-0000D9410000}"/>
    <cellStyle name="표_Book2_4.부대공_5부대시설공_2.토공 3" xfId="14761" xr:uid="{00000000-0005-0000-0000-0000DA410000}"/>
    <cellStyle name="표_Book2_4.부대공_5부대시설공_2.토공 4" xfId="17342" xr:uid="{00000000-0005-0000-0000-0000DB410000}"/>
    <cellStyle name="표_Book2_4.부대공_5부대시설공_2.토공 5" xfId="14628" xr:uid="{00000000-0005-0000-0000-0000DC410000}"/>
    <cellStyle name="표_Book2_4.부대공_5부대시설공_2.토공_04-3.B-LINE" xfId="3598" xr:uid="{00000000-0005-0000-0000-0000DD410000}"/>
    <cellStyle name="표_Book2_4.부대공_5부대시설공_2.토공_04-3.B-LINE 2" xfId="16430" xr:uid="{00000000-0005-0000-0000-0000DE410000}"/>
    <cellStyle name="표_Book2_4.부대공_5부대시설공_2.토공_04-3.B-LINE 3" xfId="14760" xr:uid="{00000000-0005-0000-0000-0000DF410000}"/>
    <cellStyle name="표_Book2_4.부대공_5부대시설공_2.토공_04-3.B-LINE 4" xfId="16220" xr:uid="{00000000-0005-0000-0000-0000E0410000}"/>
    <cellStyle name="표_Book2_4.부대공_5부대시설공_2.토공_04-3.B-LINE 5" xfId="14629" xr:uid="{00000000-0005-0000-0000-0000E1410000}"/>
    <cellStyle name="표_Book2_4.부대공_5부대시설공_2.토공_4.하수공" xfId="3599" xr:uid="{00000000-0005-0000-0000-0000E2410000}"/>
    <cellStyle name="표_Book2_4.부대공_5부대시설공_2.토공_4.하수공 2" xfId="16431" xr:uid="{00000000-0005-0000-0000-0000E3410000}"/>
    <cellStyle name="표_Book2_4.부대공_5부대시설공_2.토공_4.하수공 3" xfId="14759" xr:uid="{00000000-0005-0000-0000-0000E4410000}"/>
    <cellStyle name="표_Book2_4.부대공_5부대시설공_2.토공_4.하수공 4" xfId="16221" xr:uid="{00000000-0005-0000-0000-0000E5410000}"/>
    <cellStyle name="표_Book2_4.부대공_5부대시설공_2.토공_4.하수공 5" xfId="14630" xr:uid="{00000000-0005-0000-0000-0000E6410000}"/>
    <cellStyle name="표_Book2_4.부대공_5부대시설공_2.토공_4.하수공_04-3.B-LINE" xfId="3600" xr:uid="{00000000-0005-0000-0000-0000E7410000}"/>
    <cellStyle name="표_Book2_4.부대공_5부대시설공_2.토공_4.하수공_04-3.B-LINE 2" xfId="16432" xr:uid="{00000000-0005-0000-0000-0000E8410000}"/>
    <cellStyle name="표_Book2_4.부대공_5부대시설공_2.토공_4.하수공_04-3.B-LINE 3" xfId="14758" xr:uid="{00000000-0005-0000-0000-0000E9410000}"/>
    <cellStyle name="표_Book2_4.부대공_5부대시설공_2.토공_4.하수공_04-3.B-LINE 4" xfId="16222" xr:uid="{00000000-0005-0000-0000-0000EA410000}"/>
    <cellStyle name="표_Book2_4.부대공_5부대시설공_2.토공_4.하수공_04-3.B-LINE 5" xfId="14631" xr:uid="{00000000-0005-0000-0000-0000EB410000}"/>
    <cellStyle name="표_Book2_4.부대공_5부대시설공_3.구내배관공" xfId="3601" xr:uid="{00000000-0005-0000-0000-0000EC410000}"/>
    <cellStyle name="표_Book2_4.부대공_5부대시설공_3.구내배관공 2" xfId="16433" xr:uid="{00000000-0005-0000-0000-0000ED410000}"/>
    <cellStyle name="표_Book2_4.부대공_5부대시설공_3.구내배관공 3" xfId="14757" xr:uid="{00000000-0005-0000-0000-0000EE410000}"/>
    <cellStyle name="표_Book2_4.부대공_5부대시설공_3.구내배관공 4" xfId="16223" xr:uid="{00000000-0005-0000-0000-0000EF410000}"/>
    <cellStyle name="표_Book2_4.부대공_5부대시설공_3.구내배관공 5" xfId="14632" xr:uid="{00000000-0005-0000-0000-0000F0410000}"/>
    <cellStyle name="표_Book2_4.부대공_5부대시설공_3.포장공" xfId="3602" xr:uid="{00000000-0005-0000-0000-0000F1410000}"/>
    <cellStyle name="표_Book2_4.부대공_5부대시설공_3.포장공 2" xfId="16434" xr:uid="{00000000-0005-0000-0000-0000F2410000}"/>
    <cellStyle name="표_Book2_4.부대공_5부대시설공_3.포장공 3" xfId="14756" xr:uid="{00000000-0005-0000-0000-0000F3410000}"/>
    <cellStyle name="표_Book2_4.부대공_5부대시설공_3.포장공 4" xfId="16224" xr:uid="{00000000-0005-0000-0000-0000F4410000}"/>
    <cellStyle name="표_Book2_4.부대공_5부대시설공_3.포장공 5" xfId="14633" xr:uid="{00000000-0005-0000-0000-0000F5410000}"/>
    <cellStyle name="표_Book2_4.부대공_5부대시설공_3.포장공_04-3.B-LINE" xfId="3603" xr:uid="{00000000-0005-0000-0000-0000F6410000}"/>
    <cellStyle name="표_Book2_4.부대공_5부대시설공_3.포장공_04-3.B-LINE 2" xfId="16435" xr:uid="{00000000-0005-0000-0000-0000F7410000}"/>
    <cellStyle name="표_Book2_4.부대공_5부대시설공_3.포장공_04-3.B-LINE 3" xfId="14755" xr:uid="{00000000-0005-0000-0000-0000F8410000}"/>
    <cellStyle name="표_Book2_4.부대공_5부대시설공_3.포장공_04-3.B-LINE 4" xfId="16225" xr:uid="{00000000-0005-0000-0000-0000F9410000}"/>
    <cellStyle name="표_Book2_4.부대공_5부대시설공_3.포장공_04-3.B-LINE 5" xfId="14634" xr:uid="{00000000-0005-0000-0000-0000FA410000}"/>
    <cellStyle name="표_Book2_4.부대공_5부대시설공_3.포장공_4.하수공" xfId="3604" xr:uid="{00000000-0005-0000-0000-0000FB410000}"/>
    <cellStyle name="표_Book2_4.부대공_5부대시설공_3.포장공_4.하수공 2" xfId="16436" xr:uid="{00000000-0005-0000-0000-0000FC410000}"/>
    <cellStyle name="표_Book2_4.부대공_5부대시설공_3.포장공_4.하수공 3" xfId="16795" xr:uid="{00000000-0005-0000-0000-0000FD410000}"/>
    <cellStyle name="표_Book2_4.부대공_5부대시설공_3.포장공_4.하수공 4" xfId="16226" xr:uid="{00000000-0005-0000-0000-0000FE410000}"/>
    <cellStyle name="표_Book2_4.부대공_5부대시설공_3.포장공_4.하수공 5" xfId="14635" xr:uid="{00000000-0005-0000-0000-0000FF410000}"/>
    <cellStyle name="표_Book2_4.부대공_5부대시설공_3.포장공_4.하수공_04-3.B-LINE" xfId="3605" xr:uid="{00000000-0005-0000-0000-000000420000}"/>
    <cellStyle name="표_Book2_4.부대공_5부대시설공_3.포장공_4.하수공_04-3.B-LINE 2" xfId="16437" xr:uid="{00000000-0005-0000-0000-000001420000}"/>
    <cellStyle name="표_Book2_4.부대공_5부대시설공_3.포장공_4.하수공_04-3.B-LINE 3" xfId="16794" xr:uid="{00000000-0005-0000-0000-000002420000}"/>
    <cellStyle name="표_Book2_4.부대공_5부대시설공_3.포장공_4.하수공_04-3.B-LINE 4" xfId="16509" xr:uid="{00000000-0005-0000-0000-000003420000}"/>
    <cellStyle name="표_Book2_4.부대공_5부대시설공_3.포장공_4.하수공_04-3.B-LINE 5" xfId="14636" xr:uid="{00000000-0005-0000-0000-000004420000}"/>
    <cellStyle name="표_Book2_4.부대공_5부대시설공_계화관로토공" xfId="3606" xr:uid="{00000000-0005-0000-0000-000005420000}"/>
    <cellStyle name="표_Book2_4.부대공_5부대시설공_계화관로토공 2" xfId="16438" xr:uid="{00000000-0005-0000-0000-000006420000}"/>
    <cellStyle name="표_Book2_4.부대공_5부대시설공_계화관로토공 3" xfId="16793" xr:uid="{00000000-0005-0000-0000-000007420000}"/>
    <cellStyle name="표_Book2_4.부대공_5부대시설공_계화관로토공 4" xfId="16510" xr:uid="{00000000-0005-0000-0000-000008420000}"/>
    <cellStyle name="표_Book2_4.부대공_5부대시설공_계화관로토공 5" xfId="14637" xr:uid="{00000000-0005-0000-0000-000009420000}"/>
    <cellStyle name="표_Book2_4.부대공_5부대시설공_관로토공" xfId="3607" xr:uid="{00000000-0005-0000-0000-00000A420000}"/>
    <cellStyle name="표_Book2_4.부대공_5부대시설공_관로토공 2" xfId="16439" xr:uid="{00000000-0005-0000-0000-00000B420000}"/>
    <cellStyle name="표_Book2_4.부대공_5부대시설공_관로토공 3" xfId="16792" xr:uid="{00000000-0005-0000-0000-00000C420000}"/>
    <cellStyle name="표_Book2_4.부대공_5부대시설공_관로토공 4" xfId="16511" xr:uid="{00000000-0005-0000-0000-00000D420000}"/>
    <cellStyle name="표_Book2_4.부대공_5부대시설공_관로토공 5" xfId="14638" xr:uid="{00000000-0005-0000-0000-00000E420000}"/>
    <cellStyle name="표_Book2_4.부대공_계화관로토공" xfId="3608" xr:uid="{00000000-0005-0000-0000-00000F420000}"/>
    <cellStyle name="표_Book2_4.부대공_계화관로토공 2" xfId="16440" xr:uid="{00000000-0005-0000-0000-000010420000}"/>
    <cellStyle name="표_Book2_4.부대공_계화관로토공 3" xfId="14754" xr:uid="{00000000-0005-0000-0000-000011420000}"/>
    <cellStyle name="표_Book2_4.부대공_계화관로토공 4" xfId="16512" xr:uid="{00000000-0005-0000-0000-000012420000}"/>
    <cellStyle name="표_Book2_4.부대공_계화관로토공 5" xfId="14639" xr:uid="{00000000-0005-0000-0000-000013420000}"/>
    <cellStyle name="표_Book2_4.부대공_관로토공" xfId="3609" xr:uid="{00000000-0005-0000-0000-000014420000}"/>
    <cellStyle name="표_Book2_4.부대공_관로토공 2" xfId="16441" xr:uid="{00000000-0005-0000-0000-000015420000}"/>
    <cellStyle name="표_Book2_4.부대공_관로토공 3" xfId="14753" xr:uid="{00000000-0005-0000-0000-000016420000}"/>
    <cellStyle name="표_Book2_4.부대공_관로토공 4" xfId="16227" xr:uid="{00000000-0005-0000-0000-000017420000}"/>
    <cellStyle name="표_Book2_4.부대공_관로토공 5" xfId="14640" xr:uid="{00000000-0005-0000-0000-000018420000}"/>
    <cellStyle name="표_Book2_4배관공" xfId="3610" xr:uid="{00000000-0005-0000-0000-000019420000}"/>
    <cellStyle name="표_Book2_4배관공 2" xfId="16442" xr:uid="{00000000-0005-0000-0000-00001A420000}"/>
    <cellStyle name="표_Book2_4배관공 3" xfId="14752" xr:uid="{00000000-0005-0000-0000-00001B420000}"/>
    <cellStyle name="표_Book2_4배관공 4" xfId="16228" xr:uid="{00000000-0005-0000-0000-00001C420000}"/>
    <cellStyle name="표_Book2_4배관공 5" xfId="14641" xr:uid="{00000000-0005-0000-0000-00001D420000}"/>
    <cellStyle name="표_Book2_4배관공_0.주요자재및 총괄집계표" xfId="3611" xr:uid="{00000000-0005-0000-0000-00001E420000}"/>
    <cellStyle name="표_Book2_4배관공_0.주요자재및 총괄집계표 2" xfId="16443" xr:uid="{00000000-0005-0000-0000-00001F420000}"/>
    <cellStyle name="표_Book2_4배관공_0.주요자재및 총괄집계표 3" xfId="14751" xr:uid="{00000000-0005-0000-0000-000020420000}"/>
    <cellStyle name="표_Book2_4배관공_0.주요자재및 총괄집계표 4" xfId="16229" xr:uid="{00000000-0005-0000-0000-000021420000}"/>
    <cellStyle name="표_Book2_4배관공_0.주요자재및 총괄집계표 5" xfId="14642" xr:uid="{00000000-0005-0000-0000-000022420000}"/>
    <cellStyle name="표_Book2_4배관공_04-3.B-LINE" xfId="3612" xr:uid="{00000000-0005-0000-0000-000023420000}"/>
    <cellStyle name="표_Book2_4배관공_04-3.B-LINE 2" xfId="16444" xr:uid="{00000000-0005-0000-0000-000024420000}"/>
    <cellStyle name="표_Book2_4배관공_04-3.B-LINE 3" xfId="14750" xr:uid="{00000000-0005-0000-0000-000025420000}"/>
    <cellStyle name="표_Book2_4배관공_04-3.B-LINE 4" xfId="16230" xr:uid="{00000000-0005-0000-0000-000026420000}"/>
    <cellStyle name="표_Book2_4배관공_04-3.B-LINE 5" xfId="14643" xr:uid="{00000000-0005-0000-0000-000027420000}"/>
    <cellStyle name="표_Book2_4배관공_05.구내배관토공" xfId="3613" xr:uid="{00000000-0005-0000-0000-000028420000}"/>
    <cellStyle name="표_Book2_4배관공_05.구내배관토공 2" xfId="16445" xr:uid="{00000000-0005-0000-0000-000029420000}"/>
    <cellStyle name="표_Book2_4배관공_05.구내배관토공 3" xfId="14749" xr:uid="{00000000-0005-0000-0000-00002A420000}"/>
    <cellStyle name="표_Book2_4배관공_05.구내배관토공 4" xfId="16231" xr:uid="{00000000-0005-0000-0000-00002B420000}"/>
    <cellStyle name="표_Book2_4배관공_05.구내배관토공 5" xfId="14644" xr:uid="{00000000-0005-0000-0000-00002C420000}"/>
    <cellStyle name="표_Book2_4배관공_1.처리장토공(0705)" xfId="3614" xr:uid="{00000000-0005-0000-0000-00002D420000}"/>
    <cellStyle name="표_Book2_4배관공_1.처리장토공(0705) 2" xfId="16446" xr:uid="{00000000-0005-0000-0000-00002E420000}"/>
    <cellStyle name="표_Book2_4배관공_1.처리장토공(0705) 3" xfId="14748" xr:uid="{00000000-0005-0000-0000-00002F420000}"/>
    <cellStyle name="표_Book2_4배관공_1.처리장토공(0705) 4" xfId="16232" xr:uid="{00000000-0005-0000-0000-000030420000}"/>
    <cellStyle name="표_Book2_4배관공_1.처리장토공(0705) 5" xfId="14645" xr:uid="{00000000-0005-0000-0000-000031420000}"/>
    <cellStyle name="표_Book2_4배관공_1.토공" xfId="3615" xr:uid="{00000000-0005-0000-0000-000032420000}"/>
    <cellStyle name="표_Book2_4배관공_1.토공 2" xfId="16447" xr:uid="{00000000-0005-0000-0000-000033420000}"/>
    <cellStyle name="표_Book2_4배관공_1.토공 3" xfId="14747" xr:uid="{00000000-0005-0000-0000-000034420000}"/>
    <cellStyle name="표_Book2_4배관공_1.토공 4" xfId="16233" xr:uid="{00000000-0005-0000-0000-000035420000}"/>
    <cellStyle name="표_Book2_4배관공_1.토공 5" xfId="14646" xr:uid="{00000000-0005-0000-0000-000036420000}"/>
    <cellStyle name="표_Book2_4배관공_1.토공(0724)" xfId="3616" xr:uid="{00000000-0005-0000-0000-000037420000}"/>
    <cellStyle name="표_Book2_4배관공_1.토공(0724) 2" xfId="16448" xr:uid="{00000000-0005-0000-0000-000038420000}"/>
    <cellStyle name="표_Book2_4배관공_1.토공(0724) 3" xfId="14746" xr:uid="{00000000-0005-0000-0000-000039420000}"/>
    <cellStyle name="표_Book2_4배관공_1.토공(0724) 4" xfId="17343" xr:uid="{00000000-0005-0000-0000-00003A420000}"/>
    <cellStyle name="표_Book2_4배관공_1.토공(0724) 5" xfId="14647" xr:uid="{00000000-0005-0000-0000-00003B420000}"/>
    <cellStyle name="표_Book2_4배관공_1.토공(음성)" xfId="3617" xr:uid="{00000000-0005-0000-0000-00003C420000}"/>
    <cellStyle name="표_Book2_4배관공_1.토공(음성) 2" xfId="16449" xr:uid="{00000000-0005-0000-0000-00003D420000}"/>
    <cellStyle name="표_Book2_4배관공_1.토공(음성) 3" xfId="14745" xr:uid="{00000000-0005-0000-0000-00003E420000}"/>
    <cellStyle name="표_Book2_4배관공_1.토공(음성) 4" xfId="17344" xr:uid="{00000000-0005-0000-0000-00003F420000}"/>
    <cellStyle name="표_Book2_4배관공_1.토공(음성) 5" xfId="14648" xr:uid="{00000000-0005-0000-0000-000040420000}"/>
    <cellStyle name="표_Book2_4배관공_2.토공" xfId="3618" xr:uid="{00000000-0005-0000-0000-000041420000}"/>
    <cellStyle name="표_Book2_4배관공_2.토공 2" xfId="16450" xr:uid="{00000000-0005-0000-0000-000042420000}"/>
    <cellStyle name="표_Book2_4배관공_2.토공 3" xfId="14744" xr:uid="{00000000-0005-0000-0000-000043420000}"/>
    <cellStyle name="표_Book2_4배관공_2.토공 4" xfId="17345" xr:uid="{00000000-0005-0000-0000-000044420000}"/>
    <cellStyle name="표_Book2_4배관공_2.토공 5" xfId="14649" xr:uid="{00000000-0005-0000-0000-000045420000}"/>
    <cellStyle name="표_Book2_4배관공_2.토공_04-3.B-LINE" xfId="3619" xr:uid="{00000000-0005-0000-0000-000046420000}"/>
    <cellStyle name="표_Book2_4배관공_2.토공_04-3.B-LINE 2" xfId="16451" xr:uid="{00000000-0005-0000-0000-000047420000}"/>
    <cellStyle name="표_Book2_4배관공_2.토공_04-3.B-LINE 3" xfId="14743" xr:uid="{00000000-0005-0000-0000-000048420000}"/>
    <cellStyle name="표_Book2_4배관공_2.토공_04-3.B-LINE 4" xfId="17346" xr:uid="{00000000-0005-0000-0000-000049420000}"/>
    <cellStyle name="표_Book2_4배관공_2.토공_04-3.B-LINE 5" xfId="14650" xr:uid="{00000000-0005-0000-0000-00004A420000}"/>
    <cellStyle name="표_Book2_4배관공_2.토공_4.하수공" xfId="3620" xr:uid="{00000000-0005-0000-0000-00004B420000}"/>
    <cellStyle name="표_Book2_4배관공_2.토공_4.하수공 2" xfId="16452" xr:uid="{00000000-0005-0000-0000-00004C420000}"/>
    <cellStyle name="표_Book2_4배관공_2.토공_4.하수공 3" xfId="14742" xr:uid="{00000000-0005-0000-0000-00004D420000}"/>
    <cellStyle name="표_Book2_4배관공_2.토공_4.하수공 4" xfId="16234" xr:uid="{00000000-0005-0000-0000-00004E420000}"/>
    <cellStyle name="표_Book2_4배관공_2.토공_4.하수공 5" xfId="14651" xr:uid="{00000000-0005-0000-0000-00004F420000}"/>
    <cellStyle name="표_Book2_4배관공_2.토공_4.하수공_04-3.B-LINE" xfId="3621" xr:uid="{00000000-0005-0000-0000-000050420000}"/>
    <cellStyle name="표_Book2_4배관공_2.토공_4.하수공_04-3.B-LINE 2" xfId="16453" xr:uid="{00000000-0005-0000-0000-000051420000}"/>
    <cellStyle name="표_Book2_4배관공_2.토공_4.하수공_04-3.B-LINE 3" xfId="14741" xr:uid="{00000000-0005-0000-0000-000052420000}"/>
    <cellStyle name="표_Book2_4배관공_2.토공_4.하수공_04-3.B-LINE 4" xfId="16235" xr:uid="{00000000-0005-0000-0000-000053420000}"/>
    <cellStyle name="표_Book2_4배관공_2.토공_4.하수공_04-3.B-LINE 5" xfId="14652" xr:uid="{00000000-0005-0000-0000-000054420000}"/>
    <cellStyle name="표_Book2_4배관공_3.구내배관공" xfId="3622" xr:uid="{00000000-0005-0000-0000-000055420000}"/>
    <cellStyle name="표_Book2_4배관공_3.구내배관공 2" xfId="16454" xr:uid="{00000000-0005-0000-0000-000056420000}"/>
    <cellStyle name="표_Book2_4배관공_3.구내배관공 3" xfId="16791" xr:uid="{00000000-0005-0000-0000-000057420000}"/>
    <cellStyle name="표_Book2_4배관공_3.구내배관공 4" xfId="16236" xr:uid="{00000000-0005-0000-0000-000058420000}"/>
    <cellStyle name="표_Book2_4배관공_3.구내배관공 5" xfId="14653" xr:uid="{00000000-0005-0000-0000-000059420000}"/>
    <cellStyle name="표_Book2_4배관공_3.포장공" xfId="3623" xr:uid="{00000000-0005-0000-0000-00005A420000}"/>
    <cellStyle name="표_Book2_4배관공_3.포장공 2" xfId="16455" xr:uid="{00000000-0005-0000-0000-00005B420000}"/>
    <cellStyle name="표_Book2_4배관공_3.포장공 3" xfId="14740" xr:uid="{00000000-0005-0000-0000-00005C420000}"/>
    <cellStyle name="표_Book2_4배관공_3.포장공 4" xfId="16513" xr:uid="{00000000-0005-0000-0000-00005D420000}"/>
    <cellStyle name="표_Book2_4배관공_3.포장공 5" xfId="14654" xr:uid="{00000000-0005-0000-0000-00005E420000}"/>
    <cellStyle name="표_Book2_4배관공_3.포장공_04-3.B-LINE" xfId="3624" xr:uid="{00000000-0005-0000-0000-00005F420000}"/>
    <cellStyle name="표_Book2_4배관공_3.포장공_04-3.B-LINE 2" xfId="16456" xr:uid="{00000000-0005-0000-0000-000060420000}"/>
    <cellStyle name="표_Book2_4배관공_3.포장공_04-3.B-LINE 3" xfId="16790" xr:uid="{00000000-0005-0000-0000-000061420000}"/>
    <cellStyle name="표_Book2_4배관공_3.포장공_04-3.B-LINE 4" xfId="16237" xr:uid="{00000000-0005-0000-0000-000062420000}"/>
    <cellStyle name="표_Book2_4배관공_3.포장공_04-3.B-LINE 5" xfId="14655" xr:uid="{00000000-0005-0000-0000-000063420000}"/>
    <cellStyle name="표_Book2_4배관공_3.포장공_4.하수공" xfId="3625" xr:uid="{00000000-0005-0000-0000-000064420000}"/>
    <cellStyle name="표_Book2_4배관공_3.포장공_4.하수공 2" xfId="16457" xr:uid="{00000000-0005-0000-0000-000065420000}"/>
    <cellStyle name="표_Book2_4배관공_3.포장공_4.하수공 3" xfId="16789" xr:uid="{00000000-0005-0000-0000-000066420000}"/>
    <cellStyle name="표_Book2_4배관공_3.포장공_4.하수공 4" xfId="16514" xr:uid="{00000000-0005-0000-0000-000067420000}"/>
    <cellStyle name="표_Book2_4배관공_3.포장공_4.하수공 5" xfId="14656" xr:uid="{00000000-0005-0000-0000-000068420000}"/>
    <cellStyle name="표_Book2_4배관공_3.포장공_4.하수공_04-3.B-LINE" xfId="3626" xr:uid="{00000000-0005-0000-0000-000069420000}"/>
    <cellStyle name="표_Book2_4배관공_3.포장공_4.하수공_04-3.B-LINE 2" xfId="16458" xr:uid="{00000000-0005-0000-0000-00006A420000}"/>
    <cellStyle name="표_Book2_4배관공_3.포장공_4.하수공_04-3.B-LINE 3" xfId="16788" xr:uid="{00000000-0005-0000-0000-00006B420000}"/>
    <cellStyle name="표_Book2_4배관공_3.포장공_4.하수공_04-3.B-LINE 4" xfId="16515" xr:uid="{00000000-0005-0000-0000-00006C420000}"/>
    <cellStyle name="표_Book2_4배관공_3.포장공_4.하수공_04-3.B-LINE 5" xfId="14657" xr:uid="{00000000-0005-0000-0000-00006D420000}"/>
    <cellStyle name="표_Book2_4배관공_계화관로토공" xfId="3627" xr:uid="{00000000-0005-0000-0000-00006E420000}"/>
    <cellStyle name="표_Book2_4배관공_계화관로토공 2" xfId="16459" xr:uid="{00000000-0005-0000-0000-00006F420000}"/>
    <cellStyle name="표_Book2_4배관공_계화관로토공 3" xfId="16787" xr:uid="{00000000-0005-0000-0000-000070420000}"/>
    <cellStyle name="표_Book2_4배관공_계화관로토공 4" xfId="16516" xr:uid="{00000000-0005-0000-0000-000071420000}"/>
    <cellStyle name="표_Book2_4배관공_계화관로토공 5" xfId="14658" xr:uid="{00000000-0005-0000-0000-000072420000}"/>
    <cellStyle name="표_Book2_4배관공_관로토공" xfId="3628" xr:uid="{00000000-0005-0000-0000-000073420000}"/>
    <cellStyle name="표_Book2_4배관공_관로토공 2" xfId="16460" xr:uid="{00000000-0005-0000-0000-000074420000}"/>
    <cellStyle name="표_Book2_4배관공_관로토공 3" xfId="16786" xr:uid="{00000000-0005-0000-0000-000075420000}"/>
    <cellStyle name="표_Book2_4배관공_관로토공 4" xfId="16517" xr:uid="{00000000-0005-0000-0000-000076420000}"/>
    <cellStyle name="표_Book2_4배관공_관로토공 5" xfId="14659" xr:uid="{00000000-0005-0000-0000-000077420000}"/>
    <cellStyle name="표_Book2_5부대시설공" xfId="3629" xr:uid="{00000000-0005-0000-0000-000078420000}"/>
    <cellStyle name="표_Book2_5부대시설공 2" xfId="16461" xr:uid="{00000000-0005-0000-0000-000079420000}"/>
    <cellStyle name="표_Book2_5부대시설공 3" xfId="16785" xr:uid="{00000000-0005-0000-0000-00007A420000}"/>
    <cellStyle name="표_Book2_5부대시설공 4" xfId="16518" xr:uid="{00000000-0005-0000-0000-00007B420000}"/>
    <cellStyle name="표_Book2_5부대시설공 5" xfId="14660" xr:uid="{00000000-0005-0000-0000-00007C420000}"/>
    <cellStyle name="표_Book2_5부대시설공_0.주요자재및 총괄집계표" xfId="3630" xr:uid="{00000000-0005-0000-0000-00007D420000}"/>
    <cellStyle name="표_Book2_5부대시설공_0.주요자재및 총괄집계표 2" xfId="16462" xr:uid="{00000000-0005-0000-0000-00007E420000}"/>
    <cellStyle name="표_Book2_5부대시설공_0.주요자재및 총괄집계표 3" xfId="14738" xr:uid="{00000000-0005-0000-0000-00007F420000}"/>
    <cellStyle name="표_Book2_5부대시설공_0.주요자재및 총괄집계표 4" xfId="16519" xr:uid="{00000000-0005-0000-0000-000080420000}"/>
    <cellStyle name="표_Book2_5부대시설공_0.주요자재및 총괄집계표 5" xfId="14661" xr:uid="{00000000-0005-0000-0000-000081420000}"/>
    <cellStyle name="표_Book2_5부대시설공_04-3.B-LINE" xfId="3631" xr:uid="{00000000-0005-0000-0000-000082420000}"/>
    <cellStyle name="표_Book2_5부대시설공_04-3.B-LINE 2" xfId="16463" xr:uid="{00000000-0005-0000-0000-000083420000}"/>
    <cellStyle name="표_Book2_5부대시설공_04-3.B-LINE 3" xfId="14737" xr:uid="{00000000-0005-0000-0000-000084420000}"/>
    <cellStyle name="표_Book2_5부대시설공_04-3.B-LINE 4" xfId="16239" xr:uid="{00000000-0005-0000-0000-000085420000}"/>
    <cellStyle name="표_Book2_5부대시설공_04-3.B-LINE 5" xfId="14662" xr:uid="{00000000-0005-0000-0000-000086420000}"/>
    <cellStyle name="표_Book2_5부대시설공_05.구내배관토공" xfId="3632" xr:uid="{00000000-0005-0000-0000-000087420000}"/>
    <cellStyle name="표_Book2_5부대시설공_05.구내배관토공 2" xfId="16464" xr:uid="{00000000-0005-0000-0000-000088420000}"/>
    <cellStyle name="표_Book2_5부대시설공_05.구내배관토공 3" xfId="14736" xr:uid="{00000000-0005-0000-0000-000089420000}"/>
    <cellStyle name="표_Book2_5부대시설공_05.구내배관토공 4" xfId="16240" xr:uid="{00000000-0005-0000-0000-00008A420000}"/>
    <cellStyle name="표_Book2_5부대시설공_05.구내배관토공 5" xfId="14663" xr:uid="{00000000-0005-0000-0000-00008B420000}"/>
    <cellStyle name="표_Book2_5부대시설공_1.처리장토공(0705)" xfId="3633" xr:uid="{00000000-0005-0000-0000-00008C420000}"/>
    <cellStyle name="표_Book2_5부대시설공_1.처리장토공(0705) 2" xfId="16465" xr:uid="{00000000-0005-0000-0000-00008D420000}"/>
    <cellStyle name="표_Book2_5부대시설공_1.처리장토공(0705) 3" xfId="14735" xr:uid="{00000000-0005-0000-0000-00008E420000}"/>
    <cellStyle name="표_Book2_5부대시설공_1.처리장토공(0705) 4" xfId="16241" xr:uid="{00000000-0005-0000-0000-00008F420000}"/>
    <cellStyle name="표_Book2_5부대시설공_1.처리장토공(0705) 5" xfId="14664" xr:uid="{00000000-0005-0000-0000-000090420000}"/>
    <cellStyle name="표_Book2_5부대시설공_1.토공" xfId="3634" xr:uid="{00000000-0005-0000-0000-000091420000}"/>
    <cellStyle name="표_Book2_5부대시설공_1.토공 2" xfId="16466" xr:uid="{00000000-0005-0000-0000-000092420000}"/>
    <cellStyle name="표_Book2_5부대시설공_1.토공 3" xfId="14734" xr:uid="{00000000-0005-0000-0000-000093420000}"/>
    <cellStyle name="표_Book2_5부대시설공_1.토공 4" xfId="16242" xr:uid="{00000000-0005-0000-0000-000094420000}"/>
    <cellStyle name="표_Book2_5부대시설공_1.토공 5" xfId="14665" xr:uid="{00000000-0005-0000-0000-000095420000}"/>
    <cellStyle name="표_Book2_5부대시설공_1.토공(0724)" xfId="3635" xr:uid="{00000000-0005-0000-0000-000096420000}"/>
    <cellStyle name="표_Book2_5부대시설공_1.토공(0724) 2" xfId="16467" xr:uid="{00000000-0005-0000-0000-000097420000}"/>
    <cellStyle name="표_Book2_5부대시설공_1.토공(0724) 3" xfId="14733" xr:uid="{00000000-0005-0000-0000-000098420000}"/>
    <cellStyle name="표_Book2_5부대시설공_1.토공(0724) 4" xfId="17347" xr:uid="{00000000-0005-0000-0000-000099420000}"/>
    <cellStyle name="표_Book2_5부대시설공_1.토공(0724) 5" xfId="14666" xr:uid="{00000000-0005-0000-0000-00009A420000}"/>
    <cellStyle name="표_Book2_5부대시설공_1.토공(음성)" xfId="3636" xr:uid="{00000000-0005-0000-0000-00009B420000}"/>
    <cellStyle name="표_Book2_5부대시설공_1.토공(음성) 2" xfId="16468" xr:uid="{00000000-0005-0000-0000-00009C420000}"/>
    <cellStyle name="표_Book2_5부대시설공_1.토공(음성) 3" xfId="14732" xr:uid="{00000000-0005-0000-0000-00009D420000}"/>
    <cellStyle name="표_Book2_5부대시설공_1.토공(음성) 4" xfId="17348" xr:uid="{00000000-0005-0000-0000-00009E420000}"/>
    <cellStyle name="표_Book2_5부대시설공_1.토공(음성) 5" xfId="14667" xr:uid="{00000000-0005-0000-0000-00009F420000}"/>
    <cellStyle name="표_Book2_5부대시설공_2.토공" xfId="3637" xr:uid="{00000000-0005-0000-0000-0000A0420000}"/>
    <cellStyle name="표_Book2_5부대시설공_2.토공 2" xfId="16469" xr:uid="{00000000-0005-0000-0000-0000A1420000}"/>
    <cellStyle name="표_Book2_5부대시설공_2.토공 3" xfId="14731" xr:uid="{00000000-0005-0000-0000-0000A2420000}"/>
    <cellStyle name="표_Book2_5부대시설공_2.토공 4" xfId="17349" xr:uid="{00000000-0005-0000-0000-0000A3420000}"/>
    <cellStyle name="표_Book2_5부대시설공_2.토공 5" xfId="14668" xr:uid="{00000000-0005-0000-0000-0000A4420000}"/>
    <cellStyle name="표_Book2_5부대시설공_2.토공_04-3.B-LINE" xfId="3638" xr:uid="{00000000-0005-0000-0000-0000A5420000}"/>
    <cellStyle name="표_Book2_5부대시설공_2.토공_04-3.B-LINE 2" xfId="16470" xr:uid="{00000000-0005-0000-0000-0000A6420000}"/>
    <cellStyle name="표_Book2_5부대시설공_2.토공_04-3.B-LINE 3" xfId="14730" xr:uid="{00000000-0005-0000-0000-0000A7420000}"/>
    <cellStyle name="표_Book2_5부대시설공_2.토공_04-3.B-LINE 4" xfId="17350" xr:uid="{00000000-0005-0000-0000-0000A8420000}"/>
    <cellStyle name="표_Book2_5부대시설공_2.토공_04-3.B-LINE 5" xfId="14669" xr:uid="{00000000-0005-0000-0000-0000A9420000}"/>
    <cellStyle name="표_Book2_5부대시설공_2.토공_4.하수공" xfId="3639" xr:uid="{00000000-0005-0000-0000-0000AA420000}"/>
    <cellStyle name="표_Book2_5부대시설공_2.토공_4.하수공 2" xfId="16471" xr:uid="{00000000-0005-0000-0000-0000AB420000}"/>
    <cellStyle name="표_Book2_5부대시설공_2.토공_4.하수공 3" xfId="14729" xr:uid="{00000000-0005-0000-0000-0000AC420000}"/>
    <cellStyle name="표_Book2_5부대시설공_2.토공_4.하수공 4" xfId="17351" xr:uid="{00000000-0005-0000-0000-0000AD420000}"/>
    <cellStyle name="표_Book2_5부대시설공_2.토공_4.하수공 5" xfId="14670" xr:uid="{00000000-0005-0000-0000-0000AE420000}"/>
    <cellStyle name="표_Book2_5부대시설공_2.토공_4.하수공_04-3.B-LINE" xfId="3640" xr:uid="{00000000-0005-0000-0000-0000AF420000}"/>
    <cellStyle name="표_Book2_5부대시설공_2.토공_4.하수공_04-3.B-LINE 2" xfId="16472" xr:uid="{00000000-0005-0000-0000-0000B0420000}"/>
    <cellStyle name="표_Book2_5부대시설공_2.토공_4.하수공_04-3.B-LINE 3" xfId="14728" xr:uid="{00000000-0005-0000-0000-0000B1420000}"/>
    <cellStyle name="표_Book2_5부대시설공_2.토공_4.하수공_04-3.B-LINE 4" xfId="17352" xr:uid="{00000000-0005-0000-0000-0000B2420000}"/>
    <cellStyle name="표_Book2_5부대시설공_2.토공_4.하수공_04-3.B-LINE 5" xfId="14671" xr:uid="{00000000-0005-0000-0000-0000B3420000}"/>
    <cellStyle name="표_Book2_5부대시설공_3.구내배관공" xfId="3641" xr:uid="{00000000-0005-0000-0000-0000B4420000}"/>
    <cellStyle name="표_Book2_5부대시설공_3.구내배관공 2" xfId="16473" xr:uid="{00000000-0005-0000-0000-0000B5420000}"/>
    <cellStyle name="표_Book2_5부대시설공_3.구내배관공 3" xfId="14727" xr:uid="{00000000-0005-0000-0000-0000B6420000}"/>
    <cellStyle name="표_Book2_5부대시설공_3.구내배관공 4" xfId="16243" xr:uid="{00000000-0005-0000-0000-0000B7420000}"/>
    <cellStyle name="표_Book2_5부대시설공_3.구내배관공 5" xfId="14672" xr:uid="{00000000-0005-0000-0000-0000B8420000}"/>
    <cellStyle name="표_Book2_5부대시설공_3.포장공" xfId="3642" xr:uid="{00000000-0005-0000-0000-0000B9420000}"/>
    <cellStyle name="표_Book2_5부대시설공_3.포장공 2" xfId="16474" xr:uid="{00000000-0005-0000-0000-0000BA420000}"/>
    <cellStyle name="표_Book2_5부대시설공_3.포장공 3" xfId="14726" xr:uid="{00000000-0005-0000-0000-0000BB420000}"/>
    <cellStyle name="표_Book2_5부대시설공_3.포장공 4" xfId="17353" xr:uid="{00000000-0005-0000-0000-0000BC420000}"/>
    <cellStyle name="표_Book2_5부대시설공_3.포장공 5" xfId="14673" xr:uid="{00000000-0005-0000-0000-0000BD420000}"/>
    <cellStyle name="표_Book2_5부대시설공_3.포장공_04-3.B-LINE" xfId="3643" xr:uid="{00000000-0005-0000-0000-0000BE420000}"/>
    <cellStyle name="표_Book2_5부대시설공_3.포장공_04-3.B-LINE 2" xfId="16475" xr:uid="{00000000-0005-0000-0000-0000BF420000}"/>
    <cellStyle name="표_Book2_5부대시설공_3.포장공_04-3.B-LINE 3" xfId="14725" xr:uid="{00000000-0005-0000-0000-0000C0420000}"/>
    <cellStyle name="표_Book2_5부대시설공_3.포장공_04-3.B-LINE 4" xfId="16244" xr:uid="{00000000-0005-0000-0000-0000C1420000}"/>
    <cellStyle name="표_Book2_5부대시설공_3.포장공_04-3.B-LINE 5" xfId="14674" xr:uid="{00000000-0005-0000-0000-0000C2420000}"/>
    <cellStyle name="표_Book2_5부대시설공_3.포장공_4.하수공" xfId="3644" xr:uid="{00000000-0005-0000-0000-0000C3420000}"/>
    <cellStyle name="표_Book2_5부대시설공_3.포장공_4.하수공 2" xfId="16476" xr:uid="{00000000-0005-0000-0000-0000C4420000}"/>
    <cellStyle name="표_Book2_5부대시설공_3.포장공_4.하수공 3" xfId="14724" xr:uid="{00000000-0005-0000-0000-0000C5420000}"/>
    <cellStyle name="표_Book2_5부대시설공_3.포장공_4.하수공 4" xfId="17354" xr:uid="{00000000-0005-0000-0000-0000C6420000}"/>
    <cellStyle name="표_Book2_5부대시설공_3.포장공_4.하수공 5" xfId="14675" xr:uid="{00000000-0005-0000-0000-0000C7420000}"/>
    <cellStyle name="표_Book2_5부대시설공_3.포장공_4.하수공_04-3.B-LINE" xfId="3645" xr:uid="{00000000-0005-0000-0000-0000C8420000}"/>
    <cellStyle name="표_Book2_5부대시설공_3.포장공_4.하수공_04-3.B-LINE 2" xfId="16477" xr:uid="{00000000-0005-0000-0000-0000C9420000}"/>
    <cellStyle name="표_Book2_5부대시설공_3.포장공_4.하수공_04-3.B-LINE 3" xfId="14723" xr:uid="{00000000-0005-0000-0000-0000CA420000}"/>
    <cellStyle name="표_Book2_5부대시설공_3.포장공_4.하수공_04-3.B-LINE 4" xfId="16245" xr:uid="{00000000-0005-0000-0000-0000CB420000}"/>
    <cellStyle name="표_Book2_5부대시설공_3.포장공_4.하수공_04-3.B-LINE 5" xfId="14676" xr:uid="{00000000-0005-0000-0000-0000CC420000}"/>
    <cellStyle name="표_Book2_5부대시설공_계화관로토공" xfId="3646" xr:uid="{00000000-0005-0000-0000-0000CD420000}"/>
    <cellStyle name="표_Book2_5부대시설공_계화관로토공 2" xfId="16478" xr:uid="{00000000-0005-0000-0000-0000CE420000}"/>
    <cellStyle name="표_Book2_5부대시설공_계화관로토공 3" xfId="14722" xr:uid="{00000000-0005-0000-0000-0000CF420000}"/>
    <cellStyle name="표_Book2_5부대시설공_계화관로토공 4" xfId="16246" xr:uid="{00000000-0005-0000-0000-0000D0420000}"/>
    <cellStyle name="표_Book2_5부대시설공_계화관로토공 5" xfId="14677" xr:uid="{00000000-0005-0000-0000-0000D1420000}"/>
    <cellStyle name="표_Book2_5부대시설공_관로토공" xfId="3647" xr:uid="{00000000-0005-0000-0000-0000D2420000}"/>
    <cellStyle name="표_Book2_5부대시설공_관로토공 2" xfId="16479" xr:uid="{00000000-0005-0000-0000-0000D3420000}"/>
    <cellStyle name="표_Book2_5부대시설공_관로토공 3" xfId="14721" xr:uid="{00000000-0005-0000-0000-0000D4420000}"/>
    <cellStyle name="표_Book2_5부대시설공_관로토공 4" xfId="16247" xr:uid="{00000000-0005-0000-0000-0000D5420000}"/>
    <cellStyle name="표_Book2_5부대시설공_관로토공 5" xfId="14678" xr:uid="{00000000-0005-0000-0000-0000D6420000}"/>
    <cellStyle name="표_Book2_계화관로토공" xfId="3648" xr:uid="{00000000-0005-0000-0000-0000D7420000}"/>
    <cellStyle name="표_Book2_계화관로토공 2" xfId="16480" xr:uid="{00000000-0005-0000-0000-0000D8420000}"/>
    <cellStyle name="표_Book2_계화관로토공 3" xfId="14720" xr:uid="{00000000-0005-0000-0000-0000D9420000}"/>
    <cellStyle name="표_Book2_계화관로토공 4" xfId="16248" xr:uid="{00000000-0005-0000-0000-0000DA420000}"/>
    <cellStyle name="표_Book2_계화관로토공 5" xfId="14679" xr:uid="{00000000-0005-0000-0000-0000DB420000}"/>
    <cellStyle name="표_Book2_관로토공" xfId="3649" xr:uid="{00000000-0005-0000-0000-0000DC420000}"/>
    <cellStyle name="표_Book2_관로토공 2" xfId="16481" xr:uid="{00000000-0005-0000-0000-0000DD420000}"/>
    <cellStyle name="표_Book2_관로토공 3" xfId="14719" xr:uid="{00000000-0005-0000-0000-0000DE420000}"/>
    <cellStyle name="표_Book2_관로토공 4" xfId="17355" xr:uid="{00000000-0005-0000-0000-0000DF420000}"/>
    <cellStyle name="표_Book2_관로토공 5" xfId="14680" xr:uid="{00000000-0005-0000-0000-0000E0420000}"/>
    <cellStyle name="표_계화관로토공" xfId="3650" xr:uid="{00000000-0005-0000-0000-0000E1420000}"/>
    <cellStyle name="표_계화관로토공 2" xfId="16482" xr:uid="{00000000-0005-0000-0000-0000E2420000}"/>
    <cellStyle name="표_계화관로토공 3" xfId="14718" xr:uid="{00000000-0005-0000-0000-0000E3420000}"/>
    <cellStyle name="표_계화관로토공 4" xfId="17356" xr:uid="{00000000-0005-0000-0000-0000E4420000}"/>
    <cellStyle name="표_계화관로토공 5" xfId="14681" xr:uid="{00000000-0005-0000-0000-0000E5420000}"/>
    <cellStyle name="표_관로토공" xfId="3651" xr:uid="{00000000-0005-0000-0000-0000E6420000}"/>
    <cellStyle name="표_관로토공 2" xfId="16483" xr:uid="{00000000-0005-0000-0000-0000E7420000}"/>
    <cellStyle name="표_관로토공 3" xfId="14717" xr:uid="{00000000-0005-0000-0000-0000E8420000}"/>
    <cellStyle name="표_관로토공 4" xfId="16249" xr:uid="{00000000-0005-0000-0000-0000E9420000}"/>
    <cellStyle name="표_관로토공 5" xfId="14682" xr:uid="{00000000-0005-0000-0000-0000EA420000}"/>
    <cellStyle name="표_기존구조물철거및헐기_서판교(토공3공구)_소수점절사" xfId="13527" xr:uid="{00000000-0005-0000-0000-0000EB420000}"/>
    <cellStyle name="표_기존구조물철거및헐기_서판교(토공3공구)_소수점절사_변경내역서" xfId="13528" xr:uid="{00000000-0005-0000-0000-0000EC420000}"/>
    <cellStyle name="표_기존구조물철거및헐기_서판교(토공3공구)_소수점절사_변경내역서4회" xfId="13529" xr:uid="{00000000-0005-0000-0000-0000ED420000}"/>
    <cellStyle name="표_기존구조물철거및헐기_서판교(토공3공구)_소수점절사_변경내역서4회_변경내역서VER2" xfId="13530" xr:uid="{00000000-0005-0000-0000-0000EE420000}"/>
    <cellStyle name="표_대구대현 3BL 소화계산서" xfId="13531" xr:uid="{00000000-0005-0000-0000-0000EF420000}"/>
    <cellStyle name="표_대구대현 3BL 소화계산서_제연계산서4BL" xfId="13532" xr:uid="{00000000-0005-0000-0000-0000F0420000}"/>
    <cellStyle name="표_변경내역서" xfId="13533" xr:uid="{00000000-0005-0000-0000-0000F1420000}"/>
    <cellStyle name="표_변경내역서4회" xfId="13534" xr:uid="{00000000-0005-0000-0000-0000F2420000}"/>
    <cellStyle name="표_석촌동꽃마을빌딩" xfId="13535" xr:uid="{00000000-0005-0000-0000-0000F3420000}"/>
    <cellStyle name="표_석촌동꽃마을빌딩_BOOK1" xfId="13536" xr:uid="{00000000-0005-0000-0000-0000F4420000}"/>
    <cellStyle name="표_석촌동꽃마을빌딩_BOOK1_제연계산서4BL" xfId="13537" xr:uid="{00000000-0005-0000-0000-0000F5420000}"/>
    <cellStyle name="표_석촌동꽃마을빌딩_아파트" xfId="13538" xr:uid="{00000000-0005-0000-0000-0000F6420000}"/>
    <cellStyle name="표_석촌동꽃마을빌딩_에너지절약계획서(파주운정A14BL)" xfId="13539" xr:uid="{00000000-0005-0000-0000-0000F7420000}"/>
    <cellStyle name="표_석촌동꽃마을빌딩_제연계산서4BL" xfId="13540" xr:uid="{00000000-0005-0000-0000-0000F8420000}"/>
    <cellStyle name="표_성산아파트" xfId="13541" xr:uid="{00000000-0005-0000-0000-0000F9420000}"/>
    <cellStyle name="표_성산아파트_BOOK1" xfId="13542" xr:uid="{00000000-0005-0000-0000-0000FA420000}"/>
    <cellStyle name="표_성산아파트_BOOK1_제연계산서4BL" xfId="13543" xr:uid="{00000000-0005-0000-0000-0000FB420000}"/>
    <cellStyle name="표_성산아파트_아파트" xfId="13544" xr:uid="{00000000-0005-0000-0000-0000FC420000}"/>
    <cellStyle name="표_성산아파트_에너지절약계획서(파주운정A14BL)" xfId="13545" xr:uid="{00000000-0005-0000-0000-0000FD420000}"/>
    <cellStyle name="표_성산아파트_제연계산서4BL" xfId="13546" xr:uid="{00000000-0005-0000-0000-0000FE420000}"/>
    <cellStyle name="표_소화계산서(제연압력조종가능)-20070801" xfId="13547" xr:uid="{00000000-0005-0000-0000-0000FF420000}"/>
    <cellStyle name="표_소화계산서(제연압력조종가능)-20070801_제연계산서4BL" xfId="13548" xr:uid="{00000000-0005-0000-0000-000000430000}"/>
    <cellStyle name="표_수량산출" xfId="3652" xr:uid="{00000000-0005-0000-0000-000001430000}"/>
    <cellStyle name="표_수량산출 2" xfId="16484" xr:uid="{00000000-0005-0000-0000-000002430000}"/>
    <cellStyle name="표_수량산출 3" xfId="14716" xr:uid="{00000000-0005-0000-0000-000003430000}"/>
    <cellStyle name="표_수량산출 4" xfId="16250" xr:uid="{00000000-0005-0000-0000-000004430000}"/>
    <cellStyle name="표_수량산출 5" xfId="14683" xr:uid="{00000000-0005-0000-0000-000005430000}"/>
    <cellStyle name="표_수량산출서(수정)" xfId="3653" xr:uid="{00000000-0005-0000-0000-000006430000}"/>
    <cellStyle name="표_수량산출서(수정) 2" xfId="13549" xr:uid="{00000000-0005-0000-0000-000007430000}"/>
    <cellStyle name="표_수량산출서(수정)_01-토공_02-배수공" xfId="3654" xr:uid="{00000000-0005-0000-0000-000008430000}"/>
    <cellStyle name="표_수량산출서(수정)_01-토공_02-배수공 2" xfId="13550" xr:uid="{00000000-0005-0000-0000-000009430000}"/>
    <cellStyle name="표_수량산출서(수정)_01-토공_02-배수공_2.중곡빗물펌프장토공(BOX구간)" xfId="3655" xr:uid="{00000000-0005-0000-0000-00000A430000}"/>
    <cellStyle name="표_수량산출서(수정)_01-토공_02-배수공_남측토공" xfId="3656" xr:uid="{00000000-0005-0000-0000-00000B430000}"/>
    <cellStyle name="표_수량산출서(수정)_01-토공_02-배수공_남측토공_2.중곡빗물펌프장토공" xfId="3657" xr:uid="{00000000-0005-0000-0000-00000C430000}"/>
    <cellStyle name="표_수량산출서(수정)_01-토공_02-배수공_남측토공_천호대로남측준공수량(토공)" xfId="3658" xr:uid="{00000000-0005-0000-0000-00000D430000}"/>
    <cellStyle name="표_수량산출서(수정)_01-토공_02-배수공_내역서(상도동159번지,김주성)" xfId="13551" xr:uid="{00000000-0005-0000-0000-00000E430000}"/>
    <cellStyle name="표_수량산출서(수정)_01-토공_02-배수공_변경내역서" xfId="13552" xr:uid="{00000000-0005-0000-0000-00000F430000}"/>
    <cellStyle name="표_수량산출서(수정)_01-토공_02-배수공_변경내역서4회" xfId="13553" xr:uid="{00000000-0005-0000-0000-000010430000}"/>
    <cellStyle name="표_수량산출서(수정)_01-토공_02-배수공_설계서" xfId="13554" xr:uid="{00000000-0005-0000-0000-000011430000}"/>
    <cellStyle name="표_수량산출서(수정)_01-토공_02-배수공_토공" xfId="3659" xr:uid="{00000000-0005-0000-0000-000012430000}"/>
    <cellStyle name="표_수량산출서(수정)_01-토공_02-배수공_토공_2.중곡빗물펌프장토공" xfId="3660" xr:uid="{00000000-0005-0000-0000-000013430000}"/>
    <cellStyle name="표_수량산출서(수정)_01-토공_02-배수공_토공_세종대우회토공" xfId="3661" xr:uid="{00000000-0005-0000-0000-000014430000}"/>
    <cellStyle name="표_수량산출서(수정)_01-토공_02-배수공_토공_오거리토공" xfId="3662" xr:uid="{00000000-0005-0000-0000-000015430000}"/>
    <cellStyle name="표_수량산출서(수정)_01-토공_02-배수공_토공_중곡빗물펌프장토공" xfId="3663" xr:uid="{00000000-0005-0000-0000-000016430000}"/>
    <cellStyle name="표_수량산출서(수정)_01-토공_02-배수공_토공_중곡빗물펌프장토공1" xfId="3664" xr:uid="{00000000-0005-0000-0000-000017430000}"/>
    <cellStyle name="표_수량산출서(수정)_01-토공_02-배수공_토공_중곡펌프장토공1" xfId="3665" xr:uid="{00000000-0005-0000-0000-000018430000}"/>
    <cellStyle name="표_수량산출서(수정)_01-토공_02-배수공_토공_천호대로남측준공수량(토공)" xfId="3666" xr:uid="{00000000-0005-0000-0000-000019430000}"/>
    <cellStyle name="표_수량산출서(수정)_01-토공_02-배수공_토공_한국화장품토공" xfId="3667" xr:uid="{00000000-0005-0000-0000-00001A430000}"/>
    <cellStyle name="표_수량산출서(수정)_01-토공_02-배수공_폐기물처리내역서" xfId="13555" xr:uid="{00000000-0005-0000-0000-00001B430000}"/>
    <cellStyle name="표_수량산출서(수정)_01-토공_02-배수공_폐기물처리내역서_변경내역서" xfId="13556" xr:uid="{00000000-0005-0000-0000-00001C430000}"/>
    <cellStyle name="표_수량산출서(수정)_01-토공_02-배수공_폐기물처리내역서_변경내역서4회" xfId="13557" xr:uid="{00000000-0005-0000-0000-00001D430000}"/>
    <cellStyle name="표_수량산출서(수정)_01-토공_02-배수공_폐기물처리내역서_중앙로폐기물내역서" xfId="13558" xr:uid="{00000000-0005-0000-0000-00001E430000}"/>
    <cellStyle name="표_수량산출서(수정)_01-토공_02-배수공_폐기물처리내역서_중앙로폐기물내역서_변경내역서" xfId="13559" xr:uid="{00000000-0005-0000-0000-00001F430000}"/>
    <cellStyle name="표_수량산출서(수정)_01-토공_02-배수공_폐기물처리내역서_중앙로폐기물내역서_변경내역서4회" xfId="13560" xr:uid="{00000000-0005-0000-0000-000020430000}"/>
    <cellStyle name="표_수량산출서(수정)_02-배수공" xfId="3668" xr:uid="{00000000-0005-0000-0000-000021430000}"/>
    <cellStyle name="표_수량산출서(수정)_02-배수공 2" xfId="13561" xr:uid="{00000000-0005-0000-0000-000022430000}"/>
    <cellStyle name="표_수량산출서(수정)_02-배수공_02-반중력식옹벽" xfId="3669" xr:uid="{00000000-0005-0000-0000-000023430000}"/>
    <cellStyle name="표_수량산출서(수정)_02-배수공_02-반중력식옹벽 2" xfId="13562" xr:uid="{00000000-0005-0000-0000-000024430000}"/>
    <cellStyle name="표_수량산출서(수정)_02-배수공_02-반중력식옹벽_2.중곡빗물펌프장토공(BOX구간)" xfId="3670" xr:uid="{00000000-0005-0000-0000-000025430000}"/>
    <cellStyle name="표_수량산출서(수정)_02-배수공_02-반중력식옹벽_남측토공" xfId="3671" xr:uid="{00000000-0005-0000-0000-000026430000}"/>
    <cellStyle name="표_수량산출서(수정)_02-배수공_02-반중력식옹벽_남측토공_2.중곡빗물펌프장토공" xfId="3672" xr:uid="{00000000-0005-0000-0000-000027430000}"/>
    <cellStyle name="표_수량산출서(수정)_02-배수공_02-반중력식옹벽_남측토공_천호대로남측준공수량(토공)" xfId="3673" xr:uid="{00000000-0005-0000-0000-000028430000}"/>
    <cellStyle name="표_수량산출서(수정)_02-배수공_02-반중력식옹벽_내역서(상도동159번지,김주성)" xfId="13563" xr:uid="{00000000-0005-0000-0000-000029430000}"/>
    <cellStyle name="표_수량산출서(수정)_02-배수공_02-반중력식옹벽_설계서" xfId="13564" xr:uid="{00000000-0005-0000-0000-00002A430000}"/>
    <cellStyle name="표_수량산출서(수정)_02-배수공_02-반중력식옹벽_토공" xfId="3674" xr:uid="{00000000-0005-0000-0000-00002B430000}"/>
    <cellStyle name="표_수량산출서(수정)_02-배수공_02-반중력식옹벽_토공_2.중곡빗물펌프장토공" xfId="3675" xr:uid="{00000000-0005-0000-0000-00002C430000}"/>
    <cellStyle name="표_수량산출서(수정)_02-배수공_02-반중력식옹벽_토공_세종대우회토공" xfId="3676" xr:uid="{00000000-0005-0000-0000-00002D430000}"/>
    <cellStyle name="표_수량산출서(수정)_02-배수공_02-반중력식옹벽_토공_오거리토공" xfId="3677" xr:uid="{00000000-0005-0000-0000-00002E430000}"/>
    <cellStyle name="표_수량산출서(수정)_02-배수공_02-반중력식옹벽_토공_중곡빗물펌프장토공" xfId="3678" xr:uid="{00000000-0005-0000-0000-00002F430000}"/>
    <cellStyle name="표_수량산출서(수정)_02-배수공_02-반중력식옹벽_토공_중곡빗물펌프장토공1" xfId="3679" xr:uid="{00000000-0005-0000-0000-000030430000}"/>
    <cellStyle name="표_수량산출서(수정)_02-배수공_02-반중력식옹벽_토공_중곡펌프장토공1" xfId="3680" xr:uid="{00000000-0005-0000-0000-000031430000}"/>
    <cellStyle name="표_수량산출서(수정)_02-배수공_02-반중력식옹벽_토공_천호대로남측준공수량(토공)" xfId="3681" xr:uid="{00000000-0005-0000-0000-000032430000}"/>
    <cellStyle name="표_수량산출서(수정)_02-배수공_02-반중력식옹벽_토공_한국화장품토공" xfId="3682" xr:uid="{00000000-0005-0000-0000-000033430000}"/>
    <cellStyle name="표_수량산출서(수정)_02-배수공_02-배수공" xfId="3683" xr:uid="{00000000-0005-0000-0000-000034430000}"/>
    <cellStyle name="표_수량산출서(수정)_02-배수공_02-배수공 2" xfId="13565" xr:uid="{00000000-0005-0000-0000-000035430000}"/>
    <cellStyle name="표_수량산출서(수정)_02-배수공_02-배수공_2.중곡빗물펌프장토공(BOX구간)" xfId="3684" xr:uid="{00000000-0005-0000-0000-000036430000}"/>
    <cellStyle name="표_수량산출서(수정)_02-배수공_02-배수공_남측토공" xfId="3685" xr:uid="{00000000-0005-0000-0000-000037430000}"/>
    <cellStyle name="표_수량산출서(수정)_02-배수공_02-배수공_남측토공_2.중곡빗물펌프장토공" xfId="3686" xr:uid="{00000000-0005-0000-0000-000038430000}"/>
    <cellStyle name="표_수량산출서(수정)_02-배수공_02-배수공_남측토공_천호대로남측준공수량(토공)" xfId="3687" xr:uid="{00000000-0005-0000-0000-000039430000}"/>
    <cellStyle name="표_수량산출서(수정)_02-배수공_02-배수공_내역서(상도동159번지,김주성)" xfId="13566" xr:uid="{00000000-0005-0000-0000-00003A430000}"/>
    <cellStyle name="표_수량산출서(수정)_02-배수공_02-배수공_변경내역서" xfId="13567" xr:uid="{00000000-0005-0000-0000-00003B430000}"/>
    <cellStyle name="표_수량산출서(수정)_02-배수공_02-배수공_변경내역서4회" xfId="13568" xr:uid="{00000000-0005-0000-0000-00003C430000}"/>
    <cellStyle name="표_수량산출서(수정)_02-배수공_02-배수공_설계서" xfId="13569" xr:uid="{00000000-0005-0000-0000-00003D430000}"/>
    <cellStyle name="표_수량산출서(수정)_02-배수공_02-배수공_토공" xfId="3688" xr:uid="{00000000-0005-0000-0000-00003E430000}"/>
    <cellStyle name="표_수량산출서(수정)_02-배수공_02-배수공_토공_2.중곡빗물펌프장토공" xfId="3689" xr:uid="{00000000-0005-0000-0000-00003F430000}"/>
    <cellStyle name="표_수량산출서(수정)_02-배수공_02-배수공_토공_세종대우회토공" xfId="3690" xr:uid="{00000000-0005-0000-0000-000040430000}"/>
    <cellStyle name="표_수량산출서(수정)_02-배수공_02-배수공_토공_오거리토공" xfId="3691" xr:uid="{00000000-0005-0000-0000-000041430000}"/>
    <cellStyle name="표_수량산출서(수정)_02-배수공_02-배수공_토공_중곡빗물펌프장토공" xfId="3692" xr:uid="{00000000-0005-0000-0000-000042430000}"/>
    <cellStyle name="표_수량산출서(수정)_02-배수공_02-배수공_토공_중곡빗물펌프장토공1" xfId="3693" xr:uid="{00000000-0005-0000-0000-000043430000}"/>
    <cellStyle name="표_수량산출서(수정)_02-배수공_02-배수공_토공_중곡펌프장토공1" xfId="3694" xr:uid="{00000000-0005-0000-0000-000044430000}"/>
    <cellStyle name="표_수량산출서(수정)_02-배수공_02-배수공_토공_천호대로남측준공수량(토공)" xfId="3695" xr:uid="{00000000-0005-0000-0000-000045430000}"/>
    <cellStyle name="표_수량산출서(수정)_02-배수공_02-배수공_토공_한국화장품토공" xfId="3696" xr:uid="{00000000-0005-0000-0000-000046430000}"/>
    <cellStyle name="표_수량산출서(수정)_02-배수공_02-배수공_폐기물처리내역서" xfId="13570" xr:uid="{00000000-0005-0000-0000-000047430000}"/>
    <cellStyle name="표_수량산출서(수정)_02-배수공_02-배수공_폐기물처리내역서_변경내역서" xfId="13571" xr:uid="{00000000-0005-0000-0000-000048430000}"/>
    <cellStyle name="표_수량산출서(수정)_02-배수공_02-배수공_폐기물처리내역서_변경내역서4회" xfId="13572" xr:uid="{00000000-0005-0000-0000-000049430000}"/>
    <cellStyle name="표_수량산출서(수정)_02-배수공_02-배수공_폐기물처리내역서_중앙로폐기물내역서" xfId="13573" xr:uid="{00000000-0005-0000-0000-00004A430000}"/>
    <cellStyle name="표_수량산출서(수정)_02-배수공_02-배수공_폐기물처리내역서_중앙로폐기물내역서_변경내역서" xfId="13574" xr:uid="{00000000-0005-0000-0000-00004B430000}"/>
    <cellStyle name="표_수량산출서(수정)_02-배수공_02-배수공_폐기물처리내역서_중앙로폐기물내역서_변경내역서4회" xfId="13575" xr:uid="{00000000-0005-0000-0000-00004C430000}"/>
    <cellStyle name="표_수량산출서(수정)_02-배수공_2.중곡빗물펌프장토공(BOX구간)" xfId="3697" xr:uid="{00000000-0005-0000-0000-00004D430000}"/>
    <cellStyle name="표_수량산출서(수정)_02-배수공_가평조서" xfId="3698" xr:uid="{00000000-0005-0000-0000-00004E430000}"/>
    <cellStyle name="표_수량산출서(수정)_02-배수공_가평조서_2.중곡빗물펌프장토공(BOX구간)" xfId="3699" xr:uid="{00000000-0005-0000-0000-00004F430000}"/>
    <cellStyle name="표_수량산출서(수정)_02-배수공_남측토공" xfId="3700" xr:uid="{00000000-0005-0000-0000-000050430000}"/>
    <cellStyle name="표_수량산출서(수정)_02-배수공_남측토공_2.중곡빗물펌프장토공" xfId="3701" xr:uid="{00000000-0005-0000-0000-000051430000}"/>
    <cellStyle name="표_수량산출서(수정)_02-배수공_남측토공_천호대로남측준공수량(토공)" xfId="3702" xr:uid="{00000000-0005-0000-0000-000052430000}"/>
    <cellStyle name="표_수량산출서(수정)_02-배수공_내역서(상도동159번지,김주성)" xfId="13576" xr:uid="{00000000-0005-0000-0000-000053430000}"/>
    <cellStyle name="표_수량산출서(수정)_02-배수공_반중력" xfId="3703" xr:uid="{00000000-0005-0000-0000-000054430000}"/>
    <cellStyle name="표_수량산출서(수정)_02-배수공_반중력 2" xfId="13577" xr:uid="{00000000-0005-0000-0000-000055430000}"/>
    <cellStyle name="표_수량산출서(수정)_02-배수공_반중력_2.중곡빗물펌프장토공(BOX구간)" xfId="3704" xr:uid="{00000000-0005-0000-0000-000056430000}"/>
    <cellStyle name="표_수량산출서(수정)_02-배수공_반중력_남측토공" xfId="3705" xr:uid="{00000000-0005-0000-0000-000057430000}"/>
    <cellStyle name="표_수량산출서(수정)_02-배수공_반중력_남측토공_2.중곡빗물펌프장토공" xfId="3706" xr:uid="{00000000-0005-0000-0000-000058430000}"/>
    <cellStyle name="표_수량산출서(수정)_02-배수공_반중력_남측토공_천호대로남측준공수량(토공)" xfId="3707" xr:uid="{00000000-0005-0000-0000-000059430000}"/>
    <cellStyle name="표_수량산출서(수정)_02-배수공_반중력_내역서(상도동159번지,김주성)" xfId="13578" xr:uid="{00000000-0005-0000-0000-00005A430000}"/>
    <cellStyle name="표_수량산출서(수정)_02-배수공_반중력_설계서" xfId="13579" xr:uid="{00000000-0005-0000-0000-00005B430000}"/>
    <cellStyle name="표_수량산출서(수정)_02-배수공_반중력_토공" xfId="3708" xr:uid="{00000000-0005-0000-0000-00005C430000}"/>
    <cellStyle name="표_수량산출서(수정)_02-배수공_반중력_토공_2.중곡빗물펌프장토공" xfId="3709" xr:uid="{00000000-0005-0000-0000-00005D430000}"/>
    <cellStyle name="표_수량산출서(수정)_02-배수공_반중력_토공_세종대우회토공" xfId="3710" xr:uid="{00000000-0005-0000-0000-00005E430000}"/>
    <cellStyle name="표_수량산출서(수정)_02-배수공_반중력_토공_오거리토공" xfId="3711" xr:uid="{00000000-0005-0000-0000-00005F430000}"/>
    <cellStyle name="표_수량산출서(수정)_02-배수공_반중력_토공_중곡빗물펌프장토공" xfId="3712" xr:uid="{00000000-0005-0000-0000-000060430000}"/>
    <cellStyle name="표_수량산출서(수정)_02-배수공_반중력_토공_중곡빗물펌프장토공1" xfId="3713" xr:uid="{00000000-0005-0000-0000-000061430000}"/>
    <cellStyle name="표_수량산출서(수정)_02-배수공_반중력_토공_중곡펌프장토공1" xfId="3714" xr:uid="{00000000-0005-0000-0000-000062430000}"/>
    <cellStyle name="표_수량산출서(수정)_02-배수공_반중력_토공_천호대로남측준공수량(토공)" xfId="3715" xr:uid="{00000000-0005-0000-0000-000063430000}"/>
    <cellStyle name="표_수량산출서(수정)_02-배수공_반중력_토공_한국화장품토공" xfId="3716" xr:uid="{00000000-0005-0000-0000-000064430000}"/>
    <cellStyle name="표_수량산출서(수정)_02-배수공_변경내역서" xfId="13580" xr:uid="{00000000-0005-0000-0000-000065430000}"/>
    <cellStyle name="표_수량산출서(수정)_02-배수공_변경내역서4회" xfId="13581" xr:uid="{00000000-0005-0000-0000-000066430000}"/>
    <cellStyle name="표_수량산출서(수정)_02-배수공_설계서" xfId="13582" xr:uid="{00000000-0005-0000-0000-000067430000}"/>
    <cellStyle name="표_수량산출서(수정)_02-배수공_옹벽" xfId="3717" xr:uid="{00000000-0005-0000-0000-000068430000}"/>
    <cellStyle name="표_수량산출서(수정)_02-배수공_옹벽_2.중곡빗물펌프장토공(BOX구간)" xfId="3718" xr:uid="{00000000-0005-0000-0000-000069430000}"/>
    <cellStyle name="표_수량산출서(수정)_02-배수공_토공" xfId="3719" xr:uid="{00000000-0005-0000-0000-00006A430000}"/>
    <cellStyle name="표_수량산출서(수정)_02-배수공_토공_2.중곡빗물펌프장토공" xfId="3720" xr:uid="{00000000-0005-0000-0000-00006B430000}"/>
    <cellStyle name="표_수량산출서(수정)_02-배수공_토공_세종대우회토공" xfId="3721" xr:uid="{00000000-0005-0000-0000-00006C430000}"/>
    <cellStyle name="표_수량산출서(수정)_02-배수공_토공_오거리토공" xfId="3722" xr:uid="{00000000-0005-0000-0000-00006D430000}"/>
    <cellStyle name="표_수량산출서(수정)_02-배수공_토공_중곡빗물펌프장토공" xfId="3723" xr:uid="{00000000-0005-0000-0000-00006E430000}"/>
    <cellStyle name="표_수량산출서(수정)_02-배수공_토공_중곡빗물펌프장토공1" xfId="3724" xr:uid="{00000000-0005-0000-0000-00006F430000}"/>
    <cellStyle name="표_수량산출서(수정)_02-배수공_토공_중곡펌프장토공1" xfId="3725" xr:uid="{00000000-0005-0000-0000-000070430000}"/>
    <cellStyle name="표_수량산출서(수정)_02-배수공_토공_천호대로남측준공수량(토공)" xfId="3726" xr:uid="{00000000-0005-0000-0000-000071430000}"/>
    <cellStyle name="표_수량산출서(수정)_02-배수공_토공_한국화장품토공" xfId="3727" xr:uid="{00000000-0005-0000-0000-000072430000}"/>
    <cellStyle name="표_수량산출서(수정)_02-배수공_폐기물처리내역서" xfId="13583" xr:uid="{00000000-0005-0000-0000-000073430000}"/>
    <cellStyle name="표_수량산출서(수정)_02-배수공_폐기물처리내역서_변경내역서" xfId="13584" xr:uid="{00000000-0005-0000-0000-000074430000}"/>
    <cellStyle name="표_수량산출서(수정)_02-배수공_폐기물처리내역서_변경내역서4회" xfId="13585" xr:uid="{00000000-0005-0000-0000-000075430000}"/>
    <cellStyle name="표_수량산출서(수정)_02-배수공_폐기물처리내역서_중앙로폐기물내역서" xfId="13586" xr:uid="{00000000-0005-0000-0000-000076430000}"/>
    <cellStyle name="표_수량산출서(수정)_02-배수공_폐기물처리내역서_중앙로폐기물내역서_변경내역서" xfId="13587" xr:uid="{00000000-0005-0000-0000-000077430000}"/>
    <cellStyle name="표_수량산출서(수정)_02-배수공_폐기물처리내역서_중앙로폐기물내역서_변경내역서4회" xfId="13588" xr:uid="{00000000-0005-0000-0000-000078430000}"/>
    <cellStyle name="표_수량산출서(수정)_02-배수공_포장조서" xfId="3728" xr:uid="{00000000-0005-0000-0000-000079430000}"/>
    <cellStyle name="표_수량산출서(수정)_02-배수공_포장조서_2.중곡빗물펌프장토공(BOX구간)" xfId="3729" xr:uid="{00000000-0005-0000-0000-00007A430000}"/>
    <cellStyle name="표_수량산출서(수정)_04-포장공_02-배수공" xfId="3730" xr:uid="{00000000-0005-0000-0000-00007B430000}"/>
    <cellStyle name="표_수량산출서(수정)_04-포장공_02-배수공 2" xfId="13589" xr:uid="{00000000-0005-0000-0000-00007C430000}"/>
    <cellStyle name="표_수량산출서(수정)_04-포장공_02-배수공_2.중곡빗물펌프장토공(BOX구간)" xfId="3731" xr:uid="{00000000-0005-0000-0000-00007D430000}"/>
    <cellStyle name="표_수량산출서(수정)_04-포장공_02-배수공_남측토공" xfId="3732" xr:uid="{00000000-0005-0000-0000-00007E430000}"/>
    <cellStyle name="표_수량산출서(수정)_04-포장공_02-배수공_남측토공_2.중곡빗물펌프장토공" xfId="3733" xr:uid="{00000000-0005-0000-0000-00007F430000}"/>
    <cellStyle name="표_수량산출서(수정)_04-포장공_02-배수공_남측토공_천호대로남측준공수량(토공)" xfId="3734" xr:uid="{00000000-0005-0000-0000-000080430000}"/>
    <cellStyle name="표_수량산출서(수정)_04-포장공_02-배수공_내역서(상도동159번지,김주성)" xfId="13590" xr:uid="{00000000-0005-0000-0000-000081430000}"/>
    <cellStyle name="표_수량산출서(수정)_04-포장공_02-배수공_변경내역서" xfId="13591" xr:uid="{00000000-0005-0000-0000-000082430000}"/>
    <cellStyle name="표_수량산출서(수정)_04-포장공_02-배수공_변경내역서4회" xfId="13592" xr:uid="{00000000-0005-0000-0000-000083430000}"/>
    <cellStyle name="표_수량산출서(수정)_04-포장공_02-배수공_설계서" xfId="13593" xr:uid="{00000000-0005-0000-0000-000084430000}"/>
    <cellStyle name="표_수량산출서(수정)_04-포장공_02-배수공_토공" xfId="3735" xr:uid="{00000000-0005-0000-0000-000085430000}"/>
    <cellStyle name="표_수량산출서(수정)_04-포장공_02-배수공_토공_2.중곡빗물펌프장토공" xfId="3736" xr:uid="{00000000-0005-0000-0000-000086430000}"/>
    <cellStyle name="표_수량산출서(수정)_04-포장공_02-배수공_토공_세종대우회토공" xfId="3737" xr:uid="{00000000-0005-0000-0000-000087430000}"/>
    <cellStyle name="표_수량산출서(수정)_04-포장공_02-배수공_토공_오거리토공" xfId="3738" xr:uid="{00000000-0005-0000-0000-000088430000}"/>
    <cellStyle name="표_수량산출서(수정)_04-포장공_02-배수공_토공_중곡빗물펌프장토공" xfId="3739" xr:uid="{00000000-0005-0000-0000-000089430000}"/>
    <cellStyle name="표_수량산출서(수정)_04-포장공_02-배수공_토공_중곡빗물펌프장토공1" xfId="3740" xr:uid="{00000000-0005-0000-0000-00008A430000}"/>
    <cellStyle name="표_수량산출서(수정)_04-포장공_02-배수공_토공_중곡펌프장토공1" xfId="3741" xr:uid="{00000000-0005-0000-0000-00008B430000}"/>
    <cellStyle name="표_수량산출서(수정)_04-포장공_02-배수공_토공_천호대로남측준공수량(토공)" xfId="3742" xr:uid="{00000000-0005-0000-0000-00008C430000}"/>
    <cellStyle name="표_수량산출서(수정)_04-포장공_02-배수공_토공_한국화장품토공" xfId="3743" xr:uid="{00000000-0005-0000-0000-00008D430000}"/>
    <cellStyle name="표_수량산출서(수정)_04-포장공_02-배수공_폐기물처리내역서" xfId="13594" xr:uid="{00000000-0005-0000-0000-00008E430000}"/>
    <cellStyle name="표_수량산출서(수정)_04-포장공_02-배수공_폐기물처리내역서_변경내역서" xfId="13595" xr:uid="{00000000-0005-0000-0000-00008F430000}"/>
    <cellStyle name="표_수량산출서(수정)_04-포장공_02-배수공_폐기물처리내역서_변경내역서4회" xfId="13596" xr:uid="{00000000-0005-0000-0000-000090430000}"/>
    <cellStyle name="표_수량산출서(수정)_04-포장공_02-배수공_폐기물처리내역서_중앙로폐기물내역서" xfId="13597" xr:uid="{00000000-0005-0000-0000-000091430000}"/>
    <cellStyle name="표_수량산출서(수정)_04-포장공_02-배수공_폐기물처리내역서_중앙로폐기물내역서_변경내역서" xfId="13598" xr:uid="{00000000-0005-0000-0000-000092430000}"/>
    <cellStyle name="표_수량산출서(수정)_04-포장공_02-배수공_폐기물처리내역서_중앙로폐기물내역서_변경내역서4회" xfId="13599" xr:uid="{00000000-0005-0000-0000-000093430000}"/>
    <cellStyle name="표_수량산출서(수정)_06-부대공_02-배수공" xfId="3744" xr:uid="{00000000-0005-0000-0000-000094430000}"/>
    <cellStyle name="표_수량산출서(수정)_06-부대공_02-배수공 2" xfId="13600" xr:uid="{00000000-0005-0000-0000-000095430000}"/>
    <cellStyle name="표_수량산출서(수정)_06-부대공_02-배수공_2.중곡빗물펌프장토공(BOX구간)" xfId="3745" xr:uid="{00000000-0005-0000-0000-000096430000}"/>
    <cellStyle name="표_수량산출서(수정)_06-부대공_02-배수공_남측토공" xfId="3746" xr:uid="{00000000-0005-0000-0000-000097430000}"/>
    <cellStyle name="표_수량산출서(수정)_06-부대공_02-배수공_남측토공_2.중곡빗물펌프장토공" xfId="3747" xr:uid="{00000000-0005-0000-0000-000098430000}"/>
    <cellStyle name="표_수량산출서(수정)_06-부대공_02-배수공_남측토공_천호대로남측준공수량(토공)" xfId="3748" xr:uid="{00000000-0005-0000-0000-000099430000}"/>
    <cellStyle name="표_수량산출서(수정)_06-부대공_02-배수공_내역서(상도동159번지,김주성)" xfId="13601" xr:uid="{00000000-0005-0000-0000-00009A430000}"/>
    <cellStyle name="표_수량산출서(수정)_06-부대공_02-배수공_변경내역서" xfId="13602" xr:uid="{00000000-0005-0000-0000-00009B430000}"/>
    <cellStyle name="표_수량산출서(수정)_06-부대공_02-배수공_변경내역서4회" xfId="13603" xr:uid="{00000000-0005-0000-0000-00009C430000}"/>
    <cellStyle name="표_수량산출서(수정)_06-부대공_02-배수공_설계서" xfId="13604" xr:uid="{00000000-0005-0000-0000-00009D430000}"/>
    <cellStyle name="표_수량산출서(수정)_06-부대공_02-배수공_토공" xfId="3749" xr:uid="{00000000-0005-0000-0000-00009E430000}"/>
    <cellStyle name="표_수량산출서(수정)_06-부대공_02-배수공_토공_2.중곡빗물펌프장토공" xfId="3750" xr:uid="{00000000-0005-0000-0000-00009F430000}"/>
    <cellStyle name="표_수량산출서(수정)_06-부대공_02-배수공_토공_세종대우회토공" xfId="3751" xr:uid="{00000000-0005-0000-0000-0000A0430000}"/>
    <cellStyle name="표_수량산출서(수정)_06-부대공_02-배수공_토공_오거리토공" xfId="3752" xr:uid="{00000000-0005-0000-0000-0000A1430000}"/>
    <cellStyle name="표_수량산출서(수정)_06-부대공_02-배수공_토공_중곡빗물펌프장토공" xfId="3753" xr:uid="{00000000-0005-0000-0000-0000A2430000}"/>
    <cellStyle name="표_수량산출서(수정)_06-부대공_02-배수공_토공_중곡빗물펌프장토공1" xfId="3754" xr:uid="{00000000-0005-0000-0000-0000A3430000}"/>
    <cellStyle name="표_수량산출서(수정)_06-부대공_02-배수공_토공_중곡펌프장토공1" xfId="3755" xr:uid="{00000000-0005-0000-0000-0000A4430000}"/>
    <cellStyle name="표_수량산출서(수정)_06-부대공_02-배수공_토공_천호대로남측준공수량(토공)" xfId="3756" xr:uid="{00000000-0005-0000-0000-0000A5430000}"/>
    <cellStyle name="표_수량산출서(수정)_06-부대공_02-배수공_토공_한국화장품토공" xfId="3757" xr:uid="{00000000-0005-0000-0000-0000A6430000}"/>
    <cellStyle name="표_수량산출서(수정)_06-부대공_02-배수공_폐기물처리내역서" xfId="13605" xr:uid="{00000000-0005-0000-0000-0000A7430000}"/>
    <cellStyle name="표_수량산출서(수정)_06-부대공_02-배수공_폐기물처리내역서_변경내역서" xfId="13606" xr:uid="{00000000-0005-0000-0000-0000A8430000}"/>
    <cellStyle name="표_수량산출서(수정)_06-부대공_02-배수공_폐기물처리내역서_변경내역서4회" xfId="13607" xr:uid="{00000000-0005-0000-0000-0000A9430000}"/>
    <cellStyle name="표_수량산출서(수정)_06-부대공_02-배수공_폐기물처리내역서_중앙로폐기물내역서" xfId="13608" xr:uid="{00000000-0005-0000-0000-0000AA430000}"/>
    <cellStyle name="표_수량산출서(수정)_06-부대공_02-배수공_폐기물처리내역서_중앙로폐기물내역서_변경내역서" xfId="13609" xr:uid="{00000000-0005-0000-0000-0000AB430000}"/>
    <cellStyle name="표_수량산출서(수정)_06-부대공_02-배수공_폐기물처리내역서_중앙로폐기물내역서_변경내역서4회" xfId="13610" xr:uid="{00000000-0005-0000-0000-0000AC430000}"/>
    <cellStyle name="표_수량산출서(수정)_2.중곡빗물펌프장토공(BOX구간)" xfId="3758" xr:uid="{00000000-0005-0000-0000-0000AD430000}"/>
    <cellStyle name="표_수량산출서(수정)_변경내역서" xfId="13611" xr:uid="{00000000-0005-0000-0000-0000AE430000}"/>
    <cellStyle name="표_수량산출서(수정)_변경내역서4회" xfId="13612" xr:uid="{00000000-0005-0000-0000-0000AF430000}"/>
    <cellStyle name="표_수량산출서(수정)_오수공" xfId="3759" xr:uid="{00000000-0005-0000-0000-0000B0430000}"/>
    <cellStyle name="표_수량산출서(수정)_오수공_2.중곡빗물펌프장토공(BOX구간)" xfId="3760" xr:uid="{00000000-0005-0000-0000-0000B1430000}"/>
    <cellStyle name="표_수량산출서(수정)_오수공_오수공" xfId="3761" xr:uid="{00000000-0005-0000-0000-0000B2430000}"/>
    <cellStyle name="표_수량산출서(수정)_오수공_오수공_2.중곡빗물펌프장토공(BOX구간)" xfId="3762" xr:uid="{00000000-0005-0000-0000-0000B3430000}"/>
    <cellStyle name="표_수량산출서(수정)_오수공_오수공1" xfId="3763" xr:uid="{00000000-0005-0000-0000-0000B4430000}"/>
    <cellStyle name="표_수량산출서(수정)_오수공_오수공1_2.중곡빗물펌프장토공(BOX구간)" xfId="3764" xr:uid="{00000000-0005-0000-0000-0000B5430000}"/>
    <cellStyle name="표_수량산출서(수정)_폐기물처리내역서" xfId="13613" xr:uid="{00000000-0005-0000-0000-0000B6430000}"/>
    <cellStyle name="표_수량산출서(수정)_폐기물처리내역서_변경내역서" xfId="13614" xr:uid="{00000000-0005-0000-0000-0000B7430000}"/>
    <cellStyle name="표_수량산출서(수정)_폐기물처리내역서_변경내역서4회" xfId="13615" xr:uid="{00000000-0005-0000-0000-0000B8430000}"/>
    <cellStyle name="표_수량산출서(수정)_폐기물처리내역서_중앙로폐기물내역서" xfId="13616" xr:uid="{00000000-0005-0000-0000-0000B9430000}"/>
    <cellStyle name="표_수량산출서(수정)_폐기물처리내역서_중앙로폐기물내역서_변경내역서" xfId="13617" xr:uid="{00000000-0005-0000-0000-0000BA430000}"/>
    <cellStyle name="표_수량산출서(수정)_폐기물처리내역서_중앙로폐기물내역서_변경내역서4회" xfId="13618" xr:uid="{00000000-0005-0000-0000-0000BB430000}"/>
    <cellStyle name="표_신성교회" xfId="13619" xr:uid="{00000000-0005-0000-0000-0000BC430000}"/>
    <cellStyle name="표_신성교회_BOOK1" xfId="13620" xr:uid="{00000000-0005-0000-0000-0000BD430000}"/>
    <cellStyle name="표_신성교회_BOOK1_제연계산서4BL" xfId="13621" xr:uid="{00000000-0005-0000-0000-0000BE430000}"/>
    <cellStyle name="표_신성교회_아파트" xfId="13622" xr:uid="{00000000-0005-0000-0000-0000BF430000}"/>
    <cellStyle name="표_신성교회_에너지절약계획서(파주운정A14BL)" xfId="13623" xr:uid="{00000000-0005-0000-0000-0000C0430000}"/>
    <cellStyle name="표_신성교회_제연계산서4BL" xfId="13624" xr:uid="{00000000-0005-0000-0000-0000C1430000}"/>
    <cellStyle name="표_아파트" xfId="13625" xr:uid="{00000000-0005-0000-0000-0000C2430000}"/>
    <cellStyle name="표_에너지절약계획서(파주운정A14BL)" xfId="13626" xr:uid="{00000000-0005-0000-0000-0000C3430000}"/>
    <cellStyle name="표_오수공" xfId="3765" xr:uid="{00000000-0005-0000-0000-0000C4430000}"/>
    <cellStyle name="표_오수공_2.중곡빗물펌프장토공(BOX구간)" xfId="3766" xr:uid="{00000000-0005-0000-0000-0000C5430000}"/>
    <cellStyle name="표_오수공_오수공" xfId="3767" xr:uid="{00000000-0005-0000-0000-0000C6430000}"/>
    <cellStyle name="표_오수공_오수공_2.중곡빗물펌프장토공(BOX구간)" xfId="3768" xr:uid="{00000000-0005-0000-0000-0000C7430000}"/>
    <cellStyle name="표_오수공_오수공1" xfId="3769" xr:uid="{00000000-0005-0000-0000-0000C8430000}"/>
    <cellStyle name="표_오수공_오수공1_2.중곡빗물펌프장토공(BOX구간)" xfId="3770" xr:uid="{00000000-0005-0000-0000-0000C9430000}"/>
    <cellStyle name="표_제연계산서3BL" xfId="13627" xr:uid="{00000000-0005-0000-0000-0000CA430000}"/>
    <cellStyle name="표_제연계산서3BL_제연계산서4BL" xfId="13628" xr:uid="{00000000-0005-0000-0000-0000CB430000}"/>
    <cellStyle name="표_폐기물처리내역서" xfId="13629" xr:uid="{00000000-0005-0000-0000-0000CC430000}"/>
    <cellStyle name="표_폐기물처리내역서_변경내역서" xfId="13630" xr:uid="{00000000-0005-0000-0000-0000CD430000}"/>
    <cellStyle name="표_폐기물처리내역서_변경내역서4회" xfId="13631" xr:uid="{00000000-0005-0000-0000-0000CE430000}"/>
    <cellStyle name="표_폐기물처리내역서_중앙로폐기물내역서" xfId="13632" xr:uid="{00000000-0005-0000-0000-0000CF430000}"/>
    <cellStyle name="표_폐기물처리내역서_중앙로폐기물내역서_변경내역서" xfId="13633" xr:uid="{00000000-0005-0000-0000-0000D0430000}"/>
    <cellStyle name="표_폐기물처리내역서_중앙로폐기물내역서_변경내역서4회" xfId="13634" xr:uid="{00000000-0005-0000-0000-0000D1430000}"/>
    <cellStyle name="표준" xfId="0" builtinId="0"/>
    <cellStyle name="표준 10" xfId="7415" xr:uid="{00000000-0005-0000-0000-0000D3430000}"/>
    <cellStyle name="표준 10 2" xfId="13635" xr:uid="{00000000-0005-0000-0000-0000D4430000}"/>
    <cellStyle name="표준 10 3" xfId="13636" xr:uid="{00000000-0005-0000-0000-0000D5430000}"/>
    <cellStyle name="표준 102" xfId="17514" xr:uid="{A87C1486-E7D6-4A32-B5A9-313CFE6DA134}"/>
    <cellStyle name="표준 108" xfId="13637" xr:uid="{00000000-0005-0000-0000-0000D6430000}"/>
    <cellStyle name="표준 11" xfId="3771" xr:uid="{00000000-0005-0000-0000-0000D7430000}"/>
    <cellStyle name="표준 11 2" xfId="7416" xr:uid="{00000000-0005-0000-0000-0000D8430000}"/>
    <cellStyle name="표준 11 2 2" xfId="13639" xr:uid="{00000000-0005-0000-0000-0000D9430000}"/>
    <cellStyle name="표준 11 3" xfId="13640" xr:uid="{00000000-0005-0000-0000-0000DA430000}"/>
    <cellStyle name="표준 11 4" xfId="13638" xr:uid="{00000000-0005-0000-0000-0000DB430000}"/>
    <cellStyle name="표준 119" xfId="13641" xr:uid="{00000000-0005-0000-0000-0000DC430000}"/>
    <cellStyle name="표준 12" xfId="3772" xr:uid="{00000000-0005-0000-0000-0000DD430000}"/>
    <cellStyle name="표준 12 2" xfId="13643" xr:uid="{00000000-0005-0000-0000-0000DE430000}"/>
    <cellStyle name="표준 12 3" xfId="13642" xr:uid="{00000000-0005-0000-0000-0000DF430000}"/>
    <cellStyle name="표준 126" xfId="13644" xr:uid="{00000000-0005-0000-0000-0000E0430000}"/>
    <cellStyle name="표준 13" xfId="13645" xr:uid="{00000000-0005-0000-0000-0000E1430000}"/>
    <cellStyle name="표준 13 2" xfId="13646" xr:uid="{00000000-0005-0000-0000-0000E2430000}"/>
    <cellStyle name="표준 13 3" xfId="13647" xr:uid="{00000000-0005-0000-0000-0000E3430000}"/>
    <cellStyle name="표준 135" xfId="13648" xr:uid="{00000000-0005-0000-0000-0000E4430000}"/>
    <cellStyle name="표준 136" xfId="13649" xr:uid="{00000000-0005-0000-0000-0000E5430000}"/>
    <cellStyle name="표준 137" xfId="13650" xr:uid="{00000000-0005-0000-0000-0000E6430000}"/>
    <cellStyle name="표준 14" xfId="13651" xr:uid="{00000000-0005-0000-0000-0000E7430000}"/>
    <cellStyle name="표준 15" xfId="17509" xr:uid="{00000000-0005-0000-0000-0000E8430000}"/>
    <cellStyle name="표준 158" xfId="13652" xr:uid="{00000000-0005-0000-0000-0000E9430000}"/>
    <cellStyle name="표준 17" xfId="13653" xr:uid="{00000000-0005-0000-0000-0000EA430000}"/>
    <cellStyle name="표준 172" xfId="13654" xr:uid="{00000000-0005-0000-0000-0000EB430000}"/>
    <cellStyle name="표준 176" xfId="13655" xr:uid="{00000000-0005-0000-0000-0000EC430000}"/>
    <cellStyle name="표준 190" xfId="13656" xr:uid="{00000000-0005-0000-0000-0000ED430000}"/>
    <cellStyle name="표준 191" xfId="13657" xr:uid="{00000000-0005-0000-0000-0000EE430000}"/>
    <cellStyle name="표준 2" xfId="1" xr:uid="{00000000-0005-0000-0000-0000EF430000}"/>
    <cellStyle name="표준 2 10" xfId="13751" xr:uid="{00000000-0005-0000-0000-0000F0430000}"/>
    <cellStyle name="표준 2 2" xfId="3774" xr:uid="{00000000-0005-0000-0000-0000F1430000}"/>
    <cellStyle name="표준 2 2 2" xfId="13659" xr:uid="{00000000-0005-0000-0000-0000F2430000}"/>
    <cellStyle name="표준 2 2 2 2" xfId="13660" xr:uid="{00000000-0005-0000-0000-0000F3430000}"/>
    <cellStyle name="표준 2 2 3" xfId="13661" xr:uid="{00000000-0005-0000-0000-0000F4430000}"/>
    <cellStyle name="표준 2 2 4" xfId="13662" xr:uid="{00000000-0005-0000-0000-0000F5430000}"/>
    <cellStyle name="표준 2 2 5" xfId="13663" xr:uid="{00000000-0005-0000-0000-0000F6430000}"/>
    <cellStyle name="표준 2 2 6" xfId="13658" xr:uid="{00000000-0005-0000-0000-0000F7430000}"/>
    <cellStyle name="표준 2 3" xfId="3775" xr:uid="{00000000-0005-0000-0000-0000F8430000}"/>
    <cellStyle name="표준 2 3 2" xfId="7417" xr:uid="{00000000-0005-0000-0000-0000F9430000}"/>
    <cellStyle name="표준 2 3 2 2" xfId="13666" xr:uid="{00000000-0005-0000-0000-0000FA430000}"/>
    <cellStyle name="표준 2 3 2 3" xfId="13665" xr:uid="{00000000-0005-0000-0000-0000FB430000}"/>
    <cellStyle name="표준 2 3 3" xfId="13667" xr:uid="{00000000-0005-0000-0000-0000FC430000}"/>
    <cellStyle name="표준 2 3 4" xfId="13664" xr:uid="{00000000-0005-0000-0000-0000FD430000}"/>
    <cellStyle name="표준 2 4" xfId="3776" xr:uid="{00000000-0005-0000-0000-0000FE430000}"/>
    <cellStyle name="표준 2 4 2" xfId="7418" xr:uid="{00000000-0005-0000-0000-0000FF430000}"/>
    <cellStyle name="표준 2 5" xfId="3773" xr:uid="{00000000-0005-0000-0000-000000440000}"/>
    <cellStyle name="표준 2 5 2" xfId="13669" xr:uid="{00000000-0005-0000-0000-000001440000}"/>
    <cellStyle name="표준 2 5 3" xfId="13668" xr:uid="{00000000-0005-0000-0000-000002440000}"/>
    <cellStyle name="표준 2 6" xfId="13670" xr:uid="{00000000-0005-0000-0000-000003440000}"/>
    <cellStyle name="표준 2_4.증감대비표(전후)" xfId="3777" xr:uid="{00000000-0005-0000-0000-000004440000}"/>
    <cellStyle name="표준 200" xfId="13671" xr:uid="{00000000-0005-0000-0000-000005440000}"/>
    <cellStyle name="표준 201" xfId="13672" xr:uid="{00000000-0005-0000-0000-000006440000}"/>
    <cellStyle name="표준 3" xfId="2" xr:uid="{00000000-0005-0000-0000-000007440000}"/>
    <cellStyle name="표준 3 2" xfId="3779" xr:uid="{00000000-0005-0000-0000-000008440000}"/>
    <cellStyle name="표준 3 2 2" xfId="7420" xr:uid="{00000000-0005-0000-0000-000009440000}"/>
    <cellStyle name="표준 3 2 2 2" xfId="13676" xr:uid="{00000000-0005-0000-0000-00000A440000}"/>
    <cellStyle name="표준 3 2 2 3" xfId="13675" xr:uid="{00000000-0005-0000-0000-00000B440000}"/>
    <cellStyle name="표준 3 2 3" xfId="13677" xr:uid="{00000000-0005-0000-0000-00000C440000}"/>
    <cellStyle name="표준 3 2 4" xfId="13674" xr:uid="{00000000-0005-0000-0000-00000D440000}"/>
    <cellStyle name="표준 3 3" xfId="3780" xr:uid="{00000000-0005-0000-0000-00000E440000}"/>
    <cellStyle name="표준 3 3 2" xfId="13679" xr:uid="{00000000-0005-0000-0000-00000F440000}"/>
    <cellStyle name="표준 3 3 3" xfId="13680" xr:uid="{00000000-0005-0000-0000-000010440000}"/>
    <cellStyle name="표준 3 3 4" xfId="13678" xr:uid="{00000000-0005-0000-0000-000011440000}"/>
    <cellStyle name="표준 3 4" xfId="3778" xr:uid="{00000000-0005-0000-0000-000012440000}"/>
    <cellStyle name="표준 3 4 2" xfId="13681" xr:uid="{00000000-0005-0000-0000-000013440000}"/>
    <cellStyle name="표준 3 5" xfId="7419" xr:uid="{00000000-0005-0000-0000-000014440000}"/>
    <cellStyle name="표준 3 6" xfId="13673" xr:uid="{00000000-0005-0000-0000-000015440000}"/>
    <cellStyle name="표준 38" xfId="13682" xr:uid="{00000000-0005-0000-0000-000016440000}"/>
    <cellStyle name="표준 4" xfId="3781" xr:uid="{00000000-0005-0000-0000-000017440000}"/>
    <cellStyle name="표준 4 2" xfId="7421" xr:uid="{00000000-0005-0000-0000-000018440000}"/>
    <cellStyle name="표준 4 2 2" xfId="13684" xr:uid="{00000000-0005-0000-0000-000019440000}"/>
    <cellStyle name="표준 4 3" xfId="13685" xr:uid="{00000000-0005-0000-0000-00001A440000}"/>
    <cellStyle name="표준 4 3 2" xfId="13686" xr:uid="{00000000-0005-0000-0000-00001B440000}"/>
    <cellStyle name="표준 4 4" xfId="13683" xr:uid="{00000000-0005-0000-0000-00001C440000}"/>
    <cellStyle name="표준 4 5" xfId="17515" xr:uid="{6E9D998A-4486-49C8-AFCC-DC21BE440E4E}"/>
    <cellStyle name="표준 5" xfId="3782" xr:uid="{00000000-0005-0000-0000-00001D440000}"/>
    <cellStyle name="표준 5 2" xfId="13688" xr:uid="{00000000-0005-0000-0000-00001E440000}"/>
    <cellStyle name="표준 5 2 2" xfId="13689" xr:uid="{00000000-0005-0000-0000-00001F440000}"/>
    <cellStyle name="표준 5 3" xfId="13690" xr:uid="{00000000-0005-0000-0000-000020440000}"/>
    <cellStyle name="표준 5 4" xfId="13691" xr:uid="{00000000-0005-0000-0000-000021440000}"/>
    <cellStyle name="표준 5 5" xfId="13687" xr:uid="{00000000-0005-0000-0000-000022440000}"/>
    <cellStyle name="표준 5_주택침수방지설계(최종-1-17이윤변경)" xfId="13692" xr:uid="{00000000-0005-0000-0000-000023440000}"/>
    <cellStyle name="표준 6" xfId="3783" xr:uid="{00000000-0005-0000-0000-000024440000}"/>
    <cellStyle name="표준 6 2" xfId="7422" xr:uid="{00000000-0005-0000-0000-000025440000}"/>
    <cellStyle name="표준 6 2 2" xfId="13695" xr:uid="{00000000-0005-0000-0000-000026440000}"/>
    <cellStyle name="표준 6 2 3" xfId="13696" xr:uid="{00000000-0005-0000-0000-000027440000}"/>
    <cellStyle name="표준 6 2 4" xfId="13694" xr:uid="{00000000-0005-0000-0000-000028440000}"/>
    <cellStyle name="표준 6 3" xfId="13697" xr:uid="{00000000-0005-0000-0000-000029440000}"/>
    <cellStyle name="표준 6 3 2" xfId="13698" xr:uid="{00000000-0005-0000-0000-00002A440000}"/>
    <cellStyle name="표준 6 4" xfId="13699" xr:uid="{00000000-0005-0000-0000-00002B440000}"/>
    <cellStyle name="표준 6 5" xfId="13693" xr:uid="{00000000-0005-0000-0000-00002C440000}"/>
    <cellStyle name="표준 68" xfId="13700" xr:uid="{00000000-0005-0000-0000-00002D440000}"/>
    <cellStyle name="표준 7" xfId="7423" xr:uid="{00000000-0005-0000-0000-00002E440000}"/>
    <cellStyle name="표준 7 2" xfId="13702" xr:uid="{00000000-0005-0000-0000-00002F440000}"/>
    <cellStyle name="표준 7 2 2" xfId="13703" xr:uid="{00000000-0005-0000-0000-000030440000}"/>
    <cellStyle name="표준 7 3" xfId="13704" xr:uid="{00000000-0005-0000-0000-000031440000}"/>
    <cellStyle name="표준 7 3 2" xfId="13705" xr:uid="{00000000-0005-0000-0000-000032440000}"/>
    <cellStyle name="표준 7 4" xfId="13706" xr:uid="{00000000-0005-0000-0000-000033440000}"/>
    <cellStyle name="표준 7 5" xfId="13701" xr:uid="{00000000-0005-0000-0000-000034440000}"/>
    <cellStyle name="표준 7_소규모보수단가비교(공단제출용1001)" xfId="13707" xr:uid="{00000000-0005-0000-0000-000035440000}"/>
    <cellStyle name="표준 79" xfId="13708" xr:uid="{00000000-0005-0000-0000-000036440000}"/>
    <cellStyle name="표준 8" xfId="7424" xr:uid="{00000000-0005-0000-0000-000037440000}"/>
    <cellStyle name="표준 8 2" xfId="13710" xr:uid="{00000000-0005-0000-0000-000038440000}"/>
    <cellStyle name="표준 8 3" xfId="13711" xr:uid="{00000000-0005-0000-0000-000039440000}"/>
    <cellStyle name="표준 8 4" xfId="13709" xr:uid="{00000000-0005-0000-0000-00003A440000}"/>
    <cellStyle name="표준 9" xfId="7425" xr:uid="{00000000-0005-0000-0000-00003B440000}"/>
    <cellStyle name="표준 9 2" xfId="13713" xr:uid="{00000000-0005-0000-0000-00003C440000}"/>
    <cellStyle name="표준 9 3" xfId="13712" xr:uid="{00000000-0005-0000-0000-00003D440000}"/>
    <cellStyle name="標準_Akia(F）-8" xfId="3784" xr:uid="{00000000-0005-0000-0000-00003E440000}"/>
    <cellStyle name="표준_구로리설계예산서조경" xfId="17511" xr:uid="{012A907F-9EB1-49B5-B87F-2EF3535DE908}"/>
    <cellStyle name="표준_수목중량" xfId="17513" xr:uid="{F5C600BE-178A-4D51-84D0-60C455A8DEF9}"/>
    <cellStyle name="표준_이태원공원내역서" xfId="17512" xr:uid="{725B0024-DD96-4A88-8F11-6BAF17D2164E}"/>
    <cellStyle name="표준_장안초등학교내역0814" xfId="17510" xr:uid="{A5025E70-33E2-422E-AE20-1BAE9E9FA2EE}"/>
    <cellStyle name="표준1" xfId="3785" xr:uid="{00000000-0005-0000-0000-00003F440000}"/>
    <cellStyle name="표준1 2" xfId="7426" xr:uid="{00000000-0005-0000-0000-000040440000}"/>
    <cellStyle name="표준1 2 2" xfId="13715" xr:uid="{00000000-0005-0000-0000-000041440000}"/>
    <cellStyle name="표준1 3" xfId="13716" xr:uid="{00000000-0005-0000-0000-000042440000}"/>
    <cellStyle name="표준1 4" xfId="13714" xr:uid="{00000000-0005-0000-0000-000043440000}"/>
    <cellStyle name="표준2" xfId="3786" xr:uid="{00000000-0005-0000-0000-000044440000}"/>
    <cellStyle name="표준2 2" xfId="13717" xr:uid="{00000000-0005-0000-0000-000045440000}"/>
    <cellStyle name="표준날짜" xfId="13718" xr:uid="{00000000-0005-0000-0000-000046440000}"/>
    <cellStyle name="표준숫자" xfId="13719" xr:uid="{00000000-0005-0000-0000-000047440000}"/>
    <cellStyle name="표쥰" xfId="3787" xr:uid="{00000000-0005-0000-0000-000048440000}"/>
    <cellStyle name="합   계" xfId="13720" xr:uid="{00000000-0005-0000-0000-00004A440000}"/>
    <cellStyle name="합계" xfId="3788" xr:uid="{00000000-0005-0000-0000-00004B440000}"/>
    <cellStyle name="합산" xfId="3789" xr:uid="{00000000-0005-0000-0000-00004C440000}"/>
    <cellStyle name="합산 2" xfId="3790" xr:uid="{00000000-0005-0000-0000-00004D440000}"/>
    <cellStyle name="합산 2 2" xfId="13723" xr:uid="{00000000-0005-0000-0000-00004E440000}"/>
    <cellStyle name="합산 2 3" xfId="13722" xr:uid="{00000000-0005-0000-0000-00004F440000}"/>
    <cellStyle name="합산 3" xfId="13724" xr:uid="{00000000-0005-0000-0000-000050440000}"/>
    <cellStyle name="합산 4" xfId="13721" xr:uid="{00000000-0005-0000-0000-000051440000}"/>
    <cellStyle name="화폐기호" xfId="3791" xr:uid="{00000000-0005-0000-0000-000052440000}"/>
    <cellStyle name="화폐기호 2" xfId="3792" xr:uid="{00000000-0005-0000-0000-000053440000}"/>
    <cellStyle name="화폐기호 2 2" xfId="13727" xr:uid="{00000000-0005-0000-0000-000054440000}"/>
    <cellStyle name="화폐기호 2 3" xfId="13728" xr:uid="{00000000-0005-0000-0000-000055440000}"/>
    <cellStyle name="화폐기호 2 4" xfId="13729" xr:uid="{00000000-0005-0000-0000-000056440000}"/>
    <cellStyle name="화폐기호 2 5" xfId="13726" xr:uid="{00000000-0005-0000-0000-000057440000}"/>
    <cellStyle name="화폐기호 3" xfId="7427" xr:uid="{00000000-0005-0000-0000-000058440000}"/>
    <cellStyle name="화폐기호 3 2" xfId="13730" xr:uid="{00000000-0005-0000-0000-000059440000}"/>
    <cellStyle name="화폐기호 4" xfId="13725" xr:uid="{00000000-0005-0000-0000-00005A440000}"/>
    <cellStyle name="화폐기호0" xfId="3793" xr:uid="{00000000-0005-0000-0000-00005B440000}"/>
    <cellStyle name="화폐기호0 2" xfId="3794" xr:uid="{00000000-0005-0000-0000-00005C440000}"/>
    <cellStyle name="화폐기호0 2 2" xfId="13733" xr:uid="{00000000-0005-0000-0000-00005D440000}"/>
    <cellStyle name="화폐기호0 2 3" xfId="13734" xr:uid="{00000000-0005-0000-0000-00005E440000}"/>
    <cellStyle name="화폐기호0 2 4" xfId="13735" xr:uid="{00000000-0005-0000-0000-00005F440000}"/>
    <cellStyle name="화폐기호0 2 5" xfId="13732" xr:uid="{00000000-0005-0000-0000-000060440000}"/>
    <cellStyle name="화폐기호0 3" xfId="7428" xr:uid="{00000000-0005-0000-0000-000061440000}"/>
    <cellStyle name="화폐기호0 3 2" xfId="13736" xr:uid="{00000000-0005-0000-0000-000062440000}"/>
    <cellStyle name="화폐기호0 4" xfId="13731" xr:uid="{00000000-0005-0000-0000-000063440000}"/>
    <cellStyle name="〰㜯〱" xfId="3795" xr:uid="{00000000-0005-0000-0000-000064440000}"/>
    <cellStyle name="ㅣ" xfId="13737" xr:uid="{00000000-0005-0000-0000-000065440000}"/>
    <cellStyle name="ㅣ_2012년 1월 물가조사" xfId="13738" xr:uid="{00000000-0005-0000-0000-000066440000}"/>
  </cellStyles>
  <dxfs count="1"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0000FF"/>
      <color rgb="FFFDE9D9"/>
      <color rgb="FF99CC00"/>
      <color rgb="FF669900"/>
      <color rgb="FF009900"/>
      <color rgb="FF008000"/>
      <color rgb="FF339933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11702</xdr:colOff>
      <xdr:row>4</xdr:row>
      <xdr:rowOff>15785</xdr:rowOff>
    </xdr:from>
    <xdr:to>
      <xdr:col>20</xdr:col>
      <xdr:colOff>553097</xdr:colOff>
      <xdr:row>30</xdr:row>
      <xdr:rowOff>15482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2F835ED-37BF-CE82-942A-E48F0C823A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060577" y="1006385"/>
          <a:ext cx="4313295" cy="5943297"/>
        </a:xfrm>
        <a:prstGeom prst="rect">
          <a:avLst/>
        </a:prstGeom>
      </xdr:spPr>
    </xdr:pic>
    <xdr:clientData/>
  </xdr:twoCellAnchor>
  <xdr:twoCellAnchor editAs="oneCell">
    <xdr:from>
      <xdr:col>20</xdr:col>
      <xdr:colOff>587115</xdr:colOff>
      <xdr:row>4</xdr:row>
      <xdr:rowOff>20310</xdr:rowOff>
    </xdr:from>
    <xdr:to>
      <xdr:col>27</xdr:col>
      <xdr:colOff>474057</xdr:colOff>
      <xdr:row>30</xdr:row>
      <xdr:rowOff>21039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9D069A7-7E5C-996F-C2C4-FB64106A6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443919" y="1022506"/>
          <a:ext cx="4297100" cy="6034278"/>
        </a:xfrm>
        <a:prstGeom prst="rect">
          <a:avLst/>
        </a:prstGeom>
      </xdr:spPr>
    </xdr:pic>
    <xdr:clientData/>
  </xdr:twoCellAnchor>
  <xdr:twoCellAnchor>
    <xdr:from>
      <xdr:col>15</xdr:col>
      <xdr:colOff>16565</xdr:colOff>
      <xdr:row>22</xdr:row>
      <xdr:rowOff>71308</xdr:rowOff>
    </xdr:from>
    <xdr:to>
      <xdr:col>19</xdr:col>
      <xdr:colOff>548640</xdr:colOff>
      <xdr:row>22</xdr:row>
      <xdr:rowOff>201637</xdr:rowOff>
    </xdr:to>
    <xdr:sp macro="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860447B7-84C1-03D1-6BB0-B3CA506407CD}"/>
            </a:ext>
          </a:extLst>
        </xdr:cNvPr>
        <xdr:cNvSpPr/>
      </xdr:nvSpPr>
      <xdr:spPr>
        <a:xfrm>
          <a:off x="10677238" y="5148866"/>
          <a:ext cx="3052537" cy="130329"/>
        </a:xfrm>
        <a:prstGeom prst="roundRect">
          <a:avLst/>
        </a:prstGeom>
        <a:noFill/>
        <a:ln>
          <a:solidFill>
            <a:srgbClr val="FF00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21038</xdr:colOff>
      <xdr:row>24</xdr:row>
      <xdr:rowOff>199145</xdr:rowOff>
    </xdr:from>
    <xdr:to>
      <xdr:col>18</xdr:col>
      <xdr:colOff>22280</xdr:colOff>
      <xdr:row>25</xdr:row>
      <xdr:rowOff>115077</xdr:rowOff>
    </xdr:to>
    <xdr:sp macro="" textlink="">
      <xdr:nvSpPr>
        <xdr:cNvPr id="5" name="사각형: 둥근 모서리 4">
          <a:extLst>
            <a:ext uri="{FF2B5EF4-FFF2-40B4-BE49-F238E27FC236}">
              <a16:creationId xmlns:a16="http://schemas.microsoft.com/office/drawing/2014/main" id="{1C69D62E-1CDF-4983-9E0C-C370B75AC5EB}"/>
            </a:ext>
          </a:extLst>
        </xdr:cNvPr>
        <xdr:cNvSpPr/>
      </xdr:nvSpPr>
      <xdr:spPr>
        <a:xfrm>
          <a:off x="10681711" y="5730972"/>
          <a:ext cx="1891588" cy="143067"/>
        </a:xfrm>
        <a:prstGeom prst="roundRect">
          <a:avLst/>
        </a:prstGeom>
        <a:noFill/>
        <a:ln>
          <a:solidFill>
            <a:srgbClr val="FF0000"/>
          </a:solidFill>
          <a:prstDash val="sysDot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418807</xdr:colOff>
      <xdr:row>22</xdr:row>
      <xdr:rowOff>18318</xdr:rowOff>
    </xdr:from>
    <xdr:to>
      <xdr:col>20</xdr:col>
      <xdr:colOff>75907</xdr:colOff>
      <xdr:row>22</xdr:row>
      <xdr:rowOff>208818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BB677368-1629-39A3-0268-29919931D71B}"/>
            </a:ext>
          </a:extLst>
        </xdr:cNvPr>
        <xdr:cNvSpPr/>
      </xdr:nvSpPr>
      <xdr:spPr>
        <a:xfrm>
          <a:off x="12969826" y="5095876"/>
          <a:ext cx="917331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700" b="1">
              <a:solidFill>
                <a:srgbClr val="FF0000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(</a:t>
          </a:r>
          <a:r>
            <a:rPr lang="en-US" altLang="ko-KR" sz="700" b="1" baseline="0">
              <a:solidFill>
                <a:srgbClr val="FF0000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 </a:t>
          </a:r>
          <a:r>
            <a:rPr lang="en-US" altLang="ko-KR" sz="700" b="1">
              <a:solidFill>
                <a:srgbClr val="FF0000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20% </a:t>
          </a:r>
          <a:r>
            <a:rPr lang="ko-KR" altLang="en-US" sz="700" b="1">
              <a:solidFill>
                <a:srgbClr val="FF0000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감 적용 </a:t>
          </a:r>
          <a:r>
            <a:rPr lang="en-US" altLang="ko-KR" sz="700" b="1">
              <a:solidFill>
                <a:srgbClr val="FF0000"/>
              </a:solidFill>
              <a:latin typeface="나눔고딕" panose="020D0604000000000000" pitchFamily="50" charset="-127"/>
              <a:ea typeface="나눔고딕" panose="020D0604000000000000" pitchFamily="50" charset="-127"/>
            </a:rPr>
            <a:t>)</a:t>
          </a:r>
          <a:endParaRPr lang="ko-KR" altLang="en-US" sz="700" b="1">
            <a:solidFill>
              <a:srgbClr val="FF0000"/>
            </a:solidFill>
            <a:latin typeface="나눔고딕" panose="020D0604000000000000" pitchFamily="50" charset="-127"/>
            <a:ea typeface="나눔고딕" panose="020D0604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16982</xdr:colOff>
      <xdr:row>57</xdr:row>
      <xdr:rowOff>21597</xdr:rowOff>
    </xdr:from>
    <xdr:to>
      <xdr:col>5</xdr:col>
      <xdr:colOff>419889</xdr:colOff>
      <xdr:row>91</xdr:row>
      <xdr:rowOff>164863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A8A0462-F2EF-4BAF-97CC-B74609562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82" y="10552437"/>
          <a:ext cx="4138612" cy="59630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38205</xdr:colOff>
      <xdr:row>57</xdr:row>
      <xdr:rowOff>20898</xdr:rowOff>
    </xdr:from>
    <xdr:to>
      <xdr:col>13</xdr:col>
      <xdr:colOff>132529</xdr:colOff>
      <xdr:row>92</xdr:row>
      <xdr:rowOff>27523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C949F30-0561-41B7-B6DB-B77FA36F2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66365" y="10551738"/>
          <a:ext cx="4094824" cy="6014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359545</xdr:colOff>
      <xdr:row>57</xdr:row>
      <xdr:rowOff>16009</xdr:rowOff>
    </xdr:from>
    <xdr:to>
      <xdr:col>20</xdr:col>
      <xdr:colOff>552079</xdr:colOff>
      <xdr:row>91</xdr:row>
      <xdr:rowOff>162744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6C86D906-1E66-43A3-AE45-1B23ADDD30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88205" y="10546849"/>
          <a:ext cx="4196844" cy="59684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BFBDAF-15B9-4878-A6D0-2C20AEEB1F8D}">
  <sheetPr>
    <pageSetUpPr fitToPage="1"/>
  </sheetPr>
  <dimension ref="A1:N22"/>
  <sheetViews>
    <sheetView showGridLines="0" tabSelected="1" view="pageBreakPreview" zoomScaleNormal="85" zoomScaleSheetLayoutView="100" workbookViewId="0">
      <selection activeCell="E9" sqref="E9:H9"/>
    </sheetView>
  </sheetViews>
  <sheetFormatPr defaultColWidth="6.5703125" defaultRowHeight="14.25"/>
  <cols>
    <col min="1" max="1" width="12" style="3" customWidth="1"/>
    <col min="2" max="2" width="7.5703125" style="3" customWidth="1"/>
    <col min="3" max="3" width="3.7109375" style="3" customWidth="1"/>
    <col min="4" max="10" width="12" style="3" customWidth="1"/>
    <col min="11" max="11" width="15.140625" style="3" bestFit="1" customWidth="1"/>
    <col min="12" max="12" width="12" style="3" customWidth="1"/>
    <col min="13" max="256" width="6.5703125" style="3"/>
    <col min="257" max="257" width="12" style="3" customWidth="1"/>
    <col min="258" max="258" width="7.5703125" style="3" customWidth="1"/>
    <col min="259" max="259" width="3.7109375" style="3" customWidth="1"/>
    <col min="260" max="266" width="12" style="3" customWidth="1"/>
    <col min="267" max="267" width="15.140625" style="3" bestFit="1" customWidth="1"/>
    <col min="268" max="268" width="12" style="3" customWidth="1"/>
    <col min="269" max="512" width="6.5703125" style="3"/>
    <col min="513" max="513" width="12" style="3" customWidth="1"/>
    <col min="514" max="514" width="7.5703125" style="3" customWidth="1"/>
    <col min="515" max="515" width="3.7109375" style="3" customWidth="1"/>
    <col min="516" max="522" width="12" style="3" customWidth="1"/>
    <col min="523" max="523" width="15.140625" style="3" bestFit="1" customWidth="1"/>
    <col min="524" max="524" width="12" style="3" customWidth="1"/>
    <col min="525" max="768" width="6.5703125" style="3"/>
    <col min="769" max="769" width="12" style="3" customWidth="1"/>
    <col min="770" max="770" width="7.5703125" style="3" customWidth="1"/>
    <col min="771" max="771" width="3.7109375" style="3" customWidth="1"/>
    <col min="772" max="778" width="12" style="3" customWidth="1"/>
    <col min="779" max="779" width="15.140625" style="3" bestFit="1" customWidth="1"/>
    <col min="780" max="780" width="12" style="3" customWidth="1"/>
    <col min="781" max="1024" width="6.5703125" style="3"/>
    <col min="1025" max="1025" width="12" style="3" customWidth="1"/>
    <col min="1026" max="1026" width="7.5703125" style="3" customWidth="1"/>
    <col min="1027" max="1027" width="3.7109375" style="3" customWidth="1"/>
    <col min="1028" max="1034" width="12" style="3" customWidth="1"/>
    <col min="1035" max="1035" width="15.140625" style="3" bestFit="1" customWidth="1"/>
    <col min="1036" max="1036" width="12" style="3" customWidth="1"/>
    <col min="1037" max="1280" width="6.5703125" style="3"/>
    <col min="1281" max="1281" width="12" style="3" customWidth="1"/>
    <col min="1282" max="1282" width="7.5703125" style="3" customWidth="1"/>
    <col min="1283" max="1283" width="3.7109375" style="3" customWidth="1"/>
    <col min="1284" max="1290" width="12" style="3" customWidth="1"/>
    <col min="1291" max="1291" width="15.140625" style="3" bestFit="1" customWidth="1"/>
    <col min="1292" max="1292" width="12" style="3" customWidth="1"/>
    <col min="1293" max="1536" width="6.5703125" style="3"/>
    <col min="1537" max="1537" width="12" style="3" customWidth="1"/>
    <col min="1538" max="1538" width="7.5703125" style="3" customWidth="1"/>
    <col min="1539" max="1539" width="3.7109375" style="3" customWidth="1"/>
    <col min="1540" max="1546" width="12" style="3" customWidth="1"/>
    <col min="1547" max="1547" width="15.140625" style="3" bestFit="1" customWidth="1"/>
    <col min="1548" max="1548" width="12" style="3" customWidth="1"/>
    <col min="1549" max="1792" width="6.5703125" style="3"/>
    <col min="1793" max="1793" width="12" style="3" customWidth="1"/>
    <col min="1794" max="1794" width="7.5703125" style="3" customWidth="1"/>
    <col min="1795" max="1795" width="3.7109375" style="3" customWidth="1"/>
    <col min="1796" max="1802" width="12" style="3" customWidth="1"/>
    <col min="1803" max="1803" width="15.140625" style="3" bestFit="1" customWidth="1"/>
    <col min="1804" max="1804" width="12" style="3" customWidth="1"/>
    <col min="1805" max="2048" width="6.5703125" style="3"/>
    <col min="2049" max="2049" width="12" style="3" customWidth="1"/>
    <col min="2050" max="2050" width="7.5703125" style="3" customWidth="1"/>
    <col min="2051" max="2051" width="3.7109375" style="3" customWidth="1"/>
    <col min="2052" max="2058" width="12" style="3" customWidth="1"/>
    <col min="2059" max="2059" width="15.140625" style="3" bestFit="1" customWidth="1"/>
    <col min="2060" max="2060" width="12" style="3" customWidth="1"/>
    <col min="2061" max="2304" width="6.5703125" style="3"/>
    <col min="2305" max="2305" width="12" style="3" customWidth="1"/>
    <col min="2306" max="2306" width="7.5703125" style="3" customWidth="1"/>
    <col min="2307" max="2307" width="3.7109375" style="3" customWidth="1"/>
    <col min="2308" max="2314" width="12" style="3" customWidth="1"/>
    <col min="2315" max="2315" width="15.140625" style="3" bestFit="1" customWidth="1"/>
    <col min="2316" max="2316" width="12" style="3" customWidth="1"/>
    <col min="2317" max="2560" width="6.5703125" style="3"/>
    <col min="2561" max="2561" width="12" style="3" customWidth="1"/>
    <col min="2562" max="2562" width="7.5703125" style="3" customWidth="1"/>
    <col min="2563" max="2563" width="3.7109375" style="3" customWidth="1"/>
    <col min="2564" max="2570" width="12" style="3" customWidth="1"/>
    <col min="2571" max="2571" width="15.140625" style="3" bestFit="1" customWidth="1"/>
    <col min="2572" max="2572" width="12" style="3" customWidth="1"/>
    <col min="2573" max="2816" width="6.5703125" style="3"/>
    <col min="2817" max="2817" width="12" style="3" customWidth="1"/>
    <col min="2818" max="2818" width="7.5703125" style="3" customWidth="1"/>
    <col min="2819" max="2819" width="3.7109375" style="3" customWidth="1"/>
    <col min="2820" max="2826" width="12" style="3" customWidth="1"/>
    <col min="2827" max="2827" width="15.140625" style="3" bestFit="1" customWidth="1"/>
    <col min="2828" max="2828" width="12" style="3" customWidth="1"/>
    <col min="2829" max="3072" width="6.5703125" style="3"/>
    <col min="3073" max="3073" width="12" style="3" customWidth="1"/>
    <col min="3074" max="3074" width="7.5703125" style="3" customWidth="1"/>
    <col min="3075" max="3075" width="3.7109375" style="3" customWidth="1"/>
    <col min="3076" max="3082" width="12" style="3" customWidth="1"/>
    <col min="3083" max="3083" width="15.140625" style="3" bestFit="1" customWidth="1"/>
    <col min="3084" max="3084" width="12" style="3" customWidth="1"/>
    <col min="3085" max="3328" width="6.5703125" style="3"/>
    <col min="3329" max="3329" width="12" style="3" customWidth="1"/>
    <col min="3330" max="3330" width="7.5703125" style="3" customWidth="1"/>
    <col min="3331" max="3331" width="3.7109375" style="3" customWidth="1"/>
    <col min="3332" max="3338" width="12" style="3" customWidth="1"/>
    <col min="3339" max="3339" width="15.140625" style="3" bestFit="1" customWidth="1"/>
    <col min="3340" max="3340" width="12" style="3" customWidth="1"/>
    <col min="3341" max="3584" width="6.5703125" style="3"/>
    <col min="3585" max="3585" width="12" style="3" customWidth="1"/>
    <col min="3586" max="3586" width="7.5703125" style="3" customWidth="1"/>
    <col min="3587" max="3587" width="3.7109375" style="3" customWidth="1"/>
    <col min="3588" max="3594" width="12" style="3" customWidth="1"/>
    <col min="3595" max="3595" width="15.140625" style="3" bestFit="1" customWidth="1"/>
    <col min="3596" max="3596" width="12" style="3" customWidth="1"/>
    <col min="3597" max="3840" width="6.5703125" style="3"/>
    <col min="3841" max="3841" width="12" style="3" customWidth="1"/>
    <col min="3842" max="3842" width="7.5703125" style="3" customWidth="1"/>
    <col min="3843" max="3843" width="3.7109375" style="3" customWidth="1"/>
    <col min="3844" max="3850" width="12" style="3" customWidth="1"/>
    <col min="3851" max="3851" width="15.140625" style="3" bestFit="1" customWidth="1"/>
    <col min="3852" max="3852" width="12" style="3" customWidth="1"/>
    <col min="3853" max="4096" width="6.5703125" style="3"/>
    <col min="4097" max="4097" width="12" style="3" customWidth="1"/>
    <col min="4098" max="4098" width="7.5703125" style="3" customWidth="1"/>
    <col min="4099" max="4099" width="3.7109375" style="3" customWidth="1"/>
    <col min="4100" max="4106" width="12" style="3" customWidth="1"/>
    <col min="4107" max="4107" width="15.140625" style="3" bestFit="1" customWidth="1"/>
    <col min="4108" max="4108" width="12" style="3" customWidth="1"/>
    <col min="4109" max="4352" width="6.5703125" style="3"/>
    <col min="4353" max="4353" width="12" style="3" customWidth="1"/>
    <col min="4354" max="4354" width="7.5703125" style="3" customWidth="1"/>
    <col min="4355" max="4355" width="3.7109375" style="3" customWidth="1"/>
    <col min="4356" max="4362" width="12" style="3" customWidth="1"/>
    <col min="4363" max="4363" width="15.140625" style="3" bestFit="1" customWidth="1"/>
    <col min="4364" max="4364" width="12" style="3" customWidth="1"/>
    <col min="4365" max="4608" width="6.5703125" style="3"/>
    <col min="4609" max="4609" width="12" style="3" customWidth="1"/>
    <col min="4610" max="4610" width="7.5703125" style="3" customWidth="1"/>
    <col min="4611" max="4611" width="3.7109375" style="3" customWidth="1"/>
    <col min="4612" max="4618" width="12" style="3" customWidth="1"/>
    <col min="4619" max="4619" width="15.140625" style="3" bestFit="1" customWidth="1"/>
    <col min="4620" max="4620" width="12" style="3" customWidth="1"/>
    <col min="4621" max="4864" width="6.5703125" style="3"/>
    <col min="4865" max="4865" width="12" style="3" customWidth="1"/>
    <col min="4866" max="4866" width="7.5703125" style="3" customWidth="1"/>
    <col min="4867" max="4867" width="3.7109375" style="3" customWidth="1"/>
    <col min="4868" max="4874" width="12" style="3" customWidth="1"/>
    <col min="4875" max="4875" width="15.140625" style="3" bestFit="1" customWidth="1"/>
    <col min="4876" max="4876" width="12" style="3" customWidth="1"/>
    <col min="4877" max="5120" width="6.5703125" style="3"/>
    <col min="5121" max="5121" width="12" style="3" customWidth="1"/>
    <col min="5122" max="5122" width="7.5703125" style="3" customWidth="1"/>
    <col min="5123" max="5123" width="3.7109375" style="3" customWidth="1"/>
    <col min="5124" max="5130" width="12" style="3" customWidth="1"/>
    <col min="5131" max="5131" width="15.140625" style="3" bestFit="1" customWidth="1"/>
    <col min="5132" max="5132" width="12" style="3" customWidth="1"/>
    <col min="5133" max="5376" width="6.5703125" style="3"/>
    <col min="5377" max="5377" width="12" style="3" customWidth="1"/>
    <col min="5378" max="5378" width="7.5703125" style="3" customWidth="1"/>
    <col min="5379" max="5379" width="3.7109375" style="3" customWidth="1"/>
    <col min="5380" max="5386" width="12" style="3" customWidth="1"/>
    <col min="5387" max="5387" width="15.140625" style="3" bestFit="1" customWidth="1"/>
    <col min="5388" max="5388" width="12" style="3" customWidth="1"/>
    <col min="5389" max="5632" width="6.5703125" style="3"/>
    <col min="5633" max="5633" width="12" style="3" customWidth="1"/>
    <col min="5634" max="5634" width="7.5703125" style="3" customWidth="1"/>
    <col min="5635" max="5635" width="3.7109375" style="3" customWidth="1"/>
    <col min="5636" max="5642" width="12" style="3" customWidth="1"/>
    <col min="5643" max="5643" width="15.140625" style="3" bestFit="1" customWidth="1"/>
    <col min="5644" max="5644" width="12" style="3" customWidth="1"/>
    <col min="5645" max="5888" width="6.5703125" style="3"/>
    <col min="5889" max="5889" width="12" style="3" customWidth="1"/>
    <col min="5890" max="5890" width="7.5703125" style="3" customWidth="1"/>
    <col min="5891" max="5891" width="3.7109375" style="3" customWidth="1"/>
    <col min="5892" max="5898" width="12" style="3" customWidth="1"/>
    <col min="5899" max="5899" width="15.140625" style="3" bestFit="1" customWidth="1"/>
    <col min="5900" max="5900" width="12" style="3" customWidth="1"/>
    <col min="5901" max="6144" width="6.5703125" style="3"/>
    <col min="6145" max="6145" width="12" style="3" customWidth="1"/>
    <col min="6146" max="6146" width="7.5703125" style="3" customWidth="1"/>
    <col min="6147" max="6147" width="3.7109375" style="3" customWidth="1"/>
    <col min="6148" max="6154" width="12" style="3" customWidth="1"/>
    <col min="6155" max="6155" width="15.140625" style="3" bestFit="1" customWidth="1"/>
    <col min="6156" max="6156" width="12" style="3" customWidth="1"/>
    <col min="6157" max="6400" width="6.5703125" style="3"/>
    <col min="6401" max="6401" width="12" style="3" customWidth="1"/>
    <col min="6402" max="6402" width="7.5703125" style="3" customWidth="1"/>
    <col min="6403" max="6403" width="3.7109375" style="3" customWidth="1"/>
    <col min="6404" max="6410" width="12" style="3" customWidth="1"/>
    <col min="6411" max="6411" width="15.140625" style="3" bestFit="1" customWidth="1"/>
    <col min="6412" max="6412" width="12" style="3" customWidth="1"/>
    <col min="6413" max="6656" width="6.5703125" style="3"/>
    <col min="6657" max="6657" width="12" style="3" customWidth="1"/>
    <col min="6658" max="6658" width="7.5703125" style="3" customWidth="1"/>
    <col min="6659" max="6659" width="3.7109375" style="3" customWidth="1"/>
    <col min="6660" max="6666" width="12" style="3" customWidth="1"/>
    <col min="6667" max="6667" width="15.140625" style="3" bestFit="1" customWidth="1"/>
    <col min="6668" max="6668" width="12" style="3" customWidth="1"/>
    <col min="6669" max="6912" width="6.5703125" style="3"/>
    <col min="6913" max="6913" width="12" style="3" customWidth="1"/>
    <col min="6914" max="6914" width="7.5703125" style="3" customWidth="1"/>
    <col min="6915" max="6915" width="3.7109375" style="3" customWidth="1"/>
    <col min="6916" max="6922" width="12" style="3" customWidth="1"/>
    <col min="6923" max="6923" width="15.140625" style="3" bestFit="1" customWidth="1"/>
    <col min="6924" max="6924" width="12" style="3" customWidth="1"/>
    <col min="6925" max="7168" width="6.5703125" style="3"/>
    <col min="7169" max="7169" width="12" style="3" customWidth="1"/>
    <col min="7170" max="7170" width="7.5703125" style="3" customWidth="1"/>
    <col min="7171" max="7171" width="3.7109375" style="3" customWidth="1"/>
    <col min="7172" max="7178" width="12" style="3" customWidth="1"/>
    <col min="7179" max="7179" width="15.140625" style="3" bestFit="1" customWidth="1"/>
    <col min="7180" max="7180" width="12" style="3" customWidth="1"/>
    <col min="7181" max="7424" width="6.5703125" style="3"/>
    <col min="7425" max="7425" width="12" style="3" customWidth="1"/>
    <col min="7426" max="7426" width="7.5703125" style="3" customWidth="1"/>
    <col min="7427" max="7427" width="3.7109375" style="3" customWidth="1"/>
    <col min="7428" max="7434" width="12" style="3" customWidth="1"/>
    <col min="7435" max="7435" width="15.140625" style="3" bestFit="1" customWidth="1"/>
    <col min="7436" max="7436" width="12" style="3" customWidth="1"/>
    <col min="7437" max="7680" width="6.5703125" style="3"/>
    <col min="7681" max="7681" width="12" style="3" customWidth="1"/>
    <col min="7682" max="7682" width="7.5703125" style="3" customWidth="1"/>
    <col min="7683" max="7683" width="3.7109375" style="3" customWidth="1"/>
    <col min="7684" max="7690" width="12" style="3" customWidth="1"/>
    <col min="7691" max="7691" width="15.140625" style="3" bestFit="1" customWidth="1"/>
    <col min="7692" max="7692" width="12" style="3" customWidth="1"/>
    <col min="7693" max="7936" width="6.5703125" style="3"/>
    <col min="7937" max="7937" width="12" style="3" customWidth="1"/>
    <col min="7938" max="7938" width="7.5703125" style="3" customWidth="1"/>
    <col min="7939" max="7939" width="3.7109375" style="3" customWidth="1"/>
    <col min="7940" max="7946" width="12" style="3" customWidth="1"/>
    <col min="7947" max="7947" width="15.140625" style="3" bestFit="1" customWidth="1"/>
    <col min="7948" max="7948" width="12" style="3" customWidth="1"/>
    <col min="7949" max="8192" width="6.5703125" style="3"/>
    <col min="8193" max="8193" width="12" style="3" customWidth="1"/>
    <col min="8194" max="8194" width="7.5703125" style="3" customWidth="1"/>
    <col min="8195" max="8195" width="3.7109375" style="3" customWidth="1"/>
    <col min="8196" max="8202" width="12" style="3" customWidth="1"/>
    <col min="8203" max="8203" width="15.140625" style="3" bestFit="1" customWidth="1"/>
    <col min="8204" max="8204" width="12" style="3" customWidth="1"/>
    <col min="8205" max="8448" width="6.5703125" style="3"/>
    <col min="8449" max="8449" width="12" style="3" customWidth="1"/>
    <col min="8450" max="8450" width="7.5703125" style="3" customWidth="1"/>
    <col min="8451" max="8451" width="3.7109375" style="3" customWidth="1"/>
    <col min="8452" max="8458" width="12" style="3" customWidth="1"/>
    <col min="8459" max="8459" width="15.140625" style="3" bestFit="1" customWidth="1"/>
    <col min="8460" max="8460" width="12" style="3" customWidth="1"/>
    <col min="8461" max="8704" width="6.5703125" style="3"/>
    <col min="8705" max="8705" width="12" style="3" customWidth="1"/>
    <col min="8706" max="8706" width="7.5703125" style="3" customWidth="1"/>
    <col min="8707" max="8707" width="3.7109375" style="3" customWidth="1"/>
    <col min="8708" max="8714" width="12" style="3" customWidth="1"/>
    <col min="8715" max="8715" width="15.140625" style="3" bestFit="1" customWidth="1"/>
    <col min="8716" max="8716" width="12" style="3" customWidth="1"/>
    <col min="8717" max="8960" width="6.5703125" style="3"/>
    <col min="8961" max="8961" width="12" style="3" customWidth="1"/>
    <col min="8962" max="8962" width="7.5703125" style="3" customWidth="1"/>
    <col min="8963" max="8963" width="3.7109375" style="3" customWidth="1"/>
    <col min="8964" max="8970" width="12" style="3" customWidth="1"/>
    <col min="8971" max="8971" width="15.140625" style="3" bestFit="1" customWidth="1"/>
    <col min="8972" max="8972" width="12" style="3" customWidth="1"/>
    <col min="8973" max="9216" width="6.5703125" style="3"/>
    <col min="9217" max="9217" width="12" style="3" customWidth="1"/>
    <col min="9218" max="9218" width="7.5703125" style="3" customWidth="1"/>
    <col min="9219" max="9219" width="3.7109375" style="3" customWidth="1"/>
    <col min="9220" max="9226" width="12" style="3" customWidth="1"/>
    <col min="9227" max="9227" width="15.140625" style="3" bestFit="1" customWidth="1"/>
    <col min="9228" max="9228" width="12" style="3" customWidth="1"/>
    <col min="9229" max="9472" width="6.5703125" style="3"/>
    <col min="9473" max="9473" width="12" style="3" customWidth="1"/>
    <col min="9474" max="9474" width="7.5703125" style="3" customWidth="1"/>
    <col min="9475" max="9475" width="3.7109375" style="3" customWidth="1"/>
    <col min="9476" max="9482" width="12" style="3" customWidth="1"/>
    <col min="9483" max="9483" width="15.140625" style="3" bestFit="1" customWidth="1"/>
    <col min="9484" max="9484" width="12" style="3" customWidth="1"/>
    <col min="9485" max="9728" width="6.5703125" style="3"/>
    <col min="9729" max="9729" width="12" style="3" customWidth="1"/>
    <col min="9730" max="9730" width="7.5703125" style="3" customWidth="1"/>
    <col min="9731" max="9731" width="3.7109375" style="3" customWidth="1"/>
    <col min="9732" max="9738" width="12" style="3" customWidth="1"/>
    <col min="9739" max="9739" width="15.140625" style="3" bestFit="1" customWidth="1"/>
    <col min="9740" max="9740" width="12" style="3" customWidth="1"/>
    <col min="9741" max="9984" width="6.5703125" style="3"/>
    <col min="9985" max="9985" width="12" style="3" customWidth="1"/>
    <col min="9986" max="9986" width="7.5703125" style="3" customWidth="1"/>
    <col min="9987" max="9987" width="3.7109375" style="3" customWidth="1"/>
    <col min="9988" max="9994" width="12" style="3" customWidth="1"/>
    <col min="9995" max="9995" width="15.140625" style="3" bestFit="1" customWidth="1"/>
    <col min="9996" max="9996" width="12" style="3" customWidth="1"/>
    <col min="9997" max="10240" width="6.5703125" style="3"/>
    <col min="10241" max="10241" width="12" style="3" customWidth="1"/>
    <col min="10242" max="10242" width="7.5703125" style="3" customWidth="1"/>
    <col min="10243" max="10243" width="3.7109375" style="3" customWidth="1"/>
    <col min="10244" max="10250" width="12" style="3" customWidth="1"/>
    <col min="10251" max="10251" width="15.140625" style="3" bestFit="1" customWidth="1"/>
    <col min="10252" max="10252" width="12" style="3" customWidth="1"/>
    <col min="10253" max="10496" width="6.5703125" style="3"/>
    <col min="10497" max="10497" width="12" style="3" customWidth="1"/>
    <col min="10498" max="10498" width="7.5703125" style="3" customWidth="1"/>
    <col min="10499" max="10499" width="3.7109375" style="3" customWidth="1"/>
    <col min="10500" max="10506" width="12" style="3" customWidth="1"/>
    <col min="10507" max="10507" width="15.140625" style="3" bestFit="1" customWidth="1"/>
    <col min="10508" max="10508" width="12" style="3" customWidth="1"/>
    <col min="10509" max="10752" width="6.5703125" style="3"/>
    <col min="10753" max="10753" width="12" style="3" customWidth="1"/>
    <col min="10754" max="10754" width="7.5703125" style="3" customWidth="1"/>
    <col min="10755" max="10755" width="3.7109375" style="3" customWidth="1"/>
    <col min="10756" max="10762" width="12" style="3" customWidth="1"/>
    <col min="10763" max="10763" width="15.140625" style="3" bestFit="1" customWidth="1"/>
    <col min="10764" max="10764" width="12" style="3" customWidth="1"/>
    <col min="10765" max="11008" width="6.5703125" style="3"/>
    <col min="11009" max="11009" width="12" style="3" customWidth="1"/>
    <col min="11010" max="11010" width="7.5703125" style="3" customWidth="1"/>
    <col min="11011" max="11011" width="3.7109375" style="3" customWidth="1"/>
    <col min="11012" max="11018" width="12" style="3" customWidth="1"/>
    <col min="11019" max="11019" width="15.140625" style="3" bestFit="1" customWidth="1"/>
    <col min="11020" max="11020" width="12" style="3" customWidth="1"/>
    <col min="11021" max="11264" width="6.5703125" style="3"/>
    <col min="11265" max="11265" width="12" style="3" customWidth="1"/>
    <col min="11266" max="11266" width="7.5703125" style="3" customWidth="1"/>
    <col min="11267" max="11267" width="3.7109375" style="3" customWidth="1"/>
    <col min="11268" max="11274" width="12" style="3" customWidth="1"/>
    <col min="11275" max="11275" width="15.140625" style="3" bestFit="1" customWidth="1"/>
    <col min="11276" max="11276" width="12" style="3" customWidth="1"/>
    <col min="11277" max="11520" width="6.5703125" style="3"/>
    <col min="11521" max="11521" width="12" style="3" customWidth="1"/>
    <col min="11522" max="11522" width="7.5703125" style="3" customWidth="1"/>
    <col min="11523" max="11523" width="3.7109375" style="3" customWidth="1"/>
    <col min="11524" max="11530" width="12" style="3" customWidth="1"/>
    <col min="11531" max="11531" width="15.140625" style="3" bestFit="1" customWidth="1"/>
    <col min="11532" max="11532" width="12" style="3" customWidth="1"/>
    <col min="11533" max="11776" width="6.5703125" style="3"/>
    <col min="11777" max="11777" width="12" style="3" customWidth="1"/>
    <col min="11778" max="11778" width="7.5703125" style="3" customWidth="1"/>
    <col min="11779" max="11779" width="3.7109375" style="3" customWidth="1"/>
    <col min="11780" max="11786" width="12" style="3" customWidth="1"/>
    <col min="11787" max="11787" width="15.140625" style="3" bestFit="1" customWidth="1"/>
    <col min="11788" max="11788" width="12" style="3" customWidth="1"/>
    <col min="11789" max="12032" width="6.5703125" style="3"/>
    <col min="12033" max="12033" width="12" style="3" customWidth="1"/>
    <col min="12034" max="12034" width="7.5703125" style="3" customWidth="1"/>
    <col min="12035" max="12035" width="3.7109375" style="3" customWidth="1"/>
    <col min="12036" max="12042" width="12" style="3" customWidth="1"/>
    <col min="12043" max="12043" width="15.140625" style="3" bestFit="1" customWidth="1"/>
    <col min="12044" max="12044" width="12" style="3" customWidth="1"/>
    <col min="12045" max="12288" width="6.5703125" style="3"/>
    <col min="12289" max="12289" width="12" style="3" customWidth="1"/>
    <col min="12290" max="12290" width="7.5703125" style="3" customWidth="1"/>
    <col min="12291" max="12291" width="3.7109375" style="3" customWidth="1"/>
    <col min="12292" max="12298" width="12" style="3" customWidth="1"/>
    <col min="12299" max="12299" width="15.140625" style="3" bestFit="1" customWidth="1"/>
    <col min="12300" max="12300" width="12" style="3" customWidth="1"/>
    <col min="12301" max="12544" width="6.5703125" style="3"/>
    <col min="12545" max="12545" width="12" style="3" customWidth="1"/>
    <col min="12546" max="12546" width="7.5703125" style="3" customWidth="1"/>
    <col min="12547" max="12547" width="3.7109375" style="3" customWidth="1"/>
    <col min="12548" max="12554" width="12" style="3" customWidth="1"/>
    <col min="12555" max="12555" width="15.140625" style="3" bestFit="1" customWidth="1"/>
    <col min="12556" max="12556" width="12" style="3" customWidth="1"/>
    <col min="12557" max="12800" width="6.5703125" style="3"/>
    <col min="12801" max="12801" width="12" style="3" customWidth="1"/>
    <col min="12802" max="12802" width="7.5703125" style="3" customWidth="1"/>
    <col min="12803" max="12803" width="3.7109375" style="3" customWidth="1"/>
    <col min="12804" max="12810" width="12" style="3" customWidth="1"/>
    <col min="12811" max="12811" width="15.140625" style="3" bestFit="1" customWidth="1"/>
    <col min="12812" max="12812" width="12" style="3" customWidth="1"/>
    <col min="12813" max="13056" width="6.5703125" style="3"/>
    <col min="13057" max="13057" width="12" style="3" customWidth="1"/>
    <col min="13058" max="13058" width="7.5703125" style="3" customWidth="1"/>
    <col min="13059" max="13059" width="3.7109375" style="3" customWidth="1"/>
    <col min="13060" max="13066" width="12" style="3" customWidth="1"/>
    <col min="13067" max="13067" width="15.140625" style="3" bestFit="1" customWidth="1"/>
    <col min="13068" max="13068" width="12" style="3" customWidth="1"/>
    <col min="13069" max="13312" width="6.5703125" style="3"/>
    <col min="13313" max="13313" width="12" style="3" customWidth="1"/>
    <col min="13314" max="13314" width="7.5703125" style="3" customWidth="1"/>
    <col min="13315" max="13315" width="3.7109375" style="3" customWidth="1"/>
    <col min="13316" max="13322" width="12" style="3" customWidth="1"/>
    <col min="13323" max="13323" width="15.140625" style="3" bestFit="1" customWidth="1"/>
    <col min="13324" max="13324" width="12" style="3" customWidth="1"/>
    <col min="13325" max="13568" width="6.5703125" style="3"/>
    <col min="13569" max="13569" width="12" style="3" customWidth="1"/>
    <col min="13570" max="13570" width="7.5703125" style="3" customWidth="1"/>
    <col min="13571" max="13571" width="3.7109375" style="3" customWidth="1"/>
    <col min="13572" max="13578" width="12" style="3" customWidth="1"/>
    <col min="13579" max="13579" width="15.140625" style="3" bestFit="1" customWidth="1"/>
    <col min="13580" max="13580" width="12" style="3" customWidth="1"/>
    <col min="13581" max="13824" width="6.5703125" style="3"/>
    <col min="13825" max="13825" width="12" style="3" customWidth="1"/>
    <col min="13826" max="13826" width="7.5703125" style="3" customWidth="1"/>
    <col min="13827" max="13827" width="3.7109375" style="3" customWidth="1"/>
    <col min="13828" max="13834" width="12" style="3" customWidth="1"/>
    <col min="13835" max="13835" width="15.140625" style="3" bestFit="1" customWidth="1"/>
    <col min="13836" max="13836" width="12" style="3" customWidth="1"/>
    <col min="13837" max="14080" width="6.5703125" style="3"/>
    <col min="14081" max="14081" width="12" style="3" customWidth="1"/>
    <col min="14082" max="14082" width="7.5703125" style="3" customWidth="1"/>
    <col min="14083" max="14083" width="3.7109375" style="3" customWidth="1"/>
    <col min="14084" max="14090" width="12" style="3" customWidth="1"/>
    <col min="14091" max="14091" width="15.140625" style="3" bestFit="1" customWidth="1"/>
    <col min="14092" max="14092" width="12" style="3" customWidth="1"/>
    <col min="14093" max="14336" width="6.5703125" style="3"/>
    <col min="14337" max="14337" width="12" style="3" customWidth="1"/>
    <col min="14338" max="14338" width="7.5703125" style="3" customWidth="1"/>
    <col min="14339" max="14339" width="3.7109375" style="3" customWidth="1"/>
    <col min="14340" max="14346" width="12" style="3" customWidth="1"/>
    <col min="14347" max="14347" width="15.140625" style="3" bestFit="1" customWidth="1"/>
    <col min="14348" max="14348" width="12" style="3" customWidth="1"/>
    <col min="14349" max="14592" width="6.5703125" style="3"/>
    <col min="14593" max="14593" width="12" style="3" customWidth="1"/>
    <col min="14594" max="14594" width="7.5703125" style="3" customWidth="1"/>
    <col min="14595" max="14595" width="3.7109375" style="3" customWidth="1"/>
    <col min="14596" max="14602" width="12" style="3" customWidth="1"/>
    <col min="14603" max="14603" width="15.140625" style="3" bestFit="1" customWidth="1"/>
    <col min="14604" max="14604" width="12" style="3" customWidth="1"/>
    <col min="14605" max="14848" width="6.5703125" style="3"/>
    <col min="14849" max="14849" width="12" style="3" customWidth="1"/>
    <col min="14850" max="14850" width="7.5703125" style="3" customWidth="1"/>
    <col min="14851" max="14851" width="3.7109375" style="3" customWidth="1"/>
    <col min="14852" max="14858" width="12" style="3" customWidth="1"/>
    <col min="14859" max="14859" width="15.140625" style="3" bestFit="1" customWidth="1"/>
    <col min="14860" max="14860" width="12" style="3" customWidth="1"/>
    <col min="14861" max="15104" width="6.5703125" style="3"/>
    <col min="15105" max="15105" width="12" style="3" customWidth="1"/>
    <col min="15106" max="15106" width="7.5703125" style="3" customWidth="1"/>
    <col min="15107" max="15107" width="3.7109375" style="3" customWidth="1"/>
    <col min="15108" max="15114" width="12" style="3" customWidth="1"/>
    <col min="15115" max="15115" width="15.140625" style="3" bestFit="1" customWidth="1"/>
    <col min="15116" max="15116" width="12" style="3" customWidth="1"/>
    <col min="15117" max="15360" width="6.5703125" style="3"/>
    <col min="15361" max="15361" width="12" style="3" customWidth="1"/>
    <col min="15362" max="15362" width="7.5703125" style="3" customWidth="1"/>
    <col min="15363" max="15363" width="3.7109375" style="3" customWidth="1"/>
    <col min="15364" max="15370" width="12" style="3" customWidth="1"/>
    <col min="15371" max="15371" width="15.140625" style="3" bestFit="1" customWidth="1"/>
    <col min="15372" max="15372" width="12" style="3" customWidth="1"/>
    <col min="15373" max="15616" width="6.5703125" style="3"/>
    <col min="15617" max="15617" width="12" style="3" customWidth="1"/>
    <col min="15618" max="15618" width="7.5703125" style="3" customWidth="1"/>
    <col min="15619" max="15619" width="3.7109375" style="3" customWidth="1"/>
    <col min="15620" max="15626" width="12" style="3" customWidth="1"/>
    <col min="15627" max="15627" width="15.140625" style="3" bestFit="1" customWidth="1"/>
    <col min="15628" max="15628" width="12" style="3" customWidth="1"/>
    <col min="15629" max="15872" width="6.5703125" style="3"/>
    <col min="15873" max="15873" width="12" style="3" customWidth="1"/>
    <col min="15874" max="15874" width="7.5703125" style="3" customWidth="1"/>
    <col min="15875" max="15875" width="3.7109375" style="3" customWidth="1"/>
    <col min="15876" max="15882" width="12" style="3" customWidth="1"/>
    <col min="15883" max="15883" width="15.140625" style="3" bestFit="1" customWidth="1"/>
    <col min="15884" max="15884" width="12" style="3" customWidth="1"/>
    <col min="15885" max="16128" width="6.5703125" style="3"/>
    <col min="16129" max="16129" width="12" style="3" customWidth="1"/>
    <col min="16130" max="16130" width="7.5703125" style="3" customWidth="1"/>
    <col min="16131" max="16131" width="3.7109375" style="3" customWidth="1"/>
    <col min="16132" max="16138" width="12" style="3" customWidth="1"/>
    <col min="16139" max="16139" width="15.140625" style="3" bestFit="1" customWidth="1"/>
    <col min="16140" max="16140" width="12" style="3" customWidth="1"/>
    <col min="16141" max="16384" width="6.5703125" style="3"/>
  </cols>
  <sheetData>
    <row r="1" spans="1:14" ht="25.9" customHeight="1">
      <c r="A1" s="473" t="s">
        <v>1243</v>
      </c>
      <c r="B1" s="474"/>
      <c r="C1" s="474"/>
      <c r="D1" s="473" t="s">
        <v>1244</v>
      </c>
      <c r="E1" s="474"/>
      <c r="F1" s="473" t="s">
        <v>1245</v>
      </c>
      <c r="G1" s="474"/>
      <c r="H1" s="473" t="s">
        <v>1246</v>
      </c>
      <c r="I1" s="474"/>
      <c r="J1" s="1" t="s">
        <v>1247</v>
      </c>
      <c r="K1" s="2" t="s">
        <v>1492</v>
      </c>
      <c r="L1" s="1" t="s">
        <v>1248</v>
      </c>
    </row>
    <row r="2" spans="1:14" ht="25.9" customHeight="1">
      <c r="A2" s="473"/>
      <c r="B2" s="474"/>
      <c r="C2" s="474"/>
      <c r="D2" s="473"/>
      <c r="E2" s="474"/>
      <c r="F2" s="473"/>
      <c r="G2" s="474"/>
      <c r="H2" s="473"/>
      <c r="I2" s="474"/>
      <c r="J2" s="1" t="s">
        <v>1249</v>
      </c>
      <c r="K2" s="2" t="s">
        <v>1493</v>
      </c>
      <c r="L2" s="2" t="s">
        <v>1250</v>
      </c>
    </row>
    <row r="3" spans="1:14" ht="25.9" customHeight="1">
      <c r="A3" s="4"/>
      <c r="L3" s="5"/>
    </row>
    <row r="4" spans="1:14" ht="25.9" customHeight="1">
      <c r="A4" s="4"/>
      <c r="L4" s="5"/>
    </row>
    <row r="5" spans="1:14" s="6" customFormat="1" ht="28.5" customHeight="1">
      <c r="A5" s="475" t="s">
        <v>1251</v>
      </c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477"/>
    </row>
    <row r="6" spans="1:14" ht="25.9" customHeight="1">
      <c r="A6" s="7"/>
      <c r="B6" s="8"/>
      <c r="C6" s="8"/>
      <c r="D6" s="8"/>
      <c r="E6" s="8"/>
      <c r="F6" s="8"/>
      <c r="G6" s="8"/>
      <c r="H6" s="8"/>
      <c r="I6" s="8"/>
      <c r="J6" s="9"/>
      <c r="K6" s="8"/>
      <c r="L6" s="10"/>
    </row>
    <row r="7" spans="1:14" ht="25.9" customHeight="1">
      <c r="A7" s="4"/>
      <c r="B7" s="11" t="s">
        <v>1586</v>
      </c>
      <c r="C7" s="12"/>
      <c r="D7" s="13"/>
      <c r="E7" s="12"/>
      <c r="F7" s="12"/>
      <c r="G7" s="12"/>
      <c r="H7" s="14"/>
      <c r="I7" s="14"/>
      <c r="J7" s="14"/>
      <c r="K7" s="14"/>
      <c r="L7" s="15"/>
    </row>
    <row r="8" spans="1:14" ht="25.9" customHeight="1">
      <c r="A8" s="7"/>
      <c r="B8" s="478" t="s">
        <v>1252</v>
      </c>
      <c r="C8" s="479"/>
      <c r="D8" s="480"/>
      <c r="E8" s="481" t="s">
        <v>1253</v>
      </c>
      <c r="F8" s="482"/>
      <c r="G8" s="482"/>
      <c r="H8" s="482"/>
      <c r="I8" s="482"/>
      <c r="J8" s="483"/>
      <c r="K8" s="16" t="s">
        <v>1254</v>
      </c>
      <c r="L8" s="5"/>
    </row>
    <row r="9" spans="1:14" ht="25.9" customHeight="1">
      <c r="A9" s="7"/>
      <c r="B9" s="466" t="s">
        <v>1255</v>
      </c>
      <c r="C9" s="467"/>
      <c r="D9" s="468"/>
      <c r="E9" s="469" t="str">
        <f>CONCATENATE("     일금 ",NUMBERSTRING(I9,1),"원정")</f>
        <v xml:space="preserve">     일금 사천오백만원정</v>
      </c>
      <c r="F9" s="470"/>
      <c r="G9" s="470"/>
      <c r="H9" s="470"/>
      <c r="I9" s="471">
        <f>원가계산서!D36</f>
        <v>45000000</v>
      </c>
      <c r="J9" s="472"/>
      <c r="K9" s="17"/>
      <c r="L9" s="5"/>
    </row>
    <row r="10" spans="1:14" ht="25.9" customHeight="1">
      <c r="A10" s="7"/>
      <c r="B10" s="445" t="s">
        <v>1256</v>
      </c>
      <c r="C10" s="448" t="s">
        <v>1257</v>
      </c>
      <c r="D10" s="449"/>
      <c r="E10" s="450" t="str">
        <f>CONCATENATE("     일금 ",NUMBERSTRING(I10,1),"원정")</f>
        <v xml:space="preserve">     일금 사천구십만구천구십일원정</v>
      </c>
      <c r="F10" s="451"/>
      <c r="G10" s="451"/>
      <c r="H10" s="451"/>
      <c r="I10" s="452">
        <f>원가계산서!D30</f>
        <v>40909091</v>
      </c>
      <c r="J10" s="453"/>
      <c r="K10" s="18"/>
      <c r="L10" s="5"/>
    </row>
    <row r="11" spans="1:14" ht="25.9" customHeight="1">
      <c r="A11" s="7"/>
      <c r="B11" s="446"/>
      <c r="C11" s="454" t="s">
        <v>1258</v>
      </c>
      <c r="D11" s="455"/>
      <c r="E11" s="456" t="str">
        <f>CONCATENATE("     일금 ",NUMBERSTRING(I11,1),"원정")</f>
        <v xml:space="preserve">     일금 사백구만구백구원정</v>
      </c>
      <c r="F11" s="457"/>
      <c r="G11" s="457"/>
      <c r="H11" s="457"/>
      <c r="I11" s="458">
        <f>원가계산서!D31</f>
        <v>4090909</v>
      </c>
      <c r="J11" s="459"/>
      <c r="K11" s="19"/>
      <c r="L11" s="5"/>
    </row>
    <row r="12" spans="1:14" ht="25.9" customHeight="1">
      <c r="A12" s="7"/>
      <c r="B12" s="447"/>
      <c r="C12" s="460" t="s">
        <v>1259</v>
      </c>
      <c r="D12" s="461"/>
      <c r="E12" s="462" t="str">
        <f>CONCATENATE("     일금 ",NUMBERSTRING(I12,1),"원정")</f>
        <v xml:space="preserve">     일금 사천오백만원정</v>
      </c>
      <c r="F12" s="463"/>
      <c r="G12" s="463"/>
      <c r="H12" s="463"/>
      <c r="I12" s="464">
        <f>원가계산서!D32</f>
        <v>45000000</v>
      </c>
      <c r="J12" s="465"/>
      <c r="K12" s="20"/>
      <c r="L12" s="5"/>
    </row>
    <row r="13" spans="1:14" ht="25.9" customHeight="1">
      <c r="A13" s="21"/>
      <c r="B13" s="437" t="s">
        <v>1260</v>
      </c>
      <c r="C13" s="438"/>
      <c r="D13" s="439"/>
      <c r="E13" s="440" t="str">
        <f>CONCATENATE("     일금 ",NUMBERSTRING(I13,1),"원정")</f>
        <v xml:space="preserve">     일금 영원정</v>
      </c>
      <c r="F13" s="441"/>
      <c r="G13" s="441"/>
      <c r="H13" s="441"/>
      <c r="I13" s="442">
        <f>원가계산서!D35</f>
        <v>0</v>
      </c>
      <c r="J13" s="443"/>
      <c r="K13" s="22"/>
      <c r="L13" s="23"/>
    </row>
    <row r="14" spans="1:14" ht="25.15" customHeight="1">
      <c r="A14" s="21"/>
      <c r="B14" s="24"/>
      <c r="E14" s="24"/>
      <c r="F14" s="24"/>
      <c r="G14" s="24"/>
      <c r="H14" s="24"/>
      <c r="I14" s="25"/>
      <c r="J14" s="25"/>
      <c r="K14" s="12"/>
      <c r="L14" s="23"/>
    </row>
    <row r="15" spans="1:14" ht="25.15" customHeight="1">
      <c r="A15" s="26"/>
      <c r="B15" s="13" t="s">
        <v>1261</v>
      </c>
      <c r="C15" s="11"/>
      <c r="D15" s="27"/>
      <c r="E15" s="28"/>
      <c r="F15" s="29"/>
      <c r="G15" s="29"/>
      <c r="H15" s="29"/>
      <c r="I15" s="30"/>
      <c r="J15" s="29"/>
      <c r="K15" s="31"/>
      <c r="L15" s="23"/>
      <c r="N15" s="32"/>
    </row>
    <row r="16" spans="1:14" ht="25.15" customHeight="1">
      <c r="A16" s="26"/>
      <c r="B16" s="444" t="s">
        <v>1262</v>
      </c>
      <c r="C16" s="444"/>
      <c r="D16" s="27" t="s">
        <v>1583</v>
      </c>
      <c r="E16" s="28"/>
      <c r="F16" s="29"/>
      <c r="G16" s="29"/>
      <c r="H16" s="29"/>
      <c r="I16" s="30"/>
      <c r="J16" s="29"/>
      <c r="K16" s="31"/>
      <c r="L16" s="23"/>
      <c r="N16" s="32"/>
    </row>
    <row r="17" spans="1:14" ht="25.15" customHeight="1">
      <c r="A17" s="26"/>
      <c r="B17" s="27" t="s">
        <v>1263</v>
      </c>
      <c r="C17" s="27"/>
      <c r="D17" s="27" t="s">
        <v>1584</v>
      </c>
      <c r="E17" s="28"/>
      <c r="F17" s="29"/>
      <c r="G17" s="29"/>
      <c r="H17" s="29"/>
      <c r="I17" s="30"/>
      <c r="J17" s="29"/>
      <c r="K17" s="31"/>
      <c r="L17" s="23"/>
      <c r="N17" s="32"/>
    </row>
    <row r="18" spans="1:14" ht="25.15" customHeight="1">
      <c r="A18" s="26"/>
      <c r="B18" s="27" t="s">
        <v>1264</v>
      </c>
      <c r="C18" s="27"/>
      <c r="D18" s="27" t="s">
        <v>1585</v>
      </c>
      <c r="E18" s="29"/>
      <c r="F18" s="29"/>
      <c r="G18" s="29"/>
      <c r="H18" s="29"/>
      <c r="I18" s="30"/>
      <c r="J18" s="29"/>
      <c r="K18" s="31"/>
      <c r="L18" s="23"/>
      <c r="N18" s="32"/>
    </row>
    <row r="19" spans="1:14" ht="25.15" customHeight="1">
      <c r="A19" s="26"/>
      <c r="B19" s="33"/>
      <c r="C19" s="29"/>
      <c r="D19" s="34"/>
      <c r="E19" s="30"/>
      <c r="F19" s="29"/>
      <c r="G19" s="29"/>
      <c r="H19" s="29"/>
      <c r="I19" s="30"/>
      <c r="J19" s="29"/>
      <c r="K19" s="31"/>
      <c r="L19" s="23"/>
    </row>
    <row r="20" spans="1:14" ht="25.15" customHeight="1">
      <c r="A20" s="35"/>
      <c r="B20" s="36"/>
      <c r="C20" s="36"/>
      <c r="D20" s="37"/>
      <c r="E20" s="38"/>
      <c r="F20" s="39"/>
      <c r="G20" s="39"/>
      <c r="H20" s="39"/>
      <c r="I20" s="38"/>
      <c r="J20" s="39"/>
      <c r="K20" s="40"/>
      <c r="L20" s="41"/>
    </row>
    <row r="22" spans="1:14">
      <c r="B22" s="436"/>
      <c r="C22" s="436"/>
      <c r="D22" s="42"/>
    </row>
  </sheetData>
  <mergeCells count="29">
    <mergeCell ref="B9:D9"/>
    <mergeCell ref="E9:H9"/>
    <mergeCell ref="I9:J9"/>
    <mergeCell ref="A1:A2"/>
    <mergeCell ref="B1:C2"/>
    <mergeCell ref="D1:D2"/>
    <mergeCell ref="E1:E2"/>
    <mergeCell ref="F1:F2"/>
    <mergeCell ref="G1:G2"/>
    <mergeCell ref="H1:H2"/>
    <mergeCell ref="I1:I2"/>
    <mergeCell ref="A5:L5"/>
    <mergeCell ref="B8:D8"/>
    <mergeCell ref="E8:J8"/>
    <mergeCell ref="B10:B12"/>
    <mergeCell ref="C10:D10"/>
    <mergeCell ref="E10:H10"/>
    <mergeCell ref="I10:J10"/>
    <mergeCell ref="C11:D11"/>
    <mergeCell ref="E11:H11"/>
    <mergeCell ref="I11:J11"/>
    <mergeCell ref="C12:D12"/>
    <mergeCell ref="E12:H12"/>
    <mergeCell ref="I12:J12"/>
    <mergeCell ref="B22:C22"/>
    <mergeCell ref="B13:D13"/>
    <mergeCell ref="E13:H13"/>
    <mergeCell ref="I13:J13"/>
    <mergeCell ref="B16:C16"/>
  </mergeCells>
  <phoneticPr fontId="6" type="noConversion"/>
  <printOptions horizontalCentered="1" verticalCentered="1"/>
  <pageMargins left="0.59055118110236227" right="0.59055118110236227" top="0.59055118110236227" bottom="0.59055118110236227" header="0.31496062992125984" footer="0.31496062992125984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12341-AA1C-4C76-B9C9-96B61DEF21B9}">
  <sheetPr>
    <pageSetUpPr fitToPage="1"/>
  </sheetPr>
  <dimension ref="A1:J51"/>
  <sheetViews>
    <sheetView showGridLines="0" view="pageBreakPreview" zoomScaleNormal="100" zoomScaleSheetLayoutView="100" workbookViewId="0">
      <pane xSplit="3" ySplit="3" topLeftCell="D4" activePane="bottomRight" state="frozen"/>
      <selection activeCell="B8" sqref="B8:D8"/>
      <selection pane="topRight" activeCell="B8" sqref="B8:D8"/>
      <selection pane="bottomLeft" activeCell="B8" sqref="B8:D8"/>
      <selection pane="bottomRight" activeCell="C22" sqref="C22"/>
    </sheetView>
  </sheetViews>
  <sheetFormatPr defaultColWidth="19.7109375" defaultRowHeight="15.75"/>
  <cols>
    <col min="1" max="2" width="6.42578125" style="365" customWidth="1"/>
    <col min="3" max="3" width="44.5703125" style="365" customWidth="1"/>
    <col min="4" max="4" width="17.85546875" style="431" customWidth="1"/>
    <col min="5" max="5" width="37.7109375" style="432" bestFit="1" customWidth="1"/>
    <col min="6" max="6" width="21.7109375" style="365" customWidth="1"/>
    <col min="7" max="7" width="15.7109375" style="364" customWidth="1"/>
    <col min="8" max="8" width="22" style="365" customWidth="1"/>
    <col min="9" max="9" width="35.28515625" style="365" customWidth="1"/>
    <col min="10" max="10" width="12.28515625" style="365" bestFit="1" customWidth="1"/>
    <col min="11" max="241" width="10.42578125" style="365" customWidth="1"/>
    <col min="242" max="242" width="8.5703125" style="365" customWidth="1"/>
    <col min="243" max="243" width="8.140625" style="365" customWidth="1"/>
    <col min="244" max="244" width="29.28515625" style="365" customWidth="1"/>
    <col min="245" max="245" width="23.28515625" style="365" customWidth="1"/>
    <col min="246" max="247" width="19.7109375" style="365"/>
    <col min="248" max="248" width="23.28515625" style="365" customWidth="1"/>
    <col min="249" max="250" width="19.7109375" style="365"/>
    <col min="251" max="251" width="23.28515625" style="365" customWidth="1"/>
    <col min="252" max="253" width="19.7109375" style="365"/>
    <col min="254" max="254" width="23.28515625" style="365" customWidth="1"/>
    <col min="255" max="256" width="19.7109375" style="365"/>
    <col min="257" max="258" width="8.5703125" style="365" customWidth="1"/>
    <col min="259" max="259" width="45.42578125" style="365" customWidth="1"/>
    <col min="260" max="260" width="19" style="365" customWidth="1"/>
    <col min="261" max="261" width="48.7109375" style="365" customWidth="1"/>
    <col min="262" max="262" width="21.7109375" style="365" customWidth="1"/>
    <col min="263" max="263" width="15.7109375" style="365" customWidth="1"/>
    <col min="264" max="264" width="22" style="365" customWidth="1"/>
    <col min="265" max="265" width="30.42578125" style="365" customWidth="1"/>
    <col min="266" max="266" width="11.28515625" style="365" bestFit="1" customWidth="1"/>
    <col min="267" max="497" width="10.42578125" style="365" customWidth="1"/>
    <col min="498" max="498" width="8.5703125" style="365" customWidth="1"/>
    <col min="499" max="499" width="8.140625" style="365" customWidth="1"/>
    <col min="500" max="500" width="29.28515625" style="365" customWidth="1"/>
    <col min="501" max="501" width="23.28515625" style="365" customWidth="1"/>
    <col min="502" max="503" width="19.7109375" style="365"/>
    <col min="504" max="504" width="23.28515625" style="365" customWidth="1"/>
    <col min="505" max="506" width="19.7109375" style="365"/>
    <col min="507" max="507" width="23.28515625" style="365" customWidth="1"/>
    <col min="508" max="509" width="19.7109375" style="365"/>
    <col min="510" max="510" width="23.28515625" style="365" customWidth="1"/>
    <col min="511" max="512" width="19.7109375" style="365"/>
    <col min="513" max="514" width="8.5703125" style="365" customWidth="1"/>
    <col min="515" max="515" width="45.42578125" style="365" customWidth="1"/>
    <col min="516" max="516" width="19" style="365" customWidth="1"/>
    <col min="517" max="517" width="48.7109375" style="365" customWidth="1"/>
    <col min="518" max="518" width="21.7109375" style="365" customWidth="1"/>
    <col min="519" max="519" width="15.7109375" style="365" customWidth="1"/>
    <col min="520" max="520" width="22" style="365" customWidth="1"/>
    <col min="521" max="521" width="30.42578125" style="365" customWidth="1"/>
    <col min="522" max="522" width="11.28515625" style="365" bestFit="1" customWidth="1"/>
    <col min="523" max="753" width="10.42578125" style="365" customWidth="1"/>
    <col min="754" max="754" width="8.5703125" style="365" customWidth="1"/>
    <col min="755" max="755" width="8.140625" style="365" customWidth="1"/>
    <col min="756" max="756" width="29.28515625" style="365" customWidth="1"/>
    <col min="757" max="757" width="23.28515625" style="365" customWidth="1"/>
    <col min="758" max="759" width="19.7109375" style="365"/>
    <col min="760" max="760" width="23.28515625" style="365" customWidth="1"/>
    <col min="761" max="762" width="19.7109375" style="365"/>
    <col min="763" max="763" width="23.28515625" style="365" customWidth="1"/>
    <col min="764" max="765" width="19.7109375" style="365"/>
    <col min="766" max="766" width="23.28515625" style="365" customWidth="1"/>
    <col min="767" max="768" width="19.7109375" style="365"/>
    <col min="769" max="770" width="8.5703125" style="365" customWidth="1"/>
    <col min="771" max="771" width="45.42578125" style="365" customWidth="1"/>
    <col min="772" max="772" width="19" style="365" customWidth="1"/>
    <col min="773" max="773" width="48.7109375" style="365" customWidth="1"/>
    <col min="774" max="774" width="21.7109375" style="365" customWidth="1"/>
    <col min="775" max="775" width="15.7109375" style="365" customWidth="1"/>
    <col min="776" max="776" width="22" style="365" customWidth="1"/>
    <col min="777" max="777" width="30.42578125" style="365" customWidth="1"/>
    <col min="778" max="778" width="11.28515625" style="365" bestFit="1" customWidth="1"/>
    <col min="779" max="1009" width="10.42578125" style="365" customWidth="1"/>
    <col min="1010" max="1010" width="8.5703125" style="365" customWidth="1"/>
    <col min="1011" max="1011" width="8.140625" style="365" customWidth="1"/>
    <col min="1012" max="1012" width="29.28515625" style="365" customWidth="1"/>
    <col min="1013" max="1013" width="23.28515625" style="365" customWidth="1"/>
    <col min="1014" max="1015" width="19.7109375" style="365"/>
    <col min="1016" max="1016" width="23.28515625" style="365" customWidth="1"/>
    <col min="1017" max="1018" width="19.7109375" style="365"/>
    <col min="1019" max="1019" width="23.28515625" style="365" customWidth="1"/>
    <col min="1020" max="1021" width="19.7109375" style="365"/>
    <col min="1022" max="1022" width="23.28515625" style="365" customWidth="1"/>
    <col min="1023" max="1024" width="19.7109375" style="365"/>
    <col min="1025" max="1026" width="8.5703125" style="365" customWidth="1"/>
    <col min="1027" max="1027" width="45.42578125" style="365" customWidth="1"/>
    <col min="1028" max="1028" width="19" style="365" customWidth="1"/>
    <col min="1029" max="1029" width="48.7109375" style="365" customWidth="1"/>
    <col min="1030" max="1030" width="21.7109375" style="365" customWidth="1"/>
    <col min="1031" max="1031" width="15.7109375" style="365" customWidth="1"/>
    <col min="1032" max="1032" width="22" style="365" customWidth="1"/>
    <col min="1033" max="1033" width="30.42578125" style="365" customWidth="1"/>
    <col min="1034" max="1034" width="11.28515625" style="365" bestFit="1" customWidth="1"/>
    <col min="1035" max="1265" width="10.42578125" style="365" customWidth="1"/>
    <col min="1266" max="1266" width="8.5703125" style="365" customWidth="1"/>
    <col min="1267" max="1267" width="8.140625" style="365" customWidth="1"/>
    <col min="1268" max="1268" width="29.28515625" style="365" customWidth="1"/>
    <col min="1269" max="1269" width="23.28515625" style="365" customWidth="1"/>
    <col min="1270" max="1271" width="19.7109375" style="365"/>
    <col min="1272" max="1272" width="23.28515625" style="365" customWidth="1"/>
    <col min="1273" max="1274" width="19.7109375" style="365"/>
    <col min="1275" max="1275" width="23.28515625" style="365" customWidth="1"/>
    <col min="1276" max="1277" width="19.7109375" style="365"/>
    <col min="1278" max="1278" width="23.28515625" style="365" customWidth="1"/>
    <col min="1279" max="1280" width="19.7109375" style="365"/>
    <col min="1281" max="1282" width="8.5703125" style="365" customWidth="1"/>
    <col min="1283" max="1283" width="45.42578125" style="365" customWidth="1"/>
    <col min="1284" max="1284" width="19" style="365" customWidth="1"/>
    <col min="1285" max="1285" width="48.7109375" style="365" customWidth="1"/>
    <col min="1286" max="1286" width="21.7109375" style="365" customWidth="1"/>
    <col min="1287" max="1287" width="15.7109375" style="365" customWidth="1"/>
    <col min="1288" max="1288" width="22" style="365" customWidth="1"/>
    <col min="1289" max="1289" width="30.42578125" style="365" customWidth="1"/>
    <col min="1290" max="1290" width="11.28515625" style="365" bestFit="1" customWidth="1"/>
    <col min="1291" max="1521" width="10.42578125" style="365" customWidth="1"/>
    <col min="1522" max="1522" width="8.5703125" style="365" customWidth="1"/>
    <col min="1523" max="1523" width="8.140625" style="365" customWidth="1"/>
    <col min="1524" max="1524" width="29.28515625" style="365" customWidth="1"/>
    <col min="1525" max="1525" width="23.28515625" style="365" customWidth="1"/>
    <col min="1526" max="1527" width="19.7109375" style="365"/>
    <col min="1528" max="1528" width="23.28515625" style="365" customWidth="1"/>
    <col min="1529" max="1530" width="19.7109375" style="365"/>
    <col min="1531" max="1531" width="23.28515625" style="365" customWidth="1"/>
    <col min="1532" max="1533" width="19.7109375" style="365"/>
    <col min="1534" max="1534" width="23.28515625" style="365" customWidth="1"/>
    <col min="1535" max="1536" width="19.7109375" style="365"/>
    <col min="1537" max="1538" width="8.5703125" style="365" customWidth="1"/>
    <col min="1539" max="1539" width="45.42578125" style="365" customWidth="1"/>
    <col min="1540" max="1540" width="19" style="365" customWidth="1"/>
    <col min="1541" max="1541" width="48.7109375" style="365" customWidth="1"/>
    <col min="1542" max="1542" width="21.7109375" style="365" customWidth="1"/>
    <col min="1543" max="1543" width="15.7109375" style="365" customWidth="1"/>
    <col min="1544" max="1544" width="22" style="365" customWidth="1"/>
    <col min="1545" max="1545" width="30.42578125" style="365" customWidth="1"/>
    <col min="1546" max="1546" width="11.28515625" style="365" bestFit="1" customWidth="1"/>
    <col min="1547" max="1777" width="10.42578125" style="365" customWidth="1"/>
    <col min="1778" max="1778" width="8.5703125" style="365" customWidth="1"/>
    <col min="1779" max="1779" width="8.140625" style="365" customWidth="1"/>
    <col min="1780" max="1780" width="29.28515625" style="365" customWidth="1"/>
    <col min="1781" max="1781" width="23.28515625" style="365" customWidth="1"/>
    <col min="1782" max="1783" width="19.7109375" style="365"/>
    <col min="1784" max="1784" width="23.28515625" style="365" customWidth="1"/>
    <col min="1785" max="1786" width="19.7109375" style="365"/>
    <col min="1787" max="1787" width="23.28515625" style="365" customWidth="1"/>
    <col min="1788" max="1789" width="19.7109375" style="365"/>
    <col min="1790" max="1790" width="23.28515625" style="365" customWidth="1"/>
    <col min="1791" max="1792" width="19.7109375" style="365"/>
    <col min="1793" max="1794" width="8.5703125" style="365" customWidth="1"/>
    <col min="1795" max="1795" width="45.42578125" style="365" customWidth="1"/>
    <col min="1796" max="1796" width="19" style="365" customWidth="1"/>
    <col min="1797" max="1797" width="48.7109375" style="365" customWidth="1"/>
    <col min="1798" max="1798" width="21.7109375" style="365" customWidth="1"/>
    <col min="1799" max="1799" width="15.7109375" style="365" customWidth="1"/>
    <col min="1800" max="1800" width="22" style="365" customWidth="1"/>
    <col min="1801" max="1801" width="30.42578125" style="365" customWidth="1"/>
    <col min="1802" max="1802" width="11.28515625" style="365" bestFit="1" customWidth="1"/>
    <col min="1803" max="2033" width="10.42578125" style="365" customWidth="1"/>
    <col min="2034" max="2034" width="8.5703125" style="365" customWidth="1"/>
    <col min="2035" max="2035" width="8.140625" style="365" customWidth="1"/>
    <col min="2036" max="2036" width="29.28515625" style="365" customWidth="1"/>
    <col min="2037" max="2037" width="23.28515625" style="365" customWidth="1"/>
    <col min="2038" max="2039" width="19.7109375" style="365"/>
    <col min="2040" max="2040" width="23.28515625" style="365" customWidth="1"/>
    <col min="2041" max="2042" width="19.7109375" style="365"/>
    <col min="2043" max="2043" width="23.28515625" style="365" customWidth="1"/>
    <col min="2044" max="2045" width="19.7109375" style="365"/>
    <col min="2046" max="2046" width="23.28515625" style="365" customWidth="1"/>
    <col min="2047" max="2048" width="19.7109375" style="365"/>
    <col min="2049" max="2050" width="8.5703125" style="365" customWidth="1"/>
    <col min="2051" max="2051" width="45.42578125" style="365" customWidth="1"/>
    <col min="2052" max="2052" width="19" style="365" customWidth="1"/>
    <col min="2053" max="2053" width="48.7109375" style="365" customWidth="1"/>
    <col min="2054" max="2054" width="21.7109375" style="365" customWidth="1"/>
    <col min="2055" max="2055" width="15.7109375" style="365" customWidth="1"/>
    <col min="2056" max="2056" width="22" style="365" customWidth="1"/>
    <col min="2057" max="2057" width="30.42578125" style="365" customWidth="1"/>
    <col min="2058" max="2058" width="11.28515625" style="365" bestFit="1" customWidth="1"/>
    <col min="2059" max="2289" width="10.42578125" style="365" customWidth="1"/>
    <col min="2290" max="2290" width="8.5703125" style="365" customWidth="1"/>
    <col min="2291" max="2291" width="8.140625" style="365" customWidth="1"/>
    <col min="2292" max="2292" width="29.28515625" style="365" customWidth="1"/>
    <col min="2293" max="2293" width="23.28515625" style="365" customWidth="1"/>
    <col min="2294" max="2295" width="19.7109375" style="365"/>
    <col min="2296" max="2296" width="23.28515625" style="365" customWidth="1"/>
    <col min="2297" max="2298" width="19.7109375" style="365"/>
    <col min="2299" max="2299" width="23.28515625" style="365" customWidth="1"/>
    <col min="2300" max="2301" width="19.7109375" style="365"/>
    <col min="2302" max="2302" width="23.28515625" style="365" customWidth="1"/>
    <col min="2303" max="2304" width="19.7109375" style="365"/>
    <col min="2305" max="2306" width="8.5703125" style="365" customWidth="1"/>
    <col min="2307" max="2307" width="45.42578125" style="365" customWidth="1"/>
    <col min="2308" max="2308" width="19" style="365" customWidth="1"/>
    <col min="2309" max="2309" width="48.7109375" style="365" customWidth="1"/>
    <col min="2310" max="2310" width="21.7109375" style="365" customWidth="1"/>
    <col min="2311" max="2311" width="15.7109375" style="365" customWidth="1"/>
    <col min="2312" max="2312" width="22" style="365" customWidth="1"/>
    <col min="2313" max="2313" width="30.42578125" style="365" customWidth="1"/>
    <col min="2314" max="2314" width="11.28515625" style="365" bestFit="1" customWidth="1"/>
    <col min="2315" max="2545" width="10.42578125" style="365" customWidth="1"/>
    <col min="2546" max="2546" width="8.5703125" style="365" customWidth="1"/>
    <col min="2547" max="2547" width="8.140625" style="365" customWidth="1"/>
    <col min="2548" max="2548" width="29.28515625" style="365" customWidth="1"/>
    <col min="2549" max="2549" width="23.28515625" style="365" customWidth="1"/>
    <col min="2550" max="2551" width="19.7109375" style="365"/>
    <col min="2552" max="2552" width="23.28515625" style="365" customWidth="1"/>
    <col min="2553" max="2554" width="19.7109375" style="365"/>
    <col min="2555" max="2555" width="23.28515625" style="365" customWidth="1"/>
    <col min="2556" max="2557" width="19.7109375" style="365"/>
    <col min="2558" max="2558" width="23.28515625" style="365" customWidth="1"/>
    <col min="2559" max="2560" width="19.7109375" style="365"/>
    <col min="2561" max="2562" width="8.5703125" style="365" customWidth="1"/>
    <col min="2563" max="2563" width="45.42578125" style="365" customWidth="1"/>
    <col min="2564" max="2564" width="19" style="365" customWidth="1"/>
    <col min="2565" max="2565" width="48.7109375" style="365" customWidth="1"/>
    <col min="2566" max="2566" width="21.7109375" style="365" customWidth="1"/>
    <col min="2567" max="2567" width="15.7109375" style="365" customWidth="1"/>
    <col min="2568" max="2568" width="22" style="365" customWidth="1"/>
    <col min="2569" max="2569" width="30.42578125" style="365" customWidth="1"/>
    <col min="2570" max="2570" width="11.28515625" style="365" bestFit="1" customWidth="1"/>
    <col min="2571" max="2801" width="10.42578125" style="365" customWidth="1"/>
    <col min="2802" max="2802" width="8.5703125" style="365" customWidth="1"/>
    <col min="2803" max="2803" width="8.140625" style="365" customWidth="1"/>
    <col min="2804" max="2804" width="29.28515625" style="365" customWidth="1"/>
    <col min="2805" max="2805" width="23.28515625" style="365" customWidth="1"/>
    <col min="2806" max="2807" width="19.7109375" style="365"/>
    <col min="2808" max="2808" width="23.28515625" style="365" customWidth="1"/>
    <col min="2809" max="2810" width="19.7109375" style="365"/>
    <col min="2811" max="2811" width="23.28515625" style="365" customWidth="1"/>
    <col min="2812" max="2813" width="19.7109375" style="365"/>
    <col min="2814" max="2814" width="23.28515625" style="365" customWidth="1"/>
    <col min="2815" max="2816" width="19.7109375" style="365"/>
    <col min="2817" max="2818" width="8.5703125" style="365" customWidth="1"/>
    <col min="2819" max="2819" width="45.42578125" style="365" customWidth="1"/>
    <col min="2820" max="2820" width="19" style="365" customWidth="1"/>
    <col min="2821" max="2821" width="48.7109375" style="365" customWidth="1"/>
    <col min="2822" max="2822" width="21.7109375" style="365" customWidth="1"/>
    <col min="2823" max="2823" width="15.7109375" style="365" customWidth="1"/>
    <col min="2824" max="2824" width="22" style="365" customWidth="1"/>
    <col min="2825" max="2825" width="30.42578125" style="365" customWidth="1"/>
    <col min="2826" max="2826" width="11.28515625" style="365" bestFit="1" customWidth="1"/>
    <col min="2827" max="3057" width="10.42578125" style="365" customWidth="1"/>
    <col min="3058" max="3058" width="8.5703125" style="365" customWidth="1"/>
    <col min="3059" max="3059" width="8.140625" style="365" customWidth="1"/>
    <col min="3060" max="3060" width="29.28515625" style="365" customWidth="1"/>
    <col min="3061" max="3061" width="23.28515625" style="365" customWidth="1"/>
    <col min="3062" max="3063" width="19.7109375" style="365"/>
    <col min="3064" max="3064" width="23.28515625" style="365" customWidth="1"/>
    <col min="3065" max="3066" width="19.7109375" style="365"/>
    <col min="3067" max="3067" width="23.28515625" style="365" customWidth="1"/>
    <col min="3068" max="3069" width="19.7109375" style="365"/>
    <col min="3070" max="3070" width="23.28515625" style="365" customWidth="1"/>
    <col min="3071" max="3072" width="19.7109375" style="365"/>
    <col min="3073" max="3074" width="8.5703125" style="365" customWidth="1"/>
    <col min="3075" max="3075" width="45.42578125" style="365" customWidth="1"/>
    <col min="3076" max="3076" width="19" style="365" customWidth="1"/>
    <col min="3077" max="3077" width="48.7109375" style="365" customWidth="1"/>
    <col min="3078" max="3078" width="21.7109375" style="365" customWidth="1"/>
    <col min="3079" max="3079" width="15.7109375" style="365" customWidth="1"/>
    <col min="3080" max="3080" width="22" style="365" customWidth="1"/>
    <col min="3081" max="3081" width="30.42578125" style="365" customWidth="1"/>
    <col min="3082" max="3082" width="11.28515625" style="365" bestFit="1" customWidth="1"/>
    <col min="3083" max="3313" width="10.42578125" style="365" customWidth="1"/>
    <col min="3314" max="3314" width="8.5703125" style="365" customWidth="1"/>
    <col min="3315" max="3315" width="8.140625" style="365" customWidth="1"/>
    <col min="3316" max="3316" width="29.28515625" style="365" customWidth="1"/>
    <col min="3317" max="3317" width="23.28515625" style="365" customWidth="1"/>
    <col min="3318" max="3319" width="19.7109375" style="365"/>
    <col min="3320" max="3320" width="23.28515625" style="365" customWidth="1"/>
    <col min="3321" max="3322" width="19.7109375" style="365"/>
    <col min="3323" max="3323" width="23.28515625" style="365" customWidth="1"/>
    <col min="3324" max="3325" width="19.7109375" style="365"/>
    <col min="3326" max="3326" width="23.28515625" style="365" customWidth="1"/>
    <col min="3327" max="3328" width="19.7109375" style="365"/>
    <col min="3329" max="3330" width="8.5703125" style="365" customWidth="1"/>
    <col min="3331" max="3331" width="45.42578125" style="365" customWidth="1"/>
    <col min="3332" max="3332" width="19" style="365" customWidth="1"/>
    <col min="3333" max="3333" width="48.7109375" style="365" customWidth="1"/>
    <col min="3334" max="3334" width="21.7109375" style="365" customWidth="1"/>
    <col min="3335" max="3335" width="15.7109375" style="365" customWidth="1"/>
    <col min="3336" max="3336" width="22" style="365" customWidth="1"/>
    <col min="3337" max="3337" width="30.42578125" style="365" customWidth="1"/>
    <col min="3338" max="3338" width="11.28515625" style="365" bestFit="1" customWidth="1"/>
    <col min="3339" max="3569" width="10.42578125" style="365" customWidth="1"/>
    <col min="3570" max="3570" width="8.5703125" style="365" customWidth="1"/>
    <col min="3571" max="3571" width="8.140625" style="365" customWidth="1"/>
    <col min="3572" max="3572" width="29.28515625" style="365" customWidth="1"/>
    <col min="3573" max="3573" width="23.28515625" style="365" customWidth="1"/>
    <col min="3574" max="3575" width="19.7109375" style="365"/>
    <col min="3576" max="3576" width="23.28515625" style="365" customWidth="1"/>
    <col min="3577" max="3578" width="19.7109375" style="365"/>
    <col min="3579" max="3579" width="23.28515625" style="365" customWidth="1"/>
    <col min="3580" max="3581" width="19.7109375" style="365"/>
    <col min="3582" max="3582" width="23.28515625" style="365" customWidth="1"/>
    <col min="3583" max="3584" width="19.7109375" style="365"/>
    <col min="3585" max="3586" width="8.5703125" style="365" customWidth="1"/>
    <col min="3587" max="3587" width="45.42578125" style="365" customWidth="1"/>
    <col min="3588" max="3588" width="19" style="365" customWidth="1"/>
    <col min="3589" max="3589" width="48.7109375" style="365" customWidth="1"/>
    <col min="3590" max="3590" width="21.7109375" style="365" customWidth="1"/>
    <col min="3591" max="3591" width="15.7109375" style="365" customWidth="1"/>
    <col min="3592" max="3592" width="22" style="365" customWidth="1"/>
    <col min="3593" max="3593" width="30.42578125" style="365" customWidth="1"/>
    <col min="3594" max="3594" width="11.28515625" style="365" bestFit="1" customWidth="1"/>
    <col min="3595" max="3825" width="10.42578125" style="365" customWidth="1"/>
    <col min="3826" max="3826" width="8.5703125" style="365" customWidth="1"/>
    <col min="3827" max="3827" width="8.140625" style="365" customWidth="1"/>
    <col min="3828" max="3828" width="29.28515625" style="365" customWidth="1"/>
    <col min="3829" max="3829" width="23.28515625" style="365" customWidth="1"/>
    <col min="3830" max="3831" width="19.7109375" style="365"/>
    <col min="3832" max="3832" width="23.28515625" style="365" customWidth="1"/>
    <col min="3833" max="3834" width="19.7109375" style="365"/>
    <col min="3835" max="3835" width="23.28515625" style="365" customWidth="1"/>
    <col min="3836" max="3837" width="19.7109375" style="365"/>
    <col min="3838" max="3838" width="23.28515625" style="365" customWidth="1"/>
    <col min="3839" max="3840" width="19.7109375" style="365"/>
    <col min="3841" max="3842" width="8.5703125" style="365" customWidth="1"/>
    <col min="3843" max="3843" width="45.42578125" style="365" customWidth="1"/>
    <col min="3844" max="3844" width="19" style="365" customWidth="1"/>
    <col min="3845" max="3845" width="48.7109375" style="365" customWidth="1"/>
    <col min="3846" max="3846" width="21.7109375" style="365" customWidth="1"/>
    <col min="3847" max="3847" width="15.7109375" style="365" customWidth="1"/>
    <col min="3848" max="3848" width="22" style="365" customWidth="1"/>
    <col min="3849" max="3849" width="30.42578125" style="365" customWidth="1"/>
    <col min="3850" max="3850" width="11.28515625" style="365" bestFit="1" customWidth="1"/>
    <col min="3851" max="4081" width="10.42578125" style="365" customWidth="1"/>
    <col min="4082" max="4082" width="8.5703125" style="365" customWidth="1"/>
    <col min="4083" max="4083" width="8.140625" style="365" customWidth="1"/>
    <col min="4084" max="4084" width="29.28515625" style="365" customWidth="1"/>
    <col min="4085" max="4085" width="23.28515625" style="365" customWidth="1"/>
    <col min="4086" max="4087" width="19.7109375" style="365"/>
    <col min="4088" max="4088" width="23.28515625" style="365" customWidth="1"/>
    <col min="4089" max="4090" width="19.7109375" style="365"/>
    <col min="4091" max="4091" width="23.28515625" style="365" customWidth="1"/>
    <col min="4092" max="4093" width="19.7109375" style="365"/>
    <col min="4094" max="4094" width="23.28515625" style="365" customWidth="1"/>
    <col min="4095" max="4096" width="19.7109375" style="365"/>
    <col min="4097" max="4098" width="8.5703125" style="365" customWidth="1"/>
    <col min="4099" max="4099" width="45.42578125" style="365" customWidth="1"/>
    <col min="4100" max="4100" width="19" style="365" customWidth="1"/>
    <col min="4101" max="4101" width="48.7109375" style="365" customWidth="1"/>
    <col min="4102" max="4102" width="21.7109375" style="365" customWidth="1"/>
    <col min="4103" max="4103" width="15.7109375" style="365" customWidth="1"/>
    <col min="4104" max="4104" width="22" style="365" customWidth="1"/>
    <col min="4105" max="4105" width="30.42578125" style="365" customWidth="1"/>
    <col min="4106" max="4106" width="11.28515625" style="365" bestFit="1" customWidth="1"/>
    <col min="4107" max="4337" width="10.42578125" style="365" customWidth="1"/>
    <col min="4338" max="4338" width="8.5703125" style="365" customWidth="1"/>
    <col min="4339" max="4339" width="8.140625" style="365" customWidth="1"/>
    <col min="4340" max="4340" width="29.28515625" style="365" customWidth="1"/>
    <col min="4341" max="4341" width="23.28515625" style="365" customWidth="1"/>
    <col min="4342" max="4343" width="19.7109375" style="365"/>
    <col min="4344" max="4344" width="23.28515625" style="365" customWidth="1"/>
    <col min="4345" max="4346" width="19.7109375" style="365"/>
    <col min="4347" max="4347" width="23.28515625" style="365" customWidth="1"/>
    <col min="4348" max="4349" width="19.7109375" style="365"/>
    <col min="4350" max="4350" width="23.28515625" style="365" customWidth="1"/>
    <col min="4351" max="4352" width="19.7109375" style="365"/>
    <col min="4353" max="4354" width="8.5703125" style="365" customWidth="1"/>
    <col min="4355" max="4355" width="45.42578125" style="365" customWidth="1"/>
    <col min="4356" max="4356" width="19" style="365" customWidth="1"/>
    <col min="4357" max="4357" width="48.7109375" style="365" customWidth="1"/>
    <col min="4358" max="4358" width="21.7109375" style="365" customWidth="1"/>
    <col min="4359" max="4359" width="15.7109375" style="365" customWidth="1"/>
    <col min="4360" max="4360" width="22" style="365" customWidth="1"/>
    <col min="4361" max="4361" width="30.42578125" style="365" customWidth="1"/>
    <col min="4362" max="4362" width="11.28515625" style="365" bestFit="1" customWidth="1"/>
    <col min="4363" max="4593" width="10.42578125" style="365" customWidth="1"/>
    <col min="4594" max="4594" width="8.5703125" style="365" customWidth="1"/>
    <col min="4595" max="4595" width="8.140625" style="365" customWidth="1"/>
    <col min="4596" max="4596" width="29.28515625" style="365" customWidth="1"/>
    <col min="4597" max="4597" width="23.28515625" style="365" customWidth="1"/>
    <col min="4598" max="4599" width="19.7109375" style="365"/>
    <col min="4600" max="4600" width="23.28515625" style="365" customWidth="1"/>
    <col min="4601" max="4602" width="19.7109375" style="365"/>
    <col min="4603" max="4603" width="23.28515625" style="365" customWidth="1"/>
    <col min="4604" max="4605" width="19.7109375" style="365"/>
    <col min="4606" max="4606" width="23.28515625" style="365" customWidth="1"/>
    <col min="4607" max="4608" width="19.7109375" style="365"/>
    <col min="4609" max="4610" width="8.5703125" style="365" customWidth="1"/>
    <col min="4611" max="4611" width="45.42578125" style="365" customWidth="1"/>
    <col min="4612" max="4612" width="19" style="365" customWidth="1"/>
    <col min="4613" max="4613" width="48.7109375" style="365" customWidth="1"/>
    <col min="4614" max="4614" width="21.7109375" style="365" customWidth="1"/>
    <col min="4615" max="4615" width="15.7109375" style="365" customWidth="1"/>
    <col min="4616" max="4616" width="22" style="365" customWidth="1"/>
    <col min="4617" max="4617" width="30.42578125" style="365" customWidth="1"/>
    <col min="4618" max="4618" width="11.28515625" style="365" bestFit="1" customWidth="1"/>
    <col min="4619" max="4849" width="10.42578125" style="365" customWidth="1"/>
    <col min="4850" max="4850" width="8.5703125" style="365" customWidth="1"/>
    <col min="4851" max="4851" width="8.140625" style="365" customWidth="1"/>
    <col min="4852" max="4852" width="29.28515625" style="365" customWidth="1"/>
    <col min="4853" max="4853" width="23.28515625" style="365" customWidth="1"/>
    <col min="4854" max="4855" width="19.7109375" style="365"/>
    <col min="4856" max="4856" width="23.28515625" style="365" customWidth="1"/>
    <col min="4857" max="4858" width="19.7109375" style="365"/>
    <col min="4859" max="4859" width="23.28515625" style="365" customWidth="1"/>
    <col min="4860" max="4861" width="19.7109375" style="365"/>
    <col min="4862" max="4862" width="23.28515625" style="365" customWidth="1"/>
    <col min="4863" max="4864" width="19.7109375" style="365"/>
    <col min="4865" max="4866" width="8.5703125" style="365" customWidth="1"/>
    <col min="4867" max="4867" width="45.42578125" style="365" customWidth="1"/>
    <col min="4868" max="4868" width="19" style="365" customWidth="1"/>
    <col min="4869" max="4869" width="48.7109375" style="365" customWidth="1"/>
    <col min="4870" max="4870" width="21.7109375" style="365" customWidth="1"/>
    <col min="4871" max="4871" width="15.7109375" style="365" customWidth="1"/>
    <col min="4872" max="4872" width="22" style="365" customWidth="1"/>
    <col min="4873" max="4873" width="30.42578125" style="365" customWidth="1"/>
    <col min="4874" max="4874" width="11.28515625" style="365" bestFit="1" customWidth="1"/>
    <col min="4875" max="5105" width="10.42578125" style="365" customWidth="1"/>
    <col min="5106" max="5106" width="8.5703125" style="365" customWidth="1"/>
    <col min="5107" max="5107" width="8.140625" style="365" customWidth="1"/>
    <col min="5108" max="5108" width="29.28515625" style="365" customWidth="1"/>
    <col min="5109" max="5109" width="23.28515625" style="365" customWidth="1"/>
    <col min="5110" max="5111" width="19.7109375" style="365"/>
    <col min="5112" max="5112" width="23.28515625" style="365" customWidth="1"/>
    <col min="5113" max="5114" width="19.7109375" style="365"/>
    <col min="5115" max="5115" width="23.28515625" style="365" customWidth="1"/>
    <col min="5116" max="5117" width="19.7109375" style="365"/>
    <col min="5118" max="5118" width="23.28515625" style="365" customWidth="1"/>
    <col min="5119" max="5120" width="19.7109375" style="365"/>
    <col min="5121" max="5122" width="8.5703125" style="365" customWidth="1"/>
    <col min="5123" max="5123" width="45.42578125" style="365" customWidth="1"/>
    <col min="5124" max="5124" width="19" style="365" customWidth="1"/>
    <col min="5125" max="5125" width="48.7109375" style="365" customWidth="1"/>
    <col min="5126" max="5126" width="21.7109375" style="365" customWidth="1"/>
    <col min="5127" max="5127" width="15.7109375" style="365" customWidth="1"/>
    <col min="5128" max="5128" width="22" style="365" customWidth="1"/>
    <col min="5129" max="5129" width="30.42578125" style="365" customWidth="1"/>
    <col min="5130" max="5130" width="11.28515625" style="365" bestFit="1" customWidth="1"/>
    <col min="5131" max="5361" width="10.42578125" style="365" customWidth="1"/>
    <col min="5362" max="5362" width="8.5703125" style="365" customWidth="1"/>
    <col min="5363" max="5363" width="8.140625" style="365" customWidth="1"/>
    <col min="5364" max="5364" width="29.28515625" style="365" customWidth="1"/>
    <col min="5365" max="5365" width="23.28515625" style="365" customWidth="1"/>
    <col min="5366" max="5367" width="19.7109375" style="365"/>
    <col min="5368" max="5368" width="23.28515625" style="365" customWidth="1"/>
    <col min="5369" max="5370" width="19.7109375" style="365"/>
    <col min="5371" max="5371" width="23.28515625" style="365" customWidth="1"/>
    <col min="5372" max="5373" width="19.7109375" style="365"/>
    <col min="5374" max="5374" width="23.28515625" style="365" customWidth="1"/>
    <col min="5375" max="5376" width="19.7109375" style="365"/>
    <col min="5377" max="5378" width="8.5703125" style="365" customWidth="1"/>
    <col min="5379" max="5379" width="45.42578125" style="365" customWidth="1"/>
    <col min="5380" max="5380" width="19" style="365" customWidth="1"/>
    <col min="5381" max="5381" width="48.7109375" style="365" customWidth="1"/>
    <col min="5382" max="5382" width="21.7109375" style="365" customWidth="1"/>
    <col min="5383" max="5383" width="15.7109375" style="365" customWidth="1"/>
    <col min="5384" max="5384" width="22" style="365" customWidth="1"/>
    <col min="5385" max="5385" width="30.42578125" style="365" customWidth="1"/>
    <col min="5386" max="5386" width="11.28515625" style="365" bestFit="1" customWidth="1"/>
    <col min="5387" max="5617" width="10.42578125" style="365" customWidth="1"/>
    <col min="5618" max="5618" width="8.5703125" style="365" customWidth="1"/>
    <col min="5619" max="5619" width="8.140625" style="365" customWidth="1"/>
    <col min="5620" max="5620" width="29.28515625" style="365" customWidth="1"/>
    <col min="5621" max="5621" width="23.28515625" style="365" customWidth="1"/>
    <col min="5622" max="5623" width="19.7109375" style="365"/>
    <col min="5624" max="5624" width="23.28515625" style="365" customWidth="1"/>
    <col min="5625" max="5626" width="19.7109375" style="365"/>
    <col min="5627" max="5627" width="23.28515625" style="365" customWidth="1"/>
    <col min="5628" max="5629" width="19.7109375" style="365"/>
    <col min="5630" max="5630" width="23.28515625" style="365" customWidth="1"/>
    <col min="5631" max="5632" width="19.7109375" style="365"/>
    <col min="5633" max="5634" width="8.5703125" style="365" customWidth="1"/>
    <col min="5635" max="5635" width="45.42578125" style="365" customWidth="1"/>
    <col min="5636" max="5636" width="19" style="365" customWidth="1"/>
    <col min="5637" max="5637" width="48.7109375" style="365" customWidth="1"/>
    <col min="5638" max="5638" width="21.7109375" style="365" customWidth="1"/>
    <col min="5639" max="5639" width="15.7109375" style="365" customWidth="1"/>
    <col min="5640" max="5640" width="22" style="365" customWidth="1"/>
    <col min="5641" max="5641" width="30.42578125" style="365" customWidth="1"/>
    <col min="5642" max="5642" width="11.28515625" style="365" bestFit="1" customWidth="1"/>
    <col min="5643" max="5873" width="10.42578125" style="365" customWidth="1"/>
    <col min="5874" max="5874" width="8.5703125" style="365" customWidth="1"/>
    <col min="5875" max="5875" width="8.140625" style="365" customWidth="1"/>
    <col min="5876" max="5876" width="29.28515625" style="365" customWidth="1"/>
    <col min="5877" max="5877" width="23.28515625" style="365" customWidth="1"/>
    <col min="5878" max="5879" width="19.7109375" style="365"/>
    <col min="5880" max="5880" width="23.28515625" style="365" customWidth="1"/>
    <col min="5881" max="5882" width="19.7109375" style="365"/>
    <col min="5883" max="5883" width="23.28515625" style="365" customWidth="1"/>
    <col min="5884" max="5885" width="19.7109375" style="365"/>
    <col min="5886" max="5886" width="23.28515625" style="365" customWidth="1"/>
    <col min="5887" max="5888" width="19.7109375" style="365"/>
    <col min="5889" max="5890" width="8.5703125" style="365" customWidth="1"/>
    <col min="5891" max="5891" width="45.42578125" style="365" customWidth="1"/>
    <col min="5892" max="5892" width="19" style="365" customWidth="1"/>
    <col min="5893" max="5893" width="48.7109375" style="365" customWidth="1"/>
    <col min="5894" max="5894" width="21.7109375" style="365" customWidth="1"/>
    <col min="5895" max="5895" width="15.7109375" style="365" customWidth="1"/>
    <col min="5896" max="5896" width="22" style="365" customWidth="1"/>
    <col min="5897" max="5897" width="30.42578125" style="365" customWidth="1"/>
    <col min="5898" max="5898" width="11.28515625" style="365" bestFit="1" customWidth="1"/>
    <col min="5899" max="6129" width="10.42578125" style="365" customWidth="1"/>
    <col min="6130" max="6130" width="8.5703125" style="365" customWidth="1"/>
    <col min="6131" max="6131" width="8.140625" style="365" customWidth="1"/>
    <col min="6132" max="6132" width="29.28515625" style="365" customWidth="1"/>
    <col min="6133" max="6133" width="23.28515625" style="365" customWidth="1"/>
    <col min="6134" max="6135" width="19.7109375" style="365"/>
    <col min="6136" max="6136" width="23.28515625" style="365" customWidth="1"/>
    <col min="6137" max="6138" width="19.7109375" style="365"/>
    <col min="6139" max="6139" width="23.28515625" style="365" customWidth="1"/>
    <col min="6140" max="6141" width="19.7109375" style="365"/>
    <col min="6142" max="6142" width="23.28515625" style="365" customWidth="1"/>
    <col min="6143" max="6144" width="19.7109375" style="365"/>
    <col min="6145" max="6146" width="8.5703125" style="365" customWidth="1"/>
    <col min="6147" max="6147" width="45.42578125" style="365" customWidth="1"/>
    <col min="6148" max="6148" width="19" style="365" customWidth="1"/>
    <col min="6149" max="6149" width="48.7109375" style="365" customWidth="1"/>
    <col min="6150" max="6150" width="21.7109375" style="365" customWidth="1"/>
    <col min="6151" max="6151" width="15.7109375" style="365" customWidth="1"/>
    <col min="6152" max="6152" width="22" style="365" customWidth="1"/>
    <col min="6153" max="6153" width="30.42578125" style="365" customWidth="1"/>
    <col min="6154" max="6154" width="11.28515625" style="365" bestFit="1" customWidth="1"/>
    <col min="6155" max="6385" width="10.42578125" style="365" customWidth="1"/>
    <col min="6386" max="6386" width="8.5703125" style="365" customWidth="1"/>
    <col min="6387" max="6387" width="8.140625" style="365" customWidth="1"/>
    <col min="6388" max="6388" width="29.28515625" style="365" customWidth="1"/>
    <col min="6389" max="6389" width="23.28515625" style="365" customWidth="1"/>
    <col min="6390" max="6391" width="19.7109375" style="365"/>
    <col min="6392" max="6392" width="23.28515625" style="365" customWidth="1"/>
    <col min="6393" max="6394" width="19.7109375" style="365"/>
    <col min="6395" max="6395" width="23.28515625" style="365" customWidth="1"/>
    <col min="6396" max="6397" width="19.7109375" style="365"/>
    <col min="6398" max="6398" width="23.28515625" style="365" customWidth="1"/>
    <col min="6399" max="6400" width="19.7109375" style="365"/>
    <col min="6401" max="6402" width="8.5703125" style="365" customWidth="1"/>
    <col min="6403" max="6403" width="45.42578125" style="365" customWidth="1"/>
    <col min="6404" max="6404" width="19" style="365" customWidth="1"/>
    <col min="6405" max="6405" width="48.7109375" style="365" customWidth="1"/>
    <col min="6406" max="6406" width="21.7109375" style="365" customWidth="1"/>
    <col min="6407" max="6407" width="15.7109375" style="365" customWidth="1"/>
    <col min="6408" max="6408" width="22" style="365" customWidth="1"/>
    <col min="6409" max="6409" width="30.42578125" style="365" customWidth="1"/>
    <col min="6410" max="6410" width="11.28515625" style="365" bestFit="1" customWidth="1"/>
    <col min="6411" max="6641" width="10.42578125" style="365" customWidth="1"/>
    <col min="6642" max="6642" width="8.5703125" style="365" customWidth="1"/>
    <col min="6643" max="6643" width="8.140625" style="365" customWidth="1"/>
    <col min="6644" max="6644" width="29.28515625" style="365" customWidth="1"/>
    <col min="6645" max="6645" width="23.28515625" style="365" customWidth="1"/>
    <col min="6646" max="6647" width="19.7109375" style="365"/>
    <col min="6648" max="6648" width="23.28515625" style="365" customWidth="1"/>
    <col min="6649" max="6650" width="19.7109375" style="365"/>
    <col min="6651" max="6651" width="23.28515625" style="365" customWidth="1"/>
    <col min="6652" max="6653" width="19.7109375" style="365"/>
    <col min="6654" max="6654" width="23.28515625" style="365" customWidth="1"/>
    <col min="6655" max="6656" width="19.7109375" style="365"/>
    <col min="6657" max="6658" width="8.5703125" style="365" customWidth="1"/>
    <col min="6659" max="6659" width="45.42578125" style="365" customWidth="1"/>
    <col min="6660" max="6660" width="19" style="365" customWidth="1"/>
    <col min="6661" max="6661" width="48.7109375" style="365" customWidth="1"/>
    <col min="6662" max="6662" width="21.7109375" style="365" customWidth="1"/>
    <col min="6663" max="6663" width="15.7109375" style="365" customWidth="1"/>
    <col min="6664" max="6664" width="22" style="365" customWidth="1"/>
    <col min="6665" max="6665" width="30.42578125" style="365" customWidth="1"/>
    <col min="6666" max="6666" width="11.28515625" style="365" bestFit="1" customWidth="1"/>
    <col min="6667" max="6897" width="10.42578125" style="365" customWidth="1"/>
    <col min="6898" max="6898" width="8.5703125" style="365" customWidth="1"/>
    <col min="6899" max="6899" width="8.140625" style="365" customWidth="1"/>
    <col min="6900" max="6900" width="29.28515625" style="365" customWidth="1"/>
    <col min="6901" max="6901" width="23.28515625" style="365" customWidth="1"/>
    <col min="6902" max="6903" width="19.7109375" style="365"/>
    <col min="6904" max="6904" width="23.28515625" style="365" customWidth="1"/>
    <col min="6905" max="6906" width="19.7109375" style="365"/>
    <col min="6907" max="6907" width="23.28515625" style="365" customWidth="1"/>
    <col min="6908" max="6909" width="19.7109375" style="365"/>
    <col min="6910" max="6910" width="23.28515625" style="365" customWidth="1"/>
    <col min="6911" max="6912" width="19.7109375" style="365"/>
    <col min="6913" max="6914" width="8.5703125" style="365" customWidth="1"/>
    <col min="6915" max="6915" width="45.42578125" style="365" customWidth="1"/>
    <col min="6916" max="6916" width="19" style="365" customWidth="1"/>
    <col min="6917" max="6917" width="48.7109375" style="365" customWidth="1"/>
    <col min="6918" max="6918" width="21.7109375" style="365" customWidth="1"/>
    <col min="6919" max="6919" width="15.7109375" style="365" customWidth="1"/>
    <col min="6920" max="6920" width="22" style="365" customWidth="1"/>
    <col min="6921" max="6921" width="30.42578125" style="365" customWidth="1"/>
    <col min="6922" max="6922" width="11.28515625" style="365" bestFit="1" customWidth="1"/>
    <col min="6923" max="7153" width="10.42578125" style="365" customWidth="1"/>
    <col min="7154" max="7154" width="8.5703125" style="365" customWidth="1"/>
    <col min="7155" max="7155" width="8.140625" style="365" customWidth="1"/>
    <col min="7156" max="7156" width="29.28515625" style="365" customWidth="1"/>
    <col min="7157" max="7157" width="23.28515625" style="365" customWidth="1"/>
    <col min="7158" max="7159" width="19.7109375" style="365"/>
    <col min="7160" max="7160" width="23.28515625" style="365" customWidth="1"/>
    <col min="7161" max="7162" width="19.7109375" style="365"/>
    <col min="7163" max="7163" width="23.28515625" style="365" customWidth="1"/>
    <col min="7164" max="7165" width="19.7109375" style="365"/>
    <col min="7166" max="7166" width="23.28515625" style="365" customWidth="1"/>
    <col min="7167" max="7168" width="19.7109375" style="365"/>
    <col min="7169" max="7170" width="8.5703125" style="365" customWidth="1"/>
    <col min="7171" max="7171" width="45.42578125" style="365" customWidth="1"/>
    <col min="7172" max="7172" width="19" style="365" customWidth="1"/>
    <col min="7173" max="7173" width="48.7109375" style="365" customWidth="1"/>
    <col min="7174" max="7174" width="21.7109375" style="365" customWidth="1"/>
    <col min="7175" max="7175" width="15.7109375" style="365" customWidth="1"/>
    <col min="7176" max="7176" width="22" style="365" customWidth="1"/>
    <col min="7177" max="7177" width="30.42578125" style="365" customWidth="1"/>
    <col min="7178" max="7178" width="11.28515625" style="365" bestFit="1" customWidth="1"/>
    <col min="7179" max="7409" width="10.42578125" style="365" customWidth="1"/>
    <col min="7410" max="7410" width="8.5703125" style="365" customWidth="1"/>
    <col min="7411" max="7411" width="8.140625" style="365" customWidth="1"/>
    <col min="7412" max="7412" width="29.28515625" style="365" customWidth="1"/>
    <col min="7413" max="7413" width="23.28515625" style="365" customWidth="1"/>
    <col min="7414" max="7415" width="19.7109375" style="365"/>
    <col min="7416" max="7416" width="23.28515625" style="365" customWidth="1"/>
    <col min="7417" max="7418" width="19.7109375" style="365"/>
    <col min="7419" max="7419" width="23.28515625" style="365" customWidth="1"/>
    <col min="7420" max="7421" width="19.7109375" style="365"/>
    <col min="7422" max="7422" width="23.28515625" style="365" customWidth="1"/>
    <col min="7423" max="7424" width="19.7109375" style="365"/>
    <col min="7425" max="7426" width="8.5703125" style="365" customWidth="1"/>
    <col min="7427" max="7427" width="45.42578125" style="365" customWidth="1"/>
    <col min="7428" max="7428" width="19" style="365" customWidth="1"/>
    <col min="7429" max="7429" width="48.7109375" style="365" customWidth="1"/>
    <col min="7430" max="7430" width="21.7109375" style="365" customWidth="1"/>
    <col min="7431" max="7431" width="15.7109375" style="365" customWidth="1"/>
    <col min="7432" max="7432" width="22" style="365" customWidth="1"/>
    <col min="7433" max="7433" width="30.42578125" style="365" customWidth="1"/>
    <col min="7434" max="7434" width="11.28515625" style="365" bestFit="1" customWidth="1"/>
    <col min="7435" max="7665" width="10.42578125" style="365" customWidth="1"/>
    <col min="7666" max="7666" width="8.5703125" style="365" customWidth="1"/>
    <col min="7667" max="7667" width="8.140625" style="365" customWidth="1"/>
    <col min="7668" max="7668" width="29.28515625" style="365" customWidth="1"/>
    <col min="7669" max="7669" width="23.28515625" style="365" customWidth="1"/>
    <col min="7670" max="7671" width="19.7109375" style="365"/>
    <col min="7672" max="7672" width="23.28515625" style="365" customWidth="1"/>
    <col min="7673" max="7674" width="19.7109375" style="365"/>
    <col min="7675" max="7675" width="23.28515625" style="365" customWidth="1"/>
    <col min="7676" max="7677" width="19.7109375" style="365"/>
    <col min="7678" max="7678" width="23.28515625" style="365" customWidth="1"/>
    <col min="7679" max="7680" width="19.7109375" style="365"/>
    <col min="7681" max="7682" width="8.5703125" style="365" customWidth="1"/>
    <col min="7683" max="7683" width="45.42578125" style="365" customWidth="1"/>
    <col min="7684" max="7684" width="19" style="365" customWidth="1"/>
    <col min="7685" max="7685" width="48.7109375" style="365" customWidth="1"/>
    <col min="7686" max="7686" width="21.7109375" style="365" customWidth="1"/>
    <col min="7687" max="7687" width="15.7109375" style="365" customWidth="1"/>
    <col min="7688" max="7688" width="22" style="365" customWidth="1"/>
    <col min="7689" max="7689" width="30.42578125" style="365" customWidth="1"/>
    <col min="7690" max="7690" width="11.28515625" style="365" bestFit="1" customWidth="1"/>
    <col min="7691" max="7921" width="10.42578125" style="365" customWidth="1"/>
    <col min="7922" max="7922" width="8.5703125" style="365" customWidth="1"/>
    <col min="7923" max="7923" width="8.140625" style="365" customWidth="1"/>
    <col min="7924" max="7924" width="29.28515625" style="365" customWidth="1"/>
    <col min="7925" max="7925" width="23.28515625" style="365" customWidth="1"/>
    <col min="7926" max="7927" width="19.7109375" style="365"/>
    <col min="7928" max="7928" width="23.28515625" style="365" customWidth="1"/>
    <col min="7929" max="7930" width="19.7109375" style="365"/>
    <col min="7931" max="7931" width="23.28515625" style="365" customWidth="1"/>
    <col min="7932" max="7933" width="19.7109375" style="365"/>
    <col min="7934" max="7934" width="23.28515625" style="365" customWidth="1"/>
    <col min="7935" max="7936" width="19.7109375" style="365"/>
    <col min="7937" max="7938" width="8.5703125" style="365" customWidth="1"/>
    <col min="7939" max="7939" width="45.42578125" style="365" customWidth="1"/>
    <col min="7940" max="7940" width="19" style="365" customWidth="1"/>
    <col min="7941" max="7941" width="48.7109375" style="365" customWidth="1"/>
    <col min="7942" max="7942" width="21.7109375" style="365" customWidth="1"/>
    <col min="7943" max="7943" width="15.7109375" style="365" customWidth="1"/>
    <col min="7944" max="7944" width="22" style="365" customWidth="1"/>
    <col min="7945" max="7945" width="30.42578125" style="365" customWidth="1"/>
    <col min="7946" max="7946" width="11.28515625" style="365" bestFit="1" customWidth="1"/>
    <col min="7947" max="8177" width="10.42578125" style="365" customWidth="1"/>
    <col min="8178" max="8178" width="8.5703125" style="365" customWidth="1"/>
    <col min="8179" max="8179" width="8.140625" style="365" customWidth="1"/>
    <col min="8180" max="8180" width="29.28515625" style="365" customWidth="1"/>
    <col min="8181" max="8181" width="23.28515625" style="365" customWidth="1"/>
    <col min="8182" max="8183" width="19.7109375" style="365"/>
    <col min="8184" max="8184" width="23.28515625" style="365" customWidth="1"/>
    <col min="8185" max="8186" width="19.7109375" style="365"/>
    <col min="8187" max="8187" width="23.28515625" style="365" customWidth="1"/>
    <col min="8188" max="8189" width="19.7109375" style="365"/>
    <col min="8190" max="8190" width="23.28515625" style="365" customWidth="1"/>
    <col min="8191" max="8192" width="19.7109375" style="365"/>
    <col min="8193" max="8194" width="8.5703125" style="365" customWidth="1"/>
    <col min="8195" max="8195" width="45.42578125" style="365" customWidth="1"/>
    <col min="8196" max="8196" width="19" style="365" customWidth="1"/>
    <col min="8197" max="8197" width="48.7109375" style="365" customWidth="1"/>
    <col min="8198" max="8198" width="21.7109375" style="365" customWidth="1"/>
    <col min="8199" max="8199" width="15.7109375" style="365" customWidth="1"/>
    <col min="8200" max="8200" width="22" style="365" customWidth="1"/>
    <col min="8201" max="8201" width="30.42578125" style="365" customWidth="1"/>
    <col min="8202" max="8202" width="11.28515625" style="365" bestFit="1" customWidth="1"/>
    <col min="8203" max="8433" width="10.42578125" style="365" customWidth="1"/>
    <col min="8434" max="8434" width="8.5703125" style="365" customWidth="1"/>
    <col min="8435" max="8435" width="8.140625" style="365" customWidth="1"/>
    <col min="8436" max="8436" width="29.28515625" style="365" customWidth="1"/>
    <col min="8437" max="8437" width="23.28515625" style="365" customWidth="1"/>
    <col min="8438" max="8439" width="19.7109375" style="365"/>
    <col min="8440" max="8440" width="23.28515625" style="365" customWidth="1"/>
    <col min="8441" max="8442" width="19.7109375" style="365"/>
    <col min="8443" max="8443" width="23.28515625" style="365" customWidth="1"/>
    <col min="8444" max="8445" width="19.7109375" style="365"/>
    <col min="8446" max="8446" width="23.28515625" style="365" customWidth="1"/>
    <col min="8447" max="8448" width="19.7109375" style="365"/>
    <col min="8449" max="8450" width="8.5703125" style="365" customWidth="1"/>
    <col min="8451" max="8451" width="45.42578125" style="365" customWidth="1"/>
    <col min="8452" max="8452" width="19" style="365" customWidth="1"/>
    <col min="8453" max="8453" width="48.7109375" style="365" customWidth="1"/>
    <col min="8454" max="8454" width="21.7109375" style="365" customWidth="1"/>
    <col min="8455" max="8455" width="15.7109375" style="365" customWidth="1"/>
    <col min="8456" max="8456" width="22" style="365" customWidth="1"/>
    <col min="8457" max="8457" width="30.42578125" style="365" customWidth="1"/>
    <col min="8458" max="8458" width="11.28515625" style="365" bestFit="1" customWidth="1"/>
    <col min="8459" max="8689" width="10.42578125" style="365" customWidth="1"/>
    <col min="8690" max="8690" width="8.5703125" style="365" customWidth="1"/>
    <col min="8691" max="8691" width="8.140625" style="365" customWidth="1"/>
    <col min="8692" max="8692" width="29.28515625" style="365" customWidth="1"/>
    <col min="8693" max="8693" width="23.28515625" style="365" customWidth="1"/>
    <col min="8694" max="8695" width="19.7109375" style="365"/>
    <col min="8696" max="8696" width="23.28515625" style="365" customWidth="1"/>
    <col min="8697" max="8698" width="19.7109375" style="365"/>
    <col min="8699" max="8699" width="23.28515625" style="365" customWidth="1"/>
    <col min="8700" max="8701" width="19.7109375" style="365"/>
    <col min="8702" max="8702" width="23.28515625" style="365" customWidth="1"/>
    <col min="8703" max="8704" width="19.7109375" style="365"/>
    <col min="8705" max="8706" width="8.5703125" style="365" customWidth="1"/>
    <col min="8707" max="8707" width="45.42578125" style="365" customWidth="1"/>
    <col min="8708" max="8708" width="19" style="365" customWidth="1"/>
    <col min="8709" max="8709" width="48.7109375" style="365" customWidth="1"/>
    <col min="8710" max="8710" width="21.7109375" style="365" customWidth="1"/>
    <col min="8711" max="8711" width="15.7109375" style="365" customWidth="1"/>
    <col min="8712" max="8712" width="22" style="365" customWidth="1"/>
    <col min="8713" max="8713" width="30.42578125" style="365" customWidth="1"/>
    <col min="8714" max="8714" width="11.28515625" style="365" bestFit="1" customWidth="1"/>
    <col min="8715" max="8945" width="10.42578125" style="365" customWidth="1"/>
    <col min="8946" max="8946" width="8.5703125" style="365" customWidth="1"/>
    <col min="8947" max="8947" width="8.140625" style="365" customWidth="1"/>
    <col min="8948" max="8948" width="29.28515625" style="365" customWidth="1"/>
    <col min="8949" max="8949" width="23.28515625" style="365" customWidth="1"/>
    <col min="8950" max="8951" width="19.7109375" style="365"/>
    <col min="8952" max="8952" width="23.28515625" style="365" customWidth="1"/>
    <col min="8953" max="8954" width="19.7109375" style="365"/>
    <col min="8955" max="8955" width="23.28515625" style="365" customWidth="1"/>
    <col min="8956" max="8957" width="19.7109375" style="365"/>
    <col min="8958" max="8958" width="23.28515625" style="365" customWidth="1"/>
    <col min="8959" max="8960" width="19.7109375" style="365"/>
    <col min="8961" max="8962" width="8.5703125" style="365" customWidth="1"/>
    <col min="8963" max="8963" width="45.42578125" style="365" customWidth="1"/>
    <col min="8964" max="8964" width="19" style="365" customWidth="1"/>
    <col min="8965" max="8965" width="48.7109375" style="365" customWidth="1"/>
    <col min="8966" max="8966" width="21.7109375" style="365" customWidth="1"/>
    <col min="8967" max="8967" width="15.7109375" style="365" customWidth="1"/>
    <col min="8968" max="8968" width="22" style="365" customWidth="1"/>
    <col min="8969" max="8969" width="30.42578125" style="365" customWidth="1"/>
    <col min="8970" max="8970" width="11.28515625" style="365" bestFit="1" customWidth="1"/>
    <col min="8971" max="9201" width="10.42578125" style="365" customWidth="1"/>
    <col min="9202" max="9202" width="8.5703125" style="365" customWidth="1"/>
    <col min="9203" max="9203" width="8.140625" style="365" customWidth="1"/>
    <col min="9204" max="9204" width="29.28515625" style="365" customWidth="1"/>
    <col min="9205" max="9205" width="23.28515625" style="365" customWidth="1"/>
    <col min="9206" max="9207" width="19.7109375" style="365"/>
    <col min="9208" max="9208" width="23.28515625" style="365" customWidth="1"/>
    <col min="9209" max="9210" width="19.7109375" style="365"/>
    <col min="9211" max="9211" width="23.28515625" style="365" customWidth="1"/>
    <col min="9212" max="9213" width="19.7109375" style="365"/>
    <col min="9214" max="9214" width="23.28515625" style="365" customWidth="1"/>
    <col min="9215" max="9216" width="19.7109375" style="365"/>
    <col min="9217" max="9218" width="8.5703125" style="365" customWidth="1"/>
    <col min="9219" max="9219" width="45.42578125" style="365" customWidth="1"/>
    <col min="9220" max="9220" width="19" style="365" customWidth="1"/>
    <col min="9221" max="9221" width="48.7109375" style="365" customWidth="1"/>
    <col min="9222" max="9222" width="21.7109375" style="365" customWidth="1"/>
    <col min="9223" max="9223" width="15.7109375" style="365" customWidth="1"/>
    <col min="9224" max="9224" width="22" style="365" customWidth="1"/>
    <col min="9225" max="9225" width="30.42578125" style="365" customWidth="1"/>
    <col min="9226" max="9226" width="11.28515625" style="365" bestFit="1" customWidth="1"/>
    <col min="9227" max="9457" width="10.42578125" style="365" customWidth="1"/>
    <col min="9458" max="9458" width="8.5703125" style="365" customWidth="1"/>
    <col min="9459" max="9459" width="8.140625" style="365" customWidth="1"/>
    <col min="9460" max="9460" width="29.28515625" style="365" customWidth="1"/>
    <col min="9461" max="9461" width="23.28515625" style="365" customWidth="1"/>
    <col min="9462" max="9463" width="19.7109375" style="365"/>
    <col min="9464" max="9464" width="23.28515625" style="365" customWidth="1"/>
    <col min="9465" max="9466" width="19.7109375" style="365"/>
    <col min="9467" max="9467" width="23.28515625" style="365" customWidth="1"/>
    <col min="9468" max="9469" width="19.7109375" style="365"/>
    <col min="9470" max="9470" width="23.28515625" style="365" customWidth="1"/>
    <col min="9471" max="9472" width="19.7109375" style="365"/>
    <col min="9473" max="9474" width="8.5703125" style="365" customWidth="1"/>
    <col min="9475" max="9475" width="45.42578125" style="365" customWidth="1"/>
    <col min="9476" max="9476" width="19" style="365" customWidth="1"/>
    <col min="9477" max="9477" width="48.7109375" style="365" customWidth="1"/>
    <col min="9478" max="9478" width="21.7109375" style="365" customWidth="1"/>
    <col min="9479" max="9479" width="15.7109375" style="365" customWidth="1"/>
    <col min="9480" max="9480" width="22" style="365" customWidth="1"/>
    <col min="9481" max="9481" width="30.42578125" style="365" customWidth="1"/>
    <col min="9482" max="9482" width="11.28515625" style="365" bestFit="1" customWidth="1"/>
    <col min="9483" max="9713" width="10.42578125" style="365" customWidth="1"/>
    <col min="9714" max="9714" width="8.5703125" style="365" customWidth="1"/>
    <col min="9715" max="9715" width="8.140625" style="365" customWidth="1"/>
    <col min="9716" max="9716" width="29.28515625" style="365" customWidth="1"/>
    <col min="9717" max="9717" width="23.28515625" style="365" customWidth="1"/>
    <col min="9718" max="9719" width="19.7109375" style="365"/>
    <col min="9720" max="9720" width="23.28515625" style="365" customWidth="1"/>
    <col min="9721" max="9722" width="19.7109375" style="365"/>
    <col min="9723" max="9723" width="23.28515625" style="365" customWidth="1"/>
    <col min="9724" max="9725" width="19.7109375" style="365"/>
    <col min="9726" max="9726" width="23.28515625" style="365" customWidth="1"/>
    <col min="9727" max="9728" width="19.7109375" style="365"/>
    <col min="9729" max="9730" width="8.5703125" style="365" customWidth="1"/>
    <col min="9731" max="9731" width="45.42578125" style="365" customWidth="1"/>
    <col min="9732" max="9732" width="19" style="365" customWidth="1"/>
    <col min="9733" max="9733" width="48.7109375" style="365" customWidth="1"/>
    <col min="9734" max="9734" width="21.7109375" style="365" customWidth="1"/>
    <col min="9735" max="9735" width="15.7109375" style="365" customWidth="1"/>
    <col min="9736" max="9736" width="22" style="365" customWidth="1"/>
    <col min="9737" max="9737" width="30.42578125" style="365" customWidth="1"/>
    <col min="9738" max="9738" width="11.28515625" style="365" bestFit="1" customWidth="1"/>
    <col min="9739" max="9969" width="10.42578125" style="365" customWidth="1"/>
    <col min="9970" max="9970" width="8.5703125" style="365" customWidth="1"/>
    <col min="9971" max="9971" width="8.140625" style="365" customWidth="1"/>
    <col min="9972" max="9972" width="29.28515625" style="365" customWidth="1"/>
    <col min="9973" max="9973" width="23.28515625" style="365" customWidth="1"/>
    <col min="9974" max="9975" width="19.7109375" style="365"/>
    <col min="9976" max="9976" width="23.28515625" style="365" customWidth="1"/>
    <col min="9977" max="9978" width="19.7109375" style="365"/>
    <col min="9979" max="9979" width="23.28515625" style="365" customWidth="1"/>
    <col min="9980" max="9981" width="19.7109375" style="365"/>
    <col min="9982" max="9982" width="23.28515625" style="365" customWidth="1"/>
    <col min="9983" max="9984" width="19.7109375" style="365"/>
    <col min="9985" max="9986" width="8.5703125" style="365" customWidth="1"/>
    <col min="9987" max="9987" width="45.42578125" style="365" customWidth="1"/>
    <col min="9988" max="9988" width="19" style="365" customWidth="1"/>
    <col min="9989" max="9989" width="48.7109375" style="365" customWidth="1"/>
    <col min="9990" max="9990" width="21.7109375" style="365" customWidth="1"/>
    <col min="9991" max="9991" width="15.7109375" style="365" customWidth="1"/>
    <col min="9992" max="9992" width="22" style="365" customWidth="1"/>
    <col min="9993" max="9993" width="30.42578125" style="365" customWidth="1"/>
    <col min="9994" max="9994" width="11.28515625" style="365" bestFit="1" customWidth="1"/>
    <col min="9995" max="10225" width="10.42578125" style="365" customWidth="1"/>
    <col min="10226" max="10226" width="8.5703125" style="365" customWidth="1"/>
    <col min="10227" max="10227" width="8.140625" style="365" customWidth="1"/>
    <col min="10228" max="10228" width="29.28515625" style="365" customWidth="1"/>
    <col min="10229" max="10229" width="23.28515625" style="365" customWidth="1"/>
    <col min="10230" max="10231" width="19.7109375" style="365"/>
    <col min="10232" max="10232" width="23.28515625" style="365" customWidth="1"/>
    <col min="10233" max="10234" width="19.7109375" style="365"/>
    <col min="10235" max="10235" width="23.28515625" style="365" customWidth="1"/>
    <col min="10236" max="10237" width="19.7109375" style="365"/>
    <col min="10238" max="10238" width="23.28515625" style="365" customWidth="1"/>
    <col min="10239" max="10240" width="19.7109375" style="365"/>
    <col min="10241" max="10242" width="8.5703125" style="365" customWidth="1"/>
    <col min="10243" max="10243" width="45.42578125" style="365" customWidth="1"/>
    <col min="10244" max="10244" width="19" style="365" customWidth="1"/>
    <col min="10245" max="10245" width="48.7109375" style="365" customWidth="1"/>
    <col min="10246" max="10246" width="21.7109375" style="365" customWidth="1"/>
    <col min="10247" max="10247" width="15.7109375" style="365" customWidth="1"/>
    <col min="10248" max="10248" width="22" style="365" customWidth="1"/>
    <col min="10249" max="10249" width="30.42578125" style="365" customWidth="1"/>
    <col min="10250" max="10250" width="11.28515625" style="365" bestFit="1" customWidth="1"/>
    <col min="10251" max="10481" width="10.42578125" style="365" customWidth="1"/>
    <col min="10482" max="10482" width="8.5703125" style="365" customWidth="1"/>
    <col min="10483" max="10483" width="8.140625" style="365" customWidth="1"/>
    <col min="10484" max="10484" width="29.28515625" style="365" customWidth="1"/>
    <col min="10485" max="10485" width="23.28515625" style="365" customWidth="1"/>
    <col min="10486" max="10487" width="19.7109375" style="365"/>
    <col min="10488" max="10488" width="23.28515625" style="365" customWidth="1"/>
    <col min="10489" max="10490" width="19.7109375" style="365"/>
    <col min="10491" max="10491" width="23.28515625" style="365" customWidth="1"/>
    <col min="10492" max="10493" width="19.7109375" style="365"/>
    <col min="10494" max="10494" width="23.28515625" style="365" customWidth="1"/>
    <col min="10495" max="10496" width="19.7109375" style="365"/>
    <col min="10497" max="10498" width="8.5703125" style="365" customWidth="1"/>
    <col min="10499" max="10499" width="45.42578125" style="365" customWidth="1"/>
    <col min="10500" max="10500" width="19" style="365" customWidth="1"/>
    <col min="10501" max="10501" width="48.7109375" style="365" customWidth="1"/>
    <col min="10502" max="10502" width="21.7109375" style="365" customWidth="1"/>
    <col min="10503" max="10503" width="15.7109375" style="365" customWidth="1"/>
    <col min="10504" max="10504" width="22" style="365" customWidth="1"/>
    <col min="10505" max="10505" width="30.42578125" style="365" customWidth="1"/>
    <col min="10506" max="10506" width="11.28515625" style="365" bestFit="1" customWidth="1"/>
    <col min="10507" max="10737" width="10.42578125" style="365" customWidth="1"/>
    <col min="10738" max="10738" width="8.5703125" style="365" customWidth="1"/>
    <col min="10739" max="10739" width="8.140625" style="365" customWidth="1"/>
    <col min="10740" max="10740" width="29.28515625" style="365" customWidth="1"/>
    <col min="10741" max="10741" width="23.28515625" style="365" customWidth="1"/>
    <col min="10742" max="10743" width="19.7109375" style="365"/>
    <col min="10744" max="10744" width="23.28515625" style="365" customWidth="1"/>
    <col min="10745" max="10746" width="19.7109375" style="365"/>
    <col min="10747" max="10747" width="23.28515625" style="365" customWidth="1"/>
    <col min="10748" max="10749" width="19.7109375" style="365"/>
    <col min="10750" max="10750" width="23.28515625" style="365" customWidth="1"/>
    <col min="10751" max="10752" width="19.7109375" style="365"/>
    <col min="10753" max="10754" width="8.5703125" style="365" customWidth="1"/>
    <col min="10755" max="10755" width="45.42578125" style="365" customWidth="1"/>
    <col min="10756" max="10756" width="19" style="365" customWidth="1"/>
    <col min="10757" max="10757" width="48.7109375" style="365" customWidth="1"/>
    <col min="10758" max="10758" width="21.7109375" style="365" customWidth="1"/>
    <col min="10759" max="10759" width="15.7109375" style="365" customWidth="1"/>
    <col min="10760" max="10760" width="22" style="365" customWidth="1"/>
    <col min="10761" max="10761" width="30.42578125" style="365" customWidth="1"/>
    <col min="10762" max="10762" width="11.28515625" style="365" bestFit="1" customWidth="1"/>
    <col min="10763" max="10993" width="10.42578125" style="365" customWidth="1"/>
    <col min="10994" max="10994" width="8.5703125" style="365" customWidth="1"/>
    <col min="10995" max="10995" width="8.140625" style="365" customWidth="1"/>
    <col min="10996" max="10996" width="29.28515625" style="365" customWidth="1"/>
    <col min="10997" max="10997" width="23.28515625" style="365" customWidth="1"/>
    <col min="10998" max="10999" width="19.7109375" style="365"/>
    <col min="11000" max="11000" width="23.28515625" style="365" customWidth="1"/>
    <col min="11001" max="11002" width="19.7109375" style="365"/>
    <col min="11003" max="11003" width="23.28515625" style="365" customWidth="1"/>
    <col min="11004" max="11005" width="19.7109375" style="365"/>
    <col min="11006" max="11006" width="23.28515625" style="365" customWidth="1"/>
    <col min="11007" max="11008" width="19.7109375" style="365"/>
    <col min="11009" max="11010" width="8.5703125" style="365" customWidth="1"/>
    <col min="11011" max="11011" width="45.42578125" style="365" customWidth="1"/>
    <col min="11012" max="11012" width="19" style="365" customWidth="1"/>
    <col min="11013" max="11013" width="48.7109375" style="365" customWidth="1"/>
    <col min="11014" max="11014" width="21.7109375" style="365" customWidth="1"/>
    <col min="11015" max="11015" width="15.7109375" style="365" customWidth="1"/>
    <col min="11016" max="11016" width="22" style="365" customWidth="1"/>
    <col min="11017" max="11017" width="30.42578125" style="365" customWidth="1"/>
    <col min="11018" max="11018" width="11.28515625" style="365" bestFit="1" customWidth="1"/>
    <col min="11019" max="11249" width="10.42578125" style="365" customWidth="1"/>
    <col min="11250" max="11250" width="8.5703125" style="365" customWidth="1"/>
    <col min="11251" max="11251" width="8.140625" style="365" customWidth="1"/>
    <col min="11252" max="11252" width="29.28515625" style="365" customWidth="1"/>
    <col min="11253" max="11253" width="23.28515625" style="365" customWidth="1"/>
    <col min="11254" max="11255" width="19.7109375" style="365"/>
    <col min="11256" max="11256" width="23.28515625" style="365" customWidth="1"/>
    <col min="11257" max="11258" width="19.7109375" style="365"/>
    <col min="11259" max="11259" width="23.28515625" style="365" customWidth="1"/>
    <col min="11260" max="11261" width="19.7109375" style="365"/>
    <col min="11262" max="11262" width="23.28515625" style="365" customWidth="1"/>
    <col min="11263" max="11264" width="19.7109375" style="365"/>
    <col min="11265" max="11266" width="8.5703125" style="365" customWidth="1"/>
    <col min="11267" max="11267" width="45.42578125" style="365" customWidth="1"/>
    <col min="11268" max="11268" width="19" style="365" customWidth="1"/>
    <col min="11269" max="11269" width="48.7109375" style="365" customWidth="1"/>
    <col min="11270" max="11270" width="21.7109375" style="365" customWidth="1"/>
    <col min="11271" max="11271" width="15.7109375" style="365" customWidth="1"/>
    <col min="11272" max="11272" width="22" style="365" customWidth="1"/>
    <col min="11273" max="11273" width="30.42578125" style="365" customWidth="1"/>
    <col min="11274" max="11274" width="11.28515625" style="365" bestFit="1" customWidth="1"/>
    <col min="11275" max="11505" width="10.42578125" style="365" customWidth="1"/>
    <col min="11506" max="11506" width="8.5703125" style="365" customWidth="1"/>
    <col min="11507" max="11507" width="8.140625" style="365" customWidth="1"/>
    <col min="11508" max="11508" width="29.28515625" style="365" customWidth="1"/>
    <col min="11509" max="11509" width="23.28515625" style="365" customWidth="1"/>
    <col min="11510" max="11511" width="19.7109375" style="365"/>
    <col min="11512" max="11512" width="23.28515625" style="365" customWidth="1"/>
    <col min="11513" max="11514" width="19.7109375" style="365"/>
    <col min="11515" max="11515" width="23.28515625" style="365" customWidth="1"/>
    <col min="11516" max="11517" width="19.7109375" style="365"/>
    <col min="11518" max="11518" width="23.28515625" style="365" customWidth="1"/>
    <col min="11519" max="11520" width="19.7109375" style="365"/>
    <col min="11521" max="11522" width="8.5703125" style="365" customWidth="1"/>
    <col min="11523" max="11523" width="45.42578125" style="365" customWidth="1"/>
    <col min="11524" max="11524" width="19" style="365" customWidth="1"/>
    <col min="11525" max="11525" width="48.7109375" style="365" customWidth="1"/>
    <col min="11526" max="11526" width="21.7109375" style="365" customWidth="1"/>
    <col min="11527" max="11527" width="15.7109375" style="365" customWidth="1"/>
    <col min="11528" max="11528" width="22" style="365" customWidth="1"/>
    <col min="11529" max="11529" width="30.42578125" style="365" customWidth="1"/>
    <col min="11530" max="11530" width="11.28515625" style="365" bestFit="1" customWidth="1"/>
    <col min="11531" max="11761" width="10.42578125" style="365" customWidth="1"/>
    <col min="11762" max="11762" width="8.5703125" style="365" customWidth="1"/>
    <col min="11763" max="11763" width="8.140625" style="365" customWidth="1"/>
    <col min="11764" max="11764" width="29.28515625" style="365" customWidth="1"/>
    <col min="11765" max="11765" width="23.28515625" style="365" customWidth="1"/>
    <col min="11766" max="11767" width="19.7109375" style="365"/>
    <col min="11768" max="11768" width="23.28515625" style="365" customWidth="1"/>
    <col min="11769" max="11770" width="19.7109375" style="365"/>
    <col min="11771" max="11771" width="23.28515625" style="365" customWidth="1"/>
    <col min="11772" max="11773" width="19.7109375" style="365"/>
    <col min="11774" max="11774" width="23.28515625" style="365" customWidth="1"/>
    <col min="11775" max="11776" width="19.7109375" style="365"/>
    <col min="11777" max="11778" width="8.5703125" style="365" customWidth="1"/>
    <col min="11779" max="11779" width="45.42578125" style="365" customWidth="1"/>
    <col min="11780" max="11780" width="19" style="365" customWidth="1"/>
    <col min="11781" max="11781" width="48.7109375" style="365" customWidth="1"/>
    <col min="11782" max="11782" width="21.7109375" style="365" customWidth="1"/>
    <col min="11783" max="11783" width="15.7109375" style="365" customWidth="1"/>
    <col min="11784" max="11784" width="22" style="365" customWidth="1"/>
    <col min="11785" max="11785" width="30.42578125" style="365" customWidth="1"/>
    <col min="11786" max="11786" width="11.28515625" style="365" bestFit="1" customWidth="1"/>
    <col min="11787" max="12017" width="10.42578125" style="365" customWidth="1"/>
    <col min="12018" max="12018" width="8.5703125" style="365" customWidth="1"/>
    <col min="12019" max="12019" width="8.140625" style="365" customWidth="1"/>
    <col min="12020" max="12020" width="29.28515625" style="365" customWidth="1"/>
    <col min="12021" max="12021" width="23.28515625" style="365" customWidth="1"/>
    <col min="12022" max="12023" width="19.7109375" style="365"/>
    <col min="12024" max="12024" width="23.28515625" style="365" customWidth="1"/>
    <col min="12025" max="12026" width="19.7109375" style="365"/>
    <col min="12027" max="12027" width="23.28515625" style="365" customWidth="1"/>
    <col min="12028" max="12029" width="19.7109375" style="365"/>
    <col min="12030" max="12030" width="23.28515625" style="365" customWidth="1"/>
    <col min="12031" max="12032" width="19.7109375" style="365"/>
    <col min="12033" max="12034" width="8.5703125" style="365" customWidth="1"/>
    <col min="12035" max="12035" width="45.42578125" style="365" customWidth="1"/>
    <col min="12036" max="12036" width="19" style="365" customWidth="1"/>
    <col min="12037" max="12037" width="48.7109375" style="365" customWidth="1"/>
    <col min="12038" max="12038" width="21.7109375" style="365" customWidth="1"/>
    <col min="12039" max="12039" width="15.7109375" style="365" customWidth="1"/>
    <col min="12040" max="12040" width="22" style="365" customWidth="1"/>
    <col min="12041" max="12041" width="30.42578125" style="365" customWidth="1"/>
    <col min="12042" max="12042" width="11.28515625" style="365" bestFit="1" customWidth="1"/>
    <col min="12043" max="12273" width="10.42578125" style="365" customWidth="1"/>
    <col min="12274" max="12274" width="8.5703125" style="365" customWidth="1"/>
    <col min="12275" max="12275" width="8.140625" style="365" customWidth="1"/>
    <col min="12276" max="12276" width="29.28515625" style="365" customWidth="1"/>
    <col min="12277" max="12277" width="23.28515625" style="365" customWidth="1"/>
    <col min="12278" max="12279" width="19.7109375" style="365"/>
    <col min="12280" max="12280" width="23.28515625" style="365" customWidth="1"/>
    <col min="12281" max="12282" width="19.7109375" style="365"/>
    <col min="12283" max="12283" width="23.28515625" style="365" customWidth="1"/>
    <col min="12284" max="12285" width="19.7109375" style="365"/>
    <col min="12286" max="12286" width="23.28515625" style="365" customWidth="1"/>
    <col min="12287" max="12288" width="19.7109375" style="365"/>
    <col min="12289" max="12290" width="8.5703125" style="365" customWidth="1"/>
    <col min="12291" max="12291" width="45.42578125" style="365" customWidth="1"/>
    <col min="12292" max="12292" width="19" style="365" customWidth="1"/>
    <col min="12293" max="12293" width="48.7109375" style="365" customWidth="1"/>
    <col min="12294" max="12294" width="21.7109375" style="365" customWidth="1"/>
    <col min="12295" max="12295" width="15.7109375" style="365" customWidth="1"/>
    <col min="12296" max="12296" width="22" style="365" customWidth="1"/>
    <col min="12297" max="12297" width="30.42578125" style="365" customWidth="1"/>
    <col min="12298" max="12298" width="11.28515625" style="365" bestFit="1" customWidth="1"/>
    <col min="12299" max="12529" width="10.42578125" style="365" customWidth="1"/>
    <col min="12530" max="12530" width="8.5703125" style="365" customWidth="1"/>
    <col min="12531" max="12531" width="8.140625" style="365" customWidth="1"/>
    <col min="12532" max="12532" width="29.28515625" style="365" customWidth="1"/>
    <col min="12533" max="12533" width="23.28515625" style="365" customWidth="1"/>
    <col min="12534" max="12535" width="19.7109375" style="365"/>
    <col min="12536" max="12536" width="23.28515625" style="365" customWidth="1"/>
    <col min="12537" max="12538" width="19.7109375" style="365"/>
    <col min="12539" max="12539" width="23.28515625" style="365" customWidth="1"/>
    <col min="12540" max="12541" width="19.7109375" style="365"/>
    <col min="12542" max="12542" width="23.28515625" style="365" customWidth="1"/>
    <col min="12543" max="12544" width="19.7109375" style="365"/>
    <col min="12545" max="12546" width="8.5703125" style="365" customWidth="1"/>
    <col min="12547" max="12547" width="45.42578125" style="365" customWidth="1"/>
    <col min="12548" max="12548" width="19" style="365" customWidth="1"/>
    <col min="12549" max="12549" width="48.7109375" style="365" customWidth="1"/>
    <col min="12550" max="12550" width="21.7109375" style="365" customWidth="1"/>
    <col min="12551" max="12551" width="15.7109375" style="365" customWidth="1"/>
    <col min="12552" max="12552" width="22" style="365" customWidth="1"/>
    <col min="12553" max="12553" width="30.42578125" style="365" customWidth="1"/>
    <col min="12554" max="12554" width="11.28515625" style="365" bestFit="1" customWidth="1"/>
    <col min="12555" max="12785" width="10.42578125" style="365" customWidth="1"/>
    <col min="12786" max="12786" width="8.5703125" style="365" customWidth="1"/>
    <col min="12787" max="12787" width="8.140625" style="365" customWidth="1"/>
    <col min="12788" max="12788" width="29.28515625" style="365" customWidth="1"/>
    <col min="12789" max="12789" width="23.28515625" style="365" customWidth="1"/>
    <col min="12790" max="12791" width="19.7109375" style="365"/>
    <col min="12792" max="12792" width="23.28515625" style="365" customWidth="1"/>
    <col min="12793" max="12794" width="19.7109375" style="365"/>
    <col min="12795" max="12795" width="23.28515625" style="365" customWidth="1"/>
    <col min="12796" max="12797" width="19.7109375" style="365"/>
    <col min="12798" max="12798" width="23.28515625" style="365" customWidth="1"/>
    <col min="12799" max="12800" width="19.7109375" style="365"/>
    <col min="12801" max="12802" width="8.5703125" style="365" customWidth="1"/>
    <col min="12803" max="12803" width="45.42578125" style="365" customWidth="1"/>
    <col min="12804" max="12804" width="19" style="365" customWidth="1"/>
    <col min="12805" max="12805" width="48.7109375" style="365" customWidth="1"/>
    <col min="12806" max="12806" width="21.7109375" style="365" customWidth="1"/>
    <col min="12807" max="12807" width="15.7109375" style="365" customWidth="1"/>
    <col min="12808" max="12808" width="22" style="365" customWidth="1"/>
    <col min="12809" max="12809" width="30.42578125" style="365" customWidth="1"/>
    <col min="12810" max="12810" width="11.28515625" style="365" bestFit="1" customWidth="1"/>
    <col min="12811" max="13041" width="10.42578125" style="365" customWidth="1"/>
    <col min="13042" max="13042" width="8.5703125" style="365" customWidth="1"/>
    <col min="13043" max="13043" width="8.140625" style="365" customWidth="1"/>
    <col min="13044" max="13044" width="29.28515625" style="365" customWidth="1"/>
    <col min="13045" max="13045" width="23.28515625" style="365" customWidth="1"/>
    <col min="13046" max="13047" width="19.7109375" style="365"/>
    <col min="13048" max="13048" width="23.28515625" style="365" customWidth="1"/>
    <col min="13049" max="13050" width="19.7109375" style="365"/>
    <col min="13051" max="13051" width="23.28515625" style="365" customWidth="1"/>
    <col min="13052" max="13053" width="19.7109375" style="365"/>
    <col min="13054" max="13054" width="23.28515625" style="365" customWidth="1"/>
    <col min="13055" max="13056" width="19.7109375" style="365"/>
    <col min="13057" max="13058" width="8.5703125" style="365" customWidth="1"/>
    <col min="13059" max="13059" width="45.42578125" style="365" customWidth="1"/>
    <col min="13060" max="13060" width="19" style="365" customWidth="1"/>
    <col min="13061" max="13061" width="48.7109375" style="365" customWidth="1"/>
    <col min="13062" max="13062" width="21.7109375" style="365" customWidth="1"/>
    <col min="13063" max="13063" width="15.7109375" style="365" customWidth="1"/>
    <col min="13064" max="13064" width="22" style="365" customWidth="1"/>
    <col min="13065" max="13065" width="30.42578125" style="365" customWidth="1"/>
    <col min="13066" max="13066" width="11.28515625" style="365" bestFit="1" customWidth="1"/>
    <col min="13067" max="13297" width="10.42578125" style="365" customWidth="1"/>
    <col min="13298" max="13298" width="8.5703125" style="365" customWidth="1"/>
    <col min="13299" max="13299" width="8.140625" style="365" customWidth="1"/>
    <col min="13300" max="13300" width="29.28515625" style="365" customWidth="1"/>
    <col min="13301" max="13301" width="23.28515625" style="365" customWidth="1"/>
    <col min="13302" max="13303" width="19.7109375" style="365"/>
    <col min="13304" max="13304" width="23.28515625" style="365" customWidth="1"/>
    <col min="13305" max="13306" width="19.7109375" style="365"/>
    <col min="13307" max="13307" width="23.28515625" style="365" customWidth="1"/>
    <col min="13308" max="13309" width="19.7109375" style="365"/>
    <col min="13310" max="13310" width="23.28515625" style="365" customWidth="1"/>
    <col min="13311" max="13312" width="19.7109375" style="365"/>
    <col min="13313" max="13314" width="8.5703125" style="365" customWidth="1"/>
    <col min="13315" max="13315" width="45.42578125" style="365" customWidth="1"/>
    <col min="13316" max="13316" width="19" style="365" customWidth="1"/>
    <col min="13317" max="13317" width="48.7109375" style="365" customWidth="1"/>
    <col min="13318" max="13318" width="21.7109375" style="365" customWidth="1"/>
    <col min="13319" max="13319" width="15.7109375" style="365" customWidth="1"/>
    <col min="13320" max="13320" width="22" style="365" customWidth="1"/>
    <col min="13321" max="13321" width="30.42578125" style="365" customWidth="1"/>
    <col min="13322" max="13322" width="11.28515625" style="365" bestFit="1" customWidth="1"/>
    <col min="13323" max="13553" width="10.42578125" style="365" customWidth="1"/>
    <col min="13554" max="13554" width="8.5703125" style="365" customWidth="1"/>
    <col min="13555" max="13555" width="8.140625" style="365" customWidth="1"/>
    <col min="13556" max="13556" width="29.28515625" style="365" customWidth="1"/>
    <col min="13557" max="13557" width="23.28515625" style="365" customWidth="1"/>
    <col min="13558" max="13559" width="19.7109375" style="365"/>
    <col min="13560" max="13560" width="23.28515625" style="365" customWidth="1"/>
    <col min="13561" max="13562" width="19.7109375" style="365"/>
    <col min="13563" max="13563" width="23.28515625" style="365" customWidth="1"/>
    <col min="13564" max="13565" width="19.7109375" style="365"/>
    <col min="13566" max="13566" width="23.28515625" style="365" customWidth="1"/>
    <col min="13567" max="13568" width="19.7109375" style="365"/>
    <col min="13569" max="13570" width="8.5703125" style="365" customWidth="1"/>
    <col min="13571" max="13571" width="45.42578125" style="365" customWidth="1"/>
    <col min="13572" max="13572" width="19" style="365" customWidth="1"/>
    <col min="13573" max="13573" width="48.7109375" style="365" customWidth="1"/>
    <col min="13574" max="13574" width="21.7109375" style="365" customWidth="1"/>
    <col min="13575" max="13575" width="15.7109375" style="365" customWidth="1"/>
    <col min="13576" max="13576" width="22" style="365" customWidth="1"/>
    <col min="13577" max="13577" width="30.42578125" style="365" customWidth="1"/>
    <col min="13578" max="13578" width="11.28515625" style="365" bestFit="1" customWidth="1"/>
    <col min="13579" max="13809" width="10.42578125" style="365" customWidth="1"/>
    <col min="13810" max="13810" width="8.5703125" style="365" customWidth="1"/>
    <col min="13811" max="13811" width="8.140625" style="365" customWidth="1"/>
    <col min="13812" max="13812" width="29.28515625" style="365" customWidth="1"/>
    <col min="13813" max="13813" width="23.28515625" style="365" customWidth="1"/>
    <col min="13814" max="13815" width="19.7109375" style="365"/>
    <col min="13816" max="13816" width="23.28515625" style="365" customWidth="1"/>
    <col min="13817" max="13818" width="19.7109375" style="365"/>
    <col min="13819" max="13819" width="23.28515625" style="365" customWidth="1"/>
    <col min="13820" max="13821" width="19.7109375" style="365"/>
    <col min="13822" max="13822" width="23.28515625" style="365" customWidth="1"/>
    <col min="13823" max="13824" width="19.7109375" style="365"/>
    <col min="13825" max="13826" width="8.5703125" style="365" customWidth="1"/>
    <col min="13827" max="13827" width="45.42578125" style="365" customWidth="1"/>
    <col min="13828" max="13828" width="19" style="365" customWidth="1"/>
    <col min="13829" max="13829" width="48.7109375" style="365" customWidth="1"/>
    <col min="13830" max="13830" width="21.7109375" style="365" customWidth="1"/>
    <col min="13831" max="13831" width="15.7109375" style="365" customWidth="1"/>
    <col min="13832" max="13832" width="22" style="365" customWidth="1"/>
    <col min="13833" max="13833" width="30.42578125" style="365" customWidth="1"/>
    <col min="13834" max="13834" width="11.28515625" style="365" bestFit="1" customWidth="1"/>
    <col min="13835" max="14065" width="10.42578125" style="365" customWidth="1"/>
    <col min="14066" max="14066" width="8.5703125" style="365" customWidth="1"/>
    <col min="14067" max="14067" width="8.140625" style="365" customWidth="1"/>
    <col min="14068" max="14068" width="29.28515625" style="365" customWidth="1"/>
    <col min="14069" max="14069" width="23.28515625" style="365" customWidth="1"/>
    <col min="14070" max="14071" width="19.7109375" style="365"/>
    <col min="14072" max="14072" width="23.28515625" style="365" customWidth="1"/>
    <col min="14073" max="14074" width="19.7109375" style="365"/>
    <col min="14075" max="14075" width="23.28515625" style="365" customWidth="1"/>
    <col min="14076" max="14077" width="19.7109375" style="365"/>
    <col min="14078" max="14078" width="23.28515625" style="365" customWidth="1"/>
    <col min="14079" max="14080" width="19.7109375" style="365"/>
    <col min="14081" max="14082" width="8.5703125" style="365" customWidth="1"/>
    <col min="14083" max="14083" width="45.42578125" style="365" customWidth="1"/>
    <col min="14084" max="14084" width="19" style="365" customWidth="1"/>
    <col min="14085" max="14085" width="48.7109375" style="365" customWidth="1"/>
    <col min="14086" max="14086" width="21.7109375" style="365" customWidth="1"/>
    <col min="14087" max="14087" width="15.7109375" style="365" customWidth="1"/>
    <col min="14088" max="14088" width="22" style="365" customWidth="1"/>
    <col min="14089" max="14089" width="30.42578125" style="365" customWidth="1"/>
    <col min="14090" max="14090" width="11.28515625" style="365" bestFit="1" customWidth="1"/>
    <col min="14091" max="14321" width="10.42578125" style="365" customWidth="1"/>
    <col min="14322" max="14322" width="8.5703125" style="365" customWidth="1"/>
    <col min="14323" max="14323" width="8.140625" style="365" customWidth="1"/>
    <col min="14324" max="14324" width="29.28515625" style="365" customWidth="1"/>
    <col min="14325" max="14325" width="23.28515625" style="365" customWidth="1"/>
    <col min="14326" max="14327" width="19.7109375" style="365"/>
    <col min="14328" max="14328" width="23.28515625" style="365" customWidth="1"/>
    <col min="14329" max="14330" width="19.7109375" style="365"/>
    <col min="14331" max="14331" width="23.28515625" style="365" customWidth="1"/>
    <col min="14332" max="14333" width="19.7109375" style="365"/>
    <col min="14334" max="14334" width="23.28515625" style="365" customWidth="1"/>
    <col min="14335" max="14336" width="19.7109375" style="365"/>
    <col min="14337" max="14338" width="8.5703125" style="365" customWidth="1"/>
    <col min="14339" max="14339" width="45.42578125" style="365" customWidth="1"/>
    <col min="14340" max="14340" width="19" style="365" customWidth="1"/>
    <col min="14341" max="14341" width="48.7109375" style="365" customWidth="1"/>
    <col min="14342" max="14342" width="21.7109375" style="365" customWidth="1"/>
    <col min="14343" max="14343" width="15.7109375" style="365" customWidth="1"/>
    <col min="14344" max="14344" width="22" style="365" customWidth="1"/>
    <col min="14345" max="14345" width="30.42578125" style="365" customWidth="1"/>
    <col min="14346" max="14346" width="11.28515625" style="365" bestFit="1" customWidth="1"/>
    <col min="14347" max="14577" width="10.42578125" style="365" customWidth="1"/>
    <col min="14578" max="14578" width="8.5703125" style="365" customWidth="1"/>
    <col min="14579" max="14579" width="8.140625" style="365" customWidth="1"/>
    <col min="14580" max="14580" width="29.28515625" style="365" customWidth="1"/>
    <col min="14581" max="14581" width="23.28515625" style="365" customWidth="1"/>
    <col min="14582" max="14583" width="19.7109375" style="365"/>
    <col min="14584" max="14584" width="23.28515625" style="365" customWidth="1"/>
    <col min="14585" max="14586" width="19.7109375" style="365"/>
    <col min="14587" max="14587" width="23.28515625" style="365" customWidth="1"/>
    <col min="14588" max="14589" width="19.7109375" style="365"/>
    <col min="14590" max="14590" width="23.28515625" style="365" customWidth="1"/>
    <col min="14591" max="14592" width="19.7109375" style="365"/>
    <col min="14593" max="14594" width="8.5703125" style="365" customWidth="1"/>
    <col min="14595" max="14595" width="45.42578125" style="365" customWidth="1"/>
    <col min="14596" max="14596" width="19" style="365" customWidth="1"/>
    <col min="14597" max="14597" width="48.7109375" style="365" customWidth="1"/>
    <col min="14598" max="14598" width="21.7109375" style="365" customWidth="1"/>
    <col min="14599" max="14599" width="15.7109375" style="365" customWidth="1"/>
    <col min="14600" max="14600" width="22" style="365" customWidth="1"/>
    <col min="14601" max="14601" width="30.42578125" style="365" customWidth="1"/>
    <col min="14602" max="14602" width="11.28515625" style="365" bestFit="1" customWidth="1"/>
    <col min="14603" max="14833" width="10.42578125" style="365" customWidth="1"/>
    <col min="14834" max="14834" width="8.5703125" style="365" customWidth="1"/>
    <col min="14835" max="14835" width="8.140625" style="365" customWidth="1"/>
    <col min="14836" max="14836" width="29.28515625" style="365" customWidth="1"/>
    <col min="14837" max="14837" width="23.28515625" style="365" customWidth="1"/>
    <col min="14838" max="14839" width="19.7109375" style="365"/>
    <col min="14840" max="14840" width="23.28515625" style="365" customWidth="1"/>
    <col min="14841" max="14842" width="19.7109375" style="365"/>
    <col min="14843" max="14843" width="23.28515625" style="365" customWidth="1"/>
    <col min="14844" max="14845" width="19.7109375" style="365"/>
    <col min="14846" max="14846" width="23.28515625" style="365" customWidth="1"/>
    <col min="14847" max="14848" width="19.7109375" style="365"/>
    <col min="14849" max="14850" width="8.5703125" style="365" customWidth="1"/>
    <col min="14851" max="14851" width="45.42578125" style="365" customWidth="1"/>
    <col min="14852" max="14852" width="19" style="365" customWidth="1"/>
    <col min="14853" max="14853" width="48.7109375" style="365" customWidth="1"/>
    <col min="14854" max="14854" width="21.7109375" style="365" customWidth="1"/>
    <col min="14855" max="14855" width="15.7109375" style="365" customWidth="1"/>
    <col min="14856" max="14856" width="22" style="365" customWidth="1"/>
    <col min="14857" max="14857" width="30.42578125" style="365" customWidth="1"/>
    <col min="14858" max="14858" width="11.28515625" style="365" bestFit="1" customWidth="1"/>
    <col min="14859" max="15089" width="10.42578125" style="365" customWidth="1"/>
    <col min="15090" max="15090" width="8.5703125" style="365" customWidth="1"/>
    <col min="15091" max="15091" width="8.140625" style="365" customWidth="1"/>
    <col min="15092" max="15092" width="29.28515625" style="365" customWidth="1"/>
    <col min="15093" max="15093" width="23.28515625" style="365" customWidth="1"/>
    <col min="15094" max="15095" width="19.7109375" style="365"/>
    <col min="15096" max="15096" width="23.28515625" style="365" customWidth="1"/>
    <col min="15097" max="15098" width="19.7109375" style="365"/>
    <col min="15099" max="15099" width="23.28515625" style="365" customWidth="1"/>
    <col min="15100" max="15101" width="19.7109375" style="365"/>
    <col min="15102" max="15102" width="23.28515625" style="365" customWidth="1"/>
    <col min="15103" max="15104" width="19.7109375" style="365"/>
    <col min="15105" max="15106" width="8.5703125" style="365" customWidth="1"/>
    <col min="15107" max="15107" width="45.42578125" style="365" customWidth="1"/>
    <col min="15108" max="15108" width="19" style="365" customWidth="1"/>
    <col min="15109" max="15109" width="48.7109375" style="365" customWidth="1"/>
    <col min="15110" max="15110" width="21.7109375" style="365" customWidth="1"/>
    <col min="15111" max="15111" width="15.7109375" style="365" customWidth="1"/>
    <col min="15112" max="15112" width="22" style="365" customWidth="1"/>
    <col min="15113" max="15113" width="30.42578125" style="365" customWidth="1"/>
    <col min="15114" max="15114" width="11.28515625" style="365" bestFit="1" customWidth="1"/>
    <col min="15115" max="15345" width="10.42578125" style="365" customWidth="1"/>
    <col min="15346" max="15346" width="8.5703125" style="365" customWidth="1"/>
    <col min="15347" max="15347" width="8.140625" style="365" customWidth="1"/>
    <col min="15348" max="15348" width="29.28515625" style="365" customWidth="1"/>
    <col min="15349" max="15349" width="23.28515625" style="365" customWidth="1"/>
    <col min="15350" max="15351" width="19.7109375" style="365"/>
    <col min="15352" max="15352" width="23.28515625" style="365" customWidth="1"/>
    <col min="15353" max="15354" width="19.7109375" style="365"/>
    <col min="15355" max="15355" width="23.28515625" style="365" customWidth="1"/>
    <col min="15356" max="15357" width="19.7109375" style="365"/>
    <col min="15358" max="15358" width="23.28515625" style="365" customWidth="1"/>
    <col min="15359" max="15360" width="19.7109375" style="365"/>
    <col min="15361" max="15362" width="8.5703125" style="365" customWidth="1"/>
    <col min="15363" max="15363" width="45.42578125" style="365" customWidth="1"/>
    <col min="15364" max="15364" width="19" style="365" customWidth="1"/>
    <col min="15365" max="15365" width="48.7109375" style="365" customWidth="1"/>
    <col min="15366" max="15366" width="21.7109375" style="365" customWidth="1"/>
    <col min="15367" max="15367" width="15.7109375" style="365" customWidth="1"/>
    <col min="15368" max="15368" width="22" style="365" customWidth="1"/>
    <col min="15369" max="15369" width="30.42578125" style="365" customWidth="1"/>
    <col min="15370" max="15370" width="11.28515625" style="365" bestFit="1" customWidth="1"/>
    <col min="15371" max="15601" width="10.42578125" style="365" customWidth="1"/>
    <col min="15602" max="15602" width="8.5703125" style="365" customWidth="1"/>
    <col min="15603" max="15603" width="8.140625" style="365" customWidth="1"/>
    <col min="15604" max="15604" width="29.28515625" style="365" customWidth="1"/>
    <col min="15605" max="15605" width="23.28515625" style="365" customWidth="1"/>
    <col min="15606" max="15607" width="19.7109375" style="365"/>
    <col min="15608" max="15608" width="23.28515625" style="365" customWidth="1"/>
    <col min="15609" max="15610" width="19.7109375" style="365"/>
    <col min="15611" max="15611" width="23.28515625" style="365" customWidth="1"/>
    <col min="15612" max="15613" width="19.7109375" style="365"/>
    <col min="15614" max="15614" width="23.28515625" style="365" customWidth="1"/>
    <col min="15615" max="15616" width="19.7109375" style="365"/>
    <col min="15617" max="15618" width="8.5703125" style="365" customWidth="1"/>
    <col min="15619" max="15619" width="45.42578125" style="365" customWidth="1"/>
    <col min="15620" max="15620" width="19" style="365" customWidth="1"/>
    <col min="15621" max="15621" width="48.7109375" style="365" customWidth="1"/>
    <col min="15622" max="15622" width="21.7109375" style="365" customWidth="1"/>
    <col min="15623" max="15623" width="15.7109375" style="365" customWidth="1"/>
    <col min="15624" max="15624" width="22" style="365" customWidth="1"/>
    <col min="15625" max="15625" width="30.42578125" style="365" customWidth="1"/>
    <col min="15626" max="15626" width="11.28515625" style="365" bestFit="1" customWidth="1"/>
    <col min="15627" max="15857" width="10.42578125" style="365" customWidth="1"/>
    <col min="15858" max="15858" width="8.5703125" style="365" customWidth="1"/>
    <col min="15859" max="15859" width="8.140625" style="365" customWidth="1"/>
    <col min="15860" max="15860" width="29.28515625" style="365" customWidth="1"/>
    <col min="15861" max="15861" width="23.28515625" style="365" customWidth="1"/>
    <col min="15862" max="15863" width="19.7109375" style="365"/>
    <col min="15864" max="15864" width="23.28515625" style="365" customWidth="1"/>
    <col min="15865" max="15866" width="19.7109375" style="365"/>
    <col min="15867" max="15867" width="23.28515625" style="365" customWidth="1"/>
    <col min="15868" max="15869" width="19.7109375" style="365"/>
    <col min="15870" max="15870" width="23.28515625" style="365" customWidth="1"/>
    <col min="15871" max="15872" width="19.7109375" style="365"/>
    <col min="15873" max="15874" width="8.5703125" style="365" customWidth="1"/>
    <col min="15875" max="15875" width="45.42578125" style="365" customWidth="1"/>
    <col min="15876" max="15876" width="19" style="365" customWidth="1"/>
    <col min="15877" max="15877" width="48.7109375" style="365" customWidth="1"/>
    <col min="15878" max="15878" width="21.7109375" style="365" customWidth="1"/>
    <col min="15879" max="15879" width="15.7109375" style="365" customWidth="1"/>
    <col min="15880" max="15880" width="22" style="365" customWidth="1"/>
    <col min="15881" max="15881" width="30.42578125" style="365" customWidth="1"/>
    <col min="15882" max="15882" width="11.28515625" style="365" bestFit="1" customWidth="1"/>
    <col min="15883" max="16113" width="10.42578125" style="365" customWidth="1"/>
    <col min="16114" max="16114" width="8.5703125" style="365" customWidth="1"/>
    <col min="16115" max="16115" width="8.140625" style="365" customWidth="1"/>
    <col min="16116" max="16116" width="29.28515625" style="365" customWidth="1"/>
    <col min="16117" max="16117" width="23.28515625" style="365" customWidth="1"/>
    <col min="16118" max="16119" width="19.7109375" style="365"/>
    <col min="16120" max="16120" width="23.28515625" style="365" customWidth="1"/>
    <col min="16121" max="16122" width="19.7109375" style="365"/>
    <col min="16123" max="16123" width="23.28515625" style="365" customWidth="1"/>
    <col min="16124" max="16125" width="19.7109375" style="365"/>
    <col min="16126" max="16126" width="23.28515625" style="365" customWidth="1"/>
    <col min="16127" max="16128" width="19.7109375" style="365"/>
    <col min="16129" max="16130" width="8.5703125" style="365" customWidth="1"/>
    <col min="16131" max="16131" width="45.42578125" style="365" customWidth="1"/>
    <col min="16132" max="16132" width="19" style="365" customWidth="1"/>
    <col min="16133" max="16133" width="48.7109375" style="365" customWidth="1"/>
    <col min="16134" max="16134" width="21.7109375" style="365" customWidth="1"/>
    <col min="16135" max="16135" width="15.7109375" style="365" customWidth="1"/>
    <col min="16136" max="16136" width="22" style="365" customWidth="1"/>
    <col min="16137" max="16137" width="30.42578125" style="365" customWidth="1"/>
    <col min="16138" max="16138" width="11.28515625" style="365" bestFit="1" customWidth="1"/>
    <col min="16139" max="16369" width="10.42578125" style="365" customWidth="1"/>
    <col min="16370" max="16370" width="8.5703125" style="365" customWidth="1"/>
    <col min="16371" max="16371" width="8.140625" style="365" customWidth="1"/>
    <col min="16372" max="16372" width="29.28515625" style="365" customWidth="1"/>
    <col min="16373" max="16373" width="23.28515625" style="365" customWidth="1"/>
    <col min="16374" max="16375" width="19.7109375" style="365"/>
    <col min="16376" max="16376" width="23.28515625" style="365" customWidth="1"/>
    <col min="16377" max="16378" width="19.7109375" style="365"/>
    <col min="16379" max="16379" width="23.28515625" style="365" customWidth="1"/>
    <col min="16380" max="16381" width="19.7109375" style="365"/>
    <col min="16382" max="16382" width="23.28515625" style="365" customWidth="1"/>
    <col min="16383" max="16384" width="19.7109375" style="365"/>
  </cols>
  <sheetData>
    <row r="1" spans="1:8" ht="30" customHeight="1">
      <c r="A1" s="493" t="s">
        <v>1265</v>
      </c>
      <c r="B1" s="493"/>
      <c r="C1" s="493"/>
      <c r="D1" s="493"/>
      <c r="E1" s="493"/>
      <c r="F1" s="493"/>
    </row>
    <row r="2" spans="1:8" s="372" customFormat="1" ht="20.100000000000001" customHeight="1">
      <c r="A2" s="366" t="str">
        <f>갑지!B7</f>
        <v>□ 공 사 명 : 2026년 야외정원 소나무 생육환경 개선공사</v>
      </c>
      <c r="B2" s="367"/>
      <c r="C2" s="367"/>
      <c r="D2" s="368"/>
      <c r="E2" s="369"/>
      <c r="F2" s="370"/>
      <c r="G2" s="371"/>
    </row>
    <row r="3" spans="1:8" s="372" customFormat="1" ht="19.5" customHeight="1">
      <c r="A3" s="494" t="s">
        <v>1266</v>
      </c>
      <c r="B3" s="495"/>
      <c r="C3" s="373" t="s">
        <v>1267</v>
      </c>
      <c r="D3" s="374" t="s">
        <v>1268</v>
      </c>
      <c r="E3" s="375" t="s">
        <v>1269</v>
      </c>
      <c r="F3" s="376" t="s">
        <v>1270</v>
      </c>
      <c r="G3" s="371" t="s">
        <v>1501</v>
      </c>
    </row>
    <row r="4" spans="1:8" ht="19.5" customHeight="1">
      <c r="A4" s="490" t="s">
        <v>1271</v>
      </c>
      <c r="B4" s="496" t="s">
        <v>1272</v>
      </c>
      <c r="C4" s="377" t="s">
        <v>1273</v>
      </c>
      <c r="D4" s="378">
        <f>내역서!G5</f>
        <v>263070</v>
      </c>
      <c r="E4" s="379"/>
      <c r="F4" s="380"/>
      <c r="G4" s="371"/>
    </row>
    <row r="5" spans="1:8" ht="19.5" customHeight="1">
      <c r="A5" s="491"/>
      <c r="B5" s="497"/>
      <c r="C5" s="381" t="s">
        <v>1274</v>
      </c>
      <c r="D5" s="382">
        <v>0</v>
      </c>
      <c r="E5" s="383"/>
      <c r="F5" s="384"/>
      <c r="G5" s="371"/>
    </row>
    <row r="6" spans="1:8" ht="19.5" customHeight="1">
      <c r="A6" s="491"/>
      <c r="B6" s="498"/>
      <c r="C6" s="385" t="s">
        <v>1275</v>
      </c>
      <c r="D6" s="386">
        <f>D4+D5</f>
        <v>263070</v>
      </c>
      <c r="E6" s="387"/>
      <c r="F6" s="388"/>
      <c r="G6" s="371"/>
    </row>
    <row r="7" spans="1:8" ht="19.5" customHeight="1">
      <c r="A7" s="491"/>
      <c r="B7" s="496" t="s">
        <v>1276</v>
      </c>
      <c r="C7" s="377" t="s">
        <v>1277</v>
      </c>
      <c r="D7" s="378">
        <f>내역서!I5</f>
        <v>22226482</v>
      </c>
      <c r="E7" s="379"/>
      <c r="F7" s="389"/>
      <c r="G7" s="371"/>
      <c r="H7" s="371"/>
    </row>
    <row r="8" spans="1:8" ht="19.5" customHeight="1">
      <c r="A8" s="491"/>
      <c r="B8" s="497"/>
      <c r="C8" s="390" t="s">
        <v>1278</v>
      </c>
      <c r="D8" s="391">
        <f>ROUNDDOWN(D7*($G8),2)</f>
        <v>4089672.68</v>
      </c>
      <c r="E8" s="392" t="s">
        <v>1507</v>
      </c>
      <c r="F8" s="384"/>
      <c r="G8" s="393">
        <v>0.184</v>
      </c>
      <c r="H8" s="394"/>
    </row>
    <row r="9" spans="1:8" ht="19.5" customHeight="1">
      <c r="A9" s="491"/>
      <c r="B9" s="498"/>
      <c r="C9" s="385" t="s">
        <v>1275</v>
      </c>
      <c r="D9" s="386">
        <f>D7+D8</f>
        <v>26316154.68</v>
      </c>
      <c r="E9" s="387"/>
      <c r="F9" s="395"/>
      <c r="G9" s="371"/>
      <c r="H9" s="371"/>
    </row>
    <row r="10" spans="1:8" ht="19.5" customHeight="1">
      <c r="A10" s="491"/>
      <c r="B10" s="490" t="s">
        <v>1279</v>
      </c>
      <c r="C10" s="377" t="s">
        <v>1280</v>
      </c>
      <c r="D10" s="378">
        <f>내역서!K5</f>
        <v>1564569</v>
      </c>
      <c r="E10" s="379"/>
      <c r="F10" s="396"/>
      <c r="G10" s="371"/>
      <c r="H10" s="371"/>
    </row>
    <row r="11" spans="1:8" ht="19.5" customHeight="1">
      <c r="A11" s="491"/>
      <c r="B11" s="491"/>
      <c r="C11" s="397" t="s">
        <v>1281</v>
      </c>
      <c r="D11" s="398">
        <f>INT(D9*($G11))</f>
        <v>936855</v>
      </c>
      <c r="E11" s="399" t="s">
        <v>1282</v>
      </c>
      <c r="F11" s="396"/>
      <c r="G11" s="400">
        <v>3.56E-2</v>
      </c>
      <c r="H11" s="400"/>
    </row>
    <row r="12" spans="1:8" ht="19.5" customHeight="1">
      <c r="A12" s="491"/>
      <c r="B12" s="491"/>
      <c r="C12" s="397" t="s">
        <v>286</v>
      </c>
      <c r="D12" s="398">
        <f>INT(D9*($G12))</f>
        <v>265793</v>
      </c>
      <c r="E12" s="399" t="s">
        <v>1283</v>
      </c>
      <c r="F12" s="396" t="s">
        <v>1284</v>
      </c>
      <c r="G12" s="400">
        <v>1.01E-2</v>
      </c>
      <c r="H12" s="400"/>
    </row>
    <row r="13" spans="1:8" ht="19.5" hidden="1" customHeight="1">
      <c r="A13" s="491"/>
      <c r="B13" s="491"/>
      <c r="C13" s="397" t="s">
        <v>1285</v>
      </c>
      <c r="D13" s="398">
        <v>0</v>
      </c>
      <c r="E13" s="399" t="s">
        <v>1286</v>
      </c>
      <c r="F13" s="396" t="s">
        <v>1287</v>
      </c>
      <c r="G13" s="401">
        <v>3.5950000000000003E-2</v>
      </c>
      <c r="H13" s="401"/>
    </row>
    <row r="14" spans="1:8" ht="19.5" hidden="1" customHeight="1">
      <c r="A14" s="491"/>
      <c r="B14" s="491"/>
      <c r="C14" s="397" t="s">
        <v>1288</v>
      </c>
      <c r="D14" s="398">
        <v>0</v>
      </c>
      <c r="E14" s="399" t="s">
        <v>1289</v>
      </c>
      <c r="F14" s="396" t="s">
        <v>1287</v>
      </c>
      <c r="G14" s="400">
        <v>4.7500000000000001E-2</v>
      </c>
      <c r="H14" s="400"/>
    </row>
    <row r="15" spans="1:8" ht="19.5" hidden="1" customHeight="1">
      <c r="A15" s="491"/>
      <c r="B15" s="491"/>
      <c r="C15" s="377" t="s">
        <v>288</v>
      </c>
      <c r="D15" s="398">
        <v>0</v>
      </c>
      <c r="E15" s="399" t="s">
        <v>1290</v>
      </c>
      <c r="F15" s="396" t="s">
        <v>1287</v>
      </c>
      <c r="G15" s="400">
        <v>0.13139999999999999</v>
      </c>
      <c r="H15" s="400"/>
    </row>
    <row r="16" spans="1:8" ht="19.5" hidden="1" customHeight="1">
      <c r="A16" s="491"/>
      <c r="B16" s="491"/>
      <c r="C16" s="377" t="s">
        <v>1291</v>
      </c>
      <c r="D16" s="398">
        <v>0</v>
      </c>
      <c r="E16" s="399" t="s">
        <v>1292</v>
      </c>
      <c r="F16" s="396" t="s">
        <v>1293</v>
      </c>
      <c r="G16" s="402">
        <v>2.3E-2</v>
      </c>
      <c r="H16" s="402"/>
    </row>
    <row r="17" spans="1:10" ht="19.5" customHeight="1">
      <c r="A17" s="491"/>
      <c r="B17" s="491"/>
      <c r="C17" s="377" t="s">
        <v>1294</v>
      </c>
      <c r="D17" s="378">
        <f>MIN(J17,J22)</f>
        <v>465533</v>
      </c>
      <c r="E17" s="399" t="s">
        <v>1295</v>
      </c>
      <c r="F17" s="396"/>
      <c r="G17" s="403">
        <v>2.07E-2</v>
      </c>
      <c r="H17" s="404"/>
      <c r="I17" s="405" t="s">
        <v>1296</v>
      </c>
      <c r="J17" s="405">
        <f>INT((D6+D7+D33/1.1)*($G17))</f>
        <v>465533</v>
      </c>
    </row>
    <row r="18" spans="1:10" ht="19.5" customHeight="1">
      <c r="A18" s="491"/>
      <c r="B18" s="491"/>
      <c r="C18" s="406" t="s">
        <v>1300</v>
      </c>
      <c r="D18" s="407">
        <f>내역서!M18</f>
        <v>484632</v>
      </c>
      <c r="E18" s="408"/>
      <c r="F18" s="409"/>
      <c r="G18" s="402"/>
      <c r="H18" s="402"/>
    </row>
    <row r="19" spans="1:10" ht="19.5" customHeight="1">
      <c r="A19" s="491"/>
      <c r="B19" s="491"/>
      <c r="C19" s="397" t="s">
        <v>287</v>
      </c>
      <c r="D19" s="398">
        <v>0</v>
      </c>
      <c r="E19" s="399" t="s">
        <v>1299</v>
      </c>
      <c r="F19" s="396" t="s">
        <v>1500</v>
      </c>
      <c r="G19" s="402">
        <v>3.0000000000000001E-3</v>
      </c>
      <c r="H19" s="402"/>
      <c r="J19" s="405">
        <f>INT((D6+D7+D10)*($G19))</f>
        <v>72162</v>
      </c>
    </row>
    <row r="20" spans="1:10" ht="19.5" hidden="1" customHeight="1">
      <c r="A20" s="491"/>
      <c r="B20" s="491"/>
      <c r="C20" s="410" t="s">
        <v>1301</v>
      </c>
      <c r="D20" s="398">
        <v>0</v>
      </c>
      <c r="E20" s="399" t="s">
        <v>1302</v>
      </c>
      <c r="F20" s="396" t="s">
        <v>1303</v>
      </c>
      <c r="G20" s="401">
        <v>8.0999999999999996E-4</v>
      </c>
      <c r="H20" s="401"/>
    </row>
    <row r="21" spans="1:10" ht="19.5" customHeight="1">
      <c r="A21" s="491"/>
      <c r="B21" s="491"/>
      <c r="C21" s="411" t="s">
        <v>1304</v>
      </c>
      <c r="D21" s="407">
        <v>0</v>
      </c>
      <c r="E21" s="408" t="s">
        <v>1305</v>
      </c>
      <c r="F21" s="409" t="s">
        <v>1306</v>
      </c>
      <c r="G21" s="400">
        <v>1.6000000000000001E-3</v>
      </c>
      <c r="H21" s="400"/>
    </row>
    <row r="22" spans="1:10" ht="19.5" customHeight="1">
      <c r="A22" s="491"/>
      <c r="B22" s="491"/>
      <c r="C22" s="397" t="s">
        <v>1297</v>
      </c>
      <c r="D22" s="398">
        <f>ROUNDDOWN((D6+D9)*($G22),2)</f>
        <v>1302382</v>
      </c>
      <c r="E22" s="399" t="s">
        <v>1508</v>
      </c>
      <c r="F22" s="396"/>
      <c r="G22" s="402">
        <v>4.9000000000000002E-2</v>
      </c>
      <c r="H22" s="412"/>
      <c r="I22" s="405" t="s">
        <v>1298</v>
      </c>
      <c r="J22" s="405">
        <f>INT((D6+D7)*($G17)*1.2)</f>
        <v>558640</v>
      </c>
    </row>
    <row r="23" spans="1:10" ht="19.5" customHeight="1">
      <c r="A23" s="491"/>
      <c r="B23" s="491"/>
      <c r="C23" s="411" t="s">
        <v>1502</v>
      </c>
      <c r="D23" s="407">
        <f>INT(D9*($G23))</f>
        <v>1578</v>
      </c>
      <c r="E23" s="408" t="s">
        <v>1504</v>
      </c>
      <c r="F23" s="409"/>
      <c r="G23" s="401">
        <v>6.0000000000000002E-5</v>
      </c>
      <c r="H23" s="401"/>
    </row>
    <row r="24" spans="1:10" ht="19.5" customHeight="1">
      <c r="A24" s="491"/>
      <c r="B24" s="491"/>
      <c r="C24" s="411" t="s">
        <v>1503</v>
      </c>
      <c r="D24" s="407">
        <f>INT(D9*($G24))</f>
        <v>23684</v>
      </c>
      <c r="E24" s="408" t="s">
        <v>1505</v>
      </c>
      <c r="F24" s="409"/>
      <c r="G24" s="400">
        <v>8.9999999999999998E-4</v>
      </c>
      <c r="H24" s="400"/>
    </row>
    <row r="25" spans="1:10" ht="19.5" customHeight="1">
      <c r="A25" s="492"/>
      <c r="B25" s="492"/>
      <c r="C25" s="385" t="s">
        <v>1275</v>
      </c>
      <c r="D25" s="386">
        <f>ROUNDUP((D10+D11+D12+D13+D14+D15+D16+D17+D18+D19+D20+D21+D22+D23+D24),0)</f>
        <v>5045026</v>
      </c>
      <c r="E25" s="413"/>
      <c r="F25" s="414"/>
      <c r="G25" s="371"/>
      <c r="H25" s="371"/>
    </row>
    <row r="26" spans="1:10" ht="19.5" customHeight="1">
      <c r="A26" s="484" t="s">
        <v>1307</v>
      </c>
      <c r="B26" s="485"/>
      <c r="C26" s="486"/>
      <c r="D26" s="386">
        <f>D6+D9+D25</f>
        <v>31624250.68</v>
      </c>
      <c r="E26" s="387"/>
      <c r="F26" s="388"/>
      <c r="G26" s="371"/>
      <c r="H26" s="371"/>
    </row>
    <row r="27" spans="1:10" ht="19.5" customHeight="1">
      <c r="A27" s="484" t="s">
        <v>1308</v>
      </c>
      <c r="B27" s="485"/>
      <c r="C27" s="486"/>
      <c r="D27" s="415">
        <f>INT(D26*($G27))</f>
        <v>2529940</v>
      </c>
      <c r="E27" s="416" t="s">
        <v>1309</v>
      </c>
      <c r="F27" s="388"/>
      <c r="G27" s="417">
        <v>0.08</v>
      </c>
      <c r="H27" s="417"/>
    </row>
    <row r="28" spans="1:10" ht="19.5" customHeight="1">
      <c r="A28" s="484" t="s">
        <v>1310</v>
      </c>
      <c r="B28" s="485"/>
      <c r="C28" s="486"/>
      <c r="D28" s="415">
        <f>INT(D9+D25+D27)*(15%)-INT(22622/1.1)</f>
        <v>5063103</v>
      </c>
      <c r="E28" s="416" t="s">
        <v>1311</v>
      </c>
      <c r="F28" s="388"/>
      <c r="G28" s="393">
        <f>D28/(D9+D25+D27)</f>
        <v>0.1493932008860322</v>
      </c>
      <c r="H28" s="393"/>
    </row>
    <row r="29" spans="1:10" ht="19.5" customHeight="1">
      <c r="A29" s="484" t="s">
        <v>1506</v>
      </c>
      <c r="B29" s="485"/>
      <c r="C29" s="486"/>
      <c r="D29" s="415">
        <f>내역서!M23</f>
        <v>1691798</v>
      </c>
      <c r="E29" s="416"/>
      <c r="F29" s="388"/>
      <c r="G29" s="393"/>
      <c r="H29" s="393"/>
    </row>
    <row r="30" spans="1:10" ht="19.5" customHeight="1">
      <c r="A30" s="484" t="s">
        <v>1312</v>
      </c>
      <c r="B30" s="485"/>
      <c r="C30" s="486"/>
      <c r="D30" s="415">
        <f>INT(D26+D27+D28+D29)</f>
        <v>40909091</v>
      </c>
      <c r="E30" s="418"/>
      <c r="F30" s="419"/>
      <c r="G30" s="371"/>
      <c r="H30" s="371"/>
    </row>
    <row r="31" spans="1:10" ht="19.5" customHeight="1">
      <c r="A31" s="484" t="s">
        <v>1313</v>
      </c>
      <c r="B31" s="485"/>
      <c r="C31" s="486"/>
      <c r="D31" s="415">
        <f>ROUND(D30*($G31),0)</f>
        <v>4090909</v>
      </c>
      <c r="E31" s="416" t="s">
        <v>1314</v>
      </c>
      <c r="F31" s="388"/>
      <c r="G31" s="417">
        <v>0.1</v>
      </c>
      <c r="H31" s="417"/>
    </row>
    <row r="32" spans="1:10" ht="19.5" customHeight="1">
      <c r="A32" s="487" t="s">
        <v>1315</v>
      </c>
      <c r="B32" s="488"/>
      <c r="C32" s="489"/>
      <c r="D32" s="420">
        <f>ROUNDDOWN(D30+D31,0)</f>
        <v>45000000</v>
      </c>
      <c r="E32" s="416"/>
      <c r="F32" s="388"/>
      <c r="G32" s="421"/>
    </row>
    <row r="33" spans="1:9" ht="19.5" hidden="1" customHeight="1">
      <c r="A33" s="484" t="s">
        <v>1316</v>
      </c>
      <c r="B33" s="485"/>
      <c r="C33" s="486"/>
      <c r="D33" s="422">
        <v>0</v>
      </c>
      <c r="E33" s="416"/>
      <c r="F33" s="423"/>
    </row>
    <row r="34" spans="1:9" ht="19.5" hidden="1" customHeight="1">
      <c r="A34" s="484" t="s">
        <v>1317</v>
      </c>
      <c r="B34" s="485"/>
      <c r="C34" s="486"/>
      <c r="D34" s="422">
        <v>0</v>
      </c>
      <c r="E34" s="416"/>
      <c r="F34" s="423"/>
    </row>
    <row r="35" spans="1:9" ht="19.5" hidden="1" customHeight="1">
      <c r="A35" s="487" t="s">
        <v>1318</v>
      </c>
      <c r="B35" s="488"/>
      <c r="C35" s="489"/>
      <c r="D35" s="420">
        <f>D33+D34</f>
        <v>0</v>
      </c>
      <c r="E35" s="387"/>
      <c r="F35" s="424"/>
      <c r="G35" s="425"/>
    </row>
    <row r="36" spans="1:9" s="430" customFormat="1" ht="19.5" customHeight="1">
      <c r="A36" s="487" t="s">
        <v>1319</v>
      </c>
      <c r="B36" s="488"/>
      <c r="C36" s="489"/>
      <c r="D36" s="426">
        <f>D32+D35</f>
        <v>45000000</v>
      </c>
      <c r="E36" s="427"/>
      <c r="F36" s="428"/>
      <c r="G36" s="429"/>
      <c r="H36" s="365"/>
      <c r="I36" s="365"/>
    </row>
    <row r="37" spans="1:9" ht="30" customHeight="1"/>
    <row r="38" spans="1:9" ht="30" customHeight="1">
      <c r="D38" s="433"/>
    </row>
    <row r="39" spans="1:9" ht="30" customHeight="1"/>
    <row r="40" spans="1:9" ht="30" customHeight="1"/>
    <row r="41" spans="1:9" ht="30" customHeight="1"/>
    <row r="42" spans="1:9" ht="30" customHeight="1"/>
    <row r="43" spans="1:9" ht="30" customHeight="1"/>
    <row r="44" spans="1:9" ht="30" customHeight="1"/>
    <row r="45" spans="1:9" ht="30" customHeight="1"/>
    <row r="46" spans="1:9" ht="30" customHeight="1"/>
    <row r="47" spans="1:9" ht="30" customHeight="1"/>
    <row r="48" spans="1:9" ht="30" customHeight="1"/>
    <row r="49" ht="30" customHeight="1"/>
    <row r="50" ht="30" customHeight="1"/>
    <row r="51" ht="30" customHeight="1"/>
  </sheetData>
  <mergeCells count="17">
    <mergeCell ref="B10:B25"/>
    <mergeCell ref="A4:A25"/>
    <mergeCell ref="A29:C29"/>
    <mergeCell ref="A1:F1"/>
    <mergeCell ref="A3:B3"/>
    <mergeCell ref="B4:B6"/>
    <mergeCell ref="B7:B9"/>
    <mergeCell ref="A33:C33"/>
    <mergeCell ref="A34:C34"/>
    <mergeCell ref="A35:C35"/>
    <mergeCell ref="A36:C36"/>
    <mergeCell ref="A26:C26"/>
    <mergeCell ref="A27:C27"/>
    <mergeCell ref="A28:C28"/>
    <mergeCell ref="A30:C30"/>
    <mergeCell ref="A31:C31"/>
    <mergeCell ref="A32:C32"/>
  </mergeCells>
  <phoneticPr fontId="6" type="noConversion"/>
  <printOptions horizontalCentered="1"/>
  <pageMargins left="0.59055118110236227" right="0.39370078740157483" top="0.39370078740157483" bottom="0.39370078740157483" header="0.31496062992125984" footer="0.31496062992125984"/>
  <pageSetup paperSize="9" fitToHeight="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26DA8-7AF9-40C9-B3E2-3E0018E5EF5C}">
  <sheetPr>
    <pageSetUpPr fitToPage="1"/>
  </sheetPr>
  <dimension ref="A1:R32"/>
  <sheetViews>
    <sheetView showGridLines="0" view="pageBreakPreview" zoomScaleNormal="100" zoomScaleSheetLayoutView="100" workbookViewId="0">
      <pane xSplit="5" ySplit="4" topLeftCell="F5" activePane="bottomRight" state="frozen"/>
      <selection activeCell="B8" sqref="B8:D8"/>
      <selection pane="topRight" activeCell="B8" sqref="B8:D8"/>
      <selection pane="bottomLeft" activeCell="B8" sqref="B8:D8"/>
      <selection pane="bottomRight" activeCell="A3" sqref="A3:A4"/>
    </sheetView>
  </sheetViews>
  <sheetFormatPr defaultColWidth="9.85546875" defaultRowHeight="14.25"/>
  <cols>
    <col min="1" max="1" width="15.7109375" style="360" customWidth="1"/>
    <col min="2" max="2" width="17" style="361" customWidth="1"/>
    <col min="3" max="3" width="6" style="361" customWidth="1"/>
    <col min="4" max="4" width="4.5703125" style="361" customWidth="1"/>
    <col min="5" max="5" width="4.5703125" style="361" hidden="1" customWidth="1"/>
    <col min="6" max="11" width="10.42578125" style="361" customWidth="1"/>
    <col min="12" max="13" width="9.85546875" style="361"/>
    <col min="14" max="14" width="9" style="362" customWidth="1"/>
    <col min="15" max="15" width="9.85546875" style="361"/>
    <col min="16" max="18" width="9.85546875" style="363"/>
    <col min="19" max="256" width="9.85546875" style="361"/>
    <col min="257" max="257" width="20.140625" style="361" customWidth="1"/>
    <col min="258" max="258" width="18.7109375" style="361" customWidth="1"/>
    <col min="259" max="259" width="6" style="361" customWidth="1"/>
    <col min="260" max="260" width="4.5703125" style="361" customWidth="1"/>
    <col min="261" max="261" width="0" style="361" hidden="1" customWidth="1"/>
    <col min="262" max="270" width="11.7109375" style="361" customWidth="1"/>
    <col min="271" max="271" width="9.85546875" style="361"/>
    <col min="272" max="273" width="0" style="361" hidden="1" customWidth="1"/>
    <col min="274" max="512" width="9.85546875" style="361"/>
    <col min="513" max="513" width="20.140625" style="361" customWidth="1"/>
    <col min="514" max="514" width="18.7109375" style="361" customWidth="1"/>
    <col min="515" max="515" width="6" style="361" customWidth="1"/>
    <col min="516" max="516" width="4.5703125" style="361" customWidth="1"/>
    <col min="517" max="517" width="0" style="361" hidden="1" customWidth="1"/>
    <col min="518" max="526" width="11.7109375" style="361" customWidth="1"/>
    <col min="527" max="527" width="9.85546875" style="361"/>
    <col min="528" max="529" width="0" style="361" hidden="1" customWidth="1"/>
    <col min="530" max="768" width="9.85546875" style="361"/>
    <col min="769" max="769" width="20.140625" style="361" customWidth="1"/>
    <col min="770" max="770" width="18.7109375" style="361" customWidth="1"/>
    <col min="771" max="771" width="6" style="361" customWidth="1"/>
    <col min="772" max="772" width="4.5703125" style="361" customWidth="1"/>
    <col min="773" max="773" width="0" style="361" hidden="1" customWidth="1"/>
    <col min="774" max="782" width="11.7109375" style="361" customWidth="1"/>
    <col min="783" max="783" width="9.85546875" style="361"/>
    <col min="784" max="785" width="0" style="361" hidden="1" customWidth="1"/>
    <col min="786" max="1024" width="9.85546875" style="361"/>
    <col min="1025" max="1025" width="20.140625" style="361" customWidth="1"/>
    <col min="1026" max="1026" width="18.7109375" style="361" customWidth="1"/>
    <col min="1027" max="1027" width="6" style="361" customWidth="1"/>
    <col min="1028" max="1028" width="4.5703125" style="361" customWidth="1"/>
    <col min="1029" max="1029" width="0" style="361" hidden="1" customWidth="1"/>
    <col min="1030" max="1038" width="11.7109375" style="361" customWidth="1"/>
    <col min="1039" max="1039" width="9.85546875" style="361"/>
    <col min="1040" max="1041" width="0" style="361" hidden="1" customWidth="1"/>
    <col min="1042" max="1280" width="9.85546875" style="361"/>
    <col min="1281" max="1281" width="20.140625" style="361" customWidth="1"/>
    <col min="1282" max="1282" width="18.7109375" style="361" customWidth="1"/>
    <col min="1283" max="1283" width="6" style="361" customWidth="1"/>
    <col min="1284" max="1284" width="4.5703125" style="361" customWidth="1"/>
    <col min="1285" max="1285" width="0" style="361" hidden="1" customWidth="1"/>
    <col min="1286" max="1294" width="11.7109375" style="361" customWidth="1"/>
    <col min="1295" max="1295" width="9.85546875" style="361"/>
    <col min="1296" max="1297" width="0" style="361" hidden="1" customWidth="1"/>
    <col min="1298" max="1536" width="9.85546875" style="361"/>
    <col min="1537" max="1537" width="20.140625" style="361" customWidth="1"/>
    <col min="1538" max="1538" width="18.7109375" style="361" customWidth="1"/>
    <col min="1539" max="1539" width="6" style="361" customWidth="1"/>
    <col min="1540" max="1540" width="4.5703125" style="361" customWidth="1"/>
    <col min="1541" max="1541" width="0" style="361" hidden="1" customWidth="1"/>
    <col min="1542" max="1550" width="11.7109375" style="361" customWidth="1"/>
    <col min="1551" max="1551" width="9.85546875" style="361"/>
    <col min="1552" max="1553" width="0" style="361" hidden="1" customWidth="1"/>
    <col min="1554" max="1792" width="9.85546875" style="361"/>
    <col min="1793" max="1793" width="20.140625" style="361" customWidth="1"/>
    <col min="1794" max="1794" width="18.7109375" style="361" customWidth="1"/>
    <col min="1795" max="1795" width="6" style="361" customWidth="1"/>
    <col min="1796" max="1796" width="4.5703125" style="361" customWidth="1"/>
    <col min="1797" max="1797" width="0" style="361" hidden="1" customWidth="1"/>
    <col min="1798" max="1806" width="11.7109375" style="361" customWidth="1"/>
    <col min="1807" max="1807" width="9.85546875" style="361"/>
    <col min="1808" max="1809" width="0" style="361" hidden="1" customWidth="1"/>
    <col min="1810" max="2048" width="9.85546875" style="361"/>
    <col min="2049" max="2049" width="20.140625" style="361" customWidth="1"/>
    <col min="2050" max="2050" width="18.7109375" style="361" customWidth="1"/>
    <col min="2051" max="2051" width="6" style="361" customWidth="1"/>
    <col min="2052" max="2052" width="4.5703125" style="361" customWidth="1"/>
    <col min="2053" max="2053" width="0" style="361" hidden="1" customWidth="1"/>
    <col min="2054" max="2062" width="11.7109375" style="361" customWidth="1"/>
    <col min="2063" max="2063" width="9.85546875" style="361"/>
    <col min="2064" max="2065" width="0" style="361" hidden="1" customWidth="1"/>
    <col min="2066" max="2304" width="9.85546875" style="361"/>
    <col min="2305" max="2305" width="20.140625" style="361" customWidth="1"/>
    <col min="2306" max="2306" width="18.7109375" style="361" customWidth="1"/>
    <col min="2307" max="2307" width="6" style="361" customWidth="1"/>
    <col min="2308" max="2308" width="4.5703125" style="361" customWidth="1"/>
    <col min="2309" max="2309" width="0" style="361" hidden="1" customWidth="1"/>
    <col min="2310" max="2318" width="11.7109375" style="361" customWidth="1"/>
    <col min="2319" max="2319" width="9.85546875" style="361"/>
    <col min="2320" max="2321" width="0" style="361" hidden="1" customWidth="1"/>
    <col min="2322" max="2560" width="9.85546875" style="361"/>
    <col min="2561" max="2561" width="20.140625" style="361" customWidth="1"/>
    <col min="2562" max="2562" width="18.7109375" style="361" customWidth="1"/>
    <col min="2563" max="2563" width="6" style="361" customWidth="1"/>
    <col min="2564" max="2564" width="4.5703125" style="361" customWidth="1"/>
    <col min="2565" max="2565" width="0" style="361" hidden="1" customWidth="1"/>
    <col min="2566" max="2574" width="11.7109375" style="361" customWidth="1"/>
    <col min="2575" max="2575" width="9.85546875" style="361"/>
    <col min="2576" max="2577" width="0" style="361" hidden="1" customWidth="1"/>
    <col min="2578" max="2816" width="9.85546875" style="361"/>
    <col min="2817" max="2817" width="20.140625" style="361" customWidth="1"/>
    <col min="2818" max="2818" width="18.7109375" style="361" customWidth="1"/>
    <col min="2819" max="2819" width="6" style="361" customWidth="1"/>
    <col min="2820" max="2820" width="4.5703125" style="361" customWidth="1"/>
    <col min="2821" max="2821" width="0" style="361" hidden="1" customWidth="1"/>
    <col min="2822" max="2830" width="11.7109375" style="361" customWidth="1"/>
    <col min="2831" max="2831" width="9.85546875" style="361"/>
    <col min="2832" max="2833" width="0" style="361" hidden="1" customWidth="1"/>
    <col min="2834" max="3072" width="9.85546875" style="361"/>
    <col min="3073" max="3073" width="20.140625" style="361" customWidth="1"/>
    <col min="3074" max="3074" width="18.7109375" style="361" customWidth="1"/>
    <col min="3075" max="3075" width="6" style="361" customWidth="1"/>
    <col min="3076" max="3076" width="4.5703125" style="361" customWidth="1"/>
    <col min="3077" max="3077" width="0" style="361" hidden="1" customWidth="1"/>
    <col min="3078" max="3086" width="11.7109375" style="361" customWidth="1"/>
    <col min="3087" max="3087" width="9.85546875" style="361"/>
    <col min="3088" max="3089" width="0" style="361" hidden="1" customWidth="1"/>
    <col min="3090" max="3328" width="9.85546875" style="361"/>
    <col min="3329" max="3329" width="20.140625" style="361" customWidth="1"/>
    <col min="3330" max="3330" width="18.7109375" style="361" customWidth="1"/>
    <col min="3331" max="3331" width="6" style="361" customWidth="1"/>
    <col min="3332" max="3332" width="4.5703125" style="361" customWidth="1"/>
    <col min="3333" max="3333" width="0" style="361" hidden="1" customWidth="1"/>
    <col min="3334" max="3342" width="11.7109375" style="361" customWidth="1"/>
    <col min="3343" max="3343" width="9.85546875" style="361"/>
    <col min="3344" max="3345" width="0" style="361" hidden="1" customWidth="1"/>
    <col min="3346" max="3584" width="9.85546875" style="361"/>
    <col min="3585" max="3585" width="20.140625" style="361" customWidth="1"/>
    <col min="3586" max="3586" width="18.7109375" style="361" customWidth="1"/>
    <col min="3587" max="3587" width="6" style="361" customWidth="1"/>
    <col min="3588" max="3588" width="4.5703125" style="361" customWidth="1"/>
    <col min="3589" max="3589" width="0" style="361" hidden="1" customWidth="1"/>
    <col min="3590" max="3598" width="11.7109375" style="361" customWidth="1"/>
    <col min="3599" max="3599" width="9.85546875" style="361"/>
    <col min="3600" max="3601" width="0" style="361" hidden="1" customWidth="1"/>
    <col min="3602" max="3840" width="9.85546875" style="361"/>
    <col min="3841" max="3841" width="20.140625" style="361" customWidth="1"/>
    <col min="3842" max="3842" width="18.7109375" style="361" customWidth="1"/>
    <col min="3843" max="3843" width="6" style="361" customWidth="1"/>
    <col min="3844" max="3844" width="4.5703125" style="361" customWidth="1"/>
    <col min="3845" max="3845" width="0" style="361" hidden="1" customWidth="1"/>
    <col min="3846" max="3854" width="11.7109375" style="361" customWidth="1"/>
    <col min="3855" max="3855" width="9.85546875" style="361"/>
    <col min="3856" max="3857" width="0" style="361" hidden="1" customWidth="1"/>
    <col min="3858" max="4096" width="9.85546875" style="361"/>
    <col min="4097" max="4097" width="20.140625" style="361" customWidth="1"/>
    <col min="4098" max="4098" width="18.7109375" style="361" customWidth="1"/>
    <col min="4099" max="4099" width="6" style="361" customWidth="1"/>
    <col min="4100" max="4100" width="4.5703125" style="361" customWidth="1"/>
    <col min="4101" max="4101" width="0" style="361" hidden="1" customWidth="1"/>
    <col min="4102" max="4110" width="11.7109375" style="361" customWidth="1"/>
    <col min="4111" max="4111" width="9.85546875" style="361"/>
    <col min="4112" max="4113" width="0" style="361" hidden="1" customWidth="1"/>
    <col min="4114" max="4352" width="9.85546875" style="361"/>
    <col min="4353" max="4353" width="20.140625" style="361" customWidth="1"/>
    <col min="4354" max="4354" width="18.7109375" style="361" customWidth="1"/>
    <col min="4355" max="4355" width="6" style="361" customWidth="1"/>
    <col min="4356" max="4356" width="4.5703125" style="361" customWidth="1"/>
    <col min="4357" max="4357" width="0" style="361" hidden="1" customWidth="1"/>
    <col min="4358" max="4366" width="11.7109375" style="361" customWidth="1"/>
    <col min="4367" max="4367" width="9.85546875" style="361"/>
    <col min="4368" max="4369" width="0" style="361" hidden="1" customWidth="1"/>
    <col min="4370" max="4608" width="9.85546875" style="361"/>
    <col min="4609" max="4609" width="20.140625" style="361" customWidth="1"/>
    <col min="4610" max="4610" width="18.7109375" style="361" customWidth="1"/>
    <col min="4611" max="4611" width="6" style="361" customWidth="1"/>
    <col min="4612" max="4612" width="4.5703125" style="361" customWidth="1"/>
    <col min="4613" max="4613" width="0" style="361" hidden="1" customWidth="1"/>
    <col min="4614" max="4622" width="11.7109375" style="361" customWidth="1"/>
    <col min="4623" max="4623" width="9.85546875" style="361"/>
    <col min="4624" max="4625" width="0" style="361" hidden="1" customWidth="1"/>
    <col min="4626" max="4864" width="9.85546875" style="361"/>
    <col min="4865" max="4865" width="20.140625" style="361" customWidth="1"/>
    <col min="4866" max="4866" width="18.7109375" style="361" customWidth="1"/>
    <col min="4867" max="4867" width="6" style="361" customWidth="1"/>
    <col min="4868" max="4868" width="4.5703125" style="361" customWidth="1"/>
    <col min="4869" max="4869" width="0" style="361" hidden="1" customWidth="1"/>
    <col min="4870" max="4878" width="11.7109375" style="361" customWidth="1"/>
    <col min="4879" max="4879" width="9.85546875" style="361"/>
    <col min="4880" max="4881" width="0" style="361" hidden="1" customWidth="1"/>
    <col min="4882" max="5120" width="9.85546875" style="361"/>
    <col min="5121" max="5121" width="20.140625" style="361" customWidth="1"/>
    <col min="5122" max="5122" width="18.7109375" style="361" customWidth="1"/>
    <col min="5123" max="5123" width="6" style="361" customWidth="1"/>
    <col min="5124" max="5124" width="4.5703125" style="361" customWidth="1"/>
    <col min="5125" max="5125" width="0" style="361" hidden="1" customWidth="1"/>
    <col min="5126" max="5134" width="11.7109375" style="361" customWidth="1"/>
    <col min="5135" max="5135" width="9.85546875" style="361"/>
    <col min="5136" max="5137" width="0" style="361" hidden="1" customWidth="1"/>
    <col min="5138" max="5376" width="9.85546875" style="361"/>
    <col min="5377" max="5377" width="20.140625" style="361" customWidth="1"/>
    <col min="5378" max="5378" width="18.7109375" style="361" customWidth="1"/>
    <col min="5379" max="5379" width="6" style="361" customWidth="1"/>
    <col min="5380" max="5380" width="4.5703125" style="361" customWidth="1"/>
    <col min="5381" max="5381" width="0" style="361" hidden="1" customWidth="1"/>
    <col min="5382" max="5390" width="11.7109375" style="361" customWidth="1"/>
    <col min="5391" max="5391" width="9.85546875" style="361"/>
    <col min="5392" max="5393" width="0" style="361" hidden="1" customWidth="1"/>
    <col min="5394" max="5632" width="9.85546875" style="361"/>
    <col min="5633" max="5633" width="20.140625" style="361" customWidth="1"/>
    <col min="5634" max="5634" width="18.7109375" style="361" customWidth="1"/>
    <col min="5635" max="5635" width="6" style="361" customWidth="1"/>
    <col min="5636" max="5636" width="4.5703125" style="361" customWidth="1"/>
    <col min="5637" max="5637" width="0" style="361" hidden="1" customWidth="1"/>
    <col min="5638" max="5646" width="11.7109375" style="361" customWidth="1"/>
    <col min="5647" max="5647" width="9.85546875" style="361"/>
    <col min="5648" max="5649" width="0" style="361" hidden="1" customWidth="1"/>
    <col min="5650" max="5888" width="9.85546875" style="361"/>
    <col min="5889" max="5889" width="20.140625" style="361" customWidth="1"/>
    <col min="5890" max="5890" width="18.7109375" style="361" customWidth="1"/>
    <col min="5891" max="5891" width="6" style="361" customWidth="1"/>
    <col min="5892" max="5892" width="4.5703125" style="361" customWidth="1"/>
    <col min="5893" max="5893" width="0" style="361" hidden="1" customWidth="1"/>
    <col min="5894" max="5902" width="11.7109375" style="361" customWidth="1"/>
    <col min="5903" max="5903" width="9.85546875" style="361"/>
    <col min="5904" max="5905" width="0" style="361" hidden="1" customWidth="1"/>
    <col min="5906" max="6144" width="9.85546875" style="361"/>
    <col min="6145" max="6145" width="20.140625" style="361" customWidth="1"/>
    <col min="6146" max="6146" width="18.7109375" style="361" customWidth="1"/>
    <col min="6147" max="6147" width="6" style="361" customWidth="1"/>
    <col min="6148" max="6148" width="4.5703125" style="361" customWidth="1"/>
    <col min="6149" max="6149" width="0" style="361" hidden="1" customWidth="1"/>
    <col min="6150" max="6158" width="11.7109375" style="361" customWidth="1"/>
    <col min="6159" max="6159" width="9.85546875" style="361"/>
    <col min="6160" max="6161" width="0" style="361" hidden="1" customWidth="1"/>
    <col min="6162" max="6400" width="9.85546875" style="361"/>
    <col min="6401" max="6401" width="20.140625" style="361" customWidth="1"/>
    <col min="6402" max="6402" width="18.7109375" style="361" customWidth="1"/>
    <col min="6403" max="6403" width="6" style="361" customWidth="1"/>
    <col min="6404" max="6404" width="4.5703125" style="361" customWidth="1"/>
    <col min="6405" max="6405" width="0" style="361" hidden="1" customWidth="1"/>
    <col min="6406" max="6414" width="11.7109375" style="361" customWidth="1"/>
    <col min="6415" max="6415" width="9.85546875" style="361"/>
    <col min="6416" max="6417" width="0" style="361" hidden="1" customWidth="1"/>
    <col min="6418" max="6656" width="9.85546875" style="361"/>
    <col min="6657" max="6657" width="20.140625" style="361" customWidth="1"/>
    <col min="6658" max="6658" width="18.7109375" style="361" customWidth="1"/>
    <col min="6659" max="6659" width="6" style="361" customWidth="1"/>
    <col min="6660" max="6660" width="4.5703125" style="361" customWidth="1"/>
    <col min="6661" max="6661" width="0" style="361" hidden="1" customWidth="1"/>
    <col min="6662" max="6670" width="11.7109375" style="361" customWidth="1"/>
    <col min="6671" max="6671" width="9.85546875" style="361"/>
    <col min="6672" max="6673" width="0" style="361" hidden="1" customWidth="1"/>
    <col min="6674" max="6912" width="9.85546875" style="361"/>
    <col min="6913" max="6913" width="20.140625" style="361" customWidth="1"/>
    <col min="6914" max="6914" width="18.7109375" style="361" customWidth="1"/>
    <col min="6915" max="6915" width="6" style="361" customWidth="1"/>
    <col min="6916" max="6916" width="4.5703125" style="361" customWidth="1"/>
    <col min="6917" max="6917" width="0" style="361" hidden="1" customWidth="1"/>
    <col min="6918" max="6926" width="11.7109375" style="361" customWidth="1"/>
    <col min="6927" max="6927" width="9.85546875" style="361"/>
    <col min="6928" max="6929" width="0" style="361" hidden="1" customWidth="1"/>
    <col min="6930" max="7168" width="9.85546875" style="361"/>
    <col min="7169" max="7169" width="20.140625" style="361" customWidth="1"/>
    <col min="7170" max="7170" width="18.7109375" style="361" customWidth="1"/>
    <col min="7171" max="7171" width="6" style="361" customWidth="1"/>
    <col min="7172" max="7172" width="4.5703125" style="361" customWidth="1"/>
    <col min="7173" max="7173" width="0" style="361" hidden="1" customWidth="1"/>
    <col min="7174" max="7182" width="11.7109375" style="361" customWidth="1"/>
    <col min="7183" max="7183" width="9.85546875" style="361"/>
    <col min="7184" max="7185" width="0" style="361" hidden="1" customWidth="1"/>
    <col min="7186" max="7424" width="9.85546875" style="361"/>
    <col min="7425" max="7425" width="20.140625" style="361" customWidth="1"/>
    <col min="7426" max="7426" width="18.7109375" style="361" customWidth="1"/>
    <col min="7427" max="7427" width="6" style="361" customWidth="1"/>
    <col min="7428" max="7428" width="4.5703125" style="361" customWidth="1"/>
    <col min="7429" max="7429" width="0" style="361" hidden="1" customWidth="1"/>
    <col min="7430" max="7438" width="11.7109375" style="361" customWidth="1"/>
    <col min="7439" max="7439" width="9.85546875" style="361"/>
    <col min="7440" max="7441" width="0" style="361" hidden="1" customWidth="1"/>
    <col min="7442" max="7680" width="9.85546875" style="361"/>
    <col min="7681" max="7681" width="20.140625" style="361" customWidth="1"/>
    <col min="7682" max="7682" width="18.7109375" style="361" customWidth="1"/>
    <col min="7683" max="7683" width="6" style="361" customWidth="1"/>
    <col min="7684" max="7684" width="4.5703125" style="361" customWidth="1"/>
    <col min="7685" max="7685" width="0" style="361" hidden="1" customWidth="1"/>
    <col min="7686" max="7694" width="11.7109375" style="361" customWidth="1"/>
    <col min="7695" max="7695" width="9.85546875" style="361"/>
    <col min="7696" max="7697" width="0" style="361" hidden="1" customWidth="1"/>
    <col min="7698" max="7936" width="9.85546875" style="361"/>
    <col min="7937" max="7937" width="20.140625" style="361" customWidth="1"/>
    <col min="7938" max="7938" width="18.7109375" style="361" customWidth="1"/>
    <col min="7939" max="7939" width="6" style="361" customWidth="1"/>
    <col min="7940" max="7940" width="4.5703125" style="361" customWidth="1"/>
    <col min="7941" max="7941" width="0" style="361" hidden="1" customWidth="1"/>
    <col min="7942" max="7950" width="11.7109375" style="361" customWidth="1"/>
    <col min="7951" max="7951" width="9.85546875" style="361"/>
    <col min="7952" max="7953" width="0" style="361" hidden="1" customWidth="1"/>
    <col min="7954" max="8192" width="9.85546875" style="361"/>
    <col min="8193" max="8193" width="20.140625" style="361" customWidth="1"/>
    <col min="8194" max="8194" width="18.7109375" style="361" customWidth="1"/>
    <col min="8195" max="8195" width="6" style="361" customWidth="1"/>
    <col min="8196" max="8196" width="4.5703125" style="361" customWidth="1"/>
    <col min="8197" max="8197" width="0" style="361" hidden="1" customWidth="1"/>
    <col min="8198" max="8206" width="11.7109375" style="361" customWidth="1"/>
    <col min="8207" max="8207" width="9.85546875" style="361"/>
    <col min="8208" max="8209" width="0" style="361" hidden="1" customWidth="1"/>
    <col min="8210" max="8448" width="9.85546875" style="361"/>
    <col min="8449" max="8449" width="20.140625" style="361" customWidth="1"/>
    <col min="8450" max="8450" width="18.7109375" style="361" customWidth="1"/>
    <col min="8451" max="8451" width="6" style="361" customWidth="1"/>
    <col min="8452" max="8452" width="4.5703125" style="361" customWidth="1"/>
    <col min="8453" max="8453" width="0" style="361" hidden="1" customWidth="1"/>
    <col min="8454" max="8462" width="11.7109375" style="361" customWidth="1"/>
    <col min="8463" max="8463" width="9.85546875" style="361"/>
    <col min="8464" max="8465" width="0" style="361" hidden="1" customWidth="1"/>
    <col min="8466" max="8704" width="9.85546875" style="361"/>
    <col min="8705" max="8705" width="20.140625" style="361" customWidth="1"/>
    <col min="8706" max="8706" width="18.7109375" style="361" customWidth="1"/>
    <col min="8707" max="8707" width="6" style="361" customWidth="1"/>
    <col min="8708" max="8708" width="4.5703125" style="361" customWidth="1"/>
    <col min="8709" max="8709" width="0" style="361" hidden="1" customWidth="1"/>
    <col min="8710" max="8718" width="11.7109375" style="361" customWidth="1"/>
    <col min="8719" max="8719" width="9.85546875" style="361"/>
    <col min="8720" max="8721" width="0" style="361" hidden="1" customWidth="1"/>
    <col min="8722" max="8960" width="9.85546875" style="361"/>
    <col min="8961" max="8961" width="20.140625" style="361" customWidth="1"/>
    <col min="8962" max="8962" width="18.7109375" style="361" customWidth="1"/>
    <col min="8963" max="8963" width="6" style="361" customWidth="1"/>
    <col min="8964" max="8964" width="4.5703125" style="361" customWidth="1"/>
    <col min="8965" max="8965" width="0" style="361" hidden="1" customWidth="1"/>
    <col min="8966" max="8974" width="11.7109375" style="361" customWidth="1"/>
    <col min="8975" max="8975" width="9.85546875" style="361"/>
    <col min="8976" max="8977" width="0" style="361" hidden="1" customWidth="1"/>
    <col min="8978" max="9216" width="9.85546875" style="361"/>
    <col min="9217" max="9217" width="20.140625" style="361" customWidth="1"/>
    <col min="9218" max="9218" width="18.7109375" style="361" customWidth="1"/>
    <col min="9219" max="9219" width="6" style="361" customWidth="1"/>
    <col min="9220" max="9220" width="4.5703125" style="361" customWidth="1"/>
    <col min="9221" max="9221" width="0" style="361" hidden="1" customWidth="1"/>
    <col min="9222" max="9230" width="11.7109375" style="361" customWidth="1"/>
    <col min="9231" max="9231" width="9.85546875" style="361"/>
    <col min="9232" max="9233" width="0" style="361" hidden="1" customWidth="1"/>
    <col min="9234" max="9472" width="9.85546875" style="361"/>
    <col min="9473" max="9473" width="20.140625" style="361" customWidth="1"/>
    <col min="9474" max="9474" width="18.7109375" style="361" customWidth="1"/>
    <col min="9475" max="9475" width="6" style="361" customWidth="1"/>
    <col min="9476" max="9476" width="4.5703125" style="361" customWidth="1"/>
    <col min="9477" max="9477" width="0" style="361" hidden="1" customWidth="1"/>
    <col min="9478" max="9486" width="11.7109375" style="361" customWidth="1"/>
    <col min="9487" max="9487" width="9.85546875" style="361"/>
    <col min="9488" max="9489" width="0" style="361" hidden="1" customWidth="1"/>
    <col min="9490" max="9728" width="9.85546875" style="361"/>
    <col min="9729" max="9729" width="20.140625" style="361" customWidth="1"/>
    <col min="9730" max="9730" width="18.7109375" style="361" customWidth="1"/>
    <col min="9731" max="9731" width="6" style="361" customWidth="1"/>
    <col min="9732" max="9732" width="4.5703125" style="361" customWidth="1"/>
    <col min="9733" max="9733" width="0" style="361" hidden="1" customWidth="1"/>
    <col min="9734" max="9742" width="11.7109375" style="361" customWidth="1"/>
    <col min="9743" max="9743" width="9.85546875" style="361"/>
    <col min="9744" max="9745" width="0" style="361" hidden="1" customWidth="1"/>
    <col min="9746" max="9984" width="9.85546875" style="361"/>
    <col min="9985" max="9985" width="20.140625" style="361" customWidth="1"/>
    <col min="9986" max="9986" width="18.7109375" style="361" customWidth="1"/>
    <col min="9987" max="9987" width="6" style="361" customWidth="1"/>
    <col min="9988" max="9988" width="4.5703125" style="361" customWidth="1"/>
    <col min="9989" max="9989" width="0" style="361" hidden="1" customWidth="1"/>
    <col min="9990" max="9998" width="11.7109375" style="361" customWidth="1"/>
    <col min="9999" max="9999" width="9.85546875" style="361"/>
    <col min="10000" max="10001" width="0" style="361" hidden="1" customWidth="1"/>
    <col min="10002" max="10240" width="9.85546875" style="361"/>
    <col min="10241" max="10241" width="20.140625" style="361" customWidth="1"/>
    <col min="10242" max="10242" width="18.7109375" style="361" customWidth="1"/>
    <col min="10243" max="10243" width="6" style="361" customWidth="1"/>
    <col min="10244" max="10244" width="4.5703125" style="361" customWidth="1"/>
    <col min="10245" max="10245" width="0" style="361" hidden="1" customWidth="1"/>
    <col min="10246" max="10254" width="11.7109375" style="361" customWidth="1"/>
    <col min="10255" max="10255" width="9.85546875" style="361"/>
    <col min="10256" max="10257" width="0" style="361" hidden="1" customWidth="1"/>
    <col min="10258" max="10496" width="9.85546875" style="361"/>
    <col min="10497" max="10497" width="20.140625" style="361" customWidth="1"/>
    <col min="10498" max="10498" width="18.7109375" style="361" customWidth="1"/>
    <col min="10499" max="10499" width="6" style="361" customWidth="1"/>
    <col min="10500" max="10500" width="4.5703125" style="361" customWidth="1"/>
    <col min="10501" max="10501" width="0" style="361" hidden="1" customWidth="1"/>
    <col min="10502" max="10510" width="11.7109375" style="361" customWidth="1"/>
    <col min="10511" max="10511" width="9.85546875" style="361"/>
    <col min="10512" max="10513" width="0" style="361" hidden="1" customWidth="1"/>
    <col min="10514" max="10752" width="9.85546875" style="361"/>
    <col min="10753" max="10753" width="20.140625" style="361" customWidth="1"/>
    <col min="10754" max="10754" width="18.7109375" style="361" customWidth="1"/>
    <col min="10755" max="10755" width="6" style="361" customWidth="1"/>
    <col min="10756" max="10756" width="4.5703125" style="361" customWidth="1"/>
    <col min="10757" max="10757" width="0" style="361" hidden="1" customWidth="1"/>
    <col min="10758" max="10766" width="11.7109375" style="361" customWidth="1"/>
    <col min="10767" max="10767" width="9.85546875" style="361"/>
    <col min="10768" max="10769" width="0" style="361" hidden="1" customWidth="1"/>
    <col min="10770" max="11008" width="9.85546875" style="361"/>
    <col min="11009" max="11009" width="20.140625" style="361" customWidth="1"/>
    <col min="11010" max="11010" width="18.7109375" style="361" customWidth="1"/>
    <col min="11011" max="11011" width="6" style="361" customWidth="1"/>
    <col min="11012" max="11012" width="4.5703125" style="361" customWidth="1"/>
    <col min="11013" max="11013" width="0" style="361" hidden="1" customWidth="1"/>
    <col min="11014" max="11022" width="11.7109375" style="361" customWidth="1"/>
    <col min="11023" max="11023" width="9.85546875" style="361"/>
    <col min="11024" max="11025" width="0" style="361" hidden="1" customWidth="1"/>
    <col min="11026" max="11264" width="9.85546875" style="361"/>
    <col min="11265" max="11265" width="20.140625" style="361" customWidth="1"/>
    <col min="11266" max="11266" width="18.7109375" style="361" customWidth="1"/>
    <col min="11267" max="11267" width="6" style="361" customWidth="1"/>
    <col min="11268" max="11268" width="4.5703125" style="361" customWidth="1"/>
    <col min="11269" max="11269" width="0" style="361" hidden="1" customWidth="1"/>
    <col min="11270" max="11278" width="11.7109375" style="361" customWidth="1"/>
    <col min="11279" max="11279" width="9.85546875" style="361"/>
    <col min="11280" max="11281" width="0" style="361" hidden="1" customWidth="1"/>
    <col min="11282" max="11520" width="9.85546875" style="361"/>
    <col min="11521" max="11521" width="20.140625" style="361" customWidth="1"/>
    <col min="11522" max="11522" width="18.7109375" style="361" customWidth="1"/>
    <col min="11523" max="11523" width="6" style="361" customWidth="1"/>
    <col min="11524" max="11524" width="4.5703125" style="361" customWidth="1"/>
    <col min="11525" max="11525" width="0" style="361" hidden="1" customWidth="1"/>
    <col min="11526" max="11534" width="11.7109375" style="361" customWidth="1"/>
    <col min="11535" max="11535" width="9.85546875" style="361"/>
    <col min="11536" max="11537" width="0" style="361" hidden="1" customWidth="1"/>
    <col min="11538" max="11776" width="9.85546875" style="361"/>
    <col min="11777" max="11777" width="20.140625" style="361" customWidth="1"/>
    <col min="11778" max="11778" width="18.7109375" style="361" customWidth="1"/>
    <col min="11779" max="11779" width="6" style="361" customWidth="1"/>
    <col min="11780" max="11780" width="4.5703125" style="361" customWidth="1"/>
    <col min="11781" max="11781" width="0" style="361" hidden="1" customWidth="1"/>
    <col min="11782" max="11790" width="11.7109375" style="361" customWidth="1"/>
    <col min="11791" max="11791" width="9.85546875" style="361"/>
    <col min="11792" max="11793" width="0" style="361" hidden="1" customWidth="1"/>
    <col min="11794" max="12032" width="9.85546875" style="361"/>
    <col min="12033" max="12033" width="20.140625" style="361" customWidth="1"/>
    <col min="12034" max="12034" width="18.7109375" style="361" customWidth="1"/>
    <col min="12035" max="12035" width="6" style="361" customWidth="1"/>
    <col min="12036" max="12036" width="4.5703125" style="361" customWidth="1"/>
    <col min="12037" max="12037" width="0" style="361" hidden="1" customWidth="1"/>
    <col min="12038" max="12046" width="11.7109375" style="361" customWidth="1"/>
    <col min="12047" max="12047" width="9.85546875" style="361"/>
    <col min="12048" max="12049" width="0" style="361" hidden="1" customWidth="1"/>
    <col min="12050" max="12288" width="9.85546875" style="361"/>
    <col min="12289" max="12289" width="20.140625" style="361" customWidth="1"/>
    <col min="12290" max="12290" width="18.7109375" style="361" customWidth="1"/>
    <col min="12291" max="12291" width="6" style="361" customWidth="1"/>
    <col min="12292" max="12292" width="4.5703125" style="361" customWidth="1"/>
    <col min="12293" max="12293" width="0" style="361" hidden="1" customWidth="1"/>
    <col min="12294" max="12302" width="11.7109375" style="361" customWidth="1"/>
    <col min="12303" max="12303" width="9.85546875" style="361"/>
    <col min="12304" max="12305" width="0" style="361" hidden="1" customWidth="1"/>
    <col min="12306" max="12544" width="9.85546875" style="361"/>
    <col min="12545" max="12545" width="20.140625" style="361" customWidth="1"/>
    <col min="12546" max="12546" width="18.7109375" style="361" customWidth="1"/>
    <col min="12547" max="12547" width="6" style="361" customWidth="1"/>
    <col min="12548" max="12548" width="4.5703125" style="361" customWidth="1"/>
    <col min="12549" max="12549" width="0" style="361" hidden="1" customWidth="1"/>
    <col min="12550" max="12558" width="11.7109375" style="361" customWidth="1"/>
    <col min="12559" max="12559" width="9.85546875" style="361"/>
    <col min="12560" max="12561" width="0" style="361" hidden="1" customWidth="1"/>
    <col min="12562" max="12800" width="9.85546875" style="361"/>
    <col min="12801" max="12801" width="20.140625" style="361" customWidth="1"/>
    <col min="12802" max="12802" width="18.7109375" style="361" customWidth="1"/>
    <col min="12803" max="12803" width="6" style="361" customWidth="1"/>
    <col min="12804" max="12804" width="4.5703125" style="361" customWidth="1"/>
    <col min="12805" max="12805" width="0" style="361" hidden="1" customWidth="1"/>
    <col min="12806" max="12814" width="11.7109375" style="361" customWidth="1"/>
    <col min="12815" max="12815" width="9.85546875" style="361"/>
    <col min="12816" max="12817" width="0" style="361" hidden="1" customWidth="1"/>
    <col min="12818" max="13056" width="9.85546875" style="361"/>
    <col min="13057" max="13057" width="20.140625" style="361" customWidth="1"/>
    <col min="13058" max="13058" width="18.7109375" style="361" customWidth="1"/>
    <col min="13059" max="13059" width="6" style="361" customWidth="1"/>
    <col min="13060" max="13060" width="4.5703125" style="361" customWidth="1"/>
    <col min="13061" max="13061" width="0" style="361" hidden="1" customWidth="1"/>
    <col min="13062" max="13070" width="11.7109375" style="361" customWidth="1"/>
    <col min="13071" max="13071" width="9.85546875" style="361"/>
    <col min="13072" max="13073" width="0" style="361" hidden="1" customWidth="1"/>
    <col min="13074" max="13312" width="9.85546875" style="361"/>
    <col min="13313" max="13313" width="20.140625" style="361" customWidth="1"/>
    <col min="13314" max="13314" width="18.7109375" style="361" customWidth="1"/>
    <col min="13315" max="13315" width="6" style="361" customWidth="1"/>
    <col min="13316" max="13316" width="4.5703125" style="361" customWidth="1"/>
    <col min="13317" max="13317" width="0" style="361" hidden="1" customWidth="1"/>
    <col min="13318" max="13326" width="11.7109375" style="361" customWidth="1"/>
    <col min="13327" max="13327" width="9.85546875" style="361"/>
    <col min="13328" max="13329" width="0" style="361" hidden="1" customWidth="1"/>
    <col min="13330" max="13568" width="9.85546875" style="361"/>
    <col min="13569" max="13569" width="20.140625" style="361" customWidth="1"/>
    <col min="13570" max="13570" width="18.7109375" style="361" customWidth="1"/>
    <col min="13571" max="13571" width="6" style="361" customWidth="1"/>
    <col min="13572" max="13572" width="4.5703125" style="361" customWidth="1"/>
    <col min="13573" max="13573" width="0" style="361" hidden="1" customWidth="1"/>
    <col min="13574" max="13582" width="11.7109375" style="361" customWidth="1"/>
    <col min="13583" max="13583" width="9.85546875" style="361"/>
    <col min="13584" max="13585" width="0" style="361" hidden="1" customWidth="1"/>
    <col min="13586" max="13824" width="9.85546875" style="361"/>
    <col min="13825" max="13825" width="20.140625" style="361" customWidth="1"/>
    <col min="13826" max="13826" width="18.7109375" style="361" customWidth="1"/>
    <col min="13827" max="13827" width="6" style="361" customWidth="1"/>
    <col min="13828" max="13828" width="4.5703125" style="361" customWidth="1"/>
    <col min="13829" max="13829" width="0" style="361" hidden="1" customWidth="1"/>
    <col min="13830" max="13838" width="11.7109375" style="361" customWidth="1"/>
    <col min="13839" max="13839" width="9.85546875" style="361"/>
    <col min="13840" max="13841" width="0" style="361" hidden="1" customWidth="1"/>
    <col min="13842" max="14080" width="9.85546875" style="361"/>
    <col min="14081" max="14081" width="20.140625" style="361" customWidth="1"/>
    <col min="14082" max="14082" width="18.7109375" style="361" customWidth="1"/>
    <col min="14083" max="14083" width="6" style="361" customWidth="1"/>
    <col min="14084" max="14084" width="4.5703125" style="361" customWidth="1"/>
    <col min="14085" max="14085" width="0" style="361" hidden="1" customWidth="1"/>
    <col min="14086" max="14094" width="11.7109375" style="361" customWidth="1"/>
    <col min="14095" max="14095" width="9.85546875" style="361"/>
    <col min="14096" max="14097" width="0" style="361" hidden="1" customWidth="1"/>
    <col min="14098" max="14336" width="9.85546875" style="361"/>
    <col min="14337" max="14337" width="20.140625" style="361" customWidth="1"/>
    <col min="14338" max="14338" width="18.7109375" style="361" customWidth="1"/>
    <col min="14339" max="14339" width="6" style="361" customWidth="1"/>
    <col min="14340" max="14340" width="4.5703125" style="361" customWidth="1"/>
    <col min="14341" max="14341" width="0" style="361" hidden="1" customWidth="1"/>
    <col min="14342" max="14350" width="11.7109375" style="361" customWidth="1"/>
    <col min="14351" max="14351" width="9.85546875" style="361"/>
    <col min="14352" max="14353" width="0" style="361" hidden="1" customWidth="1"/>
    <col min="14354" max="14592" width="9.85546875" style="361"/>
    <col min="14593" max="14593" width="20.140625" style="361" customWidth="1"/>
    <col min="14594" max="14594" width="18.7109375" style="361" customWidth="1"/>
    <col min="14595" max="14595" width="6" style="361" customWidth="1"/>
    <col min="14596" max="14596" width="4.5703125" style="361" customWidth="1"/>
    <col min="14597" max="14597" width="0" style="361" hidden="1" customWidth="1"/>
    <col min="14598" max="14606" width="11.7109375" style="361" customWidth="1"/>
    <col min="14607" max="14607" width="9.85546875" style="361"/>
    <col min="14608" max="14609" width="0" style="361" hidden="1" customWidth="1"/>
    <col min="14610" max="14848" width="9.85546875" style="361"/>
    <col min="14849" max="14849" width="20.140625" style="361" customWidth="1"/>
    <col min="14850" max="14850" width="18.7109375" style="361" customWidth="1"/>
    <col min="14851" max="14851" width="6" style="361" customWidth="1"/>
    <col min="14852" max="14852" width="4.5703125" style="361" customWidth="1"/>
    <col min="14853" max="14853" width="0" style="361" hidden="1" customWidth="1"/>
    <col min="14854" max="14862" width="11.7109375" style="361" customWidth="1"/>
    <col min="14863" max="14863" width="9.85546875" style="361"/>
    <col min="14864" max="14865" width="0" style="361" hidden="1" customWidth="1"/>
    <col min="14866" max="15104" width="9.85546875" style="361"/>
    <col min="15105" max="15105" width="20.140625" style="361" customWidth="1"/>
    <col min="15106" max="15106" width="18.7109375" style="361" customWidth="1"/>
    <col min="15107" max="15107" width="6" style="361" customWidth="1"/>
    <col min="15108" max="15108" width="4.5703125" style="361" customWidth="1"/>
    <col min="15109" max="15109" width="0" style="361" hidden="1" customWidth="1"/>
    <col min="15110" max="15118" width="11.7109375" style="361" customWidth="1"/>
    <col min="15119" max="15119" width="9.85546875" style="361"/>
    <col min="15120" max="15121" width="0" style="361" hidden="1" customWidth="1"/>
    <col min="15122" max="15360" width="9.85546875" style="361"/>
    <col min="15361" max="15361" width="20.140625" style="361" customWidth="1"/>
    <col min="15362" max="15362" width="18.7109375" style="361" customWidth="1"/>
    <col min="15363" max="15363" width="6" style="361" customWidth="1"/>
    <col min="15364" max="15364" width="4.5703125" style="361" customWidth="1"/>
    <col min="15365" max="15365" width="0" style="361" hidden="1" customWidth="1"/>
    <col min="15366" max="15374" width="11.7109375" style="361" customWidth="1"/>
    <col min="15375" max="15375" width="9.85546875" style="361"/>
    <col min="15376" max="15377" width="0" style="361" hidden="1" customWidth="1"/>
    <col min="15378" max="15616" width="9.85546875" style="361"/>
    <col min="15617" max="15617" width="20.140625" style="361" customWidth="1"/>
    <col min="15618" max="15618" width="18.7109375" style="361" customWidth="1"/>
    <col min="15619" max="15619" width="6" style="361" customWidth="1"/>
    <col min="15620" max="15620" width="4.5703125" style="361" customWidth="1"/>
    <col min="15621" max="15621" width="0" style="361" hidden="1" customWidth="1"/>
    <col min="15622" max="15630" width="11.7109375" style="361" customWidth="1"/>
    <col min="15631" max="15631" width="9.85546875" style="361"/>
    <col min="15632" max="15633" width="0" style="361" hidden="1" customWidth="1"/>
    <col min="15634" max="15872" width="9.85546875" style="361"/>
    <col min="15873" max="15873" width="20.140625" style="361" customWidth="1"/>
    <col min="15874" max="15874" width="18.7109375" style="361" customWidth="1"/>
    <col min="15875" max="15875" width="6" style="361" customWidth="1"/>
    <col min="15876" max="15876" width="4.5703125" style="361" customWidth="1"/>
    <col min="15877" max="15877" width="0" style="361" hidden="1" customWidth="1"/>
    <col min="15878" max="15886" width="11.7109375" style="361" customWidth="1"/>
    <col min="15887" max="15887" width="9.85546875" style="361"/>
    <col min="15888" max="15889" width="0" style="361" hidden="1" customWidth="1"/>
    <col min="15890" max="16128" width="9.85546875" style="361"/>
    <col min="16129" max="16129" width="20.140625" style="361" customWidth="1"/>
    <col min="16130" max="16130" width="18.7109375" style="361" customWidth="1"/>
    <col min="16131" max="16131" width="6" style="361" customWidth="1"/>
    <col min="16132" max="16132" width="4.5703125" style="361" customWidth="1"/>
    <col min="16133" max="16133" width="0" style="361" hidden="1" customWidth="1"/>
    <col min="16134" max="16142" width="11.7109375" style="361" customWidth="1"/>
    <col min="16143" max="16143" width="9.85546875" style="361"/>
    <col min="16144" max="16145" width="0" style="361" hidden="1" customWidth="1"/>
    <col min="16146" max="16384" width="9.85546875" style="361"/>
  </cols>
  <sheetData>
    <row r="1" spans="1:18" s="3" customFormat="1" ht="23.25" customHeight="1">
      <c r="A1" s="500" t="s">
        <v>1320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P1" s="281"/>
      <c r="Q1" s="281"/>
      <c r="R1" s="281"/>
    </row>
    <row r="2" spans="1:18" s="3" customFormat="1" ht="20.100000000000001" customHeight="1">
      <c r="A2" s="207" t="str">
        <f>갑지!B7</f>
        <v>□ 공 사 명 : 2026년 야외정원 소나무 생육환경 개선공사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84"/>
      <c r="P2" s="281"/>
      <c r="Q2" s="281"/>
      <c r="R2" s="281"/>
    </row>
    <row r="3" spans="1:18" s="3" customFormat="1" ht="18.399999999999999" customHeight="1">
      <c r="A3" s="501" t="s">
        <v>1321</v>
      </c>
      <c r="B3" s="502" t="s">
        <v>122</v>
      </c>
      <c r="C3" s="502" t="s">
        <v>15</v>
      </c>
      <c r="D3" s="502" t="s">
        <v>272</v>
      </c>
      <c r="E3" s="343"/>
      <c r="F3" s="502" t="s">
        <v>72</v>
      </c>
      <c r="G3" s="502" t="s">
        <v>3</v>
      </c>
      <c r="H3" s="502" t="s">
        <v>197</v>
      </c>
      <c r="I3" s="502" t="s">
        <v>3</v>
      </c>
      <c r="J3" s="502" t="s">
        <v>206</v>
      </c>
      <c r="K3" s="502" t="s">
        <v>3</v>
      </c>
      <c r="L3" s="502" t="s">
        <v>96</v>
      </c>
      <c r="M3" s="502" t="s">
        <v>3</v>
      </c>
      <c r="N3" s="501" t="s">
        <v>1322</v>
      </c>
      <c r="P3" s="499"/>
      <c r="Q3" s="499"/>
      <c r="R3" s="281"/>
    </row>
    <row r="4" spans="1:18" s="3" customFormat="1" ht="18.399999999999999" customHeight="1">
      <c r="A4" s="501" t="s">
        <v>3</v>
      </c>
      <c r="B4" s="502" t="s">
        <v>3</v>
      </c>
      <c r="C4" s="502" t="s">
        <v>3</v>
      </c>
      <c r="D4" s="502" t="s">
        <v>3</v>
      </c>
      <c r="E4" s="343"/>
      <c r="F4" s="343" t="s">
        <v>12</v>
      </c>
      <c r="G4" s="343" t="s">
        <v>1323</v>
      </c>
      <c r="H4" s="343" t="s">
        <v>12</v>
      </c>
      <c r="I4" s="343" t="s">
        <v>1323</v>
      </c>
      <c r="J4" s="343" t="s">
        <v>12</v>
      </c>
      <c r="K4" s="343" t="s">
        <v>1323</v>
      </c>
      <c r="L4" s="343" t="s">
        <v>12</v>
      </c>
      <c r="M4" s="343" t="s">
        <v>1323</v>
      </c>
      <c r="N4" s="501" t="s">
        <v>3</v>
      </c>
      <c r="P4" s="344"/>
      <c r="Q4" s="344"/>
      <c r="R4" s="281"/>
    </row>
    <row r="5" spans="1:18" s="349" customFormat="1" ht="18.399999999999999" customHeight="1">
      <c r="A5" s="345" t="s">
        <v>1324</v>
      </c>
      <c r="B5" s="346" t="s">
        <v>3</v>
      </c>
      <c r="C5" s="346">
        <v>1</v>
      </c>
      <c r="D5" s="346" t="s">
        <v>160</v>
      </c>
      <c r="E5" s="346"/>
      <c r="F5" s="346"/>
      <c r="G5" s="347">
        <f>TRUNC(G10,0)</f>
        <v>263070</v>
      </c>
      <c r="H5" s="346"/>
      <c r="I5" s="347">
        <f>TRUNC(I10,0)</f>
        <v>22226482</v>
      </c>
      <c r="J5" s="346"/>
      <c r="K5" s="347">
        <f>TRUNC(K10,0)</f>
        <v>1564569</v>
      </c>
      <c r="L5" s="346"/>
      <c r="M5" s="347">
        <f>G5+I5+K5</f>
        <v>24054121</v>
      </c>
      <c r="N5" s="348"/>
      <c r="P5" s="350"/>
      <c r="Q5" s="350"/>
      <c r="R5" s="344"/>
    </row>
    <row r="6" spans="1:18" s="322" customFormat="1" ht="18.399999999999999" customHeight="1">
      <c r="A6" s="335"/>
      <c r="B6" s="320"/>
      <c r="C6" s="320"/>
      <c r="D6" s="320"/>
      <c r="E6" s="320"/>
      <c r="F6" s="351"/>
      <c r="G6" s="351"/>
      <c r="H6" s="351"/>
      <c r="I6" s="351"/>
      <c r="J6" s="351"/>
      <c r="K6" s="351"/>
      <c r="L6" s="351"/>
      <c r="M6" s="351"/>
      <c r="N6" s="305"/>
      <c r="P6" s="344"/>
      <c r="Q6" s="344"/>
      <c r="R6" s="344"/>
    </row>
    <row r="7" spans="1:18" s="322" customFormat="1" ht="18" customHeight="1">
      <c r="A7" s="352"/>
      <c r="B7" s="320"/>
      <c r="C7" s="320"/>
      <c r="D7" s="320"/>
      <c r="E7" s="320"/>
      <c r="F7" s="351"/>
      <c r="G7" s="351"/>
      <c r="H7" s="351"/>
      <c r="I7" s="351"/>
      <c r="J7" s="351"/>
      <c r="K7" s="351"/>
      <c r="L7" s="351"/>
      <c r="M7" s="351"/>
      <c r="N7" s="305"/>
      <c r="R7" s="344"/>
    </row>
    <row r="8" spans="1:18" s="322" customFormat="1" ht="18" customHeight="1">
      <c r="A8" s="352"/>
      <c r="B8" s="320"/>
      <c r="C8" s="320"/>
      <c r="D8" s="320"/>
      <c r="E8" s="320"/>
      <c r="F8" s="351"/>
      <c r="G8" s="351"/>
      <c r="H8" s="351"/>
      <c r="I8" s="351"/>
      <c r="J8" s="351"/>
      <c r="K8" s="351"/>
      <c r="L8" s="351"/>
      <c r="M8" s="351"/>
      <c r="N8" s="305"/>
      <c r="R8" s="344"/>
    </row>
    <row r="9" spans="1:18" s="322" customFormat="1" ht="18" customHeight="1">
      <c r="A9" s="352"/>
      <c r="B9" s="320"/>
      <c r="C9" s="320"/>
      <c r="D9" s="320"/>
      <c r="E9" s="320"/>
      <c r="F9" s="351"/>
      <c r="G9" s="351"/>
      <c r="H9" s="351"/>
      <c r="I9" s="351"/>
      <c r="J9" s="351"/>
      <c r="K9" s="351"/>
      <c r="L9" s="351"/>
      <c r="M9" s="351"/>
      <c r="N9" s="305"/>
      <c r="R9" s="344"/>
    </row>
    <row r="10" spans="1:18" s="349" customFormat="1" ht="18.399999999999999" customHeight="1">
      <c r="A10" s="353" t="s">
        <v>1325</v>
      </c>
      <c r="B10" s="354"/>
      <c r="C10" s="354"/>
      <c r="D10" s="354"/>
      <c r="E10" s="354"/>
      <c r="F10" s="355"/>
      <c r="G10" s="355">
        <f>TRUNC(G11+G12+G13+G14+G15+G16,0)</f>
        <v>263070</v>
      </c>
      <c r="H10" s="355"/>
      <c r="I10" s="355">
        <f>TRUNC(I11+I12+I13+I14+I15+I16,0)</f>
        <v>22226482</v>
      </c>
      <c r="J10" s="355"/>
      <c r="K10" s="355">
        <f>TRUNC(K11+K12+K13+K14+K15+K16,0)</f>
        <v>1564569</v>
      </c>
      <c r="L10" s="355"/>
      <c r="M10" s="355">
        <f>G10+I10+K10</f>
        <v>24054121</v>
      </c>
      <c r="N10" s="356"/>
      <c r="P10" s="350"/>
      <c r="Q10" s="350"/>
      <c r="R10" s="357"/>
    </row>
    <row r="11" spans="1:18" s="322" customFormat="1" ht="18.399999999999999" customHeight="1">
      <c r="A11" s="352" t="s">
        <v>1364</v>
      </c>
      <c r="B11" s="320" t="str">
        <f>일위대가목록!B5</f>
        <v>인력작업, B20cm이하</v>
      </c>
      <c r="C11" s="327">
        <f>수량산출서!D6+수량산출서!D8+수량산출서!D12</f>
        <v>1</v>
      </c>
      <c r="D11" s="320" t="str">
        <f>일위대가목록!D5</f>
        <v>주</v>
      </c>
      <c r="E11" s="320">
        <f>일위대가목록!E5</f>
        <v>0</v>
      </c>
      <c r="F11" s="351">
        <f>일위대가목록!F5</f>
        <v>0</v>
      </c>
      <c r="G11" s="351">
        <f>TRUNC(F11*C11,0)</f>
        <v>0</v>
      </c>
      <c r="H11" s="351">
        <f>일위대가목록!H5</f>
        <v>108465</v>
      </c>
      <c r="I11" s="351">
        <f>TRUNC(H11*C11,0)</f>
        <v>108465</v>
      </c>
      <c r="J11" s="351">
        <f>일위대가목록!J5</f>
        <v>3253</v>
      </c>
      <c r="K11" s="351">
        <f>TRUNC(J11*C11,0)</f>
        <v>3253</v>
      </c>
      <c r="L11" s="351">
        <f>F11+H11+J11</f>
        <v>111718</v>
      </c>
      <c r="M11" s="351">
        <f>G11+I11+K11</f>
        <v>111718</v>
      </c>
      <c r="N11" s="305" t="s">
        <v>1494</v>
      </c>
      <c r="R11" s="344"/>
    </row>
    <row r="12" spans="1:18" s="322" customFormat="1" ht="18.399999999999999" customHeight="1">
      <c r="A12" s="352" t="s">
        <v>1364</v>
      </c>
      <c r="B12" s="320" t="str">
        <f>일위대가목록!B6</f>
        <v>인력작업, B21-30cm</v>
      </c>
      <c r="C12" s="327">
        <f>수량산출서!E6+수량산출서!E8+수량산출서!E12</f>
        <v>69</v>
      </c>
      <c r="D12" s="320" t="str">
        <f>일위대가목록!D6</f>
        <v>주</v>
      </c>
      <c r="E12" s="320">
        <f>일위대가목록!E6</f>
        <v>0</v>
      </c>
      <c r="F12" s="351">
        <f>일위대가목록!F6</f>
        <v>0</v>
      </c>
      <c r="G12" s="351">
        <f>TRUNC(F12*C12,0)</f>
        <v>0</v>
      </c>
      <c r="H12" s="351">
        <f>일위대가목록!H6</f>
        <v>212454</v>
      </c>
      <c r="I12" s="351">
        <f>TRUNC(H12*C12,0)</f>
        <v>14659326</v>
      </c>
      <c r="J12" s="351">
        <f>일위대가목록!J6</f>
        <v>6373</v>
      </c>
      <c r="K12" s="351">
        <f>TRUNC(J12*C12,0)</f>
        <v>439737</v>
      </c>
      <c r="L12" s="351">
        <f>F12+H12+J12</f>
        <v>218827</v>
      </c>
      <c r="M12" s="351">
        <f>G12+I12+K12</f>
        <v>15099063</v>
      </c>
      <c r="N12" s="305" t="s">
        <v>1495</v>
      </c>
      <c r="R12" s="344"/>
    </row>
    <row r="13" spans="1:18" s="322" customFormat="1" ht="18.399999999999999" customHeight="1">
      <c r="A13" s="352" t="s">
        <v>1364</v>
      </c>
      <c r="B13" s="320" t="str">
        <f>일위대가목록!B7</f>
        <v>인력작업, B31-40cm</v>
      </c>
      <c r="C13" s="327">
        <f>수량산출서!F6+수량산출서!F8+수량산출서!F12</f>
        <v>3</v>
      </c>
      <c r="D13" s="320" t="str">
        <f>일위대가목록!D7</f>
        <v>주</v>
      </c>
      <c r="E13" s="320">
        <f>일위대가목록!E7</f>
        <v>0</v>
      </c>
      <c r="F13" s="351">
        <f>일위대가목록!F7</f>
        <v>0</v>
      </c>
      <c r="G13" s="351">
        <f t="shared" ref="G13:G16" si="0">TRUNC(F13*C13,0)</f>
        <v>0</v>
      </c>
      <c r="H13" s="351">
        <f>일위대가목록!H7</f>
        <v>356697</v>
      </c>
      <c r="I13" s="351">
        <f t="shared" ref="I13:I16" si="1">TRUNC(H13*C13,0)</f>
        <v>1070091</v>
      </c>
      <c r="J13" s="351">
        <f>일위대가목록!J7</f>
        <v>10700</v>
      </c>
      <c r="K13" s="351">
        <f t="shared" ref="K13" si="2">TRUNC(J13*C13,0)</f>
        <v>32100</v>
      </c>
      <c r="L13" s="351">
        <f t="shared" ref="L13" si="3">F13+H13+J13</f>
        <v>367397</v>
      </c>
      <c r="M13" s="351">
        <f t="shared" ref="M13" si="4">G13+I13+K13</f>
        <v>1102191</v>
      </c>
      <c r="N13" s="305" t="s">
        <v>1496</v>
      </c>
      <c r="R13" s="344"/>
    </row>
    <row r="14" spans="1:18" s="322" customFormat="1" ht="18" customHeight="1">
      <c r="A14" s="352" t="s">
        <v>1364</v>
      </c>
      <c r="B14" s="320" t="str">
        <f>일위대가목록!B8</f>
        <v>장비작업, B20cm이하</v>
      </c>
      <c r="C14" s="327">
        <f>수량산출서!D7+수량산출서!D9+수량산출서!D10+수량산출서!D11+수량산출서!D13+수량산출서!D14</f>
        <v>1</v>
      </c>
      <c r="D14" s="320" t="str">
        <f>일위대가목록!D8</f>
        <v>주</v>
      </c>
      <c r="E14" s="320">
        <f>일위대가목록!E8</f>
        <v>0</v>
      </c>
      <c r="F14" s="351">
        <f>일위대가목록!F8</f>
        <v>5923</v>
      </c>
      <c r="G14" s="351">
        <f t="shared" si="0"/>
        <v>5923</v>
      </c>
      <c r="H14" s="351">
        <f>일위대가목록!H8</f>
        <v>112239</v>
      </c>
      <c r="I14" s="351">
        <f t="shared" si="1"/>
        <v>112239</v>
      </c>
      <c r="J14" s="351">
        <f>일위대가목록!J8</f>
        <v>23581</v>
      </c>
      <c r="K14" s="351">
        <f t="shared" ref="K14:K16" si="5">TRUNC(J14*C14,0)</f>
        <v>23581</v>
      </c>
      <c r="L14" s="351">
        <f t="shared" ref="L14:L16" si="6">F14+H14+J14</f>
        <v>141743</v>
      </c>
      <c r="M14" s="351">
        <f t="shared" ref="M14:M16" si="7">G14+I14+K14</f>
        <v>141743</v>
      </c>
      <c r="N14" s="305" t="s">
        <v>1558</v>
      </c>
      <c r="R14" s="344"/>
    </row>
    <row r="15" spans="1:18" s="322" customFormat="1" ht="18.399999999999999" customHeight="1">
      <c r="A15" s="352" t="s">
        <v>1364</v>
      </c>
      <c r="B15" s="320" t="str">
        <f>일위대가목록!B9</f>
        <v>장비작업, B21-30cm</v>
      </c>
      <c r="C15" s="327">
        <f>수량산출서!E7+수량산출서!E9+수량산출서!E10+수량산출서!E11+수량산출서!E13+수량산출서!E14</f>
        <v>19</v>
      </c>
      <c r="D15" s="320" t="str">
        <f>일위대가목록!D9</f>
        <v>주</v>
      </c>
      <c r="E15" s="320">
        <f>일위대가목록!E9</f>
        <v>0</v>
      </c>
      <c r="F15" s="351">
        <f>일위대가목록!F9</f>
        <v>7321</v>
      </c>
      <c r="G15" s="351">
        <f t="shared" si="0"/>
        <v>139099</v>
      </c>
      <c r="H15" s="351">
        <f>일위대가목록!H9</f>
        <v>199031</v>
      </c>
      <c r="I15" s="351">
        <f t="shared" si="1"/>
        <v>3781589</v>
      </c>
      <c r="J15" s="351">
        <f>일위대가목록!J9</f>
        <v>30957</v>
      </c>
      <c r="K15" s="351">
        <f t="shared" si="5"/>
        <v>588183</v>
      </c>
      <c r="L15" s="351">
        <f t="shared" si="6"/>
        <v>237309</v>
      </c>
      <c r="M15" s="351">
        <f t="shared" si="7"/>
        <v>4508871</v>
      </c>
      <c r="N15" s="305" t="s">
        <v>1497</v>
      </c>
      <c r="P15" s="344"/>
      <c r="Q15" s="344"/>
      <c r="R15" s="344"/>
    </row>
    <row r="16" spans="1:18" s="322" customFormat="1" ht="18" customHeight="1">
      <c r="A16" s="352" t="s">
        <v>1364</v>
      </c>
      <c r="B16" s="320" t="str">
        <f>일위대가목록!B10</f>
        <v>장비작업, B31-40cm</v>
      </c>
      <c r="C16" s="327">
        <f>수량산출서!F7+수량산출서!F9+수량산출서!F10+수량산출서!F11+수량산출서!F13+수량산출서!F14</f>
        <v>7</v>
      </c>
      <c r="D16" s="320" t="str">
        <f>일위대가목록!D10</f>
        <v>주</v>
      </c>
      <c r="E16" s="320">
        <f>일위대가목록!E10</f>
        <v>0</v>
      </c>
      <c r="F16" s="351">
        <f>일위대가목록!F10</f>
        <v>16864</v>
      </c>
      <c r="G16" s="351">
        <f t="shared" si="0"/>
        <v>118048</v>
      </c>
      <c r="H16" s="351">
        <f>일위대가목록!H10</f>
        <v>356396</v>
      </c>
      <c r="I16" s="351">
        <f t="shared" si="1"/>
        <v>2494772</v>
      </c>
      <c r="J16" s="351">
        <f>일위대가목록!J10</f>
        <v>68245</v>
      </c>
      <c r="K16" s="351">
        <f t="shared" si="5"/>
        <v>477715</v>
      </c>
      <c r="L16" s="351">
        <f t="shared" si="6"/>
        <v>441505</v>
      </c>
      <c r="M16" s="351">
        <f t="shared" si="7"/>
        <v>3090535</v>
      </c>
      <c r="N16" s="305" t="s">
        <v>1498</v>
      </c>
      <c r="R16" s="344"/>
    </row>
    <row r="17" spans="1:18" s="322" customFormat="1" ht="18.399999999999999" customHeight="1">
      <c r="A17" s="352"/>
      <c r="B17" s="320"/>
      <c r="C17" s="320"/>
      <c r="D17" s="320"/>
      <c r="E17" s="320"/>
      <c r="F17" s="351"/>
      <c r="G17" s="351"/>
      <c r="H17" s="351"/>
      <c r="I17" s="351"/>
      <c r="J17" s="351"/>
      <c r="K17" s="351"/>
      <c r="L17" s="351"/>
      <c r="M17" s="351"/>
      <c r="N17" s="305"/>
      <c r="R17" s="344"/>
    </row>
    <row r="18" spans="1:18" s="349" customFormat="1" ht="18.399999999999999" customHeight="1">
      <c r="A18" s="353" t="s">
        <v>1326</v>
      </c>
      <c r="B18" s="354"/>
      <c r="C18" s="354"/>
      <c r="D18" s="354"/>
      <c r="E18" s="354"/>
      <c r="F18" s="355"/>
      <c r="G18" s="355">
        <f>TRUNC(G19+G20+G21,0)</f>
        <v>0</v>
      </c>
      <c r="H18" s="355"/>
      <c r="I18" s="355">
        <f>TRUNC(I19+I20+I21,0)</f>
        <v>0</v>
      </c>
      <c r="J18" s="355"/>
      <c r="K18" s="355">
        <f>TRUNC(K19+K20+K21,0)</f>
        <v>484632</v>
      </c>
      <c r="L18" s="355"/>
      <c r="M18" s="355">
        <f>G18+I18+K18</f>
        <v>484632</v>
      </c>
      <c r="N18" s="356"/>
      <c r="R18" s="344"/>
    </row>
    <row r="19" spans="1:18" s="322" customFormat="1" ht="18.399999999999999" customHeight="1">
      <c r="A19" s="352" t="s">
        <v>1345</v>
      </c>
      <c r="B19" s="320" t="s">
        <v>1345</v>
      </c>
      <c r="C19" s="320">
        <v>2</v>
      </c>
      <c r="D19" s="320" t="str">
        <f>일위대가목록!D11</f>
        <v>인</v>
      </c>
      <c r="E19" s="320">
        <f>일위대가목록!E11</f>
        <v>0</v>
      </c>
      <c r="F19" s="351">
        <f>일위대가목록!F11</f>
        <v>0</v>
      </c>
      <c r="G19" s="351">
        <f t="shared" ref="G19:G20" si="8">TRUNC(F19*C19,0)</f>
        <v>0</v>
      </c>
      <c r="H19" s="351">
        <f>일위대가목록!H11</f>
        <v>0</v>
      </c>
      <c r="I19" s="351">
        <f t="shared" ref="I19:I20" si="9">TRUNC(H19*C19,0)</f>
        <v>0</v>
      </c>
      <c r="J19" s="351">
        <f>일위대가목록!J11</f>
        <v>176930</v>
      </c>
      <c r="K19" s="351">
        <f t="shared" ref="K19:K21" si="10">TRUNC(J19*C19,0)</f>
        <v>353860</v>
      </c>
      <c r="L19" s="351">
        <f t="shared" ref="L19:M21" si="11">F19+H19+J19</f>
        <v>176930</v>
      </c>
      <c r="M19" s="351">
        <f t="shared" si="11"/>
        <v>353860</v>
      </c>
      <c r="N19" s="305" t="s">
        <v>1499</v>
      </c>
      <c r="R19" s="344"/>
    </row>
    <row r="20" spans="1:18" s="322" customFormat="1" ht="18.399999999999999" customHeight="1">
      <c r="A20" s="358" t="s">
        <v>1568</v>
      </c>
      <c r="B20" s="338" t="str">
        <f>일위대가목록!B12</f>
        <v>인건비의 20%</v>
      </c>
      <c r="C20" s="338">
        <f>C19</f>
        <v>2</v>
      </c>
      <c r="D20" s="338" t="str">
        <f>일위대가목록!D12</f>
        <v>인</v>
      </c>
      <c r="E20" s="338">
        <f>일위대가목록!E12</f>
        <v>0</v>
      </c>
      <c r="F20" s="359">
        <f>일위대가목록!F12</f>
        <v>0</v>
      </c>
      <c r="G20" s="351">
        <f t="shared" si="8"/>
        <v>0</v>
      </c>
      <c r="H20" s="359">
        <f>일위대가목록!H12</f>
        <v>0</v>
      </c>
      <c r="I20" s="351">
        <f t="shared" si="9"/>
        <v>0</v>
      </c>
      <c r="J20" s="359">
        <f>일위대가목록!J12</f>
        <v>35386</v>
      </c>
      <c r="K20" s="351">
        <f t="shared" ref="K20" si="12">TRUNC(J20*C20,0)</f>
        <v>70772</v>
      </c>
      <c r="L20" s="351">
        <f t="shared" ref="L20" si="13">F20+H20+J20</f>
        <v>35386</v>
      </c>
      <c r="M20" s="351">
        <f t="shared" ref="M20" si="14">G20+I20+K20</f>
        <v>70772</v>
      </c>
      <c r="N20" s="305" t="s">
        <v>1559</v>
      </c>
      <c r="R20" s="344"/>
    </row>
    <row r="21" spans="1:18" s="322" customFormat="1" ht="18.399999999999999" customHeight="1">
      <c r="A21" s="352" t="s">
        <v>1351</v>
      </c>
      <c r="B21" s="320" t="str">
        <f>일위대가목록!B13</f>
        <v>3000×800</v>
      </c>
      <c r="C21" s="320">
        <v>2</v>
      </c>
      <c r="D21" s="320" t="str">
        <f>일위대가목록!D13</f>
        <v>개소</v>
      </c>
      <c r="E21" s="320">
        <f>일위대가목록!E13</f>
        <v>0</v>
      </c>
      <c r="F21" s="351">
        <f>일위대가목록!F13</f>
        <v>0</v>
      </c>
      <c r="G21" s="351">
        <f t="shared" ref="G21" si="15">TRUNC(F21*C21,0)</f>
        <v>0</v>
      </c>
      <c r="H21" s="351">
        <f>일위대가목록!H13</f>
        <v>0</v>
      </c>
      <c r="I21" s="351">
        <f t="shared" ref="I21" si="16">TRUNC(H21*C21,0)</f>
        <v>0</v>
      </c>
      <c r="J21" s="351">
        <f>일위대가목록!J13</f>
        <v>30000</v>
      </c>
      <c r="K21" s="351">
        <f t="shared" si="10"/>
        <v>60000</v>
      </c>
      <c r="L21" s="351">
        <f t="shared" si="11"/>
        <v>30000</v>
      </c>
      <c r="M21" s="351">
        <f t="shared" si="11"/>
        <v>60000</v>
      </c>
      <c r="N21" s="305" t="s">
        <v>1560</v>
      </c>
      <c r="R21" s="344"/>
    </row>
    <row r="22" spans="1:18" s="322" customFormat="1" ht="18.399999999999999" customHeight="1">
      <c r="A22" s="352"/>
      <c r="B22" s="320"/>
      <c r="C22" s="320"/>
      <c r="D22" s="320"/>
      <c r="E22" s="320"/>
      <c r="F22" s="351"/>
      <c r="G22" s="351"/>
      <c r="H22" s="351"/>
      <c r="I22" s="351"/>
      <c r="J22" s="351"/>
      <c r="K22" s="351"/>
      <c r="L22" s="351"/>
      <c r="M22" s="351"/>
      <c r="N22" s="305"/>
      <c r="R22" s="344"/>
    </row>
    <row r="23" spans="1:18" s="349" customFormat="1" ht="18.399999999999999" customHeight="1">
      <c r="A23" s="353" t="s">
        <v>1329</v>
      </c>
      <c r="B23" s="354"/>
      <c r="C23" s="354"/>
      <c r="D23" s="354"/>
      <c r="E23" s="354"/>
      <c r="F23" s="355"/>
      <c r="G23" s="355">
        <f>TRUNC(G24+G25,0)</f>
        <v>0</v>
      </c>
      <c r="H23" s="355"/>
      <c r="I23" s="355">
        <f>TRUNC(I24+I25,0)</f>
        <v>0</v>
      </c>
      <c r="J23" s="355"/>
      <c r="K23" s="355">
        <f>TRUNC(K24+K25,0)</f>
        <v>1691798</v>
      </c>
      <c r="L23" s="355"/>
      <c r="M23" s="355">
        <f>G23+I23+K23</f>
        <v>1691798</v>
      </c>
      <c r="N23" s="356"/>
      <c r="R23" s="344"/>
    </row>
    <row r="24" spans="1:18" s="322" customFormat="1" ht="18.399999999999999" customHeight="1">
      <c r="A24" s="352" t="s">
        <v>1569</v>
      </c>
      <c r="B24" s="320" t="str">
        <f>일위대가목록!B14</f>
        <v>DT(15TON),L=34.4km</v>
      </c>
      <c r="C24" s="320">
        <f>TRUNC(C25/0.6,2)</f>
        <v>19.55</v>
      </c>
      <c r="D24" s="320" t="str">
        <f>일위대가목록!D14</f>
        <v>M3</v>
      </c>
      <c r="E24" s="320">
        <f>일위대가목록!E14</f>
        <v>0</v>
      </c>
      <c r="F24" s="351">
        <f>일위대가목록!F14</f>
        <v>0</v>
      </c>
      <c r="G24" s="351">
        <f t="shared" ref="G24:G25" si="17">TRUNC(F24*C24,0)</f>
        <v>0</v>
      </c>
      <c r="H24" s="351">
        <f>일위대가목록!H14</f>
        <v>0</v>
      </c>
      <c r="I24" s="351">
        <f>TRUNC(H24*C24,0)</f>
        <v>0</v>
      </c>
      <c r="J24" s="351">
        <f>일위대가목록!J14</f>
        <v>20537</v>
      </c>
      <c r="K24" s="351">
        <f>TRUNC(J24*C24,0)</f>
        <v>401498</v>
      </c>
      <c r="L24" s="351">
        <f>F24+H24+J24</f>
        <v>20537</v>
      </c>
      <c r="M24" s="351">
        <f>G24+I24+K24</f>
        <v>401498</v>
      </c>
      <c r="N24" s="305" t="s">
        <v>1561</v>
      </c>
      <c r="R24" s="344"/>
    </row>
    <row r="25" spans="1:18" s="322" customFormat="1" ht="18.399999999999999" customHeight="1">
      <c r="A25" s="352" t="s">
        <v>1570</v>
      </c>
      <c r="B25" s="320" t="str">
        <f>일위대가목록!B15</f>
        <v>임목폐기물</v>
      </c>
      <c r="C25" s="320">
        <f>수량산출서!I39</f>
        <v>11.73</v>
      </c>
      <c r="D25" s="320" t="str">
        <f>일위대가목록!D15</f>
        <v>Ton</v>
      </c>
      <c r="E25" s="320">
        <f>일위대가목록!E15</f>
        <v>0</v>
      </c>
      <c r="F25" s="351">
        <f>일위대가목록!F15</f>
        <v>0</v>
      </c>
      <c r="G25" s="351">
        <f t="shared" si="17"/>
        <v>0</v>
      </c>
      <c r="H25" s="351">
        <f>일위대가목록!H15</f>
        <v>0</v>
      </c>
      <c r="I25" s="351">
        <f>TRUNC(H25*C25,0)</f>
        <v>0</v>
      </c>
      <c r="J25" s="351">
        <f>일위대가목록!J15</f>
        <v>110000</v>
      </c>
      <c r="K25" s="351">
        <f>TRUNC(J25*C25,0)</f>
        <v>1290300</v>
      </c>
      <c r="L25" s="351">
        <f>F25+H25+J25</f>
        <v>110000</v>
      </c>
      <c r="M25" s="351">
        <f>G25+I25+K25</f>
        <v>1290300</v>
      </c>
      <c r="N25" s="305" t="s">
        <v>1562</v>
      </c>
      <c r="R25" s="344"/>
    </row>
    <row r="26" spans="1:18" s="322" customFormat="1" ht="18.399999999999999" customHeight="1">
      <c r="A26" s="335"/>
      <c r="B26" s="320"/>
      <c r="C26" s="320"/>
      <c r="D26" s="320"/>
      <c r="E26" s="320"/>
      <c r="F26" s="351"/>
      <c r="G26" s="351"/>
      <c r="H26" s="351"/>
      <c r="I26" s="351"/>
      <c r="J26" s="351"/>
      <c r="K26" s="351"/>
      <c r="L26" s="351"/>
      <c r="M26" s="351"/>
      <c r="N26" s="305"/>
      <c r="P26" s="344"/>
      <c r="Q26" s="344"/>
      <c r="R26" s="344"/>
    </row>
    <row r="27" spans="1:18" s="322" customFormat="1" ht="18.399999999999999" customHeight="1">
      <c r="A27" s="337"/>
      <c r="B27" s="338"/>
      <c r="C27" s="338"/>
      <c r="D27" s="338"/>
      <c r="E27" s="338"/>
      <c r="F27" s="359"/>
      <c r="G27" s="359"/>
      <c r="H27" s="359"/>
      <c r="I27" s="359"/>
      <c r="J27" s="359"/>
      <c r="K27" s="359"/>
      <c r="L27" s="359"/>
      <c r="M27" s="359"/>
      <c r="N27" s="434"/>
      <c r="P27" s="344"/>
      <c r="Q27" s="344"/>
      <c r="R27" s="344"/>
    </row>
    <row r="28" spans="1:18" s="322" customFormat="1" ht="18.399999999999999" customHeight="1">
      <c r="A28" s="337"/>
      <c r="B28" s="338"/>
      <c r="C28" s="338"/>
      <c r="D28" s="338"/>
      <c r="E28" s="338"/>
      <c r="F28" s="359"/>
      <c r="G28" s="359"/>
      <c r="H28" s="359"/>
      <c r="I28" s="359"/>
      <c r="J28" s="359"/>
      <c r="K28" s="359"/>
      <c r="L28" s="359"/>
      <c r="M28" s="359"/>
      <c r="N28" s="434"/>
      <c r="P28" s="344"/>
      <c r="Q28" s="344"/>
      <c r="R28" s="344"/>
    </row>
    <row r="29" spans="1:18" s="322" customFormat="1" ht="18" customHeight="1">
      <c r="A29" s="352"/>
      <c r="B29" s="320"/>
      <c r="C29" s="320"/>
      <c r="D29" s="320"/>
      <c r="E29" s="320"/>
      <c r="F29" s="351"/>
      <c r="G29" s="351"/>
      <c r="H29" s="351"/>
      <c r="I29" s="351"/>
      <c r="J29" s="351"/>
      <c r="K29" s="351"/>
      <c r="L29" s="351"/>
      <c r="M29" s="351"/>
      <c r="N29" s="305"/>
      <c r="R29" s="344"/>
    </row>
    <row r="30" spans="1:18" s="322" customFormat="1" ht="18.399999999999999" customHeight="1">
      <c r="A30" s="335"/>
      <c r="B30" s="320"/>
      <c r="C30" s="320"/>
      <c r="D30" s="320"/>
      <c r="E30" s="320"/>
      <c r="F30" s="351"/>
      <c r="G30" s="351"/>
      <c r="H30" s="351"/>
      <c r="I30" s="351"/>
      <c r="J30" s="351"/>
      <c r="K30" s="351"/>
      <c r="L30" s="351"/>
      <c r="M30" s="351"/>
      <c r="N30" s="305"/>
      <c r="P30" s="344"/>
      <c r="Q30" s="344"/>
      <c r="R30" s="344"/>
    </row>
    <row r="31" spans="1:18" s="322" customFormat="1" ht="18.399999999999999" hidden="1" customHeight="1">
      <c r="A31" s="352" t="s">
        <v>1364</v>
      </c>
      <c r="B31" s="320" t="e">
        <f>일위대가목록!#REF!</f>
        <v>#REF!</v>
      </c>
      <c r="C31" s="327">
        <f>수량산출서!G6+수량산출서!G8+수량산출서!G12</f>
        <v>0</v>
      </c>
      <c r="D31" s="320" t="e">
        <f>일위대가목록!#REF!</f>
        <v>#REF!</v>
      </c>
      <c r="E31" s="320" t="e">
        <f>일위대가목록!#REF!</f>
        <v>#REF!</v>
      </c>
      <c r="F31" s="351" t="e">
        <f>일위대가목록!#REF!</f>
        <v>#REF!</v>
      </c>
      <c r="G31" s="351" t="e">
        <f>TRUNC(F31*C31,0)</f>
        <v>#REF!</v>
      </c>
      <c r="H31" s="351" t="e">
        <f>일위대가목록!#REF!</f>
        <v>#REF!</v>
      </c>
      <c r="I31" s="351" t="e">
        <f>TRUNC(H31*C31,0)</f>
        <v>#REF!</v>
      </c>
      <c r="J31" s="351" t="e">
        <f>일위대가목록!#REF!</f>
        <v>#REF!</v>
      </c>
      <c r="K31" s="351" t="e">
        <f>TRUNC(J31*C31,0)</f>
        <v>#REF!</v>
      </c>
      <c r="L31" s="351" t="e">
        <f>F31+H31+J31</f>
        <v>#REF!</v>
      </c>
      <c r="M31" s="351" t="e">
        <f>G31+I31+K31</f>
        <v>#REF!</v>
      </c>
      <c r="N31" s="305" t="s">
        <v>1558</v>
      </c>
      <c r="P31" s="344"/>
      <c r="Q31" s="344"/>
      <c r="R31" s="344"/>
    </row>
    <row r="32" spans="1:18" s="322" customFormat="1" ht="18.399999999999999" hidden="1" customHeight="1">
      <c r="A32" s="352" t="s">
        <v>1364</v>
      </c>
      <c r="B32" s="320" t="e">
        <f>일위대가목록!#REF!</f>
        <v>#REF!</v>
      </c>
      <c r="C32" s="327">
        <f>수량산출서!G7+수량산출서!G9+수량산출서!G10+수량산출서!G11+수량산출서!G13+수량산출서!G14</f>
        <v>0</v>
      </c>
      <c r="D32" s="320" t="e">
        <f>일위대가목록!#REF!</f>
        <v>#REF!</v>
      </c>
      <c r="E32" s="320" t="e">
        <f>일위대가목록!#REF!</f>
        <v>#REF!</v>
      </c>
      <c r="F32" s="351" t="e">
        <f>일위대가목록!#REF!</f>
        <v>#REF!</v>
      </c>
      <c r="G32" s="351" t="e">
        <f>TRUNC(F32*C32,0)</f>
        <v>#REF!</v>
      </c>
      <c r="H32" s="351" t="e">
        <f>일위대가목록!#REF!</f>
        <v>#REF!</v>
      </c>
      <c r="I32" s="351" t="e">
        <f>TRUNC(H32*C32,0)</f>
        <v>#REF!</v>
      </c>
      <c r="J32" s="351" t="e">
        <f>일위대가목록!#REF!</f>
        <v>#REF!</v>
      </c>
      <c r="K32" s="351" t="e">
        <f>TRUNC(J32*C32,0)</f>
        <v>#REF!</v>
      </c>
      <c r="L32" s="351" t="e">
        <f>F32+H32+J32</f>
        <v>#REF!</v>
      </c>
      <c r="M32" s="351" t="e">
        <f>G32+I32+K32</f>
        <v>#REF!</v>
      </c>
      <c r="N32" s="305" t="s">
        <v>1559</v>
      </c>
      <c r="P32" s="344"/>
      <c r="Q32" s="344"/>
      <c r="R32" s="344"/>
    </row>
  </sheetData>
  <mergeCells count="11">
    <mergeCell ref="P3:Q3"/>
    <mergeCell ref="A1:N1"/>
    <mergeCell ref="A3:A4"/>
    <mergeCell ref="B3:B4"/>
    <mergeCell ref="C3:C4"/>
    <mergeCell ref="D3:D4"/>
    <mergeCell ref="F3:G3"/>
    <mergeCell ref="H3:I3"/>
    <mergeCell ref="J3:K3"/>
    <mergeCell ref="L3:M3"/>
    <mergeCell ref="N3:N4"/>
  </mergeCells>
  <phoneticPr fontId="6" type="noConversion"/>
  <printOptions horizontalCentered="1"/>
  <pageMargins left="0.59055118110236227" right="0.39370078740157483" top="0.39370078740157483" bottom="0.39370078740157483" header="0.31496062992125984" footer="0.31496062992125984"/>
  <pageSetup paperSize="9" fitToHeight="0" orientation="landscape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131EF4-6F99-4854-B691-7F1BD1D09058}">
  <sheetPr>
    <pageSetUpPr fitToPage="1"/>
  </sheetPr>
  <dimension ref="A1:DZ31"/>
  <sheetViews>
    <sheetView showGridLines="0" view="pageBreakPreview" zoomScaleNormal="100" zoomScaleSheetLayoutView="100" workbookViewId="0">
      <pane xSplit="5" ySplit="4" topLeftCell="F5" activePane="bottomRight" state="frozen"/>
      <selection activeCell="B8" sqref="B8:D8"/>
      <selection pane="topRight" activeCell="B8" sqref="B8:D8"/>
      <selection pane="bottomLeft" activeCell="B8" sqref="B8:D8"/>
      <selection pane="bottomRight" activeCell="A3" sqref="A3:A4"/>
    </sheetView>
  </sheetViews>
  <sheetFormatPr defaultRowHeight="11.25"/>
  <cols>
    <col min="1" max="1" width="26.7109375" style="340" customWidth="1"/>
    <col min="2" max="2" width="29.42578125" style="340" customWidth="1"/>
    <col min="3" max="3" width="6.85546875" style="341" customWidth="1"/>
    <col min="4" max="4" width="7.28515625" style="325" customWidth="1"/>
    <col min="5" max="5" width="7.28515625" style="325" hidden="1" customWidth="1"/>
    <col min="6" max="6" width="12.28515625" style="342" customWidth="1"/>
    <col min="7" max="7" width="12.28515625" style="342" hidden="1" customWidth="1"/>
    <col min="8" max="8" width="12.28515625" style="342" customWidth="1"/>
    <col min="9" max="9" width="12.28515625" style="342" hidden="1" customWidth="1"/>
    <col min="10" max="11" width="12.28515625" style="342" customWidth="1"/>
    <col min="12" max="12" width="13" style="325" customWidth="1"/>
    <col min="13" max="119" width="9.140625" style="325" customWidth="1"/>
    <col min="120" max="121" width="0" style="325" hidden="1" customWidth="1"/>
    <col min="122" max="256" width="8.85546875" style="325"/>
    <col min="257" max="257" width="26.7109375" style="325" customWidth="1"/>
    <col min="258" max="258" width="29.42578125" style="325" customWidth="1"/>
    <col min="259" max="259" width="6.85546875" style="325" customWidth="1"/>
    <col min="260" max="260" width="7.28515625" style="325" customWidth="1"/>
    <col min="261" max="261" width="0" style="325" hidden="1" customWidth="1"/>
    <col min="262" max="262" width="12.28515625" style="325" customWidth="1"/>
    <col min="263" max="263" width="0" style="325" hidden="1" customWidth="1"/>
    <col min="264" max="264" width="12.28515625" style="325" customWidth="1"/>
    <col min="265" max="265" width="0" style="325" hidden="1" customWidth="1"/>
    <col min="266" max="267" width="12.28515625" style="325" customWidth="1"/>
    <col min="268" max="268" width="13" style="325" customWidth="1"/>
    <col min="269" max="375" width="9.140625" style="325" customWidth="1"/>
    <col min="376" max="377" width="0" style="325" hidden="1" customWidth="1"/>
    <col min="378" max="512" width="8.85546875" style="325"/>
    <col min="513" max="513" width="26.7109375" style="325" customWidth="1"/>
    <col min="514" max="514" width="29.42578125" style="325" customWidth="1"/>
    <col min="515" max="515" width="6.85546875" style="325" customWidth="1"/>
    <col min="516" max="516" width="7.28515625" style="325" customWidth="1"/>
    <col min="517" max="517" width="0" style="325" hidden="1" customWidth="1"/>
    <col min="518" max="518" width="12.28515625" style="325" customWidth="1"/>
    <col min="519" max="519" width="0" style="325" hidden="1" customWidth="1"/>
    <col min="520" max="520" width="12.28515625" style="325" customWidth="1"/>
    <col min="521" max="521" width="0" style="325" hidden="1" customWidth="1"/>
    <col min="522" max="523" width="12.28515625" style="325" customWidth="1"/>
    <col min="524" max="524" width="13" style="325" customWidth="1"/>
    <col min="525" max="631" width="9.140625" style="325" customWidth="1"/>
    <col min="632" max="633" width="0" style="325" hidden="1" customWidth="1"/>
    <col min="634" max="768" width="8.85546875" style="325"/>
    <col min="769" max="769" width="26.7109375" style="325" customWidth="1"/>
    <col min="770" max="770" width="29.42578125" style="325" customWidth="1"/>
    <col min="771" max="771" width="6.85546875" style="325" customWidth="1"/>
    <col min="772" max="772" width="7.28515625" style="325" customWidth="1"/>
    <col min="773" max="773" width="0" style="325" hidden="1" customWidth="1"/>
    <col min="774" max="774" width="12.28515625" style="325" customWidth="1"/>
    <col min="775" max="775" width="0" style="325" hidden="1" customWidth="1"/>
    <col min="776" max="776" width="12.28515625" style="325" customWidth="1"/>
    <col min="777" max="777" width="0" style="325" hidden="1" customWidth="1"/>
    <col min="778" max="779" width="12.28515625" style="325" customWidth="1"/>
    <col min="780" max="780" width="13" style="325" customWidth="1"/>
    <col min="781" max="887" width="9.140625" style="325" customWidth="1"/>
    <col min="888" max="889" width="0" style="325" hidden="1" customWidth="1"/>
    <col min="890" max="1024" width="8.85546875" style="325"/>
    <col min="1025" max="1025" width="26.7109375" style="325" customWidth="1"/>
    <col min="1026" max="1026" width="29.42578125" style="325" customWidth="1"/>
    <col min="1027" max="1027" width="6.85546875" style="325" customWidth="1"/>
    <col min="1028" max="1028" width="7.28515625" style="325" customWidth="1"/>
    <col min="1029" max="1029" width="0" style="325" hidden="1" customWidth="1"/>
    <col min="1030" max="1030" width="12.28515625" style="325" customWidth="1"/>
    <col min="1031" max="1031" width="0" style="325" hidden="1" customWidth="1"/>
    <col min="1032" max="1032" width="12.28515625" style="325" customWidth="1"/>
    <col min="1033" max="1033" width="0" style="325" hidden="1" customWidth="1"/>
    <col min="1034" max="1035" width="12.28515625" style="325" customWidth="1"/>
    <col min="1036" max="1036" width="13" style="325" customWidth="1"/>
    <col min="1037" max="1143" width="9.140625" style="325" customWidth="1"/>
    <col min="1144" max="1145" width="0" style="325" hidden="1" customWidth="1"/>
    <col min="1146" max="1280" width="8.85546875" style="325"/>
    <col min="1281" max="1281" width="26.7109375" style="325" customWidth="1"/>
    <col min="1282" max="1282" width="29.42578125" style="325" customWidth="1"/>
    <col min="1283" max="1283" width="6.85546875" style="325" customWidth="1"/>
    <col min="1284" max="1284" width="7.28515625" style="325" customWidth="1"/>
    <col min="1285" max="1285" width="0" style="325" hidden="1" customWidth="1"/>
    <col min="1286" max="1286" width="12.28515625" style="325" customWidth="1"/>
    <col min="1287" max="1287" width="0" style="325" hidden="1" customWidth="1"/>
    <col min="1288" max="1288" width="12.28515625" style="325" customWidth="1"/>
    <col min="1289" max="1289" width="0" style="325" hidden="1" customWidth="1"/>
    <col min="1290" max="1291" width="12.28515625" style="325" customWidth="1"/>
    <col min="1292" max="1292" width="13" style="325" customWidth="1"/>
    <col min="1293" max="1399" width="9.140625" style="325" customWidth="1"/>
    <col min="1400" max="1401" width="0" style="325" hidden="1" customWidth="1"/>
    <col min="1402" max="1536" width="8.85546875" style="325"/>
    <col min="1537" max="1537" width="26.7109375" style="325" customWidth="1"/>
    <col min="1538" max="1538" width="29.42578125" style="325" customWidth="1"/>
    <col min="1539" max="1539" width="6.85546875" style="325" customWidth="1"/>
    <col min="1540" max="1540" width="7.28515625" style="325" customWidth="1"/>
    <col min="1541" max="1541" width="0" style="325" hidden="1" customWidth="1"/>
    <col min="1542" max="1542" width="12.28515625" style="325" customWidth="1"/>
    <col min="1543" max="1543" width="0" style="325" hidden="1" customWidth="1"/>
    <col min="1544" max="1544" width="12.28515625" style="325" customWidth="1"/>
    <col min="1545" max="1545" width="0" style="325" hidden="1" customWidth="1"/>
    <col min="1546" max="1547" width="12.28515625" style="325" customWidth="1"/>
    <col min="1548" max="1548" width="13" style="325" customWidth="1"/>
    <col min="1549" max="1655" width="9.140625" style="325" customWidth="1"/>
    <col min="1656" max="1657" width="0" style="325" hidden="1" customWidth="1"/>
    <col min="1658" max="1792" width="8.85546875" style="325"/>
    <col min="1793" max="1793" width="26.7109375" style="325" customWidth="1"/>
    <col min="1794" max="1794" width="29.42578125" style="325" customWidth="1"/>
    <col min="1795" max="1795" width="6.85546875" style="325" customWidth="1"/>
    <col min="1796" max="1796" width="7.28515625" style="325" customWidth="1"/>
    <col min="1797" max="1797" width="0" style="325" hidden="1" customWidth="1"/>
    <col min="1798" max="1798" width="12.28515625" style="325" customWidth="1"/>
    <col min="1799" max="1799" width="0" style="325" hidden="1" customWidth="1"/>
    <col min="1800" max="1800" width="12.28515625" style="325" customWidth="1"/>
    <col min="1801" max="1801" width="0" style="325" hidden="1" customWidth="1"/>
    <col min="1802" max="1803" width="12.28515625" style="325" customWidth="1"/>
    <col min="1804" max="1804" width="13" style="325" customWidth="1"/>
    <col min="1805" max="1911" width="9.140625" style="325" customWidth="1"/>
    <col min="1912" max="1913" width="0" style="325" hidden="1" customWidth="1"/>
    <col min="1914" max="2048" width="8.85546875" style="325"/>
    <col min="2049" max="2049" width="26.7109375" style="325" customWidth="1"/>
    <col min="2050" max="2050" width="29.42578125" style="325" customWidth="1"/>
    <col min="2051" max="2051" width="6.85546875" style="325" customWidth="1"/>
    <col min="2052" max="2052" width="7.28515625" style="325" customWidth="1"/>
    <col min="2053" max="2053" width="0" style="325" hidden="1" customWidth="1"/>
    <col min="2054" max="2054" width="12.28515625" style="325" customWidth="1"/>
    <col min="2055" max="2055" width="0" style="325" hidden="1" customWidth="1"/>
    <col min="2056" max="2056" width="12.28515625" style="325" customWidth="1"/>
    <col min="2057" max="2057" width="0" style="325" hidden="1" customWidth="1"/>
    <col min="2058" max="2059" width="12.28515625" style="325" customWidth="1"/>
    <col min="2060" max="2060" width="13" style="325" customWidth="1"/>
    <col min="2061" max="2167" width="9.140625" style="325" customWidth="1"/>
    <col min="2168" max="2169" width="0" style="325" hidden="1" customWidth="1"/>
    <col min="2170" max="2304" width="8.85546875" style="325"/>
    <col min="2305" max="2305" width="26.7109375" style="325" customWidth="1"/>
    <col min="2306" max="2306" width="29.42578125" style="325" customWidth="1"/>
    <col min="2307" max="2307" width="6.85546875" style="325" customWidth="1"/>
    <col min="2308" max="2308" width="7.28515625" style="325" customWidth="1"/>
    <col min="2309" max="2309" width="0" style="325" hidden="1" customWidth="1"/>
    <col min="2310" max="2310" width="12.28515625" style="325" customWidth="1"/>
    <col min="2311" max="2311" width="0" style="325" hidden="1" customWidth="1"/>
    <col min="2312" max="2312" width="12.28515625" style="325" customWidth="1"/>
    <col min="2313" max="2313" width="0" style="325" hidden="1" customWidth="1"/>
    <col min="2314" max="2315" width="12.28515625" style="325" customWidth="1"/>
    <col min="2316" max="2316" width="13" style="325" customWidth="1"/>
    <col min="2317" max="2423" width="9.140625" style="325" customWidth="1"/>
    <col min="2424" max="2425" width="0" style="325" hidden="1" customWidth="1"/>
    <col min="2426" max="2560" width="8.85546875" style="325"/>
    <col min="2561" max="2561" width="26.7109375" style="325" customWidth="1"/>
    <col min="2562" max="2562" width="29.42578125" style="325" customWidth="1"/>
    <col min="2563" max="2563" width="6.85546875" style="325" customWidth="1"/>
    <col min="2564" max="2564" width="7.28515625" style="325" customWidth="1"/>
    <col min="2565" max="2565" width="0" style="325" hidden="1" customWidth="1"/>
    <col min="2566" max="2566" width="12.28515625" style="325" customWidth="1"/>
    <col min="2567" max="2567" width="0" style="325" hidden="1" customWidth="1"/>
    <col min="2568" max="2568" width="12.28515625" style="325" customWidth="1"/>
    <col min="2569" max="2569" width="0" style="325" hidden="1" customWidth="1"/>
    <col min="2570" max="2571" width="12.28515625" style="325" customWidth="1"/>
    <col min="2572" max="2572" width="13" style="325" customWidth="1"/>
    <col min="2573" max="2679" width="9.140625" style="325" customWidth="1"/>
    <col min="2680" max="2681" width="0" style="325" hidden="1" customWidth="1"/>
    <col min="2682" max="2816" width="8.85546875" style="325"/>
    <col min="2817" max="2817" width="26.7109375" style="325" customWidth="1"/>
    <col min="2818" max="2818" width="29.42578125" style="325" customWidth="1"/>
    <col min="2819" max="2819" width="6.85546875" style="325" customWidth="1"/>
    <col min="2820" max="2820" width="7.28515625" style="325" customWidth="1"/>
    <col min="2821" max="2821" width="0" style="325" hidden="1" customWidth="1"/>
    <col min="2822" max="2822" width="12.28515625" style="325" customWidth="1"/>
    <col min="2823" max="2823" width="0" style="325" hidden="1" customWidth="1"/>
    <col min="2824" max="2824" width="12.28515625" style="325" customWidth="1"/>
    <col min="2825" max="2825" width="0" style="325" hidden="1" customWidth="1"/>
    <col min="2826" max="2827" width="12.28515625" style="325" customWidth="1"/>
    <col min="2828" max="2828" width="13" style="325" customWidth="1"/>
    <col min="2829" max="2935" width="9.140625" style="325" customWidth="1"/>
    <col min="2936" max="2937" width="0" style="325" hidden="1" customWidth="1"/>
    <col min="2938" max="3072" width="8.85546875" style="325"/>
    <col min="3073" max="3073" width="26.7109375" style="325" customWidth="1"/>
    <col min="3074" max="3074" width="29.42578125" style="325" customWidth="1"/>
    <col min="3075" max="3075" width="6.85546875" style="325" customWidth="1"/>
    <col min="3076" max="3076" width="7.28515625" style="325" customWidth="1"/>
    <col min="3077" max="3077" width="0" style="325" hidden="1" customWidth="1"/>
    <col min="3078" max="3078" width="12.28515625" style="325" customWidth="1"/>
    <col min="3079" max="3079" width="0" style="325" hidden="1" customWidth="1"/>
    <col min="3080" max="3080" width="12.28515625" style="325" customWidth="1"/>
    <col min="3081" max="3081" width="0" style="325" hidden="1" customWidth="1"/>
    <col min="3082" max="3083" width="12.28515625" style="325" customWidth="1"/>
    <col min="3084" max="3084" width="13" style="325" customWidth="1"/>
    <col min="3085" max="3191" width="9.140625" style="325" customWidth="1"/>
    <col min="3192" max="3193" width="0" style="325" hidden="1" customWidth="1"/>
    <col min="3194" max="3328" width="8.85546875" style="325"/>
    <col min="3329" max="3329" width="26.7109375" style="325" customWidth="1"/>
    <col min="3330" max="3330" width="29.42578125" style="325" customWidth="1"/>
    <col min="3331" max="3331" width="6.85546875" style="325" customWidth="1"/>
    <col min="3332" max="3332" width="7.28515625" style="325" customWidth="1"/>
    <col min="3333" max="3333" width="0" style="325" hidden="1" customWidth="1"/>
    <col min="3334" max="3334" width="12.28515625" style="325" customWidth="1"/>
    <col min="3335" max="3335" width="0" style="325" hidden="1" customWidth="1"/>
    <col min="3336" max="3336" width="12.28515625" style="325" customWidth="1"/>
    <col min="3337" max="3337" width="0" style="325" hidden="1" customWidth="1"/>
    <col min="3338" max="3339" width="12.28515625" style="325" customWidth="1"/>
    <col min="3340" max="3340" width="13" style="325" customWidth="1"/>
    <col min="3341" max="3447" width="9.140625" style="325" customWidth="1"/>
    <col min="3448" max="3449" width="0" style="325" hidden="1" customWidth="1"/>
    <col min="3450" max="3584" width="8.85546875" style="325"/>
    <col min="3585" max="3585" width="26.7109375" style="325" customWidth="1"/>
    <col min="3586" max="3586" width="29.42578125" style="325" customWidth="1"/>
    <col min="3587" max="3587" width="6.85546875" style="325" customWidth="1"/>
    <col min="3588" max="3588" width="7.28515625" style="325" customWidth="1"/>
    <col min="3589" max="3589" width="0" style="325" hidden="1" customWidth="1"/>
    <col min="3590" max="3590" width="12.28515625" style="325" customWidth="1"/>
    <col min="3591" max="3591" width="0" style="325" hidden="1" customWidth="1"/>
    <col min="3592" max="3592" width="12.28515625" style="325" customWidth="1"/>
    <col min="3593" max="3593" width="0" style="325" hidden="1" customWidth="1"/>
    <col min="3594" max="3595" width="12.28515625" style="325" customWidth="1"/>
    <col min="3596" max="3596" width="13" style="325" customWidth="1"/>
    <col min="3597" max="3703" width="9.140625" style="325" customWidth="1"/>
    <col min="3704" max="3705" width="0" style="325" hidden="1" customWidth="1"/>
    <col min="3706" max="3840" width="8.85546875" style="325"/>
    <col min="3841" max="3841" width="26.7109375" style="325" customWidth="1"/>
    <col min="3842" max="3842" width="29.42578125" style="325" customWidth="1"/>
    <col min="3843" max="3843" width="6.85546875" style="325" customWidth="1"/>
    <col min="3844" max="3844" width="7.28515625" style="325" customWidth="1"/>
    <col min="3845" max="3845" width="0" style="325" hidden="1" customWidth="1"/>
    <col min="3846" max="3846" width="12.28515625" style="325" customWidth="1"/>
    <col min="3847" max="3847" width="0" style="325" hidden="1" customWidth="1"/>
    <col min="3848" max="3848" width="12.28515625" style="325" customWidth="1"/>
    <col min="3849" max="3849" width="0" style="325" hidden="1" customWidth="1"/>
    <col min="3850" max="3851" width="12.28515625" style="325" customWidth="1"/>
    <col min="3852" max="3852" width="13" style="325" customWidth="1"/>
    <col min="3853" max="3959" width="9.140625" style="325" customWidth="1"/>
    <col min="3960" max="3961" width="0" style="325" hidden="1" customWidth="1"/>
    <col min="3962" max="4096" width="8.85546875" style="325"/>
    <col min="4097" max="4097" width="26.7109375" style="325" customWidth="1"/>
    <col min="4098" max="4098" width="29.42578125" style="325" customWidth="1"/>
    <col min="4099" max="4099" width="6.85546875" style="325" customWidth="1"/>
    <col min="4100" max="4100" width="7.28515625" style="325" customWidth="1"/>
    <col min="4101" max="4101" width="0" style="325" hidden="1" customWidth="1"/>
    <col min="4102" max="4102" width="12.28515625" style="325" customWidth="1"/>
    <col min="4103" max="4103" width="0" style="325" hidden="1" customWidth="1"/>
    <col min="4104" max="4104" width="12.28515625" style="325" customWidth="1"/>
    <col min="4105" max="4105" width="0" style="325" hidden="1" customWidth="1"/>
    <col min="4106" max="4107" width="12.28515625" style="325" customWidth="1"/>
    <col min="4108" max="4108" width="13" style="325" customWidth="1"/>
    <col min="4109" max="4215" width="9.140625" style="325" customWidth="1"/>
    <col min="4216" max="4217" width="0" style="325" hidden="1" customWidth="1"/>
    <col min="4218" max="4352" width="8.85546875" style="325"/>
    <col min="4353" max="4353" width="26.7109375" style="325" customWidth="1"/>
    <col min="4354" max="4354" width="29.42578125" style="325" customWidth="1"/>
    <col min="4355" max="4355" width="6.85546875" style="325" customWidth="1"/>
    <col min="4356" max="4356" width="7.28515625" style="325" customWidth="1"/>
    <col min="4357" max="4357" width="0" style="325" hidden="1" customWidth="1"/>
    <col min="4358" max="4358" width="12.28515625" style="325" customWidth="1"/>
    <col min="4359" max="4359" width="0" style="325" hidden="1" customWidth="1"/>
    <col min="4360" max="4360" width="12.28515625" style="325" customWidth="1"/>
    <col min="4361" max="4361" width="0" style="325" hidden="1" customWidth="1"/>
    <col min="4362" max="4363" width="12.28515625" style="325" customWidth="1"/>
    <col min="4364" max="4364" width="13" style="325" customWidth="1"/>
    <col min="4365" max="4471" width="9.140625" style="325" customWidth="1"/>
    <col min="4472" max="4473" width="0" style="325" hidden="1" customWidth="1"/>
    <col min="4474" max="4608" width="8.85546875" style="325"/>
    <col min="4609" max="4609" width="26.7109375" style="325" customWidth="1"/>
    <col min="4610" max="4610" width="29.42578125" style="325" customWidth="1"/>
    <col min="4611" max="4611" width="6.85546875" style="325" customWidth="1"/>
    <col min="4612" max="4612" width="7.28515625" style="325" customWidth="1"/>
    <col min="4613" max="4613" width="0" style="325" hidden="1" customWidth="1"/>
    <col min="4614" max="4614" width="12.28515625" style="325" customWidth="1"/>
    <col min="4615" max="4615" width="0" style="325" hidden="1" customWidth="1"/>
    <col min="4616" max="4616" width="12.28515625" style="325" customWidth="1"/>
    <col min="4617" max="4617" width="0" style="325" hidden="1" customWidth="1"/>
    <col min="4618" max="4619" width="12.28515625" style="325" customWidth="1"/>
    <col min="4620" max="4620" width="13" style="325" customWidth="1"/>
    <col min="4621" max="4727" width="9.140625" style="325" customWidth="1"/>
    <col min="4728" max="4729" width="0" style="325" hidden="1" customWidth="1"/>
    <col min="4730" max="4864" width="8.85546875" style="325"/>
    <col min="4865" max="4865" width="26.7109375" style="325" customWidth="1"/>
    <col min="4866" max="4866" width="29.42578125" style="325" customWidth="1"/>
    <col min="4867" max="4867" width="6.85546875" style="325" customWidth="1"/>
    <col min="4868" max="4868" width="7.28515625" style="325" customWidth="1"/>
    <col min="4869" max="4869" width="0" style="325" hidden="1" customWidth="1"/>
    <col min="4870" max="4870" width="12.28515625" style="325" customWidth="1"/>
    <col min="4871" max="4871" width="0" style="325" hidden="1" customWidth="1"/>
    <col min="4872" max="4872" width="12.28515625" style="325" customWidth="1"/>
    <col min="4873" max="4873" width="0" style="325" hidden="1" customWidth="1"/>
    <col min="4874" max="4875" width="12.28515625" style="325" customWidth="1"/>
    <col min="4876" max="4876" width="13" style="325" customWidth="1"/>
    <col min="4877" max="4983" width="9.140625" style="325" customWidth="1"/>
    <col min="4984" max="4985" width="0" style="325" hidden="1" customWidth="1"/>
    <col min="4986" max="5120" width="8.85546875" style="325"/>
    <col min="5121" max="5121" width="26.7109375" style="325" customWidth="1"/>
    <col min="5122" max="5122" width="29.42578125" style="325" customWidth="1"/>
    <col min="5123" max="5123" width="6.85546875" style="325" customWidth="1"/>
    <col min="5124" max="5124" width="7.28515625" style="325" customWidth="1"/>
    <col min="5125" max="5125" width="0" style="325" hidden="1" customWidth="1"/>
    <col min="5126" max="5126" width="12.28515625" style="325" customWidth="1"/>
    <col min="5127" max="5127" width="0" style="325" hidden="1" customWidth="1"/>
    <col min="5128" max="5128" width="12.28515625" style="325" customWidth="1"/>
    <col min="5129" max="5129" width="0" style="325" hidden="1" customWidth="1"/>
    <col min="5130" max="5131" width="12.28515625" style="325" customWidth="1"/>
    <col min="5132" max="5132" width="13" style="325" customWidth="1"/>
    <col min="5133" max="5239" width="9.140625" style="325" customWidth="1"/>
    <col min="5240" max="5241" width="0" style="325" hidden="1" customWidth="1"/>
    <col min="5242" max="5376" width="8.85546875" style="325"/>
    <col min="5377" max="5377" width="26.7109375" style="325" customWidth="1"/>
    <col min="5378" max="5378" width="29.42578125" style="325" customWidth="1"/>
    <col min="5379" max="5379" width="6.85546875" style="325" customWidth="1"/>
    <col min="5380" max="5380" width="7.28515625" style="325" customWidth="1"/>
    <col min="5381" max="5381" width="0" style="325" hidden="1" customWidth="1"/>
    <col min="5382" max="5382" width="12.28515625" style="325" customWidth="1"/>
    <col min="5383" max="5383" width="0" style="325" hidden="1" customWidth="1"/>
    <col min="5384" max="5384" width="12.28515625" style="325" customWidth="1"/>
    <col min="5385" max="5385" width="0" style="325" hidden="1" customWidth="1"/>
    <col min="5386" max="5387" width="12.28515625" style="325" customWidth="1"/>
    <col min="5388" max="5388" width="13" style="325" customWidth="1"/>
    <col min="5389" max="5495" width="9.140625" style="325" customWidth="1"/>
    <col min="5496" max="5497" width="0" style="325" hidden="1" customWidth="1"/>
    <col min="5498" max="5632" width="8.85546875" style="325"/>
    <col min="5633" max="5633" width="26.7109375" style="325" customWidth="1"/>
    <col min="5634" max="5634" width="29.42578125" style="325" customWidth="1"/>
    <col min="5635" max="5635" width="6.85546875" style="325" customWidth="1"/>
    <col min="5636" max="5636" width="7.28515625" style="325" customWidth="1"/>
    <col min="5637" max="5637" width="0" style="325" hidden="1" customWidth="1"/>
    <col min="5638" max="5638" width="12.28515625" style="325" customWidth="1"/>
    <col min="5639" max="5639" width="0" style="325" hidden="1" customWidth="1"/>
    <col min="5640" max="5640" width="12.28515625" style="325" customWidth="1"/>
    <col min="5641" max="5641" width="0" style="325" hidden="1" customWidth="1"/>
    <col min="5642" max="5643" width="12.28515625" style="325" customWidth="1"/>
    <col min="5644" max="5644" width="13" style="325" customWidth="1"/>
    <col min="5645" max="5751" width="9.140625" style="325" customWidth="1"/>
    <col min="5752" max="5753" width="0" style="325" hidden="1" customWidth="1"/>
    <col min="5754" max="5888" width="8.85546875" style="325"/>
    <col min="5889" max="5889" width="26.7109375" style="325" customWidth="1"/>
    <col min="5890" max="5890" width="29.42578125" style="325" customWidth="1"/>
    <col min="5891" max="5891" width="6.85546875" style="325" customWidth="1"/>
    <col min="5892" max="5892" width="7.28515625" style="325" customWidth="1"/>
    <col min="5893" max="5893" width="0" style="325" hidden="1" customWidth="1"/>
    <col min="5894" max="5894" width="12.28515625" style="325" customWidth="1"/>
    <col min="5895" max="5895" width="0" style="325" hidden="1" customWidth="1"/>
    <col min="5896" max="5896" width="12.28515625" style="325" customWidth="1"/>
    <col min="5897" max="5897" width="0" style="325" hidden="1" customWidth="1"/>
    <col min="5898" max="5899" width="12.28515625" style="325" customWidth="1"/>
    <col min="5900" max="5900" width="13" style="325" customWidth="1"/>
    <col min="5901" max="6007" width="9.140625" style="325" customWidth="1"/>
    <col min="6008" max="6009" width="0" style="325" hidden="1" customWidth="1"/>
    <col min="6010" max="6144" width="8.85546875" style="325"/>
    <col min="6145" max="6145" width="26.7109375" style="325" customWidth="1"/>
    <col min="6146" max="6146" width="29.42578125" style="325" customWidth="1"/>
    <col min="6147" max="6147" width="6.85546875" style="325" customWidth="1"/>
    <col min="6148" max="6148" width="7.28515625" style="325" customWidth="1"/>
    <col min="6149" max="6149" width="0" style="325" hidden="1" customWidth="1"/>
    <col min="6150" max="6150" width="12.28515625" style="325" customWidth="1"/>
    <col min="6151" max="6151" width="0" style="325" hidden="1" customWidth="1"/>
    <col min="6152" max="6152" width="12.28515625" style="325" customWidth="1"/>
    <col min="6153" max="6153" width="0" style="325" hidden="1" customWidth="1"/>
    <col min="6154" max="6155" width="12.28515625" style="325" customWidth="1"/>
    <col min="6156" max="6156" width="13" style="325" customWidth="1"/>
    <col min="6157" max="6263" width="9.140625" style="325" customWidth="1"/>
    <col min="6264" max="6265" width="0" style="325" hidden="1" customWidth="1"/>
    <col min="6266" max="6400" width="8.85546875" style="325"/>
    <col min="6401" max="6401" width="26.7109375" style="325" customWidth="1"/>
    <col min="6402" max="6402" width="29.42578125" style="325" customWidth="1"/>
    <col min="6403" max="6403" width="6.85546875" style="325" customWidth="1"/>
    <col min="6404" max="6404" width="7.28515625" style="325" customWidth="1"/>
    <col min="6405" max="6405" width="0" style="325" hidden="1" customWidth="1"/>
    <col min="6406" max="6406" width="12.28515625" style="325" customWidth="1"/>
    <col min="6407" max="6407" width="0" style="325" hidden="1" customWidth="1"/>
    <col min="6408" max="6408" width="12.28515625" style="325" customWidth="1"/>
    <col min="6409" max="6409" width="0" style="325" hidden="1" customWidth="1"/>
    <col min="6410" max="6411" width="12.28515625" style="325" customWidth="1"/>
    <col min="6412" max="6412" width="13" style="325" customWidth="1"/>
    <col min="6413" max="6519" width="9.140625" style="325" customWidth="1"/>
    <col min="6520" max="6521" width="0" style="325" hidden="1" customWidth="1"/>
    <col min="6522" max="6656" width="8.85546875" style="325"/>
    <col min="6657" max="6657" width="26.7109375" style="325" customWidth="1"/>
    <col min="6658" max="6658" width="29.42578125" style="325" customWidth="1"/>
    <col min="6659" max="6659" width="6.85546875" style="325" customWidth="1"/>
    <col min="6660" max="6660" width="7.28515625" style="325" customWidth="1"/>
    <col min="6661" max="6661" width="0" style="325" hidden="1" customWidth="1"/>
    <col min="6662" max="6662" width="12.28515625" style="325" customWidth="1"/>
    <col min="6663" max="6663" width="0" style="325" hidden="1" customWidth="1"/>
    <col min="6664" max="6664" width="12.28515625" style="325" customWidth="1"/>
    <col min="6665" max="6665" width="0" style="325" hidden="1" customWidth="1"/>
    <col min="6666" max="6667" width="12.28515625" style="325" customWidth="1"/>
    <col min="6668" max="6668" width="13" style="325" customWidth="1"/>
    <col min="6669" max="6775" width="9.140625" style="325" customWidth="1"/>
    <col min="6776" max="6777" width="0" style="325" hidden="1" customWidth="1"/>
    <col min="6778" max="6912" width="8.85546875" style="325"/>
    <col min="6913" max="6913" width="26.7109375" style="325" customWidth="1"/>
    <col min="6914" max="6914" width="29.42578125" style="325" customWidth="1"/>
    <col min="6915" max="6915" width="6.85546875" style="325" customWidth="1"/>
    <col min="6916" max="6916" width="7.28515625" style="325" customWidth="1"/>
    <col min="6917" max="6917" width="0" style="325" hidden="1" customWidth="1"/>
    <col min="6918" max="6918" width="12.28515625" style="325" customWidth="1"/>
    <col min="6919" max="6919" width="0" style="325" hidden="1" customWidth="1"/>
    <col min="6920" max="6920" width="12.28515625" style="325" customWidth="1"/>
    <col min="6921" max="6921" width="0" style="325" hidden="1" customWidth="1"/>
    <col min="6922" max="6923" width="12.28515625" style="325" customWidth="1"/>
    <col min="6924" max="6924" width="13" style="325" customWidth="1"/>
    <col min="6925" max="7031" width="9.140625" style="325" customWidth="1"/>
    <col min="7032" max="7033" width="0" style="325" hidden="1" customWidth="1"/>
    <col min="7034" max="7168" width="8.85546875" style="325"/>
    <col min="7169" max="7169" width="26.7109375" style="325" customWidth="1"/>
    <col min="7170" max="7170" width="29.42578125" style="325" customWidth="1"/>
    <col min="7171" max="7171" width="6.85546875" style="325" customWidth="1"/>
    <col min="7172" max="7172" width="7.28515625" style="325" customWidth="1"/>
    <col min="7173" max="7173" width="0" style="325" hidden="1" customWidth="1"/>
    <col min="7174" max="7174" width="12.28515625" style="325" customWidth="1"/>
    <col min="7175" max="7175" width="0" style="325" hidden="1" customWidth="1"/>
    <col min="7176" max="7176" width="12.28515625" style="325" customWidth="1"/>
    <col min="7177" max="7177" width="0" style="325" hidden="1" customWidth="1"/>
    <col min="7178" max="7179" width="12.28515625" style="325" customWidth="1"/>
    <col min="7180" max="7180" width="13" style="325" customWidth="1"/>
    <col min="7181" max="7287" width="9.140625" style="325" customWidth="1"/>
    <col min="7288" max="7289" width="0" style="325" hidden="1" customWidth="1"/>
    <col min="7290" max="7424" width="8.85546875" style="325"/>
    <col min="7425" max="7425" width="26.7109375" style="325" customWidth="1"/>
    <col min="7426" max="7426" width="29.42578125" style="325" customWidth="1"/>
    <col min="7427" max="7427" width="6.85546875" style="325" customWidth="1"/>
    <col min="7428" max="7428" width="7.28515625" style="325" customWidth="1"/>
    <col min="7429" max="7429" width="0" style="325" hidden="1" customWidth="1"/>
    <col min="7430" max="7430" width="12.28515625" style="325" customWidth="1"/>
    <col min="7431" max="7431" width="0" style="325" hidden="1" customWidth="1"/>
    <col min="7432" max="7432" width="12.28515625" style="325" customWidth="1"/>
    <col min="7433" max="7433" width="0" style="325" hidden="1" customWidth="1"/>
    <col min="7434" max="7435" width="12.28515625" style="325" customWidth="1"/>
    <col min="7436" max="7436" width="13" style="325" customWidth="1"/>
    <col min="7437" max="7543" width="9.140625" style="325" customWidth="1"/>
    <col min="7544" max="7545" width="0" style="325" hidden="1" customWidth="1"/>
    <col min="7546" max="7680" width="8.85546875" style="325"/>
    <col min="7681" max="7681" width="26.7109375" style="325" customWidth="1"/>
    <col min="7682" max="7682" width="29.42578125" style="325" customWidth="1"/>
    <col min="7683" max="7683" width="6.85546875" style="325" customWidth="1"/>
    <col min="7684" max="7684" width="7.28515625" style="325" customWidth="1"/>
    <col min="7685" max="7685" width="0" style="325" hidden="1" customWidth="1"/>
    <col min="7686" max="7686" width="12.28515625" style="325" customWidth="1"/>
    <col min="7687" max="7687" width="0" style="325" hidden="1" customWidth="1"/>
    <col min="7688" max="7688" width="12.28515625" style="325" customWidth="1"/>
    <col min="7689" max="7689" width="0" style="325" hidden="1" customWidth="1"/>
    <col min="7690" max="7691" width="12.28515625" style="325" customWidth="1"/>
    <col min="7692" max="7692" width="13" style="325" customWidth="1"/>
    <col min="7693" max="7799" width="9.140625" style="325" customWidth="1"/>
    <col min="7800" max="7801" width="0" style="325" hidden="1" customWidth="1"/>
    <col min="7802" max="7936" width="8.85546875" style="325"/>
    <col min="7937" max="7937" width="26.7109375" style="325" customWidth="1"/>
    <col min="7938" max="7938" width="29.42578125" style="325" customWidth="1"/>
    <col min="7939" max="7939" width="6.85546875" style="325" customWidth="1"/>
    <col min="7940" max="7940" width="7.28515625" style="325" customWidth="1"/>
    <col min="7941" max="7941" width="0" style="325" hidden="1" customWidth="1"/>
    <col min="7942" max="7942" width="12.28515625" style="325" customWidth="1"/>
    <col min="7943" max="7943" width="0" style="325" hidden="1" customWidth="1"/>
    <col min="7944" max="7944" width="12.28515625" style="325" customWidth="1"/>
    <col min="7945" max="7945" width="0" style="325" hidden="1" customWidth="1"/>
    <col min="7946" max="7947" width="12.28515625" style="325" customWidth="1"/>
    <col min="7948" max="7948" width="13" style="325" customWidth="1"/>
    <col min="7949" max="8055" width="9.140625" style="325" customWidth="1"/>
    <col min="8056" max="8057" width="0" style="325" hidden="1" customWidth="1"/>
    <col min="8058" max="8192" width="8.85546875" style="325"/>
    <col min="8193" max="8193" width="26.7109375" style="325" customWidth="1"/>
    <col min="8194" max="8194" width="29.42578125" style="325" customWidth="1"/>
    <col min="8195" max="8195" width="6.85546875" style="325" customWidth="1"/>
    <col min="8196" max="8196" width="7.28515625" style="325" customWidth="1"/>
    <col min="8197" max="8197" width="0" style="325" hidden="1" customWidth="1"/>
    <col min="8198" max="8198" width="12.28515625" style="325" customWidth="1"/>
    <col min="8199" max="8199" width="0" style="325" hidden="1" customWidth="1"/>
    <col min="8200" max="8200" width="12.28515625" style="325" customWidth="1"/>
    <col min="8201" max="8201" width="0" style="325" hidden="1" customWidth="1"/>
    <col min="8202" max="8203" width="12.28515625" style="325" customWidth="1"/>
    <col min="8204" max="8204" width="13" style="325" customWidth="1"/>
    <col min="8205" max="8311" width="9.140625" style="325" customWidth="1"/>
    <col min="8312" max="8313" width="0" style="325" hidden="1" customWidth="1"/>
    <col min="8314" max="8448" width="8.85546875" style="325"/>
    <col min="8449" max="8449" width="26.7109375" style="325" customWidth="1"/>
    <col min="8450" max="8450" width="29.42578125" style="325" customWidth="1"/>
    <col min="8451" max="8451" width="6.85546875" style="325" customWidth="1"/>
    <col min="8452" max="8452" width="7.28515625" style="325" customWidth="1"/>
    <col min="8453" max="8453" width="0" style="325" hidden="1" customWidth="1"/>
    <col min="8454" max="8454" width="12.28515625" style="325" customWidth="1"/>
    <col min="8455" max="8455" width="0" style="325" hidden="1" customWidth="1"/>
    <col min="8456" max="8456" width="12.28515625" style="325" customWidth="1"/>
    <col min="8457" max="8457" width="0" style="325" hidden="1" customWidth="1"/>
    <col min="8458" max="8459" width="12.28515625" style="325" customWidth="1"/>
    <col min="8460" max="8460" width="13" style="325" customWidth="1"/>
    <col min="8461" max="8567" width="9.140625" style="325" customWidth="1"/>
    <col min="8568" max="8569" width="0" style="325" hidden="1" customWidth="1"/>
    <col min="8570" max="8704" width="8.85546875" style="325"/>
    <col min="8705" max="8705" width="26.7109375" style="325" customWidth="1"/>
    <col min="8706" max="8706" width="29.42578125" style="325" customWidth="1"/>
    <col min="8707" max="8707" width="6.85546875" style="325" customWidth="1"/>
    <col min="8708" max="8708" width="7.28515625" style="325" customWidth="1"/>
    <col min="8709" max="8709" width="0" style="325" hidden="1" customWidth="1"/>
    <col min="8710" max="8710" width="12.28515625" style="325" customWidth="1"/>
    <col min="8711" max="8711" width="0" style="325" hidden="1" customWidth="1"/>
    <col min="8712" max="8712" width="12.28515625" style="325" customWidth="1"/>
    <col min="8713" max="8713" width="0" style="325" hidden="1" customWidth="1"/>
    <col min="8714" max="8715" width="12.28515625" style="325" customWidth="1"/>
    <col min="8716" max="8716" width="13" style="325" customWidth="1"/>
    <col min="8717" max="8823" width="9.140625" style="325" customWidth="1"/>
    <col min="8824" max="8825" width="0" style="325" hidden="1" customWidth="1"/>
    <col min="8826" max="8960" width="8.85546875" style="325"/>
    <col min="8961" max="8961" width="26.7109375" style="325" customWidth="1"/>
    <col min="8962" max="8962" width="29.42578125" style="325" customWidth="1"/>
    <col min="8963" max="8963" width="6.85546875" style="325" customWidth="1"/>
    <col min="8964" max="8964" width="7.28515625" style="325" customWidth="1"/>
    <col min="8965" max="8965" width="0" style="325" hidden="1" customWidth="1"/>
    <col min="8966" max="8966" width="12.28515625" style="325" customWidth="1"/>
    <col min="8967" max="8967" width="0" style="325" hidden="1" customWidth="1"/>
    <col min="8968" max="8968" width="12.28515625" style="325" customWidth="1"/>
    <col min="8969" max="8969" width="0" style="325" hidden="1" customWidth="1"/>
    <col min="8970" max="8971" width="12.28515625" style="325" customWidth="1"/>
    <col min="8972" max="8972" width="13" style="325" customWidth="1"/>
    <col min="8973" max="9079" width="9.140625" style="325" customWidth="1"/>
    <col min="9080" max="9081" width="0" style="325" hidden="1" customWidth="1"/>
    <col min="9082" max="9216" width="8.85546875" style="325"/>
    <col min="9217" max="9217" width="26.7109375" style="325" customWidth="1"/>
    <col min="9218" max="9218" width="29.42578125" style="325" customWidth="1"/>
    <col min="9219" max="9219" width="6.85546875" style="325" customWidth="1"/>
    <col min="9220" max="9220" width="7.28515625" style="325" customWidth="1"/>
    <col min="9221" max="9221" width="0" style="325" hidden="1" customWidth="1"/>
    <col min="9222" max="9222" width="12.28515625" style="325" customWidth="1"/>
    <col min="9223" max="9223" width="0" style="325" hidden="1" customWidth="1"/>
    <col min="9224" max="9224" width="12.28515625" style="325" customWidth="1"/>
    <col min="9225" max="9225" width="0" style="325" hidden="1" customWidth="1"/>
    <col min="9226" max="9227" width="12.28515625" style="325" customWidth="1"/>
    <col min="9228" max="9228" width="13" style="325" customWidth="1"/>
    <col min="9229" max="9335" width="9.140625" style="325" customWidth="1"/>
    <col min="9336" max="9337" width="0" style="325" hidden="1" customWidth="1"/>
    <col min="9338" max="9472" width="8.85546875" style="325"/>
    <col min="9473" max="9473" width="26.7109375" style="325" customWidth="1"/>
    <col min="9474" max="9474" width="29.42578125" style="325" customWidth="1"/>
    <col min="9475" max="9475" width="6.85546875" style="325" customWidth="1"/>
    <col min="9476" max="9476" width="7.28515625" style="325" customWidth="1"/>
    <col min="9477" max="9477" width="0" style="325" hidden="1" customWidth="1"/>
    <col min="9478" max="9478" width="12.28515625" style="325" customWidth="1"/>
    <col min="9479" max="9479" width="0" style="325" hidden="1" customWidth="1"/>
    <col min="9480" max="9480" width="12.28515625" style="325" customWidth="1"/>
    <col min="9481" max="9481" width="0" style="325" hidden="1" customWidth="1"/>
    <col min="9482" max="9483" width="12.28515625" style="325" customWidth="1"/>
    <col min="9484" max="9484" width="13" style="325" customWidth="1"/>
    <col min="9485" max="9591" width="9.140625" style="325" customWidth="1"/>
    <col min="9592" max="9593" width="0" style="325" hidden="1" customWidth="1"/>
    <col min="9594" max="9728" width="8.85546875" style="325"/>
    <col min="9729" max="9729" width="26.7109375" style="325" customWidth="1"/>
    <col min="9730" max="9730" width="29.42578125" style="325" customWidth="1"/>
    <col min="9731" max="9731" width="6.85546875" style="325" customWidth="1"/>
    <col min="9732" max="9732" width="7.28515625" style="325" customWidth="1"/>
    <col min="9733" max="9733" width="0" style="325" hidden="1" customWidth="1"/>
    <col min="9734" max="9734" width="12.28515625" style="325" customWidth="1"/>
    <col min="9735" max="9735" width="0" style="325" hidden="1" customWidth="1"/>
    <col min="9736" max="9736" width="12.28515625" style="325" customWidth="1"/>
    <col min="9737" max="9737" width="0" style="325" hidden="1" customWidth="1"/>
    <col min="9738" max="9739" width="12.28515625" style="325" customWidth="1"/>
    <col min="9740" max="9740" width="13" style="325" customWidth="1"/>
    <col min="9741" max="9847" width="9.140625" style="325" customWidth="1"/>
    <col min="9848" max="9849" width="0" style="325" hidden="1" customWidth="1"/>
    <col min="9850" max="9984" width="8.85546875" style="325"/>
    <col min="9985" max="9985" width="26.7109375" style="325" customWidth="1"/>
    <col min="9986" max="9986" width="29.42578125" style="325" customWidth="1"/>
    <col min="9987" max="9987" width="6.85546875" style="325" customWidth="1"/>
    <col min="9988" max="9988" width="7.28515625" style="325" customWidth="1"/>
    <col min="9989" max="9989" width="0" style="325" hidden="1" customWidth="1"/>
    <col min="9990" max="9990" width="12.28515625" style="325" customWidth="1"/>
    <col min="9991" max="9991" width="0" style="325" hidden="1" customWidth="1"/>
    <col min="9992" max="9992" width="12.28515625" style="325" customWidth="1"/>
    <col min="9993" max="9993" width="0" style="325" hidden="1" customWidth="1"/>
    <col min="9994" max="9995" width="12.28515625" style="325" customWidth="1"/>
    <col min="9996" max="9996" width="13" style="325" customWidth="1"/>
    <col min="9997" max="10103" width="9.140625" style="325" customWidth="1"/>
    <col min="10104" max="10105" width="0" style="325" hidden="1" customWidth="1"/>
    <col min="10106" max="10240" width="8.85546875" style="325"/>
    <col min="10241" max="10241" width="26.7109375" style="325" customWidth="1"/>
    <col min="10242" max="10242" width="29.42578125" style="325" customWidth="1"/>
    <col min="10243" max="10243" width="6.85546875" style="325" customWidth="1"/>
    <col min="10244" max="10244" width="7.28515625" style="325" customWidth="1"/>
    <col min="10245" max="10245" width="0" style="325" hidden="1" customWidth="1"/>
    <col min="10246" max="10246" width="12.28515625" style="325" customWidth="1"/>
    <col min="10247" max="10247" width="0" style="325" hidden="1" customWidth="1"/>
    <col min="10248" max="10248" width="12.28515625" style="325" customWidth="1"/>
    <col min="10249" max="10249" width="0" style="325" hidden="1" customWidth="1"/>
    <col min="10250" max="10251" width="12.28515625" style="325" customWidth="1"/>
    <col min="10252" max="10252" width="13" style="325" customWidth="1"/>
    <col min="10253" max="10359" width="9.140625" style="325" customWidth="1"/>
    <col min="10360" max="10361" width="0" style="325" hidden="1" customWidth="1"/>
    <col min="10362" max="10496" width="8.85546875" style="325"/>
    <col min="10497" max="10497" width="26.7109375" style="325" customWidth="1"/>
    <col min="10498" max="10498" width="29.42578125" style="325" customWidth="1"/>
    <col min="10499" max="10499" width="6.85546875" style="325" customWidth="1"/>
    <col min="10500" max="10500" width="7.28515625" style="325" customWidth="1"/>
    <col min="10501" max="10501" width="0" style="325" hidden="1" customWidth="1"/>
    <col min="10502" max="10502" width="12.28515625" style="325" customWidth="1"/>
    <col min="10503" max="10503" width="0" style="325" hidden="1" customWidth="1"/>
    <col min="10504" max="10504" width="12.28515625" style="325" customWidth="1"/>
    <col min="10505" max="10505" width="0" style="325" hidden="1" customWidth="1"/>
    <col min="10506" max="10507" width="12.28515625" style="325" customWidth="1"/>
    <col min="10508" max="10508" width="13" style="325" customWidth="1"/>
    <col min="10509" max="10615" width="9.140625" style="325" customWidth="1"/>
    <col min="10616" max="10617" width="0" style="325" hidden="1" customWidth="1"/>
    <col min="10618" max="10752" width="8.85546875" style="325"/>
    <col min="10753" max="10753" width="26.7109375" style="325" customWidth="1"/>
    <col min="10754" max="10754" width="29.42578125" style="325" customWidth="1"/>
    <col min="10755" max="10755" width="6.85546875" style="325" customWidth="1"/>
    <col min="10756" max="10756" width="7.28515625" style="325" customWidth="1"/>
    <col min="10757" max="10757" width="0" style="325" hidden="1" customWidth="1"/>
    <col min="10758" max="10758" width="12.28515625" style="325" customWidth="1"/>
    <col min="10759" max="10759" width="0" style="325" hidden="1" customWidth="1"/>
    <col min="10760" max="10760" width="12.28515625" style="325" customWidth="1"/>
    <col min="10761" max="10761" width="0" style="325" hidden="1" customWidth="1"/>
    <col min="10762" max="10763" width="12.28515625" style="325" customWidth="1"/>
    <col min="10764" max="10764" width="13" style="325" customWidth="1"/>
    <col min="10765" max="10871" width="9.140625" style="325" customWidth="1"/>
    <col min="10872" max="10873" width="0" style="325" hidden="1" customWidth="1"/>
    <col min="10874" max="11008" width="8.85546875" style="325"/>
    <col min="11009" max="11009" width="26.7109375" style="325" customWidth="1"/>
    <col min="11010" max="11010" width="29.42578125" style="325" customWidth="1"/>
    <col min="11011" max="11011" width="6.85546875" style="325" customWidth="1"/>
    <col min="11012" max="11012" width="7.28515625" style="325" customWidth="1"/>
    <col min="11013" max="11013" width="0" style="325" hidden="1" customWidth="1"/>
    <col min="11014" max="11014" width="12.28515625" style="325" customWidth="1"/>
    <col min="11015" max="11015" width="0" style="325" hidden="1" customWidth="1"/>
    <col min="11016" max="11016" width="12.28515625" style="325" customWidth="1"/>
    <col min="11017" max="11017" width="0" style="325" hidden="1" customWidth="1"/>
    <col min="11018" max="11019" width="12.28515625" style="325" customWidth="1"/>
    <col min="11020" max="11020" width="13" style="325" customWidth="1"/>
    <col min="11021" max="11127" width="9.140625" style="325" customWidth="1"/>
    <col min="11128" max="11129" width="0" style="325" hidden="1" customWidth="1"/>
    <col min="11130" max="11264" width="8.85546875" style="325"/>
    <col min="11265" max="11265" width="26.7109375" style="325" customWidth="1"/>
    <col min="11266" max="11266" width="29.42578125" style="325" customWidth="1"/>
    <col min="11267" max="11267" width="6.85546875" style="325" customWidth="1"/>
    <col min="11268" max="11268" width="7.28515625" style="325" customWidth="1"/>
    <col min="11269" max="11269" width="0" style="325" hidden="1" customWidth="1"/>
    <col min="11270" max="11270" width="12.28515625" style="325" customWidth="1"/>
    <col min="11271" max="11271" width="0" style="325" hidden="1" customWidth="1"/>
    <col min="11272" max="11272" width="12.28515625" style="325" customWidth="1"/>
    <col min="11273" max="11273" width="0" style="325" hidden="1" customWidth="1"/>
    <col min="11274" max="11275" width="12.28515625" style="325" customWidth="1"/>
    <col min="11276" max="11276" width="13" style="325" customWidth="1"/>
    <col min="11277" max="11383" width="9.140625" style="325" customWidth="1"/>
    <col min="11384" max="11385" width="0" style="325" hidden="1" customWidth="1"/>
    <col min="11386" max="11520" width="8.85546875" style="325"/>
    <col min="11521" max="11521" width="26.7109375" style="325" customWidth="1"/>
    <col min="11522" max="11522" width="29.42578125" style="325" customWidth="1"/>
    <col min="11523" max="11523" width="6.85546875" style="325" customWidth="1"/>
    <col min="11524" max="11524" width="7.28515625" style="325" customWidth="1"/>
    <col min="11525" max="11525" width="0" style="325" hidden="1" customWidth="1"/>
    <col min="11526" max="11526" width="12.28515625" style="325" customWidth="1"/>
    <col min="11527" max="11527" width="0" style="325" hidden="1" customWidth="1"/>
    <col min="11528" max="11528" width="12.28515625" style="325" customWidth="1"/>
    <col min="11529" max="11529" width="0" style="325" hidden="1" customWidth="1"/>
    <col min="11530" max="11531" width="12.28515625" style="325" customWidth="1"/>
    <col min="11532" max="11532" width="13" style="325" customWidth="1"/>
    <col min="11533" max="11639" width="9.140625" style="325" customWidth="1"/>
    <col min="11640" max="11641" width="0" style="325" hidden="1" customWidth="1"/>
    <col min="11642" max="11776" width="8.85546875" style="325"/>
    <col min="11777" max="11777" width="26.7109375" style="325" customWidth="1"/>
    <col min="11778" max="11778" width="29.42578125" style="325" customWidth="1"/>
    <col min="11779" max="11779" width="6.85546875" style="325" customWidth="1"/>
    <col min="11780" max="11780" width="7.28515625" style="325" customWidth="1"/>
    <col min="11781" max="11781" width="0" style="325" hidden="1" customWidth="1"/>
    <col min="11782" max="11782" width="12.28515625" style="325" customWidth="1"/>
    <col min="11783" max="11783" width="0" style="325" hidden="1" customWidth="1"/>
    <col min="11784" max="11784" width="12.28515625" style="325" customWidth="1"/>
    <col min="11785" max="11785" width="0" style="325" hidden="1" customWidth="1"/>
    <col min="11786" max="11787" width="12.28515625" style="325" customWidth="1"/>
    <col min="11788" max="11788" width="13" style="325" customWidth="1"/>
    <col min="11789" max="11895" width="9.140625" style="325" customWidth="1"/>
    <col min="11896" max="11897" width="0" style="325" hidden="1" customWidth="1"/>
    <col min="11898" max="12032" width="8.85546875" style="325"/>
    <col min="12033" max="12033" width="26.7109375" style="325" customWidth="1"/>
    <col min="12034" max="12034" width="29.42578125" style="325" customWidth="1"/>
    <col min="12035" max="12035" width="6.85546875" style="325" customWidth="1"/>
    <col min="12036" max="12036" width="7.28515625" style="325" customWidth="1"/>
    <col min="12037" max="12037" width="0" style="325" hidden="1" customWidth="1"/>
    <col min="12038" max="12038" width="12.28515625" style="325" customWidth="1"/>
    <col min="12039" max="12039" width="0" style="325" hidden="1" customWidth="1"/>
    <col min="12040" max="12040" width="12.28515625" style="325" customWidth="1"/>
    <col min="12041" max="12041" width="0" style="325" hidden="1" customWidth="1"/>
    <col min="12042" max="12043" width="12.28515625" style="325" customWidth="1"/>
    <col min="12044" max="12044" width="13" style="325" customWidth="1"/>
    <col min="12045" max="12151" width="9.140625" style="325" customWidth="1"/>
    <col min="12152" max="12153" width="0" style="325" hidden="1" customWidth="1"/>
    <col min="12154" max="12288" width="8.85546875" style="325"/>
    <col min="12289" max="12289" width="26.7109375" style="325" customWidth="1"/>
    <col min="12290" max="12290" width="29.42578125" style="325" customWidth="1"/>
    <col min="12291" max="12291" width="6.85546875" style="325" customWidth="1"/>
    <col min="12292" max="12292" width="7.28515625" style="325" customWidth="1"/>
    <col min="12293" max="12293" width="0" style="325" hidden="1" customWidth="1"/>
    <col min="12294" max="12294" width="12.28515625" style="325" customWidth="1"/>
    <col min="12295" max="12295" width="0" style="325" hidden="1" customWidth="1"/>
    <col min="12296" max="12296" width="12.28515625" style="325" customWidth="1"/>
    <col min="12297" max="12297" width="0" style="325" hidden="1" customWidth="1"/>
    <col min="12298" max="12299" width="12.28515625" style="325" customWidth="1"/>
    <col min="12300" max="12300" width="13" style="325" customWidth="1"/>
    <col min="12301" max="12407" width="9.140625" style="325" customWidth="1"/>
    <col min="12408" max="12409" width="0" style="325" hidden="1" customWidth="1"/>
    <col min="12410" max="12544" width="8.85546875" style="325"/>
    <col min="12545" max="12545" width="26.7109375" style="325" customWidth="1"/>
    <col min="12546" max="12546" width="29.42578125" style="325" customWidth="1"/>
    <col min="12547" max="12547" width="6.85546875" style="325" customWidth="1"/>
    <col min="12548" max="12548" width="7.28515625" style="325" customWidth="1"/>
    <col min="12549" max="12549" width="0" style="325" hidden="1" customWidth="1"/>
    <col min="12550" max="12550" width="12.28515625" style="325" customWidth="1"/>
    <col min="12551" max="12551" width="0" style="325" hidden="1" customWidth="1"/>
    <col min="12552" max="12552" width="12.28515625" style="325" customWidth="1"/>
    <col min="12553" max="12553" width="0" style="325" hidden="1" customWidth="1"/>
    <col min="12554" max="12555" width="12.28515625" style="325" customWidth="1"/>
    <col min="12556" max="12556" width="13" style="325" customWidth="1"/>
    <col min="12557" max="12663" width="9.140625" style="325" customWidth="1"/>
    <col min="12664" max="12665" width="0" style="325" hidden="1" customWidth="1"/>
    <col min="12666" max="12800" width="8.85546875" style="325"/>
    <col min="12801" max="12801" width="26.7109375" style="325" customWidth="1"/>
    <col min="12802" max="12802" width="29.42578125" style="325" customWidth="1"/>
    <col min="12803" max="12803" width="6.85546875" style="325" customWidth="1"/>
    <col min="12804" max="12804" width="7.28515625" style="325" customWidth="1"/>
    <col min="12805" max="12805" width="0" style="325" hidden="1" customWidth="1"/>
    <col min="12806" max="12806" width="12.28515625" style="325" customWidth="1"/>
    <col min="12807" max="12807" width="0" style="325" hidden="1" customWidth="1"/>
    <col min="12808" max="12808" width="12.28515625" style="325" customWidth="1"/>
    <col min="12809" max="12809" width="0" style="325" hidden="1" customWidth="1"/>
    <col min="12810" max="12811" width="12.28515625" style="325" customWidth="1"/>
    <col min="12812" max="12812" width="13" style="325" customWidth="1"/>
    <col min="12813" max="12919" width="9.140625" style="325" customWidth="1"/>
    <col min="12920" max="12921" width="0" style="325" hidden="1" customWidth="1"/>
    <col min="12922" max="13056" width="8.85546875" style="325"/>
    <col min="13057" max="13057" width="26.7109375" style="325" customWidth="1"/>
    <col min="13058" max="13058" width="29.42578125" style="325" customWidth="1"/>
    <col min="13059" max="13059" width="6.85546875" style="325" customWidth="1"/>
    <col min="13060" max="13060" width="7.28515625" style="325" customWidth="1"/>
    <col min="13061" max="13061" width="0" style="325" hidden="1" customWidth="1"/>
    <col min="13062" max="13062" width="12.28515625" style="325" customWidth="1"/>
    <col min="13063" max="13063" width="0" style="325" hidden="1" customWidth="1"/>
    <col min="13064" max="13064" width="12.28515625" style="325" customWidth="1"/>
    <col min="13065" max="13065" width="0" style="325" hidden="1" customWidth="1"/>
    <col min="13066" max="13067" width="12.28515625" style="325" customWidth="1"/>
    <col min="13068" max="13068" width="13" style="325" customWidth="1"/>
    <col min="13069" max="13175" width="9.140625" style="325" customWidth="1"/>
    <col min="13176" max="13177" width="0" style="325" hidden="1" customWidth="1"/>
    <col min="13178" max="13312" width="8.85546875" style="325"/>
    <col min="13313" max="13313" width="26.7109375" style="325" customWidth="1"/>
    <col min="13314" max="13314" width="29.42578125" style="325" customWidth="1"/>
    <col min="13315" max="13315" width="6.85546875" style="325" customWidth="1"/>
    <col min="13316" max="13316" width="7.28515625" style="325" customWidth="1"/>
    <col min="13317" max="13317" width="0" style="325" hidden="1" customWidth="1"/>
    <col min="13318" max="13318" width="12.28515625" style="325" customWidth="1"/>
    <col min="13319" max="13319" width="0" style="325" hidden="1" customWidth="1"/>
    <col min="13320" max="13320" width="12.28515625" style="325" customWidth="1"/>
    <col min="13321" max="13321" width="0" style="325" hidden="1" customWidth="1"/>
    <col min="13322" max="13323" width="12.28515625" style="325" customWidth="1"/>
    <col min="13324" max="13324" width="13" style="325" customWidth="1"/>
    <col min="13325" max="13431" width="9.140625" style="325" customWidth="1"/>
    <col min="13432" max="13433" width="0" style="325" hidden="1" customWidth="1"/>
    <col min="13434" max="13568" width="8.85546875" style="325"/>
    <col min="13569" max="13569" width="26.7109375" style="325" customWidth="1"/>
    <col min="13570" max="13570" width="29.42578125" style="325" customWidth="1"/>
    <col min="13571" max="13571" width="6.85546875" style="325" customWidth="1"/>
    <col min="13572" max="13572" width="7.28515625" style="325" customWidth="1"/>
    <col min="13573" max="13573" width="0" style="325" hidden="1" customWidth="1"/>
    <col min="13574" max="13574" width="12.28515625" style="325" customWidth="1"/>
    <col min="13575" max="13575" width="0" style="325" hidden="1" customWidth="1"/>
    <col min="13576" max="13576" width="12.28515625" style="325" customWidth="1"/>
    <col min="13577" max="13577" width="0" style="325" hidden="1" customWidth="1"/>
    <col min="13578" max="13579" width="12.28515625" style="325" customWidth="1"/>
    <col min="13580" max="13580" width="13" style="325" customWidth="1"/>
    <col min="13581" max="13687" width="9.140625" style="325" customWidth="1"/>
    <col min="13688" max="13689" width="0" style="325" hidden="1" customWidth="1"/>
    <col min="13690" max="13824" width="8.85546875" style="325"/>
    <col min="13825" max="13825" width="26.7109375" style="325" customWidth="1"/>
    <col min="13826" max="13826" width="29.42578125" style="325" customWidth="1"/>
    <col min="13827" max="13827" width="6.85546875" style="325" customWidth="1"/>
    <col min="13828" max="13828" width="7.28515625" style="325" customWidth="1"/>
    <col min="13829" max="13829" width="0" style="325" hidden="1" customWidth="1"/>
    <col min="13830" max="13830" width="12.28515625" style="325" customWidth="1"/>
    <col min="13831" max="13831" width="0" style="325" hidden="1" customWidth="1"/>
    <col min="13832" max="13832" width="12.28515625" style="325" customWidth="1"/>
    <col min="13833" max="13833" width="0" style="325" hidden="1" customWidth="1"/>
    <col min="13834" max="13835" width="12.28515625" style="325" customWidth="1"/>
    <col min="13836" max="13836" width="13" style="325" customWidth="1"/>
    <col min="13837" max="13943" width="9.140625" style="325" customWidth="1"/>
    <col min="13944" max="13945" width="0" style="325" hidden="1" customWidth="1"/>
    <col min="13946" max="14080" width="8.85546875" style="325"/>
    <col min="14081" max="14081" width="26.7109375" style="325" customWidth="1"/>
    <col min="14082" max="14082" width="29.42578125" style="325" customWidth="1"/>
    <col min="14083" max="14083" width="6.85546875" style="325" customWidth="1"/>
    <col min="14084" max="14084" width="7.28515625" style="325" customWidth="1"/>
    <col min="14085" max="14085" width="0" style="325" hidden="1" customWidth="1"/>
    <col min="14086" max="14086" width="12.28515625" style="325" customWidth="1"/>
    <col min="14087" max="14087" width="0" style="325" hidden="1" customWidth="1"/>
    <col min="14088" max="14088" width="12.28515625" style="325" customWidth="1"/>
    <col min="14089" max="14089" width="0" style="325" hidden="1" customWidth="1"/>
    <col min="14090" max="14091" width="12.28515625" style="325" customWidth="1"/>
    <col min="14092" max="14092" width="13" style="325" customWidth="1"/>
    <col min="14093" max="14199" width="9.140625" style="325" customWidth="1"/>
    <col min="14200" max="14201" width="0" style="325" hidden="1" customWidth="1"/>
    <col min="14202" max="14336" width="8.85546875" style="325"/>
    <col min="14337" max="14337" width="26.7109375" style="325" customWidth="1"/>
    <col min="14338" max="14338" width="29.42578125" style="325" customWidth="1"/>
    <col min="14339" max="14339" width="6.85546875" style="325" customWidth="1"/>
    <col min="14340" max="14340" width="7.28515625" style="325" customWidth="1"/>
    <col min="14341" max="14341" width="0" style="325" hidden="1" customWidth="1"/>
    <col min="14342" max="14342" width="12.28515625" style="325" customWidth="1"/>
    <col min="14343" max="14343" width="0" style="325" hidden="1" customWidth="1"/>
    <col min="14344" max="14344" width="12.28515625" style="325" customWidth="1"/>
    <col min="14345" max="14345" width="0" style="325" hidden="1" customWidth="1"/>
    <col min="14346" max="14347" width="12.28515625" style="325" customWidth="1"/>
    <col min="14348" max="14348" width="13" style="325" customWidth="1"/>
    <col min="14349" max="14455" width="9.140625" style="325" customWidth="1"/>
    <col min="14456" max="14457" width="0" style="325" hidden="1" customWidth="1"/>
    <col min="14458" max="14592" width="8.85546875" style="325"/>
    <col min="14593" max="14593" width="26.7109375" style="325" customWidth="1"/>
    <col min="14594" max="14594" width="29.42578125" style="325" customWidth="1"/>
    <col min="14595" max="14595" width="6.85546875" style="325" customWidth="1"/>
    <col min="14596" max="14596" width="7.28515625" style="325" customWidth="1"/>
    <col min="14597" max="14597" width="0" style="325" hidden="1" customWidth="1"/>
    <col min="14598" max="14598" width="12.28515625" style="325" customWidth="1"/>
    <col min="14599" max="14599" width="0" style="325" hidden="1" customWidth="1"/>
    <col min="14600" max="14600" width="12.28515625" style="325" customWidth="1"/>
    <col min="14601" max="14601" width="0" style="325" hidden="1" customWidth="1"/>
    <col min="14602" max="14603" width="12.28515625" style="325" customWidth="1"/>
    <col min="14604" max="14604" width="13" style="325" customWidth="1"/>
    <col min="14605" max="14711" width="9.140625" style="325" customWidth="1"/>
    <col min="14712" max="14713" width="0" style="325" hidden="1" customWidth="1"/>
    <col min="14714" max="14848" width="8.85546875" style="325"/>
    <col min="14849" max="14849" width="26.7109375" style="325" customWidth="1"/>
    <col min="14850" max="14850" width="29.42578125" style="325" customWidth="1"/>
    <col min="14851" max="14851" width="6.85546875" style="325" customWidth="1"/>
    <col min="14852" max="14852" width="7.28515625" style="325" customWidth="1"/>
    <col min="14853" max="14853" width="0" style="325" hidden="1" customWidth="1"/>
    <col min="14854" max="14854" width="12.28515625" style="325" customWidth="1"/>
    <col min="14855" max="14855" width="0" style="325" hidden="1" customWidth="1"/>
    <col min="14856" max="14856" width="12.28515625" style="325" customWidth="1"/>
    <col min="14857" max="14857" width="0" style="325" hidden="1" customWidth="1"/>
    <col min="14858" max="14859" width="12.28515625" style="325" customWidth="1"/>
    <col min="14860" max="14860" width="13" style="325" customWidth="1"/>
    <col min="14861" max="14967" width="9.140625" style="325" customWidth="1"/>
    <col min="14968" max="14969" width="0" style="325" hidden="1" customWidth="1"/>
    <col min="14970" max="15104" width="8.85546875" style="325"/>
    <col min="15105" max="15105" width="26.7109375" style="325" customWidth="1"/>
    <col min="15106" max="15106" width="29.42578125" style="325" customWidth="1"/>
    <col min="15107" max="15107" width="6.85546875" style="325" customWidth="1"/>
    <col min="15108" max="15108" width="7.28515625" style="325" customWidth="1"/>
    <col min="15109" max="15109" width="0" style="325" hidden="1" customWidth="1"/>
    <col min="15110" max="15110" width="12.28515625" style="325" customWidth="1"/>
    <col min="15111" max="15111" width="0" style="325" hidden="1" customWidth="1"/>
    <col min="15112" max="15112" width="12.28515625" style="325" customWidth="1"/>
    <col min="15113" max="15113" width="0" style="325" hidden="1" customWidth="1"/>
    <col min="15114" max="15115" width="12.28515625" style="325" customWidth="1"/>
    <col min="15116" max="15116" width="13" style="325" customWidth="1"/>
    <col min="15117" max="15223" width="9.140625" style="325" customWidth="1"/>
    <col min="15224" max="15225" width="0" style="325" hidden="1" customWidth="1"/>
    <col min="15226" max="15360" width="8.85546875" style="325"/>
    <col min="15361" max="15361" width="26.7109375" style="325" customWidth="1"/>
    <col min="15362" max="15362" width="29.42578125" style="325" customWidth="1"/>
    <col min="15363" max="15363" width="6.85546875" style="325" customWidth="1"/>
    <col min="15364" max="15364" width="7.28515625" style="325" customWidth="1"/>
    <col min="15365" max="15365" width="0" style="325" hidden="1" customWidth="1"/>
    <col min="15366" max="15366" width="12.28515625" style="325" customWidth="1"/>
    <col min="15367" max="15367" width="0" style="325" hidden="1" customWidth="1"/>
    <col min="15368" max="15368" width="12.28515625" style="325" customWidth="1"/>
    <col min="15369" max="15369" width="0" style="325" hidden="1" customWidth="1"/>
    <col min="15370" max="15371" width="12.28515625" style="325" customWidth="1"/>
    <col min="15372" max="15372" width="13" style="325" customWidth="1"/>
    <col min="15373" max="15479" width="9.140625" style="325" customWidth="1"/>
    <col min="15480" max="15481" width="0" style="325" hidden="1" customWidth="1"/>
    <col min="15482" max="15616" width="8.85546875" style="325"/>
    <col min="15617" max="15617" width="26.7109375" style="325" customWidth="1"/>
    <col min="15618" max="15618" width="29.42578125" style="325" customWidth="1"/>
    <col min="15619" max="15619" width="6.85546875" style="325" customWidth="1"/>
    <col min="15620" max="15620" width="7.28515625" style="325" customWidth="1"/>
    <col min="15621" max="15621" width="0" style="325" hidden="1" customWidth="1"/>
    <col min="15622" max="15622" width="12.28515625" style="325" customWidth="1"/>
    <col min="15623" max="15623" width="0" style="325" hidden="1" customWidth="1"/>
    <col min="15624" max="15624" width="12.28515625" style="325" customWidth="1"/>
    <col min="15625" max="15625" width="0" style="325" hidden="1" customWidth="1"/>
    <col min="15626" max="15627" width="12.28515625" style="325" customWidth="1"/>
    <col min="15628" max="15628" width="13" style="325" customWidth="1"/>
    <col min="15629" max="15735" width="9.140625" style="325" customWidth="1"/>
    <col min="15736" max="15737" width="0" style="325" hidden="1" customWidth="1"/>
    <col min="15738" max="15872" width="8.85546875" style="325"/>
    <col min="15873" max="15873" width="26.7109375" style="325" customWidth="1"/>
    <col min="15874" max="15874" width="29.42578125" style="325" customWidth="1"/>
    <col min="15875" max="15875" width="6.85546875" style="325" customWidth="1"/>
    <col min="15876" max="15876" width="7.28515625" style="325" customWidth="1"/>
    <col min="15877" max="15877" width="0" style="325" hidden="1" customWidth="1"/>
    <col min="15878" max="15878" width="12.28515625" style="325" customWidth="1"/>
    <col min="15879" max="15879" width="0" style="325" hidden="1" customWidth="1"/>
    <col min="15880" max="15880" width="12.28515625" style="325" customWidth="1"/>
    <col min="15881" max="15881" width="0" style="325" hidden="1" customWidth="1"/>
    <col min="15882" max="15883" width="12.28515625" style="325" customWidth="1"/>
    <col min="15884" max="15884" width="13" style="325" customWidth="1"/>
    <col min="15885" max="15991" width="9.140625" style="325" customWidth="1"/>
    <col min="15992" max="15993" width="0" style="325" hidden="1" customWidth="1"/>
    <col min="15994" max="16128" width="8.85546875" style="325"/>
    <col min="16129" max="16129" width="26.7109375" style="325" customWidth="1"/>
    <col min="16130" max="16130" width="29.42578125" style="325" customWidth="1"/>
    <col min="16131" max="16131" width="6.85546875" style="325" customWidth="1"/>
    <col min="16132" max="16132" width="7.28515625" style="325" customWidth="1"/>
    <col min="16133" max="16133" width="0" style="325" hidden="1" customWidth="1"/>
    <col min="16134" max="16134" width="12.28515625" style="325" customWidth="1"/>
    <col min="16135" max="16135" width="0" style="325" hidden="1" customWidth="1"/>
    <col min="16136" max="16136" width="12.28515625" style="325" customWidth="1"/>
    <col min="16137" max="16137" width="0" style="325" hidden="1" customWidth="1"/>
    <col min="16138" max="16139" width="12.28515625" style="325" customWidth="1"/>
    <col min="16140" max="16140" width="13" style="325" customWidth="1"/>
    <col min="16141" max="16247" width="9.140625" style="325" customWidth="1"/>
    <col min="16248" max="16249" width="0" style="325" hidden="1" customWidth="1"/>
    <col min="16250" max="16384" width="8.85546875" style="325"/>
  </cols>
  <sheetData>
    <row r="1" spans="1:130" s="3" customFormat="1" ht="23.25" customHeight="1">
      <c r="A1" s="500" t="s">
        <v>1330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232"/>
      <c r="N1" s="232"/>
      <c r="P1" s="281"/>
      <c r="Q1" s="281"/>
    </row>
    <row r="2" spans="1:130" s="3" customFormat="1" ht="20.100000000000001" customHeight="1">
      <c r="A2" s="207" t="str">
        <f>갑지!B7</f>
        <v>□ 공 사 명 : 2026년 야외정원 소나무 생육환경 개선공사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84"/>
      <c r="P2" s="281"/>
      <c r="Q2" s="281"/>
    </row>
    <row r="3" spans="1:130" ht="18" customHeight="1">
      <c r="A3" s="503" t="s">
        <v>42</v>
      </c>
      <c r="B3" s="503" t="s">
        <v>265</v>
      </c>
      <c r="C3" s="504" t="s">
        <v>151</v>
      </c>
      <c r="D3" s="504" t="s">
        <v>272</v>
      </c>
      <c r="E3" s="333"/>
      <c r="F3" s="505" t="s">
        <v>72</v>
      </c>
      <c r="G3" s="334"/>
      <c r="H3" s="505" t="s">
        <v>197</v>
      </c>
      <c r="I3" s="334"/>
      <c r="J3" s="505" t="s">
        <v>206</v>
      </c>
      <c r="K3" s="505" t="s">
        <v>96</v>
      </c>
      <c r="L3" s="504" t="s">
        <v>120</v>
      </c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2"/>
      <c r="X3" s="322"/>
      <c r="Y3" s="322"/>
      <c r="Z3" s="322"/>
      <c r="AA3" s="322"/>
      <c r="AB3" s="322"/>
      <c r="AC3" s="322"/>
      <c r="AD3" s="322"/>
      <c r="AE3" s="322"/>
      <c r="AF3" s="322"/>
      <c r="AG3" s="322"/>
      <c r="AH3" s="322"/>
      <c r="AI3" s="322"/>
      <c r="AJ3" s="322"/>
      <c r="AK3" s="322"/>
      <c r="AL3" s="322"/>
      <c r="AM3" s="322"/>
      <c r="AN3" s="322"/>
      <c r="AO3" s="322"/>
      <c r="AP3" s="322"/>
      <c r="AQ3" s="322"/>
      <c r="AR3" s="322"/>
      <c r="AS3" s="322"/>
      <c r="AT3" s="322"/>
      <c r="AU3" s="322"/>
      <c r="AV3" s="322"/>
      <c r="AW3" s="322"/>
      <c r="AX3" s="322"/>
      <c r="AY3" s="322"/>
      <c r="AZ3" s="322"/>
      <c r="BA3" s="322"/>
      <c r="BB3" s="322"/>
      <c r="BC3" s="322"/>
      <c r="BD3" s="322"/>
      <c r="BE3" s="322"/>
      <c r="BF3" s="322"/>
      <c r="BG3" s="322"/>
      <c r="BH3" s="322"/>
      <c r="BI3" s="322"/>
      <c r="BJ3" s="322"/>
      <c r="BK3" s="322"/>
      <c r="BL3" s="322"/>
      <c r="BM3" s="322"/>
      <c r="BN3" s="322"/>
      <c r="BO3" s="322"/>
      <c r="BP3" s="322"/>
      <c r="BQ3" s="322"/>
      <c r="BR3" s="322"/>
      <c r="BS3" s="322"/>
      <c r="BT3" s="322"/>
      <c r="BU3" s="322"/>
      <c r="BV3" s="322"/>
      <c r="BW3" s="322"/>
      <c r="BX3" s="322"/>
      <c r="BY3" s="322"/>
      <c r="BZ3" s="322"/>
      <c r="CA3" s="322"/>
      <c r="CB3" s="322"/>
      <c r="CC3" s="322"/>
      <c r="CD3" s="322"/>
      <c r="CE3" s="322"/>
      <c r="CF3" s="322"/>
      <c r="CG3" s="322"/>
      <c r="CH3" s="322"/>
      <c r="CI3" s="322"/>
      <c r="CJ3" s="322"/>
      <c r="CK3" s="322"/>
      <c r="CL3" s="322"/>
      <c r="CM3" s="322"/>
      <c r="CN3" s="322"/>
      <c r="CO3" s="322"/>
      <c r="CP3" s="322"/>
      <c r="CQ3" s="322"/>
      <c r="CR3" s="322"/>
      <c r="CS3" s="322"/>
      <c r="CT3" s="322"/>
      <c r="CU3" s="322"/>
      <c r="CV3" s="322"/>
      <c r="CW3" s="322"/>
      <c r="CX3" s="322"/>
      <c r="CY3" s="322"/>
      <c r="CZ3" s="322"/>
      <c r="DA3" s="322"/>
      <c r="DB3" s="322"/>
      <c r="DC3" s="322"/>
      <c r="DD3" s="322"/>
      <c r="DE3" s="322"/>
      <c r="DF3" s="322"/>
      <c r="DG3" s="322"/>
      <c r="DH3" s="322"/>
      <c r="DI3" s="322"/>
      <c r="DJ3" s="322"/>
      <c r="DK3" s="322"/>
      <c r="DL3" s="322"/>
      <c r="DM3" s="322"/>
      <c r="DN3" s="322"/>
      <c r="DO3" s="322"/>
      <c r="DP3" s="322"/>
      <c r="DQ3" s="322"/>
      <c r="DR3" s="322"/>
      <c r="DS3" s="322"/>
      <c r="DT3" s="322"/>
      <c r="DU3" s="322"/>
      <c r="DV3" s="322"/>
      <c r="DW3" s="322"/>
      <c r="DX3" s="322"/>
      <c r="DY3" s="322"/>
      <c r="DZ3" s="322"/>
    </row>
    <row r="4" spans="1:130" ht="18" customHeight="1">
      <c r="A4" s="503"/>
      <c r="B4" s="503"/>
      <c r="C4" s="504"/>
      <c r="D4" s="504"/>
      <c r="E4" s="333"/>
      <c r="F4" s="505"/>
      <c r="G4" s="334"/>
      <c r="H4" s="505"/>
      <c r="I4" s="334"/>
      <c r="J4" s="505"/>
      <c r="K4" s="505"/>
      <c r="L4" s="504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2"/>
      <c r="X4" s="322"/>
      <c r="Y4" s="322"/>
      <c r="Z4" s="322"/>
      <c r="AA4" s="322"/>
      <c r="AB4" s="322"/>
      <c r="AC4" s="322"/>
      <c r="AD4" s="322"/>
      <c r="AE4" s="322"/>
      <c r="AF4" s="322"/>
      <c r="AG4" s="322"/>
      <c r="AH4" s="322"/>
      <c r="AI4" s="322"/>
      <c r="AJ4" s="322"/>
      <c r="AK4" s="322"/>
      <c r="AL4" s="322"/>
      <c r="AM4" s="322"/>
      <c r="AN4" s="322"/>
      <c r="AO4" s="322"/>
      <c r="AP4" s="322"/>
      <c r="AQ4" s="322"/>
      <c r="AR4" s="322"/>
      <c r="AS4" s="322"/>
      <c r="AT4" s="322"/>
      <c r="AU4" s="322"/>
      <c r="AV4" s="322"/>
      <c r="AW4" s="322"/>
      <c r="AX4" s="322"/>
      <c r="AY4" s="322"/>
      <c r="AZ4" s="322"/>
      <c r="BA4" s="322"/>
      <c r="BB4" s="322"/>
      <c r="BC4" s="322"/>
      <c r="BD4" s="322"/>
      <c r="BE4" s="322"/>
      <c r="BF4" s="322"/>
      <c r="BG4" s="322"/>
      <c r="BH4" s="322"/>
      <c r="BI4" s="322"/>
      <c r="BJ4" s="322"/>
      <c r="BK4" s="322"/>
      <c r="BL4" s="322"/>
      <c r="BM4" s="322"/>
      <c r="BN4" s="322"/>
      <c r="BO4" s="322"/>
      <c r="BP4" s="322"/>
      <c r="BQ4" s="322"/>
      <c r="BR4" s="322"/>
      <c r="BS4" s="322"/>
      <c r="BT4" s="322"/>
      <c r="BU4" s="322"/>
      <c r="BV4" s="322"/>
      <c r="BW4" s="322"/>
      <c r="BX4" s="322"/>
      <c r="BY4" s="322"/>
      <c r="BZ4" s="322"/>
      <c r="CA4" s="322"/>
      <c r="CB4" s="322"/>
      <c r="CC4" s="322"/>
      <c r="CD4" s="322"/>
      <c r="CE4" s="322"/>
      <c r="CF4" s="322"/>
      <c r="CG4" s="322"/>
      <c r="CH4" s="322"/>
      <c r="CI4" s="322"/>
      <c r="CJ4" s="322"/>
      <c r="CK4" s="322"/>
      <c r="CL4" s="322"/>
      <c r="CM4" s="322"/>
      <c r="CN4" s="322"/>
      <c r="CO4" s="322"/>
      <c r="CP4" s="322"/>
      <c r="CQ4" s="322"/>
      <c r="CR4" s="322"/>
      <c r="CS4" s="322"/>
      <c r="CT4" s="322"/>
      <c r="CU4" s="322"/>
      <c r="CV4" s="322"/>
      <c r="CW4" s="322"/>
      <c r="CX4" s="322"/>
      <c r="CY4" s="322"/>
      <c r="CZ4" s="322"/>
      <c r="DA4" s="322"/>
      <c r="DB4" s="322"/>
      <c r="DC4" s="322"/>
      <c r="DD4" s="322"/>
      <c r="DE4" s="322"/>
      <c r="DF4" s="322"/>
      <c r="DG4" s="322"/>
      <c r="DH4" s="322"/>
      <c r="DI4" s="322"/>
      <c r="DJ4" s="322"/>
      <c r="DK4" s="322"/>
      <c r="DL4" s="322"/>
      <c r="DM4" s="322"/>
      <c r="DN4" s="322"/>
      <c r="DO4" s="322"/>
      <c r="DP4" s="322"/>
      <c r="DQ4" s="322"/>
      <c r="DR4" s="322"/>
      <c r="DS4" s="322"/>
      <c r="DT4" s="322"/>
      <c r="DU4" s="322"/>
      <c r="DV4" s="322"/>
      <c r="DW4" s="322"/>
      <c r="DX4" s="322"/>
      <c r="DY4" s="322"/>
      <c r="DZ4" s="322"/>
    </row>
    <row r="5" spans="1:130" ht="18" customHeight="1">
      <c r="A5" s="335" t="str">
        <f>일위대가호표!A5</f>
        <v>No.1  수관솎기</v>
      </c>
      <c r="B5" s="335" t="str">
        <f>일위대가호표!B5</f>
        <v>인력작업, B20cm이하</v>
      </c>
      <c r="C5" s="320">
        <f>일위대가호표!C5</f>
        <v>1</v>
      </c>
      <c r="D5" s="320" t="str">
        <f>일위대가호표!D5</f>
        <v>주</v>
      </c>
      <c r="E5" s="320">
        <f>일위대가호표!E5</f>
        <v>0</v>
      </c>
      <c r="F5" s="336">
        <f>일위대가호표!F5</f>
        <v>0</v>
      </c>
      <c r="G5" s="336">
        <f>일위대가호표!G5</f>
        <v>0</v>
      </c>
      <c r="H5" s="336">
        <f>일위대가호표!H5</f>
        <v>108465</v>
      </c>
      <c r="I5" s="336">
        <f>일위대가호표!I5</f>
        <v>0</v>
      </c>
      <c r="J5" s="336">
        <f>일위대가호표!J5</f>
        <v>3253</v>
      </c>
      <c r="K5" s="336">
        <f>F5+H5+J5</f>
        <v>111718</v>
      </c>
      <c r="L5" s="320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2"/>
      <c r="X5" s="322"/>
      <c r="Y5" s="322"/>
      <c r="Z5" s="322"/>
      <c r="AA5" s="322"/>
      <c r="AB5" s="322"/>
      <c r="AC5" s="322"/>
      <c r="AD5" s="322"/>
      <c r="AE5" s="322"/>
      <c r="AF5" s="322"/>
      <c r="AG5" s="322"/>
      <c r="AH5" s="322"/>
      <c r="AI5" s="322"/>
      <c r="AJ5" s="322"/>
      <c r="AK5" s="322"/>
      <c r="AL5" s="322"/>
      <c r="AM5" s="322"/>
      <c r="AN5" s="322"/>
      <c r="AO5" s="322"/>
      <c r="AP5" s="322"/>
      <c r="AQ5" s="322"/>
      <c r="AR5" s="322"/>
      <c r="AS5" s="322"/>
      <c r="AT5" s="322"/>
      <c r="AU5" s="322"/>
      <c r="AV5" s="322"/>
      <c r="AW5" s="322"/>
      <c r="AX5" s="322"/>
      <c r="AY5" s="322"/>
      <c r="AZ5" s="322"/>
      <c r="BA5" s="322"/>
      <c r="BB5" s="322"/>
      <c r="BC5" s="322"/>
      <c r="BD5" s="322"/>
      <c r="BE5" s="322"/>
      <c r="BF5" s="322"/>
      <c r="BG5" s="322"/>
      <c r="BH5" s="322"/>
      <c r="BI5" s="322"/>
      <c r="BJ5" s="322"/>
      <c r="BK5" s="322"/>
      <c r="BL5" s="322"/>
      <c r="BM5" s="322"/>
      <c r="BN5" s="322"/>
      <c r="BO5" s="322"/>
      <c r="BP5" s="322"/>
      <c r="BQ5" s="322"/>
      <c r="BR5" s="322"/>
      <c r="BS5" s="322"/>
      <c r="BT5" s="322"/>
      <c r="BU5" s="322"/>
      <c r="BV5" s="322"/>
      <c r="BW5" s="322"/>
      <c r="BX5" s="322"/>
      <c r="BY5" s="322"/>
      <c r="BZ5" s="322"/>
      <c r="CA5" s="322"/>
      <c r="CB5" s="322"/>
      <c r="CC5" s="322"/>
      <c r="CD5" s="322"/>
      <c r="CE5" s="322"/>
      <c r="CF5" s="322"/>
      <c r="CG5" s="322"/>
      <c r="CH5" s="322"/>
      <c r="CI5" s="322"/>
      <c r="CJ5" s="322"/>
      <c r="CK5" s="322"/>
      <c r="CL5" s="322"/>
      <c r="CM5" s="322"/>
      <c r="CN5" s="322"/>
      <c r="CO5" s="322"/>
      <c r="CP5" s="322"/>
      <c r="CQ5" s="322"/>
      <c r="CR5" s="322"/>
      <c r="CS5" s="322"/>
      <c r="CT5" s="322"/>
      <c r="CU5" s="322"/>
      <c r="CV5" s="322"/>
      <c r="CW5" s="322"/>
      <c r="CX5" s="322"/>
      <c r="CY5" s="322"/>
      <c r="CZ5" s="322"/>
      <c r="DA5" s="322"/>
      <c r="DB5" s="322"/>
      <c r="DC5" s="322"/>
      <c r="DD5" s="322"/>
      <c r="DE5" s="322"/>
      <c r="DF5" s="322"/>
      <c r="DG5" s="322"/>
      <c r="DH5" s="322"/>
      <c r="DI5" s="322"/>
      <c r="DJ5" s="322"/>
      <c r="DK5" s="322"/>
      <c r="DL5" s="322"/>
      <c r="DM5" s="322"/>
      <c r="DN5" s="322"/>
      <c r="DO5" s="322"/>
      <c r="DP5" s="322"/>
      <c r="DQ5" s="322"/>
      <c r="DR5" s="322"/>
      <c r="DS5" s="322"/>
      <c r="DT5" s="322"/>
      <c r="DU5" s="322"/>
      <c r="DV5" s="322"/>
      <c r="DW5" s="322"/>
      <c r="DX5" s="322"/>
      <c r="DY5" s="322"/>
      <c r="DZ5" s="322"/>
    </row>
    <row r="6" spans="1:130" ht="18" customHeight="1">
      <c r="A6" s="335" t="str">
        <f>일위대가호표!A11</f>
        <v>No.2  수관솎기</v>
      </c>
      <c r="B6" s="335" t="str">
        <f>일위대가호표!B11</f>
        <v>인력작업, B21-30cm</v>
      </c>
      <c r="C6" s="320">
        <f>일위대가호표!C11</f>
        <v>1</v>
      </c>
      <c r="D6" s="320" t="str">
        <f>일위대가호표!D11</f>
        <v>주</v>
      </c>
      <c r="E6" s="320">
        <f>일위대가호표!E11</f>
        <v>0</v>
      </c>
      <c r="F6" s="336">
        <f>일위대가호표!F11</f>
        <v>0</v>
      </c>
      <c r="G6" s="336">
        <f>일위대가호표!G11</f>
        <v>0</v>
      </c>
      <c r="H6" s="336">
        <f>일위대가호표!H11</f>
        <v>212454</v>
      </c>
      <c r="I6" s="336">
        <f>일위대가호표!I11</f>
        <v>0</v>
      </c>
      <c r="J6" s="336">
        <f>일위대가호표!J11</f>
        <v>6373</v>
      </c>
      <c r="K6" s="336">
        <f t="shared" ref="K6:K15" si="0">F6+H6+J6</f>
        <v>218827</v>
      </c>
      <c r="L6" s="320"/>
      <c r="M6" s="322"/>
      <c r="N6" s="322"/>
      <c r="O6" s="322"/>
      <c r="P6" s="322"/>
      <c r="Q6" s="322"/>
      <c r="R6" s="322"/>
      <c r="S6" s="322"/>
      <c r="T6" s="322"/>
      <c r="U6" s="322"/>
      <c r="V6" s="322"/>
      <c r="W6" s="322"/>
      <c r="X6" s="322"/>
      <c r="Y6" s="322"/>
      <c r="Z6" s="322"/>
      <c r="AA6" s="322"/>
      <c r="AB6" s="322"/>
      <c r="AC6" s="322"/>
      <c r="AD6" s="322"/>
      <c r="AE6" s="322"/>
      <c r="AF6" s="322"/>
      <c r="AG6" s="322"/>
      <c r="AH6" s="322"/>
      <c r="AI6" s="322"/>
      <c r="AJ6" s="322"/>
      <c r="AK6" s="322"/>
      <c r="AL6" s="322"/>
      <c r="AM6" s="322"/>
      <c r="AN6" s="322"/>
      <c r="AO6" s="322"/>
      <c r="AP6" s="322"/>
      <c r="AQ6" s="322"/>
      <c r="AR6" s="322"/>
      <c r="AS6" s="322"/>
      <c r="AT6" s="322"/>
      <c r="AU6" s="322"/>
      <c r="AV6" s="322"/>
      <c r="AW6" s="322"/>
      <c r="AX6" s="322"/>
      <c r="AY6" s="322"/>
      <c r="AZ6" s="322"/>
      <c r="BA6" s="322"/>
      <c r="BB6" s="322"/>
      <c r="BC6" s="322"/>
      <c r="BD6" s="322"/>
      <c r="BE6" s="322"/>
      <c r="BF6" s="322"/>
      <c r="BG6" s="322"/>
      <c r="BH6" s="322"/>
      <c r="BI6" s="322"/>
      <c r="BJ6" s="322"/>
      <c r="BK6" s="322"/>
      <c r="BL6" s="322"/>
      <c r="BM6" s="322"/>
      <c r="BN6" s="322"/>
      <c r="BO6" s="322"/>
      <c r="BP6" s="322"/>
      <c r="BQ6" s="322"/>
      <c r="BR6" s="322"/>
      <c r="BS6" s="322"/>
      <c r="BT6" s="322"/>
      <c r="BU6" s="322"/>
      <c r="BV6" s="322"/>
      <c r="BW6" s="322"/>
      <c r="BX6" s="322"/>
      <c r="BY6" s="322"/>
      <c r="BZ6" s="322"/>
      <c r="CA6" s="322"/>
      <c r="CB6" s="322"/>
      <c r="CC6" s="322"/>
      <c r="CD6" s="322"/>
      <c r="CE6" s="322"/>
      <c r="CF6" s="322"/>
      <c r="CG6" s="322"/>
      <c r="CH6" s="322"/>
      <c r="CI6" s="322"/>
      <c r="CJ6" s="322"/>
      <c r="CK6" s="322"/>
      <c r="CL6" s="322"/>
      <c r="CM6" s="322"/>
      <c r="CN6" s="322"/>
      <c r="CO6" s="322"/>
      <c r="CP6" s="322"/>
      <c r="CQ6" s="322"/>
      <c r="CR6" s="322"/>
      <c r="CS6" s="322"/>
      <c r="CT6" s="322"/>
      <c r="CU6" s="322"/>
      <c r="CV6" s="322"/>
      <c r="CW6" s="322"/>
      <c r="CX6" s="322"/>
      <c r="CY6" s="322"/>
      <c r="CZ6" s="322"/>
      <c r="DA6" s="322"/>
      <c r="DB6" s="322"/>
      <c r="DC6" s="322"/>
      <c r="DD6" s="322"/>
      <c r="DE6" s="322"/>
      <c r="DF6" s="322"/>
      <c r="DG6" s="322"/>
      <c r="DH6" s="322"/>
      <c r="DI6" s="322"/>
      <c r="DJ6" s="322"/>
      <c r="DK6" s="322"/>
      <c r="DL6" s="322"/>
      <c r="DM6" s="322"/>
      <c r="DN6" s="322"/>
      <c r="DO6" s="322"/>
      <c r="DP6" s="322"/>
      <c r="DQ6" s="322"/>
      <c r="DR6" s="322"/>
      <c r="DS6" s="322"/>
      <c r="DT6" s="322"/>
      <c r="DU6" s="322"/>
      <c r="DV6" s="322"/>
      <c r="DW6" s="322"/>
      <c r="DX6" s="322"/>
      <c r="DY6" s="322"/>
      <c r="DZ6" s="322"/>
    </row>
    <row r="7" spans="1:130" ht="18" customHeight="1">
      <c r="A7" s="335" t="str">
        <f>일위대가호표!A17</f>
        <v>No.3  수관솎기</v>
      </c>
      <c r="B7" s="335" t="str">
        <f>일위대가호표!B17</f>
        <v>인력작업, B31-40cm</v>
      </c>
      <c r="C7" s="320">
        <f>일위대가호표!C17</f>
        <v>1</v>
      </c>
      <c r="D7" s="320" t="str">
        <f>일위대가호표!D17</f>
        <v>주</v>
      </c>
      <c r="E7" s="320">
        <f>일위대가호표!E17</f>
        <v>0</v>
      </c>
      <c r="F7" s="336">
        <f>일위대가호표!F17</f>
        <v>0</v>
      </c>
      <c r="G7" s="336">
        <f>일위대가호표!G17</f>
        <v>0</v>
      </c>
      <c r="H7" s="336">
        <f>일위대가호표!H17</f>
        <v>356697</v>
      </c>
      <c r="I7" s="336">
        <f>일위대가호표!I17</f>
        <v>0</v>
      </c>
      <c r="J7" s="336">
        <f>일위대가호표!J17</f>
        <v>10700</v>
      </c>
      <c r="K7" s="336">
        <f t="shared" ref="K7:K10" si="1">F7+H7+J7</f>
        <v>367397</v>
      </c>
      <c r="L7" s="320"/>
      <c r="M7" s="322"/>
      <c r="N7" s="322"/>
      <c r="O7" s="322"/>
      <c r="P7" s="322"/>
      <c r="Q7" s="322"/>
      <c r="R7" s="322"/>
      <c r="S7" s="322"/>
      <c r="T7" s="322"/>
      <c r="U7" s="322"/>
      <c r="V7" s="322"/>
      <c r="W7" s="322"/>
      <c r="X7" s="322"/>
      <c r="Y7" s="322"/>
      <c r="Z7" s="322"/>
      <c r="AA7" s="322"/>
      <c r="AB7" s="322"/>
      <c r="AC7" s="322"/>
      <c r="AD7" s="322"/>
      <c r="AE7" s="322"/>
      <c r="AF7" s="322"/>
      <c r="AG7" s="322"/>
      <c r="AH7" s="322"/>
      <c r="AI7" s="322"/>
      <c r="AJ7" s="322"/>
      <c r="AK7" s="322"/>
      <c r="AL7" s="322"/>
      <c r="AM7" s="322"/>
      <c r="AN7" s="322"/>
      <c r="AO7" s="322"/>
      <c r="AP7" s="322"/>
      <c r="AQ7" s="322"/>
      <c r="AR7" s="322"/>
      <c r="AS7" s="322"/>
      <c r="AT7" s="322"/>
      <c r="AU7" s="322"/>
      <c r="AV7" s="322"/>
      <c r="AW7" s="322"/>
      <c r="AX7" s="322"/>
      <c r="AY7" s="322"/>
      <c r="AZ7" s="322"/>
      <c r="BA7" s="322"/>
      <c r="BB7" s="322"/>
      <c r="BC7" s="322"/>
      <c r="BD7" s="322"/>
      <c r="BE7" s="322"/>
      <c r="BF7" s="322"/>
      <c r="BG7" s="322"/>
      <c r="BH7" s="322"/>
      <c r="BI7" s="322"/>
      <c r="BJ7" s="322"/>
      <c r="BK7" s="322"/>
      <c r="BL7" s="322"/>
      <c r="BM7" s="322"/>
      <c r="BN7" s="322"/>
      <c r="BO7" s="322"/>
      <c r="BP7" s="322"/>
      <c r="BQ7" s="322"/>
      <c r="BR7" s="322"/>
      <c r="BS7" s="322"/>
      <c r="BT7" s="322"/>
      <c r="BU7" s="322"/>
      <c r="BV7" s="322"/>
      <c r="BW7" s="322"/>
      <c r="BX7" s="322"/>
      <c r="BY7" s="322"/>
      <c r="BZ7" s="322"/>
      <c r="CA7" s="322"/>
      <c r="CB7" s="322"/>
      <c r="CC7" s="322"/>
      <c r="CD7" s="322"/>
      <c r="CE7" s="322"/>
      <c r="CF7" s="322"/>
      <c r="CG7" s="322"/>
      <c r="CH7" s="322"/>
      <c r="CI7" s="322"/>
      <c r="CJ7" s="322"/>
      <c r="CK7" s="322"/>
      <c r="CL7" s="322"/>
      <c r="CM7" s="322"/>
      <c r="CN7" s="322"/>
      <c r="CO7" s="322"/>
      <c r="CP7" s="322"/>
      <c r="CQ7" s="322"/>
      <c r="CR7" s="322"/>
      <c r="CS7" s="322"/>
      <c r="CT7" s="322"/>
      <c r="CU7" s="322"/>
      <c r="CV7" s="322"/>
      <c r="CW7" s="322"/>
      <c r="CX7" s="322"/>
      <c r="CY7" s="322"/>
      <c r="CZ7" s="322"/>
      <c r="DA7" s="322"/>
      <c r="DB7" s="322"/>
      <c r="DC7" s="322"/>
      <c r="DD7" s="322"/>
      <c r="DE7" s="322"/>
      <c r="DF7" s="322"/>
      <c r="DG7" s="322"/>
      <c r="DH7" s="322"/>
      <c r="DI7" s="322"/>
      <c r="DJ7" s="322"/>
      <c r="DK7" s="322"/>
      <c r="DL7" s="322"/>
      <c r="DM7" s="322"/>
      <c r="DN7" s="322"/>
      <c r="DO7" s="322"/>
      <c r="DP7" s="322"/>
      <c r="DQ7" s="322"/>
      <c r="DR7" s="322"/>
      <c r="DS7" s="322"/>
      <c r="DT7" s="322"/>
      <c r="DU7" s="322"/>
      <c r="DV7" s="322"/>
      <c r="DW7" s="322"/>
      <c r="DX7" s="322"/>
      <c r="DY7" s="322"/>
      <c r="DZ7" s="322"/>
    </row>
    <row r="8" spans="1:130" ht="18" customHeight="1">
      <c r="A8" s="335" t="str">
        <f>일위대가호표!A23</f>
        <v>No.4  수관솎기</v>
      </c>
      <c r="B8" s="335" t="str">
        <f>일위대가호표!B23</f>
        <v>장비작업, B20cm이하</v>
      </c>
      <c r="C8" s="320">
        <f>일위대가호표!C23</f>
        <v>1</v>
      </c>
      <c r="D8" s="320" t="str">
        <f>일위대가호표!D23</f>
        <v>주</v>
      </c>
      <c r="E8" s="320">
        <f>일위대가호표!E23</f>
        <v>0</v>
      </c>
      <c r="F8" s="336">
        <f>일위대가호표!F23</f>
        <v>5923</v>
      </c>
      <c r="G8" s="336">
        <f>일위대가호표!G23</f>
        <v>0</v>
      </c>
      <c r="H8" s="336">
        <f>일위대가호표!H23</f>
        <v>112239</v>
      </c>
      <c r="I8" s="336">
        <f>일위대가호표!I23</f>
        <v>0</v>
      </c>
      <c r="J8" s="336">
        <f>일위대가호표!J23</f>
        <v>23581</v>
      </c>
      <c r="K8" s="336">
        <f t="shared" si="1"/>
        <v>141743</v>
      </c>
      <c r="L8" s="320"/>
      <c r="M8" s="322"/>
      <c r="N8" s="322"/>
      <c r="O8" s="322"/>
      <c r="P8" s="322"/>
      <c r="Q8" s="322"/>
      <c r="R8" s="322"/>
      <c r="S8" s="322"/>
      <c r="T8" s="322"/>
      <c r="U8" s="322"/>
      <c r="V8" s="322"/>
      <c r="W8" s="322"/>
      <c r="X8" s="322"/>
      <c r="Y8" s="322"/>
      <c r="Z8" s="322"/>
      <c r="AA8" s="322"/>
      <c r="AB8" s="322"/>
      <c r="AC8" s="322"/>
      <c r="AD8" s="322"/>
      <c r="AE8" s="322"/>
      <c r="AF8" s="322"/>
      <c r="AG8" s="322"/>
      <c r="AH8" s="322"/>
      <c r="AI8" s="322"/>
      <c r="AJ8" s="322"/>
      <c r="AK8" s="322"/>
      <c r="AL8" s="322"/>
      <c r="AM8" s="322"/>
      <c r="AN8" s="322"/>
      <c r="AO8" s="322"/>
      <c r="AP8" s="322"/>
      <c r="AQ8" s="322"/>
      <c r="AR8" s="322"/>
      <c r="AS8" s="322"/>
      <c r="AT8" s="322"/>
      <c r="AU8" s="322"/>
      <c r="AV8" s="322"/>
      <c r="AW8" s="322"/>
      <c r="AX8" s="322"/>
      <c r="AY8" s="322"/>
      <c r="AZ8" s="322"/>
      <c r="BA8" s="322"/>
      <c r="BB8" s="322"/>
      <c r="BC8" s="322"/>
      <c r="BD8" s="322"/>
      <c r="BE8" s="322"/>
      <c r="BF8" s="322"/>
      <c r="BG8" s="322"/>
      <c r="BH8" s="322"/>
      <c r="BI8" s="322"/>
      <c r="BJ8" s="322"/>
      <c r="BK8" s="322"/>
      <c r="BL8" s="322"/>
      <c r="BM8" s="322"/>
      <c r="BN8" s="322"/>
      <c r="BO8" s="322"/>
      <c r="BP8" s="322"/>
      <c r="BQ8" s="322"/>
      <c r="BR8" s="322"/>
      <c r="BS8" s="322"/>
      <c r="BT8" s="322"/>
      <c r="BU8" s="322"/>
      <c r="BV8" s="322"/>
      <c r="BW8" s="322"/>
      <c r="BX8" s="322"/>
      <c r="BY8" s="322"/>
      <c r="BZ8" s="322"/>
      <c r="CA8" s="322"/>
      <c r="CB8" s="322"/>
      <c r="CC8" s="322"/>
      <c r="CD8" s="322"/>
      <c r="CE8" s="322"/>
      <c r="CF8" s="322"/>
      <c r="CG8" s="322"/>
      <c r="CH8" s="322"/>
      <c r="CI8" s="322"/>
      <c r="CJ8" s="322"/>
      <c r="CK8" s="322"/>
      <c r="CL8" s="322"/>
      <c r="CM8" s="322"/>
      <c r="CN8" s="322"/>
      <c r="CO8" s="322"/>
      <c r="CP8" s="322"/>
      <c r="CQ8" s="322"/>
      <c r="CR8" s="322"/>
      <c r="CS8" s="322"/>
      <c r="CT8" s="322"/>
      <c r="CU8" s="322"/>
      <c r="CV8" s="322"/>
      <c r="CW8" s="322"/>
      <c r="CX8" s="322"/>
      <c r="CY8" s="322"/>
      <c r="CZ8" s="322"/>
      <c r="DA8" s="322"/>
      <c r="DB8" s="322"/>
      <c r="DC8" s="322"/>
      <c r="DD8" s="322"/>
      <c r="DE8" s="322"/>
      <c r="DF8" s="322"/>
      <c r="DG8" s="322"/>
      <c r="DH8" s="322"/>
      <c r="DI8" s="322"/>
      <c r="DJ8" s="322"/>
      <c r="DK8" s="322"/>
      <c r="DL8" s="322"/>
      <c r="DM8" s="322"/>
      <c r="DN8" s="322"/>
      <c r="DO8" s="322"/>
      <c r="DP8" s="322"/>
      <c r="DQ8" s="322"/>
      <c r="DR8" s="322"/>
      <c r="DS8" s="322"/>
      <c r="DT8" s="322"/>
      <c r="DU8" s="322"/>
      <c r="DV8" s="322"/>
      <c r="DW8" s="322"/>
      <c r="DX8" s="322"/>
      <c r="DY8" s="322"/>
      <c r="DZ8" s="322"/>
    </row>
    <row r="9" spans="1:130" ht="18" customHeight="1">
      <c r="A9" s="335" t="str">
        <f>일위대가호표!A30</f>
        <v>No.5  수관솎기</v>
      </c>
      <c r="B9" s="335" t="str">
        <f>일위대가호표!B30</f>
        <v>장비작업, B21-30cm</v>
      </c>
      <c r="C9" s="320">
        <f>일위대가호표!C30</f>
        <v>1</v>
      </c>
      <c r="D9" s="320" t="str">
        <f>일위대가호표!D30</f>
        <v>주</v>
      </c>
      <c r="E9" s="320">
        <f>일위대가호표!E30</f>
        <v>0</v>
      </c>
      <c r="F9" s="336">
        <f>일위대가호표!F30</f>
        <v>7321</v>
      </c>
      <c r="G9" s="336">
        <f>일위대가호표!G30</f>
        <v>0</v>
      </c>
      <c r="H9" s="336">
        <f>일위대가호표!H30</f>
        <v>199031</v>
      </c>
      <c r="I9" s="336">
        <f>일위대가호표!I30</f>
        <v>0</v>
      </c>
      <c r="J9" s="336">
        <f>일위대가호표!J30</f>
        <v>30957</v>
      </c>
      <c r="K9" s="336">
        <f t="shared" si="1"/>
        <v>237309</v>
      </c>
      <c r="L9" s="320"/>
      <c r="M9" s="322"/>
      <c r="N9" s="322"/>
      <c r="O9" s="322"/>
      <c r="P9" s="322"/>
      <c r="Q9" s="322"/>
      <c r="R9" s="322"/>
      <c r="S9" s="322"/>
      <c r="T9" s="322"/>
      <c r="U9" s="322"/>
      <c r="V9" s="322"/>
      <c r="W9" s="322"/>
      <c r="X9" s="322"/>
      <c r="Y9" s="322"/>
      <c r="Z9" s="322"/>
      <c r="AA9" s="322"/>
      <c r="AB9" s="322"/>
      <c r="AC9" s="322"/>
      <c r="AD9" s="322"/>
      <c r="AE9" s="322"/>
      <c r="AF9" s="322"/>
      <c r="AG9" s="322"/>
      <c r="AH9" s="322"/>
      <c r="AI9" s="322"/>
      <c r="AJ9" s="322"/>
      <c r="AK9" s="322"/>
      <c r="AL9" s="322"/>
      <c r="AM9" s="322"/>
      <c r="AN9" s="322"/>
      <c r="AO9" s="322"/>
      <c r="AP9" s="322"/>
      <c r="AQ9" s="322"/>
      <c r="AR9" s="322"/>
      <c r="AS9" s="322"/>
      <c r="AT9" s="322"/>
      <c r="AU9" s="322"/>
      <c r="AV9" s="322"/>
      <c r="AW9" s="322"/>
      <c r="AX9" s="322"/>
      <c r="AY9" s="322"/>
      <c r="AZ9" s="322"/>
      <c r="BA9" s="322"/>
      <c r="BB9" s="322"/>
      <c r="BC9" s="322"/>
      <c r="BD9" s="322"/>
      <c r="BE9" s="322"/>
      <c r="BF9" s="322"/>
      <c r="BG9" s="322"/>
      <c r="BH9" s="322"/>
      <c r="BI9" s="322"/>
      <c r="BJ9" s="322"/>
      <c r="BK9" s="322"/>
      <c r="BL9" s="322"/>
      <c r="BM9" s="322"/>
      <c r="BN9" s="322"/>
      <c r="BO9" s="322"/>
      <c r="BP9" s="322"/>
      <c r="BQ9" s="322"/>
      <c r="BR9" s="322"/>
      <c r="BS9" s="322"/>
      <c r="BT9" s="322"/>
      <c r="BU9" s="322"/>
      <c r="BV9" s="322"/>
      <c r="BW9" s="322"/>
      <c r="BX9" s="322"/>
      <c r="BY9" s="322"/>
      <c r="BZ9" s="322"/>
      <c r="CA9" s="322"/>
      <c r="CB9" s="322"/>
      <c r="CC9" s="322"/>
      <c r="CD9" s="322"/>
      <c r="CE9" s="322"/>
      <c r="CF9" s="322"/>
      <c r="CG9" s="322"/>
      <c r="CH9" s="322"/>
      <c r="CI9" s="322"/>
      <c r="CJ9" s="322"/>
      <c r="CK9" s="322"/>
      <c r="CL9" s="322"/>
      <c r="CM9" s="322"/>
      <c r="CN9" s="322"/>
      <c r="CO9" s="322"/>
      <c r="CP9" s="322"/>
      <c r="CQ9" s="322"/>
      <c r="CR9" s="322"/>
      <c r="CS9" s="322"/>
      <c r="CT9" s="322"/>
      <c r="CU9" s="322"/>
      <c r="CV9" s="322"/>
      <c r="CW9" s="322"/>
      <c r="CX9" s="322"/>
      <c r="CY9" s="322"/>
      <c r="CZ9" s="322"/>
      <c r="DA9" s="322"/>
      <c r="DB9" s="322"/>
      <c r="DC9" s="322"/>
      <c r="DD9" s="322"/>
      <c r="DE9" s="322"/>
      <c r="DF9" s="322"/>
      <c r="DG9" s="322"/>
      <c r="DH9" s="322"/>
      <c r="DI9" s="322"/>
      <c r="DJ9" s="322"/>
      <c r="DK9" s="322"/>
      <c r="DL9" s="322"/>
      <c r="DM9" s="322"/>
      <c r="DN9" s="322"/>
      <c r="DO9" s="322"/>
      <c r="DP9" s="322"/>
      <c r="DQ9" s="322"/>
      <c r="DR9" s="322"/>
      <c r="DS9" s="322"/>
      <c r="DT9" s="322"/>
      <c r="DU9" s="322"/>
      <c r="DV9" s="322"/>
      <c r="DW9" s="322"/>
      <c r="DX9" s="322"/>
      <c r="DY9" s="322"/>
      <c r="DZ9" s="322"/>
    </row>
    <row r="10" spans="1:130" ht="18" customHeight="1">
      <c r="A10" s="335" t="str">
        <f>일위대가호표!A37</f>
        <v>No.6  수관솎기</v>
      </c>
      <c r="B10" s="335" t="str">
        <f>일위대가호표!B37</f>
        <v>장비작업, B31-40cm</v>
      </c>
      <c r="C10" s="320">
        <f>일위대가호표!C37</f>
        <v>1</v>
      </c>
      <c r="D10" s="320" t="str">
        <f>일위대가호표!D37</f>
        <v>주</v>
      </c>
      <c r="E10" s="320">
        <f>일위대가호표!E37</f>
        <v>0</v>
      </c>
      <c r="F10" s="336">
        <f>일위대가호표!F37</f>
        <v>16864</v>
      </c>
      <c r="G10" s="336">
        <f>일위대가호표!G37</f>
        <v>0</v>
      </c>
      <c r="H10" s="336">
        <f>일위대가호표!H37</f>
        <v>356396</v>
      </c>
      <c r="I10" s="336">
        <f>일위대가호표!I37</f>
        <v>0</v>
      </c>
      <c r="J10" s="336">
        <f>일위대가호표!J37</f>
        <v>68245</v>
      </c>
      <c r="K10" s="336">
        <f t="shared" si="1"/>
        <v>441505</v>
      </c>
      <c r="L10" s="320"/>
      <c r="M10" s="322"/>
      <c r="N10" s="322"/>
      <c r="O10" s="322"/>
      <c r="P10" s="322"/>
      <c r="Q10" s="322"/>
      <c r="R10" s="322"/>
      <c r="S10" s="322"/>
      <c r="T10" s="322"/>
      <c r="U10" s="322"/>
      <c r="V10" s="322"/>
      <c r="W10" s="322"/>
      <c r="X10" s="322"/>
      <c r="Y10" s="322"/>
      <c r="Z10" s="322"/>
      <c r="AA10" s="322"/>
      <c r="AB10" s="322"/>
      <c r="AC10" s="322"/>
      <c r="AD10" s="322"/>
      <c r="AE10" s="322"/>
      <c r="AF10" s="322"/>
      <c r="AG10" s="322"/>
      <c r="AH10" s="322"/>
      <c r="AI10" s="322"/>
      <c r="AJ10" s="322"/>
      <c r="AK10" s="322"/>
      <c r="AL10" s="322"/>
      <c r="AM10" s="322"/>
      <c r="AN10" s="322"/>
      <c r="AO10" s="322"/>
      <c r="AP10" s="322"/>
      <c r="AQ10" s="322"/>
      <c r="AR10" s="322"/>
      <c r="AS10" s="322"/>
      <c r="AT10" s="322"/>
      <c r="AU10" s="322"/>
      <c r="AV10" s="322"/>
      <c r="AW10" s="322"/>
      <c r="AX10" s="322"/>
      <c r="AY10" s="322"/>
      <c r="AZ10" s="322"/>
      <c r="BA10" s="322"/>
      <c r="BB10" s="322"/>
      <c r="BC10" s="322"/>
      <c r="BD10" s="322"/>
      <c r="BE10" s="322"/>
      <c r="BF10" s="322"/>
      <c r="BG10" s="322"/>
      <c r="BH10" s="322"/>
      <c r="BI10" s="322"/>
      <c r="BJ10" s="322"/>
      <c r="BK10" s="322"/>
      <c r="BL10" s="322"/>
      <c r="BM10" s="322"/>
      <c r="BN10" s="322"/>
      <c r="BO10" s="322"/>
      <c r="BP10" s="322"/>
      <c r="BQ10" s="322"/>
      <c r="BR10" s="322"/>
      <c r="BS10" s="322"/>
      <c r="BT10" s="322"/>
      <c r="BU10" s="322"/>
      <c r="BV10" s="322"/>
      <c r="BW10" s="322"/>
      <c r="BX10" s="322"/>
      <c r="BY10" s="322"/>
      <c r="BZ10" s="322"/>
      <c r="CA10" s="322"/>
      <c r="CB10" s="322"/>
      <c r="CC10" s="322"/>
      <c r="CD10" s="322"/>
      <c r="CE10" s="322"/>
      <c r="CF10" s="322"/>
      <c r="CG10" s="322"/>
      <c r="CH10" s="322"/>
      <c r="CI10" s="322"/>
      <c r="CJ10" s="322"/>
      <c r="CK10" s="322"/>
      <c r="CL10" s="322"/>
      <c r="CM10" s="322"/>
      <c r="CN10" s="322"/>
      <c r="CO10" s="322"/>
      <c r="CP10" s="322"/>
      <c r="CQ10" s="322"/>
      <c r="CR10" s="322"/>
      <c r="CS10" s="322"/>
      <c r="CT10" s="322"/>
      <c r="CU10" s="322"/>
      <c r="CV10" s="322"/>
      <c r="CW10" s="322"/>
      <c r="CX10" s="322"/>
      <c r="CY10" s="322"/>
      <c r="CZ10" s="322"/>
      <c r="DA10" s="322"/>
      <c r="DB10" s="322"/>
      <c r="DC10" s="322"/>
      <c r="DD10" s="322"/>
      <c r="DE10" s="322"/>
      <c r="DF10" s="322"/>
      <c r="DG10" s="322"/>
      <c r="DH10" s="322"/>
      <c r="DI10" s="322"/>
      <c r="DJ10" s="322"/>
      <c r="DK10" s="322"/>
      <c r="DL10" s="322"/>
      <c r="DM10" s="322"/>
      <c r="DN10" s="322"/>
      <c r="DO10" s="322"/>
      <c r="DP10" s="322"/>
      <c r="DQ10" s="322"/>
      <c r="DR10" s="322"/>
      <c r="DS10" s="322"/>
      <c r="DT10" s="322"/>
      <c r="DU10" s="322"/>
      <c r="DV10" s="322"/>
      <c r="DW10" s="322"/>
      <c r="DX10" s="322"/>
      <c r="DY10" s="322"/>
      <c r="DZ10" s="322"/>
    </row>
    <row r="11" spans="1:130" ht="18" customHeight="1">
      <c r="A11" s="335" t="str">
        <f>일위대가호표!A44</f>
        <v>No.7  교통정리원</v>
      </c>
      <c r="B11" s="335" t="str">
        <f>일위대가호표!B44</f>
        <v>보행안전도우미</v>
      </c>
      <c r="C11" s="320">
        <f>일위대가호표!C44</f>
        <v>1</v>
      </c>
      <c r="D11" s="320" t="str">
        <f>일위대가호표!D44</f>
        <v>인</v>
      </c>
      <c r="E11" s="320">
        <f>일위대가호표!E44</f>
        <v>0</v>
      </c>
      <c r="F11" s="336">
        <f>일위대가호표!F44</f>
        <v>0</v>
      </c>
      <c r="G11" s="336">
        <f>일위대가호표!G44</f>
        <v>0</v>
      </c>
      <c r="H11" s="336">
        <f>일위대가호표!H44</f>
        <v>0</v>
      </c>
      <c r="I11" s="336">
        <f>일위대가호표!I44</f>
        <v>0</v>
      </c>
      <c r="J11" s="336">
        <f>일위대가호표!J44</f>
        <v>176930</v>
      </c>
      <c r="K11" s="336">
        <f t="shared" si="0"/>
        <v>176930</v>
      </c>
      <c r="L11" s="320"/>
      <c r="M11" s="322"/>
      <c r="N11" s="322"/>
      <c r="O11" s="322"/>
      <c r="P11" s="322"/>
      <c r="Q11" s="322"/>
      <c r="R11" s="322"/>
      <c r="S11" s="322"/>
      <c r="T11" s="322"/>
      <c r="U11" s="322"/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/>
      <c r="AJ11" s="322"/>
      <c r="AK11" s="322"/>
      <c r="AL11" s="322"/>
      <c r="AM11" s="322"/>
      <c r="AN11" s="322"/>
      <c r="AO11" s="322"/>
      <c r="AP11" s="322"/>
      <c r="AQ11" s="322"/>
      <c r="AR11" s="322"/>
      <c r="AS11" s="322"/>
      <c r="AT11" s="322"/>
      <c r="AU11" s="322"/>
      <c r="AV11" s="322"/>
      <c r="AW11" s="322"/>
      <c r="AX11" s="322"/>
      <c r="AY11" s="322"/>
      <c r="AZ11" s="322"/>
      <c r="BA11" s="322"/>
      <c r="BB11" s="322"/>
      <c r="BC11" s="322"/>
      <c r="BD11" s="322"/>
      <c r="BE11" s="322"/>
      <c r="BF11" s="322"/>
      <c r="BG11" s="322"/>
      <c r="BH11" s="322"/>
      <c r="BI11" s="322"/>
      <c r="BJ11" s="322"/>
      <c r="BK11" s="322"/>
      <c r="BL11" s="322"/>
      <c r="BM11" s="322"/>
      <c r="BN11" s="322"/>
      <c r="BO11" s="322"/>
      <c r="BP11" s="322"/>
      <c r="BQ11" s="322"/>
      <c r="BR11" s="322"/>
      <c r="BS11" s="322"/>
      <c r="BT11" s="322"/>
      <c r="BU11" s="322"/>
      <c r="BV11" s="322"/>
      <c r="BW11" s="322"/>
      <c r="BX11" s="322"/>
      <c r="BY11" s="322"/>
      <c r="BZ11" s="322"/>
      <c r="CA11" s="322"/>
      <c r="CB11" s="322"/>
      <c r="CC11" s="322"/>
      <c r="CD11" s="322"/>
      <c r="CE11" s="322"/>
      <c r="CF11" s="322"/>
      <c r="CG11" s="322"/>
      <c r="CH11" s="322"/>
      <c r="CI11" s="322"/>
      <c r="CJ11" s="322"/>
      <c r="CK11" s="322"/>
      <c r="CL11" s="322"/>
      <c r="CM11" s="322"/>
      <c r="CN11" s="322"/>
      <c r="CO11" s="322"/>
      <c r="CP11" s="322"/>
      <c r="CQ11" s="322"/>
      <c r="CR11" s="322"/>
      <c r="CS11" s="322"/>
      <c r="CT11" s="322"/>
      <c r="CU11" s="322"/>
      <c r="CV11" s="322"/>
      <c r="CW11" s="322"/>
      <c r="CX11" s="322"/>
      <c r="CY11" s="322"/>
      <c r="CZ11" s="322"/>
      <c r="DA11" s="322"/>
      <c r="DB11" s="322"/>
      <c r="DC11" s="322"/>
      <c r="DD11" s="322"/>
      <c r="DE11" s="322"/>
      <c r="DF11" s="322"/>
      <c r="DG11" s="322"/>
      <c r="DH11" s="322"/>
      <c r="DI11" s="322"/>
      <c r="DJ11" s="322"/>
      <c r="DK11" s="322"/>
      <c r="DL11" s="322"/>
      <c r="DM11" s="322"/>
      <c r="DN11" s="322"/>
      <c r="DO11" s="322"/>
      <c r="DP11" s="322"/>
      <c r="DQ11" s="322"/>
      <c r="DR11" s="322"/>
      <c r="DS11" s="322"/>
      <c r="DT11" s="322"/>
      <c r="DU11" s="322"/>
      <c r="DV11" s="322"/>
      <c r="DW11" s="322"/>
      <c r="DX11" s="322"/>
      <c r="DY11" s="322"/>
      <c r="DZ11" s="322"/>
    </row>
    <row r="12" spans="1:130" ht="18" customHeight="1">
      <c r="A12" s="337" t="str">
        <f>일위대가호표!A47</f>
        <v>No.8  교통정리원보험료</v>
      </c>
      <c r="B12" s="337" t="str">
        <f>일위대가호표!B47</f>
        <v>인건비의 20%</v>
      </c>
      <c r="C12" s="338">
        <f>일위대가호표!C47</f>
        <v>1</v>
      </c>
      <c r="D12" s="338" t="str">
        <f>일위대가호표!D47</f>
        <v>인</v>
      </c>
      <c r="E12" s="338">
        <f>일위대가호표!E47</f>
        <v>0</v>
      </c>
      <c r="F12" s="339">
        <f>일위대가호표!F47</f>
        <v>0</v>
      </c>
      <c r="G12" s="339">
        <f>일위대가호표!G47</f>
        <v>0</v>
      </c>
      <c r="H12" s="339">
        <f>일위대가호표!H47</f>
        <v>0</v>
      </c>
      <c r="I12" s="339">
        <f>일위대가호표!I47</f>
        <v>0</v>
      </c>
      <c r="J12" s="339">
        <f>일위대가호표!J47</f>
        <v>35386</v>
      </c>
      <c r="K12" s="336">
        <f t="shared" si="0"/>
        <v>35386</v>
      </c>
      <c r="L12" s="338"/>
      <c r="M12" s="322"/>
      <c r="N12" s="322"/>
      <c r="O12" s="322"/>
      <c r="P12" s="322"/>
      <c r="Q12" s="322"/>
      <c r="R12" s="322"/>
      <c r="S12" s="322"/>
      <c r="T12" s="322"/>
      <c r="U12" s="322"/>
      <c r="V12" s="322"/>
      <c r="W12" s="322"/>
      <c r="X12" s="322"/>
      <c r="Y12" s="322"/>
      <c r="Z12" s="322"/>
      <c r="AA12" s="322"/>
      <c r="AB12" s="322"/>
      <c r="AC12" s="322"/>
      <c r="AD12" s="322"/>
      <c r="AE12" s="322"/>
      <c r="AF12" s="322"/>
      <c r="AG12" s="322"/>
      <c r="AH12" s="322"/>
      <c r="AI12" s="322"/>
      <c r="AJ12" s="322"/>
      <c r="AK12" s="322"/>
      <c r="AL12" s="322"/>
      <c r="AM12" s="322"/>
      <c r="AN12" s="322"/>
      <c r="AO12" s="322"/>
      <c r="AP12" s="322"/>
      <c r="AQ12" s="322"/>
      <c r="AR12" s="322"/>
      <c r="AS12" s="322"/>
      <c r="AT12" s="322"/>
      <c r="AU12" s="322"/>
      <c r="AV12" s="322"/>
      <c r="AW12" s="322"/>
      <c r="AX12" s="322"/>
      <c r="AY12" s="322"/>
      <c r="AZ12" s="322"/>
      <c r="BA12" s="322"/>
      <c r="BB12" s="322"/>
      <c r="BC12" s="322"/>
      <c r="BD12" s="322"/>
      <c r="BE12" s="322"/>
      <c r="BF12" s="322"/>
      <c r="BG12" s="322"/>
      <c r="BH12" s="322"/>
      <c r="BI12" s="322"/>
      <c r="BJ12" s="322"/>
      <c r="BK12" s="322"/>
      <c r="BL12" s="322"/>
      <c r="BM12" s="322"/>
      <c r="BN12" s="322"/>
      <c r="BO12" s="322"/>
      <c r="BP12" s="322"/>
      <c r="BQ12" s="322"/>
      <c r="BR12" s="322"/>
      <c r="BS12" s="322"/>
      <c r="BT12" s="322"/>
      <c r="BU12" s="322"/>
      <c r="BV12" s="322"/>
      <c r="BW12" s="322"/>
      <c r="BX12" s="322"/>
      <c r="BY12" s="322"/>
      <c r="BZ12" s="322"/>
      <c r="CA12" s="322"/>
      <c r="CB12" s="322"/>
      <c r="CC12" s="322"/>
      <c r="CD12" s="322"/>
      <c r="CE12" s="322"/>
      <c r="CF12" s="322"/>
      <c r="CG12" s="322"/>
      <c r="CH12" s="322"/>
      <c r="CI12" s="322"/>
      <c r="CJ12" s="322"/>
      <c r="CK12" s="322"/>
      <c r="CL12" s="322"/>
      <c r="CM12" s="322"/>
      <c r="CN12" s="322"/>
      <c r="CO12" s="322"/>
      <c r="CP12" s="322"/>
      <c r="CQ12" s="322"/>
      <c r="CR12" s="322"/>
      <c r="CS12" s="322"/>
      <c r="CT12" s="322"/>
      <c r="CU12" s="322"/>
      <c r="CV12" s="322"/>
      <c r="CW12" s="322"/>
      <c r="CX12" s="322"/>
      <c r="CY12" s="322"/>
      <c r="CZ12" s="322"/>
      <c r="DA12" s="322"/>
      <c r="DB12" s="322"/>
      <c r="DC12" s="322"/>
      <c r="DD12" s="322"/>
      <c r="DE12" s="322"/>
      <c r="DF12" s="322"/>
      <c r="DG12" s="322"/>
      <c r="DH12" s="322"/>
      <c r="DI12" s="322"/>
      <c r="DJ12" s="322"/>
      <c r="DK12" s="322"/>
      <c r="DL12" s="322"/>
      <c r="DM12" s="322"/>
      <c r="DN12" s="322"/>
      <c r="DO12" s="322"/>
      <c r="DP12" s="322"/>
      <c r="DQ12" s="322"/>
      <c r="DR12" s="322"/>
      <c r="DS12" s="322"/>
      <c r="DT12" s="322"/>
      <c r="DU12" s="322"/>
      <c r="DV12" s="322"/>
      <c r="DW12" s="322"/>
      <c r="DX12" s="322"/>
      <c r="DY12" s="322"/>
      <c r="DZ12" s="322"/>
    </row>
    <row r="13" spans="1:130" ht="18" customHeight="1">
      <c r="A13" s="335" t="str">
        <f>일위대가호표!A50</f>
        <v>No.9  현수막</v>
      </c>
      <c r="B13" s="335" t="str">
        <f>일위대가호표!B50</f>
        <v>3000×800</v>
      </c>
      <c r="C13" s="320">
        <f>일위대가호표!C50</f>
        <v>1</v>
      </c>
      <c r="D13" s="320" t="str">
        <f>일위대가호표!D50</f>
        <v>개소</v>
      </c>
      <c r="E13" s="320">
        <f>일위대가호표!E50</f>
        <v>0</v>
      </c>
      <c r="F13" s="336">
        <f>일위대가호표!F50</f>
        <v>0</v>
      </c>
      <c r="G13" s="336">
        <f>일위대가호표!G50</f>
        <v>0</v>
      </c>
      <c r="H13" s="336">
        <f>일위대가호표!H50</f>
        <v>0</v>
      </c>
      <c r="I13" s="336">
        <f>일위대가호표!I50</f>
        <v>0</v>
      </c>
      <c r="J13" s="336">
        <f>일위대가호표!J50</f>
        <v>30000</v>
      </c>
      <c r="K13" s="336">
        <f t="shared" si="0"/>
        <v>30000</v>
      </c>
      <c r="L13" s="320"/>
      <c r="M13" s="322"/>
      <c r="N13" s="322"/>
      <c r="O13" s="322"/>
      <c r="P13" s="322"/>
      <c r="Q13" s="322"/>
      <c r="R13" s="322"/>
      <c r="S13" s="322"/>
      <c r="T13" s="322"/>
      <c r="U13" s="322"/>
      <c r="V13" s="322"/>
      <c r="W13" s="322"/>
      <c r="X13" s="322"/>
      <c r="Y13" s="322"/>
      <c r="Z13" s="322"/>
      <c r="AA13" s="322"/>
      <c r="AB13" s="322"/>
      <c r="AC13" s="322"/>
      <c r="AD13" s="322"/>
      <c r="AE13" s="322"/>
      <c r="AF13" s="322"/>
      <c r="AG13" s="322"/>
      <c r="AH13" s="322"/>
      <c r="AI13" s="322"/>
      <c r="AJ13" s="322"/>
      <c r="AK13" s="322"/>
      <c r="AL13" s="322"/>
      <c r="AM13" s="322"/>
      <c r="AN13" s="322"/>
      <c r="AO13" s="322"/>
      <c r="AP13" s="322"/>
      <c r="AQ13" s="322"/>
      <c r="AR13" s="322"/>
      <c r="AS13" s="322"/>
      <c r="AT13" s="322"/>
      <c r="AU13" s="322"/>
      <c r="AV13" s="322"/>
      <c r="AW13" s="322"/>
      <c r="AX13" s="322"/>
      <c r="AY13" s="322"/>
      <c r="AZ13" s="322"/>
      <c r="BA13" s="322"/>
      <c r="BB13" s="322"/>
      <c r="BC13" s="322"/>
      <c r="BD13" s="322"/>
      <c r="BE13" s="322"/>
      <c r="BF13" s="322"/>
      <c r="BG13" s="322"/>
      <c r="BH13" s="322"/>
      <c r="BI13" s="322"/>
      <c r="BJ13" s="322"/>
      <c r="BK13" s="322"/>
      <c r="BL13" s="322"/>
      <c r="BM13" s="322"/>
      <c r="BN13" s="322"/>
      <c r="BO13" s="322"/>
      <c r="BP13" s="322"/>
      <c r="BQ13" s="322"/>
      <c r="BR13" s="322"/>
      <c r="BS13" s="322"/>
      <c r="BT13" s="322"/>
      <c r="BU13" s="322"/>
      <c r="BV13" s="322"/>
      <c r="BW13" s="322"/>
      <c r="BX13" s="322"/>
      <c r="BY13" s="322"/>
      <c r="BZ13" s="322"/>
      <c r="CA13" s="322"/>
      <c r="CB13" s="322"/>
      <c r="CC13" s="322"/>
      <c r="CD13" s="322"/>
      <c r="CE13" s="322"/>
      <c r="CF13" s="322"/>
      <c r="CG13" s="322"/>
      <c r="CH13" s="322"/>
      <c r="CI13" s="322"/>
      <c r="CJ13" s="322"/>
      <c r="CK13" s="322"/>
      <c r="CL13" s="322"/>
      <c r="CM13" s="322"/>
      <c r="CN13" s="322"/>
      <c r="CO13" s="322"/>
      <c r="CP13" s="322"/>
      <c r="CQ13" s="322"/>
      <c r="CR13" s="322"/>
      <c r="CS13" s="322"/>
      <c r="CT13" s="322"/>
      <c r="CU13" s="322"/>
      <c r="CV13" s="322"/>
      <c r="CW13" s="322"/>
      <c r="CX13" s="322"/>
      <c r="CY13" s="322"/>
      <c r="CZ13" s="322"/>
      <c r="DA13" s="322"/>
      <c r="DB13" s="322"/>
      <c r="DC13" s="322"/>
      <c r="DD13" s="322"/>
      <c r="DE13" s="322"/>
      <c r="DF13" s="322"/>
      <c r="DG13" s="322"/>
      <c r="DH13" s="322"/>
      <c r="DI13" s="322"/>
      <c r="DJ13" s="322"/>
      <c r="DK13" s="322"/>
      <c r="DL13" s="322"/>
      <c r="DM13" s="322"/>
      <c r="DN13" s="322"/>
      <c r="DO13" s="322"/>
      <c r="DP13" s="322"/>
      <c r="DQ13" s="322"/>
      <c r="DR13" s="322"/>
      <c r="DS13" s="322"/>
      <c r="DT13" s="322"/>
      <c r="DU13" s="322"/>
      <c r="DV13" s="322"/>
      <c r="DW13" s="322"/>
      <c r="DX13" s="322"/>
      <c r="DY13" s="322"/>
      <c r="DZ13" s="322"/>
    </row>
    <row r="14" spans="1:130" ht="18" customHeight="1">
      <c r="A14" s="335" t="str">
        <f>일위대가호표!A53</f>
        <v>No.10  임목폐기물 운반비</v>
      </c>
      <c r="B14" s="335" t="str">
        <f>일위대가호표!B53</f>
        <v>DT(15TON),L=34.4km</v>
      </c>
      <c r="C14" s="320">
        <f>일위대가호표!C53</f>
        <v>1</v>
      </c>
      <c r="D14" s="320" t="str">
        <f>일위대가호표!D53</f>
        <v>M3</v>
      </c>
      <c r="E14" s="320">
        <f>일위대가호표!E53</f>
        <v>0</v>
      </c>
      <c r="F14" s="336">
        <f>일위대가호표!F53</f>
        <v>0</v>
      </c>
      <c r="G14" s="336">
        <f>일위대가호표!G53</f>
        <v>0</v>
      </c>
      <c r="H14" s="336">
        <f>일위대가호표!H53</f>
        <v>0</v>
      </c>
      <c r="I14" s="336">
        <f>일위대가호표!I53</f>
        <v>0</v>
      </c>
      <c r="J14" s="336">
        <f>일위대가호표!J53</f>
        <v>20537</v>
      </c>
      <c r="K14" s="336">
        <f t="shared" si="0"/>
        <v>20537</v>
      </c>
      <c r="L14" s="320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2"/>
      <c r="AC14" s="322"/>
      <c r="AD14" s="322"/>
      <c r="AE14" s="322"/>
      <c r="AF14" s="322"/>
      <c r="AG14" s="322"/>
      <c r="AH14" s="322"/>
      <c r="AI14" s="322"/>
      <c r="AJ14" s="322"/>
      <c r="AK14" s="322"/>
      <c r="AL14" s="322"/>
      <c r="AM14" s="322"/>
      <c r="AN14" s="322"/>
      <c r="AO14" s="322"/>
      <c r="AP14" s="322"/>
      <c r="AQ14" s="322"/>
      <c r="AR14" s="322"/>
      <c r="AS14" s="322"/>
      <c r="AT14" s="322"/>
      <c r="AU14" s="322"/>
      <c r="AV14" s="322"/>
      <c r="AW14" s="322"/>
      <c r="AX14" s="322"/>
      <c r="AY14" s="322"/>
      <c r="AZ14" s="322"/>
      <c r="BA14" s="322"/>
      <c r="BB14" s="322"/>
      <c r="BC14" s="322"/>
      <c r="BD14" s="322"/>
      <c r="BE14" s="322"/>
      <c r="BF14" s="322"/>
      <c r="BG14" s="322"/>
      <c r="BH14" s="322"/>
      <c r="BI14" s="322"/>
      <c r="BJ14" s="322"/>
      <c r="BK14" s="322"/>
      <c r="BL14" s="322"/>
      <c r="BM14" s="322"/>
      <c r="BN14" s="322"/>
      <c r="BO14" s="322"/>
      <c r="BP14" s="322"/>
      <c r="BQ14" s="322"/>
      <c r="BR14" s="322"/>
      <c r="BS14" s="322"/>
      <c r="BT14" s="322"/>
      <c r="BU14" s="322"/>
      <c r="BV14" s="322"/>
      <c r="BW14" s="322"/>
      <c r="BX14" s="322"/>
      <c r="BY14" s="322"/>
      <c r="BZ14" s="322"/>
      <c r="CA14" s="322"/>
      <c r="CB14" s="322"/>
      <c r="CC14" s="322"/>
      <c r="CD14" s="322"/>
      <c r="CE14" s="322"/>
      <c r="CF14" s="322"/>
      <c r="CG14" s="322"/>
      <c r="CH14" s="322"/>
      <c r="CI14" s="322"/>
      <c r="CJ14" s="322"/>
      <c r="CK14" s="322"/>
      <c r="CL14" s="322"/>
      <c r="CM14" s="322"/>
      <c r="CN14" s="322"/>
      <c r="CO14" s="322"/>
      <c r="CP14" s="322"/>
      <c r="CQ14" s="322"/>
      <c r="CR14" s="322"/>
      <c r="CS14" s="322"/>
      <c r="CT14" s="322"/>
      <c r="CU14" s="322"/>
      <c r="CV14" s="322"/>
      <c r="CW14" s="322"/>
      <c r="CX14" s="322"/>
      <c r="CY14" s="322"/>
      <c r="CZ14" s="322"/>
      <c r="DA14" s="322"/>
      <c r="DB14" s="322"/>
      <c r="DC14" s="322"/>
      <c r="DD14" s="322"/>
      <c r="DE14" s="322"/>
      <c r="DF14" s="322"/>
      <c r="DG14" s="322"/>
      <c r="DH14" s="322"/>
      <c r="DI14" s="322"/>
      <c r="DJ14" s="322"/>
      <c r="DK14" s="322"/>
      <c r="DL14" s="322"/>
      <c r="DM14" s="322"/>
      <c r="DN14" s="322"/>
      <c r="DO14" s="322"/>
      <c r="DP14" s="322"/>
      <c r="DQ14" s="322"/>
      <c r="DR14" s="322"/>
      <c r="DS14" s="322"/>
      <c r="DT14" s="322"/>
      <c r="DU14" s="322"/>
      <c r="DV14" s="322"/>
      <c r="DW14" s="322"/>
      <c r="DX14" s="322"/>
      <c r="DY14" s="322"/>
      <c r="DZ14" s="322"/>
    </row>
    <row r="15" spans="1:130" ht="18" customHeight="1">
      <c r="A15" s="335" t="str">
        <f>일위대가호표!A56</f>
        <v>No.11  임목폐기물 처리비</v>
      </c>
      <c r="B15" s="335" t="str">
        <f>일위대가호표!B56</f>
        <v>임목폐기물</v>
      </c>
      <c r="C15" s="320">
        <f>일위대가호표!C56</f>
        <v>1</v>
      </c>
      <c r="D15" s="320" t="str">
        <f>일위대가호표!D56</f>
        <v>Ton</v>
      </c>
      <c r="E15" s="320">
        <f>일위대가호표!E56</f>
        <v>0</v>
      </c>
      <c r="F15" s="336">
        <f>일위대가호표!F56</f>
        <v>0</v>
      </c>
      <c r="G15" s="336">
        <f>일위대가호표!G56</f>
        <v>0</v>
      </c>
      <c r="H15" s="336">
        <f>일위대가호표!H56</f>
        <v>0</v>
      </c>
      <c r="I15" s="336">
        <f>일위대가호표!I56</f>
        <v>0</v>
      </c>
      <c r="J15" s="336">
        <f>일위대가호표!J56</f>
        <v>110000</v>
      </c>
      <c r="K15" s="336">
        <f t="shared" si="0"/>
        <v>110000</v>
      </c>
      <c r="L15" s="320"/>
      <c r="M15" s="322"/>
      <c r="N15" s="322"/>
      <c r="O15" s="322"/>
      <c r="P15" s="322"/>
      <c r="Q15" s="322"/>
      <c r="R15" s="322"/>
      <c r="S15" s="322"/>
      <c r="T15" s="322"/>
      <c r="U15" s="322"/>
      <c r="V15" s="322"/>
      <c r="W15" s="322"/>
      <c r="X15" s="322"/>
      <c r="Y15" s="322"/>
      <c r="Z15" s="322"/>
      <c r="AA15" s="322"/>
      <c r="AB15" s="322"/>
      <c r="AC15" s="322"/>
      <c r="AD15" s="322"/>
      <c r="AE15" s="322"/>
      <c r="AF15" s="322"/>
      <c r="AG15" s="322"/>
      <c r="AH15" s="322"/>
      <c r="AI15" s="322"/>
      <c r="AJ15" s="322"/>
      <c r="AK15" s="322"/>
      <c r="AL15" s="322"/>
      <c r="AM15" s="322"/>
      <c r="AN15" s="322"/>
      <c r="AO15" s="322"/>
      <c r="AP15" s="322"/>
      <c r="AQ15" s="322"/>
      <c r="AR15" s="322"/>
      <c r="AS15" s="322"/>
      <c r="AT15" s="322"/>
      <c r="AU15" s="322"/>
      <c r="AV15" s="322"/>
      <c r="AW15" s="322"/>
      <c r="AX15" s="322"/>
      <c r="AY15" s="322"/>
      <c r="AZ15" s="322"/>
      <c r="BA15" s="322"/>
      <c r="BB15" s="322"/>
      <c r="BC15" s="322"/>
      <c r="BD15" s="322"/>
      <c r="BE15" s="322"/>
      <c r="BF15" s="322"/>
      <c r="BG15" s="322"/>
      <c r="BH15" s="322"/>
      <c r="BI15" s="322"/>
      <c r="BJ15" s="322"/>
      <c r="BK15" s="322"/>
      <c r="BL15" s="322"/>
      <c r="BM15" s="322"/>
      <c r="BN15" s="322"/>
      <c r="BO15" s="322"/>
      <c r="BP15" s="322"/>
      <c r="BQ15" s="322"/>
      <c r="BR15" s="322"/>
      <c r="BS15" s="322"/>
      <c r="BT15" s="322"/>
      <c r="BU15" s="322"/>
      <c r="BV15" s="322"/>
      <c r="BW15" s="322"/>
      <c r="BX15" s="322"/>
      <c r="BY15" s="322"/>
      <c r="BZ15" s="322"/>
      <c r="CA15" s="322"/>
      <c r="CB15" s="322"/>
      <c r="CC15" s="322"/>
      <c r="CD15" s="322"/>
      <c r="CE15" s="322"/>
      <c r="CF15" s="322"/>
      <c r="CG15" s="322"/>
      <c r="CH15" s="322"/>
      <c r="CI15" s="322"/>
      <c r="CJ15" s="322"/>
      <c r="CK15" s="322"/>
      <c r="CL15" s="322"/>
      <c r="CM15" s="322"/>
      <c r="CN15" s="322"/>
      <c r="CO15" s="322"/>
      <c r="CP15" s="322"/>
      <c r="CQ15" s="322"/>
      <c r="CR15" s="322"/>
      <c r="CS15" s="322"/>
      <c r="CT15" s="322"/>
      <c r="CU15" s="322"/>
      <c r="CV15" s="322"/>
      <c r="CW15" s="322"/>
      <c r="CX15" s="322"/>
      <c r="CY15" s="322"/>
      <c r="CZ15" s="322"/>
      <c r="DA15" s="322"/>
      <c r="DB15" s="322"/>
      <c r="DC15" s="322"/>
      <c r="DD15" s="322"/>
      <c r="DE15" s="322"/>
      <c r="DF15" s="322"/>
      <c r="DG15" s="322"/>
      <c r="DH15" s="322"/>
      <c r="DI15" s="322"/>
      <c r="DJ15" s="322"/>
      <c r="DK15" s="322"/>
      <c r="DL15" s="322"/>
      <c r="DM15" s="322"/>
      <c r="DN15" s="322"/>
      <c r="DO15" s="322"/>
      <c r="DP15" s="322"/>
      <c r="DQ15" s="322"/>
      <c r="DR15" s="322"/>
      <c r="DS15" s="322"/>
      <c r="DT15" s="322"/>
      <c r="DU15" s="322"/>
      <c r="DV15" s="322"/>
      <c r="DW15" s="322"/>
      <c r="DX15" s="322"/>
      <c r="DY15" s="322"/>
      <c r="DZ15" s="322"/>
    </row>
    <row r="16" spans="1:130" ht="18" customHeight="1">
      <c r="A16" s="335"/>
      <c r="B16" s="335"/>
      <c r="C16" s="320"/>
      <c r="D16" s="320"/>
      <c r="E16" s="320"/>
      <c r="F16" s="336"/>
      <c r="G16" s="336"/>
      <c r="H16" s="336"/>
      <c r="I16" s="336"/>
      <c r="J16" s="336"/>
      <c r="K16" s="336">
        <f t="shared" ref="K16:K31" si="2">F16+H16+J16</f>
        <v>0</v>
      </c>
      <c r="L16" s="320"/>
      <c r="M16" s="322"/>
      <c r="N16" s="322"/>
      <c r="O16" s="322"/>
      <c r="P16" s="322"/>
      <c r="Q16" s="322"/>
      <c r="R16" s="322"/>
      <c r="S16" s="322"/>
      <c r="T16" s="322"/>
      <c r="U16" s="322"/>
      <c r="V16" s="322"/>
      <c r="W16" s="322"/>
      <c r="X16" s="322"/>
      <c r="Y16" s="322"/>
      <c r="Z16" s="322"/>
      <c r="AA16" s="322"/>
      <c r="AB16" s="322"/>
      <c r="AC16" s="322"/>
      <c r="AD16" s="322"/>
      <c r="AE16" s="322"/>
      <c r="AF16" s="322"/>
      <c r="AG16" s="322"/>
      <c r="AH16" s="322"/>
      <c r="AI16" s="322"/>
      <c r="AJ16" s="322"/>
      <c r="AK16" s="322"/>
      <c r="AL16" s="322"/>
      <c r="AM16" s="322"/>
      <c r="AN16" s="322"/>
      <c r="AO16" s="322"/>
      <c r="AP16" s="322"/>
      <c r="AQ16" s="322"/>
      <c r="AR16" s="322"/>
      <c r="AS16" s="322"/>
      <c r="AT16" s="322"/>
      <c r="AU16" s="322"/>
      <c r="AV16" s="322"/>
      <c r="AW16" s="322"/>
      <c r="AX16" s="322"/>
      <c r="AY16" s="322"/>
      <c r="AZ16" s="322"/>
      <c r="BA16" s="322"/>
      <c r="BB16" s="322"/>
      <c r="BC16" s="322"/>
      <c r="BD16" s="322"/>
      <c r="BE16" s="322"/>
      <c r="BF16" s="322"/>
      <c r="BG16" s="322"/>
      <c r="BH16" s="322"/>
      <c r="BI16" s="322"/>
      <c r="BJ16" s="322"/>
      <c r="BK16" s="322"/>
      <c r="BL16" s="322"/>
      <c r="BM16" s="322"/>
      <c r="BN16" s="322"/>
      <c r="BO16" s="322"/>
      <c r="BP16" s="322"/>
      <c r="BQ16" s="322"/>
      <c r="BR16" s="322"/>
      <c r="BS16" s="322"/>
      <c r="BT16" s="322"/>
      <c r="BU16" s="322"/>
      <c r="BV16" s="322"/>
      <c r="BW16" s="322"/>
      <c r="BX16" s="322"/>
      <c r="BY16" s="322"/>
      <c r="BZ16" s="322"/>
      <c r="CA16" s="322"/>
      <c r="CB16" s="322"/>
      <c r="CC16" s="322"/>
      <c r="CD16" s="322"/>
      <c r="CE16" s="322"/>
      <c r="CF16" s="322"/>
      <c r="CG16" s="322"/>
      <c r="CH16" s="322"/>
      <c r="CI16" s="322"/>
      <c r="CJ16" s="322"/>
      <c r="CK16" s="322"/>
      <c r="CL16" s="322"/>
      <c r="CM16" s="322"/>
      <c r="CN16" s="322"/>
      <c r="CO16" s="322"/>
      <c r="CP16" s="322"/>
      <c r="CQ16" s="322"/>
      <c r="CR16" s="322"/>
      <c r="CS16" s="322"/>
      <c r="CT16" s="322"/>
      <c r="CU16" s="322"/>
      <c r="CV16" s="322"/>
      <c r="CW16" s="322"/>
      <c r="CX16" s="322"/>
      <c r="CY16" s="322"/>
      <c r="CZ16" s="322"/>
      <c r="DA16" s="322"/>
      <c r="DB16" s="322"/>
      <c r="DC16" s="322"/>
      <c r="DD16" s="322"/>
      <c r="DE16" s="322"/>
      <c r="DF16" s="322"/>
      <c r="DG16" s="322"/>
      <c r="DH16" s="322"/>
      <c r="DI16" s="322"/>
      <c r="DJ16" s="322"/>
      <c r="DK16" s="322"/>
      <c r="DL16" s="322"/>
      <c r="DM16" s="322"/>
      <c r="DN16" s="322"/>
      <c r="DO16" s="322"/>
      <c r="DP16" s="322"/>
      <c r="DQ16" s="322"/>
      <c r="DR16" s="322"/>
      <c r="DS16" s="322"/>
      <c r="DT16" s="322"/>
      <c r="DU16" s="322"/>
      <c r="DV16" s="322"/>
      <c r="DW16" s="322"/>
      <c r="DX16" s="322"/>
      <c r="DY16" s="322"/>
      <c r="DZ16" s="322"/>
    </row>
    <row r="17" spans="1:130" ht="18" customHeight="1">
      <c r="A17" s="335"/>
      <c r="B17" s="335"/>
      <c r="C17" s="320"/>
      <c r="D17" s="320"/>
      <c r="E17" s="320"/>
      <c r="F17" s="336"/>
      <c r="G17" s="336"/>
      <c r="H17" s="336"/>
      <c r="I17" s="336"/>
      <c r="J17" s="336"/>
      <c r="K17" s="336">
        <f t="shared" si="2"/>
        <v>0</v>
      </c>
      <c r="L17" s="320"/>
      <c r="M17" s="322"/>
      <c r="N17" s="322"/>
      <c r="O17" s="322"/>
      <c r="P17" s="322"/>
      <c r="Q17" s="322"/>
      <c r="R17" s="322"/>
      <c r="S17" s="322"/>
      <c r="T17" s="322"/>
      <c r="U17" s="322"/>
      <c r="V17" s="322"/>
      <c r="W17" s="322"/>
      <c r="X17" s="322"/>
      <c r="Y17" s="322"/>
      <c r="Z17" s="322"/>
      <c r="AA17" s="322"/>
      <c r="AB17" s="322"/>
      <c r="AC17" s="322"/>
      <c r="AD17" s="322"/>
      <c r="AE17" s="322"/>
      <c r="AF17" s="322"/>
      <c r="AG17" s="322"/>
      <c r="AH17" s="322"/>
      <c r="AI17" s="322"/>
      <c r="AJ17" s="322"/>
      <c r="AK17" s="322"/>
      <c r="AL17" s="322"/>
      <c r="AM17" s="322"/>
      <c r="AN17" s="322"/>
      <c r="AO17" s="322"/>
      <c r="AP17" s="322"/>
      <c r="AQ17" s="322"/>
      <c r="AR17" s="322"/>
      <c r="AS17" s="322"/>
      <c r="AT17" s="322"/>
      <c r="AU17" s="322"/>
      <c r="AV17" s="322"/>
      <c r="AW17" s="322"/>
      <c r="AX17" s="322"/>
      <c r="AY17" s="322"/>
      <c r="AZ17" s="322"/>
      <c r="BA17" s="322"/>
      <c r="BB17" s="322"/>
      <c r="BC17" s="322"/>
      <c r="BD17" s="322"/>
      <c r="BE17" s="322"/>
      <c r="BF17" s="322"/>
      <c r="BG17" s="322"/>
      <c r="BH17" s="322"/>
      <c r="BI17" s="322"/>
      <c r="BJ17" s="322"/>
      <c r="BK17" s="322"/>
      <c r="BL17" s="322"/>
      <c r="BM17" s="322"/>
      <c r="BN17" s="322"/>
      <c r="BO17" s="322"/>
      <c r="BP17" s="322"/>
      <c r="BQ17" s="322"/>
      <c r="BR17" s="322"/>
      <c r="BS17" s="322"/>
      <c r="BT17" s="322"/>
      <c r="BU17" s="322"/>
      <c r="BV17" s="322"/>
      <c r="BW17" s="322"/>
      <c r="BX17" s="322"/>
      <c r="BY17" s="322"/>
      <c r="BZ17" s="322"/>
      <c r="CA17" s="322"/>
      <c r="CB17" s="322"/>
      <c r="CC17" s="322"/>
      <c r="CD17" s="322"/>
      <c r="CE17" s="322"/>
      <c r="CF17" s="322"/>
      <c r="CG17" s="322"/>
      <c r="CH17" s="322"/>
      <c r="CI17" s="322"/>
      <c r="CJ17" s="322"/>
      <c r="CK17" s="322"/>
      <c r="CL17" s="322"/>
      <c r="CM17" s="322"/>
      <c r="CN17" s="322"/>
      <c r="CO17" s="322"/>
      <c r="CP17" s="322"/>
      <c r="CQ17" s="322"/>
      <c r="CR17" s="322"/>
      <c r="CS17" s="322"/>
      <c r="CT17" s="322"/>
      <c r="CU17" s="322"/>
      <c r="CV17" s="322"/>
      <c r="CW17" s="322"/>
      <c r="CX17" s="322"/>
      <c r="CY17" s="322"/>
      <c r="CZ17" s="322"/>
      <c r="DA17" s="322"/>
      <c r="DB17" s="322"/>
      <c r="DC17" s="322"/>
      <c r="DD17" s="322"/>
      <c r="DE17" s="322"/>
      <c r="DF17" s="322"/>
      <c r="DG17" s="322"/>
      <c r="DH17" s="322"/>
      <c r="DI17" s="322"/>
      <c r="DJ17" s="322"/>
      <c r="DK17" s="322"/>
      <c r="DL17" s="322"/>
      <c r="DM17" s="322"/>
      <c r="DN17" s="322"/>
      <c r="DO17" s="322"/>
      <c r="DP17" s="322"/>
      <c r="DQ17" s="322"/>
      <c r="DR17" s="322"/>
      <c r="DS17" s="322"/>
      <c r="DT17" s="322"/>
      <c r="DU17" s="322"/>
      <c r="DV17" s="322"/>
      <c r="DW17" s="322"/>
      <c r="DX17" s="322"/>
      <c r="DY17" s="322"/>
      <c r="DZ17" s="322"/>
    </row>
    <row r="18" spans="1:130" ht="18" customHeight="1">
      <c r="A18" s="335"/>
      <c r="B18" s="335"/>
      <c r="C18" s="320"/>
      <c r="D18" s="320"/>
      <c r="E18" s="320"/>
      <c r="F18" s="336"/>
      <c r="G18" s="336"/>
      <c r="H18" s="336"/>
      <c r="I18" s="336"/>
      <c r="J18" s="336"/>
      <c r="K18" s="336">
        <f>F18+H18+J18</f>
        <v>0</v>
      </c>
      <c r="L18" s="320"/>
      <c r="M18" s="322"/>
      <c r="N18" s="322"/>
      <c r="O18" s="322"/>
      <c r="P18" s="322"/>
      <c r="Q18" s="322"/>
      <c r="R18" s="322"/>
      <c r="S18" s="322"/>
      <c r="T18" s="322"/>
      <c r="U18" s="322"/>
      <c r="V18" s="322"/>
      <c r="W18" s="322"/>
      <c r="X18" s="322"/>
      <c r="Y18" s="322"/>
      <c r="Z18" s="322"/>
      <c r="AA18" s="322"/>
      <c r="AB18" s="322"/>
      <c r="AC18" s="322"/>
      <c r="AD18" s="322"/>
      <c r="AE18" s="322"/>
      <c r="AF18" s="322"/>
      <c r="AG18" s="322"/>
      <c r="AH18" s="322"/>
      <c r="AI18" s="322"/>
      <c r="AJ18" s="322"/>
      <c r="AK18" s="322"/>
      <c r="AL18" s="322"/>
      <c r="AM18" s="322"/>
      <c r="AN18" s="322"/>
      <c r="AO18" s="322"/>
      <c r="AP18" s="322"/>
      <c r="AQ18" s="322"/>
      <c r="AR18" s="322"/>
      <c r="AS18" s="322"/>
      <c r="AT18" s="322"/>
      <c r="AU18" s="322"/>
      <c r="AV18" s="322"/>
      <c r="AW18" s="322"/>
      <c r="AX18" s="322"/>
      <c r="AY18" s="322"/>
      <c r="AZ18" s="322"/>
      <c r="BA18" s="322"/>
      <c r="BB18" s="322"/>
      <c r="BC18" s="322"/>
      <c r="BD18" s="322"/>
      <c r="BE18" s="322"/>
      <c r="BF18" s="322"/>
      <c r="BG18" s="322"/>
      <c r="BH18" s="322"/>
      <c r="BI18" s="322"/>
      <c r="BJ18" s="322"/>
      <c r="BK18" s="322"/>
      <c r="BL18" s="322"/>
      <c r="BM18" s="322"/>
      <c r="BN18" s="322"/>
      <c r="BO18" s="322"/>
      <c r="BP18" s="322"/>
      <c r="BQ18" s="322"/>
      <c r="BR18" s="322"/>
      <c r="BS18" s="322"/>
      <c r="BT18" s="322"/>
      <c r="BU18" s="322"/>
      <c r="BV18" s="322"/>
      <c r="BW18" s="322"/>
      <c r="BX18" s="322"/>
      <c r="BY18" s="322"/>
      <c r="BZ18" s="322"/>
      <c r="CA18" s="322"/>
      <c r="CB18" s="322"/>
      <c r="CC18" s="322"/>
      <c r="CD18" s="322"/>
      <c r="CE18" s="322"/>
      <c r="CF18" s="322"/>
      <c r="CG18" s="322"/>
      <c r="CH18" s="322"/>
      <c r="CI18" s="322"/>
      <c r="CJ18" s="322"/>
      <c r="CK18" s="322"/>
      <c r="CL18" s="322"/>
      <c r="CM18" s="322"/>
      <c r="CN18" s="322"/>
      <c r="CO18" s="322"/>
      <c r="CP18" s="322"/>
      <c r="CQ18" s="322"/>
      <c r="CR18" s="322"/>
      <c r="CS18" s="322"/>
      <c r="CT18" s="322"/>
      <c r="CU18" s="322"/>
      <c r="CV18" s="322"/>
      <c r="CW18" s="322"/>
      <c r="CX18" s="322"/>
      <c r="CY18" s="322"/>
      <c r="CZ18" s="322"/>
      <c r="DA18" s="322"/>
      <c r="DB18" s="322"/>
      <c r="DC18" s="322"/>
      <c r="DD18" s="322"/>
      <c r="DE18" s="322"/>
      <c r="DF18" s="322"/>
      <c r="DG18" s="322"/>
      <c r="DH18" s="322"/>
      <c r="DI18" s="322"/>
      <c r="DJ18" s="322"/>
      <c r="DK18" s="322"/>
      <c r="DL18" s="322"/>
      <c r="DM18" s="322"/>
      <c r="DN18" s="322"/>
      <c r="DO18" s="322"/>
      <c r="DP18" s="322"/>
      <c r="DQ18" s="322"/>
      <c r="DR18" s="322"/>
      <c r="DS18" s="322"/>
      <c r="DT18" s="322"/>
      <c r="DU18" s="322"/>
      <c r="DV18" s="322"/>
      <c r="DW18" s="322"/>
      <c r="DX18" s="322"/>
      <c r="DY18" s="322"/>
      <c r="DZ18" s="322"/>
    </row>
    <row r="19" spans="1:130" ht="18" customHeight="1">
      <c r="A19" s="335"/>
      <c r="B19" s="335"/>
      <c r="C19" s="320"/>
      <c r="D19" s="320"/>
      <c r="E19" s="320"/>
      <c r="F19" s="336"/>
      <c r="G19" s="336"/>
      <c r="H19" s="336"/>
      <c r="I19" s="336"/>
      <c r="J19" s="336"/>
      <c r="K19" s="336">
        <f t="shared" ref="K19" si="3">F19+H19+J19</f>
        <v>0</v>
      </c>
      <c r="L19" s="320"/>
      <c r="M19" s="322"/>
      <c r="N19" s="322"/>
      <c r="O19" s="322"/>
      <c r="P19" s="322"/>
      <c r="Q19" s="322"/>
      <c r="R19" s="322"/>
      <c r="S19" s="322"/>
      <c r="T19" s="322"/>
      <c r="U19" s="322"/>
      <c r="V19" s="322"/>
      <c r="W19" s="322"/>
      <c r="X19" s="322"/>
      <c r="Y19" s="322"/>
      <c r="Z19" s="322"/>
      <c r="AA19" s="322"/>
      <c r="AB19" s="322"/>
      <c r="AC19" s="322"/>
      <c r="AD19" s="322"/>
      <c r="AE19" s="322"/>
      <c r="AF19" s="322"/>
      <c r="AG19" s="322"/>
      <c r="AH19" s="322"/>
      <c r="AI19" s="322"/>
      <c r="AJ19" s="322"/>
      <c r="AK19" s="322"/>
      <c r="AL19" s="322"/>
      <c r="AM19" s="322"/>
      <c r="AN19" s="322"/>
      <c r="AO19" s="322"/>
      <c r="AP19" s="322"/>
      <c r="AQ19" s="322"/>
      <c r="AR19" s="322"/>
      <c r="AS19" s="322"/>
      <c r="AT19" s="322"/>
      <c r="AU19" s="322"/>
      <c r="AV19" s="322"/>
      <c r="AW19" s="322"/>
      <c r="AX19" s="322"/>
      <c r="AY19" s="322"/>
      <c r="AZ19" s="322"/>
      <c r="BA19" s="322"/>
      <c r="BB19" s="322"/>
      <c r="BC19" s="322"/>
      <c r="BD19" s="322"/>
      <c r="BE19" s="322"/>
      <c r="BF19" s="322"/>
      <c r="BG19" s="322"/>
      <c r="BH19" s="322"/>
      <c r="BI19" s="322"/>
      <c r="BJ19" s="322"/>
      <c r="BK19" s="322"/>
      <c r="BL19" s="322"/>
      <c r="BM19" s="322"/>
      <c r="BN19" s="322"/>
      <c r="BO19" s="322"/>
      <c r="BP19" s="322"/>
      <c r="BQ19" s="322"/>
      <c r="BR19" s="322"/>
      <c r="BS19" s="322"/>
      <c r="BT19" s="322"/>
      <c r="BU19" s="322"/>
      <c r="BV19" s="322"/>
      <c r="BW19" s="322"/>
      <c r="BX19" s="322"/>
      <c r="BY19" s="322"/>
      <c r="BZ19" s="322"/>
      <c r="CA19" s="322"/>
      <c r="CB19" s="322"/>
      <c r="CC19" s="322"/>
      <c r="CD19" s="322"/>
      <c r="CE19" s="322"/>
      <c r="CF19" s="322"/>
      <c r="CG19" s="322"/>
      <c r="CH19" s="322"/>
      <c r="CI19" s="322"/>
      <c r="CJ19" s="322"/>
      <c r="CK19" s="322"/>
      <c r="CL19" s="322"/>
      <c r="CM19" s="322"/>
      <c r="CN19" s="322"/>
      <c r="CO19" s="322"/>
      <c r="CP19" s="322"/>
      <c r="CQ19" s="322"/>
      <c r="CR19" s="322"/>
      <c r="CS19" s="322"/>
      <c r="CT19" s="322"/>
      <c r="CU19" s="322"/>
      <c r="CV19" s="322"/>
      <c r="CW19" s="322"/>
      <c r="CX19" s="322"/>
      <c r="CY19" s="322"/>
      <c r="CZ19" s="322"/>
      <c r="DA19" s="322"/>
      <c r="DB19" s="322"/>
      <c r="DC19" s="322"/>
      <c r="DD19" s="322"/>
      <c r="DE19" s="322"/>
      <c r="DF19" s="322"/>
      <c r="DG19" s="322"/>
      <c r="DH19" s="322"/>
      <c r="DI19" s="322"/>
      <c r="DJ19" s="322"/>
      <c r="DK19" s="322"/>
      <c r="DL19" s="322"/>
      <c r="DM19" s="322"/>
      <c r="DN19" s="322"/>
      <c r="DO19" s="322"/>
      <c r="DP19" s="322"/>
      <c r="DQ19" s="322"/>
      <c r="DR19" s="322"/>
      <c r="DS19" s="322"/>
      <c r="DT19" s="322"/>
      <c r="DU19" s="322"/>
      <c r="DV19" s="322"/>
      <c r="DW19" s="322"/>
      <c r="DX19" s="322"/>
      <c r="DY19" s="322"/>
      <c r="DZ19" s="322"/>
    </row>
    <row r="20" spans="1:130" ht="18" customHeight="1">
      <c r="A20" s="335"/>
      <c r="B20" s="335"/>
      <c r="C20" s="320"/>
      <c r="D20" s="320"/>
      <c r="E20" s="320"/>
      <c r="F20" s="336"/>
      <c r="G20" s="336"/>
      <c r="H20" s="336"/>
      <c r="I20" s="336"/>
      <c r="J20" s="336"/>
      <c r="K20" s="336">
        <f>F20+H20+J20</f>
        <v>0</v>
      </c>
      <c r="L20" s="320"/>
      <c r="M20" s="322"/>
      <c r="N20" s="322"/>
      <c r="O20" s="322"/>
      <c r="P20" s="322"/>
      <c r="Q20" s="322"/>
      <c r="R20" s="322"/>
      <c r="S20" s="322"/>
      <c r="T20" s="322"/>
      <c r="U20" s="322"/>
      <c r="V20" s="322"/>
      <c r="W20" s="322"/>
      <c r="X20" s="322"/>
      <c r="Y20" s="322"/>
      <c r="Z20" s="322"/>
      <c r="AA20" s="322"/>
      <c r="AB20" s="322"/>
      <c r="AC20" s="322"/>
      <c r="AD20" s="322"/>
      <c r="AE20" s="322"/>
      <c r="AF20" s="322"/>
      <c r="AG20" s="322"/>
      <c r="AH20" s="322"/>
      <c r="AI20" s="322"/>
      <c r="AJ20" s="322"/>
      <c r="AK20" s="322"/>
      <c r="AL20" s="322"/>
      <c r="AM20" s="322"/>
      <c r="AN20" s="322"/>
      <c r="AO20" s="322"/>
      <c r="AP20" s="322"/>
      <c r="AQ20" s="322"/>
      <c r="AR20" s="322"/>
      <c r="AS20" s="322"/>
      <c r="AT20" s="322"/>
      <c r="AU20" s="322"/>
      <c r="AV20" s="322"/>
      <c r="AW20" s="322"/>
      <c r="AX20" s="322"/>
      <c r="AY20" s="322"/>
      <c r="AZ20" s="322"/>
      <c r="BA20" s="322"/>
      <c r="BB20" s="322"/>
      <c r="BC20" s="322"/>
      <c r="BD20" s="322"/>
      <c r="BE20" s="322"/>
      <c r="BF20" s="322"/>
      <c r="BG20" s="322"/>
      <c r="BH20" s="322"/>
      <c r="BI20" s="322"/>
      <c r="BJ20" s="322"/>
      <c r="BK20" s="322"/>
      <c r="BL20" s="322"/>
      <c r="BM20" s="322"/>
      <c r="BN20" s="322"/>
      <c r="BO20" s="322"/>
      <c r="BP20" s="322"/>
      <c r="BQ20" s="322"/>
      <c r="BR20" s="322"/>
      <c r="BS20" s="322"/>
      <c r="BT20" s="322"/>
      <c r="BU20" s="322"/>
      <c r="BV20" s="322"/>
      <c r="BW20" s="322"/>
      <c r="BX20" s="322"/>
      <c r="BY20" s="322"/>
      <c r="BZ20" s="322"/>
      <c r="CA20" s="322"/>
      <c r="CB20" s="322"/>
      <c r="CC20" s="322"/>
      <c r="CD20" s="322"/>
      <c r="CE20" s="322"/>
      <c r="CF20" s="322"/>
      <c r="CG20" s="322"/>
      <c r="CH20" s="322"/>
      <c r="CI20" s="322"/>
      <c r="CJ20" s="322"/>
      <c r="CK20" s="322"/>
      <c r="CL20" s="322"/>
      <c r="CM20" s="322"/>
      <c r="CN20" s="322"/>
      <c r="CO20" s="322"/>
      <c r="CP20" s="322"/>
      <c r="CQ20" s="322"/>
      <c r="CR20" s="322"/>
      <c r="CS20" s="322"/>
      <c r="CT20" s="322"/>
      <c r="CU20" s="322"/>
      <c r="CV20" s="322"/>
      <c r="CW20" s="322"/>
      <c r="CX20" s="322"/>
      <c r="CY20" s="322"/>
      <c r="CZ20" s="322"/>
      <c r="DA20" s="322"/>
      <c r="DB20" s="322"/>
      <c r="DC20" s="322"/>
      <c r="DD20" s="322"/>
      <c r="DE20" s="322"/>
      <c r="DF20" s="322"/>
      <c r="DG20" s="322"/>
      <c r="DH20" s="322"/>
      <c r="DI20" s="322"/>
      <c r="DJ20" s="322"/>
      <c r="DK20" s="322"/>
      <c r="DL20" s="322"/>
      <c r="DM20" s="322"/>
      <c r="DN20" s="322"/>
      <c r="DO20" s="322"/>
      <c r="DP20" s="322"/>
      <c r="DQ20" s="322"/>
      <c r="DR20" s="322"/>
      <c r="DS20" s="322"/>
      <c r="DT20" s="322"/>
      <c r="DU20" s="322"/>
      <c r="DV20" s="322"/>
      <c r="DW20" s="322"/>
      <c r="DX20" s="322"/>
      <c r="DY20" s="322"/>
      <c r="DZ20" s="322"/>
    </row>
    <row r="21" spans="1:130" ht="18" customHeight="1">
      <c r="A21" s="335"/>
      <c r="B21" s="335"/>
      <c r="C21" s="320"/>
      <c r="D21" s="320"/>
      <c r="E21" s="320"/>
      <c r="F21" s="336"/>
      <c r="G21" s="336"/>
      <c r="H21" s="336"/>
      <c r="I21" s="336"/>
      <c r="J21" s="336"/>
      <c r="K21" s="336">
        <f>F21+H21+J21</f>
        <v>0</v>
      </c>
      <c r="L21" s="320"/>
      <c r="M21" s="322"/>
      <c r="N21" s="322"/>
      <c r="O21" s="322"/>
      <c r="P21" s="322"/>
      <c r="Q21" s="322"/>
      <c r="R21" s="322"/>
      <c r="S21" s="322"/>
      <c r="T21" s="322"/>
      <c r="U21" s="322"/>
      <c r="V21" s="322"/>
      <c r="W21" s="322"/>
      <c r="X21" s="322"/>
      <c r="Y21" s="322"/>
      <c r="Z21" s="322"/>
      <c r="AA21" s="322"/>
      <c r="AB21" s="322"/>
      <c r="AC21" s="322"/>
      <c r="AD21" s="322"/>
      <c r="AE21" s="322"/>
      <c r="AF21" s="322"/>
      <c r="AG21" s="322"/>
      <c r="AH21" s="322"/>
      <c r="AI21" s="322"/>
      <c r="AJ21" s="322"/>
      <c r="AK21" s="322"/>
      <c r="AL21" s="322"/>
      <c r="AM21" s="322"/>
      <c r="AN21" s="322"/>
      <c r="AO21" s="322"/>
      <c r="AP21" s="322"/>
      <c r="AQ21" s="322"/>
      <c r="AR21" s="322"/>
      <c r="AS21" s="322"/>
      <c r="AT21" s="322"/>
      <c r="AU21" s="322"/>
      <c r="AV21" s="322"/>
      <c r="AW21" s="322"/>
      <c r="AX21" s="322"/>
      <c r="AY21" s="322"/>
      <c r="AZ21" s="322"/>
      <c r="BA21" s="322"/>
      <c r="BB21" s="322"/>
      <c r="BC21" s="322"/>
      <c r="BD21" s="322"/>
      <c r="BE21" s="322"/>
      <c r="BF21" s="322"/>
      <c r="BG21" s="322"/>
      <c r="BH21" s="322"/>
      <c r="BI21" s="322"/>
      <c r="BJ21" s="322"/>
      <c r="BK21" s="322"/>
      <c r="BL21" s="322"/>
      <c r="BM21" s="322"/>
      <c r="BN21" s="322"/>
      <c r="BO21" s="322"/>
      <c r="BP21" s="322"/>
      <c r="BQ21" s="322"/>
      <c r="BR21" s="322"/>
      <c r="BS21" s="322"/>
      <c r="BT21" s="322"/>
      <c r="BU21" s="322"/>
      <c r="BV21" s="322"/>
      <c r="BW21" s="322"/>
      <c r="BX21" s="322"/>
      <c r="BY21" s="322"/>
      <c r="BZ21" s="322"/>
      <c r="CA21" s="322"/>
      <c r="CB21" s="322"/>
      <c r="CC21" s="322"/>
      <c r="CD21" s="322"/>
      <c r="CE21" s="322"/>
      <c r="CF21" s="322"/>
      <c r="CG21" s="322"/>
      <c r="CH21" s="322"/>
      <c r="CI21" s="322"/>
      <c r="CJ21" s="322"/>
      <c r="CK21" s="322"/>
      <c r="CL21" s="322"/>
      <c r="CM21" s="322"/>
      <c r="CN21" s="322"/>
      <c r="CO21" s="322"/>
      <c r="CP21" s="322"/>
      <c r="CQ21" s="322"/>
      <c r="CR21" s="322"/>
      <c r="CS21" s="322"/>
      <c r="CT21" s="322"/>
      <c r="CU21" s="322"/>
      <c r="CV21" s="322"/>
      <c r="CW21" s="322"/>
      <c r="CX21" s="322"/>
      <c r="CY21" s="322"/>
      <c r="CZ21" s="322"/>
      <c r="DA21" s="322"/>
      <c r="DB21" s="322"/>
      <c r="DC21" s="322"/>
      <c r="DD21" s="322"/>
      <c r="DE21" s="322"/>
      <c r="DF21" s="322"/>
      <c r="DG21" s="322"/>
      <c r="DH21" s="322"/>
      <c r="DI21" s="322"/>
      <c r="DJ21" s="322"/>
      <c r="DK21" s="322"/>
      <c r="DL21" s="322"/>
      <c r="DM21" s="322"/>
      <c r="DN21" s="322"/>
      <c r="DO21" s="322"/>
      <c r="DP21" s="322"/>
      <c r="DQ21" s="322"/>
      <c r="DR21" s="322"/>
      <c r="DS21" s="322"/>
      <c r="DT21" s="322"/>
      <c r="DU21" s="322"/>
      <c r="DV21" s="322"/>
      <c r="DW21" s="322"/>
      <c r="DX21" s="322"/>
      <c r="DY21" s="322"/>
      <c r="DZ21" s="322"/>
    </row>
    <row r="22" spans="1:130" ht="18" customHeight="1">
      <c r="A22" s="335"/>
      <c r="B22" s="335"/>
      <c r="C22" s="320"/>
      <c r="D22" s="320"/>
      <c r="E22" s="320"/>
      <c r="F22" s="336"/>
      <c r="G22" s="336"/>
      <c r="H22" s="336"/>
      <c r="I22" s="336"/>
      <c r="J22" s="336"/>
      <c r="K22" s="336">
        <f>F22+H22+J22</f>
        <v>0</v>
      </c>
      <c r="L22" s="320"/>
      <c r="M22" s="322"/>
      <c r="N22" s="322"/>
      <c r="O22" s="322"/>
      <c r="P22" s="322"/>
      <c r="Q22" s="322"/>
      <c r="R22" s="322"/>
      <c r="S22" s="322"/>
      <c r="T22" s="322"/>
      <c r="U22" s="322"/>
      <c r="V22" s="322"/>
      <c r="W22" s="322"/>
      <c r="X22" s="322"/>
      <c r="Y22" s="322"/>
      <c r="Z22" s="322"/>
      <c r="AA22" s="322"/>
      <c r="AB22" s="322"/>
      <c r="AC22" s="322"/>
      <c r="AD22" s="322"/>
      <c r="AE22" s="322"/>
      <c r="AF22" s="322"/>
      <c r="AG22" s="322"/>
      <c r="AH22" s="322"/>
      <c r="AI22" s="322"/>
      <c r="AJ22" s="322"/>
      <c r="AK22" s="322"/>
      <c r="AL22" s="322"/>
      <c r="AM22" s="322"/>
      <c r="AN22" s="322"/>
      <c r="AO22" s="322"/>
      <c r="AP22" s="322"/>
      <c r="AQ22" s="322"/>
      <c r="AR22" s="322"/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  <c r="CF22" s="322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2"/>
      <c r="DE22" s="322"/>
      <c r="DF22" s="322"/>
      <c r="DG22" s="322"/>
      <c r="DH22" s="322"/>
      <c r="DI22" s="322"/>
      <c r="DJ22" s="322"/>
      <c r="DK22" s="322"/>
      <c r="DL22" s="322"/>
      <c r="DM22" s="322"/>
      <c r="DN22" s="322"/>
      <c r="DO22" s="322"/>
      <c r="DP22" s="322"/>
      <c r="DQ22" s="322"/>
      <c r="DR22" s="322"/>
      <c r="DS22" s="322"/>
      <c r="DT22" s="322"/>
      <c r="DU22" s="322"/>
      <c r="DV22" s="322"/>
      <c r="DW22" s="322"/>
      <c r="DX22" s="322"/>
      <c r="DY22" s="322"/>
      <c r="DZ22" s="322"/>
    </row>
    <row r="23" spans="1:130" ht="18" customHeight="1">
      <c r="A23" s="335"/>
      <c r="B23" s="335"/>
      <c r="C23" s="320"/>
      <c r="D23" s="320"/>
      <c r="E23" s="320"/>
      <c r="F23" s="336"/>
      <c r="G23" s="336"/>
      <c r="H23" s="336"/>
      <c r="I23" s="336"/>
      <c r="J23" s="336"/>
      <c r="K23" s="336">
        <f t="shared" si="2"/>
        <v>0</v>
      </c>
      <c r="L23" s="320"/>
      <c r="M23" s="322"/>
      <c r="N23" s="322"/>
      <c r="O23" s="322"/>
      <c r="P23" s="322"/>
      <c r="Q23" s="322"/>
      <c r="R23" s="322"/>
      <c r="S23" s="322"/>
      <c r="T23" s="322"/>
      <c r="U23" s="322"/>
      <c r="V23" s="322"/>
      <c r="W23" s="322"/>
      <c r="X23" s="322"/>
      <c r="Y23" s="322"/>
      <c r="Z23" s="322"/>
      <c r="AA23" s="322"/>
      <c r="AB23" s="322"/>
      <c r="AC23" s="322"/>
      <c r="AD23" s="322"/>
      <c r="AE23" s="322"/>
      <c r="AF23" s="322"/>
      <c r="AG23" s="322"/>
      <c r="AH23" s="322"/>
      <c r="AI23" s="322"/>
      <c r="AJ23" s="322"/>
      <c r="AK23" s="322"/>
      <c r="AL23" s="322"/>
      <c r="AM23" s="322"/>
      <c r="AN23" s="322"/>
      <c r="AO23" s="322"/>
      <c r="AP23" s="322"/>
      <c r="AQ23" s="322"/>
      <c r="AR23" s="322"/>
      <c r="AS23" s="322"/>
      <c r="AT23" s="322"/>
      <c r="AU23" s="322"/>
      <c r="AV23" s="322"/>
      <c r="AW23" s="322"/>
      <c r="AX23" s="322"/>
      <c r="AY23" s="322"/>
      <c r="AZ23" s="322"/>
      <c r="BA23" s="322"/>
      <c r="BB23" s="322"/>
      <c r="BC23" s="322"/>
      <c r="BD23" s="322"/>
      <c r="BE23" s="322"/>
      <c r="BF23" s="322"/>
      <c r="BG23" s="322"/>
      <c r="BH23" s="322"/>
      <c r="BI23" s="322"/>
      <c r="BJ23" s="322"/>
      <c r="BK23" s="322"/>
      <c r="BL23" s="322"/>
      <c r="BM23" s="322"/>
      <c r="BN23" s="322"/>
      <c r="BO23" s="322"/>
      <c r="BP23" s="322"/>
      <c r="BQ23" s="322"/>
      <c r="BR23" s="322"/>
      <c r="BS23" s="322"/>
      <c r="BT23" s="322"/>
      <c r="BU23" s="322"/>
      <c r="BV23" s="322"/>
      <c r="BW23" s="322"/>
      <c r="BX23" s="322"/>
      <c r="BY23" s="322"/>
      <c r="BZ23" s="322"/>
      <c r="CA23" s="322"/>
      <c r="CB23" s="322"/>
      <c r="CC23" s="322"/>
      <c r="CD23" s="322"/>
      <c r="CE23" s="322"/>
      <c r="CF23" s="322"/>
      <c r="CG23" s="322"/>
      <c r="CH23" s="322"/>
      <c r="CI23" s="322"/>
      <c r="CJ23" s="322"/>
      <c r="CK23" s="322"/>
      <c r="CL23" s="322"/>
      <c r="CM23" s="322"/>
      <c r="CN23" s="322"/>
      <c r="CO23" s="322"/>
      <c r="CP23" s="322"/>
      <c r="CQ23" s="322"/>
      <c r="CR23" s="322"/>
      <c r="CS23" s="322"/>
      <c r="CT23" s="322"/>
      <c r="CU23" s="322"/>
      <c r="CV23" s="322"/>
      <c r="CW23" s="322"/>
      <c r="CX23" s="322"/>
      <c r="CY23" s="322"/>
      <c r="CZ23" s="322"/>
      <c r="DA23" s="322"/>
      <c r="DB23" s="322"/>
      <c r="DC23" s="322"/>
      <c r="DD23" s="322"/>
      <c r="DE23" s="322"/>
      <c r="DF23" s="322"/>
      <c r="DG23" s="322"/>
      <c r="DH23" s="322"/>
      <c r="DI23" s="322"/>
      <c r="DJ23" s="322"/>
      <c r="DK23" s="322"/>
      <c r="DL23" s="322"/>
      <c r="DM23" s="322"/>
      <c r="DN23" s="322"/>
      <c r="DO23" s="322"/>
      <c r="DP23" s="322"/>
      <c r="DQ23" s="322"/>
      <c r="DR23" s="322"/>
      <c r="DS23" s="322"/>
      <c r="DT23" s="322"/>
      <c r="DU23" s="322"/>
      <c r="DV23" s="322"/>
      <c r="DW23" s="322"/>
      <c r="DX23" s="322"/>
      <c r="DY23" s="322"/>
      <c r="DZ23" s="322"/>
    </row>
    <row r="24" spans="1:130" ht="18" customHeight="1">
      <c r="A24" s="335"/>
      <c r="B24" s="335"/>
      <c r="C24" s="320"/>
      <c r="D24" s="320"/>
      <c r="E24" s="320"/>
      <c r="F24" s="336"/>
      <c r="G24" s="336"/>
      <c r="H24" s="336"/>
      <c r="I24" s="336"/>
      <c r="J24" s="336"/>
      <c r="K24" s="336">
        <f t="shared" si="2"/>
        <v>0</v>
      </c>
      <c r="L24" s="320"/>
      <c r="M24" s="322"/>
      <c r="N24" s="322"/>
      <c r="O24" s="322"/>
      <c r="P24" s="322"/>
      <c r="Q24" s="322"/>
      <c r="R24" s="322"/>
      <c r="S24" s="322"/>
      <c r="T24" s="322"/>
      <c r="U24" s="322"/>
      <c r="V24" s="322"/>
      <c r="W24" s="322"/>
      <c r="X24" s="322"/>
      <c r="Y24" s="322"/>
      <c r="Z24" s="322"/>
      <c r="AA24" s="322"/>
      <c r="AB24" s="322"/>
      <c r="AC24" s="322"/>
      <c r="AD24" s="322"/>
      <c r="AE24" s="322"/>
      <c r="AF24" s="322"/>
      <c r="AG24" s="322"/>
      <c r="AH24" s="322"/>
      <c r="AI24" s="322"/>
      <c r="AJ24" s="322"/>
      <c r="AK24" s="322"/>
      <c r="AL24" s="322"/>
      <c r="AM24" s="322"/>
      <c r="AN24" s="322"/>
      <c r="AO24" s="322"/>
      <c r="AP24" s="322"/>
      <c r="AQ24" s="322"/>
      <c r="AR24" s="322"/>
      <c r="AS24" s="322"/>
      <c r="AT24" s="322"/>
      <c r="AU24" s="322"/>
      <c r="AV24" s="322"/>
      <c r="AW24" s="322"/>
      <c r="AX24" s="322"/>
      <c r="AY24" s="322"/>
      <c r="AZ24" s="322"/>
      <c r="BA24" s="322"/>
      <c r="BB24" s="322"/>
      <c r="BC24" s="322"/>
      <c r="BD24" s="322"/>
      <c r="BE24" s="322"/>
      <c r="BF24" s="322"/>
      <c r="BG24" s="322"/>
      <c r="BH24" s="322"/>
      <c r="BI24" s="322"/>
      <c r="BJ24" s="322"/>
      <c r="BK24" s="322"/>
      <c r="BL24" s="322"/>
      <c r="BM24" s="322"/>
      <c r="BN24" s="322"/>
      <c r="BO24" s="322"/>
      <c r="BP24" s="322"/>
      <c r="BQ24" s="322"/>
      <c r="BR24" s="322"/>
      <c r="BS24" s="322"/>
      <c r="BT24" s="322"/>
      <c r="BU24" s="322"/>
      <c r="BV24" s="322"/>
      <c r="BW24" s="322"/>
      <c r="BX24" s="322"/>
      <c r="BY24" s="322"/>
      <c r="BZ24" s="322"/>
      <c r="CA24" s="322"/>
      <c r="CB24" s="322"/>
      <c r="CC24" s="322"/>
      <c r="CD24" s="322"/>
      <c r="CE24" s="322"/>
      <c r="CF24" s="322"/>
      <c r="CG24" s="322"/>
      <c r="CH24" s="322"/>
      <c r="CI24" s="322"/>
      <c r="CJ24" s="322"/>
      <c r="CK24" s="322"/>
      <c r="CL24" s="322"/>
      <c r="CM24" s="322"/>
      <c r="CN24" s="322"/>
      <c r="CO24" s="322"/>
      <c r="CP24" s="322"/>
      <c r="CQ24" s="322"/>
      <c r="CR24" s="322"/>
      <c r="CS24" s="322"/>
      <c r="CT24" s="322"/>
      <c r="CU24" s="322"/>
      <c r="CV24" s="322"/>
      <c r="CW24" s="322"/>
      <c r="CX24" s="322"/>
      <c r="CY24" s="322"/>
      <c r="CZ24" s="322"/>
      <c r="DA24" s="322"/>
      <c r="DB24" s="322"/>
      <c r="DC24" s="322"/>
      <c r="DD24" s="322"/>
      <c r="DE24" s="322"/>
      <c r="DF24" s="322"/>
      <c r="DG24" s="322"/>
      <c r="DH24" s="322"/>
      <c r="DI24" s="322"/>
      <c r="DJ24" s="322"/>
      <c r="DK24" s="322"/>
      <c r="DL24" s="322"/>
      <c r="DM24" s="322"/>
      <c r="DN24" s="322"/>
      <c r="DO24" s="322"/>
      <c r="DP24" s="322"/>
      <c r="DQ24" s="322"/>
      <c r="DR24" s="322"/>
      <c r="DS24" s="322"/>
      <c r="DT24" s="322"/>
      <c r="DU24" s="322"/>
      <c r="DV24" s="322"/>
      <c r="DW24" s="322"/>
      <c r="DX24" s="322"/>
      <c r="DY24" s="322"/>
      <c r="DZ24" s="322"/>
    </row>
    <row r="25" spans="1:130" ht="18" customHeight="1">
      <c r="A25" s="335"/>
      <c r="B25" s="335"/>
      <c r="C25" s="320"/>
      <c r="D25" s="320"/>
      <c r="E25" s="320"/>
      <c r="F25" s="336"/>
      <c r="G25" s="336"/>
      <c r="H25" s="336"/>
      <c r="I25" s="336"/>
      <c r="J25" s="336"/>
      <c r="K25" s="336">
        <f t="shared" si="2"/>
        <v>0</v>
      </c>
      <c r="L25" s="320"/>
      <c r="M25" s="322"/>
      <c r="N25" s="322"/>
      <c r="O25" s="322"/>
      <c r="P25" s="322"/>
      <c r="Q25" s="322"/>
      <c r="R25" s="322"/>
      <c r="S25" s="322"/>
      <c r="T25" s="322"/>
      <c r="U25" s="322"/>
      <c r="V25" s="322"/>
      <c r="W25" s="322"/>
      <c r="X25" s="322"/>
      <c r="Y25" s="322"/>
      <c r="Z25" s="322"/>
      <c r="AA25" s="322"/>
      <c r="AB25" s="322"/>
      <c r="AC25" s="322"/>
      <c r="AD25" s="322"/>
      <c r="AE25" s="322"/>
      <c r="AF25" s="322"/>
      <c r="AG25" s="322"/>
      <c r="AH25" s="322"/>
      <c r="AI25" s="322"/>
      <c r="AJ25" s="322"/>
      <c r="AK25" s="322"/>
      <c r="AL25" s="322"/>
      <c r="AM25" s="322"/>
      <c r="AN25" s="322"/>
      <c r="AO25" s="322"/>
      <c r="AP25" s="322"/>
      <c r="AQ25" s="322"/>
      <c r="AR25" s="322"/>
      <c r="AS25" s="322"/>
      <c r="AT25" s="322"/>
      <c r="AU25" s="322"/>
      <c r="AV25" s="322"/>
      <c r="AW25" s="322"/>
      <c r="AX25" s="322"/>
      <c r="AY25" s="322"/>
      <c r="AZ25" s="322"/>
      <c r="BA25" s="322"/>
      <c r="BB25" s="322"/>
      <c r="BC25" s="322"/>
      <c r="BD25" s="322"/>
      <c r="BE25" s="322"/>
      <c r="BF25" s="322"/>
      <c r="BG25" s="322"/>
      <c r="BH25" s="322"/>
      <c r="BI25" s="322"/>
      <c r="BJ25" s="322"/>
      <c r="BK25" s="322"/>
      <c r="BL25" s="322"/>
      <c r="BM25" s="322"/>
      <c r="BN25" s="322"/>
      <c r="BO25" s="322"/>
      <c r="BP25" s="322"/>
      <c r="BQ25" s="322"/>
      <c r="BR25" s="322"/>
      <c r="BS25" s="322"/>
      <c r="BT25" s="322"/>
      <c r="BU25" s="322"/>
      <c r="BV25" s="322"/>
      <c r="BW25" s="322"/>
      <c r="BX25" s="322"/>
      <c r="BY25" s="322"/>
      <c r="BZ25" s="322"/>
      <c r="CA25" s="322"/>
      <c r="CB25" s="322"/>
      <c r="CC25" s="322"/>
      <c r="CD25" s="322"/>
      <c r="CE25" s="322"/>
      <c r="CF25" s="322"/>
      <c r="CG25" s="322"/>
      <c r="CH25" s="322"/>
      <c r="CI25" s="322"/>
      <c r="CJ25" s="322"/>
      <c r="CK25" s="322"/>
      <c r="CL25" s="322"/>
      <c r="CM25" s="322"/>
      <c r="CN25" s="322"/>
      <c r="CO25" s="322"/>
      <c r="CP25" s="322"/>
      <c r="CQ25" s="322"/>
      <c r="CR25" s="322"/>
      <c r="CS25" s="322"/>
      <c r="CT25" s="322"/>
      <c r="CU25" s="322"/>
      <c r="CV25" s="322"/>
      <c r="CW25" s="322"/>
      <c r="CX25" s="322"/>
      <c r="CY25" s="322"/>
      <c r="CZ25" s="322"/>
      <c r="DA25" s="322"/>
      <c r="DB25" s="322"/>
      <c r="DC25" s="322"/>
      <c r="DD25" s="322"/>
      <c r="DE25" s="322"/>
      <c r="DF25" s="322"/>
      <c r="DG25" s="322"/>
      <c r="DH25" s="322"/>
      <c r="DI25" s="322"/>
      <c r="DJ25" s="322"/>
      <c r="DK25" s="322"/>
      <c r="DL25" s="322"/>
      <c r="DM25" s="322"/>
      <c r="DN25" s="322"/>
      <c r="DO25" s="322"/>
      <c r="DP25" s="322"/>
      <c r="DQ25" s="322"/>
      <c r="DR25" s="322"/>
      <c r="DS25" s="322"/>
      <c r="DT25" s="322"/>
      <c r="DU25" s="322"/>
      <c r="DV25" s="322"/>
      <c r="DW25" s="322"/>
      <c r="DX25" s="322"/>
      <c r="DY25" s="322"/>
      <c r="DZ25" s="322"/>
    </row>
    <row r="26" spans="1:130" ht="18" customHeight="1">
      <c r="A26" s="335"/>
      <c r="B26" s="335"/>
      <c r="C26" s="320"/>
      <c r="D26" s="320"/>
      <c r="E26" s="320"/>
      <c r="F26" s="336"/>
      <c r="G26" s="336"/>
      <c r="H26" s="336"/>
      <c r="I26" s="336"/>
      <c r="J26" s="336"/>
      <c r="K26" s="336">
        <f t="shared" si="2"/>
        <v>0</v>
      </c>
      <c r="L26" s="320"/>
      <c r="M26" s="322"/>
      <c r="N26" s="322"/>
      <c r="O26" s="322"/>
      <c r="P26" s="322"/>
      <c r="Q26" s="322"/>
      <c r="R26" s="322"/>
      <c r="S26" s="322"/>
      <c r="T26" s="322"/>
      <c r="U26" s="322"/>
      <c r="V26" s="322"/>
      <c r="W26" s="322"/>
      <c r="X26" s="322"/>
      <c r="Y26" s="322"/>
      <c r="Z26" s="322"/>
      <c r="AA26" s="322"/>
      <c r="AB26" s="322"/>
      <c r="AC26" s="322"/>
      <c r="AD26" s="322"/>
      <c r="AE26" s="322"/>
      <c r="AF26" s="322"/>
      <c r="AG26" s="322"/>
      <c r="AH26" s="322"/>
      <c r="AI26" s="322"/>
      <c r="AJ26" s="322"/>
      <c r="AK26" s="322"/>
      <c r="AL26" s="322"/>
      <c r="AM26" s="322"/>
      <c r="AN26" s="322"/>
      <c r="AO26" s="322"/>
      <c r="AP26" s="322"/>
      <c r="AQ26" s="322"/>
      <c r="AR26" s="322"/>
      <c r="AS26" s="322"/>
      <c r="AT26" s="322"/>
      <c r="AU26" s="322"/>
      <c r="AV26" s="322"/>
      <c r="AW26" s="322"/>
      <c r="AX26" s="322"/>
      <c r="AY26" s="322"/>
      <c r="AZ26" s="322"/>
      <c r="BA26" s="322"/>
      <c r="BB26" s="322"/>
      <c r="BC26" s="322"/>
      <c r="BD26" s="322"/>
      <c r="BE26" s="322"/>
      <c r="BF26" s="322"/>
      <c r="BG26" s="322"/>
      <c r="BH26" s="322"/>
      <c r="BI26" s="322"/>
      <c r="BJ26" s="322"/>
      <c r="BK26" s="322"/>
      <c r="BL26" s="322"/>
      <c r="BM26" s="322"/>
      <c r="BN26" s="322"/>
      <c r="BO26" s="322"/>
      <c r="BP26" s="322"/>
      <c r="BQ26" s="322"/>
      <c r="BR26" s="322"/>
      <c r="BS26" s="322"/>
      <c r="BT26" s="322"/>
      <c r="BU26" s="322"/>
      <c r="BV26" s="322"/>
      <c r="BW26" s="322"/>
      <c r="BX26" s="322"/>
      <c r="BY26" s="322"/>
      <c r="BZ26" s="322"/>
      <c r="CA26" s="322"/>
      <c r="CB26" s="322"/>
      <c r="CC26" s="322"/>
      <c r="CD26" s="322"/>
      <c r="CE26" s="322"/>
      <c r="CF26" s="322"/>
      <c r="CG26" s="322"/>
      <c r="CH26" s="322"/>
      <c r="CI26" s="322"/>
      <c r="CJ26" s="322"/>
      <c r="CK26" s="322"/>
      <c r="CL26" s="322"/>
      <c r="CM26" s="322"/>
      <c r="CN26" s="322"/>
      <c r="CO26" s="322"/>
      <c r="CP26" s="322"/>
      <c r="CQ26" s="322"/>
      <c r="CR26" s="322"/>
      <c r="CS26" s="322"/>
      <c r="CT26" s="322"/>
      <c r="CU26" s="322"/>
      <c r="CV26" s="322"/>
      <c r="CW26" s="322"/>
      <c r="CX26" s="322"/>
      <c r="CY26" s="322"/>
      <c r="CZ26" s="322"/>
      <c r="DA26" s="322"/>
      <c r="DB26" s="322"/>
      <c r="DC26" s="322"/>
      <c r="DD26" s="322"/>
      <c r="DE26" s="322"/>
      <c r="DF26" s="322"/>
      <c r="DG26" s="322"/>
      <c r="DH26" s="322"/>
      <c r="DI26" s="322"/>
      <c r="DJ26" s="322"/>
      <c r="DK26" s="322"/>
      <c r="DL26" s="322"/>
      <c r="DM26" s="322"/>
      <c r="DN26" s="322"/>
      <c r="DO26" s="322"/>
      <c r="DP26" s="322"/>
      <c r="DQ26" s="322"/>
      <c r="DR26" s="322"/>
      <c r="DS26" s="322"/>
      <c r="DT26" s="322"/>
      <c r="DU26" s="322"/>
      <c r="DV26" s="322"/>
      <c r="DW26" s="322"/>
      <c r="DX26" s="322"/>
      <c r="DY26" s="322"/>
      <c r="DZ26" s="322"/>
    </row>
    <row r="27" spans="1:130" ht="18" customHeight="1">
      <c r="A27" s="335"/>
      <c r="B27" s="335"/>
      <c r="C27" s="320"/>
      <c r="D27" s="320"/>
      <c r="E27" s="320"/>
      <c r="F27" s="336"/>
      <c r="G27" s="336"/>
      <c r="H27" s="336"/>
      <c r="I27" s="336"/>
      <c r="J27" s="336"/>
      <c r="K27" s="336">
        <f t="shared" si="2"/>
        <v>0</v>
      </c>
      <c r="L27" s="320"/>
      <c r="M27" s="322"/>
      <c r="N27" s="322"/>
      <c r="O27" s="322"/>
      <c r="P27" s="322"/>
      <c r="Q27" s="322"/>
      <c r="R27" s="322"/>
      <c r="S27" s="322"/>
      <c r="T27" s="322"/>
      <c r="U27" s="322"/>
      <c r="V27" s="322"/>
      <c r="W27" s="322"/>
      <c r="X27" s="322"/>
      <c r="Y27" s="322"/>
      <c r="Z27" s="322"/>
      <c r="AA27" s="322"/>
      <c r="AB27" s="322"/>
      <c r="AC27" s="322"/>
      <c r="AD27" s="322"/>
      <c r="AE27" s="322"/>
      <c r="AF27" s="322"/>
      <c r="AG27" s="322"/>
      <c r="AH27" s="322"/>
      <c r="AI27" s="322"/>
      <c r="AJ27" s="322"/>
      <c r="AK27" s="322"/>
      <c r="AL27" s="322"/>
      <c r="AM27" s="322"/>
      <c r="AN27" s="322"/>
      <c r="AO27" s="322"/>
      <c r="AP27" s="322"/>
      <c r="AQ27" s="322"/>
      <c r="AR27" s="322"/>
      <c r="AS27" s="322"/>
      <c r="AT27" s="322"/>
      <c r="AU27" s="322"/>
      <c r="AV27" s="322"/>
      <c r="AW27" s="322"/>
      <c r="AX27" s="322"/>
      <c r="AY27" s="322"/>
      <c r="AZ27" s="322"/>
      <c r="BA27" s="322"/>
      <c r="BB27" s="322"/>
      <c r="BC27" s="322"/>
      <c r="BD27" s="322"/>
      <c r="BE27" s="322"/>
      <c r="BF27" s="322"/>
      <c r="BG27" s="322"/>
      <c r="BH27" s="322"/>
      <c r="BI27" s="322"/>
      <c r="BJ27" s="322"/>
      <c r="BK27" s="322"/>
      <c r="BL27" s="322"/>
      <c r="BM27" s="322"/>
      <c r="BN27" s="322"/>
      <c r="BO27" s="322"/>
      <c r="BP27" s="322"/>
      <c r="BQ27" s="322"/>
      <c r="BR27" s="322"/>
      <c r="BS27" s="322"/>
      <c r="BT27" s="322"/>
      <c r="BU27" s="322"/>
      <c r="BV27" s="322"/>
      <c r="BW27" s="322"/>
      <c r="BX27" s="322"/>
      <c r="BY27" s="322"/>
      <c r="BZ27" s="322"/>
      <c r="CA27" s="322"/>
      <c r="CB27" s="322"/>
      <c r="CC27" s="322"/>
      <c r="CD27" s="322"/>
      <c r="CE27" s="322"/>
      <c r="CF27" s="322"/>
      <c r="CG27" s="322"/>
      <c r="CH27" s="322"/>
      <c r="CI27" s="322"/>
      <c r="CJ27" s="322"/>
      <c r="CK27" s="322"/>
      <c r="CL27" s="322"/>
      <c r="CM27" s="322"/>
      <c r="CN27" s="322"/>
      <c r="CO27" s="322"/>
      <c r="CP27" s="322"/>
      <c r="CQ27" s="322"/>
      <c r="CR27" s="322"/>
      <c r="CS27" s="322"/>
      <c r="CT27" s="322"/>
      <c r="CU27" s="322"/>
      <c r="CV27" s="322"/>
      <c r="CW27" s="322"/>
      <c r="CX27" s="322"/>
      <c r="CY27" s="322"/>
      <c r="CZ27" s="322"/>
      <c r="DA27" s="322"/>
      <c r="DB27" s="322"/>
      <c r="DC27" s="322"/>
      <c r="DD27" s="322"/>
      <c r="DE27" s="322"/>
      <c r="DF27" s="322"/>
      <c r="DG27" s="322"/>
      <c r="DH27" s="322"/>
      <c r="DI27" s="322"/>
      <c r="DJ27" s="322"/>
      <c r="DK27" s="322"/>
      <c r="DL27" s="322"/>
      <c r="DM27" s="322"/>
      <c r="DN27" s="322"/>
      <c r="DO27" s="322"/>
      <c r="DP27" s="322"/>
      <c r="DQ27" s="322"/>
      <c r="DR27" s="322"/>
      <c r="DS27" s="322"/>
      <c r="DT27" s="322"/>
      <c r="DU27" s="322"/>
      <c r="DV27" s="322"/>
      <c r="DW27" s="322"/>
      <c r="DX27" s="322"/>
      <c r="DY27" s="322"/>
      <c r="DZ27" s="322"/>
    </row>
    <row r="28" spans="1:130" ht="18" customHeight="1">
      <c r="A28" s="337"/>
      <c r="B28" s="337"/>
      <c r="C28" s="338"/>
      <c r="D28" s="338"/>
      <c r="E28" s="338"/>
      <c r="F28" s="339"/>
      <c r="G28" s="339"/>
      <c r="H28" s="339"/>
      <c r="I28" s="339"/>
      <c r="J28" s="339"/>
      <c r="K28" s="336">
        <f t="shared" si="2"/>
        <v>0</v>
      </c>
      <c r="L28" s="338"/>
      <c r="M28" s="322"/>
      <c r="N28" s="322"/>
      <c r="O28" s="322"/>
      <c r="P28" s="322"/>
      <c r="Q28" s="322"/>
      <c r="R28" s="322"/>
      <c r="S28" s="322"/>
      <c r="T28" s="322"/>
      <c r="U28" s="322"/>
      <c r="V28" s="322"/>
      <c r="W28" s="322"/>
      <c r="X28" s="322"/>
      <c r="Y28" s="322"/>
      <c r="Z28" s="322"/>
      <c r="AA28" s="322"/>
      <c r="AB28" s="322"/>
      <c r="AC28" s="322"/>
      <c r="AD28" s="322"/>
      <c r="AE28" s="322"/>
      <c r="AF28" s="322"/>
      <c r="AG28" s="322"/>
      <c r="AH28" s="322"/>
      <c r="AI28" s="322"/>
      <c r="AJ28" s="322"/>
      <c r="AK28" s="322"/>
      <c r="AL28" s="322"/>
      <c r="AM28" s="322"/>
      <c r="AN28" s="322"/>
      <c r="AO28" s="322"/>
      <c r="AP28" s="322"/>
      <c r="AQ28" s="322"/>
      <c r="AR28" s="322"/>
      <c r="AS28" s="322"/>
      <c r="AT28" s="322"/>
      <c r="AU28" s="322"/>
      <c r="AV28" s="322"/>
      <c r="AW28" s="322"/>
      <c r="AX28" s="322"/>
      <c r="AY28" s="322"/>
      <c r="AZ28" s="322"/>
      <c r="BA28" s="322"/>
      <c r="BB28" s="322"/>
      <c r="BC28" s="322"/>
      <c r="BD28" s="322"/>
      <c r="BE28" s="322"/>
      <c r="BF28" s="322"/>
      <c r="BG28" s="322"/>
      <c r="BH28" s="322"/>
      <c r="BI28" s="322"/>
      <c r="BJ28" s="322"/>
      <c r="BK28" s="322"/>
      <c r="BL28" s="322"/>
      <c r="BM28" s="322"/>
      <c r="BN28" s="322"/>
      <c r="BO28" s="322"/>
      <c r="BP28" s="322"/>
      <c r="BQ28" s="322"/>
      <c r="BR28" s="322"/>
      <c r="BS28" s="322"/>
      <c r="BT28" s="322"/>
      <c r="BU28" s="322"/>
      <c r="BV28" s="322"/>
      <c r="BW28" s="322"/>
      <c r="BX28" s="322"/>
      <c r="BY28" s="322"/>
      <c r="BZ28" s="322"/>
      <c r="CA28" s="322"/>
      <c r="CB28" s="322"/>
      <c r="CC28" s="322"/>
      <c r="CD28" s="322"/>
      <c r="CE28" s="322"/>
      <c r="CF28" s="322"/>
      <c r="CG28" s="322"/>
      <c r="CH28" s="322"/>
      <c r="CI28" s="322"/>
      <c r="CJ28" s="322"/>
      <c r="CK28" s="322"/>
      <c r="CL28" s="322"/>
      <c r="CM28" s="322"/>
      <c r="CN28" s="322"/>
      <c r="CO28" s="322"/>
      <c r="CP28" s="322"/>
      <c r="CQ28" s="322"/>
      <c r="CR28" s="322"/>
      <c r="CS28" s="322"/>
      <c r="CT28" s="322"/>
      <c r="CU28" s="322"/>
      <c r="CV28" s="322"/>
      <c r="CW28" s="322"/>
      <c r="CX28" s="322"/>
      <c r="CY28" s="322"/>
      <c r="CZ28" s="322"/>
      <c r="DA28" s="322"/>
      <c r="DB28" s="322"/>
      <c r="DC28" s="322"/>
      <c r="DD28" s="322"/>
      <c r="DE28" s="322"/>
      <c r="DF28" s="322"/>
      <c r="DG28" s="322"/>
      <c r="DH28" s="322"/>
      <c r="DI28" s="322"/>
      <c r="DJ28" s="322"/>
      <c r="DK28" s="322"/>
      <c r="DL28" s="322"/>
      <c r="DM28" s="322"/>
      <c r="DN28" s="322"/>
      <c r="DO28" s="322"/>
      <c r="DP28" s="322"/>
      <c r="DQ28" s="322"/>
      <c r="DR28" s="322"/>
      <c r="DS28" s="322"/>
      <c r="DT28" s="322"/>
      <c r="DU28" s="322"/>
      <c r="DV28" s="322"/>
      <c r="DW28" s="322"/>
      <c r="DX28" s="322"/>
      <c r="DY28" s="322"/>
      <c r="DZ28" s="322"/>
    </row>
    <row r="29" spans="1:130" ht="18" customHeight="1">
      <c r="A29" s="337"/>
      <c r="B29" s="337"/>
      <c r="C29" s="338"/>
      <c r="D29" s="338"/>
      <c r="E29" s="338"/>
      <c r="F29" s="339"/>
      <c r="G29" s="339"/>
      <c r="H29" s="339"/>
      <c r="I29" s="339"/>
      <c r="J29" s="339"/>
      <c r="K29" s="336">
        <f t="shared" si="2"/>
        <v>0</v>
      </c>
      <c r="L29" s="338"/>
      <c r="M29" s="322"/>
      <c r="N29" s="322"/>
      <c r="O29" s="322"/>
      <c r="P29" s="322"/>
      <c r="Q29" s="322"/>
      <c r="R29" s="322"/>
      <c r="S29" s="322"/>
      <c r="T29" s="322"/>
      <c r="U29" s="322"/>
      <c r="V29" s="322"/>
      <c r="W29" s="322"/>
      <c r="X29" s="322"/>
      <c r="Y29" s="322"/>
      <c r="Z29" s="322"/>
      <c r="AA29" s="322"/>
      <c r="AB29" s="322"/>
      <c r="AC29" s="322"/>
      <c r="AD29" s="322"/>
      <c r="AE29" s="322"/>
      <c r="AF29" s="322"/>
      <c r="AG29" s="322"/>
      <c r="AH29" s="322"/>
      <c r="AI29" s="322"/>
      <c r="AJ29" s="322"/>
      <c r="AK29" s="322"/>
      <c r="AL29" s="322"/>
      <c r="AM29" s="322"/>
      <c r="AN29" s="322"/>
      <c r="AO29" s="322"/>
      <c r="AP29" s="322"/>
      <c r="AQ29" s="322"/>
      <c r="AR29" s="322"/>
      <c r="AS29" s="322"/>
      <c r="AT29" s="322"/>
      <c r="AU29" s="322"/>
      <c r="AV29" s="322"/>
      <c r="AW29" s="322"/>
      <c r="AX29" s="322"/>
      <c r="AY29" s="322"/>
      <c r="AZ29" s="322"/>
      <c r="BA29" s="322"/>
      <c r="BB29" s="322"/>
      <c r="BC29" s="322"/>
      <c r="BD29" s="322"/>
      <c r="BE29" s="322"/>
      <c r="BF29" s="322"/>
      <c r="BG29" s="322"/>
      <c r="BH29" s="322"/>
      <c r="BI29" s="322"/>
      <c r="BJ29" s="322"/>
      <c r="BK29" s="322"/>
      <c r="BL29" s="322"/>
      <c r="BM29" s="322"/>
      <c r="BN29" s="322"/>
      <c r="BO29" s="322"/>
      <c r="BP29" s="322"/>
      <c r="BQ29" s="322"/>
      <c r="BR29" s="322"/>
      <c r="BS29" s="322"/>
      <c r="BT29" s="322"/>
      <c r="BU29" s="322"/>
      <c r="BV29" s="322"/>
      <c r="BW29" s="322"/>
      <c r="BX29" s="322"/>
      <c r="BY29" s="322"/>
      <c r="BZ29" s="322"/>
      <c r="CA29" s="322"/>
      <c r="CB29" s="322"/>
      <c r="CC29" s="322"/>
      <c r="CD29" s="322"/>
      <c r="CE29" s="322"/>
      <c r="CF29" s="322"/>
      <c r="CG29" s="322"/>
      <c r="CH29" s="322"/>
      <c r="CI29" s="322"/>
      <c r="CJ29" s="322"/>
      <c r="CK29" s="322"/>
      <c r="CL29" s="322"/>
      <c r="CM29" s="322"/>
      <c r="CN29" s="322"/>
      <c r="CO29" s="322"/>
      <c r="CP29" s="322"/>
      <c r="CQ29" s="322"/>
      <c r="CR29" s="322"/>
      <c r="CS29" s="322"/>
      <c r="CT29" s="322"/>
      <c r="CU29" s="322"/>
      <c r="CV29" s="322"/>
      <c r="CW29" s="322"/>
      <c r="CX29" s="322"/>
      <c r="CY29" s="322"/>
      <c r="CZ29" s="322"/>
      <c r="DA29" s="322"/>
      <c r="DB29" s="322"/>
      <c r="DC29" s="322"/>
      <c r="DD29" s="322"/>
      <c r="DE29" s="322"/>
      <c r="DF29" s="322"/>
      <c r="DG29" s="322"/>
      <c r="DH29" s="322"/>
      <c r="DI29" s="322"/>
      <c r="DJ29" s="322"/>
      <c r="DK29" s="322"/>
      <c r="DL29" s="322"/>
      <c r="DM29" s="322"/>
      <c r="DN29" s="322"/>
      <c r="DO29" s="322"/>
      <c r="DP29" s="322"/>
      <c r="DQ29" s="322"/>
      <c r="DR29" s="322"/>
      <c r="DS29" s="322"/>
      <c r="DT29" s="322"/>
      <c r="DU29" s="322"/>
      <c r="DV29" s="322"/>
      <c r="DW29" s="322"/>
      <c r="DX29" s="322"/>
      <c r="DY29" s="322"/>
      <c r="DZ29" s="322"/>
    </row>
    <row r="30" spans="1:130" ht="18" customHeight="1">
      <c r="A30" s="335"/>
      <c r="B30" s="335"/>
      <c r="C30" s="320"/>
      <c r="D30" s="320"/>
      <c r="E30" s="320"/>
      <c r="F30" s="336"/>
      <c r="G30" s="336"/>
      <c r="H30" s="336"/>
      <c r="I30" s="336"/>
      <c r="J30" s="336"/>
      <c r="K30" s="336">
        <f t="shared" si="2"/>
        <v>0</v>
      </c>
      <c r="L30" s="320"/>
      <c r="M30" s="322"/>
      <c r="N30" s="322"/>
      <c r="O30" s="322"/>
      <c r="P30" s="322"/>
      <c r="Q30" s="322"/>
      <c r="R30" s="322"/>
      <c r="S30" s="322"/>
      <c r="T30" s="322"/>
      <c r="U30" s="322"/>
      <c r="V30" s="322"/>
      <c r="W30" s="322"/>
      <c r="X30" s="322"/>
      <c r="Y30" s="322"/>
      <c r="Z30" s="322"/>
      <c r="AA30" s="322"/>
      <c r="AB30" s="322"/>
      <c r="AC30" s="322"/>
      <c r="AD30" s="322"/>
      <c r="AE30" s="322"/>
      <c r="AF30" s="322"/>
      <c r="AG30" s="322"/>
      <c r="AH30" s="322"/>
      <c r="AI30" s="322"/>
      <c r="AJ30" s="322"/>
      <c r="AK30" s="322"/>
      <c r="AL30" s="322"/>
      <c r="AM30" s="322"/>
      <c r="AN30" s="322"/>
      <c r="AO30" s="322"/>
      <c r="AP30" s="322"/>
      <c r="AQ30" s="322"/>
      <c r="AR30" s="322"/>
      <c r="AS30" s="322"/>
      <c r="AT30" s="322"/>
      <c r="AU30" s="322"/>
      <c r="AV30" s="322"/>
      <c r="AW30" s="322"/>
      <c r="AX30" s="322"/>
      <c r="AY30" s="322"/>
      <c r="AZ30" s="322"/>
      <c r="BA30" s="322"/>
      <c r="BB30" s="322"/>
      <c r="BC30" s="322"/>
      <c r="BD30" s="322"/>
      <c r="BE30" s="322"/>
      <c r="BF30" s="322"/>
      <c r="BG30" s="322"/>
      <c r="BH30" s="322"/>
      <c r="BI30" s="322"/>
      <c r="BJ30" s="322"/>
      <c r="BK30" s="322"/>
      <c r="BL30" s="322"/>
      <c r="BM30" s="322"/>
      <c r="BN30" s="322"/>
      <c r="BO30" s="322"/>
      <c r="BP30" s="322"/>
      <c r="BQ30" s="322"/>
      <c r="BR30" s="322"/>
      <c r="BS30" s="322"/>
      <c r="BT30" s="322"/>
      <c r="BU30" s="322"/>
      <c r="BV30" s="322"/>
      <c r="BW30" s="322"/>
      <c r="BX30" s="322"/>
      <c r="BY30" s="322"/>
      <c r="BZ30" s="322"/>
      <c r="CA30" s="322"/>
      <c r="CB30" s="322"/>
      <c r="CC30" s="322"/>
      <c r="CD30" s="322"/>
      <c r="CE30" s="322"/>
      <c r="CF30" s="322"/>
      <c r="CG30" s="322"/>
      <c r="CH30" s="322"/>
      <c r="CI30" s="322"/>
      <c r="CJ30" s="322"/>
      <c r="CK30" s="322"/>
      <c r="CL30" s="322"/>
      <c r="CM30" s="322"/>
      <c r="CN30" s="322"/>
      <c r="CO30" s="322"/>
      <c r="CP30" s="322"/>
      <c r="CQ30" s="322"/>
      <c r="CR30" s="322"/>
      <c r="CS30" s="322"/>
      <c r="CT30" s="322"/>
      <c r="CU30" s="322"/>
      <c r="CV30" s="322"/>
      <c r="CW30" s="322"/>
      <c r="CX30" s="322"/>
      <c r="CY30" s="322"/>
      <c r="CZ30" s="322"/>
      <c r="DA30" s="322"/>
      <c r="DB30" s="322"/>
      <c r="DC30" s="322"/>
      <c r="DD30" s="322"/>
      <c r="DE30" s="322"/>
      <c r="DF30" s="322"/>
      <c r="DG30" s="322"/>
      <c r="DH30" s="322"/>
      <c r="DI30" s="322"/>
      <c r="DJ30" s="322"/>
      <c r="DK30" s="322"/>
      <c r="DL30" s="322"/>
      <c r="DM30" s="322"/>
      <c r="DN30" s="322"/>
      <c r="DO30" s="322"/>
      <c r="DP30" s="322"/>
      <c r="DQ30" s="322"/>
      <c r="DR30" s="322"/>
      <c r="DS30" s="322"/>
      <c r="DT30" s="322"/>
      <c r="DU30" s="322"/>
      <c r="DV30" s="322"/>
      <c r="DW30" s="322"/>
      <c r="DX30" s="322"/>
      <c r="DY30" s="322"/>
      <c r="DZ30" s="322"/>
    </row>
    <row r="31" spans="1:130" ht="18" customHeight="1">
      <c r="A31" s="335"/>
      <c r="B31" s="335"/>
      <c r="C31" s="320"/>
      <c r="D31" s="320"/>
      <c r="E31" s="320"/>
      <c r="F31" s="336"/>
      <c r="G31" s="336"/>
      <c r="H31" s="336"/>
      <c r="I31" s="336"/>
      <c r="J31" s="336"/>
      <c r="K31" s="336">
        <f t="shared" si="2"/>
        <v>0</v>
      </c>
      <c r="L31" s="320"/>
      <c r="M31" s="322"/>
      <c r="N31" s="322"/>
      <c r="O31" s="322"/>
      <c r="P31" s="322"/>
      <c r="Q31" s="322"/>
      <c r="R31" s="322"/>
      <c r="S31" s="322"/>
      <c r="T31" s="322"/>
      <c r="U31" s="322"/>
      <c r="V31" s="322"/>
      <c r="W31" s="322"/>
      <c r="X31" s="322"/>
      <c r="Y31" s="322"/>
      <c r="Z31" s="322"/>
      <c r="AA31" s="322"/>
      <c r="AB31" s="322"/>
      <c r="AC31" s="322"/>
      <c r="AD31" s="322"/>
      <c r="AE31" s="322"/>
      <c r="AF31" s="322"/>
      <c r="AG31" s="322"/>
      <c r="AH31" s="322"/>
      <c r="AI31" s="322"/>
      <c r="AJ31" s="322"/>
      <c r="AK31" s="322"/>
      <c r="AL31" s="322"/>
      <c r="AM31" s="322"/>
      <c r="AN31" s="322"/>
      <c r="AO31" s="322"/>
      <c r="AP31" s="322"/>
      <c r="AQ31" s="322"/>
      <c r="AR31" s="322"/>
      <c r="AS31" s="322"/>
      <c r="AT31" s="322"/>
      <c r="AU31" s="322"/>
      <c r="AV31" s="322"/>
      <c r="AW31" s="322"/>
      <c r="AX31" s="322"/>
      <c r="AY31" s="322"/>
      <c r="AZ31" s="322"/>
      <c r="BA31" s="322"/>
      <c r="BB31" s="322"/>
      <c r="BC31" s="322"/>
      <c r="BD31" s="322"/>
      <c r="BE31" s="322"/>
      <c r="BF31" s="322"/>
      <c r="BG31" s="322"/>
      <c r="BH31" s="322"/>
      <c r="BI31" s="322"/>
      <c r="BJ31" s="322"/>
      <c r="BK31" s="322"/>
      <c r="BL31" s="322"/>
      <c r="BM31" s="322"/>
      <c r="BN31" s="322"/>
      <c r="BO31" s="322"/>
      <c r="BP31" s="322"/>
      <c r="BQ31" s="322"/>
      <c r="BR31" s="322"/>
      <c r="BS31" s="322"/>
      <c r="BT31" s="322"/>
      <c r="BU31" s="322"/>
      <c r="BV31" s="322"/>
      <c r="BW31" s="322"/>
      <c r="BX31" s="322"/>
      <c r="BY31" s="322"/>
      <c r="BZ31" s="322"/>
      <c r="CA31" s="322"/>
      <c r="CB31" s="322"/>
      <c r="CC31" s="322"/>
      <c r="CD31" s="322"/>
      <c r="CE31" s="322"/>
      <c r="CF31" s="322"/>
      <c r="CG31" s="322"/>
      <c r="CH31" s="322"/>
      <c r="CI31" s="322"/>
      <c r="CJ31" s="322"/>
      <c r="CK31" s="322"/>
      <c r="CL31" s="322"/>
      <c r="CM31" s="322"/>
      <c r="CN31" s="322"/>
      <c r="CO31" s="322"/>
      <c r="CP31" s="322"/>
      <c r="CQ31" s="322"/>
      <c r="CR31" s="322"/>
      <c r="CS31" s="322"/>
      <c r="CT31" s="322"/>
      <c r="CU31" s="322"/>
      <c r="CV31" s="322"/>
      <c r="CW31" s="322"/>
      <c r="CX31" s="322"/>
      <c r="CY31" s="322"/>
      <c r="CZ31" s="322"/>
      <c r="DA31" s="322"/>
      <c r="DB31" s="322"/>
      <c r="DC31" s="322"/>
      <c r="DD31" s="322"/>
      <c r="DE31" s="322"/>
      <c r="DF31" s="322"/>
      <c r="DG31" s="322"/>
      <c r="DH31" s="322"/>
      <c r="DI31" s="322"/>
      <c r="DJ31" s="322"/>
      <c r="DK31" s="322"/>
      <c r="DL31" s="322"/>
      <c r="DM31" s="322"/>
      <c r="DN31" s="322"/>
      <c r="DO31" s="322"/>
      <c r="DP31" s="322"/>
      <c r="DQ31" s="322"/>
      <c r="DR31" s="322"/>
      <c r="DS31" s="322"/>
      <c r="DT31" s="322"/>
      <c r="DU31" s="322"/>
      <c r="DV31" s="322"/>
      <c r="DW31" s="322"/>
      <c r="DX31" s="322"/>
      <c r="DY31" s="322"/>
      <c r="DZ31" s="322"/>
    </row>
  </sheetData>
  <mergeCells count="10">
    <mergeCell ref="A1:L1"/>
    <mergeCell ref="A3:A4"/>
    <mergeCell ref="B3:B4"/>
    <mergeCell ref="C3:C4"/>
    <mergeCell ref="D3:D4"/>
    <mergeCell ref="F3:F4"/>
    <mergeCell ref="H3:H4"/>
    <mergeCell ref="J3:J4"/>
    <mergeCell ref="K3:K4"/>
    <mergeCell ref="L3:L4"/>
  </mergeCells>
  <phoneticPr fontId="6" type="noConversion"/>
  <printOptions horizontalCentered="1"/>
  <pageMargins left="0.59055118110236227" right="0.39370078740157483" top="0.39370078740157483" bottom="0.39370078740157483" header="0.31496062992125984" footer="0.31496062992125984"/>
  <pageSetup paperSize="9" fitToHeight="0" orientation="landscape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2D060-584E-4A1F-99C9-D6ECBE071A06}">
  <sheetPr>
    <pageSetUpPr fitToPage="1"/>
  </sheetPr>
  <dimension ref="A1:DX93"/>
  <sheetViews>
    <sheetView showGridLines="0" view="pageBreakPreview" zoomScaleNormal="100" zoomScaleSheetLayoutView="100" workbookViewId="0">
      <pane xSplit="4" ySplit="4" topLeftCell="E5" activePane="bottomRight" state="frozen"/>
      <selection activeCell="B8" sqref="B8:D8"/>
      <selection pane="topRight" activeCell="B8" sqref="B8:D8"/>
      <selection pane="bottomLeft" activeCell="B8" sqref="B8:D8"/>
      <selection pane="bottomRight" activeCell="A3" sqref="A3:A4"/>
    </sheetView>
  </sheetViews>
  <sheetFormatPr defaultRowHeight="11.25"/>
  <cols>
    <col min="1" max="1" width="21" style="329" customWidth="1"/>
    <col min="2" max="2" width="16.28515625" style="309" customWidth="1"/>
    <col min="3" max="3" width="6.28515625" style="329" customWidth="1"/>
    <col min="4" max="4" width="5.7109375" style="329" customWidth="1"/>
    <col min="5" max="12" width="9.85546875" style="329" customWidth="1"/>
    <col min="13" max="14" width="9.140625" style="329" customWidth="1"/>
    <col min="15" max="15" width="9.140625" style="330" customWidth="1"/>
    <col min="16" max="16" width="9.140625" style="329" customWidth="1"/>
    <col min="17" max="17" width="9.140625" style="331" customWidth="1"/>
    <col min="18" max="18" width="9.140625" style="332" customWidth="1"/>
    <col min="19" max="19" width="9.140625" style="329" customWidth="1"/>
    <col min="20" max="20" width="9.140625" style="331" customWidth="1"/>
    <col min="21" max="21" width="9.140625" style="332" customWidth="1"/>
    <col min="22" max="116" width="9.140625" style="329" customWidth="1"/>
    <col min="117" max="118" width="0" style="329" hidden="1" customWidth="1"/>
    <col min="119" max="256" width="8.85546875" style="329"/>
    <col min="257" max="257" width="21.85546875" style="329" customWidth="1"/>
    <col min="258" max="258" width="18.7109375" style="329" customWidth="1"/>
    <col min="259" max="259" width="6.28515625" style="329" customWidth="1"/>
    <col min="260" max="260" width="5.28515625" style="329" customWidth="1"/>
    <col min="261" max="261" width="12.28515625" style="329" bestFit="1" customWidth="1"/>
    <col min="262" max="262" width="13.28515625" style="329" customWidth="1"/>
    <col min="263" max="263" width="13.5703125" style="329" customWidth="1"/>
    <col min="264" max="264" width="13.28515625" style="329" customWidth="1"/>
    <col min="265" max="265" width="15.7109375" style="329" customWidth="1"/>
    <col min="266" max="266" width="13.28515625" style="329" customWidth="1"/>
    <col min="267" max="267" width="13.140625" style="329" customWidth="1"/>
    <col min="268" max="268" width="13.28515625" style="329" customWidth="1"/>
    <col min="269" max="269" width="11.42578125" style="329" customWidth="1"/>
    <col min="270" max="372" width="9.140625" style="329" customWidth="1"/>
    <col min="373" max="374" width="0" style="329" hidden="1" customWidth="1"/>
    <col min="375" max="512" width="8.85546875" style="329"/>
    <col min="513" max="513" width="21.85546875" style="329" customWidth="1"/>
    <col min="514" max="514" width="18.7109375" style="329" customWidth="1"/>
    <col min="515" max="515" width="6.28515625" style="329" customWidth="1"/>
    <col min="516" max="516" width="5.28515625" style="329" customWidth="1"/>
    <col min="517" max="517" width="12.28515625" style="329" bestFit="1" customWidth="1"/>
    <col min="518" max="518" width="13.28515625" style="329" customWidth="1"/>
    <col min="519" max="519" width="13.5703125" style="329" customWidth="1"/>
    <col min="520" max="520" width="13.28515625" style="329" customWidth="1"/>
    <col min="521" max="521" width="15.7109375" style="329" customWidth="1"/>
    <col min="522" max="522" width="13.28515625" style="329" customWidth="1"/>
    <col min="523" max="523" width="13.140625" style="329" customWidth="1"/>
    <col min="524" max="524" width="13.28515625" style="329" customWidth="1"/>
    <col min="525" max="525" width="11.42578125" style="329" customWidth="1"/>
    <col min="526" max="628" width="9.140625" style="329" customWidth="1"/>
    <col min="629" max="630" width="0" style="329" hidden="1" customWidth="1"/>
    <col min="631" max="768" width="8.85546875" style="329"/>
    <col min="769" max="769" width="21.85546875" style="329" customWidth="1"/>
    <col min="770" max="770" width="18.7109375" style="329" customWidth="1"/>
    <col min="771" max="771" width="6.28515625" style="329" customWidth="1"/>
    <col min="772" max="772" width="5.28515625" style="329" customWidth="1"/>
    <col min="773" max="773" width="12.28515625" style="329" bestFit="1" customWidth="1"/>
    <col min="774" max="774" width="13.28515625" style="329" customWidth="1"/>
    <col min="775" max="775" width="13.5703125" style="329" customWidth="1"/>
    <col min="776" max="776" width="13.28515625" style="329" customWidth="1"/>
    <col min="777" max="777" width="15.7109375" style="329" customWidth="1"/>
    <col min="778" max="778" width="13.28515625" style="329" customWidth="1"/>
    <col min="779" max="779" width="13.140625" style="329" customWidth="1"/>
    <col min="780" max="780" width="13.28515625" style="329" customWidth="1"/>
    <col min="781" max="781" width="11.42578125" style="329" customWidth="1"/>
    <col min="782" max="884" width="9.140625" style="329" customWidth="1"/>
    <col min="885" max="886" width="0" style="329" hidden="1" customWidth="1"/>
    <col min="887" max="1024" width="8.85546875" style="329"/>
    <col min="1025" max="1025" width="21.85546875" style="329" customWidth="1"/>
    <col min="1026" max="1026" width="18.7109375" style="329" customWidth="1"/>
    <col min="1027" max="1027" width="6.28515625" style="329" customWidth="1"/>
    <col min="1028" max="1028" width="5.28515625" style="329" customWidth="1"/>
    <col min="1029" max="1029" width="12.28515625" style="329" bestFit="1" customWidth="1"/>
    <col min="1030" max="1030" width="13.28515625" style="329" customWidth="1"/>
    <col min="1031" max="1031" width="13.5703125" style="329" customWidth="1"/>
    <col min="1032" max="1032" width="13.28515625" style="329" customWidth="1"/>
    <col min="1033" max="1033" width="15.7109375" style="329" customWidth="1"/>
    <col min="1034" max="1034" width="13.28515625" style="329" customWidth="1"/>
    <col min="1035" max="1035" width="13.140625" style="329" customWidth="1"/>
    <col min="1036" max="1036" width="13.28515625" style="329" customWidth="1"/>
    <col min="1037" max="1037" width="11.42578125" style="329" customWidth="1"/>
    <col min="1038" max="1140" width="9.140625" style="329" customWidth="1"/>
    <col min="1141" max="1142" width="0" style="329" hidden="1" customWidth="1"/>
    <col min="1143" max="1280" width="8.85546875" style="329"/>
    <col min="1281" max="1281" width="21.85546875" style="329" customWidth="1"/>
    <col min="1282" max="1282" width="18.7109375" style="329" customWidth="1"/>
    <col min="1283" max="1283" width="6.28515625" style="329" customWidth="1"/>
    <col min="1284" max="1284" width="5.28515625" style="329" customWidth="1"/>
    <col min="1285" max="1285" width="12.28515625" style="329" bestFit="1" customWidth="1"/>
    <col min="1286" max="1286" width="13.28515625" style="329" customWidth="1"/>
    <col min="1287" max="1287" width="13.5703125" style="329" customWidth="1"/>
    <col min="1288" max="1288" width="13.28515625" style="329" customWidth="1"/>
    <col min="1289" max="1289" width="15.7109375" style="329" customWidth="1"/>
    <col min="1290" max="1290" width="13.28515625" style="329" customWidth="1"/>
    <col min="1291" max="1291" width="13.140625" style="329" customWidth="1"/>
    <col min="1292" max="1292" width="13.28515625" style="329" customWidth="1"/>
    <col min="1293" max="1293" width="11.42578125" style="329" customWidth="1"/>
    <col min="1294" max="1396" width="9.140625" style="329" customWidth="1"/>
    <col min="1397" max="1398" width="0" style="329" hidden="1" customWidth="1"/>
    <col min="1399" max="1536" width="8.85546875" style="329"/>
    <col min="1537" max="1537" width="21.85546875" style="329" customWidth="1"/>
    <col min="1538" max="1538" width="18.7109375" style="329" customWidth="1"/>
    <col min="1539" max="1539" width="6.28515625" style="329" customWidth="1"/>
    <col min="1540" max="1540" width="5.28515625" style="329" customWidth="1"/>
    <col min="1541" max="1541" width="12.28515625" style="329" bestFit="1" customWidth="1"/>
    <col min="1542" max="1542" width="13.28515625" style="329" customWidth="1"/>
    <col min="1543" max="1543" width="13.5703125" style="329" customWidth="1"/>
    <col min="1544" max="1544" width="13.28515625" style="329" customWidth="1"/>
    <col min="1545" max="1545" width="15.7109375" style="329" customWidth="1"/>
    <col min="1546" max="1546" width="13.28515625" style="329" customWidth="1"/>
    <col min="1547" max="1547" width="13.140625" style="329" customWidth="1"/>
    <col min="1548" max="1548" width="13.28515625" style="329" customWidth="1"/>
    <col min="1549" max="1549" width="11.42578125" style="329" customWidth="1"/>
    <col min="1550" max="1652" width="9.140625" style="329" customWidth="1"/>
    <col min="1653" max="1654" width="0" style="329" hidden="1" customWidth="1"/>
    <col min="1655" max="1792" width="8.85546875" style="329"/>
    <col min="1793" max="1793" width="21.85546875" style="329" customWidth="1"/>
    <col min="1794" max="1794" width="18.7109375" style="329" customWidth="1"/>
    <col min="1795" max="1795" width="6.28515625" style="329" customWidth="1"/>
    <col min="1796" max="1796" width="5.28515625" style="329" customWidth="1"/>
    <col min="1797" max="1797" width="12.28515625" style="329" bestFit="1" customWidth="1"/>
    <col min="1798" max="1798" width="13.28515625" style="329" customWidth="1"/>
    <col min="1799" max="1799" width="13.5703125" style="329" customWidth="1"/>
    <col min="1800" max="1800" width="13.28515625" style="329" customWidth="1"/>
    <col min="1801" max="1801" width="15.7109375" style="329" customWidth="1"/>
    <col min="1802" max="1802" width="13.28515625" style="329" customWidth="1"/>
    <col min="1803" max="1803" width="13.140625" style="329" customWidth="1"/>
    <col min="1804" max="1804" width="13.28515625" style="329" customWidth="1"/>
    <col min="1805" max="1805" width="11.42578125" style="329" customWidth="1"/>
    <col min="1806" max="1908" width="9.140625" style="329" customWidth="1"/>
    <col min="1909" max="1910" width="0" style="329" hidden="1" customWidth="1"/>
    <col min="1911" max="2048" width="8.85546875" style="329"/>
    <col min="2049" max="2049" width="21.85546875" style="329" customWidth="1"/>
    <col min="2050" max="2050" width="18.7109375" style="329" customWidth="1"/>
    <col min="2051" max="2051" width="6.28515625" style="329" customWidth="1"/>
    <col min="2052" max="2052" width="5.28515625" style="329" customWidth="1"/>
    <col min="2053" max="2053" width="12.28515625" style="329" bestFit="1" customWidth="1"/>
    <col min="2054" max="2054" width="13.28515625" style="329" customWidth="1"/>
    <col min="2055" max="2055" width="13.5703125" style="329" customWidth="1"/>
    <col min="2056" max="2056" width="13.28515625" style="329" customWidth="1"/>
    <col min="2057" max="2057" width="15.7109375" style="329" customWidth="1"/>
    <col min="2058" max="2058" width="13.28515625" style="329" customWidth="1"/>
    <col min="2059" max="2059" width="13.140625" style="329" customWidth="1"/>
    <col min="2060" max="2060" width="13.28515625" style="329" customWidth="1"/>
    <col min="2061" max="2061" width="11.42578125" style="329" customWidth="1"/>
    <col min="2062" max="2164" width="9.140625" style="329" customWidth="1"/>
    <col min="2165" max="2166" width="0" style="329" hidden="1" customWidth="1"/>
    <col min="2167" max="2304" width="8.85546875" style="329"/>
    <col min="2305" max="2305" width="21.85546875" style="329" customWidth="1"/>
    <col min="2306" max="2306" width="18.7109375" style="329" customWidth="1"/>
    <col min="2307" max="2307" width="6.28515625" style="329" customWidth="1"/>
    <col min="2308" max="2308" width="5.28515625" style="329" customWidth="1"/>
    <col min="2309" max="2309" width="12.28515625" style="329" bestFit="1" customWidth="1"/>
    <col min="2310" max="2310" width="13.28515625" style="329" customWidth="1"/>
    <col min="2311" max="2311" width="13.5703125" style="329" customWidth="1"/>
    <col min="2312" max="2312" width="13.28515625" style="329" customWidth="1"/>
    <col min="2313" max="2313" width="15.7109375" style="329" customWidth="1"/>
    <col min="2314" max="2314" width="13.28515625" style="329" customWidth="1"/>
    <col min="2315" max="2315" width="13.140625" style="329" customWidth="1"/>
    <col min="2316" max="2316" width="13.28515625" style="329" customWidth="1"/>
    <col min="2317" max="2317" width="11.42578125" style="329" customWidth="1"/>
    <col min="2318" max="2420" width="9.140625" style="329" customWidth="1"/>
    <col min="2421" max="2422" width="0" style="329" hidden="1" customWidth="1"/>
    <col min="2423" max="2560" width="8.85546875" style="329"/>
    <col min="2561" max="2561" width="21.85546875" style="329" customWidth="1"/>
    <col min="2562" max="2562" width="18.7109375" style="329" customWidth="1"/>
    <col min="2563" max="2563" width="6.28515625" style="329" customWidth="1"/>
    <col min="2564" max="2564" width="5.28515625" style="329" customWidth="1"/>
    <col min="2565" max="2565" width="12.28515625" style="329" bestFit="1" customWidth="1"/>
    <col min="2566" max="2566" width="13.28515625" style="329" customWidth="1"/>
    <col min="2567" max="2567" width="13.5703125" style="329" customWidth="1"/>
    <col min="2568" max="2568" width="13.28515625" style="329" customWidth="1"/>
    <col min="2569" max="2569" width="15.7109375" style="329" customWidth="1"/>
    <col min="2570" max="2570" width="13.28515625" style="329" customWidth="1"/>
    <col min="2571" max="2571" width="13.140625" style="329" customWidth="1"/>
    <col min="2572" max="2572" width="13.28515625" style="329" customWidth="1"/>
    <col min="2573" max="2573" width="11.42578125" style="329" customWidth="1"/>
    <col min="2574" max="2676" width="9.140625" style="329" customWidth="1"/>
    <col min="2677" max="2678" width="0" style="329" hidden="1" customWidth="1"/>
    <col min="2679" max="2816" width="8.85546875" style="329"/>
    <col min="2817" max="2817" width="21.85546875" style="329" customWidth="1"/>
    <col min="2818" max="2818" width="18.7109375" style="329" customWidth="1"/>
    <col min="2819" max="2819" width="6.28515625" style="329" customWidth="1"/>
    <col min="2820" max="2820" width="5.28515625" style="329" customWidth="1"/>
    <col min="2821" max="2821" width="12.28515625" style="329" bestFit="1" customWidth="1"/>
    <col min="2822" max="2822" width="13.28515625" style="329" customWidth="1"/>
    <col min="2823" max="2823" width="13.5703125" style="329" customWidth="1"/>
    <col min="2824" max="2824" width="13.28515625" style="329" customWidth="1"/>
    <col min="2825" max="2825" width="15.7109375" style="329" customWidth="1"/>
    <col min="2826" max="2826" width="13.28515625" style="329" customWidth="1"/>
    <col min="2827" max="2827" width="13.140625" style="329" customWidth="1"/>
    <col min="2828" max="2828" width="13.28515625" style="329" customWidth="1"/>
    <col min="2829" max="2829" width="11.42578125" style="329" customWidth="1"/>
    <col min="2830" max="2932" width="9.140625" style="329" customWidth="1"/>
    <col min="2933" max="2934" width="0" style="329" hidden="1" customWidth="1"/>
    <col min="2935" max="3072" width="8.85546875" style="329"/>
    <col min="3073" max="3073" width="21.85546875" style="329" customWidth="1"/>
    <col min="3074" max="3074" width="18.7109375" style="329" customWidth="1"/>
    <col min="3075" max="3075" width="6.28515625" style="329" customWidth="1"/>
    <col min="3076" max="3076" width="5.28515625" style="329" customWidth="1"/>
    <col min="3077" max="3077" width="12.28515625" style="329" bestFit="1" customWidth="1"/>
    <col min="3078" max="3078" width="13.28515625" style="329" customWidth="1"/>
    <col min="3079" max="3079" width="13.5703125" style="329" customWidth="1"/>
    <col min="3080" max="3080" width="13.28515625" style="329" customWidth="1"/>
    <col min="3081" max="3081" width="15.7109375" style="329" customWidth="1"/>
    <col min="3082" max="3082" width="13.28515625" style="329" customWidth="1"/>
    <col min="3083" max="3083" width="13.140625" style="329" customWidth="1"/>
    <col min="3084" max="3084" width="13.28515625" style="329" customWidth="1"/>
    <col min="3085" max="3085" width="11.42578125" style="329" customWidth="1"/>
    <col min="3086" max="3188" width="9.140625" style="329" customWidth="1"/>
    <col min="3189" max="3190" width="0" style="329" hidden="1" customWidth="1"/>
    <col min="3191" max="3328" width="8.85546875" style="329"/>
    <col min="3329" max="3329" width="21.85546875" style="329" customWidth="1"/>
    <col min="3330" max="3330" width="18.7109375" style="329" customWidth="1"/>
    <col min="3331" max="3331" width="6.28515625" style="329" customWidth="1"/>
    <col min="3332" max="3332" width="5.28515625" style="329" customWidth="1"/>
    <col min="3333" max="3333" width="12.28515625" style="329" bestFit="1" customWidth="1"/>
    <col min="3334" max="3334" width="13.28515625" style="329" customWidth="1"/>
    <col min="3335" max="3335" width="13.5703125" style="329" customWidth="1"/>
    <col min="3336" max="3336" width="13.28515625" style="329" customWidth="1"/>
    <col min="3337" max="3337" width="15.7109375" style="329" customWidth="1"/>
    <col min="3338" max="3338" width="13.28515625" style="329" customWidth="1"/>
    <col min="3339" max="3339" width="13.140625" style="329" customWidth="1"/>
    <col min="3340" max="3340" width="13.28515625" style="329" customWidth="1"/>
    <col min="3341" max="3341" width="11.42578125" style="329" customWidth="1"/>
    <col min="3342" max="3444" width="9.140625" style="329" customWidth="1"/>
    <col min="3445" max="3446" width="0" style="329" hidden="1" customWidth="1"/>
    <col min="3447" max="3584" width="8.85546875" style="329"/>
    <col min="3585" max="3585" width="21.85546875" style="329" customWidth="1"/>
    <col min="3586" max="3586" width="18.7109375" style="329" customWidth="1"/>
    <col min="3587" max="3587" width="6.28515625" style="329" customWidth="1"/>
    <col min="3588" max="3588" width="5.28515625" style="329" customWidth="1"/>
    <col min="3589" max="3589" width="12.28515625" style="329" bestFit="1" customWidth="1"/>
    <col min="3590" max="3590" width="13.28515625" style="329" customWidth="1"/>
    <col min="3591" max="3591" width="13.5703125" style="329" customWidth="1"/>
    <col min="3592" max="3592" width="13.28515625" style="329" customWidth="1"/>
    <col min="3593" max="3593" width="15.7109375" style="329" customWidth="1"/>
    <col min="3594" max="3594" width="13.28515625" style="329" customWidth="1"/>
    <col min="3595" max="3595" width="13.140625" style="329" customWidth="1"/>
    <col min="3596" max="3596" width="13.28515625" style="329" customWidth="1"/>
    <col min="3597" max="3597" width="11.42578125" style="329" customWidth="1"/>
    <col min="3598" max="3700" width="9.140625" style="329" customWidth="1"/>
    <col min="3701" max="3702" width="0" style="329" hidden="1" customWidth="1"/>
    <col min="3703" max="3840" width="8.85546875" style="329"/>
    <col min="3841" max="3841" width="21.85546875" style="329" customWidth="1"/>
    <col min="3842" max="3842" width="18.7109375" style="329" customWidth="1"/>
    <col min="3843" max="3843" width="6.28515625" style="329" customWidth="1"/>
    <col min="3844" max="3844" width="5.28515625" style="329" customWidth="1"/>
    <col min="3845" max="3845" width="12.28515625" style="329" bestFit="1" customWidth="1"/>
    <col min="3846" max="3846" width="13.28515625" style="329" customWidth="1"/>
    <col min="3847" max="3847" width="13.5703125" style="329" customWidth="1"/>
    <col min="3848" max="3848" width="13.28515625" style="329" customWidth="1"/>
    <col min="3849" max="3849" width="15.7109375" style="329" customWidth="1"/>
    <col min="3850" max="3850" width="13.28515625" style="329" customWidth="1"/>
    <col min="3851" max="3851" width="13.140625" style="329" customWidth="1"/>
    <col min="3852" max="3852" width="13.28515625" style="329" customWidth="1"/>
    <col min="3853" max="3853" width="11.42578125" style="329" customWidth="1"/>
    <col min="3854" max="3956" width="9.140625" style="329" customWidth="1"/>
    <col min="3957" max="3958" width="0" style="329" hidden="1" customWidth="1"/>
    <col min="3959" max="4096" width="8.85546875" style="329"/>
    <col min="4097" max="4097" width="21.85546875" style="329" customWidth="1"/>
    <col min="4098" max="4098" width="18.7109375" style="329" customWidth="1"/>
    <col min="4099" max="4099" width="6.28515625" style="329" customWidth="1"/>
    <col min="4100" max="4100" width="5.28515625" style="329" customWidth="1"/>
    <col min="4101" max="4101" width="12.28515625" style="329" bestFit="1" customWidth="1"/>
    <col min="4102" max="4102" width="13.28515625" style="329" customWidth="1"/>
    <col min="4103" max="4103" width="13.5703125" style="329" customWidth="1"/>
    <col min="4104" max="4104" width="13.28515625" style="329" customWidth="1"/>
    <col min="4105" max="4105" width="15.7109375" style="329" customWidth="1"/>
    <col min="4106" max="4106" width="13.28515625" style="329" customWidth="1"/>
    <col min="4107" max="4107" width="13.140625" style="329" customWidth="1"/>
    <col min="4108" max="4108" width="13.28515625" style="329" customWidth="1"/>
    <col min="4109" max="4109" width="11.42578125" style="329" customWidth="1"/>
    <col min="4110" max="4212" width="9.140625" style="329" customWidth="1"/>
    <col min="4213" max="4214" width="0" style="329" hidden="1" customWidth="1"/>
    <col min="4215" max="4352" width="8.85546875" style="329"/>
    <col min="4353" max="4353" width="21.85546875" style="329" customWidth="1"/>
    <col min="4354" max="4354" width="18.7109375" style="329" customWidth="1"/>
    <col min="4355" max="4355" width="6.28515625" style="329" customWidth="1"/>
    <col min="4356" max="4356" width="5.28515625" style="329" customWidth="1"/>
    <col min="4357" max="4357" width="12.28515625" style="329" bestFit="1" customWidth="1"/>
    <col min="4358" max="4358" width="13.28515625" style="329" customWidth="1"/>
    <col min="4359" max="4359" width="13.5703125" style="329" customWidth="1"/>
    <col min="4360" max="4360" width="13.28515625" style="329" customWidth="1"/>
    <col min="4361" max="4361" width="15.7109375" style="329" customWidth="1"/>
    <col min="4362" max="4362" width="13.28515625" style="329" customWidth="1"/>
    <col min="4363" max="4363" width="13.140625" style="329" customWidth="1"/>
    <col min="4364" max="4364" width="13.28515625" style="329" customWidth="1"/>
    <col min="4365" max="4365" width="11.42578125" style="329" customWidth="1"/>
    <col min="4366" max="4468" width="9.140625" style="329" customWidth="1"/>
    <col min="4469" max="4470" width="0" style="329" hidden="1" customWidth="1"/>
    <col min="4471" max="4608" width="8.85546875" style="329"/>
    <col min="4609" max="4609" width="21.85546875" style="329" customWidth="1"/>
    <col min="4610" max="4610" width="18.7109375" style="329" customWidth="1"/>
    <col min="4611" max="4611" width="6.28515625" style="329" customWidth="1"/>
    <col min="4612" max="4612" width="5.28515625" style="329" customWidth="1"/>
    <col min="4613" max="4613" width="12.28515625" style="329" bestFit="1" customWidth="1"/>
    <col min="4614" max="4614" width="13.28515625" style="329" customWidth="1"/>
    <col min="4615" max="4615" width="13.5703125" style="329" customWidth="1"/>
    <col min="4616" max="4616" width="13.28515625" style="329" customWidth="1"/>
    <col min="4617" max="4617" width="15.7109375" style="329" customWidth="1"/>
    <col min="4618" max="4618" width="13.28515625" style="329" customWidth="1"/>
    <col min="4619" max="4619" width="13.140625" style="329" customWidth="1"/>
    <col min="4620" max="4620" width="13.28515625" style="329" customWidth="1"/>
    <col min="4621" max="4621" width="11.42578125" style="329" customWidth="1"/>
    <col min="4622" max="4724" width="9.140625" style="329" customWidth="1"/>
    <col min="4725" max="4726" width="0" style="329" hidden="1" customWidth="1"/>
    <col min="4727" max="4864" width="8.85546875" style="329"/>
    <col min="4865" max="4865" width="21.85546875" style="329" customWidth="1"/>
    <col min="4866" max="4866" width="18.7109375" style="329" customWidth="1"/>
    <col min="4867" max="4867" width="6.28515625" style="329" customWidth="1"/>
    <col min="4868" max="4868" width="5.28515625" style="329" customWidth="1"/>
    <col min="4869" max="4869" width="12.28515625" style="329" bestFit="1" customWidth="1"/>
    <col min="4870" max="4870" width="13.28515625" style="329" customWidth="1"/>
    <col min="4871" max="4871" width="13.5703125" style="329" customWidth="1"/>
    <col min="4872" max="4872" width="13.28515625" style="329" customWidth="1"/>
    <col min="4873" max="4873" width="15.7109375" style="329" customWidth="1"/>
    <col min="4874" max="4874" width="13.28515625" style="329" customWidth="1"/>
    <col min="4875" max="4875" width="13.140625" style="329" customWidth="1"/>
    <col min="4876" max="4876" width="13.28515625" style="329" customWidth="1"/>
    <col min="4877" max="4877" width="11.42578125" style="329" customWidth="1"/>
    <col min="4878" max="4980" width="9.140625" style="329" customWidth="1"/>
    <col min="4981" max="4982" width="0" style="329" hidden="1" customWidth="1"/>
    <col min="4983" max="5120" width="8.85546875" style="329"/>
    <col min="5121" max="5121" width="21.85546875" style="329" customWidth="1"/>
    <col min="5122" max="5122" width="18.7109375" style="329" customWidth="1"/>
    <col min="5123" max="5123" width="6.28515625" style="329" customWidth="1"/>
    <col min="5124" max="5124" width="5.28515625" style="329" customWidth="1"/>
    <col min="5125" max="5125" width="12.28515625" style="329" bestFit="1" customWidth="1"/>
    <col min="5126" max="5126" width="13.28515625" style="329" customWidth="1"/>
    <col min="5127" max="5127" width="13.5703125" style="329" customWidth="1"/>
    <col min="5128" max="5128" width="13.28515625" style="329" customWidth="1"/>
    <col min="5129" max="5129" width="15.7109375" style="329" customWidth="1"/>
    <col min="5130" max="5130" width="13.28515625" style="329" customWidth="1"/>
    <col min="5131" max="5131" width="13.140625" style="329" customWidth="1"/>
    <col min="5132" max="5132" width="13.28515625" style="329" customWidth="1"/>
    <col min="5133" max="5133" width="11.42578125" style="329" customWidth="1"/>
    <col min="5134" max="5236" width="9.140625" style="329" customWidth="1"/>
    <col min="5237" max="5238" width="0" style="329" hidden="1" customWidth="1"/>
    <col min="5239" max="5376" width="8.85546875" style="329"/>
    <col min="5377" max="5377" width="21.85546875" style="329" customWidth="1"/>
    <col min="5378" max="5378" width="18.7109375" style="329" customWidth="1"/>
    <col min="5379" max="5379" width="6.28515625" style="329" customWidth="1"/>
    <col min="5380" max="5380" width="5.28515625" style="329" customWidth="1"/>
    <col min="5381" max="5381" width="12.28515625" style="329" bestFit="1" customWidth="1"/>
    <col min="5382" max="5382" width="13.28515625" style="329" customWidth="1"/>
    <col min="5383" max="5383" width="13.5703125" style="329" customWidth="1"/>
    <col min="5384" max="5384" width="13.28515625" style="329" customWidth="1"/>
    <col min="5385" max="5385" width="15.7109375" style="329" customWidth="1"/>
    <col min="5386" max="5386" width="13.28515625" style="329" customWidth="1"/>
    <col min="5387" max="5387" width="13.140625" style="329" customWidth="1"/>
    <col min="5388" max="5388" width="13.28515625" style="329" customWidth="1"/>
    <col min="5389" max="5389" width="11.42578125" style="329" customWidth="1"/>
    <col min="5390" max="5492" width="9.140625" style="329" customWidth="1"/>
    <col min="5493" max="5494" width="0" style="329" hidden="1" customWidth="1"/>
    <col min="5495" max="5632" width="8.85546875" style="329"/>
    <col min="5633" max="5633" width="21.85546875" style="329" customWidth="1"/>
    <col min="5634" max="5634" width="18.7109375" style="329" customWidth="1"/>
    <col min="5635" max="5635" width="6.28515625" style="329" customWidth="1"/>
    <col min="5636" max="5636" width="5.28515625" style="329" customWidth="1"/>
    <col min="5637" max="5637" width="12.28515625" style="329" bestFit="1" customWidth="1"/>
    <col min="5638" max="5638" width="13.28515625" style="329" customWidth="1"/>
    <col min="5639" max="5639" width="13.5703125" style="329" customWidth="1"/>
    <col min="5640" max="5640" width="13.28515625" style="329" customWidth="1"/>
    <col min="5641" max="5641" width="15.7109375" style="329" customWidth="1"/>
    <col min="5642" max="5642" width="13.28515625" style="329" customWidth="1"/>
    <col min="5643" max="5643" width="13.140625" style="329" customWidth="1"/>
    <col min="5644" max="5644" width="13.28515625" style="329" customWidth="1"/>
    <col min="5645" max="5645" width="11.42578125" style="329" customWidth="1"/>
    <col min="5646" max="5748" width="9.140625" style="329" customWidth="1"/>
    <col min="5749" max="5750" width="0" style="329" hidden="1" customWidth="1"/>
    <col min="5751" max="5888" width="8.85546875" style="329"/>
    <col min="5889" max="5889" width="21.85546875" style="329" customWidth="1"/>
    <col min="5890" max="5890" width="18.7109375" style="329" customWidth="1"/>
    <col min="5891" max="5891" width="6.28515625" style="329" customWidth="1"/>
    <col min="5892" max="5892" width="5.28515625" style="329" customWidth="1"/>
    <col min="5893" max="5893" width="12.28515625" style="329" bestFit="1" customWidth="1"/>
    <col min="5894" max="5894" width="13.28515625" style="329" customWidth="1"/>
    <col min="5895" max="5895" width="13.5703125" style="329" customWidth="1"/>
    <col min="5896" max="5896" width="13.28515625" style="329" customWidth="1"/>
    <col min="5897" max="5897" width="15.7109375" style="329" customWidth="1"/>
    <col min="5898" max="5898" width="13.28515625" style="329" customWidth="1"/>
    <col min="5899" max="5899" width="13.140625" style="329" customWidth="1"/>
    <col min="5900" max="5900" width="13.28515625" style="329" customWidth="1"/>
    <col min="5901" max="5901" width="11.42578125" style="329" customWidth="1"/>
    <col min="5902" max="6004" width="9.140625" style="329" customWidth="1"/>
    <col min="6005" max="6006" width="0" style="329" hidden="1" customWidth="1"/>
    <col min="6007" max="6144" width="8.85546875" style="329"/>
    <col min="6145" max="6145" width="21.85546875" style="329" customWidth="1"/>
    <col min="6146" max="6146" width="18.7109375" style="329" customWidth="1"/>
    <col min="6147" max="6147" width="6.28515625" style="329" customWidth="1"/>
    <col min="6148" max="6148" width="5.28515625" style="329" customWidth="1"/>
    <col min="6149" max="6149" width="12.28515625" style="329" bestFit="1" customWidth="1"/>
    <col min="6150" max="6150" width="13.28515625" style="329" customWidth="1"/>
    <col min="6151" max="6151" width="13.5703125" style="329" customWidth="1"/>
    <col min="6152" max="6152" width="13.28515625" style="329" customWidth="1"/>
    <col min="6153" max="6153" width="15.7109375" style="329" customWidth="1"/>
    <col min="6154" max="6154" width="13.28515625" style="329" customWidth="1"/>
    <col min="6155" max="6155" width="13.140625" style="329" customWidth="1"/>
    <col min="6156" max="6156" width="13.28515625" style="329" customWidth="1"/>
    <col min="6157" max="6157" width="11.42578125" style="329" customWidth="1"/>
    <col min="6158" max="6260" width="9.140625" style="329" customWidth="1"/>
    <col min="6261" max="6262" width="0" style="329" hidden="1" customWidth="1"/>
    <col min="6263" max="6400" width="8.85546875" style="329"/>
    <col min="6401" max="6401" width="21.85546875" style="329" customWidth="1"/>
    <col min="6402" max="6402" width="18.7109375" style="329" customWidth="1"/>
    <col min="6403" max="6403" width="6.28515625" style="329" customWidth="1"/>
    <col min="6404" max="6404" width="5.28515625" style="329" customWidth="1"/>
    <col min="6405" max="6405" width="12.28515625" style="329" bestFit="1" customWidth="1"/>
    <col min="6406" max="6406" width="13.28515625" style="329" customWidth="1"/>
    <col min="6407" max="6407" width="13.5703125" style="329" customWidth="1"/>
    <col min="6408" max="6408" width="13.28515625" style="329" customWidth="1"/>
    <col min="6409" max="6409" width="15.7109375" style="329" customWidth="1"/>
    <col min="6410" max="6410" width="13.28515625" style="329" customWidth="1"/>
    <col min="6411" max="6411" width="13.140625" style="329" customWidth="1"/>
    <col min="6412" max="6412" width="13.28515625" style="329" customWidth="1"/>
    <col min="6413" max="6413" width="11.42578125" style="329" customWidth="1"/>
    <col min="6414" max="6516" width="9.140625" style="329" customWidth="1"/>
    <col min="6517" max="6518" width="0" style="329" hidden="1" customWidth="1"/>
    <col min="6519" max="6656" width="8.85546875" style="329"/>
    <col min="6657" max="6657" width="21.85546875" style="329" customWidth="1"/>
    <col min="6658" max="6658" width="18.7109375" style="329" customWidth="1"/>
    <col min="6659" max="6659" width="6.28515625" style="329" customWidth="1"/>
    <col min="6660" max="6660" width="5.28515625" style="329" customWidth="1"/>
    <col min="6661" max="6661" width="12.28515625" style="329" bestFit="1" customWidth="1"/>
    <col min="6662" max="6662" width="13.28515625" style="329" customWidth="1"/>
    <col min="6663" max="6663" width="13.5703125" style="329" customWidth="1"/>
    <col min="6664" max="6664" width="13.28515625" style="329" customWidth="1"/>
    <col min="6665" max="6665" width="15.7109375" style="329" customWidth="1"/>
    <col min="6666" max="6666" width="13.28515625" style="329" customWidth="1"/>
    <col min="6667" max="6667" width="13.140625" style="329" customWidth="1"/>
    <col min="6668" max="6668" width="13.28515625" style="329" customWidth="1"/>
    <col min="6669" max="6669" width="11.42578125" style="329" customWidth="1"/>
    <col min="6670" max="6772" width="9.140625" style="329" customWidth="1"/>
    <col min="6773" max="6774" width="0" style="329" hidden="1" customWidth="1"/>
    <col min="6775" max="6912" width="8.85546875" style="329"/>
    <col min="6913" max="6913" width="21.85546875" style="329" customWidth="1"/>
    <col min="6914" max="6914" width="18.7109375" style="329" customWidth="1"/>
    <col min="6915" max="6915" width="6.28515625" style="329" customWidth="1"/>
    <col min="6916" max="6916" width="5.28515625" style="329" customWidth="1"/>
    <col min="6917" max="6917" width="12.28515625" style="329" bestFit="1" customWidth="1"/>
    <col min="6918" max="6918" width="13.28515625" style="329" customWidth="1"/>
    <col min="6919" max="6919" width="13.5703125" style="329" customWidth="1"/>
    <col min="6920" max="6920" width="13.28515625" style="329" customWidth="1"/>
    <col min="6921" max="6921" width="15.7109375" style="329" customWidth="1"/>
    <col min="6922" max="6922" width="13.28515625" style="329" customWidth="1"/>
    <col min="6923" max="6923" width="13.140625" style="329" customWidth="1"/>
    <col min="6924" max="6924" width="13.28515625" style="329" customWidth="1"/>
    <col min="6925" max="6925" width="11.42578125" style="329" customWidth="1"/>
    <col min="6926" max="7028" width="9.140625" style="329" customWidth="1"/>
    <col min="7029" max="7030" width="0" style="329" hidden="1" customWidth="1"/>
    <col min="7031" max="7168" width="8.85546875" style="329"/>
    <col min="7169" max="7169" width="21.85546875" style="329" customWidth="1"/>
    <col min="7170" max="7170" width="18.7109375" style="329" customWidth="1"/>
    <col min="7171" max="7171" width="6.28515625" style="329" customWidth="1"/>
    <col min="7172" max="7172" width="5.28515625" style="329" customWidth="1"/>
    <col min="7173" max="7173" width="12.28515625" style="329" bestFit="1" customWidth="1"/>
    <col min="7174" max="7174" width="13.28515625" style="329" customWidth="1"/>
    <col min="7175" max="7175" width="13.5703125" style="329" customWidth="1"/>
    <col min="7176" max="7176" width="13.28515625" style="329" customWidth="1"/>
    <col min="7177" max="7177" width="15.7109375" style="329" customWidth="1"/>
    <col min="7178" max="7178" width="13.28515625" style="329" customWidth="1"/>
    <col min="7179" max="7179" width="13.140625" style="329" customWidth="1"/>
    <col min="7180" max="7180" width="13.28515625" style="329" customWidth="1"/>
    <col min="7181" max="7181" width="11.42578125" style="329" customWidth="1"/>
    <col min="7182" max="7284" width="9.140625" style="329" customWidth="1"/>
    <col min="7285" max="7286" width="0" style="329" hidden="1" customWidth="1"/>
    <col min="7287" max="7424" width="8.85546875" style="329"/>
    <col min="7425" max="7425" width="21.85546875" style="329" customWidth="1"/>
    <col min="7426" max="7426" width="18.7109375" style="329" customWidth="1"/>
    <col min="7427" max="7427" width="6.28515625" style="329" customWidth="1"/>
    <col min="7428" max="7428" width="5.28515625" style="329" customWidth="1"/>
    <col min="7429" max="7429" width="12.28515625" style="329" bestFit="1" customWidth="1"/>
    <col min="7430" max="7430" width="13.28515625" style="329" customWidth="1"/>
    <col min="7431" max="7431" width="13.5703125" style="329" customWidth="1"/>
    <col min="7432" max="7432" width="13.28515625" style="329" customWidth="1"/>
    <col min="7433" max="7433" width="15.7109375" style="329" customWidth="1"/>
    <col min="7434" max="7434" width="13.28515625" style="329" customWidth="1"/>
    <col min="7435" max="7435" width="13.140625" style="329" customWidth="1"/>
    <col min="7436" max="7436" width="13.28515625" style="329" customWidth="1"/>
    <col min="7437" max="7437" width="11.42578125" style="329" customWidth="1"/>
    <col min="7438" max="7540" width="9.140625" style="329" customWidth="1"/>
    <col min="7541" max="7542" width="0" style="329" hidden="1" customWidth="1"/>
    <col min="7543" max="7680" width="8.85546875" style="329"/>
    <col min="7681" max="7681" width="21.85546875" style="329" customWidth="1"/>
    <col min="7682" max="7682" width="18.7109375" style="329" customWidth="1"/>
    <col min="7683" max="7683" width="6.28515625" style="329" customWidth="1"/>
    <col min="7684" max="7684" width="5.28515625" style="329" customWidth="1"/>
    <col min="7685" max="7685" width="12.28515625" style="329" bestFit="1" customWidth="1"/>
    <col min="7686" max="7686" width="13.28515625" style="329" customWidth="1"/>
    <col min="7687" max="7687" width="13.5703125" style="329" customWidth="1"/>
    <col min="7688" max="7688" width="13.28515625" style="329" customWidth="1"/>
    <col min="7689" max="7689" width="15.7109375" style="329" customWidth="1"/>
    <col min="7690" max="7690" width="13.28515625" style="329" customWidth="1"/>
    <col min="7691" max="7691" width="13.140625" style="329" customWidth="1"/>
    <col min="7692" max="7692" width="13.28515625" style="329" customWidth="1"/>
    <col min="7693" max="7693" width="11.42578125" style="329" customWidth="1"/>
    <col min="7694" max="7796" width="9.140625" style="329" customWidth="1"/>
    <col min="7797" max="7798" width="0" style="329" hidden="1" customWidth="1"/>
    <col min="7799" max="7936" width="8.85546875" style="329"/>
    <col min="7937" max="7937" width="21.85546875" style="329" customWidth="1"/>
    <col min="7938" max="7938" width="18.7109375" style="329" customWidth="1"/>
    <col min="7939" max="7939" width="6.28515625" style="329" customWidth="1"/>
    <col min="7940" max="7940" width="5.28515625" style="329" customWidth="1"/>
    <col min="7941" max="7941" width="12.28515625" style="329" bestFit="1" customWidth="1"/>
    <col min="7942" max="7942" width="13.28515625" style="329" customWidth="1"/>
    <col min="7943" max="7943" width="13.5703125" style="329" customWidth="1"/>
    <col min="7944" max="7944" width="13.28515625" style="329" customWidth="1"/>
    <col min="7945" max="7945" width="15.7109375" style="329" customWidth="1"/>
    <col min="7946" max="7946" width="13.28515625" style="329" customWidth="1"/>
    <col min="7947" max="7947" width="13.140625" style="329" customWidth="1"/>
    <col min="7948" max="7948" width="13.28515625" style="329" customWidth="1"/>
    <col min="7949" max="7949" width="11.42578125" style="329" customWidth="1"/>
    <col min="7950" max="8052" width="9.140625" style="329" customWidth="1"/>
    <col min="8053" max="8054" width="0" style="329" hidden="1" customWidth="1"/>
    <col min="8055" max="8192" width="8.85546875" style="329"/>
    <col min="8193" max="8193" width="21.85546875" style="329" customWidth="1"/>
    <col min="8194" max="8194" width="18.7109375" style="329" customWidth="1"/>
    <col min="8195" max="8195" width="6.28515625" style="329" customWidth="1"/>
    <col min="8196" max="8196" width="5.28515625" style="329" customWidth="1"/>
    <col min="8197" max="8197" width="12.28515625" style="329" bestFit="1" customWidth="1"/>
    <col min="8198" max="8198" width="13.28515625" style="329" customWidth="1"/>
    <col min="8199" max="8199" width="13.5703125" style="329" customWidth="1"/>
    <col min="8200" max="8200" width="13.28515625" style="329" customWidth="1"/>
    <col min="8201" max="8201" width="15.7109375" style="329" customWidth="1"/>
    <col min="8202" max="8202" width="13.28515625" style="329" customWidth="1"/>
    <col min="8203" max="8203" width="13.140625" style="329" customWidth="1"/>
    <col min="8204" max="8204" width="13.28515625" style="329" customWidth="1"/>
    <col min="8205" max="8205" width="11.42578125" style="329" customWidth="1"/>
    <col min="8206" max="8308" width="9.140625" style="329" customWidth="1"/>
    <col min="8309" max="8310" width="0" style="329" hidden="1" customWidth="1"/>
    <col min="8311" max="8448" width="8.85546875" style="329"/>
    <col min="8449" max="8449" width="21.85546875" style="329" customWidth="1"/>
    <col min="8450" max="8450" width="18.7109375" style="329" customWidth="1"/>
    <col min="8451" max="8451" width="6.28515625" style="329" customWidth="1"/>
    <col min="8452" max="8452" width="5.28515625" style="329" customWidth="1"/>
    <col min="8453" max="8453" width="12.28515625" style="329" bestFit="1" customWidth="1"/>
    <col min="8454" max="8454" width="13.28515625" style="329" customWidth="1"/>
    <col min="8455" max="8455" width="13.5703125" style="329" customWidth="1"/>
    <col min="8456" max="8456" width="13.28515625" style="329" customWidth="1"/>
    <col min="8457" max="8457" width="15.7109375" style="329" customWidth="1"/>
    <col min="8458" max="8458" width="13.28515625" style="329" customWidth="1"/>
    <col min="8459" max="8459" width="13.140625" style="329" customWidth="1"/>
    <col min="8460" max="8460" width="13.28515625" style="329" customWidth="1"/>
    <col min="8461" max="8461" width="11.42578125" style="329" customWidth="1"/>
    <col min="8462" max="8564" width="9.140625" style="329" customWidth="1"/>
    <col min="8565" max="8566" width="0" style="329" hidden="1" customWidth="1"/>
    <col min="8567" max="8704" width="8.85546875" style="329"/>
    <col min="8705" max="8705" width="21.85546875" style="329" customWidth="1"/>
    <col min="8706" max="8706" width="18.7109375" style="329" customWidth="1"/>
    <col min="8707" max="8707" width="6.28515625" style="329" customWidth="1"/>
    <col min="8708" max="8708" width="5.28515625" style="329" customWidth="1"/>
    <col min="8709" max="8709" width="12.28515625" style="329" bestFit="1" customWidth="1"/>
    <col min="8710" max="8710" width="13.28515625" style="329" customWidth="1"/>
    <col min="8711" max="8711" width="13.5703125" style="329" customWidth="1"/>
    <col min="8712" max="8712" width="13.28515625" style="329" customWidth="1"/>
    <col min="8713" max="8713" width="15.7109375" style="329" customWidth="1"/>
    <col min="8714" max="8714" width="13.28515625" style="329" customWidth="1"/>
    <col min="8715" max="8715" width="13.140625" style="329" customWidth="1"/>
    <col min="8716" max="8716" width="13.28515625" style="329" customWidth="1"/>
    <col min="8717" max="8717" width="11.42578125" style="329" customWidth="1"/>
    <col min="8718" max="8820" width="9.140625" style="329" customWidth="1"/>
    <col min="8821" max="8822" width="0" style="329" hidden="1" customWidth="1"/>
    <col min="8823" max="8960" width="8.85546875" style="329"/>
    <col min="8961" max="8961" width="21.85546875" style="329" customWidth="1"/>
    <col min="8962" max="8962" width="18.7109375" style="329" customWidth="1"/>
    <col min="8963" max="8963" width="6.28515625" style="329" customWidth="1"/>
    <col min="8964" max="8964" width="5.28515625" style="329" customWidth="1"/>
    <col min="8965" max="8965" width="12.28515625" style="329" bestFit="1" customWidth="1"/>
    <col min="8966" max="8966" width="13.28515625" style="329" customWidth="1"/>
    <col min="8967" max="8967" width="13.5703125" style="329" customWidth="1"/>
    <col min="8968" max="8968" width="13.28515625" style="329" customWidth="1"/>
    <col min="8969" max="8969" width="15.7109375" style="329" customWidth="1"/>
    <col min="8970" max="8970" width="13.28515625" style="329" customWidth="1"/>
    <col min="8971" max="8971" width="13.140625" style="329" customWidth="1"/>
    <col min="8972" max="8972" width="13.28515625" style="329" customWidth="1"/>
    <col min="8973" max="8973" width="11.42578125" style="329" customWidth="1"/>
    <col min="8974" max="9076" width="9.140625" style="329" customWidth="1"/>
    <col min="9077" max="9078" width="0" style="329" hidden="1" customWidth="1"/>
    <col min="9079" max="9216" width="8.85546875" style="329"/>
    <col min="9217" max="9217" width="21.85546875" style="329" customWidth="1"/>
    <col min="9218" max="9218" width="18.7109375" style="329" customWidth="1"/>
    <col min="9219" max="9219" width="6.28515625" style="329" customWidth="1"/>
    <col min="9220" max="9220" width="5.28515625" style="329" customWidth="1"/>
    <col min="9221" max="9221" width="12.28515625" style="329" bestFit="1" customWidth="1"/>
    <col min="9222" max="9222" width="13.28515625" style="329" customWidth="1"/>
    <col min="9223" max="9223" width="13.5703125" style="329" customWidth="1"/>
    <col min="9224" max="9224" width="13.28515625" style="329" customWidth="1"/>
    <col min="9225" max="9225" width="15.7109375" style="329" customWidth="1"/>
    <col min="9226" max="9226" width="13.28515625" style="329" customWidth="1"/>
    <col min="9227" max="9227" width="13.140625" style="329" customWidth="1"/>
    <col min="9228" max="9228" width="13.28515625" style="329" customWidth="1"/>
    <col min="9229" max="9229" width="11.42578125" style="329" customWidth="1"/>
    <col min="9230" max="9332" width="9.140625" style="329" customWidth="1"/>
    <col min="9333" max="9334" width="0" style="329" hidden="1" customWidth="1"/>
    <col min="9335" max="9472" width="8.85546875" style="329"/>
    <col min="9473" max="9473" width="21.85546875" style="329" customWidth="1"/>
    <col min="9474" max="9474" width="18.7109375" style="329" customWidth="1"/>
    <col min="9475" max="9475" width="6.28515625" style="329" customWidth="1"/>
    <col min="9476" max="9476" width="5.28515625" style="329" customWidth="1"/>
    <col min="9477" max="9477" width="12.28515625" style="329" bestFit="1" customWidth="1"/>
    <col min="9478" max="9478" width="13.28515625" style="329" customWidth="1"/>
    <col min="9479" max="9479" width="13.5703125" style="329" customWidth="1"/>
    <col min="9480" max="9480" width="13.28515625" style="329" customWidth="1"/>
    <col min="9481" max="9481" width="15.7109375" style="329" customWidth="1"/>
    <col min="9482" max="9482" width="13.28515625" style="329" customWidth="1"/>
    <col min="9483" max="9483" width="13.140625" style="329" customWidth="1"/>
    <col min="9484" max="9484" width="13.28515625" style="329" customWidth="1"/>
    <col min="9485" max="9485" width="11.42578125" style="329" customWidth="1"/>
    <col min="9486" max="9588" width="9.140625" style="329" customWidth="1"/>
    <col min="9589" max="9590" width="0" style="329" hidden="1" customWidth="1"/>
    <col min="9591" max="9728" width="8.85546875" style="329"/>
    <col min="9729" max="9729" width="21.85546875" style="329" customWidth="1"/>
    <col min="9730" max="9730" width="18.7109375" style="329" customWidth="1"/>
    <col min="9731" max="9731" width="6.28515625" style="329" customWidth="1"/>
    <col min="9732" max="9732" width="5.28515625" style="329" customWidth="1"/>
    <col min="9733" max="9733" width="12.28515625" style="329" bestFit="1" customWidth="1"/>
    <col min="9734" max="9734" width="13.28515625" style="329" customWidth="1"/>
    <col min="9735" max="9735" width="13.5703125" style="329" customWidth="1"/>
    <col min="9736" max="9736" width="13.28515625" style="329" customWidth="1"/>
    <col min="9737" max="9737" width="15.7109375" style="329" customWidth="1"/>
    <col min="9738" max="9738" width="13.28515625" style="329" customWidth="1"/>
    <col min="9739" max="9739" width="13.140625" style="329" customWidth="1"/>
    <col min="9740" max="9740" width="13.28515625" style="329" customWidth="1"/>
    <col min="9741" max="9741" width="11.42578125" style="329" customWidth="1"/>
    <col min="9742" max="9844" width="9.140625" style="329" customWidth="1"/>
    <col min="9845" max="9846" width="0" style="329" hidden="1" customWidth="1"/>
    <col min="9847" max="9984" width="8.85546875" style="329"/>
    <col min="9985" max="9985" width="21.85546875" style="329" customWidth="1"/>
    <col min="9986" max="9986" width="18.7109375" style="329" customWidth="1"/>
    <col min="9987" max="9987" width="6.28515625" style="329" customWidth="1"/>
    <col min="9988" max="9988" width="5.28515625" style="329" customWidth="1"/>
    <col min="9989" max="9989" width="12.28515625" style="329" bestFit="1" customWidth="1"/>
    <col min="9990" max="9990" width="13.28515625" style="329" customWidth="1"/>
    <col min="9991" max="9991" width="13.5703125" style="329" customWidth="1"/>
    <col min="9992" max="9992" width="13.28515625" style="329" customWidth="1"/>
    <col min="9993" max="9993" width="15.7109375" style="329" customWidth="1"/>
    <col min="9994" max="9994" width="13.28515625" style="329" customWidth="1"/>
    <col min="9995" max="9995" width="13.140625" style="329" customWidth="1"/>
    <col min="9996" max="9996" width="13.28515625" style="329" customWidth="1"/>
    <col min="9997" max="9997" width="11.42578125" style="329" customWidth="1"/>
    <col min="9998" max="10100" width="9.140625" style="329" customWidth="1"/>
    <col min="10101" max="10102" width="0" style="329" hidden="1" customWidth="1"/>
    <col min="10103" max="10240" width="8.85546875" style="329"/>
    <col min="10241" max="10241" width="21.85546875" style="329" customWidth="1"/>
    <col min="10242" max="10242" width="18.7109375" style="329" customWidth="1"/>
    <col min="10243" max="10243" width="6.28515625" style="329" customWidth="1"/>
    <col min="10244" max="10244" width="5.28515625" style="329" customWidth="1"/>
    <col min="10245" max="10245" width="12.28515625" style="329" bestFit="1" customWidth="1"/>
    <col min="10246" max="10246" width="13.28515625" style="329" customWidth="1"/>
    <col min="10247" max="10247" width="13.5703125" style="329" customWidth="1"/>
    <col min="10248" max="10248" width="13.28515625" style="329" customWidth="1"/>
    <col min="10249" max="10249" width="15.7109375" style="329" customWidth="1"/>
    <col min="10250" max="10250" width="13.28515625" style="329" customWidth="1"/>
    <col min="10251" max="10251" width="13.140625" style="329" customWidth="1"/>
    <col min="10252" max="10252" width="13.28515625" style="329" customWidth="1"/>
    <col min="10253" max="10253" width="11.42578125" style="329" customWidth="1"/>
    <col min="10254" max="10356" width="9.140625" style="329" customWidth="1"/>
    <col min="10357" max="10358" width="0" style="329" hidden="1" customWidth="1"/>
    <col min="10359" max="10496" width="8.85546875" style="329"/>
    <col min="10497" max="10497" width="21.85546875" style="329" customWidth="1"/>
    <col min="10498" max="10498" width="18.7109375" style="329" customWidth="1"/>
    <col min="10499" max="10499" width="6.28515625" style="329" customWidth="1"/>
    <col min="10500" max="10500" width="5.28515625" style="329" customWidth="1"/>
    <col min="10501" max="10501" width="12.28515625" style="329" bestFit="1" customWidth="1"/>
    <col min="10502" max="10502" width="13.28515625" style="329" customWidth="1"/>
    <col min="10503" max="10503" width="13.5703125" style="329" customWidth="1"/>
    <col min="10504" max="10504" width="13.28515625" style="329" customWidth="1"/>
    <col min="10505" max="10505" width="15.7109375" style="329" customWidth="1"/>
    <col min="10506" max="10506" width="13.28515625" style="329" customWidth="1"/>
    <col min="10507" max="10507" width="13.140625" style="329" customWidth="1"/>
    <col min="10508" max="10508" width="13.28515625" style="329" customWidth="1"/>
    <col min="10509" max="10509" width="11.42578125" style="329" customWidth="1"/>
    <col min="10510" max="10612" width="9.140625" style="329" customWidth="1"/>
    <col min="10613" max="10614" width="0" style="329" hidden="1" customWidth="1"/>
    <col min="10615" max="10752" width="8.85546875" style="329"/>
    <col min="10753" max="10753" width="21.85546875" style="329" customWidth="1"/>
    <col min="10754" max="10754" width="18.7109375" style="329" customWidth="1"/>
    <col min="10755" max="10755" width="6.28515625" style="329" customWidth="1"/>
    <col min="10756" max="10756" width="5.28515625" style="329" customWidth="1"/>
    <col min="10757" max="10757" width="12.28515625" style="329" bestFit="1" customWidth="1"/>
    <col min="10758" max="10758" width="13.28515625" style="329" customWidth="1"/>
    <col min="10759" max="10759" width="13.5703125" style="329" customWidth="1"/>
    <col min="10760" max="10760" width="13.28515625" style="329" customWidth="1"/>
    <col min="10761" max="10761" width="15.7109375" style="329" customWidth="1"/>
    <col min="10762" max="10762" width="13.28515625" style="329" customWidth="1"/>
    <col min="10763" max="10763" width="13.140625" style="329" customWidth="1"/>
    <col min="10764" max="10764" width="13.28515625" style="329" customWidth="1"/>
    <col min="10765" max="10765" width="11.42578125" style="329" customWidth="1"/>
    <col min="10766" max="10868" width="9.140625" style="329" customWidth="1"/>
    <col min="10869" max="10870" width="0" style="329" hidden="1" customWidth="1"/>
    <col min="10871" max="11008" width="8.85546875" style="329"/>
    <col min="11009" max="11009" width="21.85546875" style="329" customWidth="1"/>
    <col min="11010" max="11010" width="18.7109375" style="329" customWidth="1"/>
    <col min="11011" max="11011" width="6.28515625" style="329" customWidth="1"/>
    <col min="11012" max="11012" width="5.28515625" style="329" customWidth="1"/>
    <col min="11013" max="11013" width="12.28515625" style="329" bestFit="1" customWidth="1"/>
    <col min="11014" max="11014" width="13.28515625" style="329" customWidth="1"/>
    <col min="11015" max="11015" width="13.5703125" style="329" customWidth="1"/>
    <col min="11016" max="11016" width="13.28515625" style="329" customWidth="1"/>
    <col min="11017" max="11017" width="15.7109375" style="329" customWidth="1"/>
    <col min="11018" max="11018" width="13.28515625" style="329" customWidth="1"/>
    <col min="11019" max="11019" width="13.140625" style="329" customWidth="1"/>
    <col min="11020" max="11020" width="13.28515625" style="329" customWidth="1"/>
    <col min="11021" max="11021" width="11.42578125" style="329" customWidth="1"/>
    <col min="11022" max="11124" width="9.140625" style="329" customWidth="1"/>
    <col min="11125" max="11126" width="0" style="329" hidden="1" customWidth="1"/>
    <col min="11127" max="11264" width="8.85546875" style="329"/>
    <col min="11265" max="11265" width="21.85546875" style="329" customWidth="1"/>
    <col min="11266" max="11266" width="18.7109375" style="329" customWidth="1"/>
    <col min="11267" max="11267" width="6.28515625" style="329" customWidth="1"/>
    <col min="11268" max="11268" width="5.28515625" style="329" customWidth="1"/>
    <col min="11269" max="11269" width="12.28515625" style="329" bestFit="1" customWidth="1"/>
    <col min="11270" max="11270" width="13.28515625" style="329" customWidth="1"/>
    <col min="11271" max="11271" width="13.5703125" style="329" customWidth="1"/>
    <col min="11272" max="11272" width="13.28515625" style="329" customWidth="1"/>
    <col min="11273" max="11273" width="15.7109375" style="329" customWidth="1"/>
    <col min="11274" max="11274" width="13.28515625" style="329" customWidth="1"/>
    <col min="11275" max="11275" width="13.140625" style="329" customWidth="1"/>
    <col min="11276" max="11276" width="13.28515625" style="329" customWidth="1"/>
    <col min="11277" max="11277" width="11.42578125" style="329" customWidth="1"/>
    <col min="11278" max="11380" width="9.140625" style="329" customWidth="1"/>
    <col min="11381" max="11382" width="0" style="329" hidden="1" customWidth="1"/>
    <col min="11383" max="11520" width="8.85546875" style="329"/>
    <col min="11521" max="11521" width="21.85546875" style="329" customWidth="1"/>
    <col min="11522" max="11522" width="18.7109375" style="329" customWidth="1"/>
    <col min="11523" max="11523" width="6.28515625" style="329" customWidth="1"/>
    <col min="11524" max="11524" width="5.28515625" style="329" customWidth="1"/>
    <col min="11525" max="11525" width="12.28515625" style="329" bestFit="1" customWidth="1"/>
    <col min="11526" max="11526" width="13.28515625" style="329" customWidth="1"/>
    <col min="11527" max="11527" width="13.5703125" style="329" customWidth="1"/>
    <col min="11528" max="11528" width="13.28515625" style="329" customWidth="1"/>
    <col min="11529" max="11529" width="15.7109375" style="329" customWidth="1"/>
    <col min="11530" max="11530" width="13.28515625" style="329" customWidth="1"/>
    <col min="11531" max="11531" width="13.140625" style="329" customWidth="1"/>
    <col min="11532" max="11532" width="13.28515625" style="329" customWidth="1"/>
    <col min="11533" max="11533" width="11.42578125" style="329" customWidth="1"/>
    <col min="11534" max="11636" width="9.140625" style="329" customWidth="1"/>
    <col min="11637" max="11638" width="0" style="329" hidden="1" customWidth="1"/>
    <col min="11639" max="11776" width="8.85546875" style="329"/>
    <col min="11777" max="11777" width="21.85546875" style="329" customWidth="1"/>
    <col min="11778" max="11778" width="18.7109375" style="329" customWidth="1"/>
    <col min="11779" max="11779" width="6.28515625" style="329" customWidth="1"/>
    <col min="11780" max="11780" width="5.28515625" style="329" customWidth="1"/>
    <col min="11781" max="11781" width="12.28515625" style="329" bestFit="1" customWidth="1"/>
    <col min="11782" max="11782" width="13.28515625" style="329" customWidth="1"/>
    <col min="11783" max="11783" width="13.5703125" style="329" customWidth="1"/>
    <col min="11784" max="11784" width="13.28515625" style="329" customWidth="1"/>
    <col min="11785" max="11785" width="15.7109375" style="329" customWidth="1"/>
    <col min="11786" max="11786" width="13.28515625" style="329" customWidth="1"/>
    <col min="11787" max="11787" width="13.140625" style="329" customWidth="1"/>
    <col min="11788" max="11788" width="13.28515625" style="329" customWidth="1"/>
    <col min="11789" max="11789" width="11.42578125" style="329" customWidth="1"/>
    <col min="11790" max="11892" width="9.140625" style="329" customWidth="1"/>
    <col min="11893" max="11894" width="0" style="329" hidden="1" customWidth="1"/>
    <col min="11895" max="12032" width="8.85546875" style="329"/>
    <col min="12033" max="12033" width="21.85546875" style="329" customWidth="1"/>
    <col min="12034" max="12034" width="18.7109375" style="329" customWidth="1"/>
    <col min="12035" max="12035" width="6.28515625" style="329" customWidth="1"/>
    <col min="12036" max="12036" width="5.28515625" style="329" customWidth="1"/>
    <col min="12037" max="12037" width="12.28515625" style="329" bestFit="1" customWidth="1"/>
    <col min="12038" max="12038" width="13.28515625" style="329" customWidth="1"/>
    <col min="12039" max="12039" width="13.5703125" style="329" customWidth="1"/>
    <col min="12040" max="12040" width="13.28515625" style="329" customWidth="1"/>
    <col min="12041" max="12041" width="15.7109375" style="329" customWidth="1"/>
    <col min="12042" max="12042" width="13.28515625" style="329" customWidth="1"/>
    <col min="12043" max="12043" width="13.140625" style="329" customWidth="1"/>
    <col min="12044" max="12044" width="13.28515625" style="329" customWidth="1"/>
    <col min="12045" max="12045" width="11.42578125" style="329" customWidth="1"/>
    <col min="12046" max="12148" width="9.140625" style="329" customWidth="1"/>
    <col min="12149" max="12150" width="0" style="329" hidden="1" customWidth="1"/>
    <col min="12151" max="12288" width="8.85546875" style="329"/>
    <col min="12289" max="12289" width="21.85546875" style="329" customWidth="1"/>
    <col min="12290" max="12290" width="18.7109375" style="329" customWidth="1"/>
    <col min="12291" max="12291" width="6.28515625" style="329" customWidth="1"/>
    <col min="12292" max="12292" width="5.28515625" style="329" customWidth="1"/>
    <col min="12293" max="12293" width="12.28515625" style="329" bestFit="1" customWidth="1"/>
    <col min="12294" max="12294" width="13.28515625" style="329" customWidth="1"/>
    <col min="12295" max="12295" width="13.5703125" style="329" customWidth="1"/>
    <col min="12296" max="12296" width="13.28515625" style="329" customWidth="1"/>
    <col min="12297" max="12297" width="15.7109375" style="329" customWidth="1"/>
    <col min="12298" max="12298" width="13.28515625" style="329" customWidth="1"/>
    <col min="12299" max="12299" width="13.140625" style="329" customWidth="1"/>
    <col min="12300" max="12300" width="13.28515625" style="329" customWidth="1"/>
    <col min="12301" max="12301" width="11.42578125" style="329" customWidth="1"/>
    <col min="12302" max="12404" width="9.140625" style="329" customWidth="1"/>
    <col min="12405" max="12406" width="0" style="329" hidden="1" customWidth="1"/>
    <col min="12407" max="12544" width="8.85546875" style="329"/>
    <col min="12545" max="12545" width="21.85546875" style="329" customWidth="1"/>
    <col min="12546" max="12546" width="18.7109375" style="329" customWidth="1"/>
    <col min="12547" max="12547" width="6.28515625" style="329" customWidth="1"/>
    <col min="12548" max="12548" width="5.28515625" style="329" customWidth="1"/>
    <col min="12549" max="12549" width="12.28515625" style="329" bestFit="1" customWidth="1"/>
    <col min="12550" max="12550" width="13.28515625" style="329" customWidth="1"/>
    <col min="12551" max="12551" width="13.5703125" style="329" customWidth="1"/>
    <col min="12552" max="12552" width="13.28515625" style="329" customWidth="1"/>
    <col min="12553" max="12553" width="15.7109375" style="329" customWidth="1"/>
    <col min="12554" max="12554" width="13.28515625" style="329" customWidth="1"/>
    <col min="12555" max="12555" width="13.140625" style="329" customWidth="1"/>
    <col min="12556" max="12556" width="13.28515625" style="329" customWidth="1"/>
    <col min="12557" max="12557" width="11.42578125" style="329" customWidth="1"/>
    <col min="12558" max="12660" width="9.140625" style="329" customWidth="1"/>
    <col min="12661" max="12662" width="0" style="329" hidden="1" customWidth="1"/>
    <col min="12663" max="12800" width="8.85546875" style="329"/>
    <col min="12801" max="12801" width="21.85546875" style="329" customWidth="1"/>
    <col min="12802" max="12802" width="18.7109375" style="329" customWidth="1"/>
    <col min="12803" max="12803" width="6.28515625" style="329" customWidth="1"/>
    <col min="12804" max="12804" width="5.28515625" style="329" customWidth="1"/>
    <col min="12805" max="12805" width="12.28515625" style="329" bestFit="1" customWidth="1"/>
    <col min="12806" max="12806" width="13.28515625" style="329" customWidth="1"/>
    <col min="12807" max="12807" width="13.5703125" style="329" customWidth="1"/>
    <col min="12808" max="12808" width="13.28515625" style="329" customWidth="1"/>
    <col min="12809" max="12809" width="15.7109375" style="329" customWidth="1"/>
    <col min="12810" max="12810" width="13.28515625" style="329" customWidth="1"/>
    <col min="12811" max="12811" width="13.140625" style="329" customWidth="1"/>
    <col min="12812" max="12812" width="13.28515625" style="329" customWidth="1"/>
    <col min="12813" max="12813" width="11.42578125" style="329" customWidth="1"/>
    <col min="12814" max="12916" width="9.140625" style="329" customWidth="1"/>
    <col min="12917" max="12918" width="0" style="329" hidden="1" customWidth="1"/>
    <col min="12919" max="13056" width="8.85546875" style="329"/>
    <col min="13057" max="13057" width="21.85546875" style="329" customWidth="1"/>
    <col min="13058" max="13058" width="18.7109375" style="329" customWidth="1"/>
    <col min="13059" max="13059" width="6.28515625" style="329" customWidth="1"/>
    <col min="13060" max="13060" width="5.28515625" style="329" customWidth="1"/>
    <col min="13061" max="13061" width="12.28515625" style="329" bestFit="1" customWidth="1"/>
    <col min="13062" max="13062" width="13.28515625" style="329" customWidth="1"/>
    <col min="13063" max="13063" width="13.5703125" style="329" customWidth="1"/>
    <col min="13064" max="13064" width="13.28515625" style="329" customWidth="1"/>
    <col min="13065" max="13065" width="15.7109375" style="329" customWidth="1"/>
    <col min="13066" max="13066" width="13.28515625" style="329" customWidth="1"/>
    <col min="13067" max="13067" width="13.140625" style="329" customWidth="1"/>
    <col min="13068" max="13068" width="13.28515625" style="329" customWidth="1"/>
    <col min="13069" max="13069" width="11.42578125" style="329" customWidth="1"/>
    <col min="13070" max="13172" width="9.140625" style="329" customWidth="1"/>
    <col min="13173" max="13174" width="0" style="329" hidden="1" customWidth="1"/>
    <col min="13175" max="13312" width="8.85546875" style="329"/>
    <col min="13313" max="13313" width="21.85546875" style="329" customWidth="1"/>
    <col min="13314" max="13314" width="18.7109375" style="329" customWidth="1"/>
    <col min="13315" max="13315" width="6.28515625" style="329" customWidth="1"/>
    <col min="13316" max="13316" width="5.28515625" style="329" customWidth="1"/>
    <col min="13317" max="13317" width="12.28515625" style="329" bestFit="1" customWidth="1"/>
    <col min="13318" max="13318" width="13.28515625" style="329" customWidth="1"/>
    <col min="13319" max="13319" width="13.5703125" style="329" customWidth="1"/>
    <col min="13320" max="13320" width="13.28515625" style="329" customWidth="1"/>
    <col min="13321" max="13321" width="15.7109375" style="329" customWidth="1"/>
    <col min="13322" max="13322" width="13.28515625" style="329" customWidth="1"/>
    <col min="13323" max="13323" width="13.140625" style="329" customWidth="1"/>
    <col min="13324" max="13324" width="13.28515625" style="329" customWidth="1"/>
    <col min="13325" max="13325" width="11.42578125" style="329" customWidth="1"/>
    <col min="13326" max="13428" width="9.140625" style="329" customWidth="1"/>
    <col min="13429" max="13430" width="0" style="329" hidden="1" customWidth="1"/>
    <col min="13431" max="13568" width="8.85546875" style="329"/>
    <col min="13569" max="13569" width="21.85546875" style="329" customWidth="1"/>
    <col min="13570" max="13570" width="18.7109375" style="329" customWidth="1"/>
    <col min="13571" max="13571" width="6.28515625" style="329" customWidth="1"/>
    <col min="13572" max="13572" width="5.28515625" style="329" customWidth="1"/>
    <col min="13573" max="13573" width="12.28515625" style="329" bestFit="1" customWidth="1"/>
    <col min="13574" max="13574" width="13.28515625" style="329" customWidth="1"/>
    <col min="13575" max="13575" width="13.5703125" style="329" customWidth="1"/>
    <col min="13576" max="13576" width="13.28515625" style="329" customWidth="1"/>
    <col min="13577" max="13577" width="15.7109375" style="329" customWidth="1"/>
    <col min="13578" max="13578" width="13.28515625" style="329" customWidth="1"/>
    <col min="13579" max="13579" width="13.140625" style="329" customWidth="1"/>
    <col min="13580" max="13580" width="13.28515625" style="329" customWidth="1"/>
    <col min="13581" max="13581" width="11.42578125" style="329" customWidth="1"/>
    <col min="13582" max="13684" width="9.140625" style="329" customWidth="1"/>
    <col min="13685" max="13686" width="0" style="329" hidden="1" customWidth="1"/>
    <col min="13687" max="13824" width="8.85546875" style="329"/>
    <col min="13825" max="13825" width="21.85546875" style="329" customWidth="1"/>
    <col min="13826" max="13826" width="18.7109375" style="329" customWidth="1"/>
    <col min="13827" max="13827" width="6.28515625" style="329" customWidth="1"/>
    <col min="13828" max="13828" width="5.28515625" style="329" customWidth="1"/>
    <col min="13829" max="13829" width="12.28515625" style="329" bestFit="1" customWidth="1"/>
    <col min="13830" max="13830" width="13.28515625" style="329" customWidth="1"/>
    <col min="13831" max="13831" width="13.5703125" style="329" customWidth="1"/>
    <col min="13832" max="13832" width="13.28515625" style="329" customWidth="1"/>
    <col min="13833" max="13833" width="15.7109375" style="329" customWidth="1"/>
    <col min="13834" max="13834" width="13.28515625" style="329" customWidth="1"/>
    <col min="13835" max="13835" width="13.140625" style="329" customWidth="1"/>
    <col min="13836" max="13836" width="13.28515625" style="329" customWidth="1"/>
    <col min="13837" max="13837" width="11.42578125" style="329" customWidth="1"/>
    <col min="13838" max="13940" width="9.140625" style="329" customWidth="1"/>
    <col min="13941" max="13942" width="0" style="329" hidden="1" customWidth="1"/>
    <col min="13943" max="14080" width="8.85546875" style="329"/>
    <col min="14081" max="14081" width="21.85546875" style="329" customWidth="1"/>
    <col min="14082" max="14082" width="18.7109375" style="329" customWidth="1"/>
    <col min="14083" max="14083" width="6.28515625" style="329" customWidth="1"/>
    <col min="14084" max="14084" width="5.28515625" style="329" customWidth="1"/>
    <col min="14085" max="14085" width="12.28515625" style="329" bestFit="1" customWidth="1"/>
    <col min="14086" max="14086" width="13.28515625" style="329" customWidth="1"/>
    <col min="14087" max="14087" width="13.5703125" style="329" customWidth="1"/>
    <col min="14088" max="14088" width="13.28515625" style="329" customWidth="1"/>
    <col min="14089" max="14089" width="15.7109375" style="329" customWidth="1"/>
    <col min="14090" max="14090" width="13.28515625" style="329" customWidth="1"/>
    <col min="14091" max="14091" width="13.140625" style="329" customWidth="1"/>
    <col min="14092" max="14092" width="13.28515625" style="329" customWidth="1"/>
    <col min="14093" max="14093" width="11.42578125" style="329" customWidth="1"/>
    <col min="14094" max="14196" width="9.140625" style="329" customWidth="1"/>
    <col min="14197" max="14198" width="0" style="329" hidden="1" customWidth="1"/>
    <col min="14199" max="14336" width="8.85546875" style="329"/>
    <col min="14337" max="14337" width="21.85546875" style="329" customWidth="1"/>
    <col min="14338" max="14338" width="18.7109375" style="329" customWidth="1"/>
    <col min="14339" max="14339" width="6.28515625" style="329" customWidth="1"/>
    <col min="14340" max="14340" width="5.28515625" style="329" customWidth="1"/>
    <col min="14341" max="14341" width="12.28515625" style="329" bestFit="1" customWidth="1"/>
    <col min="14342" max="14342" width="13.28515625" style="329" customWidth="1"/>
    <col min="14343" max="14343" width="13.5703125" style="329" customWidth="1"/>
    <col min="14344" max="14344" width="13.28515625" style="329" customWidth="1"/>
    <col min="14345" max="14345" width="15.7109375" style="329" customWidth="1"/>
    <col min="14346" max="14346" width="13.28515625" style="329" customWidth="1"/>
    <col min="14347" max="14347" width="13.140625" style="329" customWidth="1"/>
    <col min="14348" max="14348" width="13.28515625" style="329" customWidth="1"/>
    <col min="14349" max="14349" width="11.42578125" style="329" customWidth="1"/>
    <col min="14350" max="14452" width="9.140625" style="329" customWidth="1"/>
    <col min="14453" max="14454" width="0" style="329" hidden="1" customWidth="1"/>
    <col min="14455" max="14592" width="8.85546875" style="329"/>
    <col min="14593" max="14593" width="21.85546875" style="329" customWidth="1"/>
    <col min="14594" max="14594" width="18.7109375" style="329" customWidth="1"/>
    <col min="14595" max="14595" width="6.28515625" style="329" customWidth="1"/>
    <col min="14596" max="14596" width="5.28515625" style="329" customWidth="1"/>
    <col min="14597" max="14597" width="12.28515625" style="329" bestFit="1" customWidth="1"/>
    <col min="14598" max="14598" width="13.28515625" style="329" customWidth="1"/>
    <col min="14599" max="14599" width="13.5703125" style="329" customWidth="1"/>
    <col min="14600" max="14600" width="13.28515625" style="329" customWidth="1"/>
    <col min="14601" max="14601" width="15.7109375" style="329" customWidth="1"/>
    <col min="14602" max="14602" width="13.28515625" style="329" customWidth="1"/>
    <col min="14603" max="14603" width="13.140625" style="329" customWidth="1"/>
    <col min="14604" max="14604" width="13.28515625" style="329" customWidth="1"/>
    <col min="14605" max="14605" width="11.42578125" style="329" customWidth="1"/>
    <col min="14606" max="14708" width="9.140625" style="329" customWidth="1"/>
    <col min="14709" max="14710" width="0" style="329" hidden="1" customWidth="1"/>
    <col min="14711" max="14848" width="8.85546875" style="329"/>
    <col min="14849" max="14849" width="21.85546875" style="329" customWidth="1"/>
    <col min="14850" max="14850" width="18.7109375" style="329" customWidth="1"/>
    <col min="14851" max="14851" width="6.28515625" style="329" customWidth="1"/>
    <col min="14852" max="14852" width="5.28515625" style="329" customWidth="1"/>
    <col min="14853" max="14853" width="12.28515625" style="329" bestFit="1" customWidth="1"/>
    <col min="14854" max="14854" width="13.28515625" style="329" customWidth="1"/>
    <col min="14855" max="14855" width="13.5703125" style="329" customWidth="1"/>
    <col min="14856" max="14856" width="13.28515625" style="329" customWidth="1"/>
    <col min="14857" max="14857" width="15.7109375" style="329" customWidth="1"/>
    <col min="14858" max="14858" width="13.28515625" style="329" customWidth="1"/>
    <col min="14859" max="14859" width="13.140625" style="329" customWidth="1"/>
    <col min="14860" max="14860" width="13.28515625" style="329" customWidth="1"/>
    <col min="14861" max="14861" width="11.42578125" style="329" customWidth="1"/>
    <col min="14862" max="14964" width="9.140625" style="329" customWidth="1"/>
    <col min="14965" max="14966" width="0" style="329" hidden="1" customWidth="1"/>
    <col min="14967" max="15104" width="8.85546875" style="329"/>
    <col min="15105" max="15105" width="21.85546875" style="329" customWidth="1"/>
    <col min="15106" max="15106" width="18.7109375" style="329" customWidth="1"/>
    <col min="15107" max="15107" width="6.28515625" style="329" customWidth="1"/>
    <col min="15108" max="15108" width="5.28515625" style="329" customWidth="1"/>
    <col min="15109" max="15109" width="12.28515625" style="329" bestFit="1" customWidth="1"/>
    <col min="15110" max="15110" width="13.28515625" style="329" customWidth="1"/>
    <col min="15111" max="15111" width="13.5703125" style="329" customWidth="1"/>
    <col min="15112" max="15112" width="13.28515625" style="329" customWidth="1"/>
    <col min="15113" max="15113" width="15.7109375" style="329" customWidth="1"/>
    <col min="15114" max="15114" width="13.28515625" style="329" customWidth="1"/>
    <col min="15115" max="15115" width="13.140625" style="329" customWidth="1"/>
    <col min="15116" max="15116" width="13.28515625" style="329" customWidth="1"/>
    <col min="15117" max="15117" width="11.42578125" style="329" customWidth="1"/>
    <col min="15118" max="15220" width="9.140625" style="329" customWidth="1"/>
    <col min="15221" max="15222" width="0" style="329" hidden="1" customWidth="1"/>
    <col min="15223" max="15360" width="8.85546875" style="329"/>
    <col min="15361" max="15361" width="21.85546875" style="329" customWidth="1"/>
    <col min="15362" max="15362" width="18.7109375" style="329" customWidth="1"/>
    <col min="15363" max="15363" width="6.28515625" style="329" customWidth="1"/>
    <col min="15364" max="15364" width="5.28515625" style="329" customWidth="1"/>
    <col min="15365" max="15365" width="12.28515625" style="329" bestFit="1" customWidth="1"/>
    <col min="15366" max="15366" width="13.28515625" style="329" customWidth="1"/>
    <col min="15367" max="15367" width="13.5703125" style="329" customWidth="1"/>
    <col min="15368" max="15368" width="13.28515625" style="329" customWidth="1"/>
    <col min="15369" max="15369" width="15.7109375" style="329" customWidth="1"/>
    <col min="15370" max="15370" width="13.28515625" style="329" customWidth="1"/>
    <col min="15371" max="15371" width="13.140625" style="329" customWidth="1"/>
    <col min="15372" max="15372" width="13.28515625" style="329" customWidth="1"/>
    <col min="15373" max="15373" width="11.42578125" style="329" customWidth="1"/>
    <col min="15374" max="15476" width="9.140625" style="329" customWidth="1"/>
    <col min="15477" max="15478" width="0" style="329" hidden="1" customWidth="1"/>
    <col min="15479" max="15616" width="8.85546875" style="329"/>
    <col min="15617" max="15617" width="21.85546875" style="329" customWidth="1"/>
    <col min="15618" max="15618" width="18.7109375" style="329" customWidth="1"/>
    <col min="15619" max="15619" width="6.28515625" style="329" customWidth="1"/>
    <col min="15620" max="15620" width="5.28515625" style="329" customWidth="1"/>
    <col min="15621" max="15621" width="12.28515625" style="329" bestFit="1" customWidth="1"/>
    <col min="15622" max="15622" width="13.28515625" style="329" customWidth="1"/>
    <col min="15623" max="15623" width="13.5703125" style="329" customWidth="1"/>
    <col min="15624" max="15624" width="13.28515625" style="329" customWidth="1"/>
    <col min="15625" max="15625" width="15.7109375" style="329" customWidth="1"/>
    <col min="15626" max="15626" width="13.28515625" style="329" customWidth="1"/>
    <col min="15627" max="15627" width="13.140625" style="329" customWidth="1"/>
    <col min="15628" max="15628" width="13.28515625" style="329" customWidth="1"/>
    <col min="15629" max="15629" width="11.42578125" style="329" customWidth="1"/>
    <col min="15630" max="15732" width="9.140625" style="329" customWidth="1"/>
    <col min="15733" max="15734" width="0" style="329" hidden="1" customWidth="1"/>
    <col min="15735" max="15872" width="8.85546875" style="329"/>
    <col min="15873" max="15873" width="21.85546875" style="329" customWidth="1"/>
    <col min="15874" max="15874" width="18.7109375" style="329" customWidth="1"/>
    <col min="15875" max="15875" width="6.28515625" style="329" customWidth="1"/>
    <col min="15876" max="15876" width="5.28515625" style="329" customWidth="1"/>
    <col min="15877" max="15877" width="12.28515625" style="329" bestFit="1" customWidth="1"/>
    <col min="15878" max="15878" width="13.28515625" style="329" customWidth="1"/>
    <col min="15879" max="15879" width="13.5703125" style="329" customWidth="1"/>
    <col min="15880" max="15880" width="13.28515625" style="329" customWidth="1"/>
    <col min="15881" max="15881" width="15.7109375" style="329" customWidth="1"/>
    <col min="15882" max="15882" width="13.28515625" style="329" customWidth="1"/>
    <col min="15883" max="15883" width="13.140625" style="329" customWidth="1"/>
    <col min="15884" max="15884" width="13.28515625" style="329" customWidth="1"/>
    <col min="15885" max="15885" width="11.42578125" style="329" customWidth="1"/>
    <col min="15886" max="15988" width="9.140625" style="329" customWidth="1"/>
    <col min="15989" max="15990" width="0" style="329" hidden="1" customWidth="1"/>
    <col min="15991" max="16128" width="8.85546875" style="329"/>
    <col min="16129" max="16129" width="21.85546875" style="329" customWidth="1"/>
    <col min="16130" max="16130" width="18.7109375" style="329" customWidth="1"/>
    <col min="16131" max="16131" width="6.28515625" style="329" customWidth="1"/>
    <col min="16132" max="16132" width="5.28515625" style="329" customWidth="1"/>
    <col min="16133" max="16133" width="12.28515625" style="329" bestFit="1" customWidth="1"/>
    <col min="16134" max="16134" width="13.28515625" style="329" customWidth="1"/>
    <col min="16135" max="16135" width="13.5703125" style="329" customWidth="1"/>
    <col min="16136" max="16136" width="13.28515625" style="329" customWidth="1"/>
    <col min="16137" max="16137" width="15.7109375" style="329" customWidth="1"/>
    <col min="16138" max="16138" width="13.28515625" style="329" customWidth="1"/>
    <col min="16139" max="16139" width="13.140625" style="329" customWidth="1"/>
    <col min="16140" max="16140" width="13.28515625" style="329" customWidth="1"/>
    <col min="16141" max="16141" width="11.42578125" style="329" customWidth="1"/>
    <col min="16142" max="16244" width="9.140625" style="329" customWidth="1"/>
    <col min="16245" max="16246" width="0" style="329" hidden="1" customWidth="1"/>
    <col min="16247" max="16384" width="8.85546875" style="329"/>
  </cols>
  <sheetData>
    <row r="1" spans="1:128" s="3" customFormat="1" ht="23.25" customHeight="1">
      <c r="A1" s="500" t="s">
        <v>1331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232"/>
      <c r="P1" s="281"/>
      <c r="Q1" s="282"/>
      <c r="R1" s="283"/>
      <c r="T1" s="282"/>
      <c r="U1" s="283"/>
    </row>
    <row r="2" spans="1:128" s="3" customFormat="1" ht="20.100000000000001" customHeight="1">
      <c r="A2" s="207" t="str">
        <f>갑지!B7</f>
        <v>□ 공 사 명 : 2026년 야외정원 소나무 생육환경 개선공사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  <c r="L2" s="208"/>
      <c r="M2" s="208"/>
      <c r="N2" s="284"/>
      <c r="P2" s="281"/>
      <c r="Q2" s="282"/>
      <c r="R2" s="283"/>
      <c r="T2" s="282"/>
      <c r="U2" s="283"/>
    </row>
    <row r="3" spans="1:128" s="288" customFormat="1" ht="18" customHeight="1">
      <c r="A3" s="506" t="s">
        <v>42</v>
      </c>
      <c r="B3" s="506" t="s">
        <v>265</v>
      </c>
      <c r="C3" s="506" t="s">
        <v>151</v>
      </c>
      <c r="D3" s="506" t="s">
        <v>272</v>
      </c>
      <c r="E3" s="506" t="s">
        <v>72</v>
      </c>
      <c r="F3" s="506"/>
      <c r="G3" s="506" t="s">
        <v>197</v>
      </c>
      <c r="H3" s="506"/>
      <c r="I3" s="506" t="s">
        <v>206</v>
      </c>
      <c r="J3" s="506"/>
      <c r="K3" s="506" t="s">
        <v>96</v>
      </c>
      <c r="L3" s="506"/>
      <c r="M3" s="506" t="s">
        <v>120</v>
      </c>
      <c r="N3" s="43"/>
      <c r="O3" s="54"/>
      <c r="P3" s="43"/>
      <c r="Q3" s="286"/>
      <c r="R3" s="287"/>
      <c r="S3" s="43"/>
      <c r="T3" s="286"/>
      <c r="U3" s="287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/>
      <c r="DP3" s="43"/>
      <c r="DQ3" s="43"/>
      <c r="DR3" s="43"/>
      <c r="DS3" s="43"/>
      <c r="DT3" s="43"/>
      <c r="DU3" s="43"/>
      <c r="DV3" s="43"/>
      <c r="DW3" s="43"/>
      <c r="DX3" s="43"/>
    </row>
    <row r="4" spans="1:128" s="288" customFormat="1" ht="18" customHeight="1">
      <c r="A4" s="506"/>
      <c r="B4" s="506"/>
      <c r="C4" s="506"/>
      <c r="D4" s="506"/>
      <c r="E4" s="285" t="s">
        <v>28</v>
      </c>
      <c r="F4" s="285" t="s">
        <v>16</v>
      </c>
      <c r="G4" s="285" t="s">
        <v>28</v>
      </c>
      <c r="H4" s="285" t="s">
        <v>16</v>
      </c>
      <c r="I4" s="285" t="s">
        <v>28</v>
      </c>
      <c r="J4" s="285" t="s">
        <v>16</v>
      </c>
      <c r="K4" s="285" t="s">
        <v>28</v>
      </c>
      <c r="L4" s="285" t="s">
        <v>16</v>
      </c>
      <c r="M4" s="506"/>
      <c r="N4" s="43"/>
      <c r="O4" s="289"/>
      <c r="P4" s="43"/>
      <c r="Q4" s="286"/>
      <c r="R4" s="287"/>
      <c r="S4" s="43"/>
      <c r="T4" s="286"/>
      <c r="U4" s="287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</row>
    <row r="5" spans="1:128" s="296" customFormat="1" ht="18" customHeight="1">
      <c r="A5" s="290" t="s">
        <v>1332</v>
      </c>
      <c r="B5" s="290" t="s">
        <v>1481</v>
      </c>
      <c r="C5" s="291">
        <v>1</v>
      </c>
      <c r="D5" s="292" t="s">
        <v>1333</v>
      </c>
      <c r="E5" s="293"/>
      <c r="F5" s="294">
        <f>TRUNC(F6+F7+F8+F9,0)</f>
        <v>0</v>
      </c>
      <c r="G5" s="293"/>
      <c r="H5" s="294">
        <f>TRUNC(H6+H7+H8+H9,0)</f>
        <v>108465</v>
      </c>
      <c r="I5" s="293"/>
      <c r="J5" s="294">
        <f>TRUNC(J6+J7+J8+J9,0)</f>
        <v>3253</v>
      </c>
      <c r="K5" s="293"/>
      <c r="L5" s="294">
        <f>F5+H5+J5</f>
        <v>111718</v>
      </c>
      <c r="M5" s="295" t="s">
        <v>1473</v>
      </c>
      <c r="O5" s="297"/>
      <c r="P5" s="297"/>
      <c r="Q5" s="297"/>
      <c r="R5" s="297"/>
      <c r="S5" s="297"/>
      <c r="T5" s="297"/>
      <c r="U5" s="298"/>
      <c r="V5" s="297"/>
      <c r="W5" s="297"/>
      <c r="X5" s="297"/>
      <c r="Y5" s="297"/>
      <c r="Z5" s="297"/>
    </row>
    <row r="6" spans="1:128" s="296" customFormat="1" ht="18" customHeight="1">
      <c r="A6" s="299" t="s">
        <v>1334</v>
      </c>
      <c r="B6" s="300" t="s">
        <v>1530</v>
      </c>
      <c r="C6" s="291">
        <f>0.03*0.8*1.3</f>
        <v>3.1200000000000002E-2</v>
      </c>
      <c r="D6" s="292" t="s">
        <v>89</v>
      </c>
      <c r="E6" s="293"/>
      <c r="F6" s="301">
        <f t="shared" ref="F6:F9" si="0">TRUNC(E6*C6,1)</f>
        <v>0</v>
      </c>
      <c r="G6" s="293">
        <f>노임단가!$K$34</f>
        <v>326359</v>
      </c>
      <c r="H6" s="301">
        <f>TRUNC(G6*C6,1)</f>
        <v>10182.4</v>
      </c>
      <c r="I6" s="293"/>
      <c r="J6" s="301">
        <f t="shared" ref="J6:J9" si="1">TRUNC(I6*C6,1)</f>
        <v>0</v>
      </c>
      <c r="K6" s="293">
        <f t="shared" ref="K6:K9" si="2">E6+G6+I6</f>
        <v>326359</v>
      </c>
      <c r="L6" s="301">
        <f t="shared" ref="L6:L9" si="3">F6+H6+J6</f>
        <v>10182.4</v>
      </c>
      <c r="M6" s="295" t="s">
        <v>3</v>
      </c>
      <c r="O6" s="302"/>
      <c r="P6" s="297"/>
      <c r="Q6" s="297"/>
      <c r="R6" s="297"/>
      <c r="S6" s="297"/>
      <c r="T6" s="297"/>
      <c r="U6" s="298"/>
      <c r="V6" s="297"/>
      <c r="W6" s="297"/>
      <c r="X6" s="297"/>
      <c r="Y6" s="297"/>
      <c r="Z6" s="297"/>
    </row>
    <row r="7" spans="1:128" s="296" customFormat="1" ht="18" customHeight="1">
      <c r="A7" s="299" t="s">
        <v>1335</v>
      </c>
      <c r="B7" s="300" t="s">
        <v>1531</v>
      </c>
      <c r="C7" s="291">
        <f>0.3*0.8*1.3</f>
        <v>0.312</v>
      </c>
      <c r="D7" s="292" t="s">
        <v>89</v>
      </c>
      <c r="E7" s="293"/>
      <c r="F7" s="301">
        <f t="shared" si="0"/>
        <v>0</v>
      </c>
      <c r="G7" s="293">
        <f>노임단가!$K$35</f>
        <v>238447</v>
      </c>
      <c r="H7" s="301">
        <f>TRUNC(G7*C7,1)</f>
        <v>74395.399999999994</v>
      </c>
      <c r="I7" s="293"/>
      <c r="J7" s="301">
        <f t="shared" si="1"/>
        <v>0</v>
      </c>
      <c r="K7" s="293">
        <f t="shared" si="2"/>
        <v>238447</v>
      </c>
      <c r="L7" s="301">
        <f t="shared" si="3"/>
        <v>74395.399999999994</v>
      </c>
      <c r="M7" s="295"/>
      <c r="O7" s="297"/>
      <c r="P7" s="297"/>
      <c r="Q7" s="297"/>
      <c r="R7" s="297"/>
      <c r="S7" s="297"/>
      <c r="T7" s="297"/>
      <c r="U7" s="298"/>
      <c r="V7" s="297"/>
      <c r="W7" s="297"/>
      <c r="X7" s="297"/>
      <c r="Y7" s="297"/>
      <c r="Z7" s="297"/>
    </row>
    <row r="8" spans="1:128" s="296" customFormat="1" ht="18" customHeight="1">
      <c r="A8" s="299" t="s">
        <v>267</v>
      </c>
      <c r="B8" s="300" t="s">
        <v>1532</v>
      </c>
      <c r="C8" s="291">
        <f>0.133*0.8*1.3</f>
        <v>0.13832000000000003</v>
      </c>
      <c r="D8" s="292" t="s">
        <v>89</v>
      </c>
      <c r="E8" s="293"/>
      <c r="F8" s="301">
        <f t="shared" si="0"/>
        <v>0</v>
      </c>
      <c r="G8" s="293">
        <f>보통인부</f>
        <v>172698</v>
      </c>
      <c r="H8" s="301">
        <f>TRUNC(G8*C8,1)</f>
        <v>23887.5</v>
      </c>
      <c r="I8" s="293"/>
      <c r="J8" s="301">
        <f t="shared" si="1"/>
        <v>0</v>
      </c>
      <c r="K8" s="293">
        <f t="shared" si="2"/>
        <v>172698</v>
      </c>
      <c r="L8" s="301">
        <f t="shared" si="3"/>
        <v>23887.5</v>
      </c>
      <c r="M8" s="295"/>
      <c r="O8" s="298"/>
      <c r="P8" s="297"/>
      <c r="Q8" s="297"/>
      <c r="R8" s="297"/>
      <c r="S8" s="297"/>
      <c r="T8" s="297"/>
      <c r="U8" s="298"/>
      <c r="V8" s="297"/>
      <c r="W8" s="297"/>
      <c r="X8" s="297"/>
      <c r="Y8" s="297"/>
      <c r="Z8" s="297"/>
    </row>
    <row r="9" spans="1:128" s="296" customFormat="1" ht="18" customHeight="1">
      <c r="A9" s="299" t="s">
        <v>1337</v>
      </c>
      <c r="B9" s="303" t="s">
        <v>1338</v>
      </c>
      <c r="C9" s="291">
        <v>0.03</v>
      </c>
      <c r="D9" s="292" t="s">
        <v>1339</v>
      </c>
      <c r="E9" s="293"/>
      <c r="F9" s="301">
        <f t="shared" si="0"/>
        <v>0</v>
      </c>
      <c r="G9" s="293"/>
      <c r="H9" s="301">
        <f t="shared" ref="H9" si="4">TRUNC(G9*C9,1)</f>
        <v>0</v>
      </c>
      <c r="I9" s="293">
        <f>H6+H7+H8</f>
        <v>108465.29999999999</v>
      </c>
      <c r="J9" s="301">
        <f t="shared" si="1"/>
        <v>3253.9</v>
      </c>
      <c r="K9" s="293">
        <f t="shared" si="2"/>
        <v>108465.29999999999</v>
      </c>
      <c r="L9" s="301">
        <f t="shared" si="3"/>
        <v>3253.9</v>
      </c>
      <c r="M9" s="295"/>
      <c r="O9" s="298"/>
      <c r="P9" s="297"/>
      <c r="Q9" s="297"/>
      <c r="R9" s="297"/>
      <c r="S9" s="297"/>
      <c r="T9" s="297"/>
      <c r="U9" s="298"/>
      <c r="V9" s="297"/>
      <c r="W9" s="297"/>
      <c r="X9" s="297"/>
      <c r="Y9" s="297"/>
      <c r="Z9" s="297"/>
    </row>
    <row r="10" spans="1:128" s="309" customFormat="1" ht="18" customHeight="1">
      <c r="A10" s="304"/>
      <c r="B10" s="305"/>
      <c r="C10" s="306"/>
      <c r="D10" s="307"/>
      <c r="E10" s="308"/>
      <c r="F10" s="307"/>
      <c r="G10" s="293"/>
      <c r="H10" s="307"/>
      <c r="I10" s="308"/>
      <c r="J10" s="307"/>
      <c r="K10" s="308"/>
      <c r="L10" s="307"/>
      <c r="M10" s="295"/>
      <c r="Q10" s="310"/>
      <c r="R10" s="311"/>
      <c r="T10" s="310"/>
      <c r="U10" s="311"/>
    </row>
    <row r="11" spans="1:128" s="296" customFormat="1" ht="18" customHeight="1">
      <c r="A11" s="290" t="s">
        <v>1340</v>
      </c>
      <c r="B11" s="290" t="s">
        <v>1479</v>
      </c>
      <c r="C11" s="291">
        <v>1</v>
      </c>
      <c r="D11" s="292" t="s">
        <v>1333</v>
      </c>
      <c r="E11" s="293"/>
      <c r="F11" s="294">
        <f>TRUNC(F12+F13+F14+F15,0)</f>
        <v>0</v>
      </c>
      <c r="G11" s="293"/>
      <c r="H11" s="294">
        <f>TRUNC(H12+H13+H14+H15,0)</f>
        <v>212454</v>
      </c>
      <c r="I11" s="293"/>
      <c r="J11" s="294">
        <f>TRUNC(J12+J13+J14+J15,0)</f>
        <v>6373</v>
      </c>
      <c r="K11" s="293"/>
      <c r="L11" s="294">
        <f>F11+H11+J11</f>
        <v>218827</v>
      </c>
      <c r="M11" s="295" t="s">
        <v>1473</v>
      </c>
      <c r="O11" s="297"/>
      <c r="P11" s="297"/>
      <c r="Q11" s="297"/>
      <c r="R11" s="297"/>
      <c r="S11" s="297"/>
      <c r="T11" s="297"/>
      <c r="U11" s="298"/>
      <c r="V11" s="297"/>
      <c r="W11" s="297"/>
      <c r="X11" s="297"/>
      <c r="Y11" s="297"/>
      <c r="Z11" s="297"/>
    </row>
    <row r="12" spans="1:128" s="296" customFormat="1" ht="18" customHeight="1">
      <c r="A12" s="299" t="s">
        <v>1334</v>
      </c>
      <c r="B12" s="300" t="s">
        <v>1533</v>
      </c>
      <c r="C12" s="291">
        <f>0.045*0.8*1.3</f>
        <v>4.6800000000000001E-2</v>
      </c>
      <c r="D12" s="292" t="s">
        <v>89</v>
      </c>
      <c r="E12" s="293"/>
      <c r="F12" s="301">
        <f t="shared" ref="F12:F15" si="5">TRUNC(E12*C12,1)</f>
        <v>0</v>
      </c>
      <c r="G12" s="293">
        <f>노임단가!$K$34</f>
        <v>326359</v>
      </c>
      <c r="H12" s="301">
        <f>TRUNC(G12*C12,1)</f>
        <v>15273.6</v>
      </c>
      <c r="I12" s="293"/>
      <c r="J12" s="301">
        <f t="shared" ref="J12:J15" si="6">TRUNC(I12*C12,1)</f>
        <v>0</v>
      </c>
      <c r="K12" s="293">
        <f t="shared" ref="K12:K15" si="7">E12+G12+I12</f>
        <v>326359</v>
      </c>
      <c r="L12" s="301">
        <f t="shared" ref="L12:L15" si="8">F12+H12+J12</f>
        <v>15273.6</v>
      </c>
      <c r="M12" s="295" t="s">
        <v>3</v>
      </c>
      <c r="O12" s="302"/>
      <c r="P12" s="297"/>
      <c r="Q12" s="297"/>
      <c r="R12" s="297"/>
      <c r="S12" s="297"/>
      <c r="T12" s="297"/>
      <c r="U12" s="298"/>
      <c r="V12" s="297"/>
      <c r="W12" s="297"/>
      <c r="X12" s="297"/>
      <c r="Y12" s="297"/>
      <c r="Z12" s="297"/>
    </row>
    <row r="13" spans="1:128" s="296" customFormat="1" ht="18" customHeight="1">
      <c r="A13" s="299" t="s">
        <v>1335</v>
      </c>
      <c r="B13" s="300" t="s">
        <v>1534</v>
      </c>
      <c r="C13" s="291">
        <f>0.63*0.8*1.3</f>
        <v>0.6552</v>
      </c>
      <c r="D13" s="292" t="s">
        <v>89</v>
      </c>
      <c r="E13" s="293"/>
      <c r="F13" s="301">
        <f t="shared" si="5"/>
        <v>0</v>
      </c>
      <c r="G13" s="293">
        <f>노임단가!$K$35</f>
        <v>238447</v>
      </c>
      <c r="H13" s="301">
        <f>TRUNC(G13*C13,1)</f>
        <v>156230.39999999999</v>
      </c>
      <c r="I13" s="293"/>
      <c r="J13" s="301">
        <f t="shared" si="6"/>
        <v>0</v>
      </c>
      <c r="K13" s="293">
        <f t="shared" si="7"/>
        <v>238447</v>
      </c>
      <c r="L13" s="301">
        <f t="shared" si="8"/>
        <v>156230.39999999999</v>
      </c>
      <c r="M13" s="295"/>
      <c r="O13" s="297"/>
      <c r="P13" s="297"/>
      <c r="Q13" s="297"/>
      <c r="R13" s="297"/>
      <c r="S13" s="297"/>
      <c r="T13" s="297"/>
      <c r="U13" s="298"/>
      <c r="V13" s="297"/>
      <c r="W13" s="297"/>
      <c r="X13" s="297"/>
      <c r="Y13" s="297"/>
      <c r="Z13" s="297"/>
    </row>
    <row r="14" spans="1:128" s="296" customFormat="1" ht="18" customHeight="1">
      <c r="A14" s="299" t="s">
        <v>267</v>
      </c>
      <c r="B14" s="300" t="s">
        <v>1535</v>
      </c>
      <c r="C14" s="291">
        <f>0.228*0.8*1.3</f>
        <v>0.23712000000000003</v>
      </c>
      <c r="D14" s="292" t="s">
        <v>89</v>
      </c>
      <c r="E14" s="293"/>
      <c r="F14" s="301">
        <f t="shared" si="5"/>
        <v>0</v>
      </c>
      <c r="G14" s="293">
        <f>보통인부</f>
        <v>172698</v>
      </c>
      <c r="H14" s="301">
        <f>TRUNC(G14*C14,1)</f>
        <v>40950.1</v>
      </c>
      <c r="I14" s="293"/>
      <c r="J14" s="301">
        <f t="shared" si="6"/>
        <v>0</v>
      </c>
      <c r="K14" s="293">
        <f t="shared" si="7"/>
        <v>172698</v>
      </c>
      <c r="L14" s="301">
        <f t="shared" si="8"/>
        <v>40950.1</v>
      </c>
      <c r="M14" s="295"/>
      <c r="O14" s="298"/>
      <c r="P14" s="297"/>
      <c r="Q14" s="297"/>
      <c r="R14" s="297"/>
      <c r="S14" s="297"/>
      <c r="T14" s="297"/>
      <c r="U14" s="298"/>
      <c r="V14" s="297"/>
      <c r="W14" s="297"/>
      <c r="X14" s="297"/>
      <c r="Y14" s="297"/>
      <c r="Z14" s="297"/>
    </row>
    <row r="15" spans="1:128" s="296" customFormat="1" ht="18" customHeight="1">
      <c r="A15" s="299" t="s">
        <v>1337</v>
      </c>
      <c r="B15" s="303" t="s">
        <v>1338</v>
      </c>
      <c r="C15" s="291">
        <v>0.03</v>
      </c>
      <c r="D15" s="292" t="s">
        <v>1339</v>
      </c>
      <c r="E15" s="293"/>
      <c r="F15" s="301">
        <f t="shared" si="5"/>
        <v>0</v>
      </c>
      <c r="G15" s="293"/>
      <c r="H15" s="301">
        <f t="shared" ref="H15" si="9">TRUNC(G15*C15,1)</f>
        <v>0</v>
      </c>
      <c r="I15" s="293">
        <f>H12+H13+H14</f>
        <v>212454.1</v>
      </c>
      <c r="J15" s="301">
        <f t="shared" si="6"/>
        <v>6373.6</v>
      </c>
      <c r="K15" s="293">
        <f t="shared" si="7"/>
        <v>212454.1</v>
      </c>
      <c r="L15" s="301">
        <f t="shared" si="8"/>
        <v>6373.6</v>
      </c>
      <c r="M15" s="295"/>
      <c r="O15" s="298"/>
      <c r="P15" s="297"/>
      <c r="Q15" s="297"/>
      <c r="R15" s="297"/>
      <c r="S15" s="297"/>
      <c r="T15" s="297"/>
      <c r="U15" s="298"/>
      <c r="V15" s="297"/>
      <c r="W15" s="297"/>
      <c r="X15" s="297"/>
      <c r="Y15" s="297"/>
      <c r="Z15" s="297"/>
    </row>
    <row r="16" spans="1:128" s="309" customFormat="1" ht="18" customHeight="1">
      <c r="A16" s="304"/>
      <c r="B16" s="305"/>
      <c r="C16" s="306"/>
      <c r="D16" s="307"/>
      <c r="E16" s="308"/>
      <c r="F16" s="307"/>
      <c r="G16" s="293"/>
      <c r="H16" s="307"/>
      <c r="I16" s="308"/>
      <c r="J16" s="307"/>
      <c r="K16" s="308"/>
      <c r="L16" s="307"/>
      <c r="M16" s="295"/>
      <c r="Q16" s="310"/>
      <c r="R16" s="311"/>
      <c r="T16" s="310"/>
      <c r="U16" s="311"/>
    </row>
    <row r="17" spans="1:26" s="296" customFormat="1" ht="18" customHeight="1">
      <c r="A17" s="290" t="s">
        <v>1341</v>
      </c>
      <c r="B17" s="290" t="s">
        <v>1477</v>
      </c>
      <c r="C17" s="291">
        <v>1</v>
      </c>
      <c r="D17" s="292" t="s">
        <v>1333</v>
      </c>
      <c r="E17" s="293"/>
      <c r="F17" s="294">
        <f>TRUNC(F18+F19+F20+F21,0)</f>
        <v>0</v>
      </c>
      <c r="G17" s="293"/>
      <c r="H17" s="294">
        <f>TRUNC(H18+H19+H20+H21,0)</f>
        <v>356697</v>
      </c>
      <c r="I17" s="293"/>
      <c r="J17" s="294">
        <f>TRUNC(J18+J19+J20+J21,0)</f>
        <v>10700</v>
      </c>
      <c r="K17" s="293"/>
      <c r="L17" s="294">
        <f>F17+H17+J17</f>
        <v>367397</v>
      </c>
      <c r="M17" s="295" t="s">
        <v>1473</v>
      </c>
      <c r="O17" s="297"/>
      <c r="P17" s="297"/>
      <c r="Q17" s="297"/>
      <c r="R17" s="297"/>
      <c r="S17" s="297"/>
      <c r="T17" s="297"/>
      <c r="U17" s="298"/>
      <c r="V17" s="297"/>
      <c r="W17" s="297"/>
      <c r="X17" s="297"/>
      <c r="Y17" s="297"/>
      <c r="Z17" s="297"/>
    </row>
    <row r="18" spans="1:26" s="296" customFormat="1" ht="18" customHeight="1">
      <c r="A18" s="299" t="s">
        <v>1334</v>
      </c>
      <c r="B18" s="300" t="s">
        <v>1536</v>
      </c>
      <c r="C18" s="291">
        <f>0.075*0.8*1.3</f>
        <v>7.8E-2</v>
      </c>
      <c r="D18" s="292" t="s">
        <v>89</v>
      </c>
      <c r="E18" s="293"/>
      <c r="F18" s="301">
        <f t="shared" ref="F18:F21" si="10">TRUNC(E18*C18,1)</f>
        <v>0</v>
      </c>
      <c r="G18" s="293">
        <f>노임단가!$K$34</f>
        <v>326359</v>
      </c>
      <c r="H18" s="301">
        <f>TRUNC(G18*C18,1)</f>
        <v>25456</v>
      </c>
      <c r="I18" s="293"/>
      <c r="J18" s="301">
        <f t="shared" ref="J18:J21" si="11">TRUNC(I18*C18,1)</f>
        <v>0</v>
      </c>
      <c r="K18" s="293">
        <f t="shared" ref="K18:K21" si="12">E18+G18+I18</f>
        <v>326359</v>
      </c>
      <c r="L18" s="301">
        <f t="shared" ref="L18:L21" si="13">F18+H18+J18</f>
        <v>25456</v>
      </c>
      <c r="M18" s="295" t="s">
        <v>3</v>
      </c>
      <c r="O18" s="302"/>
      <c r="P18" s="297"/>
      <c r="Q18" s="297"/>
      <c r="R18" s="297"/>
      <c r="S18" s="297"/>
      <c r="T18" s="297"/>
      <c r="U18" s="298"/>
      <c r="V18" s="297"/>
      <c r="W18" s="297"/>
      <c r="X18" s="297"/>
      <c r="Y18" s="297"/>
      <c r="Z18" s="297"/>
    </row>
    <row r="19" spans="1:26" s="296" customFormat="1" ht="18" customHeight="1">
      <c r="A19" s="299" t="s">
        <v>1335</v>
      </c>
      <c r="B19" s="300" t="s">
        <v>1537</v>
      </c>
      <c r="C19" s="291">
        <f>1.075*0.8*1.3</f>
        <v>1.1180000000000001</v>
      </c>
      <c r="D19" s="292" t="s">
        <v>89</v>
      </c>
      <c r="E19" s="293"/>
      <c r="F19" s="301">
        <f t="shared" si="10"/>
        <v>0</v>
      </c>
      <c r="G19" s="293">
        <f>노임단가!$K$35</f>
        <v>238447</v>
      </c>
      <c r="H19" s="301">
        <f>TRUNC(G19*C19,1)</f>
        <v>266583.7</v>
      </c>
      <c r="I19" s="293"/>
      <c r="J19" s="301">
        <f t="shared" si="11"/>
        <v>0</v>
      </c>
      <c r="K19" s="293">
        <f t="shared" si="12"/>
        <v>238447</v>
      </c>
      <c r="L19" s="301">
        <f t="shared" si="13"/>
        <v>266583.7</v>
      </c>
      <c r="M19" s="295"/>
      <c r="O19" s="297"/>
      <c r="P19" s="297"/>
      <c r="Q19" s="297"/>
      <c r="R19" s="297"/>
      <c r="S19" s="297"/>
      <c r="T19" s="297"/>
      <c r="U19" s="298"/>
      <c r="V19" s="297"/>
      <c r="W19" s="297"/>
      <c r="X19" s="297"/>
      <c r="Y19" s="297"/>
      <c r="Z19" s="297"/>
    </row>
    <row r="20" spans="1:26" s="296" customFormat="1" ht="18" customHeight="1">
      <c r="A20" s="299" t="s">
        <v>267</v>
      </c>
      <c r="B20" s="300" t="s">
        <v>1538</v>
      </c>
      <c r="C20" s="291">
        <f>0.36*0.8*1.3</f>
        <v>0.37440000000000001</v>
      </c>
      <c r="D20" s="292" t="s">
        <v>89</v>
      </c>
      <c r="E20" s="293"/>
      <c r="F20" s="301">
        <f t="shared" si="10"/>
        <v>0</v>
      </c>
      <c r="G20" s="293">
        <f>보통인부</f>
        <v>172698</v>
      </c>
      <c r="H20" s="301">
        <f>TRUNC(G20*C20,1)</f>
        <v>64658.1</v>
      </c>
      <c r="I20" s="293"/>
      <c r="J20" s="301">
        <f t="shared" si="11"/>
        <v>0</v>
      </c>
      <c r="K20" s="293">
        <f t="shared" si="12"/>
        <v>172698</v>
      </c>
      <c r="L20" s="301">
        <f t="shared" si="13"/>
        <v>64658.1</v>
      </c>
      <c r="M20" s="295"/>
      <c r="O20" s="298"/>
      <c r="P20" s="297"/>
      <c r="Q20" s="297"/>
      <c r="R20" s="297"/>
      <c r="S20" s="297"/>
      <c r="T20" s="297"/>
      <c r="U20" s="298"/>
      <c r="V20" s="297"/>
      <c r="W20" s="297"/>
      <c r="X20" s="297"/>
      <c r="Y20" s="297"/>
      <c r="Z20" s="297"/>
    </row>
    <row r="21" spans="1:26" s="296" customFormat="1" ht="18" customHeight="1">
      <c r="A21" s="299" t="s">
        <v>1337</v>
      </c>
      <c r="B21" s="303" t="s">
        <v>1338</v>
      </c>
      <c r="C21" s="291">
        <v>0.03</v>
      </c>
      <c r="D21" s="292" t="s">
        <v>1339</v>
      </c>
      <c r="E21" s="293"/>
      <c r="F21" s="301">
        <f t="shared" si="10"/>
        <v>0</v>
      </c>
      <c r="G21" s="293"/>
      <c r="H21" s="301">
        <f t="shared" ref="H21" si="14">TRUNC(G21*C21,1)</f>
        <v>0</v>
      </c>
      <c r="I21" s="293">
        <f>H18+H19+H20</f>
        <v>356697.8</v>
      </c>
      <c r="J21" s="301">
        <f t="shared" si="11"/>
        <v>10700.9</v>
      </c>
      <c r="K21" s="293">
        <f t="shared" si="12"/>
        <v>356697.8</v>
      </c>
      <c r="L21" s="301">
        <f t="shared" si="13"/>
        <v>10700.9</v>
      </c>
      <c r="M21" s="295"/>
      <c r="O21" s="298"/>
      <c r="P21" s="297"/>
      <c r="Q21" s="297"/>
      <c r="R21" s="297"/>
      <c r="S21" s="297"/>
      <c r="T21" s="297"/>
      <c r="U21" s="298"/>
      <c r="V21" s="297"/>
      <c r="W21" s="297"/>
      <c r="X21" s="297"/>
      <c r="Y21" s="297"/>
      <c r="Z21" s="297"/>
    </row>
    <row r="22" spans="1:26" s="309" customFormat="1" ht="18" customHeight="1">
      <c r="A22" s="304"/>
      <c r="B22" s="305"/>
      <c r="C22" s="306"/>
      <c r="D22" s="307"/>
      <c r="E22" s="308"/>
      <c r="F22" s="307"/>
      <c r="G22" s="293"/>
      <c r="H22" s="307"/>
      <c r="I22" s="308"/>
      <c r="J22" s="307"/>
      <c r="K22" s="308"/>
      <c r="L22" s="307"/>
      <c r="M22" s="295"/>
      <c r="Q22" s="310"/>
      <c r="R22" s="311"/>
      <c r="T22" s="310"/>
      <c r="U22" s="311"/>
    </row>
    <row r="23" spans="1:26" s="296" customFormat="1" ht="18" customHeight="1">
      <c r="A23" s="290" t="s">
        <v>1516</v>
      </c>
      <c r="B23" s="291" t="s">
        <v>1480</v>
      </c>
      <c r="C23" s="291">
        <v>1</v>
      </c>
      <c r="D23" s="292" t="s">
        <v>1333</v>
      </c>
      <c r="E23" s="293"/>
      <c r="F23" s="294">
        <f>TRUNC(F24+F25+F26+F27+F28,0)</f>
        <v>5923</v>
      </c>
      <c r="G23" s="293"/>
      <c r="H23" s="294">
        <f>TRUNC(H24+H25+H26+H27+H28,0)</f>
        <v>112239</v>
      </c>
      <c r="I23" s="293"/>
      <c r="J23" s="294">
        <f>TRUNC(J24+J25+J26+J27+J28,0)</f>
        <v>23581</v>
      </c>
      <c r="K23" s="293"/>
      <c r="L23" s="294">
        <f>F23+H23+J23</f>
        <v>141743</v>
      </c>
      <c r="M23" s="295" t="s">
        <v>1473</v>
      </c>
      <c r="O23" s="297"/>
      <c r="P23" s="297"/>
      <c r="Q23" s="297"/>
      <c r="R23" s="297"/>
      <c r="S23" s="297"/>
      <c r="T23" s="297"/>
      <c r="U23" s="298"/>
      <c r="V23" s="297"/>
      <c r="W23" s="297"/>
      <c r="X23" s="297"/>
      <c r="Y23" s="297"/>
      <c r="Z23" s="297"/>
    </row>
    <row r="24" spans="1:26" s="296" customFormat="1" ht="18" customHeight="1">
      <c r="A24" s="299" t="s">
        <v>1334</v>
      </c>
      <c r="B24" s="300" t="s">
        <v>1545</v>
      </c>
      <c r="C24" s="291">
        <f>0.03*0.8</f>
        <v>2.4E-2</v>
      </c>
      <c r="D24" s="292" t="s">
        <v>89</v>
      </c>
      <c r="E24" s="293"/>
      <c r="F24" s="301">
        <f t="shared" ref="F24:F28" si="15">TRUNC(E24*C24,1)</f>
        <v>0</v>
      </c>
      <c r="G24" s="293">
        <f>노임단가!$K$34</f>
        <v>326359</v>
      </c>
      <c r="H24" s="301">
        <f>TRUNC(G24*C24,1)</f>
        <v>7832.6</v>
      </c>
      <c r="I24" s="293"/>
      <c r="J24" s="301">
        <f t="shared" ref="J24:J28" si="16">TRUNC(I24*C24,1)</f>
        <v>0</v>
      </c>
      <c r="K24" s="293">
        <f t="shared" ref="K24:K28" si="17">E24+G24+I24</f>
        <v>326359</v>
      </c>
      <c r="L24" s="301">
        <f t="shared" ref="L24:L28" si="18">F24+H24+J24</f>
        <v>7832.6</v>
      </c>
      <c r="M24" s="295" t="s">
        <v>3</v>
      </c>
      <c r="O24" s="302"/>
      <c r="P24" s="297"/>
      <c r="Q24" s="297"/>
      <c r="R24" s="297"/>
      <c r="S24" s="297"/>
      <c r="T24" s="297"/>
      <c r="U24" s="298"/>
      <c r="V24" s="297"/>
      <c r="W24" s="297"/>
      <c r="X24" s="297"/>
      <c r="Y24" s="297"/>
      <c r="Z24" s="297"/>
    </row>
    <row r="25" spans="1:26" s="296" customFormat="1" ht="18" customHeight="1">
      <c r="A25" s="299" t="s">
        <v>1335</v>
      </c>
      <c r="B25" s="300" t="s">
        <v>1546</v>
      </c>
      <c r="C25" s="291">
        <f>0.3*0.8</f>
        <v>0.24</v>
      </c>
      <c r="D25" s="292" t="s">
        <v>89</v>
      </c>
      <c r="E25" s="293"/>
      <c r="F25" s="301">
        <f t="shared" si="15"/>
        <v>0</v>
      </c>
      <c r="G25" s="293">
        <f>노임단가!$K$35</f>
        <v>238447</v>
      </c>
      <c r="H25" s="301">
        <f>TRUNC(G25*C25,1)</f>
        <v>57227.199999999997</v>
      </c>
      <c r="I25" s="293"/>
      <c r="J25" s="301">
        <f t="shared" si="16"/>
        <v>0</v>
      </c>
      <c r="K25" s="293">
        <f t="shared" si="17"/>
        <v>238447</v>
      </c>
      <c r="L25" s="301">
        <f t="shared" si="18"/>
        <v>57227.199999999997</v>
      </c>
      <c r="M25" s="295"/>
      <c r="O25" s="297"/>
      <c r="P25" s="297"/>
      <c r="Q25" s="297"/>
      <c r="R25" s="297"/>
      <c r="S25" s="297"/>
      <c r="T25" s="297"/>
      <c r="U25" s="298"/>
      <c r="V25" s="297"/>
      <c r="W25" s="297"/>
      <c r="X25" s="297"/>
      <c r="Y25" s="297"/>
      <c r="Z25" s="297"/>
    </row>
    <row r="26" spans="1:26" s="296" customFormat="1" ht="18" customHeight="1">
      <c r="A26" s="299" t="s">
        <v>267</v>
      </c>
      <c r="B26" s="300" t="s">
        <v>1547</v>
      </c>
      <c r="C26" s="291">
        <f>0.133*0.8</f>
        <v>0.10640000000000001</v>
      </c>
      <c r="D26" s="292" t="s">
        <v>89</v>
      </c>
      <c r="E26" s="293"/>
      <c r="F26" s="301">
        <f t="shared" si="15"/>
        <v>0</v>
      </c>
      <c r="G26" s="293">
        <f>보통인부</f>
        <v>172698</v>
      </c>
      <c r="H26" s="301">
        <f>TRUNC(G26*C26,1)</f>
        <v>18375</v>
      </c>
      <c r="I26" s="293"/>
      <c r="J26" s="301">
        <f t="shared" si="16"/>
        <v>0</v>
      </c>
      <c r="K26" s="293">
        <f t="shared" si="17"/>
        <v>172698</v>
      </c>
      <c r="L26" s="301">
        <f t="shared" si="18"/>
        <v>18375</v>
      </c>
      <c r="M26" s="295"/>
      <c r="O26" s="298"/>
      <c r="P26" s="297"/>
      <c r="Q26" s="297"/>
      <c r="R26" s="297"/>
      <c r="S26" s="297"/>
      <c r="T26" s="297"/>
      <c r="U26" s="298"/>
      <c r="V26" s="297"/>
      <c r="W26" s="297"/>
      <c r="X26" s="297"/>
      <c r="Y26" s="297"/>
      <c r="Z26" s="297"/>
    </row>
    <row r="27" spans="1:26" s="296" customFormat="1" ht="18" customHeight="1">
      <c r="A27" s="312" t="s">
        <v>1529</v>
      </c>
      <c r="B27" s="313" t="s">
        <v>1548</v>
      </c>
      <c r="C27" s="314">
        <f>0.72*0.8</f>
        <v>0.57599999999999996</v>
      </c>
      <c r="D27" s="315" t="s">
        <v>1518</v>
      </c>
      <c r="E27" s="316">
        <f>건설기계목록!$E$6</f>
        <v>10283</v>
      </c>
      <c r="F27" s="301">
        <f>TRUNC(E27*C27,1)</f>
        <v>5923</v>
      </c>
      <c r="G27" s="316">
        <f>건설기계목록!$F$6</f>
        <v>50008</v>
      </c>
      <c r="H27" s="301">
        <f>TRUNC(G27*C27,1)</f>
        <v>28804.6</v>
      </c>
      <c r="I27" s="316">
        <f>건설기계목록!$G$6</f>
        <v>36594</v>
      </c>
      <c r="J27" s="301">
        <f>TRUNC(I27*C27,1)</f>
        <v>21078.1</v>
      </c>
      <c r="K27" s="293">
        <f t="shared" ref="K27" si="19">E27+G27+I27</f>
        <v>96885</v>
      </c>
      <c r="L27" s="301">
        <f t="shared" ref="L27" si="20">F27+H27+J27</f>
        <v>55805.7</v>
      </c>
      <c r="M27" s="317"/>
      <c r="O27" s="298"/>
      <c r="P27" s="297"/>
      <c r="Q27" s="297"/>
      <c r="R27" s="297"/>
      <c r="S27" s="297"/>
      <c r="T27" s="297"/>
      <c r="U27" s="298"/>
      <c r="V27" s="297"/>
      <c r="W27" s="297"/>
      <c r="X27" s="297"/>
      <c r="Y27" s="297"/>
      <c r="Z27" s="297"/>
    </row>
    <row r="28" spans="1:26" s="296" customFormat="1" ht="18" customHeight="1">
      <c r="A28" s="299" t="s">
        <v>1337</v>
      </c>
      <c r="B28" s="318" t="s">
        <v>1338</v>
      </c>
      <c r="C28" s="291">
        <v>0.03</v>
      </c>
      <c r="D28" s="292" t="s">
        <v>1339</v>
      </c>
      <c r="E28" s="293"/>
      <c r="F28" s="301">
        <f t="shared" si="15"/>
        <v>0</v>
      </c>
      <c r="G28" s="293"/>
      <c r="H28" s="301">
        <f t="shared" ref="H28" si="21">TRUNC(G28*C28,1)</f>
        <v>0</v>
      </c>
      <c r="I28" s="293">
        <f>H24+H25+H26</f>
        <v>83434.799999999988</v>
      </c>
      <c r="J28" s="301">
        <f t="shared" si="16"/>
        <v>2503</v>
      </c>
      <c r="K28" s="293">
        <f t="shared" si="17"/>
        <v>83434.799999999988</v>
      </c>
      <c r="L28" s="301">
        <f t="shared" si="18"/>
        <v>2503</v>
      </c>
      <c r="M28" s="295"/>
      <c r="O28" s="298"/>
      <c r="P28" s="297"/>
      <c r="Q28" s="297"/>
      <c r="R28" s="297"/>
      <c r="S28" s="297"/>
      <c r="T28" s="297"/>
      <c r="U28" s="298"/>
      <c r="V28" s="297"/>
      <c r="W28" s="297"/>
      <c r="X28" s="297"/>
      <c r="Y28" s="297"/>
      <c r="Z28" s="297"/>
    </row>
    <row r="29" spans="1:26" s="309" customFormat="1" ht="18" customHeight="1">
      <c r="A29" s="304"/>
      <c r="B29" s="319"/>
      <c r="C29" s="306"/>
      <c r="D29" s="307"/>
      <c r="E29" s="308"/>
      <c r="F29" s="307"/>
      <c r="G29" s="293"/>
      <c r="H29" s="307"/>
      <c r="I29" s="308"/>
      <c r="J29" s="307"/>
      <c r="K29" s="308"/>
      <c r="L29" s="307"/>
      <c r="M29" s="295"/>
      <c r="Q29" s="310"/>
      <c r="R29" s="311"/>
      <c r="T29" s="310"/>
      <c r="U29" s="311"/>
    </row>
    <row r="30" spans="1:26" s="296" customFormat="1" ht="18" customHeight="1">
      <c r="A30" s="290" t="s">
        <v>1520</v>
      </c>
      <c r="B30" s="291" t="s">
        <v>1478</v>
      </c>
      <c r="C30" s="291">
        <v>1</v>
      </c>
      <c r="D30" s="292" t="s">
        <v>1333</v>
      </c>
      <c r="E30" s="293"/>
      <c r="F30" s="294">
        <f>TRUNC(F31+F32+F33+F34+F35,0)</f>
        <v>7321</v>
      </c>
      <c r="G30" s="293"/>
      <c r="H30" s="294">
        <f>TRUNC(H31+H32+H33+H34+H35,0)</f>
        <v>199031</v>
      </c>
      <c r="I30" s="293"/>
      <c r="J30" s="294">
        <f>TRUNC(J31+J32+J33+J34+J35,0)</f>
        <v>30957</v>
      </c>
      <c r="K30" s="293"/>
      <c r="L30" s="294">
        <f>F30+H30+J30</f>
        <v>237309</v>
      </c>
      <c r="M30" s="295" t="s">
        <v>1473</v>
      </c>
      <c r="O30" s="297"/>
      <c r="P30" s="297"/>
      <c r="Q30" s="297"/>
      <c r="R30" s="297"/>
      <c r="S30" s="297"/>
      <c r="T30" s="297"/>
      <c r="U30" s="298"/>
      <c r="V30" s="297"/>
      <c r="W30" s="297"/>
      <c r="X30" s="297"/>
      <c r="Y30" s="297"/>
      <c r="Z30" s="297"/>
    </row>
    <row r="31" spans="1:26" s="296" customFormat="1" ht="18" customHeight="1">
      <c r="A31" s="299" t="s">
        <v>1334</v>
      </c>
      <c r="B31" s="300" t="s">
        <v>1549</v>
      </c>
      <c r="C31" s="291">
        <f>0.045*0.8</f>
        <v>3.5999999999999997E-2</v>
      </c>
      <c r="D31" s="292" t="s">
        <v>89</v>
      </c>
      <c r="E31" s="293"/>
      <c r="F31" s="301">
        <f t="shared" ref="F31:F35" si="22">TRUNC(E31*C31,1)</f>
        <v>0</v>
      </c>
      <c r="G31" s="293">
        <f>노임단가!$K$34</f>
        <v>326359</v>
      </c>
      <c r="H31" s="301">
        <f>TRUNC(G31*C31,1)</f>
        <v>11748.9</v>
      </c>
      <c r="I31" s="293"/>
      <c r="J31" s="301">
        <f t="shared" ref="J31:J35" si="23">TRUNC(I31*C31,1)</f>
        <v>0</v>
      </c>
      <c r="K31" s="293">
        <f t="shared" ref="K31:K35" si="24">E31+G31+I31</f>
        <v>326359</v>
      </c>
      <c r="L31" s="301">
        <f t="shared" ref="L31:L35" si="25">F31+H31+J31</f>
        <v>11748.9</v>
      </c>
      <c r="M31" s="295" t="s">
        <v>3</v>
      </c>
      <c r="O31" s="302"/>
      <c r="P31" s="297"/>
      <c r="Q31" s="297"/>
      <c r="R31" s="297"/>
      <c r="S31" s="297"/>
      <c r="T31" s="297"/>
      <c r="U31" s="298"/>
      <c r="V31" s="297"/>
      <c r="W31" s="297"/>
      <c r="X31" s="297"/>
      <c r="Y31" s="297"/>
      <c r="Z31" s="297"/>
    </row>
    <row r="32" spans="1:26" s="296" customFormat="1" ht="18" customHeight="1">
      <c r="A32" s="299" t="s">
        <v>1335</v>
      </c>
      <c r="B32" s="300" t="s">
        <v>1550</v>
      </c>
      <c r="C32" s="291">
        <f>0.63*0.8</f>
        <v>0.504</v>
      </c>
      <c r="D32" s="292" t="s">
        <v>89</v>
      </c>
      <c r="E32" s="293"/>
      <c r="F32" s="301">
        <f t="shared" si="22"/>
        <v>0</v>
      </c>
      <c r="G32" s="293">
        <f>노임단가!$K$35</f>
        <v>238447</v>
      </c>
      <c r="H32" s="301">
        <f>TRUNC(G32*C32,1)</f>
        <v>120177.2</v>
      </c>
      <c r="I32" s="293"/>
      <c r="J32" s="301">
        <f t="shared" si="23"/>
        <v>0</v>
      </c>
      <c r="K32" s="293">
        <f t="shared" si="24"/>
        <v>238447</v>
      </c>
      <c r="L32" s="301">
        <f t="shared" si="25"/>
        <v>120177.2</v>
      </c>
      <c r="M32" s="295"/>
      <c r="O32" s="297"/>
      <c r="P32" s="297"/>
      <c r="Q32" s="297"/>
      <c r="R32" s="297"/>
      <c r="S32" s="297"/>
      <c r="T32" s="297"/>
      <c r="U32" s="298"/>
      <c r="V32" s="297"/>
      <c r="W32" s="297"/>
      <c r="X32" s="297"/>
      <c r="Y32" s="297"/>
      <c r="Z32" s="297"/>
    </row>
    <row r="33" spans="1:128" s="296" customFormat="1" ht="18" customHeight="1">
      <c r="A33" s="299" t="s">
        <v>267</v>
      </c>
      <c r="B33" s="300" t="s">
        <v>1551</v>
      </c>
      <c r="C33" s="291">
        <f>0.228*0.8</f>
        <v>0.18240000000000001</v>
      </c>
      <c r="D33" s="292" t="s">
        <v>89</v>
      </c>
      <c r="E33" s="293"/>
      <c r="F33" s="301">
        <f t="shared" si="22"/>
        <v>0</v>
      </c>
      <c r="G33" s="293">
        <f>보통인부</f>
        <v>172698</v>
      </c>
      <c r="H33" s="301">
        <f>TRUNC(G33*C33,1)</f>
        <v>31500.1</v>
      </c>
      <c r="I33" s="293"/>
      <c r="J33" s="301">
        <f t="shared" si="23"/>
        <v>0</v>
      </c>
      <c r="K33" s="293">
        <f t="shared" si="24"/>
        <v>172698</v>
      </c>
      <c r="L33" s="301">
        <f t="shared" si="25"/>
        <v>31500.1</v>
      </c>
      <c r="M33" s="295"/>
      <c r="O33" s="298"/>
      <c r="P33" s="297"/>
      <c r="Q33" s="297"/>
      <c r="R33" s="297"/>
      <c r="S33" s="297"/>
      <c r="T33" s="297"/>
      <c r="U33" s="298"/>
      <c r="V33" s="297"/>
      <c r="W33" s="297"/>
      <c r="X33" s="297"/>
      <c r="Y33" s="297"/>
      <c r="Z33" s="297"/>
    </row>
    <row r="34" spans="1:128" s="296" customFormat="1" ht="18" customHeight="1">
      <c r="A34" s="312" t="s">
        <v>1529</v>
      </c>
      <c r="B34" s="313" t="s">
        <v>1552</v>
      </c>
      <c r="C34" s="314">
        <f>0.89*0.8</f>
        <v>0.71200000000000008</v>
      </c>
      <c r="D34" s="315" t="s">
        <v>1518</v>
      </c>
      <c r="E34" s="316">
        <f>건설기계목록!$E$6</f>
        <v>10283</v>
      </c>
      <c r="F34" s="301">
        <f>TRUNC(E34*C34,1)</f>
        <v>7321.4</v>
      </c>
      <c r="G34" s="316">
        <f>건설기계목록!$F$6</f>
        <v>50008</v>
      </c>
      <c r="H34" s="301">
        <f>TRUNC(G34*C34,1)</f>
        <v>35605.599999999999</v>
      </c>
      <c r="I34" s="316">
        <f>건설기계목록!$G$6</f>
        <v>36594</v>
      </c>
      <c r="J34" s="301">
        <f>TRUNC(I34*C34,1)</f>
        <v>26054.9</v>
      </c>
      <c r="K34" s="293">
        <f t="shared" si="24"/>
        <v>96885</v>
      </c>
      <c r="L34" s="301">
        <f t="shared" si="25"/>
        <v>68981.899999999994</v>
      </c>
      <c r="M34" s="317"/>
      <c r="O34" s="298"/>
      <c r="P34" s="297"/>
      <c r="Q34" s="297"/>
      <c r="R34" s="297"/>
      <c r="S34" s="297"/>
      <c r="T34" s="297"/>
      <c r="U34" s="298"/>
      <c r="V34" s="297"/>
      <c r="W34" s="297"/>
      <c r="X34" s="297"/>
      <c r="Y34" s="297"/>
      <c r="Z34" s="297"/>
    </row>
    <row r="35" spans="1:128" s="296" customFormat="1" ht="18" customHeight="1">
      <c r="A35" s="299" t="s">
        <v>1337</v>
      </c>
      <c r="B35" s="318" t="s">
        <v>1338</v>
      </c>
      <c r="C35" s="291">
        <v>0.03</v>
      </c>
      <c r="D35" s="292" t="s">
        <v>1339</v>
      </c>
      <c r="E35" s="293"/>
      <c r="F35" s="301">
        <f t="shared" si="22"/>
        <v>0</v>
      </c>
      <c r="G35" s="293"/>
      <c r="H35" s="301">
        <f t="shared" ref="H35" si="26">TRUNC(G35*C35,1)</f>
        <v>0</v>
      </c>
      <c r="I35" s="293">
        <f>H31+H32+H33</f>
        <v>163426.20000000001</v>
      </c>
      <c r="J35" s="301">
        <f t="shared" si="23"/>
        <v>4902.7</v>
      </c>
      <c r="K35" s="293">
        <f t="shared" si="24"/>
        <v>163426.20000000001</v>
      </c>
      <c r="L35" s="301">
        <f t="shared" si="25"/>
        <v>4902.7</v>
      </c>
      <c r="M35" s="295"/>
      <c r="O35" s="298"/>
      <c r="P35" s="297"/>
      <c r="Q35" s="297"/>
      <c r="R35" s="297"/>
      <c r="S35" s="297"/>
      <c r="T35" s="297"/>
      <c r="U35" s="298"/>
      <c r="V35" s="297"/>
      <c r="W35" s="297"/>
      <c r="X35" s="297"/>
      <c r="Y35" s="297"/>
      <c r="Z35" s="297"/>
    </row>
    <row r="36" spans="1:128" s="309" customFormat="1" ht="18" customHeight="1">
      <c r="A36" s="304"/>
      <c r="B36" s="319"/>
      <c r="C36" s="306"/>
      <c r="D36" s="307"/>
      <c r="E36" s="308"/>
      <c r="F36" s="307"/>
      <c r="G36" s="293"/>
      <c r="H36" s="307"/>
      <c r="I36" s="308"/>
      <c r="J36" s="307"/>
      <c r="K36" s="308"/>
      <c r="L36" s="307"/>
      <c r="M36" s="295"/>
      <c r="Q36" s="310"/>
      <c r="R36" s="311"/>
      <c r="T36" s="310"/>
      <c r="U36" s="311"/>
    </row>
    <row r="37" spans="1:128" s="296" customFormat="1" ht="18" customHeight="1">
      <c r="A37" s="290" t="s">
        <v>1521</v>
      </c>
      <c r="B37" s="291" t="s">
        <v>1476</v>
      </c>
      <c r="C37" s="291">
        <v>1</v>
      </c>
      <c r="D37" s="292" t="s">
        <v>1333</v>
      </c>
      <c r="E37" s="293"/>
      <c r="F37" s="294">
        <f>TRUNC(F38+F39+F40+F41+F42,0)</f>
        <v>16864</v>
      </c>
      <c r="G37" s="293"/>
      <c r="H37" s="294">
        <f>TRUNC(H38+H39+H40+H41+H42,0)</f>
        <v>356396</v>
      </c>
      <c r="I37" s="293"/>
      <c r="J37" s="294">
        <f>TRUNC(J38+J39+J40+J41+J42,0)</f>
        <v>68245</v>
      </c>
      <c r="K37" s="293"/>
      <c r="L37" s="294">
        <f>F37+H37+J37</f>
        <v>441505</v>
      </c>
      <c r="M37" s="295" t="s">
        <v>1473</v>
      </c>
      <c r="O37" s="297"/>
      <c r="P37" s="297"/>
      <c r="Q37" s="297"/>
      <c r="R37" s="297"/>
      <c r="S37" s="297"/>
      <c r="T37" s="297"/>
      <c r="U37" s="298"/>
      <c r="V37" s="297"/>
      <c r="W37" s="297"/>
      <c r="X37" s="297"/>
      <c r="Y37" s="297"/>
      <c r="Z37" s="297"/>
    </row>
    <row r="38" spans="1:128" s="296" customFormat="1" ht="18" customHeight="1">
      <c r="A38" s="299" t="s">
        <v>1334</v>
      </c>
      <c r="B38" s="300" t="s">
        <v>1539</v>
      </c>
      <c r="C38" s="291">
        <f>0.075*0.8</f>
        <v>0.06</v>
      </c>
      <c r="D38" s="292" t="s">
        <v>89</v>
      </c>
      <c r="E38" s="293"/>
      <c r="F38" s="301">
        <f t="shared" ref="F38:F42" si="27">TRUNC(E38*C38,1)</f>
        <v>0</v>
      </c>
      <c r="G38" s="293">
        <f>노임단가!$K$34</f>
        <v>326359</v>
      </c>
      <c r="H38" s="301">
        <f>TRUNC(G38*C38,1)</f>
        <v>19581.5</v>
      </c>
      <c r="I38" s="293"/>
      <c r="J38" s="301">
        <f t="shared" ref="J38:J42" si="28">TRUNC(I38*C38,1)</f>
        <v>0</v>
      </c>
      <c r="K38" s="293">
        <f t="shared" ref="K38:K42" si="29">E38+G38+I38</f>
        <v>326359</v>
      </c>
      <c r="L38" s="301">
        <f t="shared" ref="L38:L42" si="30">F38+H38+J38</f>
        <v>19581.5</v>
      </c>
      <c r="M38" s="295" t="s">
        <v>3</v>
      </c>
      <c r="O38" s="302"/>
      <c r="P38" s="297"/>
      <c r="Q38" s="297"/>
      <c r="R38" s="297"/>
      <c r="S38" s="297"/>
      <c r="T38" s="297"/>
      <c r="U38" s="298"/>
      <c r="V38" s="297"/>
      <c r="W38" s="297"/>
      <c r="X38" s="297"/>
      <c r="Y38" s="297"/>
      <c r="Z38" s="297"/>
    </row>
    <row r="39" spans="1:128" s="296" customFormat="1" ht="18" customHeight="1">
      <c r="A39" s="299" t="s">
        <v>1335</v>
      </c>
      <c r="B39" s="300" t="s">
        <v>1540</v>
      </c>
      <c r="C39" s="291">
        <f>1.075*0.8</f>
        <v>0.86</v>
      </c>
      <c r="D39" s="292" t="s">
        <v>89</v>
      </c>
      <c r="E39" s="293"/>
      <c r="F39" s="301">
        <f t="shared" si="27"/>
        <v>0</v>
      </c>
      <c r="G39" s="293">
        <f>노임단가!$K$35</f>
        <v>238447</v>
      </c>
      <c r="H39" s="301">
        <f>TRUNC(G39*C39,1)</f>
        <v>205064.4</v>
      </c>
      <c r="I39" s="293"/>
      <c r="J39" s="301">
        <f t="shared" si="28"/>
        <v>0</v>
      </c>
      <c r="K39" s="293">
        <f t="shared" si="29"/>
        <v>238447</v>
      </c>
      <c r="L39" s="301">
        <f t="shared" si="30"/>
        <v>205064.4</v>
      </c>
      <c r="M39" s="295"/>
      <c r="O39" s="297"/>
      <c r="P39" s="297"/>
      <c r="Q39" s="297"/>
      <c r="R39" s="297"/>
      <c r="S39" s="297"/>
      <c r="T39" s="297"/>
      <c r="U39" s="298"/>
      <c r="V39" s="297"/>
      <c r="W39" s="297"/>
      <c r="X39" s="297"/>
      <c r="Y39" s="297"/>
      <c r="Z39" s="297"/>
    </row>
    <row r="40" spans="1:128" s="296" customFormat="1" ht="18" customHeight="1">
      <c r="A40" s="299" t="s">
        <v>267</v>
      </c>
      <c r="B40" s="300" t="s">
        <v>1541</v>
      </c>
      <c r="C40" s="291">
        <f>0.36*0.8</f>
        <v>0.28799999999999998</v>
      </c>
      <c r="D40" s="292" t="s">
        <v>89</v>
      </c>
      <c r="E40" s="293"/>
      <c r="F40" s="301">
        <f t="shared" si="27"/>
        <v>0</v>
      </c>
      <c r="G40" s="293">
        <f>보통인부</f>
        <v>172698</v>
      </c>
      <c r="H40" s="301">
        <f>TRUNC(G40*C40,1)</f>
        <v>49737</v>
      </c>
      <c r="I40" s="293"/>
      <c r="J40" s="301">
        <f t="shared" si="28"/>
        <v>0</v>
      </c>
      <c r="K40" s="293">
        <f t="shared" si="29"/>
        <v>172698</v>
      </c>
      <c r="L40" s="301">
        <f t="shared" si="30"/>
        <v>49737</v>
      </c>
      <c r="M40" s="295"/>
      <c r="O40" s="298"/>
      <c r="P40" s="297"/>
      <c r="Q40" s="297"/>
      <c r="R40" s="297"/>
      <c r="S40" s="297"/>
      <c r="T40" s="297"/>
      <c r="U40" s="298"/>
      <c r="V40" s="297"/>
      <c r="W40" s="297"/>
      <c r="X40" s="297"/>
      <c r="Y40" s="297"/>
      <c r="Z40" s="297"/>
    </row>
    <row r="41" spans="1:128" s="296" customFormat="1" ht="18" customHeight="1">
      <c r="A41" s="312" t="s">
        <v>1529</v>
      </c>
      <c r="B41" s="313" t="s">
        <v>1553</v>
      </c>
      <c r="C41" s="314">
        <f>2.05*0.8</f>
        <v>1.64</v>
      </c>
      <c r="D41" s="315" t="s">
        <v>1518</v>
      </c>
      <c r="E41" s="316">
        <f>건설기계목록!$E$6</f>
        <v>10283</v>
      </c>
      <c r="F41" s="301">
        <f>TRUNC(E41*C41,1)</f>
        <v>16864.099999999999</v>
      </c>
      <c r="G41" s="316">
        <f>건설기계목록!$F$6</f>
        <v>50008</v>
      </c>
      <c r="H41" s="301">
        <f>TRUNC(G41*C41,1)</f>
        <v>82013.100000000006</v>
      </c>
      <c r="I41" s="316">
        <f>건설기계목록!$G$6</f>
        <v>36594</v>
      </c>
      <c r="J41" s="301">
        <f>TRUNC(I41*C41,1)</f>
        <v>60014.1</v>
      </c>
      <c r="K41" s="293">
        <f t="shared" si="29"/>
        <v>96885</v>
      </c>
      <c r="L41" s="301">
        <f t="shared" si="30"/>
        <v>158891.30000000002</v>
      </c>
      <c r="M41" s="317"/>
      <c r="O41" s="298"/>
      <c r="P41" s="297"/>
      <c r="Q41" s="297"/>
      <c r="R41" s="297"/>
      <c r="S41" s="297"/>
      <c r="T41" s="297"/>
      <c r="U41" s="298"/>
      <c r="V41" s="297"/>
      <c r="W41" s="297"/>
      <c r="X41" s="297"/>
      <c r="Y41" s="297"/>
      <c r="Z41" s="297"/>
    </row>
    <row r="42" spans="1:128" s="296" customFormat="1" ht="18" customHeight="1">
      <c r="A42" s="299" t="s">
        <v>1337</v>
      </c>
      <c r="B42" s="318" t="s">
        <v>1338</v>
      </c>
      <c r="C42" s="291">
        <v>0.03</v>
      </c>
      <c r="D42" s="292" t="s">
        <v>1339</v>
      </c>
      <c r="E42" s="293"/>
      <c r="F42" s="301">
        <f t="shared" si="27"/>
        <v>0</v>
      </c>
      <c r="G42" s="293"/>
      <c r="H42" s="301">
        <f t="shared" ref="H42" si="31">TRUNC(G42*C42,1)</f>
        <v>0</v>
      </c>
      <c r="I42" s="293">
        <f>H38+H39+H40</f>
        <v>274382.90000000002</v>
      </c>
      <c r="J42" s="301">
        <f t="shared" si="28"/>
        <v>8231.4</v>
      </c>
      <c r="K42" s="293">
        <f t="shared" si="29"/>
        <v>274382.90000000002</v>
      </c>
      <c r="L42" s="301">
        <f t="shared" si="30"/>
        <v>8231.4</v>
      </c>
      <c r="M42" s="295"/>
      <c r="O42" s="298"/>
      <c r="P42" s="297"/>
      <c r="Q42" s="297"/>
      <c r="R42" s="297"/>
      <c r="S42" s="297"/>
      <c r="T42" s="297"/>
      <c r="U42" s="298"/>
      <c r="V42" s="297"/>
      <c r="W42" s="297"/>
      <c r="X42" s="297"/>
      <c r="Y42" s="297"/>
      <c r="Z42" s="297"/>
    </row>
    <row r="43" spans="1:128" s="309" customFormat="1" ht="18" customHeight="1">
      <c r="A43" s="304"/>
      <c r="B43" s="305"/>
      <c r="C43" s="306"/>
      <c r="D43" s="307"/>
      <c r="E43" s="308"/>
      <c r="F43" s="307"/>
      <c r="G43" s="293"/>
      <c r="H43" s="307"/>
      <c r="I43" s="308"/>
      <c r="J43" s="307"/>
      <c r="K43" s="308"/>
      <c r="L43" s="307"/>
      <c r="M43" s="295"/>
      <c r="Q43" s="310"/>
      <c r="R43" s="311"/>
      <c r="T43" s="310"/>
      <c r="U43" s="311"/>
    </row>
    <row r="44" spans="1:128" s="325" customFormat="1" ht="18" customHeight="1">
      <c r="A44" s="320" t="s">
        <v>1578</v>
      </c>
      <c r="B44" s="320" t="s">
        <v>1342</v>
      </c>
      <c r="C44" s="320">
        <v>1</v>
      </c>
      <c r="D44" s="306" t="s">
        <v>1343</v>
      </c>
      <c r="E44" s="321"/>
      <c r="F44" s="293">
        <f>TRUNC(F45,0)</f>
        <v>0</v>
      </c>
      <c r="G44" s="321"/>
      <c r="H44" s="293">
        <f>TRUNC(H45,0)</f>
        <v>0</v>
      </c>
      <c r="I44" s="321"/>
      <c r="J44" s="293">
        <f>TRUNC(J45,0)</f>
        <v>176930</v>
      </c>
      <c r="K44" s="293"/>
      <c r="L44" s="293">
        <f>F44+H44+J44</f>
        <v>176930</v>
      </c>
      <c r="M44" s="320"/>
      <c r="N44" s="322"/>
      <c r="O44" s="322"/>
      <c r="P44" s="322"/>
      <c r="Q44" s="323"/>
      <c r="R44" s="324"/>
      <c r="S44" s="322"/>
      <c r="T44" s="323"/>
      <c r="U44" s="324"/>
      <c r="V44" s="322"/>
      <c r="W44" s="322"/>
      <c r="X44" s="322"/>
      <c r="Y44" s="322"/>
      <c r="Z44" s="322"/>
      <c r="AA44" s="322"/>
      <c r="AB44" s="322"/>
      <c r="AC44" s="322"/>
      <c r="AD44" s="322"/>
      <c r="AE44" s="322"/>
      <c r="AF44" s="322"/>
      <c r="AG44" s="322"/>
      <c r="AH44" s="322"/>
      <c r="AI44" s="322"/>
      <c r="AJ44" s="322"/>
      <c r="AK44" s="322"/>
      <c r="AL44" s="322"/>
      <c r="AM44" s="322"/>
      <c r="AN44" s="322"/>
      <c r="AO44" s="322"/>
      <c r="AP44" s="322"/>
      <c r="AQ44" s="322"/>
      <c r="AR44" s="322"/>
      <c r="AS44" s="322"/>
      <c r="AT44" s="322"/>
      <c r="AU44" s="322"/>
      <c r="AV44" s="322"/>
      <c r="AW44" s="322"/>
      <c r="AX44" s="322"/>
      <c r="AY44" s="322"/>
      <c r="AZ44" s="322"/>
      <c r="BA44" s="322"/>
      <c r="BB44" s="322"/>
      <c r="BC44" s="322"/>
      <c r="BD44" s="322"/>
      <c r="BE44" s="322"/>
      <c r="BF44" s="322"/>
      <c r="BG44" s="322"/>
      <c r="BH44" s="322"/>
      <c r="BI44" s="322"/>
      <c r="BJ44" s="322"/>
      <c r="BK44" s="322"/>
      <c r="BL44" s="322"/>
      <c r="BM44" s="322"/>
      <c r="BN44" s="322"/>
      <c r="BO44" s="322"/>
      <c r="BP44" s="322"/>
      <c r="BQ44" s="322"/>
      <c r="BR44" s="322"/>
      <c r="BS44" s="322"/>
      <c r="BT44" s="322"/>
      <c r="BU44" s="322"/>
      <c r="BV44" s="322"/>
      <c r="BW44" s="322"/>
      <c r="BX44" s="322"/>
      <c r="BY44" s="322"/>
      <c r="BZ44" s="322"/>
      <c r="CA44" s="322"/>
      <c r="CB44" s="322"/>
      <c r="CC44" s="322"/>
      <c r="CD44" s="322"/>
      <c r="CE44" s="322"/>
      <c r="CF44" s="322"/>
      <c r="CG44" s="322"/>
      <c r="CH44" s="322"/>
      <c r="CI44" s="322"/>
      <c r="CJ44" s="322"/>
      <c r="CK44" s="322"/>
      <c r="CL44" s="322"/>
      <c r="CM44" s="322"/>
      <c r="CN44" s="322"/>
      <c r="CO44" s="322"/>
      <c r="CP44" s="322"/>
      <c r="CQ44" s="322"/>
      <c r="CR44" s="322"/>
      <c r="CS44" s="322"/>
      <c r="CT44" s="322"/>
      <c r="CU44" s="322"/>
      <c r="CV44" s="322"/>
      <c r="CW44" s="322"/>
      <c r="CX44" s="322"/>
      <c r="CY44" s="322"/>
      <c r="CZ44" s="322"/>
      <c r="DA44" s="322"/>
      <c r="DB44" s="322"/>
      <c r="DC44" s="322"/>
      <c r="DD44" s="322"/>
      <c r="DE44" s="322"/>
      <c r="DF44" s="322"/>
      <c r="DG44" s="322"/>
      <c r="DH44" s="322"/>
      <c r="DI44" s="322"/>
      <c r="DJ44" s="322"/>
      <c r="DK44" s="322"/>
      <c r="DL44" s="322"/>
      <c r="DM44" s="322" t="s">
        <v>1344</v>
      </c>
      <c r="DN44" s="322"/>
      <c r="DO44" s="322"/>
      <c r="DP44" s="322"/>
      <c r="DQ44" s="322"/>
      <c r="DR44" s="322"/>
      <c r="DS44" s="322"/>
      <c r="DT44" s="322"/>
      <c r="DU44" s="322"/>
      <c r="DV44" s="322"/>
      <c r="DW44" s="322"/>
      <c r="DX44" s="322"/>
    </row>
    <row r="45" spans="1:128" s="325" customFormat="1" ht="18" customHeight="1">
      <c r="A45" s="326" t="s">
        <v>1345</v>
      </c>
      <c r="B45" s="291" t="s">
        <v>1346</v>
      </c>
      <c r="C45" s="320">
        <v>1</v>
      </c>
      <c r="D45" s="306" t="s">
        <v>1343</v>
      </c>
      <c r="E45" s="293"/>
      <c r="F45" s="301">
        <f>TRUNC(C45*E45,0)</f>
        <v>0</v>
      </c>
      <c r="G45" s="293"/>
      <c r="H45" s="301">
        <f>TRUNC(C45*G45,0)</f>
        <v>0</v>
      </c>
      <c r="I45" s="327">
        <f>노임단가!K36</f>
        <v>176930</v>
      </c>
      <c r="J45" s="301">
        <f>TRUNC(C45*I45,0)</f>
        <v>176930</v>
      </c>
      <c r="K45" s="327">
        <f>E45+G45+I45</f>
        <v>176930</v>
      </c>
      <c r="L45" s="301">
        <f>F45+H45+J45</f>
        <v>176930</v>
      </c>
      <c r="M45" s="320" t="s">
        <v>3</v>
      </c>
      <c r="N45" s="322"/>
      <c r="O45" s="322"/>
      <c r="P45" s="322"/>
      <c r="Q45" s="323"/>
      <c r="R45" s="324"/>
      <c r="S45" s="322"/>
      <c r="T45" s="323"/>
      <c r="U45" s="324"/>
      <c r="V45" s="322"/>
      <c r="W45" s="322"/>
      <c r="X45" s="322"/>
      <c r="Y45" s="322"/>
      <c r="Z45" s="322"/>
      <c r="AA45" s="322"/>
      <c r="AB45" s="322"/>
      <c r="AC45" s="322"/>
      <c r="AD45" s="322"/>
      <c r="AE45" s="322"/>
      <c r="AF45" s="322"/>
      <c r="AG45" s="322"/>
      <c r="AH45" s="322"/>
      <c r="AI45" s="322"/>
      <c r="AJ45" s="322"/>
      <c r="AK45" s="322"/>
      <c r="AL45" s="322"/>
      <c r="AM45" s="322"/>
      <c r="AN45" s="322"/>
      <c r="AO45" s="322"/>
      <c r="AP45" s="322"/>
      <c r="AQ45" s="322"/>
      <c r="AR45" s="322"/>
      <c r="AS45" s="322"/>
      <c r="AT45" s="322"/>
      <c r="AU45" s="322"/>
      <c r="AV45" s="322"/>
      <c r="AW45" s="322"/>
      <c r="AX45" s="322"/>
      <c r="AY45" s="322"/>
      <c r="AZ45" s="322"/>
      <c r="BA45" s="322"/>
      <c r="BB45" s="322"/>
      <c r="BC45" s="322"/>
      <c r="BD45" s="322"/>
      <c r="BE45" s="322"/>
      <c r="BF45" s="322"/>
      <c r="BG45" s="322"/>
      <c r="BH45" s="322"/>
      <c r="BI45" s="322"/>
      <c r="BJ45" s="322"/>
      <c r="BK45" s="322"/>
      <c r="BL45" s="322"/>
      <c r="BM45" s="322"/>
      <c r="BN45" s="322"/>
      <c r="BO45" s="322"/>
      <c r="BP45" s="322"/>
      <c r="BQ45" s="322"/>
      <c r="BR45" s="322"/>
      <c r="BS45" s="322"/>
      <c r="BT45" s="322"/>
      <c r="BU45" s="322"/>
      <c r="BV45" s="322"/>
      <c r="BW45" s="322"/>
      <c r="BX45" s="322"/>
      <c r="BY45" s="322"/>
      <c r="BZ45" s="322"/>
      <c r="CA45" s="322"/>
      <c r="CB45" s="322"/>
      <c r="CC45" s="322"/>
      <c r="CD45" s="322"/>
      <c r="CE45" s="322"/>
      <c r="CF45" s="322"/>
      <c r="CG45" s="322"/>
      <c r="CH45" s="322"/>
      <c r="CI45" s="322"/>
      <c r="CJ45" s="322"/>
      <c r="CK45" s="322"/>
      <c r="CL45" s="322"/>
      <c r="CM45" s="322"/>
      <c r="CN45" s="322"/>
      <c r="CO45" s="322"/>
      <c r="CP45" s="322"/>
      <c r="CQ45" s="322"/>
      <c r="CR45" s="322"/>
      <c r="CS45" s="322"/>
      <c r="CT45" s="322"/>
      <c r="CU45" s="322"/>
      <c r="CV45" s="322"/>
      <c r="CW45" s="322"/>
      <c r="CX45" s="322"/>
      <c r="CY45" s="322"/>
      <c r="CZ45" s="322"/>
      <c r="DA45" s="322"/>
      <c r="DB45" s="322"/>
      <c r="DC45" s="322"/>
      <c r="DD45" s="322"/>
      <c r="DE45" s="322"/>
      <c r="DF45" s="322"/>
      <c r="DG45" s="322"/>
      <c r="DH45" s="322"/>
      <c r="DI45" s="322"/>
      <c r="DJ45" s="322"/>
      <c r="DK45" s="322"/>
      <c r="DL45" s="322"/>
      <c r="DM45" s="322" t="s">
        <v>53</v>
      </c>
      <c r="DN45" s="322" t="s">
        <v>3</v>
      </c>
      <c r="DO45" s="322"/>
      <c r="DP45" s="322"/>
      <c r="DQ45" s="322"/>
      <c r="DR45" s="322"/>
      <c r="DS45" s="322"/>
      <c r="DT45" s="322"/>
      <c r="DU45" s="322"/>
      <c r="DV45" s="322"/>
      <c r="DW45" s="322"/>
      <c r="DX45" s="322"/>
    </row>
    <row r="46" spans="1:128" s="309" customFormat="1" ht="18" customHeight="1">
      <c r="A46" s="304"/>
      <c r="B46" s="305"/>
      <c r="C46" s="306"/>
      <c r="D46" s="307"/>
      <c r="E46" s="308"/>
      <c r="F46" s="307"/>
      <c r="G46" s="293"/>
      <c r="H46" s="307"/>
      <c r="I46" s="308"/>
      <c r="J46" s="307"/>
      <c r="K46" s="308"/>
      <c r="L46" s="307"/>
      <c r="M46" s="295"/>
      <c r="Q46" s="310"/>
      <c r="R46" s="311"/>
      <c r="T46" s="310"/>
      <c r="U46" s="311"/>
    </row>
    <row r="47" spans="1:128" s="325" customFormat="1" ht="18" customHeight="1">
      <c r="A47" s="320" t="s">
        <v>1579</v>
      </c>
      <c r="B47" s="320" t="s">
        <v>1347</v>
      </c>
      <c r="C47" s="320">
        <v>1</v>
      </c>
      <c r="D47" s="306" t="s">
        <v>1343</v>
      </c>
      <c r="E47" s="321"/>
      <c r="F47" s="293">
        <f>TRUNC(F48,0)</f>
        <v>0</v>
      </c>
      <c r="G47" s="321"/>
      <c r="H47" s="293">
        <f>TRUNC(H48,0)</f>
        <v>0</v>
      </c>
      <c r="I47" s="321"/>
      <c r="J47" s="293">
        <f>TRUNC(J48,0)</f>
        <v>35386</v>
      </c>
      <c r="K47" s="293"/>
      <c r="L47" s="293">
        <f>F47+H47+J47</f>
        <v>35386</v>
      </c>
      <c r="M47" s="320"/>
      <c r="N47" s="322"/>
      <c r="O47" s="322"/>
      <c r="P47" s="322"/>
      <c r="Q47" s="323"/>
      <c r="R47" s="324"/>
      <c r="S47" s="322"/>
      <c r="T47" s="323"/>
      <c r="U47" s="324"/>
      <c r="V47" s="322"/>
      <c r="W47" s="322"/>
      <c r="X47" s="322"/>
      <c r="Y47" s="322"/>
      <c r="Z47" s="322"/>
      <c r="AA47" s="322"/>
      <c r="AB47" s="322"/>
      <c r="AC47" s="322"/>
      <c r="AD47" s="322"/>
      <c r="AE47" s="322"/>
      <c r="AF47" s="322"/>
      <c r="AG47" s="322"/>
      <c r="AH47" s="322"/>
      <c r="AI47" s="322"/>
      <c r="AJ47" s="322"/>
      <c r="AK47" s="322"/>
      <c r="AL47" s="322"/>
      <c r="AM47" s="322"/>
      <c r="AN47" s="322"/>
      <c r="AO47" s="322"/>
      <c r="AP47" s="322"/>
      <c r="AQ47" s="322"/>
      <c r="AR47" s="322"/>
      <c r="AS47" s="322"/>
      <c r="AT47" s="322"/>
      <c r="AU47" s="322"/>
      <c r="AV47" s="322"/>
      <c r="AW47" s="322"/>
      <c r="AX47" s="322"/>
      <c r="AY47" s="322"/>
      <c r="AZ47" s="322"/>
      <c r="BA47" s="322"/>
      <c r="BB47" s="322"/>
      <c r="BC47" s="322"/>
      <c r="BD47" s="322"/>
      <c r="BE47" s="322"/>
      <c r="BF47" s="322"/>
      <c r="BG47" s="322"/>
      <c r="BH47" s="322"/>
      <c r="BI47" s="322"/>
      <c r="BJ47" s="322"/>
      <c r="BK47" s="322"/>
      <c r="BL47" s="322"/>
      <c r="BM47" s="322"/>
      <c r="BN47" s="322"/>
      <c r="BO47" s="322"/>
      <c r="BP47" s="322"/>
      <c r="BQ47" s="322"/>
      <c r="BR47" s="322"/>
      <c r="BS47" s="322"/>
      <c r="BT47" s="322"/>
      <c r="BU47" s="322"/>
      <c r="BV47" s="322"/>
      <c r="BW47" s="322"/>
      <c r="BX47" s="322"/>
      <c r="BY47" s="322"/>
      <c r="BZ47" s="322"/>
      <c r="CA47" s="322"/>
      <c r="CB47" s="322"/>
      <c r="CC47" s="322"/>
      <c r="CD47" s="322"/>
      <c r="CE47" s="322"/>
      <c r="CF47" s="322"/>
      <c r="CG47" s="322"/>
      <c r="CH47" s="322"/>
      <c r="CI47" s="322"/>
      <c r="CJ47" s="322"/>
      <c r="CK47" s="322"/>
      <c r="CL47" s="322"/>
      <c r="CM47" s="322"/>
      <c r="CN47" s="322"/>
      <c r="CO47" s="322"/>
      <c r="CP47" s="322"/>
      <c r="CQ47" s="322"/>
      <c r="CR47" s="322"/>
      <c r="CS47" s="322"/>
      <c r="CT47" s="322"/>
      <c r="CU47" s="322"/>
      <c r="CV47" s="322"/>
      <c r="CW47" s="322"/>
      <c r="CX47" s="322"/>
      <c r="CY47" s="322"/>
      <c r="CZ47" s="322"/>
      <c r="DA47" s="322"/>
      <c r="DB47" s="322"/>
      <c r="DC47" s="322"/>
      <c r="DD47" s="322"/>
      <c r="DE47" s="322"/>
      <c r="DF47" s="322"/>
      <c r="DG47" s="322"/>
      <c r="DH47" s="322"/>
      <c r="DI47" s="322"/>
      <c r="DJ47" s="322"/>
      <c r="DK47" s="322"/>
      <c r="DL47" s="322"/>
      <c r="DM47" s="322" t="s">
        <v>1344</v>
      </c>
      <c r="DN47" s="322"/>
      <c r="DO47" s="322"/>
      <c r="DP47" s="322"/>
      <c r="DQ47" s="322"/>
      <c r="DR47" s="322"/>
      <c r="DS47" s="322"/>
      <c r="DT47" s="322"/>
      <c r="DU47" s="322"/>
      <c r="DV47" s="322"/>
      <c r="DW47" s="322"/>
      <c r="DX47" s="322"/>
    </row>
    <row r="48" spans="1:128" s="325" customFormat="1" ht="18" customHeight="1">
      <c r="A48" s="326" t="s">
        <v>1345</v>
      </c>
      <c r="B48" s="320" t="s">
        <v>1347</v>
      </c>
      <c r="C48" s="320">
        <v>0.2</v>
      </c>
      <c r="D48" s="306" t="s">
        <v>1349</v>
      </c>
      <c r="E48" s="293"/>
      <c r="F48" s="301">
        <f>TRUNC(C48*E48,0)</f>
        <v>0</v>
      </c>
      <c r="G48" s="293"/>
      <c r="H48" s="301">
        <f>TRUNC(C48*G48,0)</f>
        <v>0</v>
      </c>
      <c r="I48" s="327">
        <f>노임단가!K36</f>
        <v>176930</v>
      </c>
      <c r="J48" s="301">
        <f>TRUNC(C48*I48,0)</f>
        <v>35386</v>
      </c>
      <c r="K48" s="327">
        <f>E48+G48+I48</f>
        <v>176930</v>
      </c>
      <c r="L48" s="301">
        <f>F48+H48+J48</f>
        <v>35386</v>
      </c>
      <c r="M48" s="320" t="s">
        <v>3</v>
      </c>
      <c r="N48" s="322"/>
      <c r="O48" s="322"/>
      <c r="P48" s="322"/>
      <c r="Q48" s="323"/>
      <c r="R48" s="324"/>
      <c r="S48" s="322"/>
      <c r="T48" s="323"/>
      <c r="U48" s="324"/>
      <c r="V48" s="322"/>
      <c r="W48" s="322"/>
      <c r="X48" s="322"/>
      <c r="Y48" s="322"/>
      <c r="Z48" s="322"/>
      <c r="AA48" s="322"/>
      <c r="AB48" s="322"/>
      <c r="AC48" s="322"/>
      <c r="AD48" s="322"/>
      <c r="AE48" s="322"/>
      <c r="AF48" s="322"/>
      <c r="AG48" s="322"/>
      <c r="AH48" s="322"/>
      <c r="AI48" s="322"/>
      <c r="AJ48" s="322"/>
      <c r="AK48" s="322"/>
      <c r="AL48" s="322"/>
      <c r="AM48" s="322"/>
      <c r="AN48" s="322"/>
      <c r="AO48" s="322"/>
      <c r="AP48" s="322"/>
      <c r="AQ48" s="322"/>
      <c r="AR48" s="322"/>
      <c r="AS48" s="322"/>
      <c r="AT48" s="322"/>
      <c r="AU48" s="322"/>
      <c r="AV48" s="322"/>
      <c r="AW48" s="322"/>
      <c r="AX48" s="322"/>
      <c r="AY48" s="322"/>
      <c r="AZ48" s="322"/>
      <c r="BA48" s="322"/>
      <c r="BB48" s="322"/>
      <c r="BC48" s="322"/>
      <c r="BD48" s="322"/>
      <c r="BE48" s="322"/>
      <c r="BF48" s="322"/>
      <c r="BG48" s="322"/>
      <c r="BH48" s="322"/>
      <c r="BI48" s="322"/>
      <c r="BJ48" s="322"/>
      <c r="BK48" s="322"/>
      <c r="BL48" s="322"/>
      <c r="BM48" s="322"/>
      <c r="BN48" s="322"/>
      <c r="BO48" s="322"/>
      <c r="BP48" s="322"/>
      <c r="BQ48" s="322"/>
      <c r="BR48" s="322"/>
      <c r="BS48" s="322"/>
      <c r="BT48" s="322"/>
      <c r="BU48" s="322"/>
      <c r="BV48" s="322"/>
      <c r="BW48" s="322"/>
      <c r="BX48" s="322"/>
      <c r="BY48" s="322"/>
      <c r="BZ48" s="322"/>
      <c r="CA48" s="322"/>
      <c r="CB48" s="322"/>
      <c r="CC48" s="322"/>
      <c r="CD48" s="322"/>
      <c r="CE48" s="322"/>
      <c r="CF48" s="322"/>
      <c r="CG48" s="322"/>
      <c r="CH48" s="322"/>
      <c r="CI48" s="322"/>
      <c r="CJ48" s="322"/>
      <c r="CK48" s="322"/>
      <c r="CL48" s="322"/>
      <c r="CM48" s="322"/>
      <c r="CN48" s="322"/>
      <c r="CO48" s="322"/>
      <c r="CP48" s="322"/>
      <c r="CQ48" s="322"/>
      <c r="CR48" s="322"/>
      <c r="CS48" s="322"/>
      <c r="CT48" s="322"/>
      <c r="CU48" s="322"/>
      <c r="CV48" s="322"/>
      <c r="CW48" s="322"/>
      <c r="CX48" s="322"/>
      <c r="CY48" s="322"/>
      <c r="CZ48" s="322"/>
      <c r="DA48" s="322"/>
      <c r="DB48" s="322"/>
      <c r="DC48" s="322"/>
      <c r="DD48" s="322"/>
      <c r="DE48" s="322"/>
      <c r="DF48" s="322"/>
      <c r="DG48" s="322"/>
      <c r="DH48" s="322"/>
      <c r="DI48" s="322"/>
      <c r="DJ48" s="322"/>
      <c r="DK48" s="322"/>
      <c r="DL48" s="322"/>
      <c r="DM48" s="322" t="s">
        <v>53</v>
      </c>
      <c r="DN48" s="322" t="s">
        <v>3</v>
      </c>
      <c r="DO48" s="322"/>
      <c r="DP48" s="322"/>
      <c r="DQ48" s="322"/>
      <c r="DR48" s="322"/>
      <c r="DS48" s="322"/>
      <c r="DT48" s="322"/>
      <c r="DU48" s="322"/>
      <c r="DV48" s="322"/>
      <c r="DW48" s="322"/>
      <c r="DX48" s="322"/>
    </row>
    <row r="49" spans="1:128" s="325" customFormat="1" ht="18" customHeight="1">
      <c r="A49" s="320"/>
      <c r="B49" s="306"/>
      <c r="C49" s="320"/>
      <c r="D49" s="306"/>
      <c r="E49" s="328"/>
      <c r="F49" s="301"/>
      <c r="G49" s="328"/>
      <c r="H49" s="301"/>
      <c r="I49" s="328"/>
      <c r="J49" s="301"/>
      <c r="K49" s="328"/>
      <c r="L49" s="301"/>
      <c r="M49" s="320"/>
      <c r="N49" s="322"/>
      <c r="O49" s="322"/>
      <c r="P49" s="322"/>
      <c r="Q49" s="323"/>
      <c r="R49" s="324"/>
      <c r="S49" s="322"/>
      <c r="T49" s="323"/>
      <c r="U49" s="324"/>
      <c r="V49" s="322"/>
      <c r="W49" s="322"/>
      <c r="X49" s="322"/>
      <c r="Y49" s="322"/>
      <c r="Z49" s="322"/>
      <c r="AA49" s="322"/>
      <c r="AB49" s="322"/>
      <c r="AC49" s="322"/>
      <c r="AD49" s="322"/>
      <c r="AE49" s="322"/>
      <c r="AF49" s="322"/>
      <c r="AG49" s="322"/>
      <c r="AH49" s="322"/>
      <c r="AI49" s="322"/>
      <c r="AJ49" s="322"/>
      <c r="AK49" s="322"/>
      <c r="AL49" s="322"/>
      <c r="AM49" s="322"/>
      <c r="AN49" s="322"/>
      <c r="AO49" s="322"/>
      <c r="AP49" s="322"/>
      <c r="AQ49" s="322"/>
      <c r="AR49" s="322"/>
      <c r="AS49" s="322"/>
      <c r="AT49" s="322"/>
      <c r="AU49" s="322"/>
      <c r="AV49" s="322"/>
      <c r="AW49" s="322"/>
      <c r="AX49" s="322"/>
      <c r="AY49" s="322"/>
      <c r="AZ49" s="322"/>
      <c r="BA49" s="322"/>
      <c r="BB49" s="322"/>
      <c r="BC49" s="322"/>
      <c r="BD49" s="322"/>
      <c r="BE49" s="322"/>
      <c r="BF49" s="322"/>
      <c r="BG49" s="322"/>
      <c r="BH49" s="322"/>
      <c r="BI49" s="322"/>
      <c r="BJ49" s="322"/>
      <c r="BK49" s="322"/>
      <c r="BL49" s="322"/>
      <c r="BM49" s="322"/>
      <c r="BN49" s="322"/>
      <c r="BO49" s="322"/>
      <c r="BP49" s="322"/>
      <c r="BQ49" s="322"/>
      <c r="BR49" s="322"/>
      <c r="BS49" s="322"/>
      <c r="BT49" s="322"/>
      <c r="BU49" s="322"/>
      <c r="BV49" s="322"/>
      <c r="BW49" s="322"/>
      <c r="BX49" s="322"/>
      <c r="BY49" s="322"/>
      <c r="BZ49" s="322"/>
      <c r="CA49" s="322"/>
      <c r="CB49" s="322"/>
      <c r="CC49" s="322"/>
      <c r="CD49" s="322"/>
      <c r="CE49" s="322"/>
      <c r="CF49" s="322"/>
      <c r="CG49" s="322"/>
      <c r="CH49" s="322"/>
      <c r="CI49" s="322"/>
      <c r="CJ49" s="322"/>
      <c r="CK49" s="322"/>
      <c r="CL49" s="322"/>
      <c r="CM49" s="322"/>
      <c r="CN49" s="322"/>
      <c r="CO49" s="322"/>
      <c r="CP49" s="322"/>
      <c r="CQ49" s="322"/>
      <c r="CR49" s="322"/>
      <c r="CS49" s="322"/>
      <c r="CT49" s="322"/>
      <c r="CU49" s="322"/>
      <c r="CV49" s="322"/>
      <c r="CW49" s="322"/>
      <c r="CX49" s="322"/>
      <c r="CY49" s="322"/>
      <c r="CZ49" s="322"/>
      <c r="DA49" s="322"/>
      <c r="DB49" s="322"/>
      <c r="DC49" s="322"/>
      <c r="DD49" s="322"/>
      <c r="DE49" s="322"/>
      <c r="DF49" s="322"/>
      <c r="DG49" s="322"/>
      <c r="DH49" s="322"/>
      <c r="DI49" s="322"/>
      <c r="DJ49" s="322"/>
      <c r="DK49" s="322"/>
      <c r="DL49" s="322"/>
      <c r="DM49" s="322"/>
      <c r="DN49" s="322"/>
      <c r="DO49" s="322"/>
      <c r="DP49" s="322"/>
      <c r="DQ49" s="322"/>
      <c r="DR49" s="322"/>
      <c r="DS49" s="322"/>
      <c r="DT49" s="322"/>
      <c r="DU49" s="322"/>
      <c r="DV49" s="322"/>
      <c r="DW49" s="322"/>
      <c r="DX49" s="322"/>
    </row>
    <row r="50" spans="1:128" s="325" customFormat="1" ht="18" customHeight="1">
      <c r="A50" s="320" t="s">
        <v>1580</v>
      </c>
      <c r="B50" s="320" t="s">
        <v>1483</v>
      </c>
      <c r="C50" s="320">
        <v>1</v>
      </c>
      <c r="D50" s="306" t="s">
        <v>1350</v>
      </c>
      <c r="E50" s="321"/>
      <c r="F50" s="293">
        <f>TRUNC(F51,0)</f>
        <v>0</v>
      </c>
      <c r="G50" s="321"/>
      <c r="H50" s="293">
        <f>TRUNC(H51,0)</f>
        <v>0</v>
      </c>
      <c r="I50" s="321"/>
      <c r="J50" s="293">
        <f>TRUNC(J51,0)</f>
        <v>30000</v>
      </c>
      <c r="K50" s="293"/>
      <c r="L50" s="293">
        <f>F50+H50+J50</f>
        <v>30000</v>
      </c>
      <c r="M50" s="320"/>
      <c r="N50" s="322"/>
      <c r="O50" s="322"/>
      <c r="P50" s="322"/>
      <c r="Q50" s="323"/>
      <c r="R50" s="324"/>
      <c r="S50" s="322"/>
      <c r="T50" s="323"/>
      <c r="U50" s="324"/>
      <c r="V50" s="322"/>
      <c r="W50" s="322"/>
      <c r="X50" s="322"/>
      <c r="Y50" s="322"/>
      <c r="Z50" s="322"/>
      <c r="AA50" s="322"/>
      <c r="AB50" s="322"/>
      <c r="AC50" s="322"/>
      <c r="AD50" s="322"/>
      <c r="AE50" s="322"/>
      <c r="AF50" s="322"/>
      <c r="AG50" s="322"/>
      <c r="AH50" s="322"/>
      <c r="AI50" s="322"/>
      <c r="AJ50" s="322"/>
      <c r="AK50" s="322"/>
      <c r="AL50" s="322"/>
      <c r="AM50" s="322"/>
      <c r="AN50" s="322"/>
      <c r="AO50" s="322"/>
      <c r="AP50" s="322"/>
      <c r="AQ50" s="322"/>
      <c r="AR50" s="322"/>
      <c r="AS50" s="322"/>
      <c r="AT50" s="322"/>
      <c r="AU50" s="322"/>
      <c r="AV50" s="322"/>
      <c r="AW50" s="322"/>
      <c r="AX50" s="322"/>
      <c r="AY50" s="322"/>
      <c r="AZ50" s="322"/>
      <c r="BA50" s="322"/>
      <c r="BB50" s="322"/>
      <c r="BC50" s="322"/>
      <c r="BD50" s="322"/>
      <c r="BE50" s="322"/>
      <c r="BF50" s="322"/>
      <c r="BG50" s="322"/>
      <c r="BH50" s="322"/>
      <c r="BI50" s="322"/>
      <c r="BJ50" s="322"/>
      <c r="BK50" s="322"/>
      <c r="BL50" s="322"/>
      <c r="BM50" s="322"/>
      <c r="BN50" s="322"/>
      <c r="BO50" s="322"/>
      <c r="BP50" s="322"/>
      <c r="BQ50" s="322"/>
      <c r="BR50" s="322"/>
      <c r="BS50" s="322"/>
      <c r="BT50" s="322"/>
      <c r="BU50" s="322"/>
      <c r="BV50" s="322"/>
      <c r="BW50" s="322"/>
      <c r="BX50" s="322"/>
      <c r="BY50" s="322"/>
      <c r="BZ50" s="322"/>
      <c r="CA50" s="322"/>
      <c r="CB50" s="322"/>
      <c r="CC50" s="322"/>
      <c r="CD50" s="322"/>
      <c r="CE50" s="322"/>
      <c r="CF50" s="322"/>
      <c r="CG50" s="322"/>
      <c r="CH50" s="322"/>
      <c r="CI50" s="322"/>
      <c r="CJ50" s="322"/>
      <c r="CK50" s="322"/>
      <c r="CL50" s="322"/>
      <c r="CM50" s="322"/>
      <c r="CN50" s="322"/>
      <c r="CO50" s="322"/>
      <c r="CP50" s="322"/>
      <c r="CQ50" s="322"/>
      <c r="CR50" s="322"/>
      <c r="CS50" s="322"/>
      <c r="CT50" s="322"/>
      <c r="CU50" s="322"/>
      <c r="CV50" s="322"/>
      <c r="CW50" s="322"/>
      <c r="CX50" s="322"/>
      <c r="CY50" s="322"/>
      <c r="CZ50" s="322"/>
      <c r="DA50" s="322"/>
      <c r="DB50" s="322"/>
      <c r="DC50" s="322"/>
      <c r="DD50" s="322"/>
      <c r="DE50" s="322"/>
      <c r="DF50" s="322"/>
      <c r="DG50" s="322"/>
      <c r="DH50" s="322"/>
      <c r="DI50" s="322"/>
      <c r="DJ50" s="322"/>
      <c r="DK50" s="322"/>
      <c r="DL50" s="322"/>
      <c r="DM50" s="322" t="s">
        <v>1344</v>
      </c>
      <c r="DN50" s="322"/>
      <c r="DO50" s="322"/>
      <c r="DP50" s="322"/>
      <c r="DQ50" s="322"/>
      <c r="DR50" s="322"/>
      <c r="DS50" s="322"/>
      <c r="DT50" s="322"/>
      <c r="DU50" s="322"/>
      <c r="DV50" s="322"/>
      <c r="DW50" s="322"/>
      <c r="DX50" s="322"/>
    </row>
    <row r="51" spans="1:128" s="325" customFormat="1" ht="18" customHeight="1">
      <c r="A51" s="326" t="s">
        <v>1351</v>
      </c>
      <c r="B51" s="291"/>
      <c r="C51" s="320">
        <v>1</v>
      </c>
      <c r="D51" s="306" t="s">
        <v>1350</v>
      </c>
      <c r="E51" s="293"/>
      <c r="F51" s="301">
        <f>TRUNC(C51*E51,0)</f>
        <v>0</v>
      </c>
      <c r="G51" s="293"/>
      <c r="H51" s="301">
        <f>TRUNC(C51*G51,0)</f>
        <v>0</v>
      </c>
      <c r="I51" s="327">
        <f>자재단가!P8</f>
        <v>30000</v>
      </c>
      <c r="J51" s="301">
        <f>TRUNC(C51*I51,0)</f>
        <v>30000</v>
      </c>
      <c r="K51" s="327">
        <f>E51+G51+I51</f>
        <v>30000</v>
      </c>
      <c r="L51" s="301">
        <f>F51+H51+J51</f>
        <v>30000</v>
      </c>
      <c r="M51" s="320" t="s">
        <v>3</v>
      </c>
      <c r="N51" s="322"/>
      <c r="O51" s="322"/>
      <c r="P51" s="322"/>
      <c r="Q51" s="323"/>
      <c r="R51" s="324"/>
      <c r="S51" s="322"/>
      <c r="T51" s="323"/>
      <c r="U51" s="324"/>
      <c r="V51" s="322"/>
      <c r="W51" s="322"/>
      <c r="X51" s="322"/>
      <c r="Y51" s="322"/>
      <c r="Z51" s="322"/>
      <c r="AA51" s="322"/>
      <c r="AB51" s="322"/>
      <c r="AC51" s="322"/>
      <c r="AD51" s="322"/>
      <c r="AE51" s="322"/>
      <c r="AF51" s="322"/>
      <c r="AG51" s="322"/>
      <c r="AH51" s="322"/>
      <c r="AI51" s="322"/>
      <c r="AJ51" s="322"/>
      <c r="AK51" s="322"/>
      <c r="AL51" s="322"/>
      <c r="AM51" s="322"/>
      <c r="AN51" s="322"/>
      <c r="AO51" s="322"/>
      <c r="AP51" s="322"/>
      <c r="AQ51" s="322"/>
      <c r="AR51" s="322"/>
      <c r="AS51" s="322"/>
      <c r="AT51" s="322"/>
      <c r="AU51" s="322"/>
      <c r="AV51" s="322"/>
      <c r="AW51" s="322"/>
      <c r="AX51" s="322"/>
      <c r="AY51" s="322"/>
      <c r="AZ51" s="322"/>
      <c r="BA51" s="322"/>
      <c r="BB51" s="322"/>
      <c r="BC51" s="322"/>
      <c r="BD51" s="322"/>
      <c r="BE51" s="322"/>
      <c r="BF51" s="322"/>
      <c r="BG51" s="322"/>
      <c r="BH51" s="322"/>
      <c r="BI51" s="322"/>
      <c r="BJ51" s="322"/>
      <c r="BK51" s="322"/>
      <c r="BL51" s="322"/>
      <c r="BM51" s="322"/>
      <c r="BN51" s="322"/>
      <c r="BO51" s="322"/>
      <c r="BP51" s="322"/>
      <c r="BQ51" s="322"/>
      <c r="BR51" s="322"/>
      <c r="BS51" s="322"/>
      <c r="BT51" s="322"/>
      <c r="BU51" s="322"/>
      <c r="BV51" s="322"/>
      <c r="BW51" s="322"/>
      <c r="BX51" s="322"/>
      <c r="BY51" s="322"/>
      <c r="BZ51" s="322"/>
      <c r="CA51" s="322"/>
      <c r="CB51" s="322"/>
      <c r="CC51" s="322"/>
      <c r="CD51" s="322"/>
      <c r="CE51" s="322"/>
      <c r="CF51" s="322"/>
      <c r="CG51" s="322"/>
      <c r="CH51" s="322"/>
      <c r="CI51" s="322"/>
      <c r="CJ51" s="322"/>
      <c r="CK51" s="322"/>
      <c r="CL51" s="322"/>
      <c r="CM51" s="322"/>
      <c r="CN51" s="322"/>
      <c r="CO51" s="322"/>
      <c r="CP51" s="322"/>
      <c r="CQ51" s="322"/>
      <c r="CR51" s="322"/>
      <c r="CS51" s="322"/>
      <c r="CT51" s="322"/>
      <c r="CU51" s="322"/>
      <c r="CV51" s="322"/>
      <c r="CW51" s="322"/>
      <c r="CX51" s="322"/>
      <c r="CY51" s="322"/>
      <c r="CZ51" s="322"/>
      <c r="DA51" s="322"/>
      <c r="DB51" s="322"/>
      <c r="DC51" s="322"/>
      <c r="DD51" s="322"/>
      <c r="DE51" s="322"/>
      <c r="DF51" s="322"/>
      <c r="DG51" s="322"/>
      <c r="DH51" s="322"/>
      <c r="DI51" s="322"/>
      <c r="DJ51" s="322"/>
      <c r="DK51" s="322"/>
      <c r="DL51" s="322"/>
      <c r="DM51" s="322" t="s">
        <v>53</v>
      </c>
      <c r="DN51" s="322" t="s">
        <v>3</v>
      </c>
      <c r="DO51" s="322"/>
      <c r="DP51" s="322"/>
      <c r="DQ51" s="322"/>
      <c r="DR51" s="322"/>
      <c r="DS51" s="322"/>
      <c r="DT51" s="322"/>
      <c r="DU51" s="322"/>
      <c r="DV51" s="322"/>
      <c r="DW51" s="322"/>
      <c r="DX51" s="322"/>
    </row>
    <row r="52" spans="1:128" s="325" customFormat="1" ht="18" customHeight="1">
      <c r="A52" s="320"/>
      <c r="B52" s="306"/>
      <c r="C52" s="320"/>
      <c r="D52" s="306"/>
      <c r="E52" s="328"/>
      <c r="F52" s="301"/>
      <c r="G52" s="328"/>
      <c r="H52" s="301"/>
      <c r="I52" s="328"/>
      <c r="J52" s="301"/>
      <c r="K52" s="328"/>
      <c r="L52" s="301"/>
      <c r="M52" s="320"/>
      <c r="N52" s="322"/>
      <c r="O52" s="322"/>
      <c r="P52" s="322"/>
      <c r="Q52" s="323"/>
      <c r="R52" s="324"/>
      <c r="S52" s="322"/>
      <c r="T52" s="323"/>
      <c r="U52" s="324"/>
      <c r="V52" s="322"/>
      <c r="W52" s="322"/>
      <c r="X52" s="322"/>
      <c r="Y52" s="322"/>
      <c r="Z52" s="322"/>
      <c r="AA52" s="322"/>
      <c r="AB52" s="322"/>
      <c r="AC52" s="322"/>
      <c r="AD52" s="322"/>
      <c r="AE52" s="322"/>
      <c r="AF52" s="322"/>
      <c r="AG52" s="322"/>
      <c r="AH52" s="322"/>
      <c r="AI52" s="322"/>
      <c r="AJ52" s="322"/>
      <c r="AK52" s="322"/>
      <c r="AL52" s="322"/>
      <c r="AM52" s="322"/>
      <c r="AN52" s="322"/>
      <c r="AO52" s="322"/>
      <c r="AP52" s="322"/>
      <c r="AQ52" s="322"/>
      <c r="AR52" s="322"/>
      <c r="AS52" s="322"/>
      <c r="AT52" s="322"/>
      <c r="AU52" s="322"/>
      <c r="AV52" s="322"/>
      <c r="AW52" s="322"/>
      <c r="AX52" s="322"/>
      <c r="AY52" s="322"/>
      <c r="AZ52" s="322"/>
      <c r="BA52" s="322"/>
      <c r="BB52" s="322"/>
      <c r="BC52" s="322"/>
      <c r="BD52" s="322"/>
      <c r="BE52" s="322"/>
      <c r="BF52" s="322"/>
      <c r="BG52" s="322"/>
      <c r="BH52" s="322"/>
      <c r="BI52" s="322"/>
      <c r="BJ52" s="322"/>
      <c r="BK52" s="322"/>
      <c r="BL52" s="322"/>
      <c r="BM52" s="322"/>
      <c r="BN52" s="322"/>
      <c r="BO52" s="322"/>
      <c r="BP52" s="322"/>
      <c r="BQ52" s="322"/>
      <c r="BR52" s="322"/>
      <c r="BS52" s="322"/>
      <c r="BT52" s="322"/>
      <c r="BU52" s="322"/>
      <c r="BV52" s="322"/>
      <c r="BW52" s="322"/>
      <c r="BX52" s="322"/>
      <c r="BY52" s="322"/>
      <c r="BZ52" s="322"/>
      <c r="CA52" s="322"/>
      <c r="CB52" s="322"/>
      <c r="CC52" s="322"/>
      <c r="CD52" s="322"/>
      <c r="CE52" s="322"/>
      <c r="CF52" s="322"/>
      <c r="CG52" s="322"/>
      <c r="CH52" s="322"/>
      <c r="CI52" s="322"/>
      <c r="CJ52" s="322"/>
      <c r="CK52" s="322"/>
      <c r="CL52" s="322"/>
      <c r="CM52" s="322"/>
      <c r="CN52" s="322"/>
      <c r="CO52" s="322"/>
      <c r="CP52" s="322"/>
      <c r="CQ52" s="322"/>
      <c r="CR52" s="322"/>
      <c r="CS52" s="322"/>
      <c r="CT52" s="322"/>
      <c r="CU52" s="322"/>
      <c r="CV52" s="322"/>
      <c r="CW52" s="322"/>
      <c r="CX52" s="322"/>
      <c r="CY52" s="322"/>
      <c r="CZ52" s="322"/>
      <c r="DA52" s="322"/>
      <c r="DB52" s="322"/>
      <c r="DC52" s="322"/>
      <c r="DD52" s="322"/>
      <c r="DE52" s="322"/>
      <c r="DF52" s="322"/>
      <c r="DG52" s="322"/>
      <c r="DH52" s="322"/>
      <c r="DI52" s="322"/>
      <c r="DJ52" s="322"/>
      <c r="DK52" s="322"/>
      <c r="DL52" s="322"/>
      <c r="DM52" s="322"/>
      <c r="DN52" s="322"/>
      <c r="DO52" s="322"/>
      <c r="DP52" s="322"/>
      <c r="DQ52" s="322"/>
      <c r="DR52" s="322"/>
      <c r="DS52" s="322"/>
      <c r="DT52" s="322"/>
      <c r="DU52" s="322"/>
      <c r="DV52" s="322"/>
      <c r="DW52" s="322"/>
      <c r="DX52" s="322"/>
    </row>
    <row r="53" spans="1:128" s="325" customFormat="1" ht="18" customHeight="1">
      <c r="A53" s="320" t="s">
        <v>1581</v>
      </c>
      <c r="B53" s="320" t="s">
        <v>1490</v>
      </c>
      <c r="C53" s="320">
        <v>1</v>
      </c>
      <c r="D53" s="306" t="s">
        <v>1352</v>
      </c>
      <c r="E53" s="321"/>
      <c r="F53" s="293">
        <f>TRUNC(F54,0)</f>
        <v>0</v>
      </c>
      <c r="G53" s="321"/>
      <c r="H53" s="293">
        <f>TRUNC(H54,0)</f>
        <v>0</v>
      </c>
      <c r="I53" s="321"/>
      <c r="J53" s="293">
        <f>TRUNC(J54,0)</f>
        <v>20537</v>
      </c>
      <c r="K53" s="293"/>
      <c r="L53" s="293">
        <f>F53+H53+J53</f>
        <v>20537</v>
      </c>
      <c r="M53" s="320"/>
      <c r="N53" s="322"/>
      <c r="O53" s="322"/>
      <c r="P53" s="322"/>
      <c r="Q53" s="323"/>
      <c r="R53" s="324"/>
      <c r="S53" s="322"/>
      <c r="T53" s="323"/>
      <c r="U53" s="324"/>
      <c r="V53" s="322"/>
      <c r="W53" s="322"/>
      <c r="X53" s="322"/>
      <c r="Y53" s="322"/>
      <c r="Z53" s="322"/>
      <c r="AA53" s="322"/>
      <c r="AB53" s="322"/>
      <c r="AC53" s="322"/>
      <c r="AD53" s="322"/>
      <c r="AE53" s="322"/>
      <c r="AF53" s="322"/>
      <c r="AG53" s="322"/>
      <c r="AH53" s="322"/>
      <c r="AI53" s="322"/>
      <c r="AJ53" s="322"/>
      <c r="AK53" s="322"/>
      <c r="AL53" s="322"/>
      <c r="AM53" s="322"/>
      <c r="AN53" s="322"/>
      <c r="AO53" s="322"/>
      <c r="AP53" s="322"/>
      <c r="AQ53" s="322"/>
      <c r="AR53" s="322"/>
      <c r="AS53" s="322"/>
      <c r="AT53" s="322"/>
      <c r="AU53" s="322"/>
      <c r="AV53" s="322"/>
      <c r="AW53" s="322"/>
      <c r="AX53" s="322"/>
      <c r="AY53" s="322"/>
      <c r="AZ53" s="322"/>
      <c r="BA53" s="322"/>
      <c r="BB53" s="322"/>
      <c r="BC53" s="322"/>
      <c r="BD53" s="322"/>
      <c r="BE53" s="322"/>
      <c r="BF53" s="322"/>
      <c r="BG53" s="322"/>
      <c r="BH53" s="322"/>
      <c r="BI53" s="322"/>
      <c r="BJ53" s="322"/>
      <c r="BK53" s="322"/>
      <c r="BL53" s="322"/>
      <c r="BM53" s="322"/>
      <c r="BN53" s="322"/>
      <c r="BO53" s="322"/>
      <c r="BP53" s="322"/>
      <c r="BQ53" s="322"/>
      <c r="BR53" s="322"/>
      <c r="BS53" s="322"/>
      <c r="BT53" s="322"/>
      <c r="BU53" s="322"/>
      <c r="BV53" s="322"/>
      <c r="BW53" s="322"/>
      <c r="BX53" s="322"/>
      <c r="BY53" s="322"/>
      <c r="BZ53" s="322"/>
      <c r="CA53" s="322"/>
      <c r="CB53" s="322"/>
      <c r="CC53" s="322"/>
      <c r="CD53" s="322"/>
      <c r="CE53" s="322"/>
      <c r="CF53" s="322"/>
      <c r="CG53" s="322"/>
      <c r="CH53" s="322"/>
      <c r="CI53" s="322"/>
      <c r="CJ53" s="322"/>
      <c r="CK53" s="322"/>
      <c r="CL53" s="322"/>
      <c r="CM53" s="322"/>
      <c r="CN53" s="322"/>
      <c r="CO53" s="322"/>
      <c r="CP53" s="322"/>
      <c r="CQ53" s="322"/>
      <c r="CR53" s="322"/>
      <c r="CS53" s="322"/>
      <c r="CT53" s="322"/>
      <c r="CU53" s="322"/>
      <c r="CV53" s="322"/>
      <c r="CW53" s="322"/>
      <c r="CX53" s="322"/>
      <c r="CY53" s="322"/>
      <c r="CZ53" s="322"/>
      <c r="DA53" s="322"/>
      <c r="DB53" s="322"/>
      <c r="DC53" s="322"/>
      <c r="DD53" s="322"/>
      <c r="DE53" s="322"/>
      <c r="DF53" s="322"/>
      <c r="DG53" s="322"/>
      <c r="DH53" s="322"/>
      <c r="DI53" s="322"/>
      <c r="DJ53" s="322"/>
      <c r="DK53" s="322"/>
      <c r="DL53" s="322"/>
      <c r="DM53" s="322" t="s">
        <v>1344</v>
      </c>
      <c r="DN53" s="322"/>
      <c r="DO53" s="322"/>
      <c r="DP53" s="322"/>
      <c r="DQ53" s="322"/>
      <c r="DR53" s="322"/>
      <c r="DS53" s="322"/>
      <c r="DT53" s="322"/>
      <c r="DU53" s="322"/>
      <c r="DV53" s="322"/>
      <c r="DW53" s="322"/>
      <c r="DX53" s="322"/>
    </row>
    <row r="54" spans="1:128" s="325" customFormat="1" ht="18" customHeight="1">
      <c r="A54" s="299" t="s">
        <v>1356</v>
      </c>
      <c r="B54" s="290" t="s">
        <v>1491</v>
      </c>
      <c r="C54" s="320">
        <v>1</v>
      </c>
      <c r="D54" s="306" t="s">
        <v>1353</v>
      </c>
      <c r="E54" s="328"/>
      <c r="F54" s="301">
        <f>TRUNC(C54*E54,0)</f>
        <v>0</v>
      </c>
      <c r="G54" s="328"/>
      <c r="H54" s="301">
        <f>TRUNC(C54*G54,0)</f>
        <v>0</v>
      </c>
      <c r="I54" s="321" t="str">
        <f>단가산출목록!H5</f>
        <v>20,537</v>
      </c>
      <c r="J54" s="301">
        <f>TRUNC(C54*I54,0)</f>
        <v>20537</v>
      </c>
      <c r="K54" s="327">
        <f>E54+G54+I54</f>
        <v>20537</v>
      </c>
      <c r="L54" s="301">
        <f>F54+H54+J54</f>
        <v>20537</v>
      </c>
      <c r="M54" s="320" t="s">
        <v>3</v>
      </c>
      <c r="N54" s="322"/>
      <c r="O54" s="322"/>
      <c r="P54" s="322"/>
      <c r="Q54" s="323"/>
      <c r="R54" s="324"/>
      <c r="S54" s="322"/>
      <c r="T54" s="323"/>
      <c r="U54" s="324"/>
      <c r="V54" s="322"/>
      <c r="W54" s="322"/>
      <c r="X54" s="322"/>
      <c r="Y54" s="322"/>
      <c r="Z54" s="322"/>
      <c r="AA54" s="322"/>
      <c r="AB54" s="322"/>
      <c r="AC54" s="322"/>
      <c r="AD54" s="322"/>
      <c r="AE54" s="322"/>
      <c r="AF54" s="322"/>
      <c r="AG54" s="322"/>
      <c r="AH54" s="322"/>
      <c r="AI54" s="322"/>
      <c r="AJ54" s="322"/>
      <c r="AK54" s="322"/>
      <c r="AL54" s="322"/>
      <c r="AM54" s="322"/>
      <c r="AN54" s="322"/>
      <c r="AO54" s="322"/>
      <c r="AP54" s="322"/>
      <c r="AQ54" s="322"/>
      <c r="AR54" s="322"/>
      <c r="AS54" s="322"/>
      <c r="AT54" s="322"/>
      <c r="AU54" s="322"/>
      <c r="AV54" s="322"/>
      <c r="AW54" s="322"/>
      <c r="AX54" s="322"/>
      <c r="AY54" s="322"/>
      <c r="AZ54" s="322"/>
      <c r="BA54" s="322"/>
      <c r="BB54" s="322"/>
      <c r="BC54" s="322"/>
      <c r="BD54" s="322"/>
      <c r="BE54" s="322"/>
      <c r="BF54" s="322"/>
      <c r="BG54" s="322"/>
      <c r="BH54" s="322"/>
      <c r="BI54" s="322"/>
      <c r="BJ54" s="322"/>
      <c r="BK54" s="322"/>
      <c r="BL54" s="322"/>
      <c r="BM54" s="322"/>
      <c r="BN54" s="322"/>
      <c r="BO54" s="322"/>
      <c r="BP54" s="322"/>
      <c r="BQ54" s="322"/>
      <c r="BR54" s="322"/>
      <c r="BS54" s="322"/>
      <c r="BT54" s="322"/>
      <c r="BU54" s="322"/>
      <c r="BV54" s="322"/>
      <c r="BW54" s="322"/>
      <c r="BX54" s="322"/>
      <c r="BY54" s="322"/>
      <c r="BZ54" s="322"/>
      <c r="CA54" s="322"/>
      <c r="CB54" s="322"/>
      <c r="CC54" s="322"/>
      <c r="CD54" s="322"/>
      <c r="CE54" s="322"/>
      <c r="CF54" s="322"/>
      <c r="CG54" s="322"/>
      <c r="CH54" s="322"/>
      <c r="CI54" s="322"/>
      <c r="CJ54" s="322"/>
      <c r="CK54" s="322"/>
      <c r="CL54" s="322"/>
      <c r="CM54" s="322"/>
      <c r="CN54" s="322"/>
      <c r="CO54" s="322"/>
      <c r="CP54" s="322"/>
      <c r="CQ54" s="322"/>
      <c r="CR54" s="322"/>
      <c r="CS54" s="322"/>
      <c r="CT54" s="322"/>
      <c r="CU54" s="322"/>
      <c r="CV54" s="322"/>
      <c r="CW54" s="322"/>
      <c r="CX54" s="322"/>
      <c r="CY54" s="322"/>
      <c r="CZ54" s="322"/>
      <c r="DA54" s="322"/>
      <c r="DB54" s="322"/>
      <c r="DC54" s="322"/>
      <c r="DD54" s="322"/>
      <c r="DE54" s="322"/>
      <c r="DF54" s="322"/>
      <c r="DG54" s="322"/>
      <c r="DH54" s="322"/>
      <c r="DI54" s="322"/>
      <c r="DJ54" s="322"/>
      <c r="DK54" s="322"/>
      <c r="DL54" s="322"/>
      <c r="DM54" s="322" t="s">
        <v>53</v>
      </c>
      <c r="DN54" s="322" t="s">
        <v>3</v>
      </c>
      <c r="DO54" s="322"/>
      <c r="DP54" s="322"/>
      <c r="DQ54" s="322"/>
      <c r="DR54" s="322"/>
      <c r="DS54" s="322"/>
      <c r="DT54" s="322"/>
      <c r="DU54" s="322"/>
      <c r="DV54" s="322"/>
      <c r="DW54" s="322"/>
      <c r="DX54" s="322"/>
    </row>
    <row r="55" spans="1:128" s="325" customFormat="1" ht="18" customHeight="1">
      <c r="A55" s="320"/>
      <c r="B55" s="306"/>
      <c r="C55" s="320"/>
      <c r="D55" s="306"/>
      <c r="E55" s="328"/>
      <c r="F55" s="301"/>
      <c r="G55" s="328"/>
      <c r="H55" s="301"/>
      <c r="I55" s="328"/>
      <c r="J55" s="301"/>
      <c r="K55" s="328"/>
      <c r="L55" s="301"/>
      <c r="M55" s="320"/>
      <c r="N55" s="322"/>
      <c r="O55" s="322"/>
      <c r="P55" s="322"/>
      <c r="Q55" s="323"/>
      <c r="R55" s="324"/>
      <c r="S55" s="322"/>
      <c r="T55" s="323"/>
      <c r="U55" s="324"/>
      <c r="V55" s="322"/>
      <c r="W55" s="322"/>
      <c r="X55" s="322"/>
      <c r="Y55" s="322"/>
      <c r="Z55" s="322"/>
      <c r="AA55" s="322"/>
      <c r="AB55" s="322"/>
      <c r="AC55" s="322"/>
      <c r="AD55" s="322"/>
      <c r="AE55" s="322"/>
      <c r="AF55" s="322"/>
      <c r="AG55" s="322"/>
      <c r="AH55" s="322"/>
      <c r="AI55" s="322"/>
      <c r="AJ55" s="322"/>
      <c r="AK55" s="322"/>
      <c r="AL55" s="322"/>
      <c r="AM55" s="322"/>
      <c r="AN55" s="322"/>
      <c r="AO55" s="322"/>
      <c r="AP55" s="322"/>
      <c r="AQ55" s="322"/>
      <c r="AR55" s="322"/>
      <c r="AS55" s="322"/>
      <c r="AT55" s="322"/>
      <c r="AU55" s="322"/>
      <c r="AV55" s="322"/>
      <c r="AW55" s="322"/>
      <c r="AX55" s="322"/>
      <c r="AY55" s="322"/>
      <c r="AZ55" s="322"/>
      <c r="BA55" s="322"/>
      <c r="BB55" s="322"/>
      <c r="BC55" s="322"/>
      <c r="BD55" s="322"/>
      <c r="BE55" s="322"/>
      <c r="BF55" s="322"/>
      <c r="BG55" s="322"/>
      <c r="BH55" s="322"/>
      <c r="BI55" s="322"/>
      <c r="BJ55" s="322"/>
      <c r="BK55" s="322"/>
      <c r="BL55" s="322"/>
      <c r="BM55" s="322"/>
      <c r="BN55" s="322"/>
      <c r="BO55" s="322"/>
      <c r="BP55" s="322"/>
      <c r="BQ55" s="322"/>
      <c r="BR55" s="322"/>
      <c r="BS55" s="322"/>
      <c r="BT55" s="322"/>
      <c r="BU55" s="322"/>
      <c r="BV55" s="322"/>
      <c r="BW55" s="322"/>
      <c r="BX55" s="322"/>
      <c r="BY55" s="322"/>
      <c r="BZ55" s="322"/>
      <c r="CA55" s="322"/>
      <c r="CB55" s="322"/>
      <c r="CC55" s="322"/>
      <c r="CD55" s="322"/>
      <c r="CE55" s="322"/>
      <c r="CF55" s="322"/>
      <c r="CG55" s="322"/>
      <c r="CH55" s="322"/>
      <c r="CI55" s="322"/>
      <c r="CJ55" s="322"/>
      <c r="CK55" s="322"/>
      <c r="CL55" s="322"/>
      <c r="CM55" s="322"/>
      <c r="CN55" s="322"/>
      <c r="CO55" s="322"/>
      <c r="CP55" s="322"/>
      <c r="CQ55" s="322"/>
      <c r="CR55" s="322"/>
      <c r="CS55" s="322"/>
      <c r="CT55" s="322"/>
      <c r="CU55" s="322"/>
      <c r="CV55" s="322"/>
      <c r="CW55" s="322"/>
      <c r="CX55" s="322"/>
      <c r="CY55" s="322"/>
      <c r="CZ55" s="322"/>
      <c r="DA55" s="322"/>
      <c r="DB55" s="322"/>
      <c r="DC55" s="322"/>
      <c r="DD55" s="322"/>
      <c r="DE55" s="322"/>
      <c r="DF55" s="322"/>
      <c r="DG55" s="322"/>
      <c r="DH55" s="322"/>
      <c r="DI55" s="322"/>
      <c r="DJ55" s="322"/>
      <c r="DK55" s="322"/>
      <c r="DL55" s="322"/>
      <c r="DM55" s="322"/>
      <c r="DN55" s="322"/>
      <c r="DO55" s="322"/>
      <c r="DP55" s="322"/>
      <c r="DQ55" s="322"/>
      <c r="DR55" s="322"/>
      <c r="DS55" s="322"/>
      <c r="DT55" s="322"/>
      <c r="DU55" s="322"/>
      <c r="DV55" s="322"/>
      <c r="DW55" s="322"/>
      <c r="DX55" s="322"/>
    </row>
    <row r="56" spans="1:128" s="325" customFormat="1" ht="18" customHeight="1">
      <c r="A56" s="320" t="s">
        <v>1582</v>
      </c>
      <c r="B56" s="320" t="s">
        <v>1354</v>
      </c>
      <c r="C56" s="320">
        <v>1</v>
      </c>
      <c r="D56" s="306" t="s">
        <v>1355</v>
      </c>
      <c r="E56" s="321"/>
      <c r="F56" s="293">
        <f>TRUNC(F57,0)</f>
        <v>0</v>
      </c>
      <c r="G56" s="321"/>
      <c r="H56" s="293">
        <f>TRUNC(H57,0)</f>
        <v>0</v>
      </c>
      <c r="I56" s="321"/>
      <c r="J56" s="293">
        <f>TRUNC(J57,0)</f>
        <v>110000</v>
      </c>
      <c r="K56" s="293"/>
      <c r="L56" s="293">
        <f>F56+H56+J56</f>
        <v>110000</v>
      </c>
      <c r="M56" s="320"/>
      <c r="N56" s="322"/>
      <c r="O56" s="322"/>
      <c r="P56" s="322"/>
      <c r="Q56" s="323"/>
      <c r="R56" s="324"/>
      <c r="S56" s="322"/>
      <c r="T56" s="323"/>
      <c r="U56" s="324"/>
      <c r="V56" s="322"/>
      <c r="W56" s="322"/>
      <c r="X56" s="322"/>
      <c r="Y56" s="322"/>
      <c r="Z56" s="322"/>
      <c r="AA56" s="322"/>
      <c r="AB56" s="322"/>
      <c r="AC56" s="322"/>
      <c r="AD56" s="322"/>
      <c r="AE56" s="322"/>
      <c r="AF56" s="322"/>
      <c r="AG56" s="322"/>
      <c r="AH56" s="322"/>
      <c r="AI56" s="322"/>
      <c r="AJ56" s="322"/>
      <c r="AK56" s="322"/>
      <c r="AL56" s="322"/>
      <c r="AM56" s="322"/>
      <c r="AN56" s="322"/>
      <c r="AO56" s="322"/>
      <c r="AP56" s="322"/>
      <c r="AQ56" s="322"/>
      <c r="AR56" s="322"/>
      <c r="AS56" s="322"/>
      <c r="AT56" s="322"/>
      <c r="AU56" s="322"/>
      <c r="AV56" s="322"/>
      <c r="AW56" s="322"/>
      <c r="AX56" s="322"/>
      <c r="AY56" s="322"/>
      <c r="AZ56" s="322"/>
      <c r="BA56" s="322"/>
      <c r="BB56" s="322"/>
      <c r="BC56" s="322"/>
      <c r="BD56" s="322"/>
      <c r="BE56" s="322"/>
      <c r="BF56" s="322"/>
      <c r="BG56" s="322"/>
      <c r="BH56" s="322"/>
      <c r="BI56" s="322"/>
      <c r="BJ56" s="322"/>
      <c r="BK56" s="322"/>
      <c r="BL56" s="322"/>
      <c r="BM56" s="322"/>
      <c r="BN56" s="322"/>
      <c r="BO56" s="322"/>
      <c r="BP56" s="322"/>
      <c r="BQ56" s="322"/>
      <c r="BR56" s="322"/>
      <c r="BS56" s="322"/>
      <c r="BT56" s="322"/>
      <c r="BU56" s="322"/>
      <c r="BV56" s="322"/>
      <c r="BW56" s="322"/>
      <c r="BX56" s="322"/>
      <c r="BY56" s="322"/>
      <c r="BZ56" s="322"/>
      <c r="CA56" s="322"/>
      <c r="CB56" s="322"/>
      <c r="CC56" s="322"/>
      <c r="CD56" s="322"/>
      <c r="CE56" s="322"/>
      <c r="CF56" s="322"/>
      <c r="CG56" s="322"/>
      <c r="CH56" s="322"/>
      <c r="CI56" s="322"/>
      <c r="CJ56" s="322"/>
      <c r="CK56" s="322"/>
      <c r="CL56" s="322"/>
      <c r="CM56" s="322"/>
      <c r="CN56" s="322"/>
      <c r="CO56" s="322"/>
      <c r="CP56" s="322"/>
      <c r="CQ56" s="322"/>
      <c r="CR56" s="322"/>
      <c r="CS56" s="322"/>
      <c r="CT56" s="322"/>
      <c r="CU56" s="322"/>
      <c r="CV56" s="322"/>
      <c r="CW56" s="322"/>
      <c r="CX56" s="322"/>
      <c r="CY56" s="322"/>
      <c r="CZ56" s="322"/>
      <c r="DA56" s="322"/>
      <c r="DB56" s="322"/>
      <c r="DC56" s="322"/>
      <c r="DD56" s="322"/>
      <c r="DE56" s="322"/>
      <c r="DF56" s="322"/>
      <c r="DG56" s="322"/>
      <c r="DH56" s="322"/>
      <c r="DI56" s="322"/>
      <c r="DJ56" s="322"/>
      <c r="DK56" s="322"/>
      <c r="DL56" s="322"/>
      <c r="DM56" s="322" t="s">
        <v>1344</v>
      </c>
      <c r="DN56" s="322"/>
      <c r="DO56" s="322"/>
      <c r="DP56" s="322"/>
      <c r="DQ56" s="322"/>
      <c r="DR56" s="322"/>
      <c r="DS56" s="322"/>
      <c r="DT56" s="322"/>
      <c r="DU56" s="322"/>
      <c r="DV56" s="322"/>
      <c r="DW56" s="322"/>
      <c r="DX56" s="322"/>
    </row>
    <row r="57" spans="1:128" s="325" customFormat="1" ht="18" customHeight="1">
      <c r="A57" s="299" t="s">
        <v>1356</v>
      </c>
      <c r="B57" s="290" t="s">
        <v>1357</v>
      </c>
      <c r="C57" s="320">
        <v>1</v>
      </c>
      <c r="D57" s="306" t="s">
        <v>1358</v>
      </c>
      <c r="E57" s="328"/>
      <c r="F57" s="301">
        <f>TRUNC(C57*E57,0)</f>
        <v>0</v>
      </c>
      <c r="G57" s="328"/>
      <c r="H57" s="301">
        <f>TRUNC(C57*G57,0)</f>
        <v>0</v>
      </c>
      <c r="I57" s="327">
        <f>자재단가!P9</f>
        <v>110000</v>
      </c>
      <c r="J57" s="301">
        <f>TRUNC(C57*I57,0)</f>
        <v>110000</v>
      </c>
      <c r="K57" s="327">
        <f>E57+G57+I57</f>
        <v>110000</v>
      </c>
      <c r="L57" s="301">
        <f>F57+H57+J57</f>
        <v>110000</v>
      </c>
      <c r="M57" s="320" t="s">
        <v>3</v>
      </c>
      <c r="N57" s="322"/>
      <c r="O57" s="322"/>
      <c r="P57" s="322"/>
      <c r="Q57" s="323"/>
      <c r="R57" s="324"/>
      <c r="S57" s="322"/>
      <c r="T57" s="323"/>
      <c r="U57" s="324"/>
      <c r="V57" s="322"/>
      <c r="W57" s="322"/>
      <c r="X57" s="322"/>
      <c r="Y57" s="322"/>
      <c r="Z57" s="322"/>
      <c r="AA57" s="322"/>
      <c r="AB57" s="322"/>
      <c r="AC57" s="322"/>
      <c r="AD57" s="322"/>
      <c r="AE57" s="322"/>
      <c r="AF57" s="322"/>
      <c r="AG57" s="322"/>
      <c r="AH57" s="322"/>
      <c r="AI57" s="322"/>
      <c r="AJ57" s="322"/>
      <c r="AK57" s="322"/>
      <c r="AL57" s="322"/>
      <c r="AM57" s="322"/>
      <c r="AN57" s="322"/>
      <c r="AO57" s="322"/>
      <c r="AP57" s="322"/>
      <c r="AQ57" s="322"/>
      <c r="AR57" s="322"/>
      <c r="AS57" s="322"/>
      <c r="AT57" s="322"/>
      <c r="AU57" s="322"/>
      <c r="AV57" s="322"/>
      <c r="AW57" s="322"/>
      <c r="AX57" s="322"/>
      <c r="AY57" s="322"/>
      <c r="AZ57" s="322"/>
      <c r="BA57" s="322"/>
      <c r="BB57" s="322"/>
      <c r="BC57" s="322"/>
      <c r="BD57" s="322"/>
      <c r="BE57" s="322"/>
      <c r="BF57" s="322"/>
      <c r="BG57" s="322"/>
      <c r="BH57" s="322"/>
      <c r="BI57" s="322"/>
      <c r="BJ57" s="322"/>
      <c r="BK57" s="322"/>
      <c r="BL57" s="322"/>
      <c r="BM57" s="322"/>
      <c r="BN57" s="322"/>
      <c r="BO57" s="322"/>
      <c r="BP57" s="322"/>
      <c r="BQ57" s="322"/>
      <c r="BR57" s="322"/>
      <c r="BS57" s="322"/>
      <c r="BT57" s="322"/>
      <c r="BU57" s="322"/>
      <c r="BV57" s="322"/>
      <c r="BW57" s="322"/>
      <c r="BX57" s="322"/>
      <c r="BY57" s="322"/>
      <c r="BZ57" s="322"/>
      <c r="CA57" s="322"/>
      <c r="CB57" s="322"/>
      <c r="CC57" s="322"/>
      <c r="CD57" s="322"/>
      <c r="CE57" s="322"/>
      <c r="CF57" s="322"/>
      <c r="CG57" s="322"/>
      <c r="CH57" s="322"/>
      <c r="CI57" s="322"/>
      <c r="CJ57" s="322"/>
      <c r="CK57" s="322"/>
      <c r="CL57" s="322"/>
      <c r="CM57" s="322"/>
      <c r="CN57" s="322"/>
      <c r="CO57" s="322"/>
      <c r="CP57" s="322"/>
      <c r="CQ57" s="322"/>
      <c r="CR57" s="322"/>
      <c r="CS57" s="322"/>
      <c r="CT57" s="322"/>
      <c r="CU57" s="322"/>
      <c r="CV57" s="322"/>
      <c r="CW57" s="322"/>
      <c r="CX57" s="322"/>
      <c r="CY57" s="322"/>
      <c r="CZ57" s="322"/>
      <c r="DA57" s="322"/>
      <c r="DB57" s="322"/>
      <c r="DC57" s="322"/>
      <c r="DD57" s="322"/>
      <c r="DE57" s="322"/>
      <c r="DF57" s="322"/>
      <c r="DG57" s="322"/>
      <c r="DH57" s="322"/>
      <c r="DI57" s="322"/>
      <c r="DJ57" s="322"/>
      <c r="DK57" s="322"/>
      <c r="DL57" s="322"/>
      <c r="DM57" s="322" t="s">
        <v>53</v>
      </c>
      <c r="DN57" s="322" t="s">
        <v>3</v>
      </c>
      <c r="DO57" s="322"/>
      <c r="DP57" s="322"/>
      <c r="DQ57" s="322"/>
      <c r="DR57" s="322"/>
      <c r="DS57" s="322"/>
      <c r="DT57" s="322"/>
      <c r="DU57" s="322"/>
      <c r="DV57" s="322"/>
      <c r="DW57" s="322"/>
      <c r="DX57" s="322"/>
    </row>
    <row r="58" spans="1:128" s="309" customFormat="1" ht="18" customHeight="1">
      <c r="A58" s="304"/>
      <c r="B58" s="305"/>
      <c r="C58" s="306"/>
      <c r="D58" s="307"/>
      <c r="E58" s="308"/>
      <c r="F58" s="307"/>
      <c r="G58" s="293"/>
      <c r="H58" s="307"/>
      <c r="I58" s="308"/>
      <c r="J58" s="307"/>
      <c r="K58" s="308"/>
      <c r="L58" s="307"/>
      <c r="M58" s="295"/>
      <c r="Q58" s="310"/>
      <c r="R58" s="311"/>
      <c r="T58" s="310"/>
      <c r="U58" s="311"/>
    </row>
    <row r="59" spans="1:128" s="296" customFormat="1" ht="18" hidden="1" customHeight="1">
      <c r="A59" s="290" t="s">
        <v>1475</v>
      </c>
      <c r="B59" s="290" t="s">
        <v>1517</v>
      </c>
      <c r="C59" s="291">
        <v>1</v>
      </c>
      <c r="D59" s="292" t="s">
        <v>1333</v>
      </c>
      <c r="E59" s="293"/>
      <c r="F59" s="294">
        <f>TRUNC(F60+F61+F62+F63,0)</f>
        <v>0</v>
      </c>
      <c r="G59" s="293"/>
      <c r="H59" s="294">
        <f>TRUNC(H60+H61+H62+H63,0)</f>
        <v>500128</v>
      </c>
      <c r="I59" s="293"/>
      <c r="J59" s="294">
        <f>TRUNC(J60+J61+J62+J63,0)</f>
        <v>15003</v>
      </c>
      <c r="K59" s="293"/>
      <c r="L59" s="294">
        <f>F59+H59+J59</f>
        <v>515131</v>
      </c>
      <c r="M59" s="295" t="s">
        <v>1473</v>
      </c>
      <c r="O59" s="297"/>
      <c r="P59" s="297"/>
      <c r="Q59" s="297"/>
      <c r="R59" s="297"/>
      <c r="S59" s="297"/>
      <c r="T59" s="297"/>
      <c r="U59" s="298"/>
      <c r="V59" s="297"/>
      <c r="W59" s="297"/>
      <c r="X59" s="297"/>
      <c r="Y59" s="297"/>
      <c r="Z59" s="297"/>
    </row>
    <row r="60" spans="1:128" s="296" customFormat="1" ht="18" hidden="1" customHeight="1">
      <c r="A60" s="299" t="s">
        <v>1334</v>
      </c>
      <c r="B60" s="300" t="s">
        <v>1542</v>
      </c>
      <c r="C60" s="291">
        <f>0.15*0.8*1.3</f>
        <v>0.156</v>
      </c>
      <c r="D60" s="292" t="s">
        <v>89</v>
      </c>
      <c r="E60" s="293"/>
      <c r="F60" s="301">
        <f t="shared" ref="F60:F63" si="32">TRUNC(E60*C60,1)</f>
        <v>0</v>
      </c>
      <c r="G60" s="293">
        <f>노임단가!$K$34</f>
        <v>326359</v>
      </c>
      <c r="H60" s="301">
        <f>TRUNC(G60*C60,1)</f>
        <v>50912</v>
      </c>
      <c r="I60" s="293"/>
      <c r="J60" s="301">
        <f t="shared" ref="J60:J63" si="33">TRUNC(I60*C60,1)</f>
        <v>0</v>
      </c>
      <c r="K60" s="293">
        <f t="shared" ref="K60:K63" si="34">E60+G60+I60</f>
        <v>326359</v>
      </c>
      <c r="L60" s="301">
        <f t="shared" ref="L60:L63" si="35">F60+H60+J60</f>
        <v>50912</v>
      </c>
      <c r="M60" s="295" t="s">
        <v>3</v>
      </c>
      <c r="O60" s="302"/>
      <c r="P60" s="297"/>
      <c r="Q60" s="297"/>
      <c r="R60" s="297"/>
      <c r="S60" s="297"/>
      <c r="T60" s="297"/>
      <c r="U60" s="298"/>
      <c r="V60" s="297"/>
      <c r="W60" s="297"/>
      <c r="X60" s="297"/>
      <c r="Y60" s="297"/>
      <c r="Z60" s="297"/>
    </row>
    <row r="61" spans="1:128" s="296" customFormat="1" ht="18" hidden="1" customHeight="1">
      <c r="A61" s="299" t="s">
        <v>1335</v>
      </c>
      <c r="B61" s="300" t="s">
        <v>1543</v>
      </c>
      <c r="C61" s="291">
        <f>1.29*0.8*1.3</f>
        <v>1.3416000000000001</v>
      </c>
      <c r="D61" s="292" t="s">
        <v>89</v>
      </c>
      <c r="E61" s="293"/>
      <c r="F61" s="301">
        <f t="shared" si="32"/>
        <v>0</v>
      </c>
      <c r="G61" s="293">
        <f>노임단가!$K$35</f>
        <v>238447</v>
      </c>
      <c r="H61" s="301">
        <f>TRUNC(G61*C61,1)</f>
        <v>319900.40000000002</v>
      </c>
      <c r="I61" s="293"/>
      <c r="J61" s="301">
        <f t="shared" si="33"/>
        <v>0</v>
      </c>
      <c r="K61" s="293">
        <f t="shared" si="34"/>
        <v>238447</v>
      </c>
      <c r="L61" s="301">
        <f t="shared" si="35"/>
        <v>319900.40000000002</v>
      </c>
      <c r="M61" s="295"/>
      <c r="O61" s="297"/>
      <c r="P61" s="297"/>
      <c r="Q61" s="297"/>
      <c r="R61" s="297"/>
      <c r="S61" s="297"/>
      <c r="T61" s="297"/>
      <c r="U61" s="298"/>
      <c r="V61" s="297"/>
      <c r="W61" s="297"/>
      <c r="X61" s="297"/>
      <c r="Y61" s="297"/>
      <c r="Z61" s="297"/>
    </row>
    <row r="62" spans="1:128" s="296" customFormat="1" ht="18" hidden="1" customHeight="1">
      <c r="A62" s="299" t="s">
        <v>267</v>
      </c>
      <c r="B62" s="300" t="s">
        <v>1544</v>
      </c>
      <c r="C62" s="291">
        <f>0.72*0.8*1.3</f>
        <v>0.74880000000000002</v>
      </c>
      <c r="D62" s="292" t="s">
        <v>89</v>
      </c>
      <c r="E62" s="293"/>
      <c r="F62" s="301">
        <f t="shared" si="32"/>
        <v>0</v>
      </c>
      <c r="G62" s="293">
        <f>보통인부</f>
        <v>172698</v>
      </c>
      <c r="H62" s="301">
        <f>TRUNC(G62*C62,1)</f>
        <v>129316.2</v>
      </c>
      <c r="I62" s="293"/>
      <c r="J62" s="301">
        <f t="shared" si="33"/>
        <v>0</v>
      </c>
      <c r="K62" s="293">
        <f t="shared" si="34"/>
        <v>172698</v>
      </c>
      <c r="L62" s="301">
        <f t="shared" si="35"/>
        <v>129316.2</v>
      </c>
      <c r="M62" s="295"/>
      <c r="O62" s="298"/>
      <c r="P62" s="297"/>
      <c r="Q62" s="297"/>
      <c r="R62" s="297"/>
      <c r="S62" s="297"/>
      <c r="T62" s="297"/>
      <c r="U62" s="298"/>
      <c r="V62" s="297"/>
      <c r="W62" s="297"/>
      <c r="X62" s="297"/>
      <c r="Y62" s="297"/>
      <c r="Z62" s="297"/>
    </row>
    <row r="63" spans="1:128" s="296" customFormat="1" ht="18" hidden="1" customHeight="1">
      <c r="A63" s="299" t="s">
        <v>1337</v>
      </c>
      <c r="B63" s="303" t="s">
        <v>1338</v>
      </c>
      <c r="C63" s="291">
        <v>0.03</v>
      </c>
      <c r="D63" s="292" t="s">
        <v>1339</v>
      </c>
      <c r="E63" s="293"/>
      <c r="F63" s="301">
        <f t="shared" si="32"/>
        <v>0</v>
      </c>
      <c r="G63" s="293"/>
      <c r="H63" s="301">
        <f t="shared" ref="H63" si="36">TRUNC(G63*C63,1)</f>
        <v>0</v>
      </c>
      <c r="I63" s="293">
        <f>H60+H61+H62</f>
        <v>500128.60000000003</v>
      </c>
      <c r="J63" s="301">
        <f t="shared" si="33"/>
        <v>15003.8</v>
      </c>
      <c r="K63" s="293">
        <f t="shared" si="34"/>
        <v>500128.60000000003</v>
      </c>
      <c r="L63" s="301">
        <f t="shared" si="35"/>
        <v>15003.8</v>
      </c>
      <c r="M63" s="295"/>
      <c r="O63" s="298"/>
      <c r="P63" s="297"/>
      <c r="Q63" s="297"/>
      <c r="R63" s="297"/>
      <c r="S63" s="297"/>
      <c r="T63" s="297"/>
      <c r="U63" s="298"/>
      <c r="V63" s="297"/>
      <c r="W63" s="297"/>
      <c r="X63" s="297"/>
      <c r="Y63" s="297"/>
      <c r="Z63" s="297"/>
    </row>
    <row r="64" spans="1:128" s="309" customFormat="1" ht="18" hidden="1" customHeight="1">
      <c r="A64" s="304"/>
      <c r="B64" s="319"/>
      <c r="C64" s="306"/>
      <c r="D64" s="307"/>
      <c r="E64" s="308"/>
      <c r="F64" s="307"/>
      <c r="G64" s="293"/>
      <c r="H64" s="307"/>
      <c r="I64" s="308"/>
      <c r="J64" s="307"/>
      <c r="K64" s="308"/>
      <c r="L64" s="307"/>
      <c r="M64" s="295"/>
      <c r="Q64" s="310"/>
      <c r="R64" s="311"/>
      <c r="T64" s="310"/>
      <c r="U64" s="311"/>
    </row>
    <row r="65" spans="1:26" s="296" customFormat="1" ht="18" hidden="1" customHeight="1">
      <c r="A65" s="290" t="s">
        <v>1475</v>
      </c>
      <c r="B65" s="291" t="s">
        <v>1519</v>
      </c>
      <c r="C65" s="291">
        <v>1</v>
      </c>
      <c r="D65" s="292" t="s">
        <v>1333</v>
      </c>
      <c r="E65" s="293"/>
      <c r="F65" s="294">
        <f>TRUNC(F66+F67+F68+F69+F70,0)</f>
        <v>19332</v>
      </c>
      <c r="G65" s="293"/>
      <c r="H65" s="294">
        <f>TRUNC(H66+H67+H68+H69+H70,0)</f>
        <v>478729</v>
      </c>
      <c r="I65" s="293"/>
      <c r="J65" s="294">
        <f>TRUNC(J66+J67+J68+J69+J70,0)</f>
        <v>80338</v>
      </c>
      <c r="K65" s="293"/>
      <c r="L65" s="294">
        <f>F65+H65+J65</f>
        <v>578399</v>
      </c>
      <c r="M65" s="295" t="s">
        <v>1473</v>
      </c>
      <c r="O65" s="297"/>
      <c r="P65" s="297"/>
      <c r="Q65" s="297"/>
      <c r="R65" s="297"/>
      <c r="S65" s="297"/>
      <c r="T65" s="297"/>
      <c r="U65" s="298"/>
      <c r="V65" s="297"/>
      <c r="W65" s="297"/>
      <c r="X65" s="297"/>
      <c r="Y65" s="297"/>
      <c r="Z65" s="297"/>
    </row>
    <row r="66" spans="1:26" s="296" customFormat="1" ht="18" hidden="1" customHeight="1">
      <c r="A66" s="299" t="s">
        <v>1334</v>
      </c>
      <c r="B66" s="300" t="s">
        <v>1554</v>
      </c>
      <c r="C66" s="291">
        <f>0.15*0.8</f>
        <v>0.12</v>
      </c>
      <c r="D66" s="292" t="s">
        <v>89</v>
      </c>
      <c r="E66" s="293"/>
      <c r="F66" s="301">
        <f t="shared" ref="F66:F70" si="37">TRUNC(E66*C66,1)</f>
        <v>0</v>
      </c>
      <c r="G66" s="293">
        <f>노임단가!$K$34</f>
        <v>326359</v>
      </c>
      <c r="H66" s="301">
        <f>TRUNC(G66*C66,1)</f>
        <v>39163</v>
      </c>
      <c r="I66" s="293"/>
      <c r="J66" s="301">
        <f t="shared" ref="J66:J70" si="38">TRUNC(I66*C66,1)</f>
        <v>0</v>
      </c>
      <c r="K66" s="293">
        <f t="shared" ref="K66:K70" si="39">E66+G66+I66</f>
        <v>326359</v>
      </c>
      <c r="L66" s="301">
        <f t="shared" ref="L66:L70" si="40">F66+H66+J66</f>
        <v>39163</v>
      </c>
      <c r="M66" s="295" t="s">
        <v>3</v>
      </c>
      <c r="O66" s="302"/>
      <c r="P66" s="297"/>
      <c r="Q66" s="297"/>
      <c r="R66" s="297"/>
      <c r="S66" s="297"/>
      <c r="T66" s="297"/>
      <c r="U66" s="298"/>
      <c r="V66" s="297"/>
      <c r="W66" s="297"/>
      <c r="X66" s="297"/>
      <c r="Y66" s="297"/>
      <c r="Z66" s="297"/>
    </row>
    <row r="67" spans="1:26" s="296" customFormat="1" ht="18" hidden="1" customHeight="1">
      <c r="A67" s="299" t="s">
        <v>1335</v>
      </c>
      <c r="B67" s="300" t="s">
        <v>1555</v>
      </c>
      <c r="C67" s="291">
        <f>1.29*0.8</f>
        <v>1.032</v>
      </c>
      <c r="D67" s="292" t="s">
        <v>89</v>
      </c>
      <c r="E67" s="293"/>
      <c r="F67" s="301">
        <f t="shared" si="37"/>
        <v>0</v>
      </c>
      <c r="G67" s="293">
        <f>노임단가!$K$35</f>
        <v>238447</v>
      </c>
      <c r="H67" s="301">
        <f>TRUNC(G67*C67,1)</f>
        <v>246077.3</v>
      </c>
      <c r="I67" s="293"/>
      <c r="J67" s="301">
        <f t="shared" si="38"/>
        <v>0</v>
      </c>
      <c r="K67" s="293">
        <f t="shared" si="39"/>
        <v>238447</v>
      </c>
      <c r="L67" s="301">
        <f t="shared" si="40"/>
        <v>246077.3</v>
      </c>
      <c r="M67" s="295"/>
      <c r="O67" s="297"/>
      <c r="P67" s="297"/>
      <c r="Q67" s="297"/>
      <c r="R67" s="297"/>
      <c r="S67" s="297"/>
      <c r="T67" s="297"/>
      <c r="U67" s="298"/>
      <c r="V67" s="297"/>
      <c r="W67" s="297"/>
      <c r="X67" s="297"/>
      <c r="Y67" s="297"/>
      <c r="Z67" s="297"/>
    </row>
    <row r="68" spans="1:26" s="296" customFormat="1" ht="18" hidden="1" customHeight="1">
      <c r="A68" s="299" t="s">
        <v>267</v>
      </c>
      <c r="B68" s="300" t="s">
        <v>1556</v>
      </c>
      <c r="C68" s="291">
        <f>0.72*0.8</f>
        <v>0.57599999999999996</v>
      </c>
      <c r="D68" s="292" t="s">
        <v>89</v>
      </c>
      <c r="E68" s="293"/>
      <c r="F68" s="301">
        <f t="shared" si="37"/>
        <v>0</v>
      </c>
      <c r="G68" s="293">
        <f>보통인부</f>
        <v>172698</v>
      </c>
      <c r="H68" s="301">
        <f>TRUNC(G68*C68,1)</f>
        <v>99474</v>
      </c>
      <c r="I68" s="293"/>
      <c r="J68" s="301">
        <f t="shared" si="38"/>
        <v>0</v>
      </c>
      <c r="K68" s="293">
        <f t="shared" si="39"/>
        <v>172698</v>
      </c>
      <c r="L68" s="301">
        <f t="shared" si="40"/>
        <v>99474</v>
      </c>
      <c r="M68" s="295"/>
      <c r="O68" s="298"/>
      <c r="P68" s="297"/>
      <c r="Q68" s="297"/>
      <c r="R68" s="297"/>
      <c r="S68" s="297"/>
      <c r="T68" s="297"/>
      <c r="U68" s="298"/>
      <c r="V68" s="297"/>
      <c r="W68" s="297"/>
      <c r="X68" s="297"/>
      <c r="Y68" s="297"/>
      <c r="Z68" s="297"/>
    </row>
    <row r="69" spans="1:26" s="296" customFormat="1" ht="18" hidden="1" customHeight="1">
      <c r="A69" s="312" t="s">
        <v>1529</v>
      </c>
      <c r="B69" s="313" t="s">
        <v>1557</v>
      </c>
      <c r="C69" s="314">
        <f>2.35*0.8</f>
        <v>1.8800000000000001</v>
      </c>
      <c r="D69" s="315" t="s">
        <v>1518</v>
      </c>
      <c r="E69" s="316">
        <f>건설기계목록!$E$6</f>
        <v>10283</v>
      </c>
      <c r="F69" s="301">
        <f>TRUNC(E69*C69,1)</f>
        <v>19332</v>
      </c>
      <c r="G69" s="316">
        <f>건설기계목록!$F$6</f>
        <v>50008</v>
      </c>
      <c r="H69" s="301">
        <f>TRUNC(G69*C69,1)</f>
        <v>94015</v>
      </c>
      <c r="I69" s="316">
        <f>건설기계목록!$G$6</f>
        <v>36594</v>
      </c>
      <c r="J69" s="301">
        <f>TRUNC(I69*C69,1)</f>
        <v>68796.7</v>
      </c>
      <c r="K69" s="293">
        <f t="shared" si="39"/>
        <v>96885</v>
      </c>
      <c r="L69" s="301">
        <f t="shared" si="40"/>
        <v>182143.7</v>
      </c>
      <c r="M69" s="317"/>
      <c r="O69" s="298"/>
      <c r="P69" s="297"/>
      <c r="Q69" s="297"/>
      <c r="R69" s="297"/>
      <c r="S69" s="297"/>
      <c r="T69" s="297"/>
      <c r="U69" s="298"/>
      <c r="V69" s="297"/>
      <c r="W69" s="297"/>
      <c r="X69" s="297"/>
      <c r="Y69" s="297"/>
      <c r="Z69" s="297"/>
    </row>
    <row r="70" spans="1:26" s="296" customFormat="1" ht="18" hidden="1" customHeight="1">
      <c r="A70" s="299" t="s">
        <v>1337</v>
      </c>
      <c r="B70" s="318" t="s">
        <v>1338</v>
      </c>
      <c r="C70" s="291">
        <v>0.03</v>
      </c>
      <c r="D70" s="292" t="s">
        <v>1339</v>
      </c>
      <c r="E70" s="293"/>
      <c r="F70" s="301">
        <f t="shared" si="37"/>
        <v>0</v>
      </c>
      <c r="G70" s="293"/>
      <c r="H70" s="301">
        <f t="shared" ref="H70" si="41">TRUNC(G70*C70,1)</f>
        <v>0</v>
      </c>
      <c r="I70" s="293">
        <f>H66+H67+H68</f>
        <v>384714.3</v>
      </c>
      <c r="J70" s="301">
        <f t="shared" si="38"/>
        <v>11541.4</v>
      </c>
      <c r="K70" s="293">
        <f t="shared" si="39"/>
        <v>384714.3</v>
      </c>
      <c r="L70" s="301">
        <f t="shared" si="40"/>
        <v>11541.4</v>
      </c>
      <c r="M70" s="295"/>
      <c r="O70" s="298"/>
      <c r="P70" s="297"/>
      <c r="Q70" s="297"/>
      <c r="R70" s="297"/>
      <c r="S70" s="297"/>
      <c r="T70" s="297"/>
      <c r="U70" s="298"/>
      <c r="V70" s="297"/>
      <c r="W70" s="297"/>
      <c r="X70" s="297"/>
      <c r="Y70" s="297"/>
      <c r="Z70" s="297"/>
    </row>
    <row r="71" spans="1:26" s="296" customFormat="1" ht="18" hidden="1" customHeight="1">
      <c r="A71" s="290" t="s">
        <v>1475</v>
      </c>
      <c r="B71" s="290" t="s">
        <v>1480</v>
      </c>
      <c r="C71" s="291">
        <v>1</v>
      </c>
      <c r="D71" s="292" t="s">
        <v>1333</v>
      </c>
      <c r="E71" s="293"/>
      <c r="F71" s="294">
        <f>TRUNC(F72+F73+F74+F75+F76,0)</f>
        <v>7403</v>
      </c>
      <c r="G71" s="293"/>
      <c r="H71" s="294">
        <f>TRUNC(H72+H73+H74+H75+H76,0)</f>
        <v>140299</v>
      </c>
      <c r="I71" s="293"/>
      <c r="J71" s="294">
        <f>TRUNC(J72+J73+J74+J75+J76,0)</f>
        <v>29476</v>
      </c>
      <c r="K71" s="293"/>
      <c r="L71" s="294">
        <f>F71+H71+J71</f>
        <v>177178</v>
      </c>
      <c r="M71" s="295" t="s">
        <v>1473</v>
      </c>
      <c r="O71" s="297"/>
      <c r="P71" s="297"/>
      <c r="Q71" s="297"/>
      <c r="R71" s="297"/>
      <c r="S71" s="297"/>
      <c r="T71" s="297"/>
      <c r="U71" s="298"/>
      <c r="V71" s="297"/>
      <c r="W71" s="297"/>
      <c r="X71" s="297"/>
      <c r="Y71" s="297"/>
      <c r="Z71" s="297"/>
    </row>
    <row r="72" spans="1:26" s="296" customFormat="1" ht="18" hidden="1" customHeight="1">
      <c r="A72" s="299" t="s">
        <v>1334</v>
      </c>
      <c r="B72" s="300"/>
      <c r="C72" s="291">
        <v>0.03</v>
      </c>
      <c r="D72" s="292" t="s">
        <v>89</v>
      </c>
      <c r="E72" s="293"/>
      <c r="F72" s="301">
        <f t="shared" ref="F72:F76" si="42">TRUNC(E72*C72,1)</f>
        <v>0</v>
      </c>
      <c r="G72" s="293">
        <f>노임단가!$K$34</f>
        <v>326359</v>
      </c>
      <c r="H72" s="301">
        <f>TRUNC(G72*C72,1)</f>
        <v>9790.7000000000007</v>
      </c>
      <c r="I72" s="293"/>
      <c r="J72" s="301">
        <f t="shared" ref="J72:J76" si="43">TRUNC(I72*C72,1)</f>
        <v>0</v>
      </c>
      <c r="K72" s="293">
        <f t="shared" ref="K72:K76" si="44">E72+G72+I72</f>
        <v>326359</v>
      </c>
      <c r="L72" s="301">
        <f t="shared" ref="L72:L76" si="45">F72+H72+J72</f>
        <v>9790.7000000000007</v>
      </c>
      <c r="M72" s="295" t="s">
        <v>3</v>
      </c>
      <c r="O72" s="302"/>
      <c r="P72" s="297"/>
      <c r="Q72" s="297"/>
      <c r="R72" s="297"/>
      <c r="S72" s="297"/>
      <c r="T72" s="297"/>
      <c r="U72" s="298"/>
      <c r="V72" s="297"/>
      <c r="W72" s="297"/>
      <c r="X72" s="297"/>
      <c r="Y72" s="297"/>
      <c r="Z72" s="297"/>
    </row>
    <row r="73" spans="1:26" s="296" customFormat="1" ht="18" hidden="1" customHeight="1">
      <c r="A73" s="299" t="s">
        <v>1335</v>
      </c>
      <c r="B73" s="300"/>
      <c r="C73" s="291">
        <v>0.3</v>
      </c>
      <c r="D73" s="292" t="s">
        <v>89</v>
      </c>
      <c r="E73" s="293"/>
      <c r="F73" s="301">
        <f t="shared" si="42"/>
        <v>0</v>
      </c>
      <c r="G73" s="293">
        <f>노임단가!$K$35</f>
        <v>238447</v>
      </c>
      <c r="H73" s="301">
        <f>TRUNC(G73*C73,1)</f>
        <v>71534.100000000006</v>
      </c>
      <c r="I73" s="293"/>
      <c r="J73" s="301">
        <f t="shared" si="43"/>
        <v>0</v>
      </c>
      <c r="K73" s="293">
        <f t="shared" si="44"/>
        <v>238447</v>
      </c>
      <c r="L73" s="301">
        <f t="shared" si="45"/>
        <v>71534.100000000006</v>
      </c>
      <c r="M73" s="295"/>
      <c r="O73" s="297"/>
      <c r="P73" s="297"/>
      <c r="Q73" s="297"/>
      <c r="R73" s="297"/>
      <c r="S73" s="297"/>
      <c r="T73" s="297"/>
      <c r="U73" s="298"/>
      <c r="V73" s="297"/>
      <c r="W73" s="297"/>
      <c r="X73" s="297"/>
      <c r="Y73" s="297"/>
      <c r="Z73" s="297"/>
    </row>
    <row r="74" spans="1:26" s="296" customFormat="1" ht="18" hidden="1" customHeight="1">
      <c r="A74" s="299" t="s">
        <v>267</v>
      </c>
      <c r="B74" s="300"/>
      <c r="C74" s="291">
        <v>0.13300000000000001</v>
      </c>
      <c r="D74" s="292" t="s">
        <v>89</v>
      </c>
      <c r="E74" s="293"/>
      <c r="F74" s="301">
        <f t="shared" si="42"/>
        <v>0</v>
      </c>
      <c r="G74" s="293">
        <f>보통인부</f>
        <v>172698</v>
      </c>
      <c r="H74" s="301">
        <f>TRUNC(G74*C74,1)</f>
        <v>22968.799999999999</v>
      </c>
      <c r="I74" s="293"/>
      <c r="J74" s="301">
        <f t="shared" si="43"/>
        <v>0</v>
      </c>
      <c r="K74" s="293">
        <f t="shared" si="44"/>
        <v>172698</v>
      </c>
      <c r="L74" s="301">
        <f t="shared" si="45"/>
        <v>22968.799999999999</v>
      </c>
      <c r="M74" s="295"/>
      <c r="O74" s="298"/>
      <c r="P74" s="297"/>
      <c r="Q74" s="297"/>
      <c r="R74" s="297"/>
      <c r="S74" s="297"/>
      <c r="T74" s="297"/>
      <c r="U74" s="298"/>
      <c r="V74" s="297"/>
      <c r="W74" s="297"/>
      <c r="X74" s="297"/>
      <c r="Y74" s="297"/>
      <c r="Z74" s="297"/>
    </row>
    <row r="75" spans="1:26" s="296" customFormat="1" ht="18" hidden="1" customHeight="1">
      <c r="A75" s="299" t="s">
        <v>1242</v>
      </c>
      <c r="B75" s="303" t="s">
        <v>1474</v>
      </c>
      <c r="C75" s="291">
        <v>0.72</v>
      </c>
      <c r="D75" s="292" t="s">
        <v>1336</v>
      </c>
      <c r="E75" s="293">
        <f>건설기계목록!$E$6</f>
        <v>10283</v>
      </c>
      <c r="F75" s="301">
        <f t="shared" si="42"/>
        <v>7403.7</v>
      </c>
      <c r="G75" s="293">
        <f>건설기계목록!$F$6</f>
        <v>50008</v>
      </c>
      <c r="H75" s="301">
        <f t="shared" ref="H75:H76" si="46">TRUNC(G75*C75,1)</f>
        <v>36005.699999999997</v>
      </c>
      <c r="I75" s="293">
        <f>건설기계목록!$G$6</f>
        <v>36594</v>
      </c>
      <c r="J75" s="301">
        <f t="shared" si="43"/>
        <v>26347.599999999999</v>
      </c>
      <c r="K75" s="293">
        <f t="shared" si="44"/>
        <v>96885</v>
      </c>
      <c r="L75" s="301">
        <f t="shared" si="45"/>
        <v>69757</v>
      </c>
      <c r="M75" s="295"/>
      <c r="O75" s="298"/>
      <c r="P75" s="297"/>
      <c r="Q75" s="297"/>
      <c r="R75" s="297"/>
      <c r="S75" s="297"/>
      <c r="T75" s="297"/>
      <c r="U75" s="298"/>
      <c r="V75" s="297"/>
      <c r="W75" s="297"/>
      <c r="X75" s="297"/>
      <c r="Y75" s="297"/>
      <c r="Z75" s="297"/>
    </row>
    <row r="76" spans="1:26" s="296" customFormat="1" ht="18" hidden="1" customHeight="1">
      <c r="A76" s="299" t="s">
        <v>1337</v>
      </c>
      <c r="B76" s="303" t="s">
        <v>1338</v>
      </c>
      <c r="C76" s="291">
        <v>0.03</v>
      </c>
      <c r="D76" s="292" t="s">
        <v>1339</v>
      </c>
      <c r="E76" s="293"/>
      <c r="F76" s="301">
        <f t="shared" si="42"/>
        <v>0</v>
      </c>
      <c r="G76" s="293"/>
      <c r="H76" s="301">
        <f t="shared" si="46"/>
        <v>0</v>
      </c>
      <c r="I76" s="293">
        <f>H72+H73+H74</f>
        <v>104293.6</v>
      </c>
      <c r="J76" s="301">
        <f t="shared" si="43"/>
        <v>3128.8</v>
      </c>
      <c r="K76" s="293">
        <f t="shared" si="44"/>
        <v>104293.6</v>
      </c>
      <c r="L76" s="301">
        <f t="shared" si="45"/>
        <v>3128.8</v>
      </c>
      <c r="M76" s="295"/>
      <c r="O76" s="298"/>
      <c r="P76" s="297"/>
      <c r="Q76" s="297"/>
      <c r="R76" s="297"/>
      <c r="S76" s="297"/>
      <c r="T76" s="297"/>
      <c r="U76" s="298"/>
      <c r="V76" s="297"/>
      <c r="W76" s="297"/>
      <c r="X76" s="297"/>
      <c r="Y76" s="297"/>
      <c r="Z76" s="297"/>
    </row>
    <row r="77" spans="1:26" s="309" customFormat="1" ht="18" hidden="1" customHeight="1">
      <c r="A77" s="304"/>
      <c r="B77" s="305"/>
      <c r="C77" s="306"/>
      <c r="D77" s="307"/>
      <c r="E77" s="308"/>
      <c r="F77" s="307"/>
      <c r="G77" s="293"/>
      <c r="H77" s="307"/>
      <c r="I77" s="308"/>
      <c r="J77" s="307"/>
      <c r="K77" s="308"/>
      <c r="L77" s="307"/>
      <c r="M77" s="295"/>
      <c r="Q77" s="310"/>
      <c r="R77" s="311"/>
      <c r="T77" s="310"/>
      <c r="U77" s="311"/>
    </row>
    <row r="78" spans="1:26" s="296" customFormat="1" ht="18" hidden="1" customHeight="1">
      <c r="A78" s="290" t="s">
        <v>1475</v>
      </c>
      <c r="B78" s="290" t="s">
        <v>1478</v>
      </c>
      <c r="C78" s="291">
        <v>1</v>
      </c>
      <c r="D78" s="292" t="s">
        <v>1333</v>
      </c>
      <c r="E78" s="293"/>
      <c r="F78" s="294">
        <f>TRUNC(F79+F80+F81+F82+F83,0)</f>
        <v>9151</v>
      </c>
      <c r="G78" s="293"/>
      <c r="H78" s="294">
        <f>TRUNC(H79+H80+H81+H82+H83,0)</f>
        <v>248789</v>
      </c>
      <c r="I78" s="293"/>
      <c r="J78" s="294">
        <f>TRUNC(J79+J80+J81+J82+J83,0)</f>
        <v>38697</v>
      </c>
      <c r="K78" s="293"/>
      <c r="L78" s="294">
        <f>F78+H78+J78</f>
        <v>296637</v>
      </c>
      <c r="M78" s="295" t="s">
        <v>1473</v>
      </c>
      <c r="O78" s="297"/>
      <c r="P78" s="297"/>
      <c r="Q78" s="297"/>
      <c r="R78" s="297"/>
      <c r="S78" s="297"/>
      <c r="T78" s="297"/>
      <c r="U78" s="298"/>
      <c r="V78" s="297"/>
      <c r="W78" s="297"/>
      <c r="X78" s="297"/>
      <c r="Y78" s="297"/>
      <c r="Z78" s="297"/>
    </row>
    <row r="79" spans="1:26" s="296" customFormat="1" ht="18" hidden="1" customHeight="1">
      <c r="A79" s="299" t="s">
        <v>1334</v>
      </c>
      <c r="B79" s="300"/>
      <c r="C79" s="291">
        <v>4.4999999999999998E-2</v>
      </c>
      <c r="D79" s="292" t="s">
        <v>89</v>
      </c>
      <c r="E79" s="293"/>
      <c r="F79" s="301">
        <f t="shared" ref="F79:F83" si="47">TRUNC(E79*C79,1)</f>
        <v>0</v>
      </c>
      <c r="G79" s="293">
        <f>노임단가!$K$34</f>
        <v>326359</v>
      </c>
      <c r="H79" s="301">
        <f>TRUNC(G79*C79,1)</f>
        <v>14686.1</v>
      </c>
      <c r="I79" s="293"/>
      <c r="J79" s="301">
        <f t="shared" ref="J79:J83" si="48">TRUNC(I79*C79,1)</f>
        <v>0</v>
      </c>
      <c r="K79" s="293">
        <f t="shared" ref="K79:K83" si="49">E79+G79+I79</f>
        <v>326359</v>
      </c>
      <c r="L79" s="301">
        <f t="shared" ref="L79:L83" si="50">F79+H79+J79</f>
        <v>14686.1</v>
      </c>
      <c r="M79" s="295" t="s">
        <v>3</v>
      </c>
      <c r="O79" s="302"/>
      <c r="P79" s="297"/>
      <c r="Q79" s="297"/>
      <c r="R79" s="297"/>
      <c r="S79" s="297"/>
      <c r="T79" s="297"/>
      <c r="U79" s="298"/>
      <c r="V79" s="297"/>
      <c r="W79" s="297"/>
      <c r="X79" s="297"/>
      <c r="Y79" s="297"/>
      <c r="Z79" s="297"/>
    </row>
    <row r="80" spans="1:26" s="296" customFormat="1" ht="18" hidden="1" customHeight="1">
      <c r="A80" s="299" t="s">
        <v>1335</v>
      </c>
      <c r="B80" s="300"/>
      <c r="C80" s="291">
        <v>0.63</v>
      </c>
      <c r="D80" s="292" t="s">
        <v>89</v>
      </c>
      <c r="E80" s="293"/>
      <c r="F80" s="301">
        <f t="shared" si="47"/>
        <v>0</v>
      </c>
      <c r="G80" s="293">
        <f>노임단가!$K$35</f>
        <v>238447</v>
      </c>
      <c r="H80" s="301">
        <f>TRUNC(G80*C80,1)</f>
        <v>150221.6</v>
      </c>
      <c r="I80" s="293"/>
      <c r="J80" s="301">
        <f t="shared" si="48"/>
        <v>0</v>
      </c>
      <c r="K80" s="293">
        <f t="shared" si="49"/>
        <v>238447</v>
      </c>
      <c r="L80" s="301">
        <f t="shared" si="50"/>
        <v>150221.6</v>
      </c>
      <c r="M80" s="295"/>
      <c r="O80" s="297"/>
      <c r="P80" s="297"/>
      <c r="Q80" s="297"/>
      <c r="R80" s="297"/>
      <c r="S80" s="297"/>
      <c r="T80" s="297"/>
      <c r="U80" s="298"/>
      <c r="V80" s="297"/>
      <c r="W80" s="297"/>
      <c r="X80" s="297"/>
      <c r="Y80" s="297"/>
      <c r="Z80" s="297"/>
    </row>
    <row r="81" spans="1:128" s="296" customFormat="1" ht="18" hidden="1" customHeight="1">
      <c r="A81" s="299" t="s">
        <v>267</v>
      </c>
      <c r="B81" s="300"/>
      <c r="C81" s="291">
        <v>0.22800000000000001</v>
      </c>
      <c r="D81" s="292" t="s">
        <v>89</v>
      </c>
      <c r="E81" s="293"/>
      <c r="F81" s="301">
        <f t="shared" si="47"/>
        <v>0</v>
      </c>
      <c r="G81" s="293">
        <f>보통인부</f>
        <v>172698</v>
      </c>
      <c r="H81" s="301">
        <f>TRUNC(G81*C81,1)</f>
        <v>39375.1</v>
      </c>
      <c r="I81" s="293"/>
      <c r="J81" s="301">
        <f t="shared" si="48"/>
        <v>0</v>
      </c>
      <c r="K81" s="293">
        <f t="shared" si="49"/>
        <v>172698</v>
      </c>
      <c r="L81" s="301">
        <f t="shared" si="50"/>
        <v>39375.1</v>
      </c>
      <c r="M81" s="295"/>
      <c r="O81" s="298"/>
      <c r="P81" s="297"/>
      <c r="Q81" s="297"/>
      <c r="R81" s="297"/>
      <c r="S81" s="297"/>
      <c r="T81" s="297"/>
      <c r="U81" s="298"/>
      <c r="V81" s="297"/>
      <c r="W81" s="297"/>
      <c r="X81" s="297"/>
      <c r="Y81" s="297"/>
      <c r="Z81" s="297"/>
    </row>
    <row r="82" spans="1:128" s="296" customFormat="1" ht="18" hidden="1" customHeight="1">
      <c r="A82" s="299" t="s">
        <v>1242</v>
      </c>
      <c r="B82" s="303" t="s">
        <v>1474</v>
      </c>
      <c r="C82" s="291">
        <v>0.89</v>
      </c>
      <c r="D82" s="292" t="s">
        <v>1336</v>
      </c>
      <c r="E82" s="293">
        <f>건설기계목록!$E$6</f>
        <v>10283</v>
      </c>
      <c r="F82" s="301">
        <f t="shared" si="47"/>
        <v>9151.7999999999993</v>
      </c>
      <c r="G82" s="293">
        <f>건설기계목록!$F$6</f>
        <v>50008</v>
      </c>
      <c r="H82" s="301">
        <f t="shared" ref="H82:H83" si="51">TRUNC(G82*C82,1)</f>
        <v>44507.1</v>
      </c>
      <c r="I82" s="293">
        <f>건설기계목록!$G$6</f>
        <v>36594</v>
      </c>
      <c r="J82" s="301">
        <f t="shared" si="48"/>
        <v>32568.6</v>
      </c>
      <c r="K82" s="293">
        <f t="shared" si="49"/>
        <v>96885</v>
      </c>
      <c r="L82" s="301">
        <f t="shared" si="50"/>
        <v>86227.5</v>
      </c>
      <c r="M82" s="295"/>
      <c r="O82" s="298"/>
      <c r="P82" s="297"/>
      <c r="Q82" s="297"/>
      <c r="R82" s="297"/>
      <c r="S82" s="297"/>
      <c r="T82" s="297"/>
      <c r="U82" s="298"/>
      <c r="V82" s="297"/>
      <c r="W82" s="297"/>
      <c r="X82" s="297"/>
      <c r="Y82" s="297"/>
      <c r="Z82" s="297"/>
    </row>
    <row r="83" spans="1:128" s="296" customFormat="1" ht="18" hidden="1" customHeight="1">
      <c r="A83" s="299" t="s">
        <v>1337</v>
      </c>
      <c r="B83" s="303" t="s">
        <v>1338</v>
      </c>
      <c r="C83" s="291">
        <v>0.03</v>
      </c>
      <c r="D83" s="292" t="s">
        <v>1339</v>
      </c>
      <c r="E83" s="293"/>
      <c r="F83" s="301">
        <f t="shared" si="47"/>
        <v>0</v>
      </c>
      <c r="G83" s="293"/>
      <c r="H83" s="301">
        <f t="shared" si="51"/>
        <v>0</v>
      </c>
      <c r="I83" s="293">
        <f>H79+H80+H81</f>
        <v>204282.80000000002</v>
      </c>
      <c r="J83" s="301">
        <f t="shared" si="48"/>
        <v>6128.4</v>
      </c>
      <c r="K83" s="293">
        <f t="shared" si="49"/>
        <v>204282.80000000002</v>
      </c>
      <c r="L83" s="301">
        <f t="shared" si="50"/>
        <v>6128.4</v>
      </c>
      <c r="M83" s="295"/>
      <c r="O83" s="298"/>
      <c r="P83" s="297"/>
      <c r="Q83" s="297"/>
      <c r="R83" s="297"/>
      <c r="S83" s="297"/>
      <c r="T83" s="297"/>
      <c r="U83" s="298"/>
      <c r="V83" s="297"/>
      <c r="W83" s="297"/>
      <c r="X83" s="297"/>
      <c r="Y83" s="297"/>
      <c r="Z83" s="297"/>
    </row>
    <row r="84" spans="1:128" s="325" customFormat="1" ht="18" hidden="1" customHeight="1">
      <c r="A84" s="320"/>
      <c r="B84" s="306"/>
      <c r="C84" s="320"/>
      <c r="D84" s="306"/>
      <c r="E84" s="328"/>
      <c r="F84" s="301"/>
      <c r="G84" s="328"/>
      <c r="H84" s="301"/>
      <c r="I84" s="328"/>
      <c r="J84" s="301"/>
      <c r="K84" s="328"/>
      <c r="L84" s="301"/>
      <c r="M84" s="320"/>
      <c r="N84" s="322"/>
      <c r="O84" s="322"/>
      <c r="P84" s="322"/>
      <c r="Q84" s="323"/>
      <c r="R84" s="324"/>
      <c r="S84" s="322"/>
      <c r="T84" s="323"/>
      <c r="U84" s="324"/>
      <c r="V84" s="322"/>
      <c r="W84" s="322"/>
      <c r="X84" s="322"/>
      <c r="Y84" s="322"/>
      <c r="Z84" s="322"/>
      <c r="AA84" s="322"/>
      <c r="AB84" s="322"/>
      <c r="AC84" s="322"/>
      <c r="AD84" s="322"/>
      <c r="AE84" s="322"/>
      <c r="AF84" s="322"/>
      <c r="AG84" s="322"/>
      <c r="AH84" s="322"/>
      <c r="AI84" s="322"/>
      <c r="AJ84" s="322"/>
      <c r="AK84" s="322"/>
      <c r="AL84" s="322"/>
      <c r="AM84" s="322"/>
      <c r="AN84" s="322"/>
      <c r="AO84" s="322"/>
      <c r="AP84" s="322"/>
      <c r="AQ84" s="322"/>
      <c r="AR84" s="322"/>
      <c r="AS84" s="322"/>
      <c r="AT84" s="322"/>
      <c r="AU84" s="322"/>
      <c r="AV84" s="322"/>
      <c r="AW84" s="322"/>
      <c r="AX84" s="322"/>
      <c r="AY84" s="322"/>
      <c r="AZ84" s="322"/>
      <c r="BA84" s="322"/>
      <c r="BB84" s="322"/>
      <c r="BC84" s="322"/>
      <c r="BD84" s="322"/>
      <c r="BE84" s="322"/>
      <c r="BF84" s="322"/>
      <c r="BG84" s="322"/>
      <c r="BH84" s="322"/>
      <c r="BI84" s="322"/>
      <c r="BJ84" s="322"/>
      <c r="BK84" s="322"/>
      <c r="BL84" s="322"/>
      <c r="BM84" s="322"/>
      <c r="BN84" s="322"/>
      <c r="BO84" s="322"/>
      <c r="BP84" s="322"/>
      <c r="BQ84" s="322"/>
      <c r="BR84" s="322"/>
      <c r="BS84" s="322"/>
      <c r="BT84" s="322"/>
      <c r="BU84" s="322"/>
      <c r="BV84" s="322"/>
      <c r="BW84" s="322"/>
      <c r="BX84" s="322"/>
      <c r="BY84" s="322"/>
      <c r="BZ84" s="322"/>
      <c r="CA84" s="322"/>
      <c r="CB84" s="322"/>
      <c r="CC84" s="322"/>
      <c r="CD84" s="322"/>
      <c r="CE84" s="322"/>
      <c r="CF84" s="322"/>
      <c r="CG84" s="322"/>
      <c r="CH84" s="322"/>
      <c r="CI84" s="322"/>
      <c r="CJ84" s="322"/>
      <c r="CK84" s="322"/>
      <c r="CL84" s="322"/>
      <c r="CM84" s="322"/>
      <c r="CN84" s="322"/>
      <c r="CO84" s="322"/>
      <c r="CP84" s="322"/>
      <c r="CQ84" s="322"/>
      <c r="CR84" s="322"/>
      <c r="CS84" s="322"/>
      <c r="CT84" s="322"/>
      <c r="CU84" s="322"/>
      <c r="CV84" s="322"/>
      <c r="CW84" s="322"/>
      <c r="CX84" s="322"/>
      <c r="CY84" s="322"/>
      <c r="CZ84" s="322"/>
      <c r="DA84" s="322"/>
      <c r="DB84" s="322"/>
      <c r="DC84" s="322"/>
      <c r="DD84" s="322"/>
      <c r="DE84" s="322"/>
      <c r="DF84" s="322"/>
      <c r="DG84" s="322"/>
      <c r="DH84" s="322"/>
      <c r="DI84" s="322"/>
      <c r="DJ84" s="322"/>
      <c r="DK84" s="322"/>
      <c r="DL84" s="322"/>
      <c r="DM84" s="322"/>
      <c r="DN84" s="322"/>
      <c r="DO84" s="322"/>
      <c r="DP84" s="322"/>
      <c r="DQ84" s="322"/>
      <c r="DR84" s="322"/>
      <c r="DS84" s="322"/>
      <c r="DT84" s="322"/>
      <c r="DU84" s="322"/>
      <c r="DV84" s="322"/>
      <c r="DW84" s="322"/>
      <c r="DX84" s="322"/>
    </row>
    <row r="85" spans="1:128" s="296" customFormat="1" ht="18" hidden="1" customHeight="1">
      <c r="A85" s="290" t="s">
        <v>1475</v>
      </c>
      <c r="B85" s="290" t="s">
        <v>1476</v>
      </c>
      <c r="C85" s="291">
        <v>1</v>
      </c>
      <c r="D85" s="292" t="s">
        <v>1333</v>
      </c>
      <c r="E85" s="293"/>
      <c r="F85" s="294">
        <f>TRUNC(F86+F87+F88+F89+F90,0)</f>
        <v>21080</v>
      </c>
      <c r="G85" s="293"/>
      <c r="H85" s="294">
        <f>TRUNC(H86+H87+H88+H89+H90,0)</f>
        <v>445495</v>
      </c>
      <c r="I85" s="293"/>
      <c r="J85" s="294">
        <f>TRUNC(J86+J87+J88+J89+J90,0)</f>
        <v>85307</v>
      </c>
      <c r="K85" s="293"/>
      <c r="L85" s="294">
        <f>F85+H85+J85</f>
        <v>551882</v>
      </c>
      <c r="M85" s="295" t="s">
        <v>1473</v>
      </c>
      <c r="O85" s="297"/>
      <c r="P85" s="297"/>
      <c r="Q85" s="297"/>
      <c r="R85" s="297"/>
      <c r="S85" s="297"/>
      <c r="T85" s="297"/>
      <c r="U85" s="298"/>
      <c r="V85" s="297"/>
      <c r="W85" s="297"/>
      <c r="X85" s="297"/>
      <c r="Y85" s="297"/>
      <c r="Z85" s="297"/>
    </row>
    <row r="86" spans="1:128" s="296" customFormat="1" ht="18" hidden="1" customHeight="1">
      <c r="A86" s="299" t="s">
        <v>1334</v>
      </c>
      <c r="B86" s="300"/>
      <c r="C86" s="291">
        <v>7.4999999999999997E-2</v>
      </c>
      <c r="D86" s="292" t="s">
        <v>89</v>
      </c>
      <c r="E86" s="293"/>
      <c r="F86" s="301">
        <f t="shared" ref="F86:F90" si="52">TRUNC(E86*C86,1)</f>
        <v>0</v>
      </c>
      <c r="G86" s="293">
        <f>노임단가!$K$34</f>
        <v>326359</v>
      </c>
      <c r="H86" s="301">
        <f>TRUNC(G86*C86,1)</f>
        <v>24476.9</v>
      </c>
      <c r="I86" s="293"/>
      <c r="J86" s="301">
        <f t="shared" ref="J86:J90" si="53">TRUNC(I86*C86,1)</f>
        <v>0</v>
      </c>
      <c r="K86" s="293">
        <f t="shared" ref="K86:K90" si="54">E86+G86+I86</f>
        <v>326359</v>
      </c>
      <c r="L86" s="301">
        <f t="shared" ref="L86:L90" si="55">F86+H86+J86</f>
        <v>24476.9</v>
      </c>
      <c r="M86" s="295" t="s">
        <v>3</v>
      </c>
      <c r="O86" s="302"/>
      <c r="P86" s="297"/>
      <c r="Q86" s="297"/>
      <c r="R86" s="297"/>
      <c r="S86" s="297"/>
      <c r="T86" s="297"/>
      <c r="U86" s="298"/>
      <c r="V86" s="297"/>
      <c r="W86" s="297"/>
      <c r="X86" s="297"/>
      <c r="Y86" s="297"/>
      <c r="Z86" s="297"/>
    </row>
    <row r="87" spans="1:128" s="296" customFormat="1" ht="18" hidden="1" customHeight="1">
      <c r="A87" s="299" t="s">
        <v>1335</v>
      </c>
      <c r="B87" s="300"/>
      <c r="C87" s="291">
        <v>1.075</v>
      </c>
      <c r="D87" s="292" t="s">
        <v>89</v>
      </c>
      <c r="E87" s="293"/>
      <c r="F87" s="301">
        <f t="shared" si="52"/>
        <v>0</v>
      </c>
      <c r="G87" s="293">
        <f>노임단가!$K$35</f>
        <v>238447</v>
      </c>
      <c r="H87" s="301">
        <f>TRUNC(G87*C87,1)</f>
        <v>256330.5</v>
      </c>
      <c r="I87" s="293"/>
      <c r="J87" s="301">
        <f t="shared" si="53"/>
        <v>0</v>
      </c>
      <c r="K87" s="293">
        <f t="shared" si="54"/>
        <v>238447</v>
      </c>
      <c r="L87" s="301">
        <f t="shared" si="55"/>
        <v>256330.5</v>
      </c>
      <c r="M87" s="295"/>
      <c r="O87" s="297"/>
      <c r="P87" s="297"/>
      <c r="Q87" s="297"/>
      <c r="R87" s="297"/>
      <c r="S87" s="297"/>
      <c r="T87" s="297"/>
      <c r="U87" s="298"/>
      <c r="V87" s="297"/>
      <c r="W87" s="297"/>
      <c r="X87" s="297"/>
      <c r="Y87" s="297"/>
      <c r="Z87" s="297"/>
    </row>
    <row r="88" spans="1:128" s="296" customFormat="1" ht="18" hidden="1" customHeight="1">
      <c r="A88" s="299" t="s">
        <v>267</v>
      </c>
      <c r="B88" s="300"/>
      <c r="C88" s="291">
        <v>0.36</v>
      </c>
      <c r="D88" s="292" t="s">
        <v>89</v>
      </c>
      <c r="E88" s="293"/>
      <c r="F88" s="301">
        <f t="shared" si="52"/>
        <v>0</v>
      </c>
      <c r="G88" s="293">
        <f>보통인부</f>
        <v>172698</v>
      </c>
      <c r="H88" s="301">
        <f>TRUNC(G88*C88,1)</f>
        <v>62171.199999999997</v>
      </c>
      <c r="I88" s="293"/>
      <c r="J88" s="301">
        <f t="shared" si="53"/>
        <v>0</v>
      </c>
      <c r="K88" s="293">
        <f t="shared" si="54"/>
        <v>172698</v>
      </c>
      <c r="L88" s="301">
        <f t="shared" si="55"/>
        <v>62171.199999999997</v>
      </c>
      <c r="M88" s="295"/>
      <c r="O88" s="298"/>
      <c r="P88" s="297"/>
      <c r="Q88" s="297"/>
      <c r="R88" s="297"/>
      <c r="S88" s="297"/>
      <c r="T88" s="297"/>
      <c r="U88" s="298"/>
      <c r="V88" s="297"/>
      <c r="W88" s="297"/>
      <c r="X88" s="297"/>
      <c r="Y88" s="297"/>
      <c r="Z88" s="297"/>
    </row>
    <row r="89" spans="1:128" s="296" customFormat="1" ht="18" hidden="1" customHeight="1">
      <c r="A89" s="299" t="s">
        <v>1242</v>
      </c>
      <c r="B89" s="303" t="s">
        <v>1474</v>
      </c>
      <c r="C89" s="291">
        <v>2.0499999999999998</v>
      </c>
      <c r="D89" s="292" t="s">
        <v>1336</v>
      </c>
      <c r="E89" s="293">
        <f>건설기계목록!$E$6</f>
        <v>10283</v>
      </c>
      <c r="F89" s="301">
        <f t="shared" si="52"/>
        <v>21080.1</v>
      </c>
      <c r="G89" s="293">
        <f>건설기계목록!$F$6</f>
        <v>50008</v>
      </c>
      <c r="H89" s="301">
        <f t="shared" ref="H89:H90" si="56">TRUNC(G89*C89,1)</f>
        <v>102516.4</v>
      </c>
      <c r="I89" s="293">
        <f>건설기계목록!$G$6</f>
        <v>36594</v>
      </c>
      <c r="J89" s="301">
        <f t="shared" si="53"/>
        <v>75017.7</v>
      </c>
      <c r="K89" s="293">
        <f t="shared" si="54"/>
        <v>96885</v>
      </c>
      <c r="L89" s="301">
        <f t="shared" si="55"/>
        <v>198614.2</v>
      </c>
      <c r="M89" s="295"/>
      <c r="O89" s="298"/>
      <c r="P89" s="297"/>
      <c r="Q89" s="297"/>
      <c r="R89" s="297"/>
      <c r="S89" s="297"/>
      <c r="T89" s="297"/>
      <c r="U89" s="298"/>
      <c r="V89" s="297"/>
      <c r="W89" s="297"/>
      <c r="X89" s="297"/>
      <c r="Y89" s="297"/>
      <c r="Z89" s="297"/>
    </row>
    <row r="90" spans="1:128" s="296" customFormat="1" ht="18" hidden="1" customHeight="1">
      <c r="A90" s="299" t="s">
        <v>1337</v>
      </c>
      <c r="B90" s="303" t="s">
        <v>1338</v>
      </c>
      <c r="C90" s="291">
        <v>0.03</v>
      </c>
      <c r="D90" s="292" t="s">
        <v>1339</v>
      </c>
      <c r="E90" s="293"/>
      <c r="F90" s="301">
        <f t="shared" si="52"/>
        <v>0</v>
      </c>
      <c r="G90" s="293"/>
      <c r="H90" s="301">
        <f t="shared" si="56"/>
        <v>0</v>
      </c>
      <c r="I90" s="293">
        <f>H86+H87+H88</f>
        <v>342978.60000000003</v>
      </c>
      <c r="J90" s="301">
        <f t="shared" si="53"/>
        <v>10289.299999999999</v>
      </c>
      <c r="K90" s="293">
        <f t="shared" si="54"/>
        <v>342978.60000000003</v>
      </c>
      <c r="L90" s="301">
        <f t="shared" si="55"/>
        <v>10289.299999999999</v>
      </c>
      <c r="M90" s="295"/>
      <c r="O90" s="298"/>
      <c r="P90" s="297"/>
      <c r="Q90" s="297"/>
      <c r="R90" s="297"/>
      <c r="S90" s="297"/>
      <c r="T90" s="297"/>
      <c r="U90" s="298"/>
      <c r="V90" s="297"/>
      <c r="W90" s="297"/>
      <c r="X90" s="297"/>
      <c r="Y90" s="297"/>
      <c r="Z90" s="297"/>
    </row>
    <row r="91" spans="1:128" s="325" customFormat="1" ht="18" hidden="1" customHeight="1">
      <c r="A91" s="320"/>
      <c r="B91" s="306"/>
      <c r="C91" s="320"/>
      <c r="D91" s="306"/>
      <c r="E91" s="328"/>
      <c r="F91" s="301"/>
      <c r="G91" s="328"/>
      <c r="H91" s="301"/>
      <c r="I91" s="328"/>
      <c r="J91" s="301"/>
      <c r="K91" s="328"/>
      <c r="L91" s="301"/>
      <c r="M91" s="320"/>
      <c r="N91" s="322"/>
      <c r="O91" s="322"/>
      <c r="P91" s="322"/>
      <c r="Q91" s="323"/>
      <c r="R91" s="324"/>
      <c r="S91" s="322"/>
      <c r="T91" s="323"/>
      <c r="U91" s="324"/>
      <c r="V91" s="322"/>
      <c r="W91" s="322"/>
      <c r="X91" s="322"/>
      <c r="Y91" s="322"/>
      <c r="Z91" s="322"/>
      <c r="AA91" s="322"/>
      <c r="AB91" s="322"/>
      <c r="AC91" s="322"/>
      <c r="AD91" s="322"/>
      <c r="AE91" s="322"/>
      <c r="AF91" s="322"/>
      <c r="AG91" s="322"/>
      <c r="AH91" s="322"/>
      <c r="AI91" s="322"/>
      <c r="AJ91" s="322"/>
      <c r="AK91" s="322"/>
      <c r="AL91" s="322"/>
      <c r="AM91" s="322"/>
      <c r="AN91" s="322"/>
      <c r="AO91" s="322"/>
      <c r="AP91" s="322"/>
      <c r="AQ91" s="322"/>
      <c r="AR91" s="322"/>
      <c r="AS91" s="322"/>
      <c r="AT91" s="322"/>
      <c r="AU91" s="322"/>
      <c r="AV91" s="322"/>
      <c r="AW91" s="322"/>
      <c r="AX91" s="322"/>
      <c r="AY91" s="322"/>
      <c r="AZ91" s="322"/>
      <c r="BA91" s="322"/>
      <c r="BB91" s="322"/>
      <c r="BC91" s="322"/>
      <c r="BD91" s="322"/>
      <c r="BE91" s="322"/>
      <c r="BF91" s="322"/>
      <c r="BG91" s="322"/>
      <c r="BH91" s="322"/>
      <c r="BI91" s="322"/>
      <c r="BJ91" s="322"/>
      <c r="BK91" s="322"/>
      <c r="BL91" s="322"/>
      <c r="BM91" s="322"/>
      <c r="BN91" s="322"/>
      <c r="BO91" s="322"/>
      <c r="BP91" s="322"/>
      <c r="BQ91" s="322"/>
      <c r="BR91" s="322"/>
      <c r="BS91" s="322"/>
      <c r="BT91" s="322"/>
      <c r="BU91" s="322"/>
      <c r="BV91" s="322"/>
      <c r="BW91" s="322"/>
      <c r="BX91" s="322"/>
      <c r="BY91" s="322"/>
      <c r="BZ91" s="322"/>
      <c r="CA91" s="322"/>
      <c r="CB91" s="322"/>
      <c r="CC91" s="322"/>
      <c r="CD91" s="322"/>
      <c r="CE91" s="322"/>
      <c r="CF91" s="322"/>
      <c r="CG91" s="322"/>
      <c r="CH91" s="322"/>
      <c r="CI91" s="322"/>
      <c r="CJ91" s="322"/>
      <c r="CK91" s="322"/>
      <c r="CL91" s="322"/>
      <c r="CM91" s="322"/>
      <c r="CN91" s="322"/>
      <c r="CO91" s="322"/>
      <c r="CP91" s="322"/>
      <c r="CQ91" s="322"/>
      <c r="CR91" s="322"/>
      <c r="CS91" s="322"/>
      <c r="CT91" s="322"/>
      <c r="CU91" s="322"/>
      <c r="CV91" s="322"/>
      <c r="CW91" s="322"/>
      <c r="CX91" s="322"/>
      <c r="CY91" s="322"/>
      <c r="CZ91" s="322"/>
      <c r="DA91" s="322"/>
      <c r="DB91" s="322"/>
      <c r="DC91" s="322"/>
      <c r="DD91" s="322"/>
      <c r="DE91" s="322"/>
      <c r="DF91" s="322"/>
      <c r="DG91" s="322"/>
      <c r="DH91" s="322"/>
      <c r="DI91" s="322"/>
      <c r="DJ91" s="322"/>
      <c r="DK91" s="322"/>
      <c r="DL91" s="322"/>
      <c r="DM91" s="322"/>
      <c r="DN91" s="322"/>
      <c r="DO91" s="322"/>
      <c r="DP91" s="322"/>
      <c r="DQ91" s="322"/>
      <c r="DR91" s="322"/>
      <c r="DS91" s="322"/>
      <c r="DT91" s="322"/>
      <c r="DU91" s="322"/>
      <c r="DV91" s="322"/>
      <c r="DW91" s="322"/>
      <c r="DX91" s="322"/>
    </row>
    <row r="92" spans="1:128" s="325" customFormat="1" ht="18" hidden="1" customHeight="1">
      <c r="A92" s="320" t="s">
        <v>1484</v>
      </c>
      <c r="B92" s="320" t="s">
        <v>1347</v>
      </c>
      <c r="C92" s="320">
        <v>1</v>
      </c>
      <c r="D92" s="306" t="s">
        <v>1343</v>
      </c>
      <c r="E92" s="321"/>
      <c r="F92" s="293">
        <f>TRUNC(F93,0)</f>
        <v>0</v>
      </c>
      <c r="G92" s="321"/>
      <c r="H92" s="293">
        <f>TRUNC(H93,0)</f>
        <v>0</v>
      </c>
      <c r="I92" s="321"/>
      <c r="J92" s="293">
        <f>TRUNC(J93,0)</f>
        <v>35386</v>
      </c>
      <c r="K92" s="293"/>
      <c r="L92" s="293">
        <f>F92+H92+J92</f>
        <v>35386</v>
      </c>
      <c r="M92" s="320"/>
      <c r="N92" s="322"/>
      <c r="O92" s="322"/>
      <c r="P92" s="322"/>
      <c r="Q92" s="323"/>
      <c r="R92" s="324"/>
      <c r="S92" s="322"/>
      <c r="T92" s="323"/>
      <c r="U92" s="324"/>
      <c r="V92" s="322"/>
      <c r="W92" s="322"/>
      <c r="X92" s="322"/>
      <c r="Y92" s="322"/>
      <c r="Z92" s="322"/>
      <c r="AA92" s="322"/>
      <c r="AB92" s="322"/>
      <c r="AC92" s="322"/>
      <c r="AD92" s="322"/>
      <c r="AE92" s="322"/>
      <c r="AF92" s="322"/>
      <c r="AG92" s="322"/>
      <c r="AH92" s="322"/>
      <c r="AI92" s="322"/>
      <c r="AJ92" s="322"/>
      <c r="AK92" s="322"/>
      <c r="AL92" s="322"/>
      <c r="AM92" s="322"/>
      <c r="AN92" s="322"/>
      <c r="AO92" s="322"/>
      <c r="AP92" s="322"/>
      <c r="AQ92" s="322"/>
      <c r="AR92" s="322"/>
      <c r="AS92" s="322"/>
      <c r="AT92" s="322"/>
      <c r="AU92" s="322"/>
      <c r="AV92" s="322"/>
      <c r="AW92" s="322"/>
      <c r="AX92" s="322"/>
      <c r="AY92" s="322"/>
      <c r="AZ92" s="322"/>
      <c r="BA92" s="322"/>
      <c r="BB92" s="322"/>
      <c r="BC92" s="322"/>
      <c r="BD92" s="322"/>
      <c r="BE92" s="322"/>
      <c r="BF92" s="322"/>
      <c r="BG92" s="322"/>
      <c r="BH92" s="322"/>
      <c r="BI92" s="322"/>
      <c r="BJ92" s="322"/>
      <c r="BK92" s="322"/>
      <c r="BL92" s="322"/>
      <c r="BM92" s="322"/>
      <c r="BN92" s="322"/>
      <c r="BO92" s="322"/>
      <c r="BP92" s="322"/>
      <c r="BQ92" s="322"/>
      <c r="BR92" s="322"/>
      <c r="BS92" s="322"/>
      <c r="BT92" s="322"/>
      <c r="BU92" s="322"/>
      <c r="BV92" s="322"/>
      <c r="BW92" s="322"/>
      <c r="BX92" s="322"/>
      <c r="BY92" s="322"/>
      <c r="BZ92" s="322"/>
      <c r="CA92" s="322"/>
      <c r="CB92" s="322"/>
      <c r="CC92" s="322"/>
      <c r="CD92" s="322"/>
      <c r="CE92" s="322"/>
      <c r="CF92" s="322"/>
      <c r="CG92" s="322"/>
      <c r="CH92" s="322"/>
      <c r="CI92" s="322"/>
      <c r="CJ92" s="322"/>
      <c r="CK92" s="322"/>
      <c r="CL92" s="322"/>
      <c r="CM92" s="322"/>
      <c r="CN92" s="322"/>
      <c r="CO92" s="322"/>
      <c r="CP92" s="322"/>
      <c r="CQ92" s="322"/>
      <c r="CR92" s="322"/>
      <c r="CS92" s="322"/>
      <c r="CT92" s="322"/>
      <c r="CU92" s="322"/>
      <c r="CV92" s="322"/>
      <c r="CW92" s="322"/>
      <c r="CX92" s="322"/>
      <c r="CY92" s="322"/>
      <c r="CZ92" s="322"/>
      <c r="DA92" s="322"/>
      <c r="DB92" s="322"/>
      <c r="DC92" s="322"/>
      <c r="DD92" s="322"/>
      <c r="DE92" s="322"/>
      <c r="DF92" s="322"/>
      <c r="DG92" s="322"/>
      <c r="DH92" s="322"/>
      <c r="DI92" s="322"/>
      <c r="DJ92" s="322"/>
      <c r="DK92" s="322"/>
      <c r="DL92" s="322"/>
      <c r="DM92" s="322" t="s">
        <v>1344</v>
      </c>
      <c r="DN92" s="322"/>
      <c r="DO92" s="322"/>
      <c r="DP92" s="322"/>
      <c r="DQ92" s="322"/>
      <c r="DR92" s="322"/>
      <c r="DS92" s="322"/>
      <c r="DT92" s="322"/>
      <c r="DU92" s="322"/>
      <c r="DV92" s="322"/>
      <c r="DW92" s="322"/>
      <c r="DX92" s="322"/>
    </row>
    <row r="93" spans="1:128" s="325" customFormat="1" ht="18" hidden="1" customHeight="1">
      <c r="A93" s="326" t="s">
        <v>1345</v>
      </c>
      <c r="B93" s="291" t="s">
        <v>1348</v>
      </c>
      <c r="C93" s="320">
        <v>0.2</v>
      </c>
      <c r="D93" s="306" t="s">
        <v>1349</v>
      </c>
      <c r="E93" s="293"/>
      <c r="F93" s="301">
        <f>TRUNC(C93*E93,0)</f>
        <v>0</v>
      </c>
      <c r="G93" s="293"/>
      <c r="H93" s="301">
        <f>TRUNC(C93*G93,0)</f>
        <v>0</v>
      </c>
      <c r="I93" s="327">
        <f>노임단가!K36</f>
        <v>176930</v>
      </c>
      <c r="J93" s="301">
        <f>TRUNC(C93*I93,0)</f>
        <v>35386</v>
      </c>
      <c r="K93" s="327">
        <f>E93+G93+I93</f>
        <v>176930</v>
      </c>
      <c r="L93" s="301">
        <f>F93+H93+J93</f>
        <v>35386</v>
      </c>
      <c r="M93" s="320" t="s">
        <v>3</v>
      </c>
      <c r="N93" s="322"/>
      <c r="O93" s="322"/>
      <c r="P93" s="322"/>
      <c r="Q93" s="323"/>
      <c r="R93" s="324"/>
      <c r="S93" s="322"/>
      <c r="T93" s="323"/>
      <c r="U93" s="324"/>
      <c r="V93" s="322"/>
      <c r="W93" s="322"/>
      <c r="X93" s="322"/>
      <c r="Y93" s="322"/>
      <c r="Z93" s="322"/>
      <c r="AA93" s="322"/>
      <c r="AB93" s="322"/>
      <c r="AC93" s="322"/>
      <c r="AD93" s="322"/>
      <c r="AE93" s="322"/>
      <c r="AF93" s="322"/>
      <c r="AG93" s="322"/>
      <c r="AH93" s="322"/>
      <c r="AI93" s="322"/>
      <c r="AJ93" s="322"/>
      <c r="AK93" s="322"/>
      <c r="AL93" s="322"/>
      <c r="AM93" s="322"/>
      <c r="AN93" s="322"/>
      <c r="AO93" s="322"/>
      <c r="AP93" s="322"/>
      <c r="AQ93" s="322"/>
      <c r="AR93" s="322"/>
      <c r="AS93" s="322"/>
      <c r="AT93" s="322"/>
      <c r="AU93" s="322"/>
      <c r="AV93" s="322"/>
      <c r="AW93" s="322"/>
      <c r="AX93" s="322"/>
      <c r="AY93" s="322"/>
      <c r="AZ93" s="322"/>
      <c r="BA93" s="322"/>
      <c r="BB93" s="322"/>
      <c r="BC93" s="322"/>
      <c r="BD93" s="322"/>
      <c r="BE93" s="322"/>
      <c r="BF93" s="322"/>
      <c r="BG93" s="322"/>
      <c r="BH93" s="322"/>
      <c r="BI93" s="322"/>
      <c r="BJ93" s="322"/>
      <c r="BK93" s="322"/>
      <c r="BL93" s="322"/>
      <c r="BM93" s="322"/>
      <c r="BN93" s="322"/>
      <c r="BO93" s="322"/>
      <c r="BP93" s="322"/>
      <c r="BQ93" s="322"/>
      <c r="BR93" s="322"/>
      <c r="BS93" s="322"/>
      <c r="BT93" s="322"/>
      <c r="BU93" s="322"/>
      <c r="BV93" s="322"/>
      <c r="BW93" s="322"/>
      <c r="BX93" s="322"/>
      <c r="BY93" s="322"/>
      <c r="BZ93" s="322"/>
      <c r="CA93" s="322"/>
      <c r="CB93" s="322"/>
      <c r="CC93" s="322"/>
      <c r="CD93" s="322"/>
      <c r="CE93" s="322"/>
      <c r="CF93" s="322"/>
      <c r="CG93" s="322"/>
      <c r="CH93" s="322"/>
      <c r="CI93" s="322"/>
      <c r="CJ93" s="322"/>
      <c r="CK93" s="322"/>
      <c r="CL93" s="322"/>
      <c r="CM93" s="322"/>
      <c r="CN93" s="322"/>
      <c r="CO93" s="322"/>
      <c r="CP93" s="322"/>
      <c r="CQ93" s="322"/>
      <c r="CR93" s="322"/>
      <c r="CS93" s="322"/>
      <c r="CT93" s="322"/>
      <c r="CU93" s="322"/>
      <c r="CV93" s="322"/>
      <c r="CW93" s="322"/>
      <c r="CX93" s="322"/>
      <c r="CY93" s="322"/>
      <c r="CZ93" s="322"/>
      <c r="DA93" s="322"/>
      <c r="DB93" s="322"/>
      <c r="DC93" s="322"/>
      <c r="DD93" s="322"/>
      <c r="DE93" s="322"/>
      <c r="DF93" s="322"/>
      <c r="DG93" s="322"/>
      <c r="DH93" s="322"/>
      <c r="DI93" s="322"/>
      <c r="DJ93" s="322"/>
      <c r="DK93" s="322"/>
      <c r="DL93" s="322"/>
      <c r="DM93" s="322" t="s">
        <v>53</v>
      </c>
      <c r="DN93" s="322" t="s">
        <v>3</v>
      </c>
      <c r="DO93" s="322"/>
      <c r="DP93" s="322"/>
      <c r="DQ93" s="322"/>
      <c r="DR93" s="322"/>
      <c r="DS93" s="322"/>
      <c r="DT93" s="322"/>
      <c r="DU93" s="322"/>
      <c r="DV93" s="322"/>
      <c r="DW93" s="322"/>
      <c r="DX93" s="322"/>
    </row>
  </sheetData>
  <mergeCells count="10"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6" type="noConversion"/>
  <printOptions horizontalCentered="1"/>
  <pageMargins left="0.59055118110236227" right="0.39370078740157483" top="0.39370078740157483" bottom="0.39370078740157483" header="0.31496062992125984" footer="0.31496062992125984"/>
  <pageSetup paperSize="9" fitToHeight="0"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CAB05-00B4-49F9-AEA4-051D80911B0E}">
  <sheetPr>
    <tabColor rgb="FFFFFF00"/>
    <pageSetUpPr fitToPage="1"/>
  </sheetPr>
  <dimension ref="A1:BQ80"/>
  <sheetViews>
    <sheetView showGridLines="0" view="pageBreakPreview" zoomScaleNormal="100" zoomScaleSheetLayoutView="100" workbookViewId="0">
      <pane xSplit="3" ySplit="5" topLeftCell="D6" activePane="bottomRight" state="frozen"/>
      <selection activeCell="B8" sqref="B8:D8"/>
      <selection pane="topRight" activeCell="B8" sqref="B8:D8"/>
      <selection pane="bottomLeft" activeCell="B8" sqref="B8:D8"/>
      <selection pane="bottomRight" activeCell="F6" sqref="F6"/>
    </sheetView>
  </sheetViews>
  <sheetFormatPr defaultColWidth="9.85546875" defaultRowHeight="12.75"/>
  <cols>
    <col min="1" max="7" width="16.42578125" style="276" customWidth="1"/>
    <col min="8" max="8" width="16.42578125" style="276" hidden="1" customWidth="1"/>
    <col min="9" max="9" width="16.42578125" style="276" customWidth="1"/>
    <col min="10" max="16" width="12.5703125" style="276" customWidth="1"/>
    <col min="17" max="17" width="9.5703125" style="276" customWidth="1"/>
    <col min="18" max="23" width="3.42578125" style="276" customWidth="1"/>
    <col min="24" max="31" width="3.42578125" style="280" customWidth="1"/>
    <col min="32" max="68" width="3.42578125" style="276" customWidth="1"/>
    <col min="69" max="262" width="9.85546875" style="276"/>
    <col min="263" max="263" width="14" style="276" customWidth="1"/>
    <col min="264" max="265" width="13.42578125" style="276" customWidth="1"/>
    <col min="266" max="271" width="18.7109375" style="276" customWidth="1"/>
    <col min="272" max="273" width="9.5703125" style="276" customWidth="1"/>
    <col min="274" max="274" width="7.140625" style="276" customWidth="1"/>
    <col min="275" max="275" width="5.28515625" style="276" customWidth="1"/>
    <col min="276" max="277" width="8.7109375" style="276" customWidth="1"/>
    <col min="278" max="278" width="6.42578125" style="276" customWidth="1"/>
    <col min="279" max="287" width="0" style="276" hidden="1" customWidth="1"/>
    <col min="288" max="289" width="8.7109375" style="276" customWidth="1"/>
    <col min="290" max="291" width="6.42578125" style="276" customWidth="1"/>
    <col min="292" max="292" width="8.140625" style="276" customWidth="1"/>
    <col min="293" max="293" width="3.28515625" style="276" customWidth="1"/>
    <col min="294" max="294" width="8.140625" style="276" customWidth="1"/>
    <col min="295" max="295" width="3.28515625" style="276" customWidth="1"/>
    <col min="296" max="296" width="8.140625" style="276" customWidth="1"/>
    <col min="297" max="297" width="3.28515625" style="276" customWidth="1"/>
    <col min="298" max="307" width="11.28515625" style="276" customWidth="1"/>
    <col min="308" max="518" width="9.85546875" style="276"/>
    <col min="519" max="519" width="14" style="276" customWidth="1"/>
    <col min="520" max="521" width="13.42578125" style="276" customWidth="1"/>
    <col min="522" max="527" width="18.7109375" style="276" customWidth="1"/>
    <col min="528" max="529" width="9.5703125" style="276" customWidth="1"/>
    <col min="530" max="530" width="7.140625" style="276" customWidth="1"/>
    <col min="531" max="531" width="5.28515625" style="276" customWidth="1"/>
    <col min="532" max="533" width="8.7109375" style="276" customWidth="1"/>
    <col min="534" max="534" width="6.42578125" style="276" customWidth="1"/>
    <col min="535" max="543" width="0" style="276" hidden="1" customWidth="1"/>
    <col min="544" max="545" width="8.7109375" style="276" customWidth="1"/>
    <col min="546" max="547" width="6.42578125" style="276" customWidth="1"/>
    <col min="548" max="548" width="8.140625" style="276" customWidth="1"/>
    <col min="549" max="549" width="3.28515625" style="276" customWidth="1"/>
    <col min="550" max="550" width="8.140625" style="276" customWidth="1"/>
    <col min="551" max="551" width="3.28515625" style="276" customWidth="1"/>
    <col min="552" max="552" width="8.140625" style="276" customWidth="1"/>
    <col min="553" max="553" width="3.28515625" style="276" customWidth="1"/>
    <col min="554" max="563" width="11.28515625" style="276" customWidth="1"/>
    <col min="564" max="774" width="9.85546875" style="276"/>
    <col min="775" max="775" width="14" style="276" customWidth="1"/>
    <col min="776" max="777" width="13.42578125" style="276" customWidth="1"/>
    <col min="778" max="783" width="18.7109375" style="276" customWidth="1"/>
    <col min="784" max="785" width="9.5703125" style="276" customWidth="1"/>
    <col min="786" max="786" width="7.140625" style="276" customWidth="1"/>
    <col min="787" max="787" width="5.28515625" style="276" customWidth="1"/>
    <col min="788" max="789" width="8.7109375" style="276" customWidth="1"/>
    <col min="790" max="790" width="6.42578125" style="276" customWidth="1"/>
    <col min="791" max="799" width="0" style="276" hidden="1" customWidth="1"/>
    <col min="800" max="801" width="8.7109375" style="276" customWidth="1"/>
    <col min="802" max="803" width="6.42578125" style="276" customWidth="1"/>
    <col min="804" max="804" width="8.140625" style="276" customWidth="1"/>
    <col min="805" max="805" width="3.28515625" style="276" customWidth="1"/>
    <col min="806" max="806" width="8.140625" style="276" customWidth="1"/>
    <col min="807" max="807" width="3.28515625" style="276" customWidth="1"/>
    <col min="808" max="808" width="8.140625" style="276" customWidth="1"/>
    <col min="809" max="809" width="3.28515625" style="276" customWidth="1"/>
    <col min="810" max="819" width="11.28515625" style="276" customWidth="1"/>
    <col min="820" max="1030" width="9.85546875" style="276"/>
    <col min="1031" max="1031" width="14" style="276" customWidth="1"/>
    <col min="1032" max="1033" width="13.42578125" style="276" customWidth="1"/>
    <col min="1034" max="1039" width="18.7109375" style="276" customWidth="1"/>
    <col min="1040" max="1041" width="9.5703125" style="276" customWidth="1"/>
    <col min="1042" max="1042" width="7.140625" style="276" customWidth="1"/>
    <col min="1043" max="1043" width="5.28515625" style="276" customWidth="1"/>
    <col min="1044" max="1045" width="8.7109375" style="276" customWidth="1"/>
    <col min="1046" max="1046" width="6.42578125" style="276" customWidth="1"/>
    <col min="1047" max="1055" width="0" style="276" hidden="1" customWidth="1"/>
    <col min="1056" max="1057" width="8.7109375" style="276" customWidth="1"/>
    <col min="1058" max="1059" width="6.42578125" style="276" customWidth="1"/>
    <col min="1060" max="1060" width="8.140625" style="276" customWidth="1"/>
    <col min="1061" max="1061" width="3.28515625" style="276" customWidth="1"/>
    <col min="1062" max="1062" width="8.140625" style="276" customWidth="1"/>
    <col min="1063" max="1063" width="3.28515625" style="276" customWidth="1"/>
    <col min="1064" max="1064" width="8.140625" style="276" customWidth="1"/>
    <col min="1065" max="1065" width="3.28515625" style="276" customWidth="1"/>
    <col min="1066" max="1075" width="11.28515625" style="276" customWidth="1"/>
    <col min="1076" max="1286" width="9.85546875" style="276"/>
    <col min="1287" max="1287" width="14" style="276" customWidth="1"/>
    <col min="1288" max="1289" width="13.42578125" style="276" customWidth="1"/>
    <col min="1290" max="1295" width="18.7109375" style="276" customWidth="1"/>
    <col min="1296" max="1297" width="9.5703125" style="276" customWidth="1"/>
    <col min="1298" max="1298" width="7.140625" style="276" customWidth="1"/>
    <col min="1299" max="1299" width="5.28515625" style="276" customWidth="1"/>
    <col min="1300" max="1301" width="8.7109375" style="276" customWidth="1"/>
    <col min="1302" max="1302" width="6.42578125" style="276" customWidth="1"/>
    <col min="1303" max="1311" width="0" style="276" hidden="1" customWidth="1"/>
    <col min="1312" max="1313" width="8.7109375" style="276" customWidth="1"/>
    <col min="1314" max="1315" width="6.42578125" style="276" customWidth="1"/>
    <col min="1316" max="1316" width="8.140625" style="276" customWidth="1"/>
    <col min="1317" max="1317" width="3.28515625" style="276" customWidth="1"/>
    <col min="1318" max="1318" width="8.140625" style="276" customWidth="1"/>
    <col min="1319" max="1319" width="3.28515625" style="276" customWidth="1"/>
    <col min="1320" max="1320" width="8.140625" style="276" customWidth="1"/>
    <col min="1321" max="1321" width="3.28515625" style="276" customWidth="1"/>
    <col min="1322" max="1331" width="11.28515625" style="276" customWidth="1"/>
    <col min="1332" max="1542" width="9.85546875" style="276"/>
    <col min="1543" max="1543" width="14" style="276" customWidth="1"/>
    <col min="1544" max="1545" width="13.42578125" style="276" customWidth="1"/>
    <col min="1546" max="1551" width="18.7109375" style="276" customWidth="1"/>
    <col min="1552" max="1553" width="9.5703125" style="276" customWidth="1"/>
    <col min="1554" max="1554" width="7.140625" style="276" customWidth="1"/>
    <col min="1555" max="1555" width="5.28515625" style="276" customWidth="1"/>
    <col min="1556" max="1557" width="8.7109375" style="276" customWidth="1"/>
    <col min="1558" max="1558" width="6.42578125" style="276" customWidth="1"/>
    <col min="1559" max="1567" width="0" style="276" hidden="1" customWidth="1"/>
    <col min="1568" max="1569" width="8.7109375" style="276" customWidth="1"/>
    <col min="1570" max="1571" width="6.42578125" style="276" customWidth="1"/>
    <col min="1572" max="1572" width="8.140625" style="276" customWidth="1"/>
    <col min="1573" max="1573" width="3.28515625" style="276" customWidth="1"/>
    <col min="1574" max="1574" width="8.140625" style="276" customWidth="1"/>
    <col min="1575" max="1575" width="3.28515625" style="276" customWidth="1"/>
    <col min="1576" max="1576" width="8.140625" style="276" customWidth="1"/>
    <col min="1577" max="1577" width="3.28515625" style="276" customWidth="1"/>
    <col min="1578" max="1587" width="11.28515625" style="276" customWidth="1"/>
    <col min="1588" max="1798" width="9.85546875" style="276"/>
    <col min="1799" max="1799" width="14" style="276" customWidth="1"/>
    <col min="1800" max="1801" width="13.42578125" style="276" customWidth="1"/>
    <col min="1802" max="1807" width="18.7109375" style="276" customWidth="1"/>
    <col min="1808" max="1809" width="9.5703125" style="276" customWidth="1"/>
    <col min="1810" max="1810" width="7.140625" style="276" customWidth="1"/>
    <col min="1811" max="1811" width="5.28515625" style="276" customWidth="1"/>
    <col min="1812" max="1813" width="8.7109375" style="276" customWidth="1"/>
    <col min="1814" max="1814" width="6.42578125" style="276" customWidth="1"/>
    <col min="1815" max="1823" width="0" style="276" hidden="1" customWidth="1"/>
    <col min="1824" max="1825" width="8.7109375" style="276" customWidth="1"/>
    <col min="1826" max="1827" width="6.42578125" style="276" customWidth="1"/>
    <col min="1828" max="1828" width="8.140625" style="276" customWidth="1"/>
    <col min="1829" max="1829" width="3.28515625" style="276" customWidth="1"/>
    <col min="1830" max="1830" width="8.140625" style="276" customWidth="1"/>
    <col min="1831" max="1831" width="3.28515625" style="276" customWidth="1"/>
    <col min="1832" max="1832" width="8.140625" style="276" customWidth="1"/>
    <col min="1833" max="1833" width="3.28515625" style="276" customWidth="1"/>
    <col min="1834" max="1843" width="11.28515625" style="276" customWidth="1"/>
    <col min="1844" max="2054" width="9.85546875" style="276"/>
    <col min="2055" max="2055" width="14" style="276" customWidth="1"/>
    <col min="2056" max="2057" width="13.42578125" style="276" customWidth="1"/>
    <col min="2058" max="2063" width="18.7109375" style="276" customWidth="1"/>
    <col min="2064" max="2065" width="9.5703125" style="276" customWidth="1"/>
    <col min="2066" max="2066" width="7.140625" style="276" customWidth="1"/>
    <col min="2067" max="2067" width="5.28515625" style="276" customWidth="1"/>
    <col min="2068" max="2069" width="8.7109375" style="276" customWidth="1"/>
    <col min="2070" max="2070" width="6.42578125" style="276" customWidth="1"/>
    <col min="2071" max="2079" width="0" style="276" hidden="1" customWidth="1"/>
    <col min="2080" max="2081" width="8.7109375" style="276" customWidth="1"/>
    <col min="2082" max="2083" width="6.42578125" style="276" customWidth="1"/>
    <col min="2084" max="2084" width="8.140625" style="276" customWidth="1"/>
    <col min="2085" max="2085" width="3.28515625" style="276" customWidth="1"/>
    <col min="2086" max="2086" width="8.140625" style="276" customWidth="1"/>
    <col min="2087" max="2087" width="3.28515625" style="276" customWidth="1"/>
    <col min="2088" max="2088" width="8.140625" style="276" customWidth="1"/>
    <col min="2089" max="2089" width="3.28515625" style="276" customWidth="1"/>
    <col min="2090" max="2099" width="11.28515625" style="276" customWidth="1"/>
    <col min="2100" max="2310" width="9.85546875" style="276"/>
    <col min="2311" max="2311" width="14" style="276" customWidth="1"/>
    <col min="2312" max="2313" width="13.42578125" style="276" customWidth="1"/>
    <col min="2314" max="2319" width="18.7109375" style="276" customWidth="1"/>
    <col min="2320" max="2321" width="9.5703125" style="276" customWidth="1"/>
    <col min="2322" max="2322" width="7.140625" style="276" customWidth="1"/>
    <col min="2323" max="2323" width="5.28515625" style="276" customWidth="1"/>
    <col min="2324" max="2325" width="8.7109375" style="276" customWidth="1"/>
    <col min="2326" max="2326" width="6.42578125" style="276" customWidth="1"/>
    <col min="2327" max="2335" width="0" style="276" hidden="1" customWidth="1"/>
    <col min="2336" max="2337" width="8.7109375" style="276" customWidth="1"/>
    <col min="2338" max="2339" width="6.42578125" style="276" customWidth="1"/>
    <col min="2340" max="2340" width="8.140625" style="276" customWidth="1"/>
    <col min="2341" max="2341" width="3.28515625" style="276" customWidth="1"/>
    <col min="2342" max="2342" width="8.140625" style="276" customWidth="1"/>
    <col min="2343" max="2343" width="3.28515625" style="276" customWidth="1"/>
    <col min="2344" max="2344" width="8.140625" style="276" customWidth="1"/>
    <col min="2345" max="2345" width="3.28515625" style="276" customWidth="1"/>
    <col min="2346" max="2355" width="11.28515625" style="276" customWidth="1"/>
    <col min="2356" max="2566" width="9.85546875" style="276"/>
    <col min="2567" max="2567" width="14" style="276" customWidth="1"/>
    <col min="2568" max="2569" width="13.42578125" style="276" customWidth="1"/>
    <col min="2570" max="2575" width="18.7109375" style="276" customWidth="1"/>
    <col min="2576" max="2577" width="9.5703125" style="276" customWidth="1"/>
    <col min="2578" max="2578" width="7.140625" style="276" customWidth="1"/>
    <col min="2579" max="2579" width="5.28515625" style="276" customWidth="1"/>
    <col min="2580" max="2581" width="8.7109375" style="276" customWidth="1"/>
    <col min="2582" max="2582" width="6.42578125" style="276" customWidth="1"/>
    <col min="2583" max="2591" width="0" style="276" hidden="1" customWidth="1"/>
    <col min="2592" max="2593" width="8.7109375" style="276" customWidth="1"/>
    <col min="2594" max="2595" width="6.42578125" style="276" customWidth="1"/>
    <col min="2596" max="2596" width="8.140625" style="276" customWidth="1"/>
    <col min="2597" max="2597" width="3.28515625" style="276" customWidth="1"/>
    <col min="2598" max="2598" width="8.140625" style="276" customWidth="1"/>
    <col min="2599" max="2599" width="3.28515625" style="276" customWidth="1"/>
    <col min="2600" max="2600" width="8.140625" style="276" customWidth="1"/>
    <col min="2601" max="2601" width="3.28515625" style="276" customWidth="1"/>
    <col min="2602" max="2611" width="11.28515625" style="276" customWidth="1"/>
    <col min="2612" max="2822" width="9.85546875" style="276"/>
    <col min="2823" max="2823" width="14" style="276" customWidth="1"/>
    <col min="2824" max="2825" width="13.42578125" style="276" customWidth="1"/>
    <col min="2826" max="2831" width="18.7109375" style="276" customWidth="1"/>
    <col min="2832" max="2833" width="9.5703125" style="276" customWidth="1"/>
    <col min="2834" max="2834" width="7.140625" style="276" customWidth="1"/>
    <col min="2835" max="2835" width="5.28515625" style="276" customWidth="1"/>
    <col min="2836" max="2837" width="8.7109375" style="276" customWidth="1"/>
    <col min="2838" max="2838" width="6.42578125" style="276" customWidth="1"/>
    <col min="2839" max="2847" width="0" style="276" hidden="1" customWidth="1"/>
    <col min="2848" max="2849" width="8.7109375" style="276" customWidth="1"/>
    <col min="2850" max="2851" width="6.42578125" style="276" customWidth="1"/>
    <col min="2852" max="2852" width="8.140625" style="276" customWidth="1"/>
    <col min="2853" max="2853" width="3.28515625" style="276" customWidth="1"/>
    <col min="2854" max="2854" width="8.140625" style="276" customWidth="1"/>
    <col min="2855" max="2855" width="3.28515625" style="276" customWidth="1"/>
    <col min="2856" max="2856" width="8.140625" style="276" customWidth="1"/>
    <col min="2857" max="2857" width="3.28515625" style="276" customWidth="1"/>
    <col min="2858" max="2867" width="11.28515625" style="276" customWidth="1"/>
    <col min="2868" max="3078" width="9.85546875" style="276"/>
    <col min="3079" max="3079" width="14" style="276" customWidth="1"/>
    <col min="3080" max="3081" width="13.42578125" style="276" customWidth="1"/>
    <col min="3082" max="3087" width="18.7109375" style="276" customWidth="1"/>
    <col min="3088" max="3089" width="9.5703125" style="276" customWidth="1"/>
    <col min="3090" max="3090" width="7.140625" style="276" customWidth="1"/>
    <col min="3091" max="3091" width="5.28515625" style="276" customWidth="1"/>
    <col min="3092" max="3093" width="8.7109375" style="276" customWidth="1"/>
    <col min="3094" max="3094" width="6.42578125" style="276" customWidth="1"/>
    <col min="3095" max="3103" width="0" style="276" hidden="1" customWidth="1"/>
    <col min="3104" max="3105" width="8.7109375" style="276" customWidth="1"/>
    <col min="3106" max="3107" width="6.42578125" style="276" customWidth="1"/>
    <col min="3108" max="3108" width="8.140625" style="276" customWidth="1"/>
    <col min="3109" max="3109" width="3.28515625" style="276" customWidth="1"/>
    <col min="3110" max="3110" width="8.140625" style="276" customWidth="1"/>
    <col min="3111" max="3111" width="3.28515625" style="276" customWidth="1"/>
    <col min="3112" max="3112" width="8.140625" style="276" customWidth="1"/>
    <col min="3113" max="3113" width="3.28515625" style="276" customWidth="1"/>
    <col min="3114" max="3123" width="11.28515625" style="276" customWidth="1"/>
    <col min="3124" max="3334" width="9.85546875" style="276"/>
    <col min="3335" max="3335" width="14" style="276" customWidth="1"/>
    <col min="3336" max="3337" width="13.42578125" style="276" customWidth="1"/>
    <col min="3338" max="3343" width="18.7109375" style="276" customWidth="1"/>
    <col min="3344" max="3345" width="9.5703125" style="276" customWidth="1"/>
    <col min="3346" max="3346" width="7.140625" style="276" customWidth="1"/>
    <col min="3347" max="3347" width="5.28515625" style="276" customWidth="1"/>
    <col min="3348" max="3349" width="8.7109375" style="276" customWidth="1"/>
    <col min="3350" max="3350" width="6.42578125" style="276" customWidth="1"/>
    <col min="3351" max="3359" width="0" style="276" hidden="1" customWidth="1"/>
    <col min="3360" max="3361" width="8.7109375" style="276" customWidth="1"/>
    <col min="3362" max="3363" width="6.42578125" style="276" customWidth="1"/>
    <col min="3364" max="3364" width="8.140625" style="276" customWidth="1"/>
    <col min="3365" max="3365" width="3.28515625" style="276" customWidth="1"/>
    <col min="3366" max="3366" width="8.140625" style="276" customWidth="1"/>
    <col min="3367" max="3367" width="3.28515625" style="276" customWidth="1"/>
    <col min="3368" max="3368" width="8.140625" style="276" customWidth="1"/>
    <col min="3369" max="3369" width="3.28515625" style="276" customWidth="1"/>
    <col min="3370" max="3379" width="11.28515625" style="276" customWidth="1"/>
    <col min="3380" max="3590" width="9.85546875" style="276"/>
    <col min="3591" max="3591" width="14" style="276" customWidth="1"/>
    <col min="3592" max="3593" width="13.42578125" style="276" customWidth="1"/>
    <col min="3594" max="3599" width="18.7109375" style="276" customWidth="1"/>
    <col min="3600" max="3601" width="9.5703125" style="276" customWidth="1"/>
    <col min="3602" max="3602" width="7.140625" style="276" customWidth="1"/>
    <col min="3603" max="3603" width="5.28515625" style="276" customWidth="1"/>
    <col min="3604" max="3605" width="8.7109375" style="276" customWidth="1"/>
    <col min="3606" max="3606" width="6.42578125" style="276" customWidth="1"/>
    <col min="3607" max="3615" width="0" style="276" hidden="1" customWidth="1"/>
    <col min="3616" max="3617" width="8.7109375" style="276" customWidth="1"/>
    <col min="3618" max="3619" width="6.42578125" style="276" customWidth="1"/>
    <col min="3620" max="3620" width="8.140625" style="276" customWidth="1"/>
    <col min="3621" max="3621" width="3.28515625" style="276" customWidth="1"/>
    <col min="3622" max="3622" width="8.140625" style="276" customWidth="1"/>
    <col min="3623" max="3623" width="3.28515625" style="276" customWidth="1"/>
    <col min="3624" max="3624" width="8.140625" style="276" customWidth="1"/>
    <col min="3625" max="3625" width="3.28515625" style="276" customWidth="1"/>
    <col min="3626" max="3635" width="11.28515625" style="276" customWidth="1"/>
    <col min="3636" max="3846" width="9.85546875" style="276"/>
    <col min="3847" max="3847" width="14" style="276" customWidth="1"/>
    <col min="3848" max="3849" width="13.42578125" style="276" customWidth="1"/>
    <col min="3850" max="3855" width="18.7109375" style="276" customWidth="1"/>
    <col min="3856" max="3857" width="9.5703125" style="276" customWidth="1"/>
    <col min="3858" max="3858" width="7.140625" style="276" customWidth="1"/>
    <col min="3859" max="3859" width="5.28515625" style="276" customWidth="1"/>
    <col min="3860" max="3861" width="8.7109375" style="276" customWidth="1"/>
    <col min="3862" max="3862" width="6.42578125" style="276" customWidth="1"/>
    <col min="3863" max="3871" width="0" style="276" hidden="1" customWidth="1"/>
    <col min="3872" max="3873" width="8.7109375" style="276" customWidth="1"/>
    <col min="3874" max="3875" width="6.42578125" style="276" customWidth="1"/>
    <col min="3876" max="3876" width="8.140625" style="276" customWidth="1"/>
    <col min="3877" max="3877" width="3.28515625" style="276" customWidth="1"/>
    <col min="3878" max="3878" width="8.140625" style="276" customWidth="1"/>
    <col min="3879" max="3879" width="3.28515625" style="276" customWidth="1"/>
    <col min="3880" max="3880" width="8.140625" style="276" customWidth="1"/>
    <col min="3881" max="3881" width="3.28515625" style="276" customWidth="1"/>
    <col min="3882" max="3891" width="11.28515625" style="276" customWidth="1"/>
    <col min="3892" max="4102" width="9.85546875" style="276"/>
    <col min="4103" max="4103" width="14" style="276" customWidth="1"/>
    <col min="4104" max="4105" width="13.42578125" style="276" customWidth="1"/>
    <col min="4106" max="4111" width="18.7109375" style="276" customWidth="1"/>
    <col min="4112" max="4113" width="9.5703125" style="276" customWidth="1"/>
    <col min="4114" max="4114" width="7.140625" style="276" customWidth="1"/>
    <col min="4115" max="4115" width="5.28515625" style="276" customWidth="1"/>
    <col min="4116" max="4117" width="8.7109375" style="276" customWidth="1"/>
    <col min="4118" max="4118" width="6.42578125" style="276" customWidth="1"/>
    <col min="4119" max="4127" width="0" style="276" hidden="1" customWidth="1"/>
    <col min="4128" max="4129" width="8.7109375" style="276" customWidth="1"/>
    <col min="4130" max="4131" width="6.42578125" style="276" customWidth="1"/>
    <col min="4132" max="4132" width="8.140625" style="276" customWidth="1"/>
    <col min="4133" max="4133" width="3.28515625" style="276" customWidth="1"/>
    <col min="4134" max="4134" width="8.140625" style="276" customWidth="1"/>
    <col min="4135" max="4135" width="3.28515625" style="276" customWidth="1"/>
    <col min="4136" max="4136" width="8.140625" style="276" customWidth="1"/>
    <col min="4137" max="4137" width="3.28515625" style="276" customWidth="1"/>
    <col min="4138" max="4147" width="11.28515625" style="276" customWidth="1"/>
    <col min="4148" max="4358" width="9.85546875" style="276"/>
    <col min="4359" max="4359" width="14" style="276" customWidth="1"/>
    <col min="4360" max="4361" width="13.42578125" style="276" customWidth="1"/>
    <col min="4362" max="4367" width="18.7109375" style="276" customWidth="1"/>
    <col min="4368" max="4369" width="9.5703125" style="276" customWidth="1"/>
    <col min="4370" max="4370" width="7.140625" style="276" customWidth="1"/>
    <col min="4371" max="4371" width="5.28515625" style="276" customWidth="1"/>
    <col min="4372" max="4373" width="8.7109375" style="276" customWidth="1"/>
    <col min="4374" max="4374" width="6.42578125" style="276" customWidth="1"/>
    <col min="4375" max="4383" width="0" style="276" hidden="1" customWidth="1"/>
    <col min="4384" max="4385" width="8.7109375" style="276" customWidth="1"/>
    <col min="4386" max="4387" width="6.42578125" style="276" customWidth="1"/>
    <col min="4388" max="4388" width="8.140625" style="276" customWidth="1"/>
    <col min="4389" max="4389" width="3.28515625" style="276" customWidth="1"/>
    <col min="4390" max="4390" width="8.140625" style="276" customWidth="1"/>
    <col min="4391" max="4391" width="3.28515625" style="276" customWidth="1"/>
    <col min="4392" max="4392" width="8.140625" style="276" customWidth="1"/>
    <col min="4393" max="4393" width="3.28515625" style="276" customWidth="1"/>
    <col min="4394" max="4403" width="11.28515625" style="276" customWidth="1"/>
    <col min="4404" max="4614" width="9.85546875" style="276"/>
    <col min="4615" max="4615" width="14" style="276" customWidth="1"/>
    <col min="4616" max="4617" width="13.42578125" style="276" customWidth="1"/>
    <col min="4618" max="4623" width="18.7109375" style="276" customWidth="1"/>
    <col min="4624" max="4625" width="9.5703125" style="276" customWidth="1"/>
    <col min="4626" max="4626" width="7.140625" style="276" customWidth="1"/>
    <col min="4627" max="4627" width="5.28515625" style="276" customWidth="1"/>
    <col min="4628" max="4629" width="8.7109375" style="276" customWidth="1"/>
    <col min="4630" max="4630" width="6.42578125" style="276" customWidth="1"/>
    <col min="4631" max="4639" width="0" style="276" hidden="1" customWidth="1"/>
    <col min="4640" max="4641" width="8.7109375" style="276" customWidth="1"/>
    <col min="4642" max="4643" width="6.42578125" style="276" customWidth="1"/>
    <col min="4644" max="4644" width="8.140625" style="276" customWidth="1"/>
    <col min="4645" max="4645" width="3.28515625" style="276" customWidth="1"/>
    <col min="4646" max="4646" width="8.140625" style="276" customWidth="1"/>
    <col min="4647" max="4647" width="3.28515625" style="276" customWidth="1"/>
    <col min="4648" max="4648" width="8.140625" style="276" customWidth="1"/>
    <col min="4649" max="4649" width="3.28515625" style="276" customWidth="1"/>
    <col min="4650" max="4659" width="11.28515625" style="276" customWidth="1"/>
    <col min="4660" max="4870" width="9.85546875" style="276"/>
    <col min="4871" max="4871" width="14" style="276" customWidth="1"/>
    <col min="4872" max="4873" width="13.42578125" style="276" customWidth="1"/>
    <col min="4874" max="4879" width="18.7109375" style="276" customWidth="1"/>
    <col min="4880" max="4881" width="9.5703125" style="276" customWidth="1"/>
    <col min="4882" max="4882" width="7.140625" style="276" customWidth="1"/>
    <col min="4883" max="4883" width="5.28515625" style="276" customWidth="1"/>
    <col min="4884" max="4885" width="8.7109375" style="276" customWidth="1"/>
    <col min="4886" max="4886" width="6.42578125" style="276" customWidth="1"/>
    <col min="4887" max="4895" width="0" style="276" hidden="1" customWidth="1"/>
    <col min="4896" max="4897" width="8.7109375" style="276" customWidth="1"/>
    <col min="4898" max="4899" width="6.42578125" style="276" customWidth="1"/>
    <col min="4900" max="4900" width="8.140625" style="276" customWidth="1"/>
    <col min="4901" max="4901" width="3.28515625" style="276" customWidth="1"/>
    <col min="4902" max="4902" width="8.140625" style="276" customWidth="1"/>
    <col min="4903" max="4903" width="3.28515625" style="276" customWidth="1"/>
    <col min="4904" max="4904" width="8.140625" style="276" customWidth="1"/>
    <col min="4905" max="4905" width="3.28515625" style="276" customWidth="1"/>
    <col min="4906" max="4915" width="11.28515625" style="276" customWidth="1"/>
    <col min="4916" max="5126" width="9.85546875" style="276"/>
    <col min="5127" max="5127" width="14" style="276" customWidth="1"/>
    <col min="5128" max="5129" width="13.42578125" style="276" customWidth="1"/>
    <col min="5130" max="5135" width="18.7109375" style="276" customWidth="1"/>
    <col min="5136" max="5137" width="9.5703125" style="276" customWidth="1"/>
    <col min="5138" max="5138" width="7.140625" style="276" customWidth="1"/>
    <col min="5139" max="5139" width="5.28515625" style="276" customWidth="1"/>
    <col min="5140" max="5141" width="8.7109375" style="276" customWidth="1"/>
    <col min="5142" max="5142" width="6.42578125" style="276" customWidth="1"/>
    <col min="5143" max="5151" width="0" style="276" hidden="1" customWidth="1"/>
    <col min="5152" max="5153" width="8.7109375" style="276" customWidth="1"/>
    <col min="5154" max="5155" width="6.42578125" style="276" customWidth="1"/>
    <col min="5156" max="5156" width="8.140625" style="276" customWidth="1"/>
    <col min="5157" max="5157" width="3.28515625" style="276" customWidth="1"/>
    <col min="5158" max="5158" width="8.140625" style="276" customWidth="1"/>
    <col min="5159" max="5159" width="3.28515625" style="276" customWidth="1"/>
    <col min="5160" max="5160" width="8.140625" style="276" customWidth="1"/>
    <col min="5161" max="5161" width="3.28515625" style="276" customWidth="1"/>
    <col min="5162" max="5171" width="11.28515625" style="276" customWidth="1"/>
    <col min="5172" max="5382" width="9.85546875" style="276"/>
    <col min="5383" max="5383" width="14" style="276" customWidth="1"/>
    <col min="5384" max="5385" width="13.42578125" style="276" customWidth="1"/>
    <col min="5386" max="5391" width="18.7109375" style="276" customWidth="1"/>
    <col min="5392" max="5393" width="9.5703125" style="276" customWidth="1"/>
    <col min="5394" max="5394" width="7.140625" style="276" customWidth="1"/>
    <col min="5395" max="5395" width="5.28515625" style="276" customWidth="1"/>
    <col min="5396" max="5397" width="8.7109375" style="276" customWidth="1"/>
    <col min="5398" max="5398" width="6.42578125" style="276" customWidth="1"/>
    <col min="5399" max="5407" width="0" style="276" hidden="1" customWidth="1"/>
    <col min="5408" max="5409" width="8.7109375" style="276" customWidth="1"/>
    <col min="5410" max="5411" width="6.42578125" style="276" customWidth="1"/>
    <col min="5412" max="5412" width="8.140625" style="276" customWidth="1"/>
    <col min="5413" max="5413" width="3.28515625" style="276" customWidth="1"/>
    <col min="5414" max="5414" width="8.140625" style="276" customWidth="1"/>
    <col min="5415" max="5415" width="3.28515625" style="276" customWidth="1"/>
    <col min="5416" max="5416" width="8.140625" style="276" customWidth="1"/>
    <col min="5417" max="5417" width="3.28515625" style="276" customWidth="1"/>
    <col min="5418" max="5427" width="11.28515625" style="276" customWidth="1"/>
    <col min="5428" max="5638" width="9.85546875" style="276"/>
    <col min="5639" max="5639" width="14" style="276" customWidth="1"/>
    <col min="5640" max="5641" width="13.42578125" style="276" customWidth="1"/>
    <col min="5642" max="5647" width="18.7109375" style="276" customWidth="1"/>
    <col min="5648" max="5649" width="9.5703125" style="276" customWidth="1"/>
    <col min="5650" max="5650" width="7.140625" style="276" customWidth="1"/>
    <col min="5651" max="5651" width="5.28515625" style="276" customWidth="1"/>
    <col min="5652" max="5653" width="8.7109375" style="276" customWidth="1"/>
    <col min="5654" max="5654" width="6.42578125" style="276" customWidth="1"/>
    <col min="5655" max="5663" width="0" style="276" hidden="1" customWidth="1"/>
    <col min="5664" max="5665" width="8.7109375" style="276" customWidth="1"/>
    <col min="5666" max="5667" width="6.42578125" style="276" customWidth="1"/>
    <col min="5668" max="5668" width="8.140625" style="276" customWidth="1"/>
    <col min="5669" max="5669" width="3.28515625" style="276" customWidth="1"/>
    <col min="5670" max="5670" width="8.140625" style="276" customWidth="1"/>
    <col min="5671" max="5671" width="3.28515625" style="276" customWidth="1"/>
    <col min="5672" max="5672" width="8.140625" style="276" customWidth="1"/>
    <col min="5673" max="5673" width="3.28515625" style="276" customWidth="1"/>
    <col min="5674" max="5683" width="11.28515625" style="276" customWidth="1"/>
    <col min="5684" max="5894" width="9.85546875" style="276"/>
    <col min="5895" max="5895" width="14" style="276" customWidth="1"/>
    <col min="5896" max="5897" width="13.42578125" style="276" customWidth="1"/>
    <col min="5898" max="5903" width="18.7109375" style="276" customWidth="1"/>
    <col min="5904" max="5905" width="9.5703125" style="276" customWidth="1"/>
    <col min="5906" max="5906" width="7.140625" style="276" customWidth="1"/>
    <col min="5907" max="5907" width="5.28515625" style="276" customWidth="1"/>
    <col min="5908" max="5909" width="8.7109375" style="276" customWidth="1"/>
    <col min="5910" max="5910" width="6.42578125" style="276" customWidth="1"/>
    <col min="5911" max="5919" width="0" style="276" hidden="1" customWidth="1"/>
    <col min="5920" max="5921" width="8.7109375" style="276" customWidth="1"/>
    <col min="5922" max="5923" width="6.42578125" style="276" customWidth="1"/>
    <col min="5924" max="5924" width="8.140625" style="276" customWidth="1"/>
    <col min="5925" max="5925" width="3.28515625" style="276" customWidth="1"/>
    <col min="5926" max="5926" width="8.140625" style="276" customWidth="1"/>
    <col min="5927" max="5927" width="3.28515625" style="276" customWidth="1"/>
    <col min="5928" max="5928" width="8.140625" style="276" customWidth="1"/>
    <col min="5929" max="5929" width="3.28515625" style="276" customWidth="1"/>
    <col min="5930" max="5939" width="11.28515625" style="276" customWidth="1"/>
    <col min="5940" max="6150" width="9.85546875" style="276"/>
    <col min="6151" max="6151" width="14" style="276" customWidth="1"/>
    <col min="6152" max="6153" width="13.42578125" style="276" customWidth="1"/>
    <col min="6154" max="6159" width="18.7109375" style="276" customWidth="1"/>
    <col min="6160" max="6161" width="9.5703125" style="276" customWidth="1"/>
    <col min="6162" max="6162" width="7.140625" style="276" customWidth="1"/>
    <col min="6163" max="6163" width="5.28515625" style="276" customWidth="1"/>
    <col min="6164" max="6165" width="8.7109375" style="276" customWidth="1"/>
    <col min="6166" max="6166" width="6.42578125" style="276" customWidth="1"/>
    <col min="6167" max="6175" width="0" style="276" hidden="1" customWidth="1"/>
    <col min="6176" max="6177" width="8.7109375" style="276" customWidth="1"/>
    <col min="6178" max="6179" width="6.42578125" style="276" customWidth="1"/>
    <col min="6180" max="6180" width="8.140625" style="276" customWidth="1"/>
    <col min="6181" max="6181" width="3.28515625" style="276" customWidth="1"/>
    <col min="6182" max="6182" width="8.140625" style="276" customWidth="1"/>
    <col min="6183" max="6183" width="3.28515625" style="276" customWidth="1"/>
    <col min="6184" max="6184" width="8.140625" style="276" customWidth="1"/>
    <col min="6185" max="6185" width="3.28515625" style="276" customWidth="1"/>
    <col min="6186" max="6195" width="11.28515625" style="276" customWidth="1"/>
    <col min="6196" max="6406" width="9.85546875" style="276"/>
    <col min="6407" max="6407" width="14" style="276" customWidth="1"/>
    <col min="6408" max="6409" width="13.42578125" style="276" customWidth="1"/>
    <col min="6410" max="6415" width="18.7109375" style="276" customWidth="1"/>
    <col min="6416" max="6417" width="9.5703125" style="276" customWidth="1"/>
    <col min="6418" max="6418" width="7.140625" style="276" customWidth="1"/>
    <col min="6419" max="6419" width="5.28515625" style="276" customWidth="1"/>
    <col min="6420" max="6421" width="8.7109375" style="276" customWidth="1"/>
    <col min="6422" max="6422" width="6.42578125" style="276" customWidth="1"/>
    <col min="6423" max="6431" width="0" style="276" hidden="1" customWidth="1"/>
    <col min="6432" max="6433" width="8.7109375" style="276" customWidth="1"/>
    <col min="6434" max="6435" width="6.42578125" style="276" customWidth="1"/>
    <col min="6436" max="6436" width="8.140625" style="276" customWidth="1"/>
    <col min="6437" max="6437" width="3.28515625" style="276" customWidth="1"/>
    <col min="6438" max="6438" width="8.140625" style="276" customWidth="1"/>
    <col min="6439" max="6439" width="3.28515625" style="276" customWidth="1"/>
    <col min="6440" max="6440" width="8.140625" style="276" customWidth="1"/>
    <col min="6441" max="6441" width="3.28515625" style="276" customWidth="1"/>
    <col min="6442" max="6451" width="11.28515625" style="276" customWidth="1"/>
    <col min="6452" max="6662" width="9.85546875" style="276"/>
    <col min="6663" max="6663" width="14" style="276" customWidth="1"/>
    <col min="6664" max="6665" width="13.42578125" style="276" customWidth="1"/>
    <col min="6666" max="6671" width="18.7109375" style="276" customWidth="1"/>
    <col min="6672" max="6673" width="9.5703125" style="276" customWidth="1"/>
    <col min="6674" max="6674" width="7.140625" style="276" customWidth="1"/>
    <col min="6675" max="6675" width="5.28515625" style="276" customWidth="1"/>
    <col min="6676" max="6677" width="8.7109375" style="276" customWidth="1"/>
    <col min="6678" max="6678" width="6.42578125" style="276" customWidth="1"/>
    <col min="6679" max="6687" width="0" style="276" hidden="1" customWidth="1"/>
    <col min="6688" max="6689" width="8.7109375" style="276" customWidth="1"/>
    <col min="6690" max="6691" width="6.42578125" style="276" customWidth="1"/>
    <col min="6692" max="6692" width="8.140625" style="276" customWidth="1"/>
    <col min="6693" max="6693" width="3.28515625" style="276" customWidth="1"/>
    <col min="6694" max="6694" width="8.140625" style="276" customWidth="1"/>
    <col min="6695" max="6695" width="3.28515625" style="276" customWidth="1"/>
    <col min="6696" max="6696" width="8.140625" style="276" customWidth="1"/>
    <col min="6697" max="6697" width="3.28515625" style="276" customWidth="1"/>
    <col min="6698" max="6707" width="11.28515625" style="276" customWidth="1"/>
    <col min="6708" max="6918" width="9.85546875" style="276"/>
    <col min="6919" max="6919" width="14" style="276" customWidth="1"/>
    <col min="6920" max="6921" width="13.42578125" style="276" customWidth="1"/>
    <col min="6922" max="6927" width="18.7109375" style="276" customWidth="1"/>
    <col min="6928" max="6929" width="9.5703125" style="276" customWidth="1"/>
    <col min="6930" max="6930" width="7.140625" style="276" customWidth="1"/>
    <col min="6931" max="6931" width="5.28515625" style="276" customWidth="1"/>
    <col min="6932" max="6933" width="8.7109375" style="276" customWidth="1"/>
    <col min="6934" max="6934" width="6.42578125" style="276" customWidth="1"/>
    <col min="6935" max="6943" width="0" style="276" hidden="1" customWidth="1"/>
    <col min="6944" max="6945" width="8.7109375" style="276" customWidth="1"/>
    <col min="6946" max="6947" width="6.42578125" style="276" customWidth="1"/>
    <col min="6948" max="6948" width="8.140625" style="276" customWidth="1"/>
    <col min="6949" max="6949" width="3.28515625" style="276" customWidth="1"/>
    <col min="6950" max="6950" width="8.140625" style="276" customWidth="1"/>
    <col min="6951" max="6951" width="3.28515625" style="276" customWidth="1"/>
    <col min="6952" max="6952" width="8.140625" style="276" customWidth="1"/>
    <col min="6953" max="6953" width="3.28515625" style="276" customWidth="1"/>
    <col min="6954" max="6963" width="11.28515625" style="276" customWidth="1"/>
    <col min="6964" max="7174" width="9.85546875" style="276"/>
    <col min="7175" max="7175" width="14" style="276" customWidth="1"/>
    <col min="7176" max="7177" width="13.42578125" style="276" customWidth="1"/>
    <col min="7178" max="7183" width="18.7109375" style="276" customWidth="1"/>
    <col min="7184" max="7185" width="9.5703125" style="276" customWidth="1"/>
    <col min="7186" max="7186" width="7.140625" style="276" customWidth="1"/>
    <col min="7187" max="7187" width="5.28515625" style="276" customWidth="1"/>
    <col min="7188" max="7189" width="8.7109375" style="276" customWidth="1"/>
    <col min="7190" max="7190" width="6.42578125" style="276" customWidth="1"/>
    <col min="7191" max="7199" width="0" style="276" hidden="1" customWidth="1"/>
    <col min="7200" max="7201" width="8.7109375" style="276" customWidth="1"/>
    <col min="7202" max="7203" width="6.42578125" style="276" customWidth="1"/>
    <col min="7204" max="7204" width="8.140625" style="276" customWidth="1"/>
    <col min="7205" max="7205" width="3.28515625" style="276" customWidth="1"/>
    <col min="7206" max="7206" width="8.140625" style="276" customWidth="1"/>
    <col min="7207" max="7207" width="3.28515625" style="276" customWidth="1"/>
    <col min="7208" max="7208" width="8.140625" style="276" customWidth="1"/>
    <col min="7209" max="7209" width="3.28515625" style="276" customWidth="1"/>
    <col min="7210" max="7219" width="11.28515625" style="276" customWidth="1"/>
    <col min="7220" max="7430" width="9.85546875" style="276"/>
    <col min="7431" max="7431" width="14" style="276" customWidth="1"/>
    <col min="7432" max="7433" width="13.42578125" style="276" customWidth="1"/>
    <col min="7434" max="7439" width="18.7109375" style="276" customWidth="1"/>
    <col min="7440" max="7441" width="9.5703125" style="276" customWidth="1"/>
    <col min="7442" max="7442" width="7.140625" style="276" customWidth="1"/>
    <col min="7443" max="7443" width="5.28515625" style="276" customWidth="1"/>
    <col min="7444" max="7445" width="8.7109375" style="276" customWidth="1"/>
    <col min="7446" max="7446" width="6.42578125" style="276" customWidth="1"/>
    <col min="7447" max="7455" width="0" style="276" hidden="1" customWidth="1"/>
    <col min="7456" max="7457" width="8.7109375" style="276" customWidth="1"/>
    <col min="7458" max="7459" width="6.42578125" style="276" customWidth="1"/>
    <col min="7460" max="7460" width="8.140625" style="276" customWidth="1"/>
    <col min="7461" max="7461" width="3.28515625" style="276" customWidth="1"/>
    <col min="7462" max="7462" width="8.140625" style="276" customWidth="1"/>
    <col min="7463" max="7463" width="3.28515625" style="276" customWidth="1"/>
    <col min="7464" max="7464" width="8.140625" style="276" customWidth="1"/>
    <col min="7465" max="7465" width="3.28515625" style="276" customWidth="1"/>
    <col min="7466" max="7475" width="11.28515625" style="276" customWidth="1"/>
    <col min="7476" max="7686" width="9.85546875" style="276"/>
    <col min="7687" max="7687" width="14" style="276" customWidth="1"/>
    <col min="7688" max="7689" width="13.42578125" style="276" customWidth="1"/>
    <col min="7690" max="7695" width="18.7109375" style="276" customWidth="1"/>
    <col min="7696" max="7697" width="9.5703125" style="276" customWidth="1"/>
    <col min="7698" max="7698" width="7.140625" style="276" customWidth="1"/>
    <col min="7699" max="7699" width="5.28515625" style="276" customWidth="1"/>
    <col min="7700" max="7701" width="8.7109375" style="276" customWidth="1"/>
    <col min="7702" max="7702" width="6.42578125" style="276" customWidth="1"/>
    <col min="7703" max="7711" width="0" style="276" hidden="1" customWidth="1"/>
    <col min="7712" max="7713" width="8.7109375" style="276" customWidth="1"/>
    <col min="7714" max="7715" width="6.42578125" style="276" customWidth="1"/>
    <col min="7716" max="7716" width="8.140625" style="276" customWidth="1"/>
    <col min="7717" max="7717" width="3.28515625" style="276" customWidth="1"/>
    <col min="7718" max="7718" width="8.140625" style="276" customWidth="1"/>
    <col min="7719" max="7719" width="3.28515625" style="276" customWidth="1"/>
    <col min="7720" max="7720" width="8.140625" style="276" customWidth="1"/>
    <col min="7721" max="7721" width="3.28515625" style="276" customWidth="1"/>
    <col min="7722" max="7731" width="11.28515625" style="276" customWidth="1"/>
    <col min="7732" max="7942" width="9.85546875" style="276"/>
    <col min="7943" max="7943" width="14" style="276" customWidth="1"/>
    <col min="7944" max="7945" width="13.42578125" style="276" customWidth="1"/>
    <col min="7946" max="7951" width="18.7109375" style="276" customWidth="1"/>
    <col min="7952" max="7953" width="9.5703125" style="276" customWidth="1"/>
    <col min="7954" max="7954" width="7.140625" style="276" customWidth="1"/>
    <col min="7955" max="7955" width="5.28515625" style="276" customWidth="1"/>
    <col min="7956" max="7957" width="8.7109375" style="276" customWidth="1"/>
    <col min="7958" max="7958" width="6.42578125" style="276" customWidth="1"/>
    <col min="7959" max="7967" width="0" style="276" hidden="1" customWidth="1"/>
    <col min="7968" max="7969" width="8.7109375" style="276" customWidth="1"/>
    <col min="7970" max="7971" width="6.42578125" style="276" customWidth="1"/>
    <col min="7972" max="7972" width="8.140625" style="276" customWidth="1"/>
    <col min="7973" max="7973" width="3.28515625" style="276" customWidth="1"/>
    <col min="7974" max="7974" width="8.140625" style="276" customWidth="1"/>
    <col min="7975" max="7975" width="3.28515625" style="276" customWidth="1"/>
    <col min="7976" max="7976" width="8.140625" style="276" customWidth="1"/>
    <col min="7977" max="7977" width="3.28515625" style="276" customWidth="1"/>
    <col min="7978" max="7987" width="11.28515625" style="276" customWidth="1"/>
    <col min="7988" max="8198" width="9.85546875" style="276"/>
    <col min="8199" max="8199" width="14" style="276" customWidth="1"/>
    <col min="8200" max="8201" width="13.42578125" style="276" customWidth="1"/>
    <col min="8202" max="8207" width="18.7109375" style="276" customWidth="1"/>
    <col min="8208" max="8209" width="9.5703125" style="276" customWidth="1"/>
    <col min="8210" max="8210" width="7.140625" style="276" customWidth="1"/>
    <col min="8211" max="8211" width="5.28515625" style="276" customWidth="1"/>
    <col min="8212" max="8213" width="8.7109375" style="276" customWidth="1"/>
    <col min="8214" max="8214" width="6.42578125" style="276" customWidth="1"/>
    <col min="8215" max="8223" width="0" style="276" hidden="1" customWidth="1"/>
    <col min="8224" max="8225" width="8.7109375" style="276" customWidth="1"/>
    <col min="8226" max="8227" width="6.42578125" style="276" customWidth="1"/>
    <col min="8228" max="8228" width="8.140625" style="276" customWidth="1"/>
    <col min="8229" max="8229" width="3.28515625" style="276" customWidth="1"/>
    <col min="8230" max="8230" width="8.140625" style="276" customWidth="1"/>
    <col min="8231" max="8231" width="3.28515625" style="276" customWidth="1"/>
    <col min="8232" max="8232" width="8.140625" style="276" customWidth="1"/>
    <col min="8233" max="8233" width="3.28515625" style="276" customWidth="1"/>
    <col min="8234" max="8243" width="11.28515625" style="276" customWidth="1"/>
    <col min="8244" max="8454" width="9.85546875" style="276"/>
    <col min="8455" max="8455" width="14" style="276" customWidth="1"/>
    <col min="8456" max="8457" width="13.42578125" style="276" customWidth="1"/>
    <col min="8458" max="8463" width="18.7109375" style="276" customWidth="1"/>
    <col min="8464" max="8465" width="9.5703125" style="276" customWidth="1"/>
    <col min="8466" max="8466" width="7.140625" style="276" customWidth="1"/>
    <col min="8467" max="8467" width="5.28515625" style="276" customWidth="1"/>
    <col min="8468" max="8469" width="8.7109375" style="276" customWidth="1"/>
    <col min="8470" max="8470" width="6.42578125" style="276" customWidth="1"/>
    <col min="8471" max="8479" width="0" style="276" hidden="1" customWidth="1"/>
    <col min="8480" max="8481" width="8.7109375" style="276" customWidth="1"/>
    <col min="8482" max="8483" width="6.42578125" style="276" customWidth="1"/>
    <col min="8484" max="8484" width="8.140625" style="276" customWidth="1"/>
    <col min="8485" max="8485" width="3.28515625" style="276" customWidth="1"/>
    <col min="8486" max="8486" width="8.140625" style="276" customWidth="1"/>
    <col min="8487" max="8487" width="3.28515625" style="276" customWidth="1"/>
    <col min="8488" max="8488" width="8.140625" style="276" customWidth="1"/>
    <col min="8489" max="8489" width="3.28515625" style="276" customWidth="1"/>
    <col min="8490" max="8499" width="11.28515625" style="276" customWidth="1"/>
    <col min="8500" max="8710" width="9.85546875" style="276"/>
    <col min="8711" max="8711" width="14" style="276" customWidth="1"/>
    <col min="8712" max="8713" width="13.42578125" style="276" customWidth="1"/>
    <col min="8714" max="8719" width="18.7109375" style="276" customWidth="1"/>
    <col min="8720" max="8721" width="9.5703125" style="276" customWidth="1"/>
    <col min="8722" max="8722" width="7.140625" style="276" customWidth="1"/>
    <col min="8723" max="8723" width="5.28515625" style="276" customWidth="1"/>
    <col min="8724" max="8725" width="8.7109375" style="276" customWidth="1"/>
    <col min="8726" max="8726" width="6.42578125" style="276" customWidth="1"/>
    <col min="8727" max="8735" width="0" style="276" hidden="1" customWidth="1"/>
    <col min="8736" max="8737" width="8.7109375" style="276" customWidth="1"/>
    <col min="8738" max="8739" width="6.42578125" style="276" customWidth="1"/>
    <col min="8740" max="8740" width="8.140625" style="276" customWidth="1"/>
    <col min="8741" max="8741" width="3.28515625" style="276" customWidth="1"/>
    <col min="8742" max="8742" width="8.140625" style="276" customWidth="1"/>
    <col min="8743" max="8743" width="3.28515625" style="276" customWidth="1"/>
    <col min="8744" max="8744" width="8.140625" style="276" customWidth="1"/>
    <col min="8745" max="8745" width="3.28515625" style="276" customWidth="1"/>
    <col min="8746" max="8755" width="11.28515625" style="276" customWidth="1"/>
    <col min="8756" max="8966" width="9.85546875" style="276"/>
    <col min="8967" max="8967" width="14" style="276" customWidth="1"/>
    <col min="8968" max="8969" width="13.42578125" style="276" customWidth="1"/>
    <col min="8970" max="8975" width="18.7109375" style="276" customWidth="1"/>
    <col min="8976" max="8977" width="9.5703125" style="276" customWidth="1"/>
    <col min="8978" max="8978" width="7.140625" style="276" customWidth="1"/>
    <col min="8979" max="8979" width="5.28515625" style="276" customWidth="1"/>
    <col min="8980" max="8981" width="8.7109375" style="276" customWidth="1"/>
    <col min="8982" max="8982" width="6.42578125" style="276" customWidth="1"/>
    <col min="8983" max="8991" width="0" style="276" hidden="1" customWidth="1"/>
    <col min="8992" max="8993" width="8.7109375" style="276" customWidth="1"/>
    <col min="8994" max="8995" width="6.42578125" style="276" customWidth="1"/>
    <col min="8996" max="8996" width="8.140625" style="276" customWidth="1"/>
    <col min="8997" max="8997" width="3.28515625" style="276" customWidth="1"/>
    <col min="8998" max="8998" width="8.140625" style="276" customWidth="1"/>
    <col min="8999" max="8999" width="3.28515625" style="276" customWidth="1"/>
    <col min="9000" max="9000" width="8.140625" style="276" customWidth="1"/>
    <col min="9001" max="9001" width="3.28515625" style="276" customWidth="1"/>
    <col min="9002" max="9011" width="11.28515625" style="276" customWidth="1"/>
    <col min="9012" max="9222" width="9.85546875" style="276"/>
    <col min="9223" max="9223" width="14" style="276" customWidth="1"/>
    <col min="9224" max="9225" width="13.42578125" style="276" customWidth="1"/>
    <col min="9226" max="9231" width="18.7109375" style="276" customWidth="1"/>
    <col min="9232" max="9233" width="9.5703125" style="276" customWidth="1"/>
    <col min="9234" max="9234" width="7.140625" style="276" customWidth="1"/>
    <col min="9235" max="9235" width="5.28515625" style="276" customWidth="1"/>
    <col min="9236" max="9237" width="8.7109375" style="276" customWidth="1"/>
    <col min="9238" max="9238" width="6.42578125" style="276" customWidth="1"/>
    <col min="9239" max="9247" width="0" style="276" hidden="1" customWidth="1"/>
    <col min="9248" max="9249" width="8.7109375" style="276" customWidth="1"/>
    <col min="9250" max="9251" width="6.42578125" style="276" customWidth="1"/>
    <col min="9252" max="9252" width="8.140625" style="276" customWidth="1"/>
    <col min="9253" max="9253" width="3.28515625" style="276" customWidth="1"/>
    <col min="9254" max="9254" width="8.140625" style="276" customWidth="1"/>
    <col min="9255" max="9255" width="3.28515625" style="276" customWidth="1"/>
    <col min="9256" max="9256" width="8.140625" style="276" customWidth="1"/>
    <col min="9257" max="9257" width="3.28515625" style="276" customWidth="1"/>
    <col min="9258" max="9267" width="11.28515625" style="276" customWidth="1"/>
    <col min="9268" max="9478" width="9.85546875" style="276"/>
    <col min="9479" max="9479" width="14" style="276" customWidth="1"/>
    <col min="9480" max="9481" width="13.42578125" style="276" customWidth="1"/>
    <col min="9482" max="9487" width="18.7109375" style="276" customWidth="1"/>
    <col min="9488" max="9489" width="9.5703125" style="276" customWidth="1"/>
    <col min="9490" max="9490" width="7.140625" style="276" customWidth="1"/>
    <col min="9491" max="9491" width="5.28515625" style="276" customWidth="1"/>
    <col min="9492" max="9493" width="8.7109375" style="276" customWidth="1"/>
    <col min="9494" max="9494" width="6.42578125" style="276" customWidth="1"/>
    <col min="9495" max="9503" width="0" style="276" hidden="1" customWidth="1"/>
    <col min="9504" max="9505" width="8.7109375" style="276" customWidth="1"/>
    <col min="9506" max="9507" width="6.42578125" style="276" customWidth="1"/>
    <col min="9508" max="9508" width="8.140625" style="276" customWidth="1"/>
    <col min="9509" max="9509" width="3.28515625" style="276" customWidth="1"/>
    <col min="9510" max="9510" width="8.140625" style="276" customWidth="1"/>
    <col min="9511" max="9511" width="3.28515625" style="276" customWidth="1"/>
    <col min="9512" max="9512" width="8.140625" style="276" customWidth="1"/>
    <col min="9513" max="9513" width="3.28515625" style="276" customWidth="1"/>
    <col min="9514" max="9523" width="11.28515625" style="276" customWidth="1"/>
    <col min="9524" max="9734" width="9.85546875" style="276"/>
    <col min="9735" max="9735" width="14" style="276" customWidth="1"/>
    <col min="9736" max="9737" width="13.42578125" style="276" customWidth="1"/>
    <col min="9738" max="9743" width="18.7109375" style="276" customWidth="1"/>
    <col min="9744" max="9745" width="9.5703125" style="276" customWidth="1"/>
    <col min="9746" max="9746" width="7.140625" style="276" customWidth="1"/>
    <col min="9747" max="9747" width="5.28515625" style="276" customWidth="1"/>
    <col min="9748" max="9749" width="8.7109375" style="276" customWidth="1"/>
    <col min="9750" max="9750" width="6.42578125" style="276" customWidth="1"/>
    <col min="9751" max="9759" width="0" style="276" hidden="1" customWidth="1"/>
    <col min="9760" max="9761" width="8.7109375" style="276" customWidth="1"/>
    <col min="9762" max="9763" width="6.42578125" style="276" customWidth="1"/>
    <col min="9764" max="9764" width="8.140625" style="276" customWidth="1"/>
    <col min="9765" max="9765" width="3.28515625" style="276" customWidth="1"/>
    <col min="9766" max="9766" width="8.140625" style="276" customWidth="1"/>
    <col min="9767" max="9767" width="3.28515625" style="276" customWidth="1"/>
    <col min="9768" max="9768" width="8.140625" style="276" customWidth="1"/>
    <col min="9769" max="9769" width="3.28515625" style="276" customWidth="1"/>
    <col min="9770" max="9779" width="11.28515625" style="276" customWidth="1"/>
    <col min="9780" max="9990" width="9.85546875" style="276"/>
    <col min="9991" max="9991" width="14" style="276" customWidth="1"/>
    <col min="9992" max="9993" width="13.42578125" style="276" customWidth="1"/>
    <col min="9994" max="9999" width="18.7109375" style="276" customWidth="1"/>
    <col min="10000" max="10001" width="9.5703125" style="276" customWidth="1"/>
    <col min="10002" max="10002" width="7.140625" style="276" customWidth="1"/>
    <col min="10003" max="10003" width="5.28515625" style="276" customWidth="1"/>
    <col min="10004" max="10005" width="8.7109375" style="276" customWidth="1"/>
    <col min="10006" max="10006" width="6.42578125" style="276" customWidth="1"/>
    <col min="10007" max="10015" width="0" style="276" hidden="1" customWidth="1"/>
    <col min="10016" max="10017" width="8.7109375" style="276" customWidth="1"/>
    <col min="10018" max="10019" width="6.42578125" style="276" customWidth="1"/>
    <col min="10020" max="10020" width="8.140625" style="276" customWidth="1"/>
    <col min="10021" max="10021" width="3.28515625" style="276" customWidth="1"/>
    <col min="10022" max="10022" width="8.140625" style="276" customWidth="1"/>
    <col min="10023" max="10023" width="3.28515625" style="276" customWidth="1"/>
    <col min="10024" max="10024" width="8.140625" style="276" customWidth="1"/>
    <col min="10025" max="10025" width="3.28515625" style="276" customWidth="1"/>
    <col min="10026" max="10035" width="11.28515625" style="276" customWidth="1"/>
    <col min="10036" max="10246" width="9.85546875" style="276"/>
    <col min="10247" max="10247" width="14" style="276" customWidth="1"/>
    <col min="10248" max="10249" width="13.42578125" style="276" customWidth="1"/>
    <col min="10250" max="10255" width="18.7109375" style="276" customWidth="1"/>
    <col min="10256" max="10257" width="9.5703125" style="276" customWidth="1"/>
    <col min="10258" max="10258" width="7.140625" style="276" customWidth="1"/>
    <col min="10259" max="10259" width="5.28515625" style="276" customWidth="1"/>
    <col min="10260" max="10261" width="8.7109375" style="276" customWidth="1"/>
    <col min="10262" max="10262" width="6.42578125" style="276" customWidth="1"/>
    <col min="10263" max="10271" width="0" style="276" hidden="1" customWidth="1"/>
    <col min="10272" max="10273" width="8.7109375" style="276" customWidth="1"/>
    <col min="10274" max="10275" width="6.42578125" style="276" customWidth="1"/>
    <col min="10276" max="10276" width="8.140625" style="276" customWidth="1"/>
    <col min="10277" max="10277" width="3.28515625" style="276" customWidth="1"/>
    <col min="10278" max="10278" width="8.140625" style="276" customWidth="1"/>
    <col min="10279" max="10279" width="3.28515625" style="276" customWidth="1"/>
    <col min="10280" max="10280" width="8.140625" style="276" customWidth="1"/>
    <col min="10281" max="10281" width="3.28515625" style="276" customWidth="1"/>
    <col min="10282" max="10291" width="11.28515625" style="276" customWidth="1"/>
    <col min="10292" max="10502" width="9.85546875" style="276"/>
    <col min="10503" max="10503" width="14" style="276" customWidth="1"/>
    <col min="10504" max="10505" width="13.42578125" style="276" customWidth="1"/>
    <col min="10506" max="10511" width="18.7109375" style="276" customWidth="1"/>
    <col min="10512" max="10513" width="9.5703125" style="276" customWidth="1"/>
    <col min="10514" max="10514" width="7.140625" style="276" customWidth="1"/>
    <col min="10515" max="10515" width="5.28515625" style="276" customWidth="1"/>
    <col min="10516" max="10517" width="8.7109375" style="276" customWidth="1"/>
    <col min="10518" max="10518" width="6.42578125" style="276" customWidth="1"/>
    <col min="10519" max="10527" width="0" style="276" hidden="1" customWidth="1"/>
    <col min="10528" max="10529" width="8.7109375" style="276" customWidth="1"/>
    <col min="10530" max="10531" width="6.42578125" style="276" customWidth="1"/>
    <col min="10532" max="10532" width="8.140625" style="276" customWidth="1"/>
    <col min="10533" max="10533" width="3.28515625" style="276" customWidth="1"/>
    <col min="10534" max="10534" width="8.140625" style="276" customWidth="1"/>
    <col min="10535" max="10535" width="3.28515625" style="276" customWidth="1"/>
    <col min="10536" max="10536" width="8.140625" style="276" customWidth="1"/>
    <col min="10537" max="10537" width="3.28515625" style="276" customWidth="1"/>
    <col min="10538" max="10547" width="11.28515625" style="276" customWidth="1"/>
    <col min="10548" max="10758" width="9.85546875" style="276"/>
    <col min="10759" max="10759" width="14" style="276" customWidth="1"/>
    <col min="10760" max="10761" width="13.42578125" style="276" customWidth="1"/>
    <col min="10762" max="10767" width="18.7109375" style="276" customWidth="1"/>
    <col min="10768" max="10769" width="9.5703125" style="276" customWidth="1"/>
    <col min="10770" max="10770" width="7.140625" style="276" customWidth="1"/>
    <col min="10771" max="10771" width="5.28515625" style="276" customWidth="1"/>
    <col min="10772" max="10773" width="8.7109375" style="276" customWidth="1"/>
    <col min="10774" max="10774" width="6.42578125" style="276" customWidth="1"/>
    <col min="10775" max="10783" width="0" style="276" hidden="1" customWidth="1"/>
    <col min="10784" max="10785" width="8.7109375" style="276" customWidth="1"/>
    <col min="10786" max="10787" width="6.42578125" style="276" customWidth="1"/>
    <col min="10788" max="10788" width="8.140625" style="276" customWidth="1"/>
    <col min="10789" max="10789" width="3.28515625" style="276" customWidth="1"/>
    <col min="10790" max="10790" width="8.140625" style="276" customWidth="1"/>
    <col min="10791" max="10791" width="3.28515625" style="276" customWidth="1"/>
    <col min="10792" max="10792" width="8.140625" style="276" customWidth="1"/>
    <col min="10793" max="10793" width="3.28515625" style="276" customWidth="1"/>
    <col min="10794" max="10803" width="11.28515625" style="276" customWidth="1"/>
    <col min="10804" max="11014" width="9.85546875" style="276"/>
    <col min="11015" max="11015" width="14" style="276" customWidth="1"/>
    <col min="11016" max="11017" width="13.42578125" style="276" customWidth="1"/>
    <col min="11018" max="11023" width="18.7109375" style="276" customWidth="1"/>
    <col min="11024" max="11025" width="9.5703125" style="276" customWidth="1"/>
    <col min="11026" max="11026" width="7.140625" style="276" customWidth="1"/>
    <col min="11027" max="11027" width="5.28515625" style="276" customWidth="1"/>
    <col min="11028" max="11029" width="8.7109375" style="276" customWidth="1"/>
    <col min="11030" max="11030" width="6.42578125" style="276" customWidth="1"/>
    <col min="11031" max="11039" width="0" style="276" hidden="1" customWidth="1"/>
    <col min="11040" max="11041" width="8.7109375" style="276" customWidth="1"/>
    <col min="11042" max="11043" width="6.42578125" style="276" customWidth="1"/>
    <col min="11044" max="11044" width="8.140625" style="276" customWidth="1"/>
    <col min="11045" max="11045" width="3.28515625" style="276" customWidth="1"/>
    <col min="11046" max="11046" width="8.140625" style="276" customWidth="1"/>
    <col min="11047" max="11047" width="3.28515625" style="276" customWidth="1"/>
    <col min="11048" max="11048" width="8.140625" style="276" customWidth="1"/>
    <col min="11049" max="11049" width="3.28515625" style="276" customWidth="1"/>
    <col min="11050" max="11059" width="11.28515625" style="276" customWidth="1"/>
    <col min="11060" max="11270" width="9.85546875" style="276"/>
    <col min="11271" max="11271" width="14" style="276" customWidth="1"/>
    <col min="11272" max="11273" width="13.42578125" style="276" customWidth="1"/>
    <col min="11274" max="11279" width="18.7109375" style="276" customWidth="1"/>
    <col min="11280" max="11281" width="9.5703125" style="276" customWidth="1"/>
    <col min="11282" max="11282" width="7.140625" style="276" customWidth="1"/>
    <col min="11283" max="11283" width="5.28515625" style="276" customWidth="1"/>
    <col min="11284" max="11285" width="8.7109375" style="276" customWidth="1"/>
    <col min="11286" max="11286" width="6.42578125" style="276" customWidth="1"/>
    <col min="11287" max="11295" width="0" style="276" hidden="1" customWidth="1"/>
    <col min="11296" max="11297" width="8.7109375" style="276" customWidth="1"/>
    <col min="11298" max="11299" width="6.42578125" style="276" customWidth="1"/>
    <col min="11300" max="11300" width="8.140625" style="276" customWidth="1"/>
    <col min="11301" max="11301" width="3.28515625" style="276" customWidth="1"/>
    <col min="11302" max="11302" width="8.140625" style="276" customWidth="1"/>
    <col min="11303" max="11303" width="3.28515625" style="276" customWidth="1"/>
    <col min="11304" max="11304" width="8.140625" style="276" customWidth="1"/>
    <col min="11305" max="11305" width="3.28515625" style="276" customWidth="1"/>
    <col min="11306" max="11315" width="11.28515625" style="276" customWidth="1"/>
    <col min="11316" max="11526" width="9.85546875" style="276"/>
    <col min="11527" max="11527" width="14" style="276" customWidth="1"/>
    <col min="11528" max="11529" width="13.42578125" style="276" customWidth="1"/>
    <col min="11530" max="11535" width="18.7109375" style="276" customWidth="1"/>
    <col min="11536" max="11537" width="9.5703125" style="276" customWidth="1"/>
    <col min="11538" max="11538" width="7.140625" style="276" customWidth="1"/>
    <col min="11539" max="11539" width="5.28515625" style="276" customWidth="1"/>
    <col min="11540" max="11541" width="8.7109375" style="276" customWidth="1"/>
    <col min="11542" max="11542" width="6.42578125" style="276" customWidth="1"/>
    <col min="11543" max="11551" width="0" style="276" hidden="1" customWidth="1"/>
    <col min="11552" max="11553" width="8.7109375" style="276" customWidth="1"/>
    <col min="11554" max="11555" width="6.42578125" style="276" customWidth="1"/>
    <col min="11556" max="11556" width="8.140625" style="276" customWidth="1"/>
    <col min="11557" max="11557" width="3.28515625" style="276" customWidth="1"/>
    <col min="11558" max="11558" width="8.140625" style="276" customWidth="1"/>
    <col min="11559" max="11559" width="3.28515625" style="276" customWidth="1"/>
    <col min="11560" max="11560" width="8.140625" style="276" customWidth="1"/>
    <col min="11561" max="11561" width="3.28515625" style="276" customWidth="1"/>
    <col min="11562" max="11571" width="11.28515625" style="276" customWidth="1"/>
    <col min="11572" max="11782" width="9.85546875" style="276"/>
    <col min="11783" max="11783" width="14" style="276" customWidth="1"/>
    <col min="11784" max="11785" width="13.42578125" style="276" customWidth="1"/>
    <col min="11786" max="11791" width="18.7109375" style="276" customWidth="1"/>
    <col min="11792" max="11793" width="9.5703125" style="276" customWidth="1"/>
    <col min="11794" max="11794" width="7.140625" style="276" customWidth="1"/>
    <col min="11795" max="11795" width="5.28515625" style="276" customWidth="1"/>
    <col min="11796" max="11797" width="8.7109375" style="276" customWidth="1"/>
    <col min="11798" max="11798" width="6.42578125" style="276" customWidth="1"/>
    <col min="11799" max="11807" width="0" style="276" hidden="1" customWidth="1"/>
    <col min="11808" max="11809" width="8.7109375" style="276" customWidth="1"/>
    <col min="11810" max="11811" width="6.42578125" style="276" customWidth="1"/>
    <col min="11812" max="11812" width="8.140625" style="276" customWidth="1"/>
    <col min="11813" max="11813" width="3.28515625" style="276" customWidth="1"/>
    <col min="11814" max="11814" width="8.140625" style="276" customWidth="1"/>
    <col min="11815" max="11815" width="3.28515625" style="276" customWidth="1"/>
    <col min="11816" max="11816" width="8.140625" style="276" customWidth="1"/>
    <col min="11817" max="11817" width="3.28515625" style="276" customWidth="1"/>
    <col min="11818" max="11827" width="11.28515625" style="276" customWidth="1"/>
    <col min="11828" max="12038" width="9.85546875" style="276"/>
    <col min="12039" max="12039" width="14" style="276" customWidth="1"/>
    <col min="12040" max="12041" width="13.42578125" style="276" customWidth="1"/>
    <col min="12042" max="12047" width="18.7109375" style="276" customWidth="1"/>
    <col min="12048" max="12049" width="9.5703125" style="276" customWidth="1"/>
    <col min="12050" max="12050" width="7.140625" style="276" customWidth="1"/>
    <col min="12051" max="12051" width="5.28515625" style="276" customWidth="1"/>
    <col min="12052" max="12053" width="8.7109375" style="276" customWidth="1"/>
    <col min="12054" max="12054" width="6.42578125" style="276" customWidth="1"/>
    <col min="12055" max="12063" width="0" style="276" hidden="1" customWidth="1"/>
    <col min="12064" max="12065" width="8.7109375" style="276" customWidth="1"/>
    <col min="12066" max="12067" width="6.42578125" style="276" customWidth="1"/>
    <col min="12068" max="12068" width="8.140625" style="276" customWidth="1"/>
    <col min="12069" max="12069" width="3.28515625" style="276" customWidth="1"/>
    <col min="12070" max="12070" width="8.140625" style="276" customWidth="1"/>
    <col min="12071" max="12071" width="3.28515625" style="276" customWidth="1"/>
    <col min="12072" max="12072" width="8.140625" style="276" customWidth="1"/>
    <col min="12073" max="12073" width="3.28515625" style="276" customWidth="1"/>
    <col min="12074" max="12083" width="11.28515625" style="276" customWidth="1"/>
    <col min="12084" max="12294" width="9.85546875" style="276"/>
    <col min="12295" max="12295" width="14" style="276" customWidth="1"/>
    <col min="12296" max="12297" width="13.42578125" style="276" customWidth="1"/>
    <col min="12298" max="12303" width="18.7109375" style="276" customWidth="1"/>
    <col min="12304" max="12305" width="9.5703125" style="276" customWidth="1"/>
    <col min="12306" max="12306" width="7.140625" style="276" customWidth="1"/>
    <col min="12307" max="12307" width="5.28515625" style="276" customWidth="1"/>
    <col min="12308" max="12309" width="8.7109375" style="276" customWidth="1"/>
    <col min="12310" max="12310" width="6.42578125" style="276" customWidth="1"/>
    <col min="12311" max="12319" width="0" style="276" hidden="1" customWidth="1"/>
    <col min="12320" max="12321" width="8.7109375" style="276" customWidth="1"/>
    <col min="12322" max="12323" width="6.42578125" style="276" customWidth="1"/>
    <col min="12324" max="12324" width="8.140625" style="276" customWidth="1"/>
    <col min="12325" max="12325" width="3.28515625" style="276" customWidth="1"/>
    <col min="12326" max="12326" width="8.140625" style="276" customWidth="1"/>
    <col min="12327" max="12327" width="3.28515625" style="276" customWidth="1"/>
    <col min="12328" max="12328" width="8.140625" style="276" customWidth="1"/>
    <col min="12329" max="12329" width="3.28515625" style="276" customWidth="1"/>
    <col min="12330" max="12339" width="11.28515625" style="276" customWidth="1"/>
    <col min="12340" max="12550" width="9.85546875" style="276"/>
    <col min="12551" max="12551" width="14" style="276" customWidth="1"/>
    <col min="12552" max="12553" width="13.42578125" style="276" customWidth="1"/>
    <col min="12554" max="12559" width="18.7109375" style="276" customWidth="1"/>
    <col min="12560" max="12561" width="9.5703125" style="276" customWidth="1"/>
    <col min="12562" max="12562" width="7.140625" style="276" customWidth="1"/>
    <col min="12563" max="12563" width="5.28515625" style="276" customWidth="1"/>
    <col min="12564" max="12565" width="8.7109375" style="276" customWidth="1"/>
    <col min="12566" max="12566" width="6.42578125" style="276" customWidth="1"/>
    <col min="12567" max="12575" width="0" style="276" hidden="1" customWidth="1"/>
    <col min="12576" max="12577" width="8.7109375" style="276" customWidth="1"/>
    <col min="12578" max="12579" width="6.42578125" style="276" customWidth="1"/>
    <col min="12580" max="12580" width="8.140625" style="276" customWidth="1"/>
    <col min="12581" max="12581" width="3.28515625" style="276" customWidth="1"/>
    <col min="12582" max="12582" width="8.140625" style="276" customWidth="1"/>
    <col min="12583" max="12583" width="3.28515625" style="276" customWidth="1"/>
    <col min="12584" max="12584" width="8.140625" style="276" customWidth="1"/>
    <col min="12585" max="12585" width="3.28515625" style="276" customWidth="1"/>
    <col min="12586" max="12595" width="11.28515625" style="276" customWidth="1"/>
    <col min="12596" max="12806" width="9.85546875" style="276"/>
    <col min="12807" max="12807" width="14" style="276" customWidth="1"/>
    <col min="12808" max="12809" width="13.42578125" style="276" customWidth="1"/>
    <col min="12810" max="12815" width="18.7109375" style="276" customWidth="1"/>
    <col min="12816" max="12817" width="9.5703125" style="276" customWidth="1"/>
    <col min="12818" max="12818" width="7.140625" style="276" customWidth="1"/>
    <col min="12819" max="12819" width="5.28515625" style="276" customWidth="1"/>
    <col min="12820" max="12821" width="8.7109375" style="276" customWidth="1"/>
    <col min="12822" max="12822" width="6.42578125" style="276" customWidth="1"/>
    <col min="12823" max="12831" width="0" style="276" hidden="1" customWidth="1"/>
    <col min="12832" max="12833" width="8.7109375" style="276" customWidth="1"/>
    <col min="12834" max="12835" width="6.42578125" style="276" customWidth="1"/>
    <col min="12836" max="12836" width="8.140625" style="276" customWidth="1"/>
    <col min="12837" max="12837" width="3.28515625" style="276" customWidth="1"/>
    <col min="12838" max="12838" width="8.140625" style="276" customWidth="1"/>
    <col min="12839" max="12839" width="3.28515625" style="276" customWidth="1"/>
    <col min="12840" max="12840" width="8.140625" style="276" customWidth="1"/>
    <col min="12841" max="12841" width="3.28515625" style="276" customWidth="1"/>
    <col min="12842" max="12851" width="11.28515625" style="276" customWidth="1"/>
    <col min="12852" max="13062" width="9.85546875" style="276"/>
    <col min="13063" max="13063" width="14" style="276" customWidth="1"/>
    <col min="13064" max="13065" width="13.42578125" style="276" customWidth="1"/>
    <col min="13066" max="13071" width="18.7109375" style="276" customWidth="1"/>
    <col min="13072" max="13073" width="9.5703125" style="276" customWidth="1"/>
    <col min="13074" max="13074" width="7.140625" style="276" customWidth="1"/>
    <col min="13075" max="13075" width="5.28515625" style="276" customWidth="1"/>
    <col min="13076" max="13077" width="8.7109375" style="276" customWidth="1"/>
    <col min="13078" max="13078" width="6.42578125" style="276" customWidth="1"/>
    <col min="13079" max="13087" width="0" style="276" hidden="1" customWidth="1"/>
    <col min="13088" max="13089" width="8.7109375" style="276" customWidth="1"/>
    <col min="13090" max="13091" width="6.42578125" style="276" customWidth="1"/>
    <col min="13092" max="13092" width="8.140625" style="276" customWidth="1"/>
    <col min="13093" max="13093" width="3.28515625" style="276" customWidth="1"/>
    <col min="13094" max="13094" width="8.140625" style="276" customWidth="1"/>
    <col min="13095" max="13095" width="3.28515625" style="276" customWidth="1"/>
    <col min="13096" max="13096" width="8.140625" style="276" customWidth="1"/>
    <col min="13097" max="13097" width="3.28515625" style="276" customWidth="1"/>
    <col min="13098" max="13107" width="11.28515625" style="276" customWidth="1"/>
    <col min="13108" max="13318" width="9.85546875" style="276"/>
    <col min="13319" max="13319" width="14" style="276" customWidth="1"/>
    <col min="13320" max="13321" width="13.42578125" style="276" customWidth="1"/>
    <col min="13322" max="13327" width="18.7109375" style="276" customWidth="1"/>
    <col min="13328" max="13329" width="9.5703125" style="276" customWidth="1"/>
    <col min="13330" max="13330" width="7.140625" style="276" customWidth="1"/>
    <col min="13331" max="13331" width="5.28515625" style="276" customWidth="1"/>
    <col min="13332" max="13333" width="8.7109375" style="276" customWidth="1"/>
    <col min="13334" max="13334" width="6.42578125" style="276" customWidth="1"/>
    <col min="13335" max="13343" width="0" style="276" hidden="1" customWidth="1"/>
    <col min="13344" max="13345" width="8.7109375" style="276" customWidth="1"/>
    <col min="13346" max="13347" width="6.42578125" style="276" customWidth="1"/>
    <col min="13348" max="13348" width="8.140625" style="276" customWidth="1"/>
    <col min="13349" max="13349" width="3.28515625" style="276" customWidth="1"/>
    <col min="13350" max="13350" width="8.140625" style="276" customWidth="1"/>
    <col min="13351" max="13351" width="3.28515625" style="276" customWidth="1"/>
    <col min="13352" max="13352" width="8.140625" style="276" customWidth="1"/>
    <col min="13353" max="13353" width="3.28515625" style="276" customWidth="1"/>
    <col min="13354" max="13363" width="11.28515625" style="276" customWidth="1"/>
    <col min="13364" max="13574" width="9.85546875" style="276"/>
    <col min="13575" max="13575" width="14" style="276" customWidth="1"/>
    <col min="13576" max="13577" width="13.42578125" style="276" customWidth="1"/>
    <col min="13578" max="13583" width="18.7109375" style="276" customWidth="1"/>
    <col min="13584" max="13585" width="9.5703125" style="276" customWidth="1"/>
    <col min="13586" max="13586" width="7.140625" style="276" customWidth="1"/>
    <col min="13587" max="13587" width="5.28515625" style="276" customWidth="1"/>
    <col min="13588" max="13589" width="8.7109375" style="276" customWidth="1"/>
    <col min="13590" max="13590" width="6.42578125" style="276" customWidth="1"/>
    <col min="13591" max="13599" width="0" style="276" hidden="1" customWidth="1"/>
    <col min="13600" max="13601" width="8.7109375" style="276" customWidth="1"/>
    <col min="13602" max="13603" width="6.42578125" style="276" customWidth="1"/>
    <col min="13604" max="13604" width="8.140625" style="276" customWidth="1"/>
    <col min="13605" max="13605" width="3.28515625" style="276" customWidth="1"/>
    <col min="13606" max="13606" width="8.140625" style="276" customWidth="1"/>
    <col min="13607" max="13607" width="3.28515625" style="276" customWidth="1"/>
    <col min="13608" max="13608" width="8.140625" style="276" customWidth="1"/>
    <col min="13609" max="13609" width="3.28515625" style="276" customWidth="1"/>
    <col min="13610" max="13619" width="11.28515625" style="276" customWidth="1"/>
    <col min="13620" max="13830" width="9.85546875" style="276"/>
    <col min="13831" max="13831" width="14" style="276" customWidth="1"/>
    <col min="13832" max="13833" width="13.42578125" style="276" customWidth="1"/>
    <col min="13834" max="13839" width="18.7109375" style="276" customWidth="1"/>
    <col min="13840" max="13841" width="9.5703125" style="276" customWidth="1"/>
    <col min="13842" max="13842" width="7.140625" style="276" customWidth="1"/>
    <col min="13843" max="13843" width="5.28515625" style="276" customWidth="1"/>
    <col min="13844" max="13845" width="8.7109375" style="276" customWidth="1"/>
    <col min="13846" max="13846" width="6.42578125" style="276" customWidth="1"/>
    <col min="13847" max="13855" width="0" style="276" hidden="1" customWidth="1"/>
    <col min="13856" max="13857" width="8.7109375" style="276" customWidth="1"/>
    <col min="13858" max="13859" width="6.42578125" style="276" customWidth="1"/>
    <col min="13860" max="13860" width="8.140625" style="276" customWidth="1"/>
    <col min="13861" max="13861" width="3.28515625" style="276" customWidth="1"/>
    <col min="13862" max="13862" width="8.140625" style="276" customWidth="1"/>
    <col min="13863" max="13863" width="3.28515625" style="276" customWidth="1"/>
    <col min="13864" max="13864" width="8.140625" style="276" customWidth="1"/>
    <col min="13865" max="13865" width="3.28515625" style="276" customWidth="1"/>
    <col min="13866" max="13875" width="11.28515625" style="276" customWidth="1"/>
    <col min="13876" max="14086" width="9.85546875" style="276"/>
    <col min="14087" max="14087" width="14" style="276" customWidth="1"/>
    <col min="14088" max="14089" width="13.42578125" style="276" customWidth="1"/>
    <col min="14090" max="14095" width="18.7109375" style="276" customWidth="1"/>
    <col min="14096" max="14097" width="9.5703125" style="276" customWidth="1"/>
    <col min="14098" max="14098" width="7.140625" style="276" customWidth="1"/>
    <col min="14099" max="14099" width="5.28515625" style="276" customWidth="1"/>
    <col min="14100" max="14101" width="8.7109375" style="276" customWidth="1"/>
    <col min="14102" max="14102" width="6.42578125" style="276" customWidth="1"/>
    <col min="14103" max="14111" width="0" style="276" hidden="1" customWidth="1"/>
    <col min="14112" max="14113" width="8.7109375" style="276" customWidth="1"/>
    <col min="14114" max="14115" width="6.42578125" style="276" customWidth="1"/>
    <col min="14116" max="14116" width="8.140625" style="276" customWidth="1"/>
    <col min="14117" max="14117" width="3.28515625" style="276" customWidth="1"/>
    <col min="14118" max="14118" width="8.140625" style="276" customWidth="1"/>
    <col min="14119" max="14119" width="3.28515625" style="276" customWidth="1"/>
    <col min="14120" max="14120" width="8.140625" style="276" customWidth="1"/>
    <col min="14121" max="14121" width="3.28515625" style="276" customWidth="1"/>
    <col min="14122" max="14131" width="11.28515625" style="276" customWidth="1"/>
    <col min="14132" max="14342" width="9.85546875" style="276"/>
    <col min="14343" max="14343" width="14" style="276" customWidth="1"/>
    <col min="14344" max="14345" width="13.42578125" style="276" customWidth="1"/>
    <col min="14346" max="14351" width="18.7109375" style="276" customWidth="1"/>
    <col min="14352" max="14353" width="9.5703125" style="276" customWidth="1"/>
    <col min="14354" max="14354" width="7.140625" style="276" customWidth="1"/>
    <col min="14355" max="14355" width="5.28515625" style="276" customWidth="1"/>
    <col min="14356" max="14357" width="8.7109375" style="276" customWidth="1"/>
    <col min="14358" max="14358" width="6.42578125" style="276" customWidth="1"/>
    <col min="14359" max="14367" width="0" style="276" hidden="1" customWidth="1"/>
    <col min="14368" max="14369" width="8.7109375" style="276" customWidth="1"/>
    <col min="14370" max="14371" width="6.42578125" style="276" customWidth="1"/>
    <col min="14372" max="14372" width="8.140625" style="276" customWidth="1"/>
    <col min="14373" max="14373" width="3.28515625" style="276" customWidth="1"/>
    <col min="14374" max="14374" width="8.140625" style="276" customWidth="1"/>
    <col min="14375" max="14375" width="3.28515625" style="276" customWidth="1"/>
    <col min="14376" max="14376" width="8.140625" style="276" customWidth="1"/>
    <col min="14377" max="14377" width="3.28515625" style="276" customWidth="1"/>
    <col min="14378" max="14387" width="11.28515625" style="276" customWidth="1"/>
    <col min="14388" max="14598" width="9.85546875" style="276"/>
    <col min="14599" max="14599" width="14" style="276" customWidth="1"/>
    <col min="14600" max="14601" width="13.42578125" style="276" customWidth="1"/>
    <col min="14602" max="14607" width="18.7109375" style="276" customWidth="1"/>
    <col min="14608" max="14609" width="9.5703125" style="276" customWidth="1"/>
    <col min="14610" max="14610" width="7.140625" style="276" customWidth="1"/>
    <col min="14611" max="14611" width="5.28515625" style="276" customWidth="1"/>
    <col min="14612" max="14613" width="8.7109375" style="276" customWidth="1"/>
    <col min="14614" max="14614" width="6.42578125" style="276" customWidth="1"/>
    <col min="14615" max="14623" width="0" style="276" hidden="1" customWidth="1"/>
    <col min="14624" max="14625" width="8.7109375" style="276" customWidth="1"/>
    <col min="14626" max="14627" width="6.42578125" style="276" customWidth="1"/>
    <col min="14628" max="14628" width="8.140625" style="276" customWidth="1"/>
    <col min="14629" max="14629" width="3.28515625" style="276" customWidth="1"/>
    <col min="14630" max="14630" width="8.140625" style="276" customWidth="1"/>
    <col min="14631" max="14631" width="3.28515625" style="276" customWidth="1"/>
    <col min="14632" max="14632" width="8.140625" style="276" customWidth="1"/>
    <col min="14633" max="14633" width="3.28515625" style="276" customWidth="1"/>
    <col min="14634" max="14643" width="11.28515625" style="276" customWidth="1"/>
    <col min="14644" max="14854" width="9.85546875" style="276"/>
    <col min="14855" max="14855" width="14" style="276" customWidth="1"/>
    <col min="14856" max="14857" width="13.42578125" style="276" customWidth="1"/>
    <col min="14858" max="14863" width="18.7109375" style="276" customWidth="1"/>
    <col min="14864" max="14865" width="9.5703125" style="276" customWidth="1"/>
    <col min="14866" max="14866" width="7.140625" style="276" customWidth="1"/>
    <col min="14867" max="14867" width="5.28515625" style="276" customWidth="1"/>
    <col min="14868" max="14869" width="8.7109375" style="276" customWidth="1"/>
    <col min="14870" max="14870" width="6.42578125" style="276" customWidth="1"/>
    <col min="14871" max="14879" width="0" style="276" hidden="1" customWidth="1"/>
    <col min="14880" max="14881" width="8.7109375" style="276" customWidth="1"/>
    <col min="14882" max="14883" width="6.42578125" style="276" customWidth="1"/>
    <col min="14884" max="14884" width="8.140625" style="276" customWidth="1"/>
    <col min="14885" max="14885" width="3.28515625" style="276" customWidth="1"/>
    <col min="14886" max="14886" width="8.140625" style="276" customWidth="1"/>
    <col min="14887" max="14887" width="3.28515625" style="276" customWidth="1"/>
    <col min="14888" max="14888" width="8.140625" style="276" customWidth="1"/>
    <col min="14889" max="14889" width="3.28515625" style="276" customWidth="1"/>
    <col min="14890" max="14899" width="11.28515625" style="276" customWidth="1"/>
    <col min="14900" max="15110" width="9.85546875" style="276"/>
    <col min="15111" max="15111" width="14" style="276" customWidth="1"/>
    <col min="15112" max="15113" width="13.42578125" style="276" customWidth="1"/>
    <col min="15114" max="15119" width="18.7109375" style="276" customWidth="1"/>
    <col min="15120" max="15121" width="9.5703125" style="276" customWidth="1"/>
    <col min="15122" max="15122" width="7.140625" style="276" customWidth="1"/>
    <col min="15123" max="15123" width="5.28515625" style="276" customWidth="1"/>
    <col min="15124" max="15125" width="8.7109375" style="276" customWidth="1"/>
    <col min="15126" max="15126" width="6.42578125" style="276" customWidth="1"/>
    <col min="15127" max="15135" width="0" style="276" hidden="1" customWidth="1"/>
    <col min="15136" max="15137" width="8.7109375" style="276" customWidth="1"/>
    <col min="15138" max="15139" width="6.42578125" style="276" customWidth="1"/>
    <col min="15140" max="15140" width="8.140625" style="276" customWidth="1"/>
    <col min="15141" max="15141" width="3.28515625" style="276" customWidth="1"/>
    <col min="15142" max="15142" width="8.140625" style="276" customWidth="1"/>
    <col min="15143" max="15143" width="3.28515625" style="276" customWidth="1"/>
    <col min="15144" max="15144" width="8.140625" style="276" customWidth="1"/>
    <col min="15145" max="15145" width="3.28515625" style="276" customWidth="1"/>
    <col min="15146" max="15155" width="11.28515625" style="276" customWidth="1"/>
    <col min="15156" max="15366" width="9.85546875" style="276"/>
    <col min="15367" max="15367" width="14" style="276" customWidth="1"/>
    <col min="15368" max="15369" width="13.42578125" style="276" customWidth="1"/>
    <col min="15370" max="15375" width="18.7109375" style="276" customWidth="1"/>
    <col min="15376" max="15377" width="9.5703125" style="276" customWidth="1"/>
    <col min="15378" max="15378" width="7.140625" style="276" customWidth="1"/>
    <col min="15379" max="15379" width="5.28515625" style="276" customWidth="1"/>
    <col min="15380" max="15381" width="8.7109375" style="276" customWidth="1"/>
    <col min="15382" max="15382" width="6.42578125" style="276" customWidth="1"/>
    <col min="15383" max="15391" width="0" style="276" hidden="1" customWidth="1"/>
    <col min="15392" max="15393" width="8.7109375" style="276" customWidth="1"/>
    <col min="15394" max="15395" width="6.42578125" style="276" customWidth="1"/>
    <col min="15396" max="15396" width="8.140625" style="276" customWidth="1"/>
    <col min="15397" max="15397" width="3.28515625" style="276" customWidth="1"/>
    <col min="15398" max="15398" width="8.140625" style="276" customWidth="1"/>
    <col min="15399" max="15399" width="3.28515625" style="276" customWidth="1"/>
    <col min="15400" max="15400" width="8.140625" style="276" customWidth="1"/>
    <col min="15401" max="15401" width="3.28515625" style="276" customWidth="1"/>
    <col min="15402" max="15411" width="11.28515625" style="276" customWidth="1"/>
    <col min="15412" max="15622" width="9.85546875" style="276"/>
    <col min="15623" max="15623" width="14" style="276" customWidth="1"/>
    <col min="15624" max="15625" width="13.42578125" style="276" customWidth="1"/>
    <col min="15626" max="15631" width="18.7109375" style="276" customWidth="1"/>
    <col min="15632" max="15633" width="9.5703125" style="276" customWidth="1"/>
    <col min="15634" max="15634" width="7.140625" style="276" customWidth="1"/>
    <col min="15635" max="15635" width="5.28515625" style="276" customWidth="1"/>
    <col min="15636" max="15637" width="8.7109375" style="276" customWidth="1"/>
    <col min="15638" max="15638" width="6.42578125" style="276" customWidth="1"/>
    <col min="15639" max="15647" width="0" style="276" hidden="1" customWidth="1"/>
    <col min="15648" max="15649" width="8.7109375" style="276" customWidth="1"/>
    <col min="15650" max="15651" width="6.42578125" style="276" customWidth="1"/>
    <col min="15652" max="15652" width="8.140625" style="276" customWidth="1"/>
    <col min="15653" max="15653" width="3.28515625" style="276" customWidth="1"/>
    <col min="15654" max="15654" width="8.140625" style="276" customWidth="1"/>
    <col min="15655" max="15655" width="3.28515625" style="276" customWidth="1"/>
    <col min="15656" max="15656" width="8.140625" style="276" customWidth="1"/>
    <col min="15657" max="15657" width="3.28515625" style="276" customWidth="1"/>
    <col min="15658" max="15667" width="11.28515625" style="276" customWidth="1"/>
    <col min="15668" max="15878" width="9.85546875" style="276"/>
    <col min="15879" max="15879" width="14" style="276" customWidth="1"/>
    <col min="15880" max="15881" width="13.42578125" style="276" customWidth="1"/>
    <col min="15882" max="15887" width="18.7109375" style="276" customWidth="1"/>
    <col min="15888" max="15889" width="9.5703125" style="276" customWidth="1"/>
    <col min="15890" max="15890" width="7.140625" style="276" customWidth="1"/>
    <col min="15891" max="15891" width="5.28515625" style="276" customWidth="1"/>
    <col min="15892" max="15893" width="8.7109375" style="276" customWidth="1"/>
    <col min="15894" max="15894" width="6.42578125" style="276" customWidth="1"/>
    <col min="15895" max="15903" width="0" style="276" hidden="1" customWidth="1"/>
    <col min="15904" max="15905" width="8.7109375" style="276" customWidth="1"/>
    <col min="15906" max="15907" width="6.42578125" style="276" customWidth="1"/>
    <col min="15908" max="15908" width="8.140625" style="276" customWidth="1"/>
    <col min="15909" max="15909" width="3.28515625" style="276" customWidth="1"/>
    <col min="15910" max="15910" width="8.140625" style="276" customWidth="1"/>
    <col min="15911" max="15911" width="3.28515625" style="276" customWidth="1"/>
    <col min="15912" max="15912" width="8.140625" style="276" customWidth="1"/>
    <col min="15913" max="15913" width="3.28515625" style="276" customWidth="1"/>
    <col min="15914" max="15923" width="11.28515625" style="276" customWidth="1"/>
    <col min="15924" max="16134" width="9.85546875" style="276"/>
    <col min="16135" max="16135" width="14" style="276" customWidth="1"/>
    <col min="16136" max="16137" width="13.42578125" style="276" customWidth="1"/>
    <col min="16138" max="16143" width="18.7109375" style="276" customWidth="1"/>
    <col min="16144" max="16145" width="9.5703125" style="276" customWidth="1"/>
    <col min="16146" max="16146" width="7.140625" style="276" customWidth="1"/>
    <col min="16147" max="16147" width="5.28515625" style="276" customWidth="1"/>
    <col min="16148" max="16149" width="8.7109375" style="276" customWidth="1"/>
    <col min="16150" max="16150" width="6.42578125" style="276" customWidth="1"/>
    <col min="16151" max="16159" width="0" style="276" hidden="1" customWidth="1"/>
    <col min="16160" max="16161" width="8.7109375" style="276" customWidth="1"/>
    <col min="16162" max="16163" width="6.42578125" style="276" customWidth="1"/>
    <col min="16164" max="16164" width="8.140625" style="276" customWidth="1"/>
    <col min="16165" max="16165" width="3.28515625" style="276" customWidth="1"/>
    <col min="16166" max="16166" width="8.140625" style="276" customWidth="1"/>
    <col min="16167" max="16167" width="3.28515625" style="276" customWidth="1"/>
    <col min="16168" max="16168" width="8.140625" style="276" customWidth="1"/>
    <col min="16169" max="16169" width="3.28515625" style="276" customWidth="1"/>
    <col min="16170" max="16179" width="11.28515625" style="276" customWidth="1"/>
    <col min="16180" max="16384" width="9.85546875" style="276"/>
  </cols>
  <sheetData>
    <row r="1" spans="1:69" s="3" customFormat="1" ht="23.25" customHeight="1">
      <c r="A1" s="500" t="s">
        <v>1359</v>
      </c>
      <c r="B1" s="500"/>
      <c r="C1" s="500"/>
      <c r="D1" s="500"/>
      <c r="E1" s="500"/>
      <c r="F1" s="500"/>
      <c r="G1" s="500"/>
      <c r="H1" s="500"/>
      <c r="I1" s="500"/>
      <c r="J1" s="500"/>
      <c r="K1" s="206"/>
      <c r="L1" s="206"/>
      <c r="M1" s="206"/>
      <c r="N1" s="206"/>
      <c r="O1" s="206"/>
      <c r="P1" s="206"/>
      <c r="Q1" s="232"/>
      <c r="R1" s="232"/>
      <c r="S1" s="232"/>
      <c r="T1" s="232"/>
      <c r="U1" s="232"/>
      <c r="V1" s="232"/>
      <c r="W1" s="232"/>
    </row>
    <row r="2" spans="1:69" s="234" customFormat="1" ht="19.149999999999999" customHeight="1">
      <c r="A2" s="233" t="s">
        <v>1360</v>
      </c>
      <c r="B2" s="233"/>
      <c r="C2" s="233"/>
      <c r="D2" s="233"/>
      <c r="E2" s="233"/>
      <c r="F2" s="233"/>
      <c r="G2" s="233"/>
      <c r="H2" s="233"/>
      <c r="I2" s="233"/>
      <c r="J2" s="233"/>
      <c r="X2" s="235"/>
      <c r="Y2" s="235"/>
      <c r="Z2" s="235"/>
      <c r="AA2" s="235"/>
      <c r="AB2" s="235"/>
      <c r="AC2" s="235"/>
      <c r="AD2" s="235"/>
      <c r="AE2" s="235"/>
      <c r="AF2" s="235"/>
    </row>
    <row r="3" spans="1:69" s="237" customFormat="1" ht="19.149999999999999" customHeight="1">
      <c r="A3" s="509" t="s">
        <v>1361</v>
      </c>
      <c r="B3" s="510" t="s">
        <v>1362</v>
      </c>
      <c r="C3" s="523" t="s">
        <v>1363</v>
      </c>
      <c r="D3" s="525" t="s">
        <v>1364</v>
      </c>
      <c r="E3" s="526"/>
      <c r="F3" s="526"/>
      <c r="G3" s="526"/>
      <c r="H3" s="526"/>
      <c r="I3" s="527"/>
      <c r="J3" s="509" t="s">
        <v>1365</v>
      </c>
      <c r="K3" s="236"/>
      <c r="L3" s="236"/>
      <c r="M3" s="236"/>
      <c r="N3" s="236"/>
      <c r="O3" s="236"/>
      <c r="P3" s="236"/>
      <c r="X3" s="236"/>
      <c r="Y3" s="236"/>
      <c r="Z3" s="236"/>
      <c r="AA3" s="236"/>
      <c r="AB3" s="236"/>
      <c r="AC3" s="236"/>
    </row>
    <row r="4" spans="1:69" s="237" customFormat="1" ht="19.149999999999999" customHeight="1">
      <c r="A4" s="509"/>
      <c r="B4" s="522"/>
      <c r="C4" s="524"/>
      <c r="D4" s="238" t="s">
        <v>1366</v>
      </c>
      <c r="E4" s="238" t="s">
        <v>1367</v>
      </c>
      <c r="F4" s="238" t="s">
        <v>1368</v>
      </c>
      <c r="G4" s="238" t="s">
        <v>1369</v>
      </c>
      <c r="H4" s="238" t="s">
        <v>1370</v>
      </c>
      <c r="I4" s="528" t="s">
        <v>1259</v>
      </c>
      <c r="J4" s="509"/>
      <c r="K4" s="236"/>
      <c r="L4" s="236"/>
      <c r="M4" s="236"/>
      <c r="N4" s="236"/>
      <c r="O4" s="236"/>
      <c r="P4" s="236"/>
      <c r="R4" s="517" t="s">
        <v>1371</v>
      </c>
      <c r="S4" s="518"/>
      <c r="T4" s="518"/>
      <c r="U4" s="518"/>
      <c r="V4" s="518"/>
      <c r="W4" s="518"/>
      <c r="X4" s="518"/>
      <c r="Y4" s="518"/>
      <c r="Z4" s="518"/>
      <c r="AA4" s="518"/>
      <c r="AB4" s="518"/>
      <c r="AC4" s="518"/>
      <c r="AD4" s="518"/>
      <c r="AE4" s="518"/>
      <c r="AF4" s="518"/>
      <c r="AG4" s="518"/>
      <c r="AH4" s="518"/>
      <c r="AI4" s="518"/>
      <c r="AJ4" s="518"/>
      <c r="AK4" s="518"/>
      <c r="AL4" s="518"/>
      <c r="AM4" s="518"/>
      <c r="AN4" s="518"/>
      <c r="AO4" s="518"/>
      <c r="AP4" s="518"/>
      <c r="AQ4" s="518"/>
      <c r="AR4" s="518"/>
      <c r="AS4" s="518"/>
      <c r="AT4" s="518"/>
      <c r="AU4" s="518"/>
      <c r="AV4" s="518"/>
      <c r="AW4" s="518"/>
      <c r="AX4" s="518"/>
      <c r="AY4" s="518"/>
      <c r="AZ4" s="518"/>
      <c r="BA4" s="518"/>
      <c r="BB4" s="518"/>
      <c r="BC4" s="518"/>
      <c r="BD4" s="518"/>
      <c r="BE4" s="518"/>
      <c r="BF4" s="518"/>
      <c r="BG4" s="518"/>
      <c r="BH4" s="518"/>
      <c r="BI4" s="518"/>
      <c r="BJ4" s="518"/>
      <c r="BK4" s="518"/>
      <c r="BL4" s="518"/>
      <c r="BM4" s="518"/>
      <c r="BN4" s="518"/>
      <c r="BO4" s="518"/>
      <c r="BP4" s="519"/>
      <c r="BQ4" s="520" t="s">
        <v>1372</v>
      </c>
    </row>
    <row r="5" spans="1:69" s="237" customFormat="1" ht="19.149999999999999" customHeight="1">
      <c r="A5" s="509"/>
      <c r="B5" s="511"/>
      <c r="C5" s="516"/>
      <c r="D5" s="241" t="s">
        <v>1373</v>
      </c>
      <c r="E5" s="241" t="s">
        <v>1373</v>
      </c>
      <c r="F5" s="241" t="s">
        <v>1373</v>
      </c>
      <c r="G5" s="241" t="s">
        <v>1373</v>
      </c>
      <c r="H5" s="241" t="s">
        <v>1373</v>
      </c>
      <c r="I5" s="529"/>
      <c r="J5" s="509"/>
      <c r="K5" s="236"/>
      <c r="L5" s="236"/>
      <c r="M5" s="236"/>
      <c r="N5" s="236"/>
      <c r="O5" s="236"/>
      <c r="P5" s="236"/>
      <c r="R5" s="242" t="s">
        <v>1374</v>
      </c>
      <c r="S5" s="242" t="s">
        <v>1375</v>
      </c>
      <c r="T5" s="242" t="s">
        <v>1376</v>
      </c>
      <c r="U5" s="242" t="s">
        <v>1377</v>
      </c>
      <c r="V5" s="242" t="s">
        <v>1378</v>
      </c>
      <c r="W5" s="242" t="s">
        <v>1379</v>
      </c>
      <c r="X5" s="242" t="s">
        <v>1380</v>
      </c>
      <c r="Y5" s="242" t="s">
        <v>1381</v>
      </c>
      <c r="Z5" s="242" t="s">
        <v>1382</v>
      </c>
      <c r="AA5" s="242" t="s">
        <v>1383</v>
      </c>
      <c r="AB5" s="242" t="s">
        <v>1384</v>
      </c>
      <c r="AC5" s="242" t="s">
        <v>1385</v>
      </c>
      <c r="AD5" s="242" t="s">
        <v>1386</v>
      </c>
      <c r="AE5" s="242" t="s">
        <v>1387</v>
      </c>
      <c r="AF5" s="242" t="s">
        <v>1388</v>
      </c>
      <c r="AG5" s="242" t="s">
        <v>1389</v>
      </c>
      <c r="AH5" s="242" t="s">
        <v>1390</v>
      </c>
      <c r="AI5" s="242" t="s">
        <v>1391</v>
      </c>
      <c r="AJ5" s="242" t="s">
        <v>1392</v>
      </c>
      <c r="AK5" s="242" t="s">
        <v>1393</v>
      </c>
      <c r="AL5" s="242" t="s">
        <v>1394</v>
      </c>
      <c r="AM5" s="242" t="s">
        <v>1395</v>
      </c>
      <c r="AN5" s="242" t="s">
        <v>1396</v>
      </c>
      <c r="AO5" s="242" t="s">
        <v>1397</v>
      </c>
      <c r="AP5" s="242" t="s">
        <v>1398</v>
      </c>
      <c r="AQ5" s="242" t="s">
        <v>1399</v>
      </c>
      <c r="AR5" s="242" t="s">
        <v>1400</v>
      </c>
      <c r="AS5" s="242" t="s">
        <v>1401</v>
      </c>
      <c r="AT5" s="242" t="s">
        <v>1402</v>
      </c>
      <c r="AU5" s="242" t="s">
        <v>1403</v>
      </c>
      <c r="AV5" s="242" t="s">
        <v>1404</v>
      </c>
      <c r="AW5" s="242" t="s">
        <v>1405</v>
      </c>
      <c r="AX5" s="242" t="s">
        <v>1406</v>
      </c>
      <c r="AY5" s="242" t="s">
        <v>1407</v>
      </c>
      <c r="AZ5" s="242" t="s">
        <v>1408</v>
      </c>
      <c r="BA5" s="242" t="s">
        <v>1409</v>
      </c>
      <c r="BB5" s="242" t="s">
        <v>1410</v>
      </c>
      <c r="BC5" s="242" t="s">
        <v>1411</v>
      </c>
      <c r="BD5" s="242" t="s">
        <v>1412</v>
      </c>
      <c r="BE5" s="242" t="s">
        <v>1413</v>
      </c>
      <c r="BF5" s="242" t="s">
        <v>1414</v>
      </c>
      <c r="BG5" s="242" t="s">
        <v>1415</v>
      </c>
      <c r="BH5" s="242" t="s">
        <v>1416</v>
      </c>
      <c r="BI5" s="242" t="s">
        <v>1417</v>
      </c>
      <c r="BJ5" s="242" t="s">
        <v>1418</v>
      </c>
      <c r="BK5" s="242" t="s">
        <v>1419</v>
      </c>
      <c r="BL5" s="242" t="s">
        <v>1420</v>
      </c>
      <c r="BM5" s="242" t="s">
        <v>1421</v>
      </c>
      <c r="BN5" s="242" t="s">
        <v>1422</v>
      </c>
      <c r="BO5" s="242" t="s">
        <v>1423</v>
      </c>
      <c r="BP5" s="242" t="s">
        <v>1424</v>
      </c>
      <c r="BQ5" s="521"/>
    </row>
    <row r="6" spans="1:69" s="237" customFormat="1" ht="30" customHeight="1">
      <c r="A6" s="530" t="s">
        <v>1469</v>
      </c>
      <c r="B6" s="242" t="s">
        <v>1426</v>
      </c>
      <c r="C6" s="242" t="s">
        <v>1528</v>
      </c>
      <c r="D6" s="243">
        <f>R6+S6+T6+U6+V6+W6+X6+Y6+Z6+AA6+AB6</f>
        <v>1</v>
      </c>
      <c r="E6" s="243">
        <f>AC6+AD6+AE6+AF6+AG6+AH6+AI6+AJ6+AK6+AL6</f>
        <v>39</v>
      </c>
      <c r="F6" s="247"/>
      <c r="G6" s="243">
        <f>AW6+AX6+AY6+AZ6+BA6+BB6+BC6+BD6+BE6+BF6</f>
        <v>0</v>
      </c>
      <c r="H6" s="243">
        <f>BG6+BH6+BI6+BJ6+BK6+BL6+BM6+BN6+BO6+BP6</f>
        <v>0</v>
      </c>
      <c r="I6" s="244">
        <f>D6+E6+F6+G6+H6</f>
        <v>40</v>
      </c>
      <c r="J6" s="245"/>
      <c r="R6" s="242"/>
      <c r="S6" s="242"/>
      <c r="T6" s="242"/>
      <c r="U6" s="242"/>
      <c r="V6" s="242"/>
      <c r="W6" s="242"/>
      <c r="X6" s="242"/>
      <c r="Y6" s="242"/>
      <c r="Z6" s="242"/>
      <c r="AA6" s="242">
        <v>1</v>
      </c>
      <c r="AB6" s="242"/>
      <c r="AC6" s="242">
        <v>6</v>
      </c>
      <c r="AD6" s="242">
        <v>1</v>
      </c>
      <c r="AE6" s="242">
        <v>6</v>
      </c>
      <c r="AF6" s="242">
        <v>6</v>
      </c>
      <c r="AG6" s="242">
        <v>7</v>
      </c>
      <c r="AH6" s="242">
        <v>6</v>
      </c>
      <c r="AI6" s="242">
        <v>3</v>
      </c>
      <c r="AJ6" s="242">
        <v>2</v>
      </c>
      <c r="AK6" s="242">
        <v>2</v>
      </c>
      <c r="AL6" s="242"/>
      <c r="AM6" s="242">
        <v>2</v>
      </c>
      <c r="AN6" s="242"/>
      <c r="AO6" s="242"/>
      <c r="AP6" s="242">
        <v>1</v>
      </c>
      <c r="AQ6" s="242"/>
      <c r="AR6" s="242"/>
      <c r="AS6" s="242"/>
      <c r="AT6" s="242"/>
      <c r="AU6" s="242"/>
      <c r="AV6" s="242"/>
      <c r="AW6" s="242"/>
      <c r="AX6" s="242"/>
      <c r="AY6" s="242"/>
      <c r="AZ6" s="242"/>
      <c r="BA6" s="242"/>
      <c r="BB6" s="242"/>
      <c r="BC6" s="242"/>
      <c r="BD6" s="242"/>
      <c r="BE6" s="242"/>
      <c r="BF6" s="242"/>
      <c r="BG6" s="242"/>
      <c r="BH6" s="242"/>
      <c r="BI6" s="242"/>
      <c r="BJ6" s="242"/>
      <c r="BK6" s="242"/>
      <c r="BL6" s="242"/>
      <c r="BM6" s="242"/>
      <c r="BN6" s="242"/>
      <c r="BO6" s="242"/>
      <c r="BP6" s="242"/>
      <c r="BQ6" s="246">
        <f t="shared" ref="BQ6:BQ14" si="0">SUM(R6:BP6)</f>
        <v>43</v>
      </c>
    </row>
    <row r="7" spans="1:69" s="237" customFormat="1" ht="30" customHeight="1">
      <c r="A7" s="531"/>
      <c r="B7" s="242" t="s">
        <v>1426</v>
      </c>
      <c r="C7" s="242" t="s">
        <v>1527</v>
      </c>
      <c r="D7" s="243">
        <f>R7+S7+T7+U7+V7+W7+X7+Y7+Z7+AA7+AB7</f>
        <v>0</v>
      </c>
      <c r="E7" s="243">
        <f>AC7+AD7+AE7+AF7+AG7+AH7+AI7+AJ7+AK7+AL7</f>
        <v>11</v>
      </c>
      <c r="F7" s="435">
        <f>AM7+AN7+AO7+AP7+AQ7+AR7+AS7+AT7+AU7+AV7</f>
        <v>4</v>
      </c>
      <c r="G7" s="243">
        <f>AW7+AX7+AY7+AZ7+BA7+BB7+BC7+BD7+BE7+BF7</f>
        <v>0</v>
      </c>
      <c r="H7" s="243">
        <f>BG7+BH7+BI7+BJ7+BK7+BL7+BM7+BN7+BO7+BP7</f>
        <v>0</v>
      </c>
      <c r="I7" s="244">
        <f>D7+E7+F7+G7+H7</f>
        <v>15</v>
      </c>
      <c r="J7" s="245"/>
      <c r="R7" s="242"/>
      <c r="S7" s="242"/>
      <c r="T7" s="242"/>
      <c r="U7" s="242"/>
      <c r="V7" s="242"/>
      <c r="W7" s="242"/>
      <c r="X7" s="242"/>
      <c r="Y7" s="242"/>
      <c r="Z7" s="242"/>
      <c r="AA7" s="242"/>
      <c r="AB7" s="242"/>
      <c r="AC7" s="242">
        <v>2</v>
      </c>
      <c r="AD7" s="242">
        <v>1</v>
      </c>
      <c r="AE7" s="242"/>
      <c r="AF7" s="242">
        <v>1</v>
      </c>
      <c r="AG7" s="242">
        <v>3</v>
      </c>
      <c r="AH7" s="242">
        <v>2</v>
      </c>
      <c r="AI7" s="242">
        <v>2</v>
      </c>
      <c r="AJ7" s="242"/>
      <c r="AK7" s="242"/>
      <c r="AL7" s="242"/>
      <c r="AM7" s="242">
        <v>1</v>
      </c>
      <c r="AN7" s="242">
        <v>3</v>
      </c>
      <c r="AO7" s="242"/>
      <c r="AP7" s="242"/>
      <c r="AQ7" s="242"/>
      <c r="AR7" s="242"/>
      <c r="AS7" s="242"/>
      <c r="AT7" s="242"/>
      <c r="AU7" s="242"/>
      <c r="AV7" s="242"/>
      <c r="AW7" s="242"/>
      <c r="AX7" s="242"/>
      <c r="AY7" s="242"/>
      <c r="AZ7" s="242"/>
      <c r="BA7" s="242"/>
      <c r="BB7" s="242"/>
      <c r="BC7" s="242"/>
      <c r="BD7" s="242"/>
      <c r="BE7" s="242"/>
      <c r="BF7" s="242"/>
      <c r="BG7" s="242"/>
      <c r="BH7" s="242"/>
      <c r="BI7" s="242"/>
      <c r="BJ7" s="242"/>
      <c r="BK7" s="242"/>
      <c r="BL7" s="242"/>
      <c r="BM7" s="242"/>
      <c r="BN7" s="242"/>
      <c r="BO7" s="242"/>
      <c r="BP7" s="242"/>
      <c r="BQ7" s="246">
        <f t="shared" si="0"/>
        <v>15</v>
      </c>
    </row>
    <row r="8" spans="1:69" s="237" customFormat="1" ht="30" customHeight="1">
      <c r="A8" s="530" t="s">
        <v>1470</v>
      </c>
      <c r="B8" s="242" t="s">
        <v>1426</v>
      </c>
      <c r="C8" s="242" t="s">
        <v>1528</v>
      </c>
      <c r="D8" s="243">
        <f>R8+S8+T8+U8+V8+W8+X8+Y8+Z8+AA8+AB8</f>
        <v>0</v>
      </c>
      <c r="E8" s="243">
        <f>AC8+AD8+AE8+AF8+AG8+AH8+AI8+AJ8+AK8+AL8</f>
        <v>30</v>
      </c>
      <c r="F8" s="243">
        <f>AM8+AN8+AO8+AP8+AQ8+AR8+AS8+AT8+AU8+AV8</f>
        <v>3</v>
      </c>
      <c r="G8" s="243">
        <f>AW8+AX8+AY8+AZ8+BA8+BB8+BC8+BD8+BE8+BF8</f>
        <v>0</v>
      </c>
      <c r="H8" s="243">
        <f>BG8+BH8+BI8+BJ8+BK8+BL8+BM8+BN8+BO8+BP8</f>
        <v>0</v>
      </c>
      <c r="I8" s="244">
        <f>D8+E8+F8+G8+H8</f>
        <v>33</v>
      </c>
      <c r="J8" s="245"/>
      <c r="R8" s="242"/>
      <c r="S8" s="242"/>
      <c r="T8" s="242"/>
      <c r="U8" s="242"/>
      <c r="V8" s="242"/>
      <c r="W8" s="242"/>
      <c r="X8" s="242"/>
      <c r="Y8" s="242"/>
      <c r="Z8" s="242"/>
      <c r="AA8" s="242"/>
      <c r="AB8" s="242"/>
      <c r="AC8" s="242">
        <v>3</v>
      </c>
      <c r="AD8" s="242">
        <v>3</v>
      </c>
      <c r="AE8" s="242">
        <v>4</v>
      </c>
      <c r="AF8" s="242">
        <v>5</v>
      </c>
      <c r="AG8" s="242">
        <v>3</v>
      </c>
      <c r="AH8" s="242">
        <v>3</v>
      </c>
      <c r="AI8" s="242">
        <v>3</v>
      </c>
      <c r="AJ8" s="242">
        <v>3</v>
      </c>
      <c r="AK8" s="242">
        <v>3</v>
      </c>
      <c r="AL8" s="242"/>
      <c r="AM8" s="242">
        <v>2</v>
      </c>
      <c r="AN8" s="242"/>
      <c r="AO8" s="242"/>
      <c r="AP8" s="242"/>
      <c r="AQ8" s="242">
        <v>1</v>
      </c>
      <c r="AR8" s="242"/>
      <c r="AS8" s="242"/>
      <c r="AT8" s="242"/>
      <c r="AU8" s="242"/>
      <c r="AV8" s="242"/>
      <c r="AW8" s="242"/>
      <c r="AX8" s="242"/>
      <c r="AY8" s="242"/>
      <c r="AZ8" s="242"/>
      <c r="BA8" s="242"/>
      <c r="BB8" s="242"/>
      <c r="BC8" s="242"/>
      <c r="BD8" s="242"/>
      <c r="BE8" s="242"/>
      <c r="BF8" s="242"/>
      <c r="BG8" s="242"/>
      <c r="BH8" s="242"/>
      <c r="BI8" s="242"/>
      <c r="BJ8" s="242"/>
      <c r="BK8" s="242"/>
      <c r="BL8" s="242"/>
      <c r="BM8" s="242"/>
      <c r="BN8" s="242"/>
      <c r="BO8" s="242"/>
      <c r="BP8" s="242"/>
      <c r="BQ8" s="246">
        <f t="shared" si="0"/>
        <v>33</v>
      </c>
    </row>
    <row r="9" spans="1:69" s="237" customFormat="1" ht="30" customHeight="1">
      <c r="A9" s="532"/>
      <c r="B9" s="242" t="s">
        <v>1426</v>
      </c>
      <c r="C9" s="242" t="s">
        <v>1527</v>
      </c>
      <c r="D9" s="243">
        <f t="shared" ref="D9" si="1">R9+S9+T9+U9+V9+W9+X9+Y9+Z9+AA9+AB9</f>
        <v>1</v>
      </c>
      <c r="E9" s="243">
        <f t="shared" ref="E9" si="2">AC9+AD9+AE9+AF9+AG9+AH9+AI9+AJ9+AK9+AL9</f>
        <v>8</v>
      </c>
      <c r="F9" s="243">
        <f t="shared" ref="F9" si="3">AM9+AN9+AO9+AP9+AQ9+AR9+AS9+AT9+AU9+AV9</f>
        <v>3</v>
      </c>
      <c r="G9" s="243">
        <f t="shared" ref="G9" si="4">AW9+AX9+AY9+AZ9+BA9+BB9+BC9+BD9+BE9+BF9</f>
        <v>0</v>
      </c>
      <c r="H9" s="243">
        <f t="shared" ref="H9:H14" si="5">BG9+BH9+BI9+BJ9+BK9+BL9+BM9+BN9+BO9+BP9</f>
        <v>0</v>
      </c>
      <c r="I9" s="244">
        <f t="shared" ref="I9:I14" si="6">D9+E9+F9+G9+H9</f>
        <v>12</v>
      </c>
      <c r="J9" s="245"/>
      <c r="R9" s="242"/>
      <c r="S9" s="242"/>
      <c r="T9" s="242"/>
      <c r="U9" s="242"/>
      <c r="V9" s="242"/>
      <c r="W9" s="242"/>
      <c r="X9" s="242"/>
      <c r="Y9" s="242"/>
      <c r="Z9" s="242"/>
      <c r="AA9" s="242"/>
      <c r="AB9" s="242">
        <v>1</v>
      </c>
      <c r="AC9" s="242">
        <v>2</v>
      </c>
      <c r="AD9" s="242"/>
      <c r="AE9" s="242"/>
      <c r="AF9" s="242">
        <v>2</v>
      </c>
      <c r="AG9" s="242"/>
      <c r="AH9" s="242">
        <v>1</v>
      </c>
      <c r="AI9" s="242">
        <v>3</v>
      </c>
      <c r="AJ9" s="242"/>
      <c r="AK9" s="242"/>
      <c r="AL9" s="242"/>
      <c r="AM9" s="242">
        <v>3</v>
      </c>
      <c r="AN9" s="242"/>
      <c r="AO9" s="242"/>
      <c r="AP9" s="242"/>
      <c r="AQ9" s="242"/>
      <c r="AR9" s="242"/>
      <c r="AS9" s="242"/>
      <c r="AT9" s="242"/>
      <c r="AU9" s="242"/>
      <c r="AV9" s="242"/>
      <c r="AW9" s="242"/>
      <c r="AX9" s="242"/>
      <c r="AY9" s="242"/>
      <c r="AZ9" s="242"/>
      <c r="BA9" s="242"/>
      <c r="BB9" s="242"/>
      <c r="BC9" s="242"/>
      <c r="BD9" s="242"/>
      <c r="BE9" s="242"/>
      <c r="BF9" s="242"/>
      <c r="BG9" s="242"/>
      <c r="BH9" s="242"/>
      <c r="BI9" s="242"/>
      <c r="BJ9" s="242"/>
      <c r="BK9" s="242"/>
      <c r="BL9" s="242"/>
      <c r="BM9" s="242"/>
      <c r="BN9" s="242"/>
      <c r="BO9" s="242"/>
      <c r="BP9" s="242"/>
      <c r="BQ9" s="246">
        <f t="shared" si="0"/>
        <v>12</v>
      </c>
    </row>
    <row r="10" spans="1:69" s="237" customFormat="1" ht="30" customHeight="1">
      <c r="A10" s="242" t="s">
        <v>1511</v>
      </c>
      <c r="B10" s="242" t="s">
        <v>1426</v>
      </c>
      <c r="C10" s="242" t="s">
        <v>1527</v>
      </c>
      <c r="D10" s="247"/>
      <c r="E10" s="247"/>
      <c r="F10" s="247"/>
      <c r="G10" s="247"/>
      <c r="H10" s="243">
        <f t="shared" si="5"/>
        <v>0</v>
      </c>
      <c r="I10" s="244">
        <f t="shared" si="6"/>
        <v>0</v>
      </c>
      <c r="J10" s="245"/>
      <c r="R10" s="242"/>
      <c r="S10" s="242"/>
      <c r="T10" s="242"/>
      <c r="U10" s="242"/>
      <c r="V10" s="242"/>
      <c r="W10" s="242"/>
      <c r="X10" s="242"/>
      <c r="Y10" s="242"/>
      <c r="Z10" s="242">
        <v>2</v>
      </c>
      <c r="AA10" s="242">
        <v>2</v>
      </c>
      <c r="AB10" s="242"/>
      <c r="AC10" s="242">
        <v>2</v>
      </c>
      <c r="AD10" s="242">
        <v>1</v>
      </c>
      <c r="AE10" s="242">
        <v>2</v>
      </c>
      <c r="AF10" s="242"/>
      <c r="AG10" s="242"/>
      <c r="AH10" s="242"/>
      <c r="AI10" s="242"/>
      <c r="AJ10" s="242"/>
      <c r="AK10" s="242"/>
      <c r="AL10" s="242"/>
      <c r="AM10" s="242"/>
      <c r="AN10" s="242"/>
      <c r="AO10" s="242"/>
      <c r="AP10" s="242"/>
      <c r="AQ10" s="242"/>
      <c r="AR10" s="242"/>
      <c r="AS10" s="242"/>
      <c r="AT10" s="242"/>
      <c r="AU10" s="242"/>
      <c r="AV10" s="242"/>
      <c r="AW10" s="242"/>
      <c r="AX10" s="242"/>
      <c r="AY10" s="242"/>
      <c r="AZ10" s="242"/>
      <c r="BA10" s="242"/>
      <c r="BB10" s="242"/>
      <c r="BC10" s="242"/>
      <c r="BD10" s="242"/>
      <c r="BE10" s="242"/>
      <c r="BF10" s="242"/>
      <c r="BG10" s="242"/>
      <c r="BH10" s="242"/>
      <c r="BI10" s="242"/>
      <c r="BJ10" s="242"/>
      <c r="BK10" s="242"/>
      <c r="BL10" s="242"/>
      <c r="BM10" s="242"/>
      <c r="BN10" s="242"/>
      <c r="BO10" s="242"/>
      <c r="BP10" s="242"/>
      <c r="BQ10" s="246">
        <f t="shared" si="0"/>
        <v>9</v>
      </c>
    </row>
    <row r="11" spans="1:69" s="237" customFormat="1" ht="30" customHeight="1">
      <c r="A11" s="242" t="s">
        <v>1512</v>
      </c>
      <c r="B11" s="242" t="s">
        <v>1514</v>
      </c>
      <c r="C11" s="242" t="s">
        <v>1527</v>
      </c>
      <c r="D11" s="247"/>
      <c r="E11" s="247"/>
      <c r="F11" s="247"/>
      <c r="G11" s="247"/>
      <c r="H11" s="243">
        <f t="shared" si="5"/>
        <v>0</v>
      </c>
      <c r="I11" s="244">
        <f t="shared" si="6"/>
        <v>0</v>
      </c>
      <c r="J11" s="245"/>
      <c r="R11" s="242"/>
      <c r="S11" s="242"/>
      <c r="T11" s="242"/>
      <c r="U11" s="242"/>
      <c r="V11" s="242"/>
      <c r="W11" s="242"/>
      <c r="X11" s="242">
        <v>3</v>
      </c>
      <c r="Y11" s="242">
        <v>1</v>
      </c>
      <c r="Z11" s="242">
        <v>1</v>
      </c>
      <c r="AA11" s="242"/>
      <c r="AB11" s="242"/>
      <c r="AC11" s="242"/>
      <c r="AD11" s="242"/>
      <c r="AE11" s="242"/>
      <c r="AF11" s="242"/>
      <c r="AG11" s="242"/>
      <c r="AH11" s="242"/>
      <c r="AI11" s="242"/>
      <c r="AJ11" s="242"/>
      <c r="AK11" s="242"/>
      <c r="AL11" s="242"/>
      <c r="AM11" s="242"/>
      <c r="AN11" s="242"/>
      <c r="AO11" s="242"/>
      <c r="AP11" s="242"/>
      <c r="AQ11" s="242"/>
      <c r="AR11" s="242"/>
      <c r="AS11" s="242"/>
      <c r="AT11" s="242"/>
      <c r="AU11" s="242"/>
      <c r="AV11" s="242"/>
      <c r="AW11" s="242"/>
      <c r="AX11" s="242"/>
      <c r="AY11" s="242"/>
      <c r="AZ11" s="242"/>
      <c r="BA11" s="242"/>
      <c r="BB11" s="242"/>
      <c r="BC11" s="242"/>
      <c r="BD11" s="242"/>
      <c r="BE11" s="242"/>
      <c r="BF11" s="242"/>
      <c r="BG11" s="242"/>
      <c r="BH11" s="242"/>
      <c r="BI11" s="242"/>
      <c r="BJ11" s="242"/>
      <c r="BK11" s="242"/>
      <c r="BL11" s="242"/>
      <c r="BM11" s="242"/>
      <c r="BN11" s="242"/>
      <c r="BO11" s="242"/>
      <c r="BP11" s="242"/>
      <c r="BQ11" s="246">
        <f t="shared" si="0"/>
        <v>5</v>
      </c>
    </row>
    <row r="12" spans="1:69" s="237" customFormat="1" ht="30" customHeight="1">
      <c r="A12" s="530" t="s">
        <v>1522</v>
      </c>
      <c r="B12" s="242" t="s">
        <v>1513</v>
      </c>
      <c r="C12" s="242" t="s">
        <v>1528</v>
      </c>
      <c r="D12" s="247"/>
      <c r="E12" s="247"/>
      <c r="F12" s="247"/>
      <c r="G12" s="247"/>
      <c r="H12" s="243">
        <f>BG12+BH12+BI12+BJ12+BK12+BL12+BM12+BN12+BO12+BP12</f>
        <v>0</v>
      </c>
      <c r="I12" s="244">
        <f>D12+E12+F12+G12+H12</f>
        <v>0</v>
      </c>
      <c r="J12" s="245"/>
      <c r="R12" s="242"/>
      <c r="S12" s="242"/>
      <c r="T12" s="242"/>
      <c r="U12" s="242"/>
      <c r="V12" s="242"/>
      <c r="W12" s="242"/>
      <c r="X12" s="242"/>
      <c r="Y12" s="242"/>
      <c r="Z12" s="242"/>
      <c r="AA12" s="242"/>
      <c r="AB12" s="242"/>
      <c r="AC12" s="242"/>
      <c r="AD12" s="242"/>
      <c r="AE12" s="242"/>
      <c r="AF12" s="242"/>
      <c r="AG12" s="242"/>
      <c r="AH12" s="242"/>
      <c r="AI12" s="242"/>
      <c r="AJ12" s="242"/>
      <c r="AK12" s="242">
        <v>1</v>
      </c>
      <c r="AL12" s="242"/>
      <c r="AM12" s="242"/>
      <c r="AN12" s="242">
        <v>1</v>
      </c>
      <c r="AO12" s="242">
        <v>2</v>
      </c>
      <c r="AP12" s="242">
        <v>2</v>
      </c>
      <c r="AQ12" s="242">
        <v>3</v>
      </c>
      <c r="AR12" s="242">
        <v>3</v>
      </c>
      <c r="AS12" s="242">
        <v>5</v>
      </c>
      <c r="AT12" s="242">
        <v>3</v>
      </c>
      <c r="AU12" s="242">
        <v>3</v>
      </c>
      <c r="AV12" s="242">
        <v>1</v>
      </c>
      <c r="AW12" s="242">
        <v>3</v>
      </c>
      <c r="AX12" s="242"/>
      <c r="AY12" s="242"/>
      <c r="AZ12" s="242">
        <v>2</v>
      </c>
      <c r="BA12" s="242"/>
      <c r="BB12" s="242"/>
      <c r="BC12" s="242"/>
      <c r="BD12" s="242"/>
      <c r="BE12" s="242"/>
      <c r="BF12" s="242"/>
      <c r="BG12" s="242"/>
      <c r="BH12" s="242"/>
      <c r="BI12" s="242"/>
      <c r="BJ12" s="242"/>
      <c r="BK12" s="242"/>
      <c r="BL12" s="242"/>
      <c r="BM12" s="242"/>
      <c r="BN12" s="242"/>
      <c r="BO12" s="242"/>
      <c r="BP12" s="242"/>
      <c r="BQ12" s="246">
        <f t="shared" si="0"/>
        <v>29</v>
      </c>
    </row>
    <row r="13" spans="1:69" s="237" customFormat="1" ht="30" customHeight="1">
      <c r="A13" s="531"/>
      <c r="B13" s="242" t="s">
        <v>1513</v>
      </c>
      <c r="C13" s="242" t="s">
        <v>1527</v>
      </c>
      <c r="D13" s="247"/>
      <c r="E13" s="247"/>
      <c r="F13" s="247"/>
      <c r="G13" s="247"/>
      <c r="H13" s="243">
        <f t="shared" si="5"/>
        <v>0</v>
      </c>
      <c r="I13" s="244">
        <f t="shared" si="6"/>
        <v>0</v>
      </c>
      <c r="J13" s="245"/>
      <c r="R13" s="242"/>
      <c r="S13" s="242"/>
      <c r="T13" s="242"/>
      <c r="U13" s="242"/>
      <c r="V13" s="242"/>
      <c r="W13" s="242"/>
      <c r="X13" s="242"/>
      <c r="Y13" s="242"/>
      <c r="Z13" s="242"/>
      <c r="AA13" s="242"/>
      <c r="AB13" s="242"/>
      <c r="AC13" s="242"/>
      <c r="AD13" s="242"/>
      <c r="AE13" s="242"/>
      <c r="AF13" s="242"/>
      <c r="AG13" s="242"/>
      <c r="AH13" s="242"/>
      <c r="AI13" s="242"/>
      <c r="AJ13" s="242"/>
      <c r="AK13" s="242"/>
      <c r="AL13" s="242"/>
      <c r="AM13" s="242">
        <v>2</v>
      </c>
      <c r="AN13" s="242">
        <v>2</v>
      </c>
      <c r="AO13" s="242"/>
      <c r="AP13" s="242">
        <v>3</v>
      </c>
      <c r="AQ13" s="242"/>
      <c r="AR13" s="242">
        <v>3</v>
      </c>
      <c r="AS13" s="242"/>
      <c r="AT13" s="242">
        <v>2</v>
      </c>
      <c r="AU13" s="242">
        <v>1</v>
      </c>
      <c r="AV13" s="242"/>
      <c r="AW13" s="242">
        <v>4</v>
      </c>
      <c r="AX13" s="242"/>
      <c r="AY13" s="242"/>
      <c r="AZ13" s="242">
        <v>3</v>
      </c>
      <c r="BA13" s="242"/>
      <c r="BB13" s="242">
        <v>1</v>
      </c>
      <c r="BC13" s="242">
        <v>1</v>
      </c>
      <c r="BD13" s="242"/>
      <c r="BE13" s="242"/>
      <c r="BF13" s="242"/>
      <c r="BG13" s="242"/>
      <c r="BH13" s="242"/>
      <c r="BI13" s="242"/>
      <c r="BJ13" s="242"/>
      <c r="BK13" s="242"/>
      <c r="BL13" s="242"/>
      <c r="BM13" s="242"/>
      <c r="BN13" s="242"/>
      <c r="BO13" s="242"/>
      <c r="BP13" s="242"/>
      <c r="BQ13" s="246">
        <f t="shared" si="0"/>
        <v>22</v>
      </c>
    </row>
    <row r="14" spans="1:69" s="237" customFormat="1" ht="30" customHeight="1">
      <c r="A14" s="248" t="s">
        <v>1523</v>
      </c>
      <c r="B14" s="249" t="s">
        <v>1515</v>
      </c>
      <c r="C14" s="250" t="s">
        <v>1527</v>
      </c>
      <c r="D14" s="251"/>
      <c r="E14" s="251"/>
      <c r="F14" s="251"/>
      <c r="G14" s="251"/>
      <c r="H14" s="252">
        <f t="shared" si="5"/>
        <v>0</v>
      </c>
      <c r="I14" s="253">
        <f t="shared" si="6"/>
        <v>0</v>
      </c>
      <c r="J14" s="254"/>
      <c r="R14" s="249"/>
      <c r="S14" s="249"/>
      <c r="T14" s="249"/>
      <c r="U14" s="249"/>
      <c r="V14" s="249"/>
      <c r="W14" s="249"/>
      <c r="X14" s="249"/>
      <c r="Y14" s="249"/>
      <c r="Z14" s="249">
        <v>2</v>
      </c>
      <c r="AA14" s="249"/>
      <c r="AB14" s="249">
        <v>1</v>
      </c>
      <c r="AC14" s="249">
        <v>2</v>
      </c>
      <c r="AD14" s="249">
        <v>2</v>
      </c>
      <c r="AE14" s="249">
        <v>2</v>
      </c>
      <c r="AF14" s="249"/>
      <c r="AG14" s="249">
        <v>2</v>
      </c>
      <c r="AH14" s="249"/>
      <c r="AI14" s="249"/>
      <c r="AJ14" s="249"/>
      <c r="AK14" s="249"/>
      <c r="AL14" s="249"/>
      <c r="AM14" s="249">
        <v>2</v>
      </c>
      <c r="AN14" s="249"/>
      <c r="AO14" s="249"/>
      <c r="AP14" s="249"/>
      <c r="AQ14" s="249"/>
      <c r="AR14" s="249"/>
      <c r="AS14" s="249"/>
      <c r="AT14" s="249"/>
      <c r="AU14" s="249"/>
      <c r="AV14" s="249"/>
      <c r="AW14" s="249"/>
      <c r="AX14" s="249"/>
      <c r="AY14" s="249"/>
      <c r="AZ14" s="249"/>
      <c r="BA14" s="249"/>
      <c r="BB14" s="249"/>
      <c r="BC14" s="249"/>
      <c r="BD14" s="249"/>
      <c r="BE14" s="249"/>
      <c r="BF14" s="249"/>
      <c r="BG14" s="249"/>
      <c r="BH14" s="249"/>
      <c r="BI14" s="249"/>
      <c r="BJ14" s="249"/>
      <c r="BK14" s="249"/>
      <c r="BL14" s="249"/>
      <c r="BM14" s="249"/>
      <c r="BN14" s="249"/>
      <c r="BO14" s="249"/>
      <c r="BP14" s="249"/>
      <c r="BQ14" s="246">
        <f t="shared" si="0"/>
        <v>13</v>
      </c>
    </row>
    <row r="15" spans="1:69" s="237" customFormat="1" ht="30" customHeight="1">
      <c r="A15" s="533" t="s">
        <v>1427</v>
      </c>
      <c r="B15" s="533"/>
      <c r="C15" s="256"/>
      <c r="D15" s="257">
        <f>D6+D7+D8+D9+D10+D11+D12+D13+D14</f>
        <v>2</v>
      </c>
      <c r="E15" s="258">
        <f t="shared" ref="E15:I15" si="7">E6+E7+E8+E9+E10+E11+E12+E13+E14</f>
        <v>88</v>
      </c>
      <c r="F15" s="258">
        <f t="shared" si="7"/>
        <v>10</v>
      </c>
      <c r="G15" s="258">
        <f t="shared" si="7"/>
        <v>0</v>
      </c>
      <c r="H15" s="258">
        <f t="shared" si="7"/>
        <v>0</v>
      </c>
      <c r="I15" s="258">
        <f t="shared" si="7"/>
        <v>100</v>
      </c>
      <c r="J15" s="259"/>
      <c r="R15" s="246">
        <f>SUM(R6:R14)</f>
        <v>0</v>
      </c>
      <c r="S15" s="246">
        <f t="shared" ref="S15:BQ15" si="8">SUM(S6:S14)</f>
        <v>0</v>
      </c>
      <c r="T15" s="246">
        <f t="shared" si="8"/>
        <v>0</v>
      </c>
      <c r="U15" s="246">
        <f t="shared" si="8"/>
        <v>0</v>
      </c>
      <c r="V15" s="246">
        <f t="shared" si="8"/>
        <v>0</v>
      </c>
      <c r="W15" s="246">
        <f t="shared" si="8"/>
        <v>0</v>
      </c>
      <c r="X15" s="246">
        <f t="shared" si="8"/>
        <v>3</v>
      </c>
      <c r="Y15" s="246">
        <f t="shared" si="8"/>
        <v>1</v>
      </c>
      <c r="Z15" s="246">
        <f t="shared" si="8"/>
        <v>5</v>
      </c>
      <c r="AA15" s="246">
        <f t="shared" si="8"/>
        <v>3</v>
      </c>
      <c r="AB15" s="246">
        <f t="shared" si="8"/>
        <v>2</v>
      </c>
      <c r="AC15" s="246">
        <f t="shared" si="8"/>
        <v>17</v>
      </c>
      <c r="AD15" s="246">
        <f t="shared" si="8"/>
        <v>8</v>
      </c>
      <c r="AE15" s="246">
        <f t="shared" si="8"/>
        <v>14</v>
      </c>
      <c r="AF15" s="246">
        <f t="shared" si="8"/>
        <v>14</v>
      </c>
      <c r="AG15" s="246">
        <f t="shared" si="8"/>
        <v>15</v>
      </c>
      <c r="AH15" s="246">
        <f t="shared" si="8"/>
        <v>12</v>
      </c>
      <c r="AI15" s="246">
        <f t="shared" si="8"/>
        <v>11</v>
      </c>
      <c r="AJ15" s="246">
        <f t="shared" si="8"/>
        <v>5</v>
      </c>
      <c r="AK15" s="246">
        <f t="shared" si="8"/>
        <v>6</v>
      </c>
      <c r="AL15" s="246">
        <f t="shared" si="8"/>
        <v>0</v>
      </c>
      <c r="AM15" s="246">
        <f t="shared" si="8"/>
        <v>12</v>
      </c>
      <c r="AN15" s="246">
        <f t="shared" si="8"/>
        <v>6</v>
      </c>
      <c r="AO15" s="246">
        <f t="shared" si="8"/>
        <v>2</v>
      </c>
      <c r="AP15" s="246">
        <f t="shared" si="8"/>
        <v>6</v>
      </c>
      <c r="AQ15" s="246">
        <f t="shared" si="8"/>
        <v>4</v>
      </c>
      <c r="AR15" s="246">
        <f t="shared" si="8"/>
        <v>6</v>
      </c>
      <c r="AS15" s="246">
        <f t="shared" si="8"/>
        <v>5</v>
      </c>
      <c r="AT15" s="246">
        <f t="shared" si="8"/>
        <v>5</v>
      </c>
      <c r="AU15" s="246">
        <f t="shared" si="8"/>
        <v>4</v>
      </c>
      <c r="AV15" s="246">
        <f t="shared" si="8"/>
        <v>1</v>
      </c>
      <c r="AW15" s="246">
        <f t="shared" si="8"/>
        <v>7</v>
      </c>
      <c r="AX15" s="246">
        <f t="shared" si="8"/>
        <v>0</v>
      </c>
      <c r="AY15" s="246">
        <f t="shared" si="8"/>
        <v>0</v>
      </c>
      <c r="AZ15" s="246">
        <f t="shared" si="8"/>
        <v>5</v>
      </c>
      <c r="BA15" s="246">
        <f t="shared" si="8"/>
        <v>0</v>
      </c>
      <c r="BB15" s="246">
        <f t="shared" si="8"/>
        <v>1</v>
      </c>
      <c r="BC15" s="246">
        <f t="shared" si="8"/>
        <v>1</v>
      </c>
      <c r="BD15" s="246">
        <f t="shared" si="8"/>
        <v>0</v>
      </c>
      <c r="BE15" s="246">
        <f t="shared" si="8"/>
        <v>0</v>
      </c>
      <c r="BF15" s="246">
        <f t="shared" si="8"/>
        <v>0</v>
      </c>
      <c r="BG15" s="246">
        <f t="shared" si="8"/>
        <v>0</v>
      </c>
      <c r="BH15" s="246">
        <f t="shared" si="8"/>
        <v>0</v>
      </c>
      <c r="BI15" s="246">
        <f t="shared" si="8"/>
        <v>0</v>
      </c>
      <c r="BJ15" s="246">
        <f t="shared" si="8"/>
        <v>0</v>
      </c>
      <c r="BK15" s="246">
        <f t="shared" si="8"/>
        <v>0</v>
      </c>
      <c r="BL15" s="246">
        <f t="shared" si="8"/>
        <v>0</v>
      </c>
      <c r="BM15" s="246">
        <f t="shared" si="8"/>
        <v>0</v>
      </c>
      <c r="BN15" s="246">
        <f t="shared" si="8"/>
        <v>0</v>
      </c>
      <c r="BO15" s="246">
        <f t="shared" si="8"/>
        <v>0</v>
      </c>
      <c r="BP15" s="246">
        <f t="shared" si="8"/>
        <v>0</v>
      </c>
      <c r="BQ15" s="246">
        <f t="shared" si="8"/>
        <v>181</v>
      </c>
    </row>
    <row r="16" spans="1:69" s="237" customFormat="1" ht="10.15" customHeight="1">
      <c r="X16" s="236"/>
      <c r="Y16" s="236"/>
      <c r="Z16" s="236"/>
      <c r="AA16" s="236"/>
      <c r="AB16" s="236"/>
      <c r="AC16" s="236"/>
      <c r="AD16" s="236"/>
      <c r="AE16" s="236"/>
      <c r="AF16" s="236"/>
    </row>
    <row r="17" spans="1:32" s="234" customFormat="1" ht="19.149999999999999" customHeight="1">
      <c r="A17" s="234" t="s">
        <v>1428</v>
      </c>
      <c r="X17" s="235"/>
      <c r="Y17" s="235"/>
      <c r="Z17" s="235"/>
      <c r="AA17" s="235"/>
      <c r="AB17" s="235"/>
      <c r="AC17" s="235"/>
      <c r="AD17" s="235"/>
      <c r="AE17" s="235"/>
      <c r="AF17" s="235"/>
    </row>
    <row r="18" spans="1:32" s="237" customFormat="1" ht="19.149999999999999" customHeight="1">
      <c r="A18" s="509" t="s">
        <v>1361</v>
      </c>
      <c r="B18" s="510" t="s">
        <v>1429</v>
      </c>
      <c r="C18" s="514" t="s">
        <v>1430</v>
      </c>
      <c r="D18" s="514"/>
      <c r="E18" s="514"/>
      <c r="F18" s="514"/>
      <c r="G18" s="514"/>
      <c r="H18" s="260"/>
      <c r="I18" s="261" t="s">
        <v>1431</v>
      </c>
      <c r="J18" s="509" t="s">
        <v>1432</v>
      </c>
      <c r="K18" s="236"/>
      <c r="L18" s="236"/>
      <c r="M18" s="236"/>
      <c r="N18" s="236"/>
      <c r="O18" s="236"/>
      <c r="P18" s="236"/>
      <c r="X18" s="236"/>
      <c r="Y18" s="236"/>
      <c r="Z18" s="236"/>
      <c r="AA18" s="236"/>
      <c r="AB18" s="236"/>
      <c r="AC18" s="236"/>
    </row>
    <row r="19" spans="1:32" s="237" customFormat="1" ht="19.149999999999999" customHeight="1">
      <c r="A19" s="509"/>
      <c r="B19" s="511"/>
      <c r="C19" s="516" t="s">
        <v>1433</v>
      </c>
      <c r="D19" s="516"/>
      <c r="E19" s="516"/>
      <c r="F19" s="516"/>
      <c r="G19" s="516"/>
      <c r="H19" s="240"/>
      <c r="I19" s="241" t="s">
        <v>1434</v>
      </c>
      <c r="J19" s="509"/>
      <c r="K19" s="236"/>
      <c r="L19" s="236"/>
      <c r="M19" s="236"/>
      <c r="N19" s="236"/>
      <c r="O19" s="236"/>
      <c r="P19" s="236"/>
      <c r="X19" s="236"/>
      <c r="Y19" s="236"/>
      <c r="Z19" s="236"/>
      <c r="AA19" s="236"/>
      <c r="AB19" s="236"/>
      <c r="AC19" s="236"/>
      <c r="AD19" s="236"/>
    </row>
    <row r="20" spans="1:32" s="237" customFormat="1" ht="19.149999999999999" customHeight="1">
      <c r="A20" s="513" t="s">
        <v>1425</v>
      </c>
      <c r="B20" s="239" t="s">
        <v>1366</v>
      </c>
      <c r="C20" s="262">
        <f>D6+D7</f>
        <v>1</v>
      </c>
      <c r="D20" s="263" t="s">
        <v>1435</v>
      </c>
      <c r="E20" s="264">
        <f>임목폐기물산근!B27</f>
        <v>19.880000000000003</v>
      </c>
      <c r="F20" s="263" t="s">
        <v>1219</v>
      </c>
      <c r="G20" s="265">
        <f>ROUNDDOWN(C20*E20,3)</f>
        <v>19.88</v>
      </c>
      <c r="H20" s="265"/>
      <c r="I20" s="246"/>
      <c r="J20" s="245"/>
      <c r="X20" s="236"/>
      <c r="Y20" s="236"/>
      <c r="Z20" s="236"/>
      <c r="AA20" s="236"/>
      <c r="AB20" s="236"/>
      <c r="AC20" s="236"/>
      <c r="AD20" s="236"/>
    </row>
    <row r="21" spans="1:32" s="237" customFormat="1" ht="19.149999999999999" customHeight="1">
      <c r="A21" s="513"/>
      <c r="B21" s="239" t="s">
        <v>1367</v>
      </c>
      <c r="C21" s="262">
        <f>E6+E7</f>
        <v>50</v>
      </c>
      <c r="D21" s="263" t="s">
        <v>1435</v>
      </c>
      <c r="E21" s="264">
        <f>임목폐기물산근!N27</f>
        <v>98.18</v>
      </c>
      <c r="F21" s="263" t="s">
        <v>1219</v>
      </c>
      <c r="G21" s="265">
        <f>ROUNDDOWN(C21*E21,3)</f>
        <v>4909</v>
      </c>
      <c r="H21" s="265"/>
      <c r="I21" s="246"/>
      <c r="J21" s="245"/>
      <c r="X21" s="236"/>
      <c r="Y21" s="236"/>
      <c r="Z21" s="236"/>
      <c r="AA21" s="236"/>
      <c r="AB21" s="236"/>
      <c r="AC21" s="236"/>
      <c r="AD21" s="236"/>
    </row>
    <row r="22" spans="1:32" s="237" customFormat="1" ht="19.149999999999999" customHeight="1">
      <c r="A22" s="513"/>
      <c r="B22" s="266" t="s">
        <v>1368</v>
      </c>
      <c r="C22" s="262">
        <f>F6+F7</f>
        <v>4</v>
      </c>
      <c r="D22" s="263" t="s">
        <v>1435</v>
      </c>
      <c r="E22" s="264">
        <f>임목폐기물산근!Q27</f>
        <v>305.36</v>
      </c>
      <c r="F22" s="263" t="s">
        <v>1219</v>
      </c>
      <c r="G22" s="265">
        <f>ROUNDDOWN(C22*E22,3)</f>
        <v>1221.44</v>
      </c>
      <c r="H22" s="265"/>
      <c r="I22" s="246"/>
      <c r="J22" s="245"/>
      <c r="X22" s="236"/>
      <c r="Y22" s="236"/>
      <c r="Z22" s="236"/>
      <c r="AA22" s="236"/>
      <c r="AB22" s="236"/>
      <c r="AC22" s="236"/>
      <c r="AD22" s="236"/>
    </row>
    <row r="23" spans="1:32" s="237" customFormat="1" ht="19.149999999999999" customHeight="1">
      <c r="A23" s="513"/>
      <c r="B23" s="267" t="s">
        <v>1372</v>
      </c>
      <c r="C23" s="268">
        <f>C20+C21+C22</f>
        <v>55</v>
      </c>
      <c r="D23" s="267"/>
      <c r="E23" s="267"/>
      <c r="F23" s="267"/>
      <c r="G23" s="269">
        <f>G20+G21+G22</f>
        <v>6150.32</v>
      </c>
      <c r="H23" s="269"/>
      <c r="I23" s="255">
        <f>ROUNDDOWN(G23/1000,3)</f>
        <v>6.15</v>
      </c>
      <c r="J23" s="259"/>
      <c r="X23" s="236"/>
      <c r="Y23" s="236"/>
      <c r="Z23" s="236"/>
      <c r="AA23" s="236"/>
      <c r="AB23" s="236"/>
      <c r="AC23" s="236"/>
      <c r="AD23" s="236"/>
    </row>
    <row r="24" spans="1:32" s="237" customFormat="1" ht="19.149999999999999" customHeight="1">
      <c r="A24" s="513" t="s">
        <v>1468</v>
      </c>
      <c r="B24" s="239" t="s">
        <v>1366</v>
      </c>
      <c r="C24" s="262">
        <f>D8+D9</f>
        <v>1</v>
      </c>
      <c r="D24" s="263" t="s">
        <v>1435</v>
      </c>
      <c r="E24" s="264">
        <f>임목폐기물산근!B27</f>
        <v>19.880000000000003</v>
      </c>
      <c r="F24" s="263" t="s">
        <v>1219</v>
      </c>
      <c r="G24" s="265">
        <f>ROUNDDOWN(C24*E24,3)</f>
        <v>19.88</v>
      </c>
      <c r="H24" s="265"/>
      <c r="I24" s="246"/>
      <c r="J24" s="245"/>
      <c r="X24" s="236"/>
      <c r="Y24" s="236"/>
      <c r="Z24" s="236"/>
      <c r="AA24" s="236"/>
      <c r="AB24" s="236"/>
      <c r="AC24" s="236"/>
      <c r="AD24" s="236"/>
    </row>
    <row r="25" spans="1:32" s="237" customFormat="1" ht="19.149999999999999" customHeight="1">
      <c r="A25" s="513"/>
      <c r="B25" s="239" t="s">
        <v>1367</v>
      </c>
      <c r="C25" s="262">
        <f>E8+E9</f>
        <v>38</v>
      </c>
      <c r="D25" s="263" t="s">
        <v>1435</v>
      </c>
      <c r="E25" s="264">
        <f>임목폐기물산근!N27</f>
        <v>98.18</v>
      </c>
      <c r="F25" s="263" t="s">
        <v>1219</v>
      </c>
      <c r="G25" s="265">
        <f>ROUNDDOWN(C25*E25,3)</f>
        <v>3730.84</v>
      </c>
      <c r="H25" s="265"/>
      <c r="I25" s="246"/>
      <c r="J25" s="245"/>
      <c r="X25" s="236"/>
      <c r="Y25" s="236"/>
      <c r="Z25" s="236"/>
      <c r="AA25" s="236"/>
      <c r="AB25" s="236"/>
      <c r="AC25" s="236"/>
      <c r="AD25" s="236"/>
    </row>
    <row r="26" spans="1:32" s="237" customFormat="1" ht="19.149999999999999" customHeight="1">
      <c r="A26" s="513"/>
      <c r="B26" s="266" t="s">
        <v>1368</v>
      </c>
      <c r="C26" s="262">
        <f>F8+F9</f>
        <v>6</v>
      </c>
      <c r="D26" s="263" t="s">
        <v>1435</v>
      </c>
      <c r="E26" s="264">
        <f>임목폐기물산근!Q27</f>
        <v>305.36</v>
      </c>
      <c r="F26" s="263" t="s">
        <v>1219</v>
      </c>
      <c r="G26" s="265">
        <f>ROUNDDOWN(C26*E26,3)</f>
        <v>1832.16</v>
      </c>
      <c r="H26" s="265"/>
      <c r="I26" s="246"/>
      <c r="J26" s="245"/>
      <c r="X26" s="236"/>
      <c r="Y26" s="236"/>
      <c r="Z26" s="236"/>
      <c r="AA26" s="236"/>
      <c r="AB26" s="236"/>
      <c r="AC26" s="236"/>
      <c r="AD26" s="236"/>
    </row>
    <row r="27" spans="1:32" s="237" customFormat="1" ht="19.149999999999999" customHeight="1">
      <c r="A27" s="513"/>
      <c r="B27" s="267" t="s">
        <v>1372</v>
      </c>
      <c r="C27" s="268">
        <f>C24+C25+C26</f>
        <v>45</v>
      </c>
      <c r="D27" s="267"/>
      <c r="E27" s="267"/>
      <c r="F27" s="267"/>
      <c r="G27" s="269">
        <f>G24+G25+G26</f>
        <v>5582.88</v>
      </c>
      <c r="H27" s="269"/>
      <c r="I27" s="255">
        <f>ROUNDDOWN(G27/1000,3)</f>
        <v>5.5819999999999999</v>
      </c>
      <c r="J27" s="259"/>
      <c r="X27" s="236"/>
      <c r="Y27" s="236"/>
      <c r="Z27" s="236"/>
      <c r="AA27" s="236"/>
      <c r="AB27" s="236"/>
      <c r="AC27" s="236"/>
      <c r="AD27" s="236"/>
    </row>
    <row r="28" spans="1:32" s="237" customFormat="1" ht="19.149999999999999" customHeight="1">
      <c r="A28" s="513" t="s">
        <v>1524</v>
      </c>
      <c r="B28" s="239" t="s">
        <v>1366</v>
      </c>
      <c r="C28" s="262">
        <f>D10+D11</f>
        <v>0</v>
      </c>
      <c r="D28" s="263" t="s">
        <v>1435</v>
      </c>
      <c r="E28" s="264">
        <f>임목폐기물산근!B27</f>
        <v>19.880000000000003</v>
      </c>
      <c r="F28" s="263" t="s">
        <v>1219</v>
      </c>
      <c r="G28" s="265">
        <f>ROUNDDOWN(C28*E28,3)</f>
        <v>0</v>
      </c>
      <c r="H28" s="265"/>
      <c r="I28" s="246"/>
      <c r="J28" s="245"/>
      <c r="X28" s="236"/>
      <c r="Y28" s="236"/>
      <c r="Z28" s="236"/>
      <c r="AA28" s="236"/>
      <c r="AB28" s="236"/>
      <c r="AC28" s="236"/>
      <c r="AD28" s="236"/>
    </row>
    <row r="29" spans="1:32" s="237" customFormat="1" ht="19.149999999999999" customHeight="1">
      <c r="A29" s="513"/>
      <c r="B29" s="239" t="s">
        <v>1367</v>
      </c>
      <c r="C29" s="262">
        <f>E10+E11</f>
        <v>0</v>
      </c>
      <c r="D29" s="263" t="s">
        <v>1435</v>
      </c>
      <c r="E29" s="264">
        <f>임목폐기물산근!N27</f>
        <v>98.18</v>
      </c>
      <c r="F29" s="263" t="s">
        <v>1219</v>
      </c>
      <c r="G29" s="265">
        <f>ROUNDDOWN(C29*E29,3)</f>
        <v>0</v>
      </c>
      <c r="H29" s="265"/>
      <c r="I29" s="246"/>
      <c r="J29" s="245"/>
      <c r="X29" s="236"/>
      <c r="Y29" s="236"/>
      <c r="Z29" s="236"/>
      <c r="AA29" s="236"/>
      <c r="AB29" s="236"/>
      <c r="AC29" s="236"/>
      <c r="AD29" s="236"/>
    </row>
    <row r="30" spans="1:32" s="237" customFormat="1" ht="19.149999999999999" customHeight="1">
      <c r="A30" s="513"/>
      <c r="B30" s="267" t="s">
        <v>1372</v>
      </c>
      <c r="C30" s="268">
        <f>C28+C29</f>
        <v>0</v>
      </c>
      <c r="D30" s="267"/>
      <c r="E30" s="267"/>
      <c r="F30" s="267"/>
      <c r="G30" s="269">
        <f>G28+G29</f>
        <v>0</v>
      </c>
      <c r="H30" s="269"/>
      <c r="I30" s="255">
        <f>ROUNDDOWN(G30/1000,3)</f>
        <v>0</v>
      </c>
      <c r="J30" s="259"/>
      <c r="X30" s="236"/>
      <c r="Y30" s="236"/>
      <c r="Z30" s="236"/>
      <c r="AA30" s="236"/>
      <c r="AB30" s="236"/>
      <c r="AC30" s="236"/>
      <c r="AD30" s="236"/>
    </row>
    <row r="31" spans="1:32" s="237" customFormat="1" ht="19.149999999999999" customHeight="1">
      <c r="A31" s="513" t="s">
        <v>1525</v>
      </c>
      <c r="B31" s="239" t="s">
        <v>1367</v>
      </c>
      <c r="C31" s="262">
        <f>E12+E13</f>
        <v>0</v>
      </c>
      <c r="D31" s="263" t="s">
        <v>1435</v>
      </c>
      <c r="E31" s="264">
        <f>임목폐기물산근!N27</f>
        <v>98.18</v>
      </c>
      <c r="F31" s="263" t="s">
        <v>1219</v>
      </c>
      <c r="G31" s="265">
        <f>ROUNDDOWN(C31*E31,3)</f>
        <v>0</v>
      </c>
      <c r="H31" s="265"/>
      <c r="I31" s="246"/>
      <c r="J31" s="245"/>
      <c r="X31" s="236"/>
      <c r="Y31" s="236"/>
      <c r="Z31" s="236"/>
      <c r="AA31" s="236"/>
      <c r="AB31" s="236"/>
      <c r="AC31" s="236"/>
      <c r="AD31" s="236"/>
    </row>
    <row r="32" spans="1:32" s="237" customFormat="1" ht="19.149999999999999" customHeight="1">
      <c r="A32" s="513"/>
      <c r="B32" s="266" t="s">
        <v>1368</v>
      </c>
      <c r="C32" s="262">
        <f>F12+F13</f>
        <v>0</v>
      </c>
      <c r="D32" s="263" t="s">
        <v>1435</v>
      </c>
      <c r="E32" s="264">
        <f>임목폐기물산근!Q27</f>
        <v>305.36</v>
      </c>
      <c r="F32" s="263" t="s">
        <v>1219</v>
      </c>
      <c r="G32" s="265">
        <f>ROUNDDOWN(C32*E32,3)</f>
        <v>0</v>
      </c>
      <c r="H32" s="265"/>
      <c r="I32" s="246"/>
      <c r="J32" s="245"/>
      <c r="X32" s="236"/>
      <c r="Y32" s="236"/>
      <c r="Z32" s="236"/>
      <c r="AA32" s="236"/>
      <c r="AB32" s="236"/>
      <c r="AC32" s="236"/>
      <c r="AD32" s="236"/>
    </row>
    <row r="33" spans="1:31" s="237" customFormat="1" ht="19.149999999999999" customHeight="1">
      <c r="A33" s="515"/>
      <c r="B33" s="266" t="s">
        <v>1369</v>
      </c>
      <c r="C33" s="262">
        <f>G12+G13</f>
        <v>0</v>
      </c>
      <c r="D33" s="263" t="s">
        <v>1435</v>
      </c>
      <c r="E33" s="264">
        <f>임목폐기물산근!S27</f>
        <v>596.41999999999996</v>
      </c>
      <c r="F33" s="263" t="s">
        <v>1219</v>
      </c>
      <c r="G33" s="265">
        <f>ROUNDDOWN(C33*E33,3)</f>
        <v>0</v>
      </c>
      <c r="H33" s="265"/>
      <c r="I33" s="246"/>
      <c r="J33" s="254"/>
      <c r="X33" s="236"/>
      <c r="Y33" s="236"/>
      <c r="Z33" s="236"/>
      <c r="AA33" s="236"/>
      <c r="AB33" s="236"/>
      <c r="AC33" s="236"/>
      <c r="AD33" s="236"/>
    </row>
    <row r="34" spans="1:31" s="237" customFormat="1" ht="19.149999999999999" customHeight="1">
      <c r="A34" s="513"/>
      <c r="B34" s="267" t="s">
        <v>1372</v>
      </c>
      <c r="C34" s="268">
        <f>C31+C32+C33</f>
        <v>0</v>
      </c>
      <c r="D34" s="267"/>
      <c r="E34" s="267"/>
      <c r="F34" s="267"/>
      <c r="G34" s="269">
        <f>G31+G32+G33</f>
        <v>0</v>
      </c>
      <c r="H34" s="269"/>
      <c r="I34" s="255">
        <f>ROUNDDOWN(G34/1000,3)</f>
        <v>0</v>
      </c>
      <c r="J34" s="259"/>
      <c r="X34" s="236"/>
      <c r="Y34" s="236"/>
      <c r="Z34" s="236"/>
      <c r="AA34" s="236"/>
      <c r="AB34" s="236"/>
      <c r="AC34" s="236"/>
      <c r="AD34" s="236"/>
    </row>
    <row r="35" spans="1:31" s="237" customFormat="1" ht="19.149999999999999" customHeight="1">
      <c r="A35" s="512" t="s">
        <v>1526</v>
      </c>
      <c r="B35" s="239" t="s">
        <v>1366</v>
      </c>
      <c r="C35" s="262">
        <f>D14</f>
        <v>0</v>
      </c>
      <c r="D35" s="263" t="s">
        <v>1435</v>
      </c>
      <c r="E35" s="264">
        <f>임목폐기물산근!B27</f>
        <v>19.880000000000003</v>
      </c>
      <c r="F35" s="263" t="s">
        <v>1219</v>
      </c>
      <c r="G35" s="265">
        <f>ROUNDDOWN(C35*E35,3)</f>
        <v>0</v>
      </c>
      <c r="H35" s="265"/>
      <c r="I35" s="246"/>
      <c r="J35" s="245"/>
      <c r="X35" s="236"/>
      <c r="Y35" s="236"/>
      <c r="Z35" s="236"/>
      <c r="AA35" s="236"/>
      <c r="AB35" s="236"/>
      <c r="AC35" s="236"/>
      <c r="AD35" s="236"/>
    </row>
    <row r="36" spans="1:31" s="237" customFormat="1" ht="19.149999999999999" customHeight="1">
      <c r="A36" s="513"/>
      <c r="B36" s="239" t="s">
        <v>1367</v>
      </c>
      <c r="C36" s="262">
        <f>E14</f>
        <v>0</v>
      </c>
      <c r="D36" s="263" t="s">
        <v>1435</v>
      </c>
      <c r="E36" s="264">
        <f>임목폐기물산근!N27</f>
        <v>98.18</v>
      </c>
      <c r="F36" s="263" t="s">
        <v>1219</v>
      </c>
      <c r="G36" s="265">
        <f>ROUNDDOWN(C36*E36,3)</f>
        <v>0</v>
      </c>
      <c r="H36" s="265"/>
      <c r="I36" s="246"/>
      <c r="J36" s="245"/>
      <c r="X36" s="236"/>
      <c r="Y36" s="236"/>
      <c r="Z36" s="236"/>
      <c r="AA36" s="236"/>
      <c r="AB36" s="236"/>
      <c r="AC36" s="236"/>
      <c r="AD36" s="236"/>
    </row>
    <row r="37" spans="1:31" s="237" customFormat="1" ht="19.149999999999999" customHeight="1">
      <c r="A37" s="513"/>
      <c r="B37" s="266" t="s">
        <v>1368</v>
      </c>
      <c r="C37" s="262">
        <f>F14</f>
        <v>0</v>
      </c>
      <c r="D37" s="263" t="s">
        <v>1435</v>
      </c>
      <c r="E37" s="264">
        <f>임목폐기물산근!Q27</f>
        <v>305.36</v>
      </c>
      <c r="F37" s="263" t="s">
        <v>1219</v>
      </c>
      <c r="G37" s="265">
        <f>ROUNDDOWN(C37*E37,3)</f>
        <v>0</v>
      </c>
      <c r="H37" s="265"/>
      <c r="I37" s="246"/>
      <c r="J37" s="245"/>
      <c r="X37" s="236"/>
      <c r="Y37" s="236"/>
      <c r="Z37" s="236"/>
      <c r="AA37" s="236"/>
      <c r="AB37" s="236"/>
      <c r="AC37" s="236"/>
      <c r="AD37" s="236"/>
    </row>
    <row r="38" spans="1:31" s="237" customFormat="1" ht="19.149999999999999" customHeight="1">
      <c r="A38" s="513"/>
      <c r="B38" s="267" t="s">
        <v>1372</v>
      </c>
      <c r="C38" s="268">
        <f>C35+C36+C37</f>
        <v>0</v>
      </c>
      <c r="D38" s="267"/>
      <c r="E38" s="267"/>
      <c r="F38" s="267"/>
      <c r="G38" s="269">
        <f>G35+G36+G37</f>
        <v>0</v>
      </c>
      <c r="H38" s="269"/>
      <c r="I38" s="255">
        <f>ROUNDDOWN(G38/1000,3)</f>
        <v>0</v>
      </c>
      <c r="J38" s="259"/>
      <c r="X38" s="236"/>
      <c r="Y38" s="236"/>
      <c r="Z38" s="236"/>
      <c r="AA38" s="236"/>
      <c r="AB38" s="236"/>
      <c r="AC38" s="236"/>
      <c r="AD38" s="236"/>
    </row>
    <row r="39" spans="1:31" s="237" customFormat="1" ht="19.149999999999999" customHeight="1">
      <c r="A39" s="507" t="s">
        <v>1427</v>
      </c>
      <c r="B39" s="508"/>
      <c r="C39" s="271">
        <f>C23+C27+C30+C34+C38</f>
        <v>100</v>
      </c>
      <c r="D39" s="270"/>
      <c r="E39" s="270"/>
      <c r="F39" s="270"/>
      <c r="G39" s="272"/>
      <c r="H39" s="272"/>
      <c r="I39" s="273">
        <f>TRUNC(I23+I27+I30+I34+I38,2)</f>
        <v>11.73</v>
      </c>
      <c r="J39" s="274"/>
      <c r="X39" s="236"/>
      <c r="Y39" s="236"/>
      <c r="Z39" s="236"/>
      <c r="AA39" s="236"/>
      <c r="AB39" s="236"/>
      <c r="AC39" s="236"/>
    </row>
    <row r="40" spans="1:31" ht="21.95" customHeight="1">
      <c r="A40" s="275"/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5"/>
      <c r="N40" s="275"/>
      <c r="O40" s="275"/>
      <c r="P40" s="275"/>
      <c r="Q40" s="275"/>
      <c r="R40" s="275"/>
      <c r="S40" s="275"/>
      <c r="T40" s="275"/>
      <c r="U40" s="275"/>
      <c r="V40" s="275"/>
      <c r="W40" s="275"/>
      <c r="X40" s="276"/>
      <c r="Y40" s="276"/>
      <c r="Z40" s="276"/>
      <c r="AA40" s="276"/>
      <c r="AB40" s="276"/>
      <c r="AC40" s="276"/>
      <c r="AD40" s="276"/>
      <c r="AE40" s="276"/>
    </row>
    <row r="41" spans="1:31" ht="21.95" customHeight="1">
      <c r="A41" s="275"/>
      <c r="B41" s="277"/>
      <c r="C41" s="277"/>
      <c r="D41" s="277"/>
      <c r="E41" s="277"/>
      <c r="F41" s="277"/>
      <c r="G41" s="277"/>
      <c r="H41" s="277"/>
      <c r="I41" s="278"/>
      <c r="J41" s="278"/>
      <c r="K41" s="278"/>
      <c r="L41" s="278"/>
      <c r="M41" s="278"/>
      <c r="N41" s="278"/>
      <c r="O41" s="278"/>
      <c r="P41" s="278"/>
      <c r="Q41" s="278"/>
      <c r="R41" s="279"/>
      <c r="S41" s="279"/>
      <c r="T41" s="279"/>
      <c r="U41" s="279"/>
      <c r="V41" s="279"/>
      <c r="W41" s="279"/>
      <c r="Y41" s="276"/>
      <c r="Z41" s="276"/>
      <c r="AA41" s="276"/>
      <c r="AB41" s="276"/>
      <c r="AC41" s="276"/>
      <c r="AD41" s="276"/>
      <c r="AE41" s="276"/>
    </row>
    <row r="42" spans="1:31" ht="20.100000000000001" customHeight="1">
      <c r="A42" s="275"/>
      <c r="B42" s="277"/>
      <c r="C42" s="277"/>
      <c r="D42" s="277"/>
      <c r="E42" s="277"/>
      <c r="F42" s="277"/>
      <c r="G42" s="277"/>
      <c r="H42" s="277"/>
      <c r="I42" s="278"/>
      <c r="J42" s="278"/>
      <c r="K42" s="278"/>
      <c r="L42" s="278"/>
      <c r="M42" s="278"/>
      <c r="N42" s="278"/>
      <c r="O42" s="278"/>
      <c r="P42" s="278"/>
      <c r="Q42" s="278"/>
      <c r="R42" s="279"/>
      <c r="S42" s="279"/>
      <c r="T42" s="279"/>
      <c r="U42" s="279"/>
      <c r="V42" s="279"/>
      <c r="W42" s="279"/>
      <c r="Y42" s="276"/>
      <c r="Z42" s="276"/>
      <c r="AA42" s="276"/>
      <c r="AB42" s="276"/>
      <c r="AC42" s="276"/>
      <c r="AD42" s="276"/>
      <c r="AE42" s="276"/>
    </row>
    <row r="43" spans="1:31" ht="20.100000000000001" customHeight="1">
      <c r="A43" s="275"/>
      <c r="B43" s="277"/>
      <c r="C43" s="277"/>
      <c r="D43" s="277"/>
      <c r="E43" s="277"/>
      <c r="F43" s="277"/>
      <c r="G43" s="277"/>
      <c r="H43" s="277"/>
      <c r="I43" s="278"/>
      <c r="J43" s="278"/>
      <c r="K43" s="278"/>
      <c r="L43" s="278"/>
      <c r="M43" s="278"/>
      <c r="N43" s="278"/>
      <c r="O43" s="278"/>
      <c r="P43" s="278"/>
      <c r="Q43" s="278"/>
      <c r="R43" s="279"/>
      <c r="S43" s="279"/>
      <c r="T43" s="279"/>
      <c r="U43" s="279"/>
      <c r="V43" s="279"/>
      <c r="W43" s="279"/>
      <c r="Y43" s="276"/>
      <c r="Z43" s="276"/>
      <c r="AA43" s="276"/>
      <c r="AB43" s="276"/>
      <c r="AC43" s="276"/>
      <c r="AD43" s="276"/>
      <c r="AE43" s="276"/>
    </row>
    <row r="44" spans="1:31" ht="20.100000000000001" customHeight="1">
      <c r="A44" s="275"/>
      <c r="B44" s="277"/>
      <c r="C44" s="277"/>
      <c r="D44" s="277"/>
      <c r="E44" s="277"/>
      <c r="F44" s="277"/>
      <c r="G44" s="277"/>
      <c r="H44" s="277"/>
      <c r="I44" s="278"/>
      <c r="J44" s="278"/>
      <c r="K44" s="278"/>
      <c r="L44" s="278"/>
      <c r="M44" s="278"/>
      <c r="N44" s="278"/>
      <c r="O44" s="278"/>
      <c r="P44" s="278"/>
      <c r="Q44" s="278"/>
      <c r="R44" s="279"/>
      <c r="S44" s="279"/>
      <c r="T44" s="279"/>
      <c r="U44" s="279"/>
      <c r="V44" s="279"/>
      <c r="W44" s="279"/>
      <c r="Y44" s="276"/>
      <c r="Z44" s="276"/>
      <c r="AA44" s="276"/>
      <c r="AB44" s="276"/>
      <c r="AC44" s="276"/>
      <c r="AD44" s="276"/>
      <c r="AE44" s="276"/>
    </row>
    <row r="45" spans="1:31" ht="20.100000000000001" customHeight="1"/>
    <row r="46" spans="1:31" ht="20.100000000000001" customHeight="1"/>
    <row r="47" spans="1:31" ht="20.100000000000001" customHeight="1"/>
    <row r="48" spans="1:31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</sheetData>
  <mergeCells count="24">
    <mergeCell ref="J18:J19"/>
    <mergeCell ref="C19:G19"/>
    <mergeCell ref="R4:BP4"/>
    <mergeCell ref="BQ4:BQ5"/>
    <mergeCell ref="A1:J1"/>
    <mergeCell ref="A3:A5"/>
    <mergeCell ref="B3:B5"/>
    <mergeCell ref="C3:C5"/>
    <mergeCell ref="D3:I3"/>
    <mergeCell ref="J3:J5"/>
    <mergeCell ref="I4:I5"/>
    <mergeCell ref="A12:A13"/>
    <mergeCell ref="A6:A7"/>
    <mergeCell ref="A8:A9"/>
    <mergeCell ref="A15:B15"/>
    <mergeCell ref="A39:B39"/>
    <mergeCell ref="A18:A19"/>
    <mergeCell ref="B18:B19"/>
    <mergeCell ref="A35:A38"/>
    <mergeCell ref="C18:G18"/>
    <mergeCell ref="A28:A30"/>
    <mergeCell ref="A31:A34"/>
    <mergeCell ref="A20:A23"/>
    <mergeCell ref="A24:A27"/>
  </mergeCells>
  <phoneticPr fontId="6" type="noConversion"/>
  <printOptions horizontalCentered="1"/>
  <pageMargins left="0.59055118110236227" right="0.39370078740157483" top="0.39370078740157483" bottom="0.39370078740157483" header="0.31496062992125984" footer="0.31496062992125984"/>
  <pageSetup paperSize="9" scale="96" fitToHeight="0" orientation="landscape" horizontalDpi="4294967293" r:id="rId1"/>
  <rowBreaks count="1" manualBreakCount="1">
    <brk id="15" max="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D3C58-55B3-42BF-AE5A-7AF4C6E8659D}">
  <sheetPr>
    <pageSetUpPr fitToPage="1"/>
  </sheetPr>
  <dimension ref="A1:IV56"/>
  <sheetViews>
    <sheetView showGridLines="0" view="pageBreakPreview" zoomScaleNormal="100" zoomScaleSheetLayoutView="100" workbookViewId="0">
      <pane ySplit="2" topLeftCell="A3" activePane="bottomLeft" state="frozen"/>
      <selection activeCell="B8" sqref="B8:D8"/>
      <selection pane="bottomLeft" activeCell="A3" sqref="A3"/>
    </sheetView>
  </sheetViews>
  <sheetFormatPr defaultRowHeight="14.25"/>
  <cols>
    <col min="1" max="1" width="21.42578125" style="212" customWidth="1"/>
    <col min="2" max="21" width="8.28515625" style="212" customWidth="1"/>
    <col min="22" max="256" width="8.85546875" style="212"/>
    <col min="257" max="257" width="23.5703125" style="212" customWidth="1"/>
    <col min="258" max="277" width="9.85546875" style="212" customWidth="1"/>
    <col min="278" max="512" width="8.85546875" style="212"/>
    <col min="513" max="513" width="23.5703125" style="212" customWidth="1"/>
    <col min="514" max="533" width="9.85546875" style="212" customWidth="1"/>
    <col min="534" max="768" width="8.85546875" style="212"/>
    <col min="769" max="769" width="23.5703125" style="212" customWidth="1"/>
    <col min="770" max="789" width="9.85546875" style="212" customWidth="1"/>
    <col min="790" max="1024" width="8.85546875" style="212"/>
    <col min="1025" max="1025" width="23.5703125" style="212" customWidth="1"/>
    <col min="1026" max="1045" width="9.85546875" style="212" customWidth="1"/>
    <col min="1046" max="1280" width="8.85546875" style="212"/>
    <col min="1281" max="1281" width="23.5703125" style="212" customWidth="1"/>
    <col min="1282" max="1301" width="9.85546875" style="212" customWidth="1"/>
    <col min="1302" max="1536" width="8.85546875" style="212"/>
    <col min="1537" max="1537" width="23.5703125" style="212" customWidth="1"/>
    <col min="1538" max="1557" width="9.85546875" style="212" customWidth="1"/>
    <col min="1558" max="1792" width="8.85546875" style="212"/>
    <col min="1793" max="1793" width="23.5703125" style="212" customWidth="1"/>
    <col min="1794" max="1813" width="9.85546875" style="212" customWidth="1"/>
    <col min="1814" max="2048" width="8.85546875" style="212"/>
    <col min="2049" max="2049" width="23.5703125" style="212" customWidth="1"/>
    <col min="2050" max="2069" width="9.85546875" style="212" customWidth="1"/>
    <col min="2070" max="2304" width="8.85546875" style="212"/>
    <col min="2305" max="2305" width="23.5703125" style="212" customWidth="1"/>
    <col min="2306" max="2325" width="9.85546875" style="212" customWidth="1"/>
    <col min="2326" max="2560" width="8.85546875" style="212"/>
    <col min="2561" max="2561" width="23.5703125" style="212" customWidth="1"/>
    <col min="2562" max="2581" width="9.85546875" style="212" customWidth="1"/>
    <col min="2582" max="2816" width="8.85546875" style="212"/>
    <col min="2817" max="2817" width="23.5703125" style="212" customWidth="1"/>
    <col min="2818" max="2837" width="9.85546875" style="212" customWidth="1"/>
    <col min="2838" max="3072" width="8.85546875" style="212"/>
    <col min="3073" max="3073" width="23.5703125" style="212" customWidth="1"/>
    <col min="3074" max="3093" width="9.85546875" style="212" customWidth="1"/>
    <col min="3094" max="3328" width="8.85546875" style="212"/>
    <col min="3329" max="3329" width="23.5703125" style="212" customWidth="1"/>
    <col min="3330" max="3349" width="9.85546875" style="212" customWidth="1"/>
    <col min="3350" max="3584" width="8.85546875" style="212"/>
    <col min="3585" max="3585" width="23.5703125" style="212" customWidth="1"/>
    <col min="3586" max="3605" width="9.85546875" style="212" customWidth="1"/>
    <col min="3606" max="3840" width="8.85546875" style="212"/>
    <col min="3841" max="3841" width="23.5703125" style="212" customWidth="1"/>
    <col min="3842" max="3861" width="9.85546875" style="212" customWidth="1"/>
    <col min="3862" max="4096" width="8.85546875" style="212"/>
    <col min="4097" max="4097" width="23.5703125" style="212" customWidth="1"/>
    <col min="4098" max="4117" width="9.85546875" style="212" customWidth="1"/>
    <col min="4118" max="4352" width="8.85546875" style="212"/>
    <col min="4353" max="4353" width="23.5703125" style="212" customWidth="1"/>
    <col min="4354" max="4373" width="9.85546875" style="212" customWidth="1"/>
    <col min="4374" max="4608" width="8.85546875" style="212"/>
    <col min="4609" max="4609" width="23.5703125" style="212" customWidth="1"/>
    <col min="4610" max="4629" width="9.85546875" style="212" customWidth="1"/>
    <col min="4630" max="4864" width="8.85546875" style="212"/>
    <col min="4865" max="4865" width="23.5703125" style="212" customWidth="1"/>
    <col min="4866" max="4885" width="9.85546875" style="212" customWidth="1"/>
    <col min="4886" max="5120" width="8.85546875" style="212"/>
    <col min="5121" max="5121" width="23.5703125" style="212" customWidth="1"/>
    <col min="5122" max="5141" width="9.85546875" style="212" customWidth="1"/>
    <col min="5142" max="5376" width="8.85546875" style="212"/>
    <col min="5377" max="5377" width="23.5703125" style="212" customWidth="1"/>
    <col min="5378" max="5397" width="9.85546875" style="212" customWidth="1"/>
    <col min="5398" max="5632" width="8.85546875" style="212"/>
    <col min="5633" max="5633" width="23.5703125" style="212" customWidth="1"/>
    <col min="5634" max="5653" width="9.85546875" style="212" customWidth="1"/>
    <col min="5654" max="5888" width="8.85546875" style="212"/>
    <col min="5889" max="5889" width="23.5703125" style="212" customWidth="1"/>
    <col min="5890" max="5909" width="9.85546875" style="212" customWidth="1"/>
    <col min="5910" max="6144" width="8.85546875" style="212"/>
    <col min="6145" max="6145" width="23.5703125" style="212" customWidth="1"/>
    <col min="6146" max="6165" width="9.85546875" style="212" customWidth="1"/>
    <col min="6166" max="6400" width="8.85546875" style="212"/>
    <col min="6401" max="6401" width="23.5703125" style="212" customWidth="1"/>
    <col min="6402" max="6421" width="9.85546875" style="212" customWidth="1"/>
    <col min="6422" max="6656" width="8.85546875" style="212"/>
    <col min="6657" max="6657" width="23.5703125" style="212" customWidth="1"/>
    <col min="6658" max="6677" width="9.85546875" style="212" customWidth="1"/>
    <col min="6678" max="6912" width="8.85546875" style="212"/>
    <col min="6913" max="6913" width="23.5703125" style="212" customWidth="1"/>
    <col min="6914" max="6933" width="9.85546875" style="212" customWidth="1"/>
    <col min="6934" max="7168" width="8.85546875" style="212"/>
    <col min="7169" max="7169" width="23.5703125" style="212" customWidth="1"/>
    <col min="7170" max="7189" width="9.85546875" style="212" customWidth="1"/>
    <col min="7190" max="7424" width="8.85546875" style="212"/>
    <col min="7425" max="7425" width="23.5703125" style="212" customWidth="1"/>
    <col min="7426" max="7445" width="9.85546875" style="212" customWidth="1"/>
    <col min="7446" max="7680" width="8.85546875" style="212"/>
    <col min="7681" max="7681" width="23.5703125" style="212" customWidth="1"/>
    <col min="7682" max="7701" width="9.85546875" style="212" customWidth="1"/>
    <col min="7702" max="7936" width="8.85546875" style="212"/>
    <col min="7937" max="7937" width="23.5703125" style="212" customWidth="1"/>
    <col min="7938" max="7957" width="9.85546875" style="212" customWidth="1"/>
    <col min="7958" max="8192" width="8.85546875" style="212"/>
    <col min="8193" max="8193" width="23.5703125" style="212" customWidth="1"/>
    <col min="8194" max="8213" width="9.85546875" style="212" customWidth="1"/>
    <col min="8214" max="8448" width="8.85546875" style="212"/>
    <col min="8449" max="8449" width="23.5703125" style="212" customWidth="1"/>
    <col min="8450" max="8469" width="9.85546875" style="212" customWidth="1"/>
    <col min="8470" max="8704" width="8.85546875" style="212"/>
    <col min="8705" max="8705" width="23.5703125" style="212" customWidth="1"/>
    <col min="8706" max="8725" width="9.85546875" style="212" customWidth="1"/>
    <col min="8726" max="8960" width="8.85546875" style="212"/>
    <col min="8961" max="8961" width="23.5703125" style="212" customWidth="1"/>
    <col min="8962" max="8981" width="9.85546875" style="212" customWidth="1"/>
    <col min="8982" max="9216" width="8.85546875" style="212"/>
    <col min="9217" max="9217" width="23.5703125" style="212" customWidth="1"/>
    <col min="9218" max="9237" width="9.85546875" style="212" customWidth="1"/>
    <col min="9238" max="9472" width="8.85546875" style="212"/>
    <col min="9473" max="9473" width="23.5703125" style="212" customWidth="1"/>
    <col min="9474" max="9493" width="9.85546875" style="212" customWidth="1"/>
    <col min="9494" max="9728" width="8.85546875" style="212"/>
    <col min="9729" max="9729" width="23.5703125" style="212" customWidth="1"/>
    <col min="9730" max="9749" width="9.85546875" style="212" customWidth="1"/>
    <col min="9750" max="9984" width="8.85546875" style="212"/>
    <col min="9985" max="9985" width="23.5703125" style="212" customWidth="1"/>
    <col min="9986" max="10005" width="9.85546875" style="212" customWidth="1"/>
    <col min="10006" max="10240" width="8.85546875" style="212"/>
    <col min="10241" max="10241" width="23.5703125" style="212" customWidth="1"/>
    <col min="10242" max="10261" width="9.85546875" style="212" customWidth="1"/>
    <col min="10262" max="10496" width="8.85546875" style="212"/>
    <col min="10497" max="10497" width="23.5703125" style="212" customWidth="1"/>
    <col min="10498" max="10517" width="9.85546875" style="212" customWidth="1"/>
    <col min="10518" max="10752" width="8.85546875" style="212"/>
    <col min="10753" max="10753" width="23.5703125" style="212" customWidth="1"/>
    <col min="10754" max="10773" width="9.85546875" style="212" customWidth="1"/>
    <col min="10774" max="11008" width="8.85546875" style="212"/>
    <col min="11009" max="11009" width="23.5703125" style="212" customWidth="1"/>
    <col min="11010" max="11029" width="9.85546875" style="212" customWidth="1"/>
    <col min="11030" max="11264" width="8.85546875" style="212"/>
    <col min="11265" max="11265" width="23.5703125" style="212" customWidth="1"/>
    <col min="11266" max="11285" width="9.85546875" style="212" customWidth="1"/>
    <col min="11286" max="11520" width="8.85546875" style="212"/>
    <col min="11521" max="11521" width="23.5703125" style="212" customWidth="1"/>
    <col min="11522" max="11541" width="9.85546875" style="212" customWidth="1"/>
    <col min="11542" max="11776" width="8.85546875" style="212"/>
    <col min="11777" max="11777" width="23.5703125" style="212" customWidth="1"/>
    <col min="11778" max="11797" width="9.85546875" style="212" customWidth="1"/>
    <col min="11798" max="12032" width="8.85546875" style="212"/>
    <col min="12033" max="12033" width="23.5703125" style="212" customWidth="1"/>
    <col min="12034" max="12053" width="9.85546875" style="212" customWidth="1"/>
    <col min="12054" max="12288" width="8.85546875" style="212"/>
    <col min="12289" max="12289" width="23.5703125" style="212" customWidth="1"/>
    <col min="12290" max="12309" width="9.85546875" style="212" customWidth="1"/>
    <col min="12310" max="12544" width="8.85546875" style="212"/>
    <col min="12545" max="12545" width="23.5703125" style="212" customWidth="1"/>
    <col min="12546" max="12565" width="9.85546875" style="212" customWidth="1"/>
    <col min="12566" max="12800" width="8.85546875" style="212"/>
    <col min="12801" max="12801" width="23.5703125" style="212" customWidth="1"/>
    <col min="12802" max="12821" width="9.85546875" style="212" customWidth="1"/>
    <col min="12822" max="13056" width="8.85546875" style="212"/>
    <col min="13057" max="13057" width="23.5703125" style="212" customWidth="1"/>
    <col min="13058" max="13077" width="9.85546875" style="212" customWidth="1"/>
    <col min="13078" max="13312" width="8.85546875" style="212"/>
    <col min="13313" max="13313" width="23.5703125" style="212" customWidth="1"/>
    <col min="13314" max="13333" width="9.85546875" style="212" customWidth="1"/>
    <col min="13334" max="13568" width="8.85546875" style="212"/>
    <col min="13569" max="13569" width="23.5703125" style="212" customWidth="1"/>
    <col min="13570" max="13589" width="9.85546875" style="212" customWidth="1"/>
    <col min="13590" max="13824" width="8.85546875" style="212"/>
    <col min="13825" max="13825" width="23.5703125" style="212" customWidth="1"/>
    <col min="13826" max="13845" width="9.85546875" style="212" customWidth="1"/>
    <col min="13846" max="14080" width="8.85546875" style="212"/>
    <col min="14081" max="14081" width="23.5703125" style="212" customWidth="1"/>
    <col min="14082" max="14101" width="9.85546875" style="212" customWidth="1"/>
    <col min="14102" max="14336" width="8.85546875" style="212"/>
    <col min="14337" max="14337" width="23.5703125" style="212" customWidth="1"/>
    <col min="14338" max="14357" width="9.85546875" style="212" customWidth="1"/>
    <col min="14358" max="14592" width="8.85546875" style="212"/>
    <col min="14593" max="14593" width="23.5703125" style="212" customWidth="1"/>
    <col min="14594" max="14613" width="9.85546875" style="212" customWidth="1"/>
    <col min="14614" max="14848" width="8.85546875" style="212"/>
    <col min="14849" max="14849" width="23.5703125" style="212" customWidth="1"/>
    <col min="14850" max="14869" width="9.85546875" style="212" customWidth="1"/>
    <col min="14870" max="15104" width="8.85546875" style="212"/>
    <col min="15105" max="15105" width="23.5703125" style="212" customWidth="1"/>
    <col min="15106" max="15125" width="9.85546875" style="212" customWidth="1"/>
    <col min="15126" max="15360" width="8.85546875" style="212"/>
    <col min="15361" max="15361" width="23.5703125" style="212" customWidth="1"/>
    <col min="15362" max="15381" width="9.85546875" style="212" customWidth="1"/>
    <col min="15382" max="15616" width="8.85546875" style="212"/>
    <col min="15617" max="15617" width="23.5703125" style="212" customWidth="1"/>
    <col min="15618" max="15637" width="9.85546875" style="212" customWidth="1"/>
    <col min="15638" max="15872" width="8.85546875" style="212"/>
    <col min="15873" max="15873" width="23.5703125" style="212" customWidth="1"/>
    <col min="15874" max="15893" width="9.85546875" style="212" customWidth="1"/>
    <col min="15894" max="16128" width="8.85546875" style="212"/>
    <col min="16129" max="16129" width="23.5703125" style="212" customWidth="1"/>
    <col min="16130" max="16149" width="9.85546875" style="212" customWidth="1"/>
    <col min="16150" max="16384" width="8.85546875" style="212"/>
  </cols>
  <sheetData>
    <row r="1" spans="1:256" s="3" customFormat="1" ht="23.25" customHeight="1">
      <c r="A1" s="500" t="s">
        <v>1436</v>
      </c>
      <c r="B1" s="500"/>
      <c r="C1" s="500"/>
      <c r="D1" s="500"/>
      <c r="E1" s="500"/>
      <c r="F1" s="500"/>
      <c r="G1" s="500"/>
      <c r="H1" s="500"/>
      <c r="I1" s="500"/>
      <c r="J1" s="500"/>
      <c r="K1" s="500"/>
      <c r="L1" s="500"/>
      <c r="M1" s="500"/>
      <c r="N1" s="500"/>
      <c r="O1" s="500"/>
      <c r="P1" s="500"/>
      <c r="Q1" s="500"/>
      <c r="R1" s="500"/>
      <c r="S1" s="500"/>
      <c r="T1" s="500"/>
      <c r="U1" s="500"/>
    </row>
    <row r="2" spans="1:256" s="3" customFormat="1" ht="20.100000000000001" customHeight="1">
      <c r="A2" s="207" t="str">
        <f>갑지!B7</f>
        <v>□ 공 사 명 : 2026년 야외정원 소나무 생육환경 개선공사</v>
      </c>
      <c r="B2" s="208"/>
      <c r="C2" s="208"/>
      <c r="D2" s="208"/>
      <c r="E2" s="208"/>
      <c r="F2" s="208"/>
      <c r="G2" s="208"/>
      <c r="H2" s="208"/>
      <c r="I2" s="208"/>
      <c r="J2" s="208"/>
      <c r="K2" s="208"/>
    </row>
    <row r="3" spans="1:256" ht="13.9" customHeight="1">
      <c r="A3" s="209" t="s">
        <v>1437</v>
      </c>
      <c r="B3" s="210">
        <v>1</v>
      </c>
      <c r="C3" s="210">
        <v>2</v>
      </c>
      <c r="D3" s="210">
        <v>3</v>
      </c>
      <c r="E3" s="537">
        <v>3</v>
      </c>
      <c r="F3" s="537">
        <v>4</v>
      </c>
      <c r="G3" s="537">
        <v>5</v>
      </c>
      <c r="H3" s="537">
        <v>6</v>
      </c>
      <c r="I3" s="537">
        <v>7</v>
      </c>
      <c r="J3" s="537">
        <v>8</v>
      </c>
      <c r="K3" s="537">
        <v>9</v>
      </c>
      <c r="L3" s="537">
        <v>10</v>
      </c>
      <c r="M3" s="537">
        <v>11</v>
      </c>
      <c r="N3" s="537">
        <v>12</v>
      </c>
      <c r="O3" s="537">
        <v>13</v>
      </c>
      <c r="P3" s="537">
        <v>14</v>
      </c>
      <c r="Q3" s="537">
        <v>15</v>
      </c>
      <c r="R3" s="537">
        <v>16</v>
      </c>
      <c r="S3" s="537">
        <v>17</v>
      </c>
      <c r="T3" s="211"/>
      <c r="U3" s="211"/>
      <c r="V3" s="211"/>
      <c r="W3" s="211"/>
      <c r="X3" s="211"/>
      <c r="Y3" s="211"/>
      <c r="Z3" s="211"/>
      <c r="AA3" s="211"/>
      <c r="AB3" s="211"/>
      <c r="AC3" s="211"/>
      <c r="AD3" s="211"/>
      <c r="AE3" s="211"/>
      <c r="AF3" s="211"/>
      <c r="AG3" s="211"/>
      <c r="AH3" s="211"/>
      <c r="AI3" s="211"/>
      <c r="AJ3" s="211"/>
      <c r="AK3" s="211"/>
      <c r="AL3" s="211"/>
      <c r="AM3" s="211"/>
      <c r="AN3" s="211"/>
      <c r="AO3" s="211"/>
      <c r="AP3" s="211"/>
      <c r="AQ3" s="211"/>
      <c r="AR3" s="211"/>
      <c r="AS3" s="211"/>
      <c r="AT3" s="211"/>
      <c r="AU3" s="211"/>
      <c r="AV3" s="211"/>
      <c r="AW3" s="211"/>
      <c r="AX3" s="211"/>
      <c r="AY3" s="211"/>
      <c r="AZ3" s="211"/>
      <c r="BA3" s="211"/>
      <c r="BB3" s="211"/>
      <c r="BC3" s="211"/>
      <c r="BD3" s="211"/>
      <c r="BE3" s="211"/>
      <c r="BF3" s="211"/>
      <c r="BG3" s="211"/>
      <c r="BH3" s="211"/>
      <c r="BI3" s="211"/>
      <c r="BJ3" s="211"/>
      <c r="BK3" s="211"/>
      <c r="BL3" s="211"/>
      <c r="BM3" s="211"/>
      <c r="BN3" s="211"/>
      <c r="BO3" s="211"/>
      <c r="BP3" s="211"/>
      <c r="BQ3" s="211"/>
      <c r="BR3" s="211"/>
      <c r="BS3" s="211"/>
      <c r="BT3" s="211"/>
      <c r="BU3" s="211"/>
      <c r="BV3" s="211"/>
      <c r="BW3" s="211"/>
      <c r="BX3" s="211"/>
      <c r="BY3" s="211"/>
      <c r="BZ3" s="211"/>
      <c r="CA3" s="211"/>
      <c r="CB3" s="211"/>
      <c r="CC3" s="211"/>
      <c r="CD3" s="211"/>
      <c r="CE3" s="211"/>
      <c r="CF3" s="211"/>
      <c r="CG3" s="211"/>
      <c r="CH3" s="211"/>
      <c r="CI3" s="211"/>
      <c r="CJ3" s="211"/>
      <c r="CK3" s="211"/>
      <c r="CL3" s="211"/>
      <c r="CM3" s="211"/>
      <c r="CN3" s="211"/>
      <c r="CO3" s="211"/>
      <c r="CP3" s="211"/>
      <c r="CQ3" s="211"/>
      <c r="CR3" s="211"/>
      <c r="CS3" s="211"/>
      <c r="CT3" s="211"/>
      <c r="CU3" s="211"/>
      <c r="CV3" s="211"/>
      <c r="CW3" s="211"/>
      <c r="CX3" s="211"/>
      <c r="CY3" s="211"/>
      <c r="CZ3" s="211"/>
      <c r="DA3" s="211"/>
      <c r="DB3" s="211"/>
      <c r="DC3" s="211"/>
      <c r="DD3" s="211"/>
      <c r="DE3" s="211"/>
      <c r="DF3" s="211"/>
      <c r="DG3" s="211"/>
      <c r="DH3" s="211"/>
      <c r="DI3" s="211"/>
      <c r="DJ3" s="211"/>
      <c r="DK3" s="211"/>
      <c r="DL3" s="211"/>
      <c r="DM3" s="211"/>
      <c r="DN3" s="211"/>
      <c r="DO3" s="211"/>
      <c r="DP3" s="211"/>
      <c r="DQ3" s="211"/>
      <c r="DR3" s="211"/>
      <c r="DS3" s="211"/>
      <c r="DT3" s="211"/>
      <c r="DU3" s="211"/>
      <c r="DV3" s="211"/>
      <c r="DW3" s="211"/>
      <c r="DX3" s="211"/>
      <c r="DY3" s="211"/>
      <c r="DZ3" s="211"/>
      <c r="EA3" s="211"/>
      <c r="EB3" s="211"/>
      <c r="EC3" s="211"/>
      <c r="ED3" s="211"/>
      <c r="EE3" s="211"/>
      <c r="EF3" s="211"/>
      <c r="EG3" s="211"/>
      <c r="EH3" s="211"/>
      <c r="EI3" s="211"/>
      <c r="EJ3" s="211"/>
      <c r="EK3" s="211"/>
      <c r="EL3" s="211"/>
      <c r="EM3" s="211"/>
      <c r="EN3" s="211"/>
      <c r="EO3" s="211"/>
      <c r="EP3" s="211"/>
      <c r="EQ3" s="211"/>
      <c r="ER3" s="211"/>
      <c r="ES3" s="211"/>
      <c r="ET3" s="211"/>
      <c r="EU3" s="211"/>
      <c r="EV3" s="211"/>
      <c r="EW3" s="211"/>
      <c r="EX3" s="211"/>
      <c r="EY3" s="211"/>
      <c r="EZ3" s="211"/>
      <c r="FA3" s="211"/>
      <c r="FB3" s="211"/>
      <c r="FC3" s="211"/>
      <c r="FD3" s="211"/>
      <c r="FE3" s="211"/>
      <c r="FF3" s="211"/>
      <c r="FG3" s="211"/>
      <c r="FH3" s="211"/>
      <c r="FI3" s="211"/>
      <c r="FJ3" s="211"/>
      <c r="FK3" s="211"/>
      <c r="FL3" s="211"/>
      <c r="FM3" s="211"/>
      <c r="FN3" s="211"/>
      <c r="FO3" s="211"/>
      <c r="FP3" s="211"/>
      <c r="FQ3" s="211"/>
      <c r="FR3" s="211"/>
      <c r="FS3" s="211"/>
      <c r="FT3" s="211"/>
      <c r="FU3" s="211"/>
      <c r="FV3" s="211"/>
      <c r="FW3" s="211"/>
      <c r="FX3" s="211"/>
      <c r="FY3" s="211"/>
      <c r="FZ3" s="211"/>
      <c r="GA3" s="211"/>
      <c r="GB3" s="211"/>
      <c r="GC3" s="211"/>
      <c r="GD3" s="211"/>
      <c r="GE3" s="211"/>
      <c r="GF3" s="211"/>
      <c r="GG3" s="211"/>
      <c r="GH3" s="211"/>
      <c r="GI3" s="211"/>
      <c r="GJ3" s="211"/>
      <c r="GK3" s="211"/>
      <c r="GL3" s="211"/>
      <c r="GM3" s="211"/>
      <c r="GN3" s="211"/>
      <c r="GO3" s="211"/>
      <c r="GP3" s="211"/>
      <c r="GQ3" s="211"/>
      <c r="GR3" s="211"/>
      <c r="GS3" s="211"/>
      <c r="GT3" s="211"/>
      <c r="GU3" s="211"/>
      <c r="GV3" s="211"/>
      <c r="GW3" s="211"/>
      <c r="GX3" s="211"/>
      <c r="GY3" s="211"/>
      <c r="GZ3" s="211"/>
      <c r="HA3" s="211"/>
      <c r="HB3" s="211"/>
      <c r="HC3" s="211"/>
      <c r="HD3" s="211"/>
      <c r="HE3" s="211"/>
      <c r="HF3" s="211"/>
      <c r="HG3" s="211"/>
      <c r="HH3" s="211"/>
      <c r="HI3" s="211"/>
      <c r="HJ3" s="211"/>
      <c r="HK3" s="211"/>
      <c r="HL3" s="211"/>
      <c r="HM3" s="211"/>
      <c r="HN3" s="211"/>
      <c r="HO3" s="211"/>
      <c r="HP3" s="211"/>
      <c r="HQ3" s="211"/>
      <c r="HR3" s="211"/>
      <c r="HS3" s="211"/>
      <c r="HT3" s="211"/>
      <c r="HU3" s="211"/>
      <c r="HV3" s="211"/>
      <c r="HW3" s="211"/>
      <c r="HX3" s="211"/>
      <c r="HY3" s="211"/>
      <c r="HZ3" s="211"/>
      <c r="IA3" s="211"/>
      <c r="IB3" s="211"/>
      <c r="IC3" s="211"/>
      <c r="ID3" s="211"/>
      <c r="IE3" s="211"/>
      <c r="IF3" s="211"/>
      <c r="IG3" s="211"/>
      <c r="IH3" s="211"/>
      <c r="II3" s="211"/>
      <c r="IJ3" s="211"/>
      <c r="IK3" s="211"/>
      <c r="IL3" s="211"/>
      <c r="IM3" s="211"/>
      <c r="IN3" s="211"/>
      <c r="IO3" s="211"/>
      <c r="IP3" s="211"/>
      <c r="IQ3" s="211"/>
      <c r="IR3" s="211"/>
      <c r="IS3" s="211"/>
      <c r="IT3" s="211"/>
      <c r="IU3" s="211"/>
      <c r="IV3" s="211"/>
    </row>
    <row r="4" spans="1:256" ht="13.9" customHeight="1">
      <c r="A4" s="213" t="s">
        <v>1438</v>
      </c>
      <c r="B4" s="210" t="s">
        <v>1439</v>
      </c>
      <c r="C4" s="210" t="s">
        <v>1439</v>
      </c>
      <c r="D4" s="210" t="s">
        <v>1439</v>
      </c>
      <c r="E4" s="538"/>
      <c r="F4" s="538"/>
      <c r="G4" s="538"/>
      <c r="H4" s="538"/>
      <c r="I4" s="538"/>
      <c r="J4" s="538"/>
      <c r="K4" s="538"/>
      <c r="L4" s="538"/>
      <c r="M4" s="538"/>
      <c r="N4" s="538"/>
      <c r="O4" s="538"/>
      <c r="P4" s="538"/>
      <c r="Q4" s="538"/>
      <c r="R4" s="538"/>
      <c r="S4" s="538"/>
      <c r="T4" s="211"/>
      <c r="U4" s="211"/>
      <c r="V4" s="211"/>
      <c r="W4" s="211"/>
      <c r="X4" s="211"/>
      <c r="Y4" s="211"/>
      <c r="Z4" s="211"/>
      <c r="AA4" s="211"/>
      <c r="AB4" s="211"/>
      <c r="AC4" s="211"/>
      <c r="AD4" s="211"/>
      <c r="AE4" s="211"/>
      <c r="AF4" s="211"/>
      <c r="AG4" s="211"/>
      <c r="AH4" s="211"/>
      <c r="AI4" s="211"/>
      <c r="AJ4" s="211"/>
      <c r="AK4" s="211"/>
      <c r="AL4" s="211"/>
      <c r="AM4" s="211"/>
      <c r="AN4" s="211"/>
      <c r="AO4" s="211"/>
      <c r="AP4" s="211"/>
      <c r="AQ4" s="211"/>
      <c r="AR4" s="211"/>
      <c r="AS4" s="211"/>
      <c r="AT4" s="211"/>
      <c r="AU4" s="211"/>
      <c r="AV4" s="211"/>
      <c r="AW4" s="211"/>
      <c r="AX4" s="211"/>
      <c r="AY4" s="211"/>
      <c r="AZ4" s="211"/>
      <c r="BA4" s="211"/>
      <c r="BB4" s="211"/>
      <c r="BC4" s="211"/>
      <c r="BD4" s="211"/>
      <c r="BE4" s="211"/>
      <c r="BF4" s="211"/>
      <c r="BG4" s="211"/>
      <c r="BH4" s="211"/>
      <c r="BI4" s="211"/>
      <c r="BJ4" s="211"/>
      <c r="BK4" s="211"/>
      <c r="BL4" s="211"/>
      <c r="BM4" s="211"/>
      <c r="BN4" s="211"/>
      <c r="BO4" s="211"/>
      <c r="BP4" s="211"/>
      <c r="BQ4" s="211"/>
      <c r="BR4" s="211"/>
      <c r="BS4" s="211"/>
      <c r="BT4" s="211"/>
      <c r="BU4" s="211"/>
      <c r="BV4" s="211"/>
      <c r="BW4" s="211"/>
      <c r="BX4" s="211"/>
      <c r="BY4" s="211"/>
      <c r="BZ4" s="211"/>
      <c r="CA4" s="211"/>
      <c r="CB4" s="211"/>
      <c r="CC4" s="211"/>
      <c r="CD4" s="211"/>
      <c r="CE4" s="211"/>
      <c r="CF4" s="211"/>
      <c r="CG4" s="211"/>
      <c r="CH4" s="211"/>
      <c r="CI4" s="211"/>
      <c r="CJ4" s="211"/>
      <c r="CK4" s="211"/>
      <c r="CL4" s="211"/>
      <c r="CM4" s="211"/>
      <c r="CN4" s="211"/>
      <c r="CO4" s="211"/>
      <c r="CP4" s="211"/>
      <c r="CQ4" s="211"/>
      <c r="CR4" s="211"/>
      <c r="CS4" s="211"/>
      <c r="CT4" s="211"/>
      <c r="CU4" s="211"/>
      <c r="CV4" s="211"/>
      <c r="CW4" s="211"/>
      <c r="CX4" s="211"/>
      <c r="CY4" s="211"/>
      <c r="CZ4" s="211"/>
      <c r="DA4" s="211"/>
      <c r="DB4" s="211"/>
      <c r="DC4" s="211"/>
      <c r="DD4" s="211"/>
      <c r="DE4" s="211"/>
      <c r="DF4" s="211"/>
      <c r="DG4" s="211"/>
      <c r="DH4" s="211"/>
      <c r="DI4" s="211"/>
      <c r="DJ4" s="211"/>
      <c r="DK4" s="211"/>
      <c r="DL4" s="211"/>
      <c r="DM4" s="211"/>
      <c r="DN4" s="211"/>
      <c r="DO4" s="211"/>
      <c r="DP4" s="211"/>
      <c r="DQ4" s="211"/>
      <c r="DR4" s="211"/>
      <c r="DS4" s="211"/>
      <c r="DT4" s="211"/>
      <c r="DU4" s="211"/>
      <c r="DV4" s="211"/>
      <c r="DW4" s="211"/>
      <c r="DX4" s="211"/>
      <c r="DY4" s="211"/>
      <c r="DZ4" s="211"/>
      <c r="EA4" s="211"/>
      <c r="EB4" s="211"/>
      <c r="EC4" s="211"/>
      <c r="ED4" s="211"/>
      <c r="EE4" s="211"/>
      <c r="EF4" s="211"/>
      <c r="EG4" s="211"/>
      <c r="EH4" s="211"/>
      <c r="EI4" s="211"/>
      <c r="EJ4" s="211"/>
      <c r="EK4" s="211"/>
      <c r="EL4" s="211"/>
      <c r="EM4" s="211"/>
      <c r="EN4" s="211"/>
      <c r="EO4" s="211"/>
      <c r="EP4" s="211"/>
      <c r="EQ4" s="211"/>
      <c r="ER4" s="211"/>
      <c r="ES4" s="211"/>
      <c r="ET4" s="211"/>
      <c r="EU4" s="211"/>
      <c r="EV4" s="211"/>
      <c r="EW4" s="211"/>
      <c r="EX4" s="211"/>
      <c r="EY4" s="211"/>
      <c r="EZ4" s="211"/>
      <c r="FA4" s="211"/>
      <c r="FB4" s="211"/>
      <c r="FC4" s="211"/>
      <c r="FD4" s="211"/>
      <c r="FE4" s="211"/>
      <c r="FF4" s="211"/>
      <c r="FG4" s="211"/>
      <c r="FH4" s="211"/>
      <c r="FI4" s="211"/>
      <c r="FJ4" s="211"/>
      <c r="FK4" s="211"/>
      <c r="FL4" s="211"/>
      <c r="FM4" s="211"/>
      <c r="FN4" s="211"/>
      <c r="FO4" s="211"/>
      <c r="FP4" s="211"/>
      <c r="FQ4" s="211"/>
      <c r="FR4" s="211"/>
      <c r="FS4" s="211"/>
      <c r="FT4" s="211"/>
      <c r="FU4" s="211"/>
      <c r="FV4" s="211"/>
      <c r="FW4" s="211"/>
      <c r="FX4" s="211"/>
      <c r="FY4" s="211"/>
      <c r="FZ4" s="211"/>
      <c r="GA4" s="211"/>
      <c r="GB4" s="211"/>
      <c r="GC4" s="211"/>
      <c r="GD4" s="211"/>
      <c r="GE4" s="211"/>
      <c r="GF4" s="211"/>
      <c r="GG4" s="211"/>
      <c r="GH4" s="211"/>
      <c r="GI4" s="211"/>
      <c r="GJ4" s="211"/>
      <c r="GK4" s="211"/>
      <c r="GL4" s="211"/>
      <c r="GM4" s="211"/>
      <c r="GN4" s="211"/>
      <c r="GO4" s="211"/>
      <c r="GP4" s="211"/>
      <c r="GQ4" s="211"/>
      <c r="GR4" s="211"/>
      <c r="GS4" s="211"/>
      <c r="GT4" s="211"/>
      <c r="GU4" s="211"/>
      <c r="GV4" s="211"/>
      <c r="GW4" s="211"/>
      <c r="GX4" s="211"/>
      <c r="GY4" s="211"/>
      <c r="GZ4" s="211"/>
      <c r="HA4" s="211"/>
      <c r="HB4" s="211"/>
      <c r="HC4" s="211"/>
      <c r="HD4" s="211"/>
      <c r="HE4" s="211"/>
      <c r="HF4" s="211"/>
      <c r="HG4" s="211"/>
      <c r="HH4" s="211"/>
      <c r="HI4" s="211"/>
      <c r="HJ4" s="211"/>
      <c r="HK4" s="211"/>
      <c r="HL4" s="211"/>
      <c r="HM4" s="211"/>
      <c r="HN4" s="211"/>
      <c r="HO4" s="211"/>
      <c r="HP4" s="211"/>
      <c r="HQ4" s="211"/>
      <c r="HR4" s="211"/>
      <c r="HS4" s="211"/>
      <c r="HT4" s="211"/>
      <c r="HU4" s="211"/>
      <c r="HV4" s="211"/>
      <c r="HW4" s="211"/>
      <c r="HX4" s="211"/>
      <c r="HY4" s="211"/>
      <c r="HZ4" s="211"/>
      <c r="IA4" s="211"/>
      <c r="IB4" s="211"/>
      <c r="IC4" s="211"/>
      <c r="ID4" s="211"/>
      <c r="IE4" s="211"/>
      <c r="IF4" s="211"/>
      <c r="IG4" s="211"/>
      <c r="IH4" s="211"/>
      <c r="II4" s="211"/>
      <c r="IJ4" s="211"/>
      <c r="IK4" s="211"/>
      <c r="IL4" s="211"/>
      <c r="IM4" s="211"/>
      <c r="IN4" s="211"/>
      <c r="IO4" s="211"/>
      <c r="IP4" s="211"/>
      <c r="IQ4" s="211"/>
      <c r="IR4" s="211"/>
      <c r="IS4" s="211"/>
      <c r="IT4" s="211"/>
      <c r="IU4" s="211"/>
      <c r="IV4" s="211"/>
    </row>
    <row r="5" spans="1:256" ht="13.9" customHeight="1">
      <c r="A5" s="214" t="s">
        <v>1440</v>
      </c>
      <c r="B5" s="215">
        <v>0.4</v>
      </c>
      <c r="C5" s="215">
        <v>0.5</v>
      </c>
      <c r="D5" s="215">
        <v>0.5</v>
      </c>
      <c r="E5" s="215">
        <v>0.5</v>
      </c>
      <c r="F5" s="215">
        <v>0.5</v>
      </c>
      <c r="G5" s="215">
        <v>0.5</v>
      </c>
      <c r="H5" s="215">
        <v>0.5</v>
      </c>
      <c r="I5" s="215">
        <v>0.5</v>
      </c>
      <c r="J5" s="215">
        <v>0.5</v>
      </c>
      <c r="K5" s="215">
        <v>0.5</v>
      </c>
      <c r="L5" s="215">
        <v>0.5</v>
      </c>
      <c r="M5" s="215">
        <v>0.5</v>
      </c>
      <c r="N5" s="215">
        <v>0.5</v>
      </c>
      <c r="O5" s="215">
        <v>0.5</v>
      </c>
      <c r="P5" s="215">
        <v>0.5</v>
      </c>
      <c r="Q5" s="215">
        <v>0.5</v>
      </c>
      <c r="R5" s="215">
        <v>0.5</v>
      </c>
      <c r="S5" s="215">
        <v>0.5</v>
      </c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1"/>
      <c r="AG5" s="211"/>
      <c r="AH5" s="211"/>
      <c r="AI5" s="211"/>
      <c r="AJ5" s="211"/>
      <c r="AK5" s="211"/>
      <c r="AL5" s="211"/>
      <c r="AM5" s="211"/>
      <c r="AN5" s="211"/>
      <c r="AO5" s="211"/>
      <c r="AP5" s="211"/>
      <c r="AQ5" s="211"/>
      <c r="AR5" s="211"/>
      <c r="AS5" s="211"/>
      <c r="AT5" s="211"/>
      <c r="AU5" s="211"/>
      <c r="AV5" s="211"/>
      <c r="AW5" s="211"/>
      <c r="AX5" s="211"/>
      <c r="AY5" s="211"/>
      <c r="AZ5" s="211"/>
      <c r="BA5" s="211"/>
      <c r="BB5" s="211"/>
      <c r="BC5" s="211"/>
      <c r="BD5" s="211"/>
      <c r="BE5" s="211"/>
      <c r="BF5" s="211"/>
      <c r="BG5" s="211"/>
      <c r="BH5" s="211"/>
      <c r="BI5" s="211"/>
      <c r="BJ5" s="211"/>
      <c r="BK5" s="211"/>
      <c r="BL5" s="211"/>
      <c r="BM5" s="211"/>
      <c r="BN5" s="211"/>
      <c r="BO5" s="211"/>
      <c r="BP5" s="211"/>
      <c r="BQ5" s="211"/>
      <c r="BR5" s="211"/>
      <c r="BS5" s="211"/>
      <c r="BT5" s="211"/>
      <c r="BU5" s="211"/>
      <c r="BV5" s="211"/>
      <c r="BW5" s="211"/>
      <c r="BX5" s="211"/>
      <c r="BY5" s="211"/>
      <c r="BZ5" s="211"/>
      <c r="CA5" s="211"/>
      <c r="CB5" s="211"/>
      <c r="CC5" s="211"/>
      <c r="CD5" s="211"/>
      <c r="CE5" s="211"/>
      <c r="CF5" s="211"/>
      <c r="CG5" s="211"/>
      <c r="CH5" s="211"/>
      <c r="CI5" s="211"/>
      <c r="CJ5" s="211"/>
      <c r="CK5" s="211"/>
      <c r="CL5" s="211"/>
      <c r="CM5" s="211"/>
      <c r="CN5" s="211"/>
      <c r="CO5" s="211"/>
      <c r="CP5" s="211"/>
      <c r="CQ5" s="211"/>
      <c r="CR5" s="211"/>
      <c r="CS5" s="211"/>
      <c r="CT5" s="211"/>
      <c r="CU5" s="211"/>
      <c r="CV5" s="211"/>
      <c r="CW5" s="211"/>
      <c r="CX5" s="211"/>
      <c r="CY5" s="211"/>
      <c r="CZ5" s="211"/>
      <c r="DA5" s="211"/>
      <c r="DB5" s="211"/>
      <c r="DC5" s="211"/>
      <c r="DD5" s="211"/>
      <c r="DE5" s="211"/>
      <c r="DF5" s="211"/>
      <c r="DG5" s="211"/>
      <c r="DH5" s="211"/>
      <c r="DI5" s="211"/>
      <c r="DJ5" s="211"/>
      <c r="DK5" s="211"/>
      <c r="DL5" s="211"/>
      <c r="DM5" s="211"/>
      <c r="DN5" s="211"/>
      <c r="DO5" s="211"/>
      <c r="DP5" s="211"/>
      <c r="DQ5" s="211"/>
      <c r="DR5" s="211"/>
      <c r="DS5" s="211"/>
      <c r="DT5" s="211"/>
      <c r="DU5" s="211"/>
      <c r="DV5" s="211"/>
      <c r="DW5" s="211"/>
      <c r="DX5" s="211"/>
      <c r="DY5" s="211"/>
      <c r="DZ5" s="211"/>
      <c r="EA5" s="211"/>
      <c r="EB5" s="211"/>
      <c r="EC5" s="211"/>
      <c r="ED5" s="211"/>
      <c r="EE5" s="211"/>
      <c r="EF5" s="211"/>
      <c r="EG5" s="211"/>
      <c r="EH5" s="211"/>
      <c r="EI5" s="211"/>
      <c r="EJ5" s="211"/>
      <c r="EK5" s="211"/>
      <c r="EL5" s="211"/>
      <c r="EM5" s="211"/>
      <c r="EN5" s="211"/>
      <c r="EO5" s="211"/>
      <c r="EP5" s="211"/>
      <c r="EQ5" s="211"/>
      <c r="ER5" s="211"/>
      <c r="ES5" s="211"/>
      <c r="ET5" s="211"/>
      <c r="EU5" s="211"/>
      <c r="EV5" s="211"/>
      <c r="EW5" s="211"/>
      <c r="EX5" s="211"/>
      <c r="EY5" s="211"/>
      <c r="EZ5" s="211"/>
      <c r="FA5" s="211"/>
      <c r="FB5" s="211"/>
      <c r="FC5" s="211"/>
      <c r="FD5" s="211"/>
      <c r="FE5" s="211"/>
      <c r="FF5" s="211"/>
      <c r="FG5" s="211"/>
      <c r="FH5" s="211"/>
      <c r="FI5" s="211"/>
      <c r="FJ5" s="211"/>
      <c r="FK5" s="211"/>
      <c r="FL5" s="211"/>
      <c r="FM5" s="211"/>
      <c r="FN5" s="211"/>
      <c r="FO5" s="211"/>
      <c r="FP5" s="211"/>
      <c r="FQ5" s="211"/>
      <c r="FR5" s="211"/>
      <c r="FS5" s="211"/>
      <c r="FT5" s="211"/>
      <c r="FU5" s="211"/>
      <c r="FV5" s="211"/>
      <c r="FW5" s="211"/>
      <c r="FX5" s="211"/>
      <c r="FY5" s="211"/>
      <c r="FZ5" s="211"/>
      <c r="GA5" s="211"/>
      <c r="GB5" s="211"/>
      <c r="GC5" s="211"/>
      <c r="GD5" s="211"/>
      <c r="GE5" s="211"/>
      <c r="GF5" s="211"/>
      <c r="GG5" s="211"/>
      <c r="GH5" s="211"/>
      <c r="GI5" s="211"/>
      <c r="GJ5" s="211"/>
      <c r="GK5" s="211"/>
      <c r="GL5" s="211"/>
      <c r="GM5" s="211"/>
      <c r="GN5" s="211"/>
      <c r="GO5" s="211"/>
      <c r="GP5" s="211"/>
      <c r="GQ5" s="211"/>
      <c r="GR5" s="211"/>
      <c r="GS5" s="211"/>
      <c r="GT5" s="211"/>
      <c r="GU5" s="211"/>
      <c r="GV5" s="211"/>
      <c r="GW5" s="211"/>
      <c r="GX5" s="211"/>
      <c r="GY5" s="211"/>
      <c r="GZ5" s="211"/>
      <c r="HA5" s="211"/>
      <c r="HB5" s="211"/>
      <c r="HC5" s="211"/>
      <c r="HD5" s="211"/>
      <c r="HE5" s="211"/>
      <c r="HF5" s="211"/>
      <c r="HG5" s="211"/>
      <c r="HH5" s="211"/>
      <c r="HI5" s="211"/>
      <c r="HJ5" s="211"/>
      <c r="HK5" s="211"/>
      <c r="HL5" s="211"/>
      <c r="HM5" s="211"/>
      <c r="HN5" s="211"/>
      <c r="HO5" s="211"/>
      <c r="HP5" s="211"/>
      <c r="HQ5" s="211"/>
      <c r="HR5" s="211"/>
      <c r="HS5" s="211"/>
      <c r="HT5" s="211"/>
      <c r="HU5" s="211"/>
      <c r="HV5" s="211"/>
      <c r="HW5" s="211"/>
      <c r="HX5" s="211"/>
      <c r="HY5" s="211"/>
      <c r="HZ5" s="211"/>
      <c r="IA5" s="211"/>
      <c r="IB5" s="211"/>
      <c r="IC5" s="211"/>
      <c r="ID5" s="211"/>
      <c r="IE5" s="211"/>
      <c r="IF5" s="211"/>
      <c r="IG5" s="211"/>
      <c r="IH5" s="211"/>
      <c r="II5" s="211"/>
      <c r="IJ5" s="211"/>
      <c r="IK5" s="211"/>
      <c r="IL5" s="211"/>
      <c r="IM5" s="211"/>
      <c r="IN5" s="211"/>
      <c r="IO5" s="211"/>
      <c r="IP5" s="211"/>
      <c r="IQ5" s="211"/>
      <c r="IR5" s="211"/>
      <c r="IS5" s="211"/>
      <c r="IT5" s="211"/>
      <c r="IU5" s="211"/>
      <c r="IV5" s="211"/>
    </row>
    <row r="6" spans="1:256" ht="13.9" customHeight="1">
      <c r="A6" s="216" t="s">
        <v>1441</v>
      </c>
      <c r="B6" s="217">
        <f>PI()</f>
        <v>3.1415926535897931</v>
      </c>
      <c r="C6" s="217">
        <f>PI()</f>
        <v>3.1415926535897931</v>
      </c>
      <c r="D6" s="217">
        <f>PI()</f>
        <v>3.1415926535897931</v>
      </c>
      <c r="E6" s="217">
        <f>PI()</f>
        <v>3.1415926535897931</v>
      </c>
      <c r="F6" s="217">
        <f>PI()</f>
        <v>3.1415926535897931</v>
      </c>
      <c r="G6" s="217">
        <f>PI()</f>
        <v>3.1415926535897931</v>
      </c>
      <c r="H6" s="217">
        <f>PI()</f>
        <v>3.1415926535897931</v>
      </c>
      <c r="I6" s="217">
        <f>PI()</f>
        <v>3.1415926535897931</v>
      </c>
      <c r="J6" s="217">
        <f>PI()</f>
        <v>3.1415926535897931</v>
      </c>
      <c r="K6" s="217">
        <f>PI()</f>
        <v>3.1415926535897931</v>
      </c>
      <c r="L6" s="217">
        <f>PI()</f>
        <v>3.1415926535897931</v>
      </c>
      <c r="M6" s="217">
        <f>PI()</f>
        <v>3.1415926535897931</v>
      </c>
      <c r="N6" s="217">
        <f>PI()</f>
        <v>3.1415926535897931</v>
      </c>
      <c r="O6" s="217">
        <f>PI()</f>
        <v>3.1415926535897931</v>
      </c>
      <c r="P6" s="217">
        <f>PI()</f>
        <v>3.1415926535897931</v>
      </c>
      <c r="Q6" s="217">
        <f>PI()</f>
        <v>3.1415926535897931</v>
      </c>
      <c r="R6" s="217">
        <f>PI()</f>
        <v>3.1415926535897931</v>
      </c>
      <c r="S6" s="217">
        <f>PI()</f>
        <v>3.1415926535897931</v>
      </c>
      <c r="T6" s="211"/>
      <c r="U6" s="211"/>
      <c r="V6" s="211"/>
      <c r="W6" s="211"/>
      <c r="X6" s="211"/>
      <c r="Y6" s="211"/>
      <c r="Z6" s="211"/>
      <c r="AA6" s="211"/>
      <c r="AB6" s="211"/>
      <c r="AC6" s="211"/>
      <c r="AD6" s="211"/>
      <c r="AE6" s="211"/>
      <c r="AF6" s="211"/>
      <c r="AG6" s="211"/>
      <c r="AH6" s="211"/>
      <c r="AI6" s="211"/>
      <c r="AJ6" s="211"/>
      <c r="AK6" s="211"/>
      <c r="AL6" s="211"/>
      <c r="AM6" s="211"/>
      <c r="AN6" s="211"/>
      <c r="AO6" s="211"/>
      <c r="AP6" s="211"/>
      <c r="AQ6" s="211"/>
      <c r="AR6" s="211"/>
      <c r="AS6" s="211"/>
      <c r="AT6" s="211"/>
      <c r="AU6" s="211"/>
      <c r="AV6" s="211"/>
      <c r="AW6" s="211"/>
      <c r="AX6" s="211"/>
      <c r="AY6" s="211"/>
      <c r="AZ6" s="211"/>
      <c r="BA6" s="211"/>
      <c r="BB6" s="211"/>
      <c r="BC6" s="211"/>
      <c r="BD6" s="211"/>
      <c r="BE6" s="211"/>
      <c r="BF6" s="211"/>
      <c r="BG6" s="211"/>
      <c r="BH6" s="211"/>
      <c r="BI6" s="211"/>
      <c r="BJ6" s="211"/>
      <c r="BK6" s="211"/>
      <c r="BL6" s="211"/>
      <c r="BM6" s="211"/>
      <c r="BN6" s="211"/>
      <c r="BO6" s="211"/>
      <c r="BP6" s="211"/>
      <c r="BQ6" s="211"/>
      <c r="BR6" s="211"/>
      <c r="BS6" s="211"/>
      <c r="BT6" s="211"/>
      <c r="BU6" s="211"/>
      <c r="BV6" s="211"/>
      <c r="BW6" s="211"/>
      <c r="BX6" s="211"/>
      <c r="BY6" s="211"/>
      <c r="BZ6" s="211"/>
      <c r="CA6" s="211"/>
      <c r="CB6" s="211"/>
      <c r="CC6" s="211"/>
      <c r="CD6" s="211"/>
      <c r="CE6" s="211"/>
      <c r="CF6" s="211"/>
      <c r="CG6" s="211"/>
      <c r="CH6" s="211"/>
      <c r="CI6" s="211"/>
      <c r="CJ6" s="211"/>
      <c r="CK6" s="211"/>
      <c r="CL6" s="211"/>
      <c r="CM6" s="211"/>
      <c r="CN6" s="211"/>
      <c r="CO6" s="211"/>
      <c r="CP6" s="211"/>
      <c r="CQ6" s="211"/>
      <c r="CR6" s="211"/>
      <c r="CS6" s="211"/>
      <c r="CT6" s="211"/>
      <c r="CU6" s="211"/>
      <c r="CV6" s="211"/>
      <c r="CW6" s="211"/>
      <c r="CX6" s="211"/>
      <c r="CY6" s="211"/>
      <c r="CZ6" s="211"/>
      <c r="DA6" s="211"/>
      <c r="DB6" s="211"/>
      <c r="DC6" s="211"/>
      <c r="DD6" s="211"/>
      <c r="DE6" s="211"/>
      <c r="DF6" s="211"/>
      <c r="DG6" s="211"/>
      <c r="DH6" s="211"/>
      <c r="DI6" s="211"/>
      <c r="DJ6" s="211"/>
      <c r="DK6" s="211"/>
      <c r="DL6" s="211"/>
      <c r="DM6" s="211"/>
      <c r="DN6" s="211"/>
      <c r="DO6" s="211"/>
      <c r="DP6" s="211"/>
      <c r="DQ6" s="211"/>
      <c r="DR6" s="211"/>
      <c r="DS6" s="211"/>
      <c r="DT6" s="211"/>
      <c r="DU6" s="211"/>
      <c r="DV6" s="211"/>
      <c r="DW6" s="211"/>
      <c r="DX6" s="211"/>
      <c r="DY6" s="211"/>
      <c r="DZ6" s="211"/>
      <c r="EA6" s="211"/>
      <c r="EB6" s="211"/>
      <c r="EC6" s="211"/>
      <c r="ED6" s="211"/>
      <c r="EE6" s="211"/>
      <c r="EF6" s="211"/>
      <c r="EG6" s="211"/>
      <c r="EH6" s="211"/>
      <c r="EI6" s="211"/>
      <c r="EJ6" s="211"/>
      <c r="EK6" s="211"/>
      <c r="EL6" s="211"/>
      <c r="EM6" s="211"/>
      <c r="EN6" s="211"/>
      <c r="EO6" s="211"/>
      <c r="EP6" s="211"/>
      <c r="EQ6" s="211"/>
      <c r="ER6" s="211"/>
      <c r="ES6" s="211"/>
      <c r="ET6" s="211"/>
      <c r="EU6" s="211"/>
      <c r="EV6" s="211"/>
      <c r="EW6" s="211"/>
      <c r="EX6" s="211"/>
      <c r="EY6" s="211"/>
      <c r="EZ6" s="211"/>
      <c r="FA6" s="211"/>
      <c r="FB6" s="211"/>
      <c r="FC6" s="211"/>
      <c r="FD6" s="211"/>
      <c r="FE6" s="211"/>
      <c r="FF6" s="211"/>
      <c r="FG6" s="211"/>
      <c r="FH6" s="211"/>
      <c r="FI6" s="211"/>
      <c r="FJ6" s="211"/>
      <c r="FK6" s="211"/>
      <c r="FL6" s="211"/>
      <c r="FM6" s="211"/>
      <c r="FN6" s="211"/>
      <c r="FO6" s="211"/>
      <c r="FP6" s="211"/>
      <c r="FQ6" s="211"/>
      <c r="FR6" s="211"/>
      <c r="FS6" s="211"/>
      <c r="FT6" s="211"/>
      <c r="FU6" s="211"/>
      <c r="FV6" s="211"/>
      <c r="FW6" s="211"/>
      <c r="FX6" s="211"/>
      <c r="FY6" s="211"/>
      <c r="FZ6" s="211"/>
      <c r="GA6" s="211"/>
      <c r="GB6" s="211"/>
      <c r="GC6" s="211"/>
      <c r="GD6" s="211"/>
      <c r="GE6" s="211"/>
      <c r="GF6" s="211"/>
      <c r="GG6" s="211"/>
      <c r="GH6" s="211"/>
      <c r="GI6" s="211"/>
      <c r="GJ6" s="211"/>
      <c r="GK6" s="211"/>
      <c r="GL6" s="211"/>
      <c r="GM6" s="211"/>
      <c r="GN6" s="211"/>
      <c r="GO6" s="211"/>
      <c r="GP6" s="211"/>
      <c r="GQ6" s="211"/>
      <c r="GR6" s="211"/>
      <c r="GS6" s="211"/>
      <c r="GT6" s="211"/>
      <c r="GU6" s="211"/>
      <c r="GV6" s="211"/>
      <c r="GW6" s="211"/>
      <c r="GX6" s="211"/>
      <c r="GY6" s="211"/>
      <c r="GZ6" s="211"/>
      <c r="HA6" s="211"/>
      <c r="HB6" s="211"/>
      <c r="HC6" s="211"/>
      <c r="HD6" s="211"/>
      <c r="HE6" s="211"/>
      <c r="HF6" s="211"/>
      <c r="HG6" s="211"/>
      <c r="HH6" s="211"/>
      <c r="HI6" s="211"/>
      <c r="HJ6" s="211"/>
      <c r="HK6" s="211"/>
      <c r="HL6" s="211"/>
      <c r="HM6" s="211"/>
      <c r="HN6" s="211"/>
      <c r="HO6" s="211"/>
      <c r="HP6" s="211"/>
      <c r="HQ6" s="211"/>
      <c r="HR6" s="211"/>
      <c r="HS6" s="211"/>
      <c r="HT6" s="211"/>
      <c r="HU6" s="211"/>
      <c r="HV6" s="211"/>
      <c r="HW6" s="211"/>
      <c r="HX6" s="211"/>
      <c r="HY6" s="211"/>
      <c r="HZ6" s="211"/>
      <c r="IA6" s="211"/>
      <c r="IB6" s="211"/>
      <c r="IC6" s="211"/>
      <c r="ID6" s="211"/>
      <c r="IE6" s="211"/>
      <c r="IF6" s="211"/>
      <c r="IG6" s="211"/>
      <c r="IH6" s="211"/>
      <c r="II6" s="211"/>
      <c r="IJ6" s="211"/>
      <c r="IK6" s="211"/>
      <c r="IL6" s="211"/>
      <c r="IM6" s="211"/>
      <c r="IN6" s="211"/>
      <c r="IO6" s="211"/>
      <c r="IP6" s="211"/>
      <c r="IQ6" s="211"/>
      <c r="IR6" s="211"/>
      <c r="IS6" s="211"/>
      <c r="IT6" s="211"/>
      <c r="IU6" s="211"/>
      <c r="IV6" s="211"/>
    </row>
    <row r="7" spans="1:256" ht="13.9" customHeight="1">
      <c r="A7" s="218" t="s">
        <v>1442</v>
      </c>
      <c r="B7" s="219">
        <v>2</v>
      </c>
      <c r="C7" s="219">
        <v>2</v>
      </c>
      <c r="D7" s="219">
        <v>3</v>
      </c>
      <c r="E7" s="219">
        <v>3</v>
      </c>
      <c r="F7" s="219">
        <v>3</v>
      </c>
      <c r="G7" s="219">
        <v>4</v>
      </c>
      <c r="H7" s="219">
        <v>5</v>
      </c>
      <c r="I7" s="219">
        <v>6</v>
      </c>
      <c r="J7" s="219">
        <v>6</v>
      </c>
      <c r="K7" s="219">
        <v>7</v>
      </c>
      <c r="L7" s="219">
        <v>8</v>
      </c>
      <c r="M7" s="219">
        <v>9</v>
      </c>
      <c r="N7" s="219">
        <v>10</v>
      </c>
      <c r="O7" s="219">
        <v>11</v>
      </c>
      <c r="P7" s="219">
        <v>12</v>
      </c>
      <c r="Q7" s="219">
        <v>12</v>
      </c>
      <c r="R7" s="219">
        <v>13</v>
      </c>
      <c r="S7" s="219">
        <v>14</v>
      </c>
      <c r="T7" s="211"/>
      <c r="U7" s="211"/>
      <c r="V7" s="211"/>
      <c r="W7" s="211"/>
      <c r="X7" s="211"/>
      <c r="Y7" s="211"/>
      <c r="Z7" s="211"/>
      <c r="AA7" s="211"/>
      <c r="AB7" s="211"/>
      <c r="AC7" s="211"/>
      <c r="AD7" s="211"/>
      <c r="AE7" s="211"/>
      <c r="AF7" s="211"/>
      <c r="AG7" s="211"/>
      <c r="AH7" s="211"/>
      <c r="AI7" s="211"/>
      <c r="AJ7" s="211"/>
      <c r="AK7" s="211"/>
      <c r="AL7" s="211"/>
      <c r="AM7" s="211"/>
      <c r="AN7" s="211"/>
      <c r="AO7" s="211"/>
      <c r="AP7" s="211"/>
      <c r="AQ7" s="211"/>
      <c r="AR7" s="211"/>
      <c r="AS7" s="211"/>
      <c r="AT7" s="211"/>
      <c r="AU7" s="211"/>
      <c r="AV7" s="211"/>
      <c r="AW7" s="211"/>
      <c r="AX7" s="211"/>
      <c r="AY7" s="211"/>
      <c r="AZ7" s="211"/>
      <c r="BA7" s="211"/>
      <c r="BB7" s="211"/>
      <c r="BC7" s="211"/>
      <c r="BD7" s="211"/>
      <c r="BE7" s="211"/>
      <c r="BF7" s="211"/>
      <c r="BG7" s="211"/>
      <c r="BH7" s="211"/>
      <c r="BI7" s="211"/>
      <c r="BJ7" s="211"/>
      <c r="BK7" s="211"/>
      <c r="BL7" s="211"/>
      <c r="BM7" s="211"/>
      <c r="BN7" s="211"/>
      <c r="BO7" s="211"/>
      <c r="BP7" s="211"/>
      <c r="BQ7" s="211"/>
      <c r="BR7" s="211"/>
      <c r="BS7" s="211"/>
      <c r="BT7" s="211"/>
      <c r="BU7" s="211"/>
      <c r="BV7" s="211"/>
      <c r="BW7" s="211"/>
      <c r="BX7" s="211"/>
      <c r="BY7" s="211"/>
      <c r="BZ7" s="211"/>
      <c r="CA7" s="211"/>
      <c r="CB7" s="211"/>
      <c r="CC7" s="211"/>
      <c r="CD7" s="211"/>
      <c r="CE7" s="211"/>
      <c r="CF7" s="211"/>
      <c r="CG7" s="211"/>
      <c r="CH7" s="211"/>
      <c r="CI7" s="211"/>
      <c r="CJ7" s="211"/>
      <c r="CK7" s="211"/>
      <c r="CL7" s="211"/>
      <c r="CM7" s="211"/>
      <c r="CN7" s="211"/>
      <c r="CO7" s="211"/>
      <c r="CP7" s="211"/>
      <c r="CQ7" s="211"/>
      <c r="CR7" s="211"/>
      <c r="CS7" s="211"/>
      <c r="CT7" s="211"/>
      <c r="CU7" s="211"/>
      <c r="CV7" s="211"/>
      <c r="CW7" s="211"/>
      <c r="CX7" s="211"/>
      <c r="CY7" s="211"/>
      <c r="CZ7" s="211"/>
      <c r="DA7" s="211"/>
      <c r="DB7" s="211"/>
      <c r="DC7" s="211"/>
      <c r="DD7" s="211"/>
      <c r="DE7" s="211"/>
      <c r="DF7" s="211"/>
      <c r="DG7" s="211"/>
      <c r="DH7" s="211"/>
      <c r="DI7" s="211"/>
      <c r="DJ7" s="211"/>
      <c r="DK7" s="211"/>
      <c r="DL7" s="211"/>
      <c r="DM7" s="211"/>
      <c r="DN7" s="211"/>
      <c r="DO7" s="211"/>
      <c r="DP7" s="211"/>
      <c r="DQ7" s="211"/>
      <c r="DR7" s="211"/>
      <c r="DS7" s="211"/>
      <c r="DT7" s="211"/>
      <c r="DU7" s="211"/>
      <c r="DV7" s="211"/>
      <c r="DW7" s="211"/>
      <c r="DX7" s="211"/>
      <c r="DY7" s="211"/>
      <c r="DZ7" s="211"/>
      <c r="EA7" s="211"/>
      <c r="EB7" s="211"/>
      <c r="EC7" s="211"/>
      <c r="ED7" s="211"/>
      <c r="EE7" s="211"/>
      <c r="EF7" s="211"/>
      <c r="EG7" s="211"/>
      <c r="EH7" s="211"/>
      <c r="EI7" s="211"/>
      <c r="EJ7" s="211"/>
      <c r="EK7" s="211"/>
      <c r="EL7" s="211"/>
      <c r="EM7" s="211"/>
      <c r="EN7" s="211"/>
      <c r="EO7" s="211"/>
      <c r="EP7" s="211"/>
      <c r="EQ7" s="211"/>
      <c r="ER7" s="211"/>
      <c r="ES7" s="211"/>
      <c r="ET7" s="211"/>
      <c r="EU7" s="211"/>
      <c r="EV7" s="211"/>
      <c r="EW7" s="211"/>
      <c r="EX7" s="211"/>
      <c r="EY7" s="211"/>
      <c r="EZ7" s="211"/>
      <c r="FA7" s="211"/>
      <c r="FB7" s="211"/>
      <c r="FC7" s="211"/>
      <c r="FD7" s="211"/>
      <c r="FE7" s="211"/>
      <c r="FF7" s="211"/>
      <c r="FG7" s="211"/>
      <c r="FH7" s="211"/>
      <c r="FI7" s="211"/>
      <c r="FJ7" s="211"/>
      <c r="FK7" s="211"/>
      <c r="FL7" s="211"/>
      <c r="FM7" s="211"/>
      <c r="FN7" s="211"/>
      <c r="FO7" s="211"/>
      <c r="FP7" s="211"/>
      <c r="FQ7" s="211"/>
      <c r="FR7" s="211"/>
      <c r="FS7" s="211"/>
      <c r="FT7" s="211"/>
      <c r="FU7" s="211"/>
      <c r="FV7" s="211"/>
      <c r="FW7" s="211"/>
      <c r="FX7" s="211"/>
      <c r="FY7" s="211"/>
      <c r="FZ7" s="211"/>
      <c r="GA7" s="211"/>
      <c r="GB7" s="211"/>
      <c r="GC7" s="211"/>
      <c r="GD7" s="211"/>
      <c r="GE7" s="211"/>
      <c r="GF7" s="211"/>
      <c r="GG7" s="211"/>
      <c r="GH7" s="211"/>
      <c r="GI7" s="211"/>
      <c r="GJ7" s="211"/>
      <c r="GK7" s="211"/>
      <c r="GL7" s="211"/>
      <c r="GM7" s="211"/>
      <c r="GN7" s="211"/>
      <c r="GO7" s="211"/>
      <c r="GP7" s="211"/>
      <c r="GQ7" s="211"/>
      <c r="GR7" s="211"/>
      <c r="GS7" s="211"/>
      <c r="GT7" s="211"/>
      <c r="GU7" s="211"/>
      <c r="GV7" s="211"/>
      <c r="GW7" s="211"/>
      <c r="GX7" s="211"/>
      <c r="GY7" s="211"/>
      <c r="GZ7" s="211"/>
      <c r="HA7" s="211"/>
      <c r="HB7" s="211"/>
      <c r="HC7" s="211"/>
      <c r="HD7" s="211"/>
      <c r="HE7" s="211"/>
      <c r="HF7" s="211"/>
      <c r="HG7" s="211"/>
      <c r="HH7" s="211"/>
      <c r="HI7" s="211"/>
      <c r="HJ7" s="211"/>
      <c r="HK7" s="211"/>
      <c r="HL7" s="211"/>
      <c r="HM7" s="211"/>
      <c r="HN7" s="211"/>
      <c r="HO7" s="211"/>
      <c r="HP7" s="211"/>
      <c r="HQ7" s="211"/>
      <c r="HR7" s="211"/>
      <c r="HS7" s="211"/>
      <c r="HT7" s="211"/>
      <c r="HU7" s="211"/>
      <c r="HV7" s="211"/>
      <c r="HW7" s="211"/>
      <c r="HX7" s="211"/>
      <c r="HY7" s="211"/>
      <c r="HZ7" s="211"/>
      <c r="IA7" s="211"/>
      <c r="IB7" s="211"/>
      <c r="IC7" s="211"/>
      <c r="ID7" s="211"/>
      <c r="IE7" s="211"/>
      <c r="IF7" s="211"/>
      <c r="IG7" s="211"/>
      <c r="IH7" s="211"/>
      <c r="II7" s="211"/>
      <c r="IJ7" s="211"/>
      <c r="IK7" s="211"/>
      <c r="IL7" s="211"/>
      <c r="IM7" s="211"/>
      <c r="IN7" s="211"/>
      <c r="IO7" s="211"/>
      <c r="IP7" s="211"/>
      <c r="IQ7" s="211"/>
      <c r="IR7" s="211"/>
      <c r="IS7" s="211"/>
      <c r="IT7" s="211"/>
      <c r="IU7" s="211"/>
      <c r="IV7" s="211"/>
    </row>
    <row r="8" spans="1:256" ht="13.9" customHeight="1">
      <c r="A8" s="218" t="s">
        <v>1443</v>
      </c>
      <c r="B8" s="219">
        <v>0.4</v>
      </c>
      <c r="C8" s="219">
        <v>0.8</v>
      </c>
      <c r="D8" s="219">
        <v>1.3</v>
      </c>
      <c r="E8" s="219">
        <v>1.5</v>
      </c>
      <c r="F8" s="219">
        <v>2</v>
      </c>
      <c r="G8" s="219">
        <v>2</v>
      </c>
      <c r="H8" s="219">
        <v>2</v>
      </c>
      <c r="I8" s="219">
        <v>2.5</v>
      </c>
      <c r="J8" s="219">
        <v>2.5</v>
      </c>
      <c r="K8" s="219">
        <v>3</v>
      </c>
      <c r="L8" s="219">
        <v>3</v>
      </c>
      <c r="M8" s="219">
        <v>3</v>
      </c>
      <c r="N8" s="219">
        <v>3.5</v>
      </c>
      <c r="O8" s="219">
        <v>3.5</v>
      </c>
      <c r="P8" s="219">
        <v>4</v>
      </c>
      <c r="Q8" s="219">
        <v>4</v>
      </c>
      <c r="R8" s="219">
        <v>4</v>
      </c>
      <c r="S8" s="219">
        <v>4.5</v>
      </c>
      <c r="T8" s="211"/>
      <c r="U8" s="211"/>
      <c r="V8" s="211"/>
      <c r="W8" s="211"/>
      <c r="X8" s="211"/>
      <c r="Y8" s="211"/>
      <c r="Z8" s="211"/>
      <c r="AA8" s="211"/>
      <c r="AB8" s="211"/>
      <c r="AC8" s="211"/>
      <c r="AD8" s="211"/>
      <c r="AE8" s="211"/>
      <c r="AF8" s="211"/>
      <c r="AG8" s="211"/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11"/>
      <c r="BB8" s="211"/>
      <c r="BC8" s="211"/>
      <c r="BD8" s="211"/>
      <c r="BE8" s="211"/>
      <c r="BF8" s="211"/>
      <c r="BG8" s="211"/>
      <c r="BH8" s="211"/>
      <c r="BI8" s="211"/>
      <c r="BJ8" s="211"/>
      <c r="BK8" s="211"/>
      <c r="BL8" s="211"/>
      <c r="BM8" s="211"/>
      <c r="BN8" s="211"/>
      <c r="BO8" s="211"/>
      <c r="BP8" s="211"/>
      <c r="BQ8" s="211"/>
      <c r="BR8" s="211"/>
      <c r="BS8" s="211"/>
      <c r="BT8" s="211"/>
      <c r="BU8" s="211"/>
      <c r="BV8" s="211"/>
      <c r="BW8" s="211"/>
      <c r="BX8" s="211"/>
      <c r="BY8" s="211"/>
      <c r="BZ8" s="211"/>
      <c r="CA8" s="211"/>
      <c r="CB8" s="211"/>
      <c r="CC8" s="211"/>
      <c r="CD8" s="211"/>
      <c r="CE8" s="211"/>
      <c r="CF8" s="211"/>
      <c r="CG8" s="211"/>
      <c r="CH8" s="211"/>
      <c r="CI8" s="211"/>
      <c r="CJ8" s="211"/>
      <c r="CK8" s="211"/>
      <c r="CL8" s="211"/>
      <c r="CM8" s="211"/>
      <c r="CN8" s="211"/>
      <c r="CO8" s="211"/>
      <c r="CP8" s="211"/>
      <c r="CQ8" s="211"/>
      <c r="CR8" s="211"/>
      <c r="CS8" s="211"/>
      <c r="CT8" s="211"/>
      <c r="CU8" s="211"/>
      <c r="CV8" s="211"/>
      <c r="CW8" s="211"/>
      <c r="CX8" s="211"/>
      <c r="CY8" s="211"/>
      <c r="CZ8" s="211"/>
      <c r="DA8" s="211"/>
      <c r="DB8" s="211"/>
      <c r="DC8" s="211"/>
      <c r="DD8" s="211"/>
      <c r="DE8" s="211"/>
      <c r="DF8" s="211"/>
      <c r="DG8" s="211"/>
      <c r="DH8" s="211"/>
      <c r="DI8" s="211"/>
      <c r="DJ8" s="211"/>
      <c r="DK8" s="211"/>
      <c r="DL8" s="211"/>
      <c r="DM8" s="211"/>
      <c r="DN8" s="211"/>
      <c r="DO8" s="211"/>
      <c r="DP8" s="211"/>
      <c r="DQ8" s="211"/>
      <c r="DR8" s="211"/>
      <c r="DS8" s="211"/>
      <c r="DT8" s="211"/>
      <c r="DU8" s="211"/>
      <c r="DV8" s="211"/>
      <c r="DW8" s="211"/>
      <c r="DX8" s="211"/>
      <c r="DY8" s="211"/>
      <c r="DZ8" s="211"/>
      <c r="EA8" s="211"/>
      <c r="EB8" s="211"/>
      <c r="EC8" s="211"/>
      <c r="ED8" s="211"/>
      <c r="EE8" s="211"/>
      <c r="EF8" s="211"/>
      <c r="EG8" s="211"/>
      <c r="EH8" s="211"/>
      <c r="EI8" s="211"/>
      <c r="EJ8" s="211"/>
      <c r="EK8" s="211"/>
      <c r="EL8" s="211"/>
      <c r="EM8" s="211"/>
      <c r="EN8" s="211"/>
      <c r="EO8" s="211"/>
      <c r="EP8" s="211"/>
      <c r="EQ8" s="211"/>
      <c r="ER8" s="211"/>
      <c r="ES8" s="211"/>
      <c r="ET8" s="211"/>
      <c r="EU8" s="211"/>
      <c r="EV8" s="211"/>
      <c r="EW8" s="211"/>
      <c r="EX8" s="211"/>
      <c r="EY8" s="211"/>
      <c r="EZ8" s="211"/>
      <c r="FA8" s="211"/>
      <c r="FB8" s="211"/>
      <c r="FC8" s="211"/>
      <c r="FD8" s="211"/>
      <c r="FE8" s="211"/>
      <c r="FF8" s="211"/>
      <c r="FG8" s="211"/>
      <c r="FH8" s="211"/>
      <c r="FI8" s="211"/>
      <c r="FJ8" s="211"/>
      <c r="FK8" s="211"/>
      <c r="FL8" s="211"/>
      <c r="FM8" s="211"/>
      <c r="FN8" s="211"/>
      <c r="FO8" s="211"/>
      <c r="FP8" s="211"/>
      <c r="FQ8" s="211"/>
      <c r="FR8" s="211"/>
      <c r="FS8" s="211"/>
      <c r="FT8" s="211"/>
      <c r="FU8" s="211"/>
      <c r="FV8" s="211"/>
      <c r="FW8" s="211"/>
      <c r="FX8" s="211"/>
      <c r="FY8" s="211"/>
      <c r="FZ8" s="211"/>
      <c r="GA8" s="211"/>
      <c r="GB8" s="211"/>
      <c r="GC8" s="211"/>
      <c r="GD8" s="211"/>
      <c r="GE8" s="211"/>
      <c r="GF8" s="211"/>
      <c r="GG8" s="211"/>
      <c r="GH8" s="211"/>
      <c r="GI8" s="211"/>
      <c r="GJ8" s="211"/>
      <c r="GK8" s="211"/>
      <c r="GL8" s="211"/>
      <c r="GM8" s="211"/>
      <c r="GN8" s="211"/>
      <c r="GO8" s="211"/>
      <c r="GP8" s="211"/>
      <c r="GQ8" s="211"/>
      <c r="GR8" s="211"/>
      <c r="GS8" s="211"/>
      <c r="GT8" s="211"/>
      <c r="GU8" s="211"/>
      <c r="GV8" s="211"/>
      <c r="GW8" s="211"/>
      <c r="GX8" s="211"/>
      <c r="GY8" s="211"/>
      <c r="GZ8" s="211"/>
      <c r="HA8" s="211"/>
      <c r="HB8" s="211"/>
      <c r="HC8" s="211"/>
      <c r="HD8" s="211"/>
      <c r="HE8" s="211"/>
      <c r="HF8" s="211"/>
      <c r="HG8" s="211"/>
      <c r="HH8" s="211"/>
      <c r="HI8" s="211"/>
      <c r="HJ8" s="211"/>
      <c r="HK8" s="211"/>
      <c r="HL8" s="211"/>
      <c r="HM8" s="211"/>
      <c r="HN8" s="211"/>
      <c r="HO8" s="211"/>
      <c r="HP8" s="211"/>
      <c r="HQ8" s="211"/>
      <c r="HR8" s="211"/>
      <c r="HS8" s="211"/>
      <c r="HT8" s="211"/>
      <c r="HU8" s="211"/>
      <c r="HV8" s="211"/>
      <c r="HW8" s="211"/>
      <c r="HX8" s="211"/>
      <c r="HY8" s="211"/>
      <c r="HZ8" s="211"/>
      <c r="IA8" s="211"/>
      <c r="IB8" s="211"/>
      <c r="IC8" s="211"/>
      <c r="ID8" s="211"/>
      <c r="IE8" s="211"/>
      <c r="IF8" s="211"/>
      <c r="IG8" s="211"/>
      <c r="IH8" s="211"/>
      <c r="II8" s="211"/>
      <c r="IJ8" s="211"/>
      <c r="IK8" s="211"/>
      <c r="IL8" s="211"/>
      <c r="IM8" s="211"/>
      <c r="IN8" s="211"/>
      <c r="IO8" s="211"/>
      <c r="IP8" s="211"/>
      <c r="IQ8" s="211"/>
      <c r="IR8" s="211"/>
      <c r="IS8" s="211"/>
      <c r="IT8" s="211"/>
      <c r="IU8" s="211"/>
      <c r="IV8" s="211"/>
    </row>
    <row r="9" spans="1:256" ht="13.9" customHeight="1">
      <c r="A9" s="216" t="s">
        <v>1444</v>
      </c>
      <c r="B9" s="220">
        <v>1250</v>
      </c>
      <c r="C9" s="220">
        <v>1250</v>
      </c>
      <c r="D9" s="220">
        <v>1250</v>
      </c>
      <c r="E9" s="220">
        <v>1250</v>
      </c>
      <c r="F9" s="220">
        <v>1250</v>
      </c>
      <c r="G9" s="220">
        <v>1250</v>
      </c>
      <c r="H9" s="220">
        <v>1250</v>
      </c>
      <c r="I9" s="220">
        <v>1250</v>
      </c>
      <c r="J9" s="220">
        <v>1250</v>
      </c>
      <c r="K9" s="220">
        <v>1250</v>
      </c>
      <c r="L9" s="220">
        <v>1250</v>
      </c>
      <c r="M9" s="220">
        <v>1250</v>
      </c>
      <c r="N9" s="220">
        <v>1250</v>
      </c>
      <c r="O9" s="220">
        <v>1250</v>
      </c>
      <c r="P9" s="220">
        <v>1250</v>
      </c>
      <c r="Q9" s="220">
        <v>1250</v>
      </c>
      <c r="R9" s="220">
        <v>1250</v>
      </c>
      <c r="S9" s="220">
        <v>1250</v>
      </c>
      <c r="T9" s="211"/>
      <c r="U9" s="211"/>
      <c r="V9" s="211"/>
      <c r="W9" s="211"/>
      <c r="X9" s="211"/>
      <c r="Y9" s="211"/>
      <c r="Z9" s="211"/>
      <c r="AA9" s="211"/>
      <c r="AB9" s="211"/>
      <c r="AC9" s="211"/>
      <c r="AD9" s="211"/>
      <c r="AE9" s="211"/>
      <c r="AF9" s="211"/>
      <c r="AG9" s="211"/>
      <c r="AH9" s="211"/>
      <c r="AI9" s="211"/>
      <c r="AJ9" s="211"/>
      <c r="AK9" s="211"/>
      <c r="AL9" s="211"/>
      <c r="AM9" s="211"/>
      <c r="AN9" s="211"/>
      <c r="AO9" s="211"/>
      <c r="AP9" s="211"/>
      <c r="AQ9" s="211"/>
      <c r="AR9" s="211"/>
      <c r="AS9" s="211"/>
      <c r="AT9" s="211"/>
      <c r="AU9" s="211"/>
      <c r="AV9" s="211"/>
      <c r="AW9" s="211"/>
      <c r="AX9" s="211"/>
      <c r="AY9" s="211"/>
      <c r="AZ9" s="211"/>
      <c r="BA9" s="211"/>
      <c r="BB9" s="211"/>
      <c r="BC9" s="211"/>
      <c r="BD9" s="211"/>
      <c r="BE9" s="211"/>
      <c r="BF9" s="211"/>
      <c r="BG9" s="211"/>
      <c r="BH9" s="211"/>
      <c r="BI9" s="211"/>
      <c r="BJ9" s="211"/>
      <c r="BK9" s="211"/>
      <c r="BL9" s="211"/>
      <c r="BM9" s="211"/>
      <c r="BN9" s="211"/>
      <c r="BO9" s="211"/>
      <c r="BP9" s="211"/>
      <c r="BQ9" s="211"/>
      <c r="BR9" s="211"/>
      <c r="BS9" s="211"/>
      <c r="BT9" s="211"/>
      <c r="BU9" s="211"/>
      <c r="BV9" s="211"/>
      <c r="BW9" s="211"/>
      <c r="BX9" s="211"/>
      <c r="BY9" s="211"/>
      <c r="BZ9" s="211"/>
      <c r="CA9" s="211"/>
      <c r="CB9" s="211"/>
      <c r="CC9" s="211"/>
      <c r="CD9" s="211"/>
      <c r="CE9" s="211"/>
      <c r="CF9" s="211"/>
      <c r="CG9" s="211"/>
      <c r="CH9" s="211"/>
      <c r="CI9" s="211"/>
      <c r="CJ9" s="211"/>
      <c r="CK9" s="211"/>
      <c r="CL9" s="211"/>
      <c r="CM9" s="211"/>
      <c r="CN9" s="211"/>
      <c r="CO9" s="211"/>
      <c r="CP9" s="211"/>
      <c r="CQ9" s="211"/>
      <c r="CR9" s="211"/>
      <c r="CS9" s="211"/>
      <c r="CT9" s="211"/>
      <c r="CU9" s="211"/>
      <c r="CV9" s="211"/>
      <c r="CW9" s="211"/>
      <c r="CX9" s="211"/>
      <c r="CY9" s="211"/>
      <c r="CZ9" s="211"/>
      <c r="DA9" s="211"/>
      <c r="DB9" s="211"/>
      <c r="DC9" s="211"/>
      <c r="DD9" s="211"/>
      <c r="DE9" s="211"/>
      <c r="DF9" s="211"/>
      <c r="DG9" s="211"/>
      <c r="DH9" s="211"/>
      <c r="DI9" s="211"/>
      <c r="DJ9" s="211"/>
      <c r="DK9" s="211"/>
      <c r="DL9" s="211"/>
      <c r="DM9" s="211"/>
      <c r="DN9" s="211"/>
      <c r="DO9" s="211"/>
      <c r="DP9" s="211"/>
      <c r="DQ9" s="211"/>
      <c r="DR9" s="211"/>
      <c r="DS9" s="211"/>
      <c r="DT9" s="211"/>
      <c r="DU9" s="211"/>
      <c r="DV9" s="211"/>
      <c r="DW9" s="211"/>
      <c r="DX9" s="211"/>
      <c r="DY9" s="211"/>
      <c r="DZ9" s="211"/>
      <c r="EA9" s="211"/>
      <c r="EB9" s="211"/>
      <c r="EC9" s="211"/>
      <c r="ED9" s="211"/>
      <c r="EE9" s="211"/>
      <c r="EF9" s="211"/>
      <c r="EG9" s="211"/>
      <c r="EH9" s="211"/>
      <c r="EI9" s="211"/>
      <c r="EJ9" s="211"/>
      <c r="EK9" s="211"/>
      <c r="EL9" s="211"/>
      <c r="EM9" s="211"/>
      <c r="EN9" s="211"/>
      <c r="EO9" s="211"/>
      <c r="EP9" s="211"/>
      <c r="EQ9" s="211"/>
      <c r="ER9" s="211"/>
      <c r="ES9" s="211"/>
      <c r="ET9" s="211"/>
      <c r="EU9" s="211"/>
      <c r="EV9" s="211"/>
      <c r="EW9" s="211"/>
      <c r="EX9" s="211"/>
      <c r="EY9" s="211"/>
      <c r="EZ9" s="211"/>
      <c r="FA9" s="211"/>
      <c r="FB9" s="211"/>
      <c r="FC9" s="211"/>
      <c r="FD9" s="211"/>
      <c r="FE9" s="211"/>
      <c r="FF9" s="211"/>
      <c r="FG9" s="211"/>
      <c r="FH9" s="211"/>
      <c r="FI9" s="211"/>
      <c r="FJ9" s="211"/>
      <c r="FK9" s="211"/>
      <c r="FL9" s="211"/>
      <c r="FM9" s="211"/>
      <c r="FN9" s="211"/>
      <c r="FO9" s="211"/>
      <c r="FP9" s="211"/>
      <c r="FQ9" s="211"/>
      <c r="FR9" s="211"/>
      <c r="FS9" s="211"/>
      <c r="FT9" s="211"/>
      <c r="FU9" s="211"/>
      <c r="FV9" s="211"/>
      <c r="FW9" s="211"/>
      <c r="FX9" s="211"/>
      <c r="FY9" s="211"/>
      <c r="FZ9" s="211"/>
      <c r="GA9" s="211"/>
      <c r="GB9" s="211"/>
      <c r="GC9" s="211"/>
      <c r="GD9" s="211"/>
      <c r="GE9" s="211"/>
      <c r="GF9" s="211"/>
      <c r="GG9" s="211"/>
      <c r="GH9" s="211"/>
      <c r="GI9" s="211"/>
      <c r="GJ9" s="211"/>
      <c r="GK9" s="211"/>
      <c r="GL9" s="211"/>
      <c r="GM9" s="211"/>
      <c r="GN9" s="211"/>
      <c r="GO9" s="211"/>
      <c r="GP9" s="211"/>
      <c r="GQ9" s="211"/>
      <c r="GR9" s="211"/>
      <c r="GS9" s="211"/>
      <c r="GT9" s="211"/>
      <c r="GU9" s="211"/>
      <c r="GV9" s="211"/>
      <c r="GW9" s="211"/>
      <c r="GX9" s="211"/>
      <c r="GY9" s="211"/>
      <c r="GZ9" s="211"/>
      <c r="HA9" s="211"/>
      <c r="HB9" s="211"/>
      <c r="HC9" s="211"/>
      <c r="HD9" s="211"/>
      <c r="HE9" s="211"/>
      <c r="HF9" s="211"/>
      <c r="HG9" s="211"/>
      <c r="HH9" s="211"/>
      <c r="HI9" s="211"/>
      <c r="HJ9" s="211"/>
      <c r="HK9" s="211"/>
      <c r="HL9" s="211"/>
      <c r="HM9" s="211"/>
      <c r="HN9" s="211"/>
      <c r="HO9" s="211"/>
      <c r="HP9" s="211"/>
      <c r="HQ9" s="211"/>
      <c r="HR9" s="211"/>
      <c r="HS9" s="211"/>
      <c r="HT9" s="211"/>
      <c r="HU9" s="211"/>
      <c r="HV9" s="211"/>
      <c r="HW9" s="211"/>
      <c r="HX9" s="211"/>
      <c r="HY9" s="211"/>
      <c r="HZ9" s="211"/>
      <c r="IA9" s="211"/>
      <c r="IB9" s="211"/>
      <c r="IC9" s="211"/>
      <c r="ID9" s="211"/>
      <c r="IE9" s="211"/>
      <c r="IF9" s="211"/>
      <c r="IG9" s="211"/>
      <c r="IH9" s="211"/>
      <c r="II9" s="211"/>
      <c r="IJ9" s="211"/>
      <c r="IK9" s="211"/>
      <c r="IL9" s="211"/>
      <c r="IM9" s="211"/>
      <c r="IN9" s="211"/>
      <c r="IO9" s="211"/>
      <c r="IP9" s="211"/>
      <c r="IQ9" s="211"/>
      <c r="IR9" s="211"/>
      <c r="IS9" s="211"/>
      <c r="IT9" s="211"/>
      <c r="IU9" s="211"/>
      <c r="IV9" s="211"/>
    </row>
    <row r="10" spans="1:256" ht="13.9" customHeight="1">
      <c r="A10" s="216" t="s">
        <v>1445</v>
      </c>
      <c r="B10" s="221">
        <v>1</v>
      </c>
      <c r="C10" s="221">
        <v>1</v>
      </c>
      <c r="D10" s="221">
        <v>1</v>
      </c>
      <c r="E10" s="221">
        <v>1</v>
      </c>
      <c r="F10" s="221">
        <v>1</v>
      </c>
      <c r="G10" s="221">
        <v>1</v>
      </c>
      <c r="H10" s="221">
        <v>1</v>
      </c>
      <c r="I10" s="221">
        <v>1</v>
      </c>
      <c r="J10" s="221">
        <v>1</v>
      </c>
      <c r="K10" s="221">
        <v>1</v>
      </c>
      <c r="L10" s="221">
        <v>1</v>
      </c>
      <c r="M10" s="221">
        <v>1</v>
      </c>
      <c r="N10" s="221">
        <v>1</v>
      </c>
      <c r="O10" s="221">
        <v>1</v>
      </c>
      <c r="P10" s="221">
        <v>1</v>
      </c>
      <c r="Q10" s="221">
        <v>1</v>
      </c>
      <c r="R10" s="221">
        <v>1</v>
      </c>
      <c r="S10" s="221">
        <v>1</v>
      </c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  <c r="BW10" s="211"/>
      <c r="BX10" s="211"/>
      <c r="BY10" s="211"/>
      <c r="BZ10" s="211"/>
      <c r="CA10" s="211"/>
      <c r="CB10" s="211"/>
      <c r="CC10" s="211"/>
      <c r="CD10" s="211"/>
      <c r="CE10" s="211"/>
      <c r="CF10" s="211"/>
      <c r="CG10" s="211"/>
      <c r="CH10" s="211"/>
      <c r="CI10" s="211"/>
      <c r="CJ10" s="211"/>
      <c r="CK10" s="211"/>
      <c r="CL10" s="211"/>
      <c r="CM10" s="211"/>
      <c r="CN10" s="211"/>
      <c r="CO10" s="211"/>
      <c r="CP10" s="211"/>
      <c r="CQ10" s="211"/>
      <c r="CR10" s="211"/>
      <c r="CS10" s="211"/>
      <c r="CT10" s="211"/>
      <c r="CU10" s="211"/>
      <c r="CV10" s="211"/>
      <c r="CW10" s="211"/>
      <c r="CX10" s="211"/>
      <c r="CY10" s="211"/>
      <c r="CZ10" s="211"/>
      <c r="DA10" s="211"/>
      <c r="DB10" s="211"/>
      <c r="DC10" s="211"/>
      <c r="DD10" s="211"/>
      <c r="DE10" s="211"/>
      <c r="DF10" s="211"/>
      <c r="DG10" s="211"/>
      <c r="DH10" s="211"/>
      <c r="DI10" s="211"/>
      <c r="DJ10" s="211"/>
      <c r="DK10" s="211"/>
      <c r="DL10" s="211"/>
      <c r="DM10" s="211"/>
      <c r="DN10" s="211"/>
      <c r="DO10" s="211"/>
      <c r="DP10" s="211"/>
      <c r="DQ10" s="211"/>
      <c r="DR10" s="211"/>
      <c r="DS10" s="211"/>
      <c r="DT10" s="211"/>
      <c r="DU10" s="211"/>
      <c r="DV10" s="211"/>
      <c r="DW10" s="211"/>
      <c r="DX10" s="211"/>
      <c r="DY10" s="211"/>
      <c r="DZ10" s="211"/>
      <c r="EA10" s="211"/>
      <c r="EB10" s="211"/>
      <c r="EC10" s="211"/>
      <c r="ED10" s="211"/>
      <c r="EE10" s="211"/>
      <c r="EF10" s="211"/>
      <c r="EG10" s="211"/>
      <c r="EH10" s="211"/>
      <c r="EI10" s="211"/>
      <c r="EJ10" s="211"/>
      <c r="EK10" s="211"/>
      <c r="EL10" s="211"/>
      <c r="EM10" s="211"/>
      <c r="EN10" s="211"/>
      <c r="EO10" s="211"/>
      <c r="EP10" s="211"/>
      <c r="EQ10" s="211"/>
      <c r="ER10" s="211"/>
      <c r="ES10" s="211"/>
      <c r="ET10" s="211"/>
      <c r="EU10" s="211"/>
      <c r="EV10" s="211"/>
      <c r="EW10" s="211"/>
      <c r="EX10" s="211"/>
      <c r="EY10" s="211"/>
      <c r="EZ10" s="211"/>
      <c r="FA10" s="211"/>
      <c r="FB10" s="211"/>
      <c r="FC10" s="211"/>
      <c r="FD10" s="211"/>
      <c r="FE10" s="211"/>
      <c r="FF10" s="211"/>
      <c r="FG10" s="211"/>
      <c r="FH10" s="211"/>
      <c r="FI10" s="211"/>
      <c r="FJ10" s="211"/>
      <c r="FK10" s="211"/>
      <c r="FL10" s="211"/>
      <c r="FM10" s="211"/>
      <c r="FN10" s="211"/>
      <c r="FO10" s="211"/>
      <c r="FP10" s="211"/>
      <c r="FQ10" s="211"/>
      <c r="FR10" s="211"/>
      <c r="FS10" s="211"/>
      <c r="FT10" s="211"/>
      <c r="FU10" s="211"/>
      <c r="FV10" s="211"/>
      <c r="FW10" s="211"/>
      <c r="FX10" s="211"/>
      <c r="FY10" s="211"/>
      <c r="FZ10" s="211"/>
      <c r="GA10" s="211"/>
      <c r="GB10" s="211"/>
      <c r="GC10" s="211"/>
      <c r="GD10" s="211"/>
      <c r="GE10" s="211"/>
      <c r="GF10" s="211"/>
      <c r="GG10" s="211"/>
      <c r="GH10" s="211"/>
      <c r="GI10" s="211"/>
      <c r="GJ10" s="211"/>
      <c r="GK10" s="211"/>
      <c r="GL10" s="211"/>
      <c r="GM10" s="211"/>
      <c r="GN10" s="211"/>
      <c r="GO10" s="211"/>
      <c r="GP10" s="211"/>
      <c r="GQ10" s="211"/>
      <c r="GR10" s="211"/>
      <c r="GS10" s="211"/>
      <c r="GT10" s="211"/>
      <c r="GU10" s="211"/>
      <c r="GV10" s="211"/>
      <c r="GW10" s="211"/>
      <c r="GX10" s="211"/>
      <c r="GY10" s="211"/>
      <c r="GZ10" s="211"/>
      <c r="HA10" s="211"/>
      <c r="HB10" s="211"/>
      <c r="HC10" s="211"/>
      <c r="HD10" s="211"/>
      <c r="HE10" s="211"/>
      <c r="HF10" s="211"/>
      <c r="HG10" s="211"/>
      <c r="HH10" s="211"/>
      <c r="HI10" s="211"/>
      <c r="HJ10" s="211"/>
      <c r="HK10" s="211"/>
      <c r="HL10" s="211"/>
      <c r="HM10" s="211"/>
      <c r="HN10" s="211"/>
      <c r="HO10" s="211"/>
      <c r="HP10" s="211"/>
      <c r="HQ10" s="211"/>
      <c r="HR10" s="211"/>
      <c r="HS10" s="211"/>
      <c r="HT10" s="211"/>
      <c r="HU10" s="211"/>
      <c r="HV10" s="211"/>
      <c r="HW10" s="211"/>
      <c r="HX10" s="211"/>
      <c r="HY10" s="211"/>
      <c r="HZ10" s="211"/>
      <c r="IA10" s="211"/>
      <c r="IB10" s="211"/>
      <c r="IC10" s="211"/>
      <c r="ID10" s="211"/>
      <c r="IE10" s="211"/>
      <c r="IF10" s="211"/>
      <c r="IG10" s="211"/>
      <c r="IH10" s="211"/>
      <c r="II10" s="211"/>
      <c r="IJ10" s="211"/>
      <c r="IK10" s="211"/>
      <c r="IL10" s="211"/>
      <c r="IM10" s="211"/>
      <c r="IN10" s="211"/>
      <c r="IO10" s="211"/>
      <c r="IP10" s="211"/>
      <c r="IQ10" s="211"/>
      <c r="IR10" s="211"/>
      <c r="IS10" s="211"/>
      <c r="IT10" s="211"/>
      <c r="IU10" s="211"/>
      <c r="IV10" s="211"/>
    </row>
    <row r="11" spans="1:256" ht="13.9" customHeight="1">
      <c r="A11" s="216" t="s">
        <v>1446</v>
      </c>
      <c r="B11" s="221">
        <v>1.3</v>
      </c>
      <c r="C11" s="221">
        <v>1.3</v>
      </c>
      <c r="D11" s="221">
        <v>1.3</v>
      </c>
      <c r="E11" s="221">
        <v>1.3</v>
      </c>
      <c r="F11" s="221">
        <v>1.3</v>
      </c>
      <c r="G11" s="221">
        <v>1.3</v>
      </c>
      <c r="H11" s="221">
        <v>1.3</v>
      </c>
      <c r="I11" s="221">
        <v>1.3</v>
      </c>
      <c r="J11" s="221">
        <v>1.3</v>
      </c>
      <c r="K11" s="221">
        <v>1.3</v>
      </c>
      <c r="L11" s="221">
        <v>1.3</v>
      </c>
      <c r="M11" s="221">
        <v>1.3</v>
      </c>
      <c r="N11" s="221">
        <v>1.3</v>
      </c>
      <c r="O11" s="221">
        <v>1.3</v>
      </c>
      <c r="P11" s="221">
        <v>1.3</v>
      </c>
      <c r="Q11" s="221">
        <v>1.3</v>
      </c>
      <c r="R11" s="221">
        <v>1.3</v>
      </c>
      <c r="S11" s="221">
        <v>1.3</v>
      </c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1"/>
      <c r="AK11" s="211"/>
      <c r="AL11" s="211"/>
      <c r="AM11" s="211"/>
      <c r="AN11" s="211"/>
      <c r="AO11" s="211"/>
      <c r="AP11" s="211"/>
      <c r="AQ11" s="211"/>
      <c r="AR11" s="211"/>
      <c r="AS11" s="211"/>
      <c r="AT11" s="211"/>
      <c r="AU11" s="211"/>
      <c r="AV11" s="211"/>
      <c r="AW11" s="211"/>
      <c r="AX11" s="211"/>
      <c r="AY11" s="211"/>
      <c r="AZ11" s="211"/>
      <c r="BA11" s="211"/>
      <c r="BB11" s="211"/>
      <c r="BC11" s="211"/>
      <c r="BD11" s="211"/>
      <c r="BE11" s="211"/>
      <c r="BF11" s="211"/>
      <c r="BG11" s="211"/>
      <c r="BH11" s="211"/>
      <c r="BI11" s="211"/>
      <c r="BJ11" s="211"/>
      <c r="BK11" s="211"/>
      <c r="BL11" s="211"/>
      <c r="BM11" s="211"/>
      <c r="BN11" s="211"/>
      <c r="BO11" s="211"/>
      <c r="BP11" s="211"/>
      <c r="BQ11" s="211"/>
      <c r="BR11" s="211"/>
      <c r="BS11" s="211"/>
      <c r="BT11" s="211"/>
      <c r="BU11" s="211"/>
      <c r="BV11" s="211"/>
      <c r="BW11" s="211"/>
      <c r="BX11" s="211"/>
      <c r="BY11" s="211"/>
      <c r="BZ11" s="211"/>
      <c r="CA11" s="211"/>
      <c r="CB11" s="211"/>
      <c r="CC11" s="211"/>
      <c r="CD11" s="211"/>
      <c r="CE11" s="211"/>
      <c r="CF11" s="211"/>
      <c r="CG11" s="211"/>
      <c r="CH11" s="211"/>
      <c r="CI11" s="211"/>
      <c r="CJ11" s="211"/>
      <c r="CK11" s="211"/>
      <c r="CL11" s="211"/>
      <c r="CM11" s="211"/>
      <c r="CN11" s="211"/>
      <c r="CO11" s="211"/>
      <c r="CP11" s="211"/>
      <c r="CQ11" s="211"/>
      <c r="CR11" s="211"/>
      <c r="CS11" s="211"/>
      <c r="CT11" s="211"/>
      <c r="CU11" s="211"/>
      <c r="CV11" s="211"/>
      <c r="CW11" s="211"/>
      <c r="CX11" s="211"/>
      <c r="CY11" s="211"/>
      <c r="CZ11" s="211"/>
      <c r="DA11" s="211"/>
      <c r="DB11" s="211"/>
      <c r="DC11" s="211"/>
      <c r="DD11" s="211"/>
      <c r="DE11" s="211"/>
      <c r="DF11" s="211"/>
      <c r="DG11" s="211"/>
      <c r="DH11" s="211"/>
      <c r="DI11" s="211"/>
      <c r="DJ11" s="211"/>
      <c r="DK11" s="211"/>
      <c r="DL11" s="211"/>
      <c r="DM11" s="211"/>
      <c r="DN11" s="211"/>
      <c r="DO11" s="211"/>
      <c r="DP11" s="211"/>
      <c r="DQ11" s="211"/>
      <c r="DR11" s="211"/>
      <c r="DS11" s="211"/>
      <c r="DT11" s="211"/>
      <c r="DU11" s="211"/>
      <c r="DV11" s="211"/>
      <c r="DW11" s="211"/>
      <c r="DX11" s="211"/>
      <c r="DY11" s="211"/>
      <c r="DZ11" s="211"/>
      <c r="EA11" s="211"/>
      <c r="EB11" s="211"/>
      <c r="EC11" s="211"/>
      <c r="ED11" s="211"/>
      <c r="EE11" s="211"/>
      <c r="EF11" s="211"/>
      <c r="EG11" s="211"/>
      <c r="EH11" s="211"/>
      <c r="EI11" s="211"/>
      <c r="EJ11" s="211"/>
      <c r="EK11" s="211"/>
      <c r="EL11" s="211"/>
      <c r="EM11" s="211"/>
      <c r="EN11" s="211"/>
      <c r="EO11" s="211"/>
      <c r="EP11" s="211"/>
      <c r="EQ11" s="211"/>
      <c r="ER11" s="211"/>
      <c r="ES11" s="211"/>
      <c r="ET11" s="211"/>
      <c r="EU11" s="211"/>
      <c r="EV11" s="211"/>
      <c r="EW11" s="211"/>
      <c r="EX11" s="211"/>
      <c r="EY11" s="211"/>
      <c r="EZ11" s="211"/>
      <c r="FA11" s="211"/>
      <c r="FB11" s="211"/>
      <c r="FC11" s="211"/>
      <c r="FD11" s="211"/>
      <c r="FE11" s="211"/>
      <c r="FF11" s="211"/>
      <c r="FG11" s="211"/>
      <c r="FH11" s="211"/>
      <c r="FI11" s="211"/>
      <c r="FJ11" s="211"/>
      <c r="FK11" s="211"/>
      <c r="FL11" s="211"/>
      <c r="FM11" s="211"/>
      <c r="FN11" s="211"/>
      <c r="FO11" s="211"/>
      <c r="FP11" s="211"/>
      <c r="FQ11" s="211"/>
      <c r="FR11" s="211"/>
      <c r="FS11" s="211"/>
      <c r="FT11" s="211"/>
      <c r="FU11" s="211"/>
      <c r="FV11" s="211"/>
      <c r="FW11" s="211"/>
      <c r="FX11" s="211"/>
      <c r="FY11" s="211"/>
      <c r="FZ11" s="211"/>
      <c r="GA11" s="211"/>
      <c r="GB11" s="211"/>
      <c r="GC11" s="211"/>
      <c r="GD11" s="211"/>
      <c r="GE11" s="211"/>
      <c r="GF11" s="211"/>
      <c r="GG11" s="211"/>
      <c r="GH11" s="211"/>
      <c r="GI11" s="211"/>
      <c r="GJ11" s="211"/>
      <c r="GK11" s="211"/>
      <c r="GL11" s="211"/>
      <c r="GM11" s="211"/>
      <c r="GN11" s="211"/>
      <c r="GO11" s="211"/>
      <c r="GP11" s="211"/>
      <c r="GQ11" s="211"/>
      <c r="GR11" s="211"/>
      <c r="GS11" s="211"/>
      <c r="GT11" s="211"/>
      <c r="GU11" s="211"/>
      <c r="GV11" s="211"/>
      <c r="GW11" s="211"/>
      <c r="GX11" s="211"/>
      <c r="GY11" s="211"/>
      <c r="GZ11" s="211"/>
      <c r="HA11" s="211"/>
      <c r="HB11" s="211"/>
      <c r="HC11" s="211"/>
      <c r="HD11" s="211"/>
      <c r="HE11" s="211"/>
      <c r="HF11" s="211"/>
      <c r="HG11" s="211"/>
      <c r="HH11" s="211"/>
      <c r="HI11" s="211"/>
      <c r="HJ11" s="211"/>
      <c r="HK11" s="211"/>
      <c r="HL11" s="211"/>
      <c r="HM11" s="211"/>
      <c r="HN11" s="211"/>
      <c r="HO11" s="211"/>
      <c r="HP11" s="211"/>
      <c r="HQ11" s="211"/>
      <c r="HR11" s="211"/>
      <c r="HS11" s="211"/>
      <c r="HT11" s="211"/>
      <c r="HU11" s="211"/>
      <c r="HV11" s="211"/>
      <c r="HW11" s="211"/>
      <c r="HX11" s="211"/>
      <c r="HY11" s="211"/>
      <c r="HZ11" s="211"/>
      <c r="IA11" s="211"/>
      <c r="IB11" s="211"/>
      <c r="IC11" s="211"/>
      <c r="ID11" s="211"/>
      <c r="IE11" s="211"/>
      <c r="IF11" s="211"/>
      <c r="IG11" s="211"/>
      <c r="IH11" s="211"/>
      <c r="II11" s="211"/>
      <c r="IJ11" s="211"/>
      <c r="IK11" s="211"/>
      <c r="IL11" s="211"/>
      <c r="IM11" s="211"/>
      <c r="IN11" s="211"/>
      <c r="IO11" s="211"/>
      <c r="IP11" s="211"/>
      <c r="IQ11" s="211"/>
      <c r="IR11" s="211"/>
      <c r="IS11" s="211"/>
      <c r="IT11" s="211"/>
      <c r="IU11" s="211"/>
      <c r="IV11" s="211"/>
    </row>
    <row r="12" spans="1:256" ht="13.9" customHeight="1">
      <c r="A12" s="216" t="s">
        <v>1447</v>
      </c>
      <c r="B12" s="222">
        <f t="shared" ref="B12:S12" si="0">ROUND(B5*B6*(B7/2)^2*B8*B9*(1+B10)/10000,1)</f>
        <v>0.1</v>
      </c>
      <c r="C12" s="222">
        <f t="shared" si="0"/>
        <v>0.3</v>
      </c>
      <c r="D12" s="222">
        <f t="shared" si="0"/>
        <v>1.1000000000000001</v>
      </c>
      <c r="E12" s="222">
        <f t="shared" si="0"/>
        <v>1.3</v>
      </c>
      <c r="F12" s="222">
        <f t="shared" si="0"/>
        <v>1.8</v>
      </c>
      <c r="G12" s="222">
        <f t="shared" si="0"/>
        <v>3.1</v>
      </c>
      <c r="H12" s="222">
        <f t="shared" si="0"/>
        <v>4.9000000000000004</v>
      </c>
      <c r="I12" s="222">
        <f t="shared" si="0"/>
        <v>8.8000000000000007</v>
      </c>
      <c r="J12" s="222">
        <f t="shared" si="0"/>
        <v>8.8000000000000007</v>
      </c>
      <c r="K12" s="222">
        <f t="shared" si="0"/>
        <v>14.4</v>
      </c>
      <c r="L12" s="222">
        <f t="shared" si="0"/>
        <v>18.8</v>
      </c>
      <c r="M12" s="222">
        <f t="shared" si="0"/>
        <v>23.9</v>
      </c>
      <c r="N12" s="222">
        <f t="shared" si="0"/>
        <v>34.4</v>
      </c>
      <c r="O12" s="222">
        <f t="shared" si="0"/>
        <v>41.6</v>
      </c>
      <c r="P12" s="222">
        <f t="shared" si="0"/>
        <v>56.5</v>
      </c>
      <c r="Q12" s="222">
        <f t="shared" si="0"/>
        <v>56.5</v>
      </c>
      <c r="R12" s="222">
        <f t="shared" si="0"/>
        <v>66.400000000000006</v>
      </c>
      <c r="S12" s="222">
        <f t="shared" si="0"/>
        <v>86.6</v>
      </c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/>
      <c r="AJ12" s="211"/>
      <c r="AK12" s="211"/>
      <c r="AL12" s="211"/>
      <c r="AM12" s="211"/>
      <c r="AN12" s="211"/>
      <c r="AO12" s="211"/>
      <c r="AP12" s="211"/>
      <c r="AQ12" s="211"/>
      <c r="AR12" s="211"/>
      <c r="AS12" s="211"/>
      <c r="AT12" s="211"/>
      <c r="AU12" s="211"/>
      <c r="AV12" s="211"/>
      <c r="AW12" s="211"/>
      <c r="AX12" s="211"/>
      <c r="AY12" s="211"/>
      <c r="AZ12" s="211"/>
      <c r="BA12" s="211"/>
      <c r="BB12" s="211"/>
      <c r="BC12" s="211"/>
      <c r="BD12" s="211"/>
      <c r="BE12" s="211"/>
      <c r="BF12" s="211"/>
      <c r="BG12" s="211"/>
      <c r="BH12" s="211"/>
      <c r="BI12" s="211"/>
      <c r="BJ12" s="211"/>
      <c r="BK12" s="211"/>
      <c r="BL12" s="211"/>
      <c r="BM12" s="211"/>
      <c r="BN12" s="211"/>
      <c r="BO12" s="211"/>
      <c r="BP12" s="211"/>
      <c r="BQ12" s="211"/>
      <c r="BR12" s="211"/>
      <c r="BS12" s="211"/>
      <c r="BT12" s="211"/>
      <c r="BU12" s="211"/>
      <c r="BV12" s="211"/>
      <c r="BW12" s="211"/>
      <c r="BX12" s="211"/>
      <c r="BY12" s="211"/>
      <c r="BZ12" s="211"/>
      <c r="CA12" s="211"/>
      <c r="CB12" s="211"/>
      <c r="CC12" s="211"/>
      <c r="CD12" s="211"/>
      <c r="CE12" s="211"/>
      <c r="CF12" s="211"/>
      <c r="CG12" s="211"/>
      <c r="CH12" s="211"/>
      <c r="CI12" s="211"/>
      <c r="CJ12" s="211"/>
      <c r="CK12" s="211"/>
      <c r="CL12" s="211"/>
      <c r="CM12" s="211"/>
      <c r="CN12" s="211"/>
      <c r="CO12" s="211"/>
      <c r="CP12" s="211"/>
      <c r="CQ12" s="211"/>
      <c r="CR12" s="211"/>
      <c r="CS12" s="211"/>
      <c r="CT12" s="211"/>
      <c r="CU12" s="211"/>
      <c r="CV12" s="211"/>
      <c r="CW12" s="211"/>
      <c r="CX12" s="211"/>
      <c r="CY12" s="211"/>
      <c r="CZ12" s="211"/>
      <c r="DA12" s="211"/>
      <c r="DB12" s="211"/>
      <c r="DC12" s="211"/>
      <c r="DD12" s="211"/>
      <c r="DE12" s="211"/>
      <c r="DF12" s="211"/>
      <c r="DG12" s="211"/>
      <c r="DH12" s="211"/>
      <c r="DI12" s="211"/>
      <c r="DJ12" s="211"/>
      <c r="DK12" s="211"/>
      <c r="DL12" s="211"/>
      <c r="DM12" s="211"/>
      <c r="DN12" s="211"/>
      <c r="DO12" s="211"/>
      <c r="DP12" s="211"/>
      <c r="DQ12" s="211"/>
      <c r="DR12" s="211"/>
      <c r="DS12" s="211"/>
      <c r="DT12" s="211"/>
      <c r="DU12" s="211"/>
      <c r="DV12" s="211"/>
      <c r="DW12" s="211"/>
      <c r="DX12" s="211"/>
      <c r="DY12" s="211"/>
      <c r="DZ12" s="211"/>
      <c r="EA12" s="211"/>
      <c r="EB12" s="211"/>
      <c r="EC12" s="211"/>
      <c r="ED12" s="211"/>
      <c r="EE12" s="211"/>
      <c r="EF12" s="211"/>
      <c r="EG12" s="211"/>
      <c r="EH12" s="211"/>
      <c r="EI12" s="211"/>
      <c r="EJ12" s="211"/>
      <c r="EK12" s="211"/>
      <c r="EL12" s="211"/>
      <c r="EM12" s="211"/>
      <c r="EN12" s="211"/>
      <c r="EO12" s="211"/>
      <c r="EP12" s="211"/>
      <c r="EQ12" s="211"/>
      <c r="ER12" s="211"/>
      <c r="ES12" s="211"/>
      <c r="ET12" s="211"/>
      <c r="EU12" s="211"/>
      <c r="EV12" s="211"/>
      <c r="EW12" s="211"/>
      <c r="EX12" s="211"/>
      <c r="EY12" s="211"/>
      <c r="EZ12" s="211"/>
      <c r="FA12" s="211"/>
      <c r="FB12" s="211"/>
      <c r="FC12" s="211"/>
      <c r="FD12" s="211"/>
      <c r="FE12" s="211"/>
      <c r="FF12" s="211"/>
      <c r="FG12" s="211"/>
      <c r="FH12" s="211"/>
      <c r="FI12" s="211"/>
      <c r="FJ12" s="211"/>
      <c r="FK12" s="211"/>
      <c r="FL12" s="211"/>
      <c r="FM12" s="211"/>
      <c r="FN12" s="211"/>
      <c r="FO12" s="211"/>
      <c r="FP12" s="211"/>
      <c r="FQ12" s="211"/>
      <c r="FR12" s="211"/>
      <c r="FS12" s="211"/>
      <c r="FT12" s="211"/>
      <c r="FU12" s="211"/>
      <c r="FV12" s="211"/>
      <c r="FW12" s="211"/>
      <c r="FX12" s="211"/>
      <c r="FY12" s="211"/>
      <c r="FZ12" s="211"/>
      <c r="GA12" s="211"/>
      <c r="GB12" s="211"/>
      <c r="GC12" s="211"/>
      <c r="GD12" s="211"/>
      <c r="GE12" s="211"/>
      <c r="GF12" s="211"/>
      <c r="GG12" s="211"/>
      <c r="GH12" s="211"/>
      <c r="GI12" s="211"/>
      <c r="GJ12" s="211"/>
      <c r="GK12" s="211"/>
      <c r="GL12" s="211"/>
      <c r="GM12" s="211"/>
      <c r="GN12" s="211"/>
      <c r="GO12" s="211"/>
      <c r="GP12" s="211"/>
      <c r="GQ12" s="211"/>
      <c r="GR12" s="211"/>
      <c r="GS12" s="211"/>
      <c r="GT12" s="211"/>
      <c r="GU12" s="211"/>
      <c r="GV12" s="211"/>
      <c r="GW12" s="211"/>
      <c r="GX12" s="211"/>
      <c r="GY12" s="211"/>
      <c r="GZ12" s="211"/>
      <c r="HA12" s="211"/>
      <c r="HB12" s="211"/>
      <c r="HC12" s="211"/>
      <c r="HD12" s="211"/>
      <c r="HE12" s="211"/>
      <c r="HF12" s="211"/>
      <c r="HG12" s="211"/>
      <c r="HH12" s="211"/>
      <c r="HI12" s="211"/>
      <c r="HJ12" s="211"/>
      <c r="HK12" s="211"/>
      <c r="HL12" s="211"/>
      <c r="HM12" s="211"/>
      <c r="HN12" s="211"/>
      <c r="HO12" s="211"/>
      <c r="HP12" s="211"/>
      <c r="HQ12" s="211"/>
      <c r="HR12" s="211"/>
      <c r="HS12" s="211"/>
      <c r="HT12" s="211"/>
      <c r="HU12" s="211"/>
      <c r="HV12" s="211"/>
      <c r="HW12" s="211"/>
      <c r="HX12" s="211"/>
      <c r="HY12" s="211"/>
      <c r="HZ12" s="211"/>
      <c r="IA12" s="211"/>
      <c r="IB12" s="211"/>
      <c r="IC12" s="211"/>
      <c r="ID12" s="211"/>
      <c r="IE12" s="211"/>
      <c r="IF12" s="211"/>
      <c r="IG12" s="211"/>
      <c r="IH12" s="211"/>
      <c r="II12" s="211"/>
      <c r="IJ12" s="211"/>
      <c r="IK12" s="211"/>
      <c r="IL12" s="211"/>
      <c r="IM12" s="211"/>
      <c r="IN12" s="211"/>
      <c r="IO12" s="211"/>
      <c r="IP12" s="211"/>
      <c r="IQ12" s="211"/>
      <c r="IR12" s="211"/>
      <c r="IS12" s="211"/>
      <c r="IT12" s="211"/>
      <c r="IU12" s="211"/>
      <c r="IV12" s="211"/>
    </row>
    <row r="13" spans="1:256" ht="22.9" customHeight="1">
      <c r="A13" s="223" t="s">
        <v>1482</v>
      </c>
      <c r="B13" s="224">
        <f>B12*0.2</f>
        <v>2.0000000000000004E-2</v>
      </c>
      <c r="C13" s="224">
        <f t="shared" ref="C13:S13" si="1">C12*0.2</f>
        <v>0.06</v>
      </c>
      <c r="D13" s="224">
        <f t="shared" si="1"/>
        <v>0.22000000000000003</v>
      </c>
      <c r="E13" s="224">
        <f t="shared" si="1"/>
        <v>0.26</v>
      </c>
      <c r="F13" s="224">
        <f t="shared" si="1"/>
        <v>0.36000000000000004</v>
      </c>
      <c r="G13" s="224">
        <f t="shared" si="1"/>
        <v>0.62000000000000011</v>
      </c>
      <c r="H13" s="224">
        <f t="shared" si="1"/>
        <v>0.98000000000000009</v>
      </c>
      <c r="I13" s="224">
        <f t="shared" si="1"/>
        <v>1.7600000000000002</v>
      </c>
      <c r="J13" s="224">
        <f t="shared" si="1"/>
        <v>1.7600000000000002</v>
      </c>
      <c r="K13" s="224">
        <f t="shared" si="1"/>
        <v>2.8800000000000003</v>
      </c>
      <c r="L13" s="224">
        <f t="shared" si="1"/>
        <v>3.7600000000000002</v>
      </c>
      <c r="M13" s="224">
        <f t="shared" si="1"/>
        <v>4.78</v>
      </c>
      <c r="N13" s="224">
        <f t="shared" si="1"/>
        <v>6.88</v>
      </c>
      <c r="O13" s="224">
        <f t="shared" si="1"/>
        <v>8.32</v>
      </c>
      <c r="P13" s="224">
        <f t="shared" si="1"/>
        <v>11.3</v>
      </c>
      <c r="Q13" s="224">
        <f t="shared" si="1"/>
        <v>11.3</v>
      </c>
      <c r="R13" s="224">
        <f t="shared" si="1"/>
        <v>13.280000000000001</v>
      </c>
      <c r="S13" s="224">
        <f t="shared" si="1"/>
        <v>17.32</v>
      </c>
      <c r="T13" s="211"/>
      <c r="U13" s="211"/>
      <c r="V13" s="211"/>
      <c r="W13" s="211"/>
      <c r="X13" s="211"/>
      <c r="Y13" s="211"/>
      <c r="Z13" s="211"/>
      <c r="AA13" s="211"/>
      <c r="AB13" s="211"/>
      <c r="AC13" s="211"/>
      <c r="AD13" s="211"/>
      <c r="AE13" s="211"/>
      <c r="AF13" s="211"/>
      <c r="AG13" s="211"/>
      <c r="AH13" s="211"/>
      <c r="AI13" s="211"/>
      <c r="AJ13" s="211"/>
      <c r="AK13" s="211"/>
      <c r="AL13" s="211"/>
      <c r="AM13" s="211"/>
      <c r="AN13" s="211"/>
      <c r="AO13" s="211"/>
      <c r="AP13" s="211"/>
      <c r="AQ13" s="211"/>
      <c r="AR13" s="211"/>
      <c r="AS13" s="211"/>
      <c r="AT13" s="211"/>
      <c r="AU13" s="211"/>
      <c r="AV13" s="211"/>
      <c r="AW13" s="211"/>
      <c r="AX13" s="211"/>
      <c r="AY13" s="211"/>
      <c r="AZ13" s="211"/>
      <c r="BA13" s="211"/>
      <c r="BB13" s="211"/>
      <c r="BC13" s="211"/>
      <c r="BD13" s="211"/>
      <c r="BE13" s="211"/>
      <c r="BF13" s="211"/>
      <c r="BG13" s="211"/>
      <c r="BH13" s="211"/>
      <c r="BI13" s="211"/>
      <c r="BJ13" s="211"/>
      <c r="BK13" s="211"/>
      <c r="BL13" s="211"/>
      <c r="BM13" s="211"/>
      <c r="BN13" s="211"/>
      <c r="BO13" s="211"/>
      <c r="BP13" s="211"/>
      <c r="BQ13" s="211"/>
      <c r="BR13" s="211"/>
      <c r="BS13" s="211"/>
      <c r="BT13" s="211"/>
      <c r="BU13" s="211"/>
      <c r="BV13" s="211"/>
      <c r="BW13" s="211"/>
      <c r="BX13" s="211"/>
      <c r="BY13" s="211"/>
      <c r="BZ13" s="211"/>
      <c r="CA13" s="211"/>
      <c r="CB13" s="211"/>
      <c r="CC13" s="211"/>
      <c r="CD13" s="211"/>
      <c r="CE13" s="211"/>
      <c r="CF13" s="211"/>
      <c r="CG13" s="211"/>
      <c r="CH13" s="211"/>
      <c r="CI13" s="211"/>
      <c r="CJ13" s="211"/>
      <c r="CK13" s="211"/>
      <c r="CL13" s="211"/>
      <c r="CM13" s="211"/>
      <c r="CN13" s="211"/>
      <c r="CO13" s="211"/>
      <c r="CP13" s="211"/>
      <c r="CQ13" s="211"/>
      <c r="CR13" s="211"/>
      <c r="CS13" s="211"/>
      <c r="CT13" s="211"/>
      <c r="CU13" s="211"/>
      <c r="CV13" s="211"/>
      <c r="CW13" s="211"/>
      <c r="CX13" s="211"/>
      <c r="CY13" s="211"/>
      <c r="CZ13" s="211"/>
      <c r="DA13" s="211"/>
      <c r="DB13" s="211"/>
      <c r="DC13" s="211"/>
      <c r="DD13" s="211"/>
      <c r="DE13" s="211"/>
      <c r="DF13" s="211"/>
      <c r="DG13" s="211"/>
      <c r="DH13" s="211"/>
      <c r="DI13" s="211"/>
      <c r="DJ13" s="211"/>
      <c r="DK13" s="211"/>
      <c r="DL13" s="211"/>
      <c r="DM13" s="211"/>
      <c r="DN13" s="211"/>
      <c r="DO13" s="211"/>
      <c r="DP13" s="211"/>
      <c r="DQ13" s="211"/>
      <c r="DR13" s="211"/>
      <c r="DS13" s="211"/>
      <c r="DT13" s="211"/>
      <c r="DU13" s="211"/>
      <c r="DV13" s="211"/>
      <c r="DW13" s="211"/>
      <c r="DX13" s="211"/>
      <c r="DY13" s="211"/>
      <c r="DZ13" s="211"/>
      <c r="EA13" s="211"/>
      <c r="EB13" s="211"/>
      <c r="EC13" s="211"/>
      <c r="ED13" s="211"/>
      <c r="EE13" s="211"/>
      <c r="EF13" s="211"/>
      <c r="EG13" s="211"/>
      <c r="EH13" s="211"/>
      <c r="EI13" s="211"/>
      <c r="EJ13" s="211"/>
      <c r="EK13" s="211"/>
      <c r="EL13" s="211"/>
      <c r="EM13" s="211"/>
      <c r="EN13" s="211"/>
      <c r="EO13" s="211"/>
      <c r="EP13" s="211"/>
      <c r="EQ13" s="211"/>
      <c r="ER13" s="211"/>
      <c r="ES13" s="211"/>
      <c r="ET13" s="211"/>
      <c r="EU13" s="211"/>
      <c r="EV13" s="211"/>
      <c r="EW13" s="211"/>
      <c r="EX13" s="211"/>
      <c r="EY13" s="211"/>
      <c r="EZ13" s="211"/>
      <c r="FA13" s="211"/>
      <c r="FB13" s="211"/>
      <c r="FC13" s="211"/>
      <c r="FD13" s="211"/>
      <c r="FE13" s="211"/>
      <c r="FF13" s="211"/>
      <c r="FG13" s="211"/>
      <c r="FH13" s="211"/>
      <c r="FI13" s="211"/>
      <c r="FJ13" s="211"/>
      <c r="FK13" s="211"/>
      <c r="FL13" s="211"/>
      <c r="FM13" s="211"/>
      <c r="FN13" s="211"/>
      <c r="FO13" s="211"/>
      <c r="FP13" s="211"/>
      <c r="FQ13" s="211"/>
      <c r="FR13" s="211"/>
      <c r="FS13" s="211"/>
      <c r="FT13" s="211"/>
      <c r="FU13" s="211"/>
      <c r="FV13" s="211"/>
      <c r="FW13" s="211"/>
      <c r="FX13" s="211"/>
      <c r="FY13" s="211"/>
      <c r="FZ13" s="211"/>
      <c r="GA13" s="211"/>
      <c r="GB13" s="211"/>
      <c r="GC13" s="211"/>
      <c r="GD13" s="211"/>
      <c r="GE13" s="211"/>
      <c r="GF13" s="211"/>
      <c r="GG13" s="211"/>
      <c r="GH13" s="211"/>
      <c r="GI13" s="211"/>
      <c r="GJ13" s="211"/>
      <c r="GK13" s="211"/>
      <c r="GL13" s="211"/>
      <c r="GM13" s="211"/>
      <c r="GN13" s="211"/>
      <c r="GO13" s="211"/>
      <c r="GP13" s="211"/>
      <c r="GQ13" s="211"/>
      <c r="GR13" s="211"/>
      <c r="GS13" s="211"/>
      <c r="GT13" s="211"/>
      <c r="GU13" s="211"/>
      <c r="GV13" s="211"/>
      <c r="GW13" s="211"/>
      <c r="GX13" s="211"/>
      <c r="GY13" s="211"/>
      <c r="GZ13" s="211"/>
      <c r="HA13" s="211"/>
      <c r="HB13" s="211"/>
      <c r="HC13" s="211"/>
      <c r="HD13" s="211"/>
      <c r="HE13" s="211"/>
      <c r="HF13" s="211"/>
      <c r="HG13" s="211"/>
      <c r="HH13" s="211"/>
      <c r="HI13" s="211"/>
      <c r="HJ13" s="211"/>
      <c r="HK13" s="211"/>
      <c r="HL13" s="211"/>
      <c r="HM13" s="211"/>
      <c r="HN13" s="211"/>
      <c r="HO13" s="211"/>
      <c r="HP13" s="211"/>
      <c r="HQ13" s="211"/>
      <c r="HR13" s="211"/>
      <c r="HS13" s="211"/>
      <c r="HT13" s="211"/>
      <c r="HU13" s="211"/>
      <c r="HV13" s="211"/>
      <c r="HW13" s="211"/>
      <c r="HX13" s="211"/>
      <c r="HY13" s="211"/>
      <c r="HZ13" s="211"/>
      <c r="IA13" s="211"/>
      <c r="IB13" s="211"/>
      <c r="IC13" s="211"/>
      <c r="ID13" s="211"/>
      <c r="IE13" s="211"/>
      <c r="IF13" s="211"/>
      <c r="IG13" s="211"/>
      <c r="IH13" s="211"/>
      <c r="II13" s="211"/>
      <c r="IJ13" s="211"/>
      <c r="IK13" s="211"/>
      <c r="IL13" s="211"/>
      <c r="IM13" s="211"/>
      <c r="IN13" s="211"/>
      <c r="IO13" s="211"/>
      <c r="IP13" s="211"/>
      <c r="IQ13" s="211"/>
      <c r="IR13" s="211"/>
      <c r="IS13" s="211"/>
      <c r="IT13" s="211"/>
      <c r="IU13" s="211"/>
      <c r="IV13" s="211"/>
    </row>
    <row r="14" spans="1:256" ht="13.9" customHeight="1">
      <c r="A14" s="216" t="s">
        <v>1448</v>
      </c>
      <c r="B14" s="222">
        <f t="shared" ref="B14:S14" si="2">ROUND(((1+1/6)*B6*(2*B3)^3*B11/10^3)*20%,1)</f>
        <v>0</v>
      </c>
      <c r="C14" s="222">
        <f t="shared" si="2"/>
        <v>0.1</v>
      </c>
      <c r="D14" s="222">
        <f t="shared" si="2"/>
        <v>0.2</v>
      </c>
      <c r="E14" s="222">
        <f t="shared" si="2"/>
        <v>0.2</v>
      </c>
      <c r="F14" s="222">
        <f t="shared" si="2"/>
        <v>0.5</v>
      </c>
      <c r="G14" s="222">
        <f t="shared" si="2"/>
        <v>1</v>
      </c>
      <c r="H14" s="222">
        <f t="shared" si="2"/>
        <v>1.6</v>
      </c>
      <c r="I14" s="222">
        <f t="shared" si="2"/>
        <v>2.6</v>
      </c>
      <c r="J14" s="222">
        <f t="shared" si="2"/>
        <v>3.9</v>
      </c>
      <c r="K14" s="222">
        <f t="shared" si="2"/>
        <v>5.6</v>
      </c>
      <c r="L14" s="222">
        <f t="shared" si="2"/>
        <v>7.6</v>
      </c>
      <c r="M14" s="222">
        <f t="shared" si="2"/>
        <v>10.1</v>
      </c>
      <c r="N14" s="222">
        <f t="shared" si="2"/>
        <v>13.2</v>
      </c>
      <c r="O14" s="222">
        <f t="shared" si="2"/>
        <v>16.7</v>
      </c>
      <c r="P14" s="222">
        <f t="shared" si="2"/>
        <v>20.9</v>
      </c>
      <c r="Q14" s="222">
        <f t="shared" si="2"/>
        <v>25.7</v>
      </c>
      <c r="R14" s="222">
        <f t="shared" si="2"/>
        <v>31.2</v>
      </c>
      <c r="S14" s="222">
        <f t="shared" si="2"/>
        <v>37.5</v>
      </c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1"/>
      <c r="AK14" s="211"/>
      <c r="AL14" s="211"/>
      <c r="AM14" s="211"/>
      <c r="AN14" s="211"/>
      <c r="AO14" s="211"/>
      <c r="AP14" s="211"/>
      <c r="AQ14" s="211"/>
      <c r="AR14" s="211"/>
      <c r="AS14" s="211"/>
      <c r="AT14" s="211"/>
      <c r="AU14" s="211"/>
      <c r="AV14" s="211"/>
      <c r="AW14" s="211"/>
      <c r="AX14" s="211"/>
      <c r="AY14" s="211"/>
      <c r="AZ14" s="211"/>
      <c r="BA14" s="211"/>
      <c r="BB14" s="211"/>
      <c r="BC14" s="211"/>
      <c r="BD14" s="211"/>
      <c r="BE14" s="211"/>
      <c r="BF14" s="211"/>
      <c r="BG14" s="211"/>
      <c r="BH14" s="211"/>
      <c r="BI14" s="211"/>
      <c r="BJ14" s="211"/>
      <c r="BK14" s="211"/>
      <c r="BL14" s="211"/>
      <c r="BM14" s="211"/>
      <c r="BN14" s="211"/>
      <c r="BO14" s="211"/>
      <c r="BP14" s="211"/>
      <c r="BQ14" s="211"/>
      <c r="BR14" s="211"/>
      <c r="BS14" s="211"/>
      <c r="BT14" s="211"/>
      <c r="BU14" s="211"/>
      <c r="BV14" s="211"/>
      <c r="BW14" s="211"/>
      <c r="BX14" s="211"/>
      <c r="BY14" s="211"/>
      <c r="BZ14" s="211"/>
      <c r="CA14" s="211"/>
      <c r="CB14" s="211"/>
      <c r="CC14" s="211"/>
      <c r="CD14" s="211"/>
      <c r="CE14" s="211"/>
      <c r="CF14" s="211"/>
      <c r="CG14" s="211"/>
      <c r="CH14" s="211"/>
      <c r="CI14" s="211"/>
      <c r="CJ14" s="211"/>
      <c r="CK14" s="211"/>
      <c r="CL14" s="211"/>
      <c r="CM14" s="211"/>
      <c r="CN14" s="211"/>
      <c r="CO14" s="211"/>
      <c r="CP14" s="211"/>
      <c r="CQ14" s="211"/>
      <c r="CR14" s="211"/>
      <c r="CS14" s="211"/>
      <c r="CT14" s="211"/>
      <c r="CU14" s="211"/>
      <c r="CV14" s="211"/>
      <c r="CW14" s="211"/>
      <c r="CX14" s="211"/>
      <c r="CY14" s="211"/>
      <c r="CZ14" s="211"/>
      <c r="DA14" s="211"/>
      <c r="DB14" s="211"/>
      <c r="DC14" s="211"/>
      <c r="DD14" s="211"/>
      <c r="DE14" s="211"/>
      <c r="DF14" s="211"/>
      <c r="DG14" s="211"/>
      <c r="DH14" s="211"/>
      <c r="DI14" s="211"/>
      <c r="DJ14" s="211"/>
      <c r="DK14" s="211"/>
      <c r="DL14" s="211"/>
      <c r="DM14" s="211"/>
      <c r="DN14" s="211"/>
      <c r="DO14" s="211"/>
      <c r="DP14" s="211"/>
      <c r="DQ14" s="211"/>
      <c r="DR14" s="211"/>
      <c r="DS14" s="211"/>
      <c r="DT14" s="211"/>
      <c r="DU14" s="211"/>
      <c r="DV14" s="211"/>
      <c r="DW14" s="211"/>
      <c r="DX14" s="211"/>
      <c r="DY14" s="211"/>
      <c r="DZ14" s="211"/>
      <c r="EA14" s="211"/>
      <c r="EB14" s="211"/>
      <c r="EC14" s="211"/>
      <c r="ED14" s="211"/>
      <c r="EE14" s="211"/>
      <c r="EF14" s="211"/>
      <c r="EG14" s="211"/>
      <c r="EH14" s="211"/>
      <c r="EI14" s="211"/>
      <c r="EJ14" s="211"/>
      <c r="EK14" s="211"/>
      <c r="EL14" s="211"/>
      <c r="EM14" s="211"/>
      <c r="EN14" s="211"/>
      <c r="EO14" s="211"/>
      <c r="EP14" s="211"/>
      <c r="EQ14" s="211"/>
      <c r="ER14" s="211"/>
      <c r="ES14" s="211"/>
      <c r="ET14" s="211"/>
      <c r="EU14" s="211"/>
      <c r="EV14" s="211"/>
      <c r="EW14" s="211"/>
      <c r="EX14" s="211"/>
      <c r="EY14" s="211"/>
      <c r="EZ14" s="211"/>
      <c r="FA14" s="211"/>
      <c r="FB14" s="211"/>
      <c r="FC14" s="211"/>
      <c r="FD14" s="211"/>
      <c r="FE14" s="211"/>
      <c r="FF14" s="211"/>
      <c r="FG14" s="211"/>
      <c r="FH14" s="211"/>
      <c r="FI14" s="211"/>
      <c r="FJ14" s="211"/>
      <c r="FK14" s="211"/>
      <c r="FL14" s="211"/>
      <c r="FM14" s="211"/>
      <c r="FN14" s="211"/>
      <c r="FO14" s="211"/>
      <c r="FP14" s="211"/>
      <c r="FQ14" s="211"/>
      <c r="FR14" s="211"/>
      <c r="FS14" s="211"/>
      <c r="FT14" s="211"/>
      <c r="FU14" s="211"/>
      <c r="FV14" s="211"/>
      <c r="FW14" s="211"/>
      <c r="FX14" s="211"/>
      <c r="FY14" s="211"/>
      <c r="FZ14" s="211"/>
      <c r="GA14" s="211"/>
      <c r="GB14" s="211"/>
      <c r="GC14" s="211"/>
      <c r="GD14" s="211"/>
      <c r="GE14" s="211"/>
      <c r="GF14" s="211"/>
      <c r="GG14" s="211"/>
      <c r="GH14" s="211"/>
      <c r="GI14" s="211"/>
      <c r="GJ14" s="211"/>
      <c r="GK14" s="211"/>
      <c r="GL14" s="211"/>
      <c r="GM14" s="211"/>
      <c r="GN14" s="211"/>
      <c r="GO14" s="211"/>
      <c r="GP14" s="211"/>
      <c r="GQ14" s="211"/>
      <c r="GR14" s="211"/>
      <c r="GS14" s="211"/>
      <c r="GT14" s="211"/>
      <c r="GU14" s="211"/>
      <c r="GV14" s="211"/>
      <c r="GW14" s="211"/>
      <c r="GX14" s="211"/>
      <c r="GY14" s="211"/>
      <c r="GZ14" s="211"/>
      <c r="HA14" s="211"/>
      <c r="HB14" s="211"/>
      <c r="HC14" s="211"/>
      <c r="HD14" s="211"/>
      <c r="HE14" s="211"/>
      <c r="HF14" s="211"/>
      <c r="HG14" s="211"/>
      <c r="HH14" s="211"/>
      <c r="HI14" s="211"/>
      <c r="HJ14" s="211"/>
      <c r="HK14" s="211"/>
      <c r="HL14" s="211"/>
      <c r="HM14" s="211"/>
      <c r="HN14" s="211"/>
      <c r="HO14" s="211"/>
      <c r="HP14" s="211"/>
      <c r="HQ14" s="211"/>
      <c r="HR14" s="211"/>
      <c r="HS14" s="211"/>
      <c r="HT14" s="211"/>
      <c r="HU14" s="211"/>
      <c r="HV14" s="211"/>
      <c r="HW14" s="211"/>
      <c r="HX14" s="211"/>
      <c r="HY14" s="211"/>
      <c r="HZ14" s="211"/>
      <c r="IA14" s="211"/>
      <c r="IB14" s="211"/>
      <c r="IC14" s="211"/>
      <c r="ID14" s="211"/>
      <c r="IE14" s="211"/>
      <c r="IF14" s="211"/>
      <c r="IG14" s="211"/>
      <c r="IH14" s="211"/>
      <c r="II14" s="211"/>
      <c r="IJ14" s="211"/>
      <c r="IK14" s="211"/>
      <c r="IL14" s="211"/>
      <c r="IM14" s="211"/>
      <c r="IN14" s="211"/>
      <c r="IO14" s="211"/>
      <c r="IP14" s="211"/>
      <c r="IQ14" s="211"/>
      <c r="IR14" s="211"/>
      <c r="IS14" s="211"/>
      <c r="IT14" s="211"/>
      <c r="IU14" s="211"/>
      <c r="IV14" s="211"/>
    </row>
    <row r="15" spans="1:256" ht="13.9" customHeight="1">
      <c r="A15" s="225" t="s">
        <v>1449</v>
      </c>
      <c r="B15" s="226">
        <f t="shared" ref="B15:S15" si="3">B12+B14</f>
        <v>0.1</v>
      </c>
      <c r="C15" s="226">
        <f t="shared" si="3"/>
        <v>0.4</v>
      </c>
      <c r="D15" s="226">
        <f t="shared" si="3"/>
        <v>1.3</v>
      </c>
      <c r="E15" s="226">
        <f t="shared" si="3"/>
        <v>1.5</v>
      </c>
      <c r="F15" s="226">
        <f t="shared" si="3"/>
        <v>2.2999999999999998</v>
      </c>
      <c r="G15" s="226">
        <f t="shared" si="3"/>
        <v>4.0999999999999996</v>
      </c>
      <c r="H15" s="226">
        <f t="shared" si="3"/>
        <v>6.5</v>
      </c>
      <c r="I15" s="226">
        <f t="shared" si="3"/>
        <v>11.4</v>
      </c>
      <c r="J15" s="226">
        <f t="shared" si="3"/>
        <v>12.700000000000001</v>
      </c>
      <c r="K15" s="226">
        <f t="shared" si="3"/>
        <v>20</v>
      </c>
      <c r="L15" s="226">
        <f t="shared" si="3"/>
        <v>26.4</v>
      </c>
      <c r="M15" s="226">
        <f t="shared" si="3"/>
        <v>34</v>
      </c>
      <c r="N15" s="226">
        <f t="shared" si="3"/>
        <v>47.599999999999994</v>
      </c>
      <c r="O15" s="226">
        <f t="shared" si="3"/>
        <v>58.3</v>
      </c>
      <c r="P15" s="226">
        <f t="shared" si="3"/>
        <v>77.400000000000006</v>
      </c>
      <c r="Q15" s="226">
        <f t="shared" si="3"/>
        <v>82.2</v>
      </c>
      <c r="R15" s="226">
        <f t="shared" si="3"/>
        <v>97.600000000000009</v>
      </c>
      <c r="S15" s="226">
        <f t="shared" si="3"/>
        <v>124.1</v>
      </c>
      <c r="T15" s="211"/>
      <c r="U15" s="211"/>
      <c r="V15" s="211"/>
      <c r="W15" s="211"/>
      <c r="X15" s="211"/>
      <c r="Y15" s="211"/>
      <c r="Z15" s="211"/>
      <c r="AA15" s="211"/>
      <c r="AB15" s="211"/>
      <c r="AC15" s="211"/>
      <c r="AD15" s="211"/>
      <c r="AE15" s="211"/>
      <c r="AF15" s="211"/>
      <c r="AG15" s="211"/>
      <c r="AH15" s="211"/>
      <c r="AI15" s="211"/>
      <c r="AJ15" s="211"/>
      <c r="AK15" s="211"/>
      <c r="AL15" s="211"/>
      <c r="AM15" s="211"/>
      <c r="AN15" s="211"/>
      <c r="AO15" s="211"/>
      <c r="AP15" s="211"/>
      <c r="AQ15" s="211"/>
      <c r="AR15" s="211"/>
      <c r="AS15" s="211"/>
      <c r="AT15" s="211"/>
      <c r="AU15" s="211"/>
      <c r="AV15" s="211"/>
      <c r="AW15" s="211"/>
      <c r="AX15" s="211"/>
      <c r="AY15" s="211"/>
      <c r="AZ15" s="211"/>
      <c r="BA15" s="211"/>
      <c r="BB15" s="211"/>
      <c r="BC15" s="211"/>
      <c r="BD15" s="211"/>
      <c r="BE15" s="211"/>
      <c r="BF15" s="211"/>
      <c r="BG15" s="211"/>
      <c r="BH15" s="211"/>
      <c r="BI15" s="211"/>
      <c r="BJ15" s="211"/>
      <c r="BK15" s="211"/>
      <c r="BL15" s="211"/>
      <c r="BM15" s="211"/>
      <c r="BN15" s="211"/>
      <c r="BO15" s="211"/>
      <c r="BP15" s="211"/>
      <c r="BQ15" s="211"/>
      <c r="BR15" s="211"/>
      <c r="BS15" s="211"/>
      <c r="BT15" s="211"/>
      <c r="BU15" s="211"/>
      <c r="BV15" s="211"/>
      <c r="BW15" s="211"/>
      <c r="BX15" s="211"/>
      <c r="BY15" s="211"/>
      <c r="BZ15" s="211"/>
      <c r="CA15" s="211"/>
      <c r="CB15" s="211"/>
      <c r="CC15" s="211"/>
      <c r="CD15" s="211"/>
      <c r="CE15" s="211"/>
      <c r="CF15" s="211"/>
      <c r="CG15" s="211"/>
      <c r="CH15" s="211"/>
      <c r="CI15" s="211"/>
      <c r="CJ15" s="211"/>
      <c r="CK15" s="211"/>
      <c r="CL15" s="211"/>
      <c r="CM15" s="211"/>
      <c r="CN15" s="211"/>
      <c r="CO15" s="211"/>
      <c r="CP15" s="211"/>
      <c r="CQ15" s="211"/>
      <c r="CR15" s="211"/>
      <c r="CS15" s="211"/>
      <c r="CT15" s="211"/>
      <c r="CU15" s="211"/>
      <c r="CV15" s="211"/>
      <c r="CW15" s="211"/>
      <c r="CX15" s="211"/>
      <c r="CY15" s="211"/>
      <c r="CZ15" s="211"/>
      <c r="DA15" s="211"/>
      <c r="DB15" s="211"/>
      <c r="DC15" s="211"/>
      <c r="DD15" s="211"/>
      <c r="DE15" s="211"/>
      <c r="DF15" s="211"/>
      <c r="DG15" s="211"/>
      <c r="DH15" s="211"/>
      <c r="DI15" s="211"/>
      <c r="DJ15" s="211"/>
      <c r="DK15" s="211"/>
      <c r="DL15" s="211"/>
      <c r="DM15" s="211"/>
      <c r="DN15" s="211"/>
      <c r="DO15" s="211"/>
      <c r="DP15" s="211"/>
      <c r="DQ15" s="211"/>
      <c r="DR15" s="211"/>
      <c r="DS15" s="211"/>
      <c r="DT15" s="211"/>
      <c r="DU15" s="211"/>
      <c r="DV15" s="211"/>
      <c r="DW15" s="211"/>
      <c r="DX15" s="211"/>
      <c r="DY15" s="211"/>
      <c r="DZ15" s="211"/>
      <c r="EA15" s="211"/>
      <c r="EB15" s="211"/>
      <c r="EC15" s="211"/>
      <c r="ED15" s="211"/>
      <c r="EE15" s="211"/>
      <c r="EF15" s="211"/>
      <c r="EG15" s="211"/>
      <c r="EH15" s="211"/>
      <c r="EI15" s="211"/>
      <c r="EJ15" s="211"/>
      <c r="EK15" s="211"/>
      <c r="EL15" s="211"/>
      <c r="EM15" s="211"/>
      <c r="EN15" s="211"/>
      <c r="EO15" s="211"/>
      <c r="EP15" s="211"/>
      <c r="EQ15" s="211"/>
      <c r="ER15" s="211"/>
      <c r="ES15" s="211"/>
      <c r="ET15" s="211"/>
      <c r="EU15" s="211"/>
      <c r="EV15" s="211"/>
      <c r="EW15" s="211"/>
      <c r="EX15" s="211"/>
      <c r="EY15" s="211"/>
      <c r="EZ15" s="211"/>
      <c r="FA15" s="211"/>
      <c r="FB15" s="211"/>
      <c r="FC15" s="211"/>
      <c r="FD15" s="211"/>
      <c r="FE15" s="211"/>
      <c r="FF15" s="211"/>
      <c r="FG15" s="211"/>
      <c r="FH15" s="211"/>
      <c r="FI15" s="211"/>
      <c r="FJ15" s="211"/>
      <c r="FK15" s="211"/>
      <c r="FL15" s="211"/>
      <c r="FM15" s="211"/>
      <c r="FN15" s="211"/>
      <c r="FO15" s="211"/>
      <c r="FP15" s="211"/>
      <c r="FQ15" s="211"/>
      <c r="FR15" s="211"/>
      <c r="FS15" s="211"/>
      <c r="FT15" s="211"/>
      <c r="FU15" s="211"/>
      <c r="FV15" s="211"/>
      <c r="FW15" s="211"/>
      <c r="FX15" s="211"/>
      <c r="FY15" s="211"/>
      <c r="FZ15" s="211"/>
      <c r="GA15" s="211"/>
      <c r="GB15" s="211"/>
      <c r="GC15" s="211"/>
      <c r="GD15" s="211"/>
      <c r="GE15" s="211"/>
      <c r="GF15" s="211"/>
      <c r="GG15" s="211"/>
      <c r="GH15" s="211"/>
      <c r="GI15" s="211"/>
      <c r="GJ15" s="211"/>
      <c r="GK15" s="211"/>
      <c r="GL15" s="211"/>
      <c r="GM15" s="211"/>
      <c r="GN15" s="211"/>
      <c r="GO15" s="211"/>
      <c r="GP15" s="211"/>
      <c r="GQ15" s="211"/>
      <c r="GR15" s="211"/>
      <c r="GS15" s="211"/>
      <c r="GT15" s="211"/>
      <c r="GU15" s="211"/>
      <c r="GV15" s="211"/>
      <c r="GW15" s="211"/>
      <c r="GX15" s="211"/>
      <c r="GY15" s="211"/>
      <c r="GZ15" s="211"/>
      <c r="HA15" s="211"/>
      <c r="HB15" s="211"/>
      <c r="HC15" s="211"/>
      <c r="HD15" s="211"/>
      <c r="HE15" s="211"/>
      <c r="HF15" s="211"/>
      <c r="HG15" s="211"/>
      <c r="HH15" s="211"/>
      <c r="HI15" s="211"/>
      <c r="HJ15" s="211"/>
      <c r="HK15" s="211"/>
      <c r="HL15" s="211"/>
      <c r="HM15" s="211"/>
      <c r="HN15" s="211"/>
      <c r="HO15" s="211"/>
      <c r="HP15" s="211"/>
      <c r="HQ15" s="211"/>
      <c r="HR15" s="211"/>
      <c r="HS15" s="211"/>
      <c r="HT15" s="211"/>
      <c r="HU15" s="211"/>
      <c r="HV15" s="211"/>
      <c r="HW15" s="211"/>
      <c r="HX15" s="211"/>
      <c r="HY15" s="211"/>
      <c r="HZ15" s="211"/>
      <c r="IA15" s="211"/>
      <c r="IB15" s="211"/>
      <c r="IC15" s="211"/>
      <c r="ID15" s="211"/>
      <c r="IE15" s="211"/>
      <c r="IF15" s="211"/>
      <c r="IG15" s="211"/>
      <c r="IH15" s="211"/>
      <c r="II15" s="211"/>
      <c r="IJ15" s="211"/>
      <c r="IK15" s="211"/>
      <c r="IL15" s="211"/>
      <c r="IM15" s="211"/>
      <c r="IN15" s="211"/>
      <c r="IO15" s="211"/>
      <c r="IP15" s="211"/>
      <c r="IQ15" s="211"/>
      <c r="IR15" s="211"/>
      <c r="IS15" s="211"/>
      <c r="IT15" s="211"/>
      <c r="IU15" s="211"/>
      <c r="IV15" s="211"/>
    </row>
    <row r="16" spans="1:256" ht="13.9" customHeight="1">
      <c r="A16" s="227"/>
      <c r="B16" s="228"/>
      <c r="C16" s="228"/>
      <c r="D16" s="228"/>
      <c r="E16" s="228"/>
      <c r="F16" s="228"/>
      <c r="G16" s="228"/>
      <c r="H16" s="228"/>
      <c r="I16" s="228"/>
      <c r="J16" s="228"/>
      <c r="K16" s="228"/>
      <c r="L16" s="228"/>
      <c r="M16" s="228"/>
      <c r="N16" s="228"/>
      <c r="O16" s="228"/>
      <c r="P16" s="228"/>
      <c r="Q16" s="228"/>
      <c r="R16" s="228"/>
      <c r="S16" s="228"/>
      <c r="T16" s="211"/>
      <c r="U16" s="211"/>
      <c r="V16" s="211"/>
      <c r="W16" s="211"/>
      <c r="X16" s="211"/>
      <c r="Y16" s="211"/>
      <c r="Z16" s="211"/>
      <c r="AA16" s="211"/>
      <c r="AB16" s="211"/>
      <c r="AC16" s="211"/>
      <c r="AD16" s="211"/>
      <c r="AE16" s="211"/>
      <c r="AF16" s="211"/>
      <c r="AG16" s="211"/>
      <c r="AH16" s="211"/>
      <c r="AI16" s="211"/>
      <c r="AJ16" s="211"/>
      <c r="AK16" s="211"/>
      <c r="AL16" s="211"/>
      <c r="AM16" s="211"/>
      <c r="AN16" s="211"/>
      <c r="AO16" s="211"/>
      <c r="AP16" s="211"/>
      <c r="AQ16" s="211"/>
      <c r="AR16" s="211"/>
      <c r="AS16" s="211"/>
      <c r="AT16" s="211"/>
      <c r="AU16" s="211"/>
      <c r="AV16" s="211"/>
      <c r="AW16" s="211"/>
      <c r="AX16" s="211"/>
      <c r="AY16" s="211"/>
      <c r="AZ16" s="211"/>
      <c r="BA16" s="211"/>
      <c r="BB16" s="211"/>
      <c r="BC16" s="211"/>
      <c r="BD16" s="211"/>
      <c r="BE16" s="211"/>
      <c r="BF16" s="211"/>
      <c r="BG16" s="211"/>
      <c r="BH16" s="211"/>
      <c r="BI16" s="211"/>
      <c r="BJ16" s="211"/>
      <c r="BK16" s="211"/>
      <c r="BL16" s="211"/>
      <c r="BM16" s="211"/>
      <c r="BN16" s="211"/>
      <c r="BO16" s="211"/>
      <c r="BP16" s="211"/>
      <c r="BQ16" s="211"/>
      <c r="BR16" s="211"/>
      <c r="BS16" s="211"/>
      <c r="BT16" s="211"/>
      <c r="BU16" s="211"/>
      <c r="BV16" s="211"/>
      <c r="BW16" s="211"/>
      <c r="BX16" s="211"/>
      <c r="BY16" s="211"/>
      <c r="BZ16" s="211"/>
      <c r="CA16" s="211"/>
      <c r="CB16" s="211"/>
      <c r="CC16" s="211"/>
      <c r="CD16" s="211"/>
      <c r="CE16" s="211"/>
      <c r="CF16" s="211"/>
      <c r="CG16" s="211"/>
      <c r="CH16" s="211"/>
      <c r="CI16" s="211"/>
      <c r="CJ16" s="211"/>
      <c r="CK16" s="211"/>
      <c r="CL16" s="211"/>
      <c r="CM16" s="211"/>
      <c r="CN16" s="211"/>
      <c r="CO16" s="211"/>
      <c r="CP16" s="211"/>
      <c r="CQ16" s="211"/>
      <c r="CR16" s="211"/>
      <c r="CS16" s="211"/>
      <c r="CT16" s="211"/>
      <c r="CU16" s="211"/>
      <c r="CV16" s="211"/>
      <c r="CW16" s="211"/>
      <c r="CX16" s="211"/>
      <c r="CY16" s="211"/>
      <c r="CZ16" s="211"/>
      <c r="DA16" s="211"/>
      <c r="DB16" s="211"/>
      <c r="DC16" s="211"/>
      <c r="DD16" s="211"/>
      <c r="DE16" s="211"/>
      <c r="DF16" s="211"/>
      <c r="DG16" s="211"/>
      <c r="DH16" s="211"/>
      <c r="DI16" s="211"/>
      <c r="DJ16" s="211"/>
      <c r="DK16" s="211"/>
      <c r="DL16" s="211"/>
      <c r="DM16" s="211"/>
      <c r="DN16" s="211"/>
      <c r="DO16" s="211"/>
      <c r="DP16" s="211"/>
      <c r="DQ16" s="211"/>
      <c r="DR16" s="211"/>
      <c r="DS16" s="211"/>
      <c r="DT16" s="211"/>
      <c r="DU16" s="211"/>
      <c r="DV16" s="211"/>
      <c r="DW16" s="211"/>
      <c r="DX16" s="211"/>
      <c r="DY16" s="211"/>
      <c r="DZ16" s="211"/>
      <c r="EA16" s="211"/>
      <c r="EB16" s="211"/>
      <c r="EC16" s="211"/>
      <c r="ED16" s="211"/>
      <c r="EE16" s="211"/>
      <c r="EF16" s="211"/>
      <c r="EG16" s="211"/>
      <c r="EH16" s="211"/>
      <c r="EI16" s="211"/>
      <c r="EJ16" s="211"/>
      <c r="EK16" s="211"/>
      <c r="EL16" s="211"/>
      <c r="EM16" s="211"/>
      <c r="EN16" s="211"/>
      <c r="EO16" s="211"/>
      <c r="EP16" s="211"/>
      <c r="EQ16" s="211"/>
      <c r="ER16" s="211"/>
      <c r="ES16" s="211"/>
      <c r="ET16" s="211"/>
      <c r="EU16" s="211"/>
      <c r="EV16" s="211"/>
      <c r="EW16" s="211"/>
      <c r="EX16" s="211"/>
      <c r="EY16" s="211"/>
      <c r="EZ16" s="211"/>
      <c r="FA16" s="211"/>
      <c r="FB16" s="211"/>
      <c r="FC16" s="211"/>
      <c r="FD16" s="211"/>
      <c r="FE16" s="211"/>
      <c r="FF16" s="211"/>
      <c r="FG16" s="211"/>
      <c r="FH16" s="211"/>
      <c r="FI16" s="211"/>
      <c r="FJ16" s="211"/>
      <c r="FK16" s="211"/>
      <c r="FL16" s="211"/>
      <c r="FM16" s="211"/>
      <c r="FN16" s="211"/>
      <c r="FO16" s="211"/>
      <c r="FP16" s="211"/>
      <c r="FQ16" s="211"/>
      <c r="FR16" s="211"/>
      <c r="FS16" s="211"/>
      <c r="FT16" s="211"/>
      <c r="FU16" s="211"/>
      <c r="FV16" s="211"/>
      <c r="FW16" s="211"/>
      <c r="FX16" s="211"/>
      <c r="FY16" s="211"/>
      <c r="FZ16" s="211"/>
      <c r="GA16" s="211"/>
      <c r="GB16" s="211"/>
      <c r="GC16" s="211"/>
      <c r="GD16" s="211"/>
      <c r="GE16" s="211"/>
      <c r="GF16" s="211"/>
      <c r="GG16" s="211"/>
      <c r="GH16" s="211"/>
      <c r="GI16" s="211"/>
      <c r="GJ16" s="211"/>
      <c r="GK16" s="211"/>
      <c r="GL16" s="211"/>
      <c r="GM16" s="211"/>
      <c r="GN16" s="211"/>
      <c r="GO16" s="211"/>
      <c r="GP16" s="211"/>
      <c r="GQ16" s="211"/>
      <c r="GR16" s="211"/>
      <c r="GS16" s="211"/>
      <c r="GT16" s="211"/>
      <c r="GU16" s="211"/>
      <c r="GV16" s="211"/>
      <c r="GW16" s="211"/>
      <c r="GX16" s="211"/>
      <c r="GY16" s="211"/>
      <c r="GZ16" s="211"/>
      <c r="HA16" s="211"/>
      <c r="HB16" s="211"/>
      <c r="HC16" s="211"/>
      <c r="HD16" s="211"/>
      <c r="HE16" s="211"/>
      <c r="HF16" s="211"/>
      <c r="HG16" s="211"/>
      <c r="HH16" s="211"/>
      <c r="HI16" s="211"/>
      <c r="HJ16" s="211"/>
      <c r="HK16" s="211"/>
      <c r="HL16" s="211"/>
      <c r="HM16" s="211"/>
      <c r="HN16" s="211"/>
      <c r="HO16" s="211"/>
      <c r="HP16" s="211"/>
      <c r="HQ16" s="211"/>
      <c r="HR16" s="211"/>
      <c r="HS16" s="211"/>
      <c r="HT16" s="211"/>
      <c r="HU16" s="211"/>
      <c r="HV16" s="211"/>
      <c r="HW16" s="211"/>
      <c r="HX16" s="211"/>
      <c r="HY16" s="211"/>
      <c r="HZ16" s="211"/>
      <c r="IA16" s="211"/>
      <c r="IB16" s="211"/>
      <c r="IC16" s="211"/>
      <c r="ID16" s="211"/>
      <c r="IE16" s="211"/>
      <c r="IF16" s="211"/>
      <c r="IG16" s="211"/>
      <c r="IH16" s="211"/>
      <c r="II16" s="211"/>
      <c r="IJ16" s="211"/>
      <c r="IK16" s="211"/>
      <c r="IL16" s="211"/>
      <c r="IM16" s="211"/>
      <c r="IN16" s="211"/>
      <c r="IO16" s="211"/>
      <c r="IP16" s="211"/>
      <c r="IQ16" s="211"/>
      <c r="IR16" s="211"/>
      <c r="IS16" s="211"/>
      <c r="IT16" s="211"/>
      <c r="IU16" s="211"/>
      <c r="IV16" s="211"/>
    </row>
    <row r="17" spans="1:256" ht="13.9" customHeight="1">
      <c r="A17" s="209" t="s">
        <v>1437</v>
      </c>
      <c r="B17" s="537">
        <v>18</v>
      </c>
      <c r="C17" s="537">
        <v>19</v>
      </c>
      <c r="D17" s="537">
        <v>20</v>
      </c>
      <c r="E17" s="537">
        <v>21</v>
      </c>
      <c r="F17" s="537">
        <v>22</v>
      </c>
      <c r="G17" s="537">
        <v>23</v>
      </c>
      <c r="H17" s="535">
        <v>24</v>
      </c>
      <c r="I17" s="535">
        <v>25</v>
      </c>
      <c r="J17" s="535">
        <v>26</v>
      </c>
      <c r="K17" s="535">
        <v>27</v>
      </c>
      <c r="L17" s="535">
        <v>28</v>
      </c>
      <c r="M17" s="535">
        <v>29</v>
      </c>
      <c r="N17" s="535">
        <v>30</v>
      </c>
      <c r="O17" s="535">
        <v>35</v>
      </c>
      <c r="P17" s="535">
        <v>40</v>
      </c>
      <c r="Q17" s="535">
        <v>45</v>
      </c>
      <c r="R17" s="535">
        <v>50</v>
      </c>
      <c r="S17" s="535">
        <v>55</v>
      </c>
      <c r="T17" s="535">
        <v>60</v>
      </c>
      <c r="U17" s="535">
        <v>35</v>
      </c>
      <c r="V17" s="211"/>
      <c r="W17" s="211"/>
      <c r="X17" s="211"/>
      <c r="Y17" s="211"/>
      <c r="Z17" s="211"/>
      <c r="AA17" s="211"/>
      <c r="AB17" s="211"/>
      <c r="AC17" s="211"/>
      <c r="AD17" s="211"/>
      <c r="AE17" s="211"/>
      <c r="AF17" s="211"/>
      <c r="AG17" s="211"/>
      <c r="AH17" s="211"/>
      <c r="AI17" s="211"/>
      <c r="AJ17" s="211"/>
      <c r="AK17" s="211"/>
      <c r="AL17" s="211"/>
      <c r="AM17" s="211"/>
      <c r="AN17" s="211"/>
      <c r="AO17" s="211"/>
      <c r="AP17" s="211"/>
      <c r="AQ17" s="211"/>
      <c r="AR17" s="211"/>
      <c r="AS17" s="211"/>
      <c r="AT17" s="211"/>
      <c r="AU17" s="211"/>
      <c r="AV17" s="211"/>
      <c r="AW17" s="211"/>
      <c r="AX17" s="211"/>
      <c r="AY17" s="211"/>
      <c r="AZ17" s="211"/>
      <c r="BA17" s="211"/>
      <c r="BB17" s="211"/>
      <c r="BC17" s="211"/>
      <c r="BD17" s="211"/>
      <c r="BE17" s="211"/>
      <c r="BF17" s="211"/>
      <c r="BG17" s="211"/>
      <c r="BH17" s="211"/>
      <c r="BI17" s="211"/>
      <c r="BJ17" s="211"/>
      <c r="BK17" s="211"/>
      <c r="BL17" s="211"/>
      <c r="BM17" s="211"/>
      <c r="BN17" s="211"/>
      <c r="BO17" s="211"/>
      <c r="BP17" s="211"/>
      <c r="BQ17" s="211"/>
      <c r="BR17" s="211"/>
      <c r="BS17" s="211"/>
      <c r="BT17" s="211"/>
      <c r="BU17" s="211"/>
      <c r="BV17" s="211"/>
      <c r="BW17" s="211"/>
      <c r="BX17" s="211"/>
      <c r="BY17" s="211"/>
      <c r="BZ17" s="211"/>
      <c r="CA17" s="211"/>
      <c r="CB17" s="211"/>
      <c r="CC17" s="211"/>
      <c r="CD17" s="211"/>
      <c r="CE17" s="211"/>
      <c r="CF17" s="211"/>
      <c r="CG17" s="211"/>
      <c r="CH17" s="211"/>
      <c r="CI17" s="211"/>
      <c r="CJ17" s="211"/>
      <c r="CK17" s="211"/>
      <c r="CL17" s="211"/>
      <c r="CM17" s="211"/>
      <c r="CN17" s="211"/>
      <c r="CO17" s="211"/>
      <c r="CP17" s="211"/>
      <c r="CQ17" s="211"/>
      <c r="CR17" s="211"/>
      <c r="CS17" s="211"/>
      <c r="CT17" s="211"/>
      <c r="CU17" s="211"/>
      <c r="CV17" s="211"/>
      <c r="CW17" s="211"/>
      <c r="CX17" s="211"/>
      <c r="CY17" s="211"/>
      <c r="CZ17" s="211"/>
      <c r="DA17" s="211"/>
      <c r="DB17" s="211"/>
      <c r="DC17" s="211"/>
      <c r="DD17" s="211"/>
      <c r="DE17" s="211"/>
      <c r="DF17" s="211"/>
      <c r="DG17" s="211"/>
      <c r="DH17" s="211"/>
      <c r="DI17" s="211"/>
      <c r="DJ17" s="211"/>
      <c r="DK17" s="211"/>
      <c r="DL17" s="211"/>
      <c r="DM17" s="211"/>
      <c r="DN17" s="211"/>
      <c r="DO17" s="211"/>
      <c r="DP17" s="211"/>
      <c r="DQ17" s="211"/>
      <c r="DR17" s="211"/>
      <c r="DS17" s="211"/>
      <c r="DT17" s="211"/>
      <c r="DU17" s="211"/>
      <c r="DV17" s="211"/>
      <c r="DW17" s="211"/>
      <c r="DX17" s="211"/>
      <c r="DY17" s="211"/>
      <c r="DZ17" s="211"/>
      <c r="EA17" s="211"/>
      <c r="EB17" s="211"/>
      <c r="EC17" s="211"/>
      <c r="ED17" s="211"/>
      <c r="EE17" s="211"/>
      <c r="EF17" s="211"/>
      <c r="EG17" s="211"/>
      <c r="EH17" s="211"/>
      <c r="EI17" s="211"/>
      <c r="EJ17" s="211"/>
      <c r="EK17" s="211"/>
      <c r="EL17" s="211"/>
      <c r="EM17" s="211"/>
      <c r="EN17" s="211"/>
      <c r="EO17" s="211"/>
      <c r="EP17" s="211"/>
      <c r="EQ17" s="211"/>
      <c r="ER17" s="211"/>
      <c r="ES17" s="211"/>
      <c r="ET17" s="211"/>
      <c r="EU17" s="211"/>
      <c r="EV17" s="211"/>
      <c r="EW17" s="211"/>
      <c r="EX17" s="211"/>
      <c r="EY17" s="211"/>
      <c r="EZ17" s="211"/>
      <c r="FA17" s="211"/>
      <c r="FB17" s="211"/>
      <c r="FC17" s="211"/>
      <c r="FD17" s="211"/>
      <c r="FE17" s="211"/>
      <c r="FF17" s="211"/>
      <c r="FG17" s="211"/>
      <c r="FH17" s="211"/>
      <c r="FI17" s="211"/>
      <c r="FJ17" s="211"/>
      <c r="FK17" s="211"/>
      <c r="FL17" s="211"/>
      <c r="FM17" s="211"/>
      <c r="FN17" s="211"/>
      <c r="FO17" s="211"/>
      <c r="FP17" s="211"/>
      <c r="FQ17" s="211"/>
      <c r="FR17" s="211"/>
      <c r="FS17" s="211"/>
      <c r="FT17" s="211"/>
      <c r="FU17" s="211"/>
      <c r="FV17" s="211"/>
      <c r="FW17" s="211"/>
      <c r="FX17" s="211"/>
      <c r="FY17" s="211"/>
      <c r="FZ17" s="211"/>
      <c r="GA17" s="211"/>
      <c r="GB17" s="211"/>
      <c r="GC17" s="211"/>
      <c r="GD17" s="211"/>
      <c r="GE17" s="211"/>
      <c r="GF17" s="211"/>
      <c r="GG17" s="211"/>
      <c r="GH17" s="211"/>
      <c r="GI17" s="211"/>
      <c r="GJ17" s="211"/>
      <c r="GK17" s="211"/>
      <c r="GL17" s="211"/>
      <c r="GM17" s="211"/>
      <c r="GN17" s="211"/>
      <c r="GO17" s="211"/>
      <c r="GP17" s="211"/>
      <c r="GQ17" s="211"/>
      <c r="GR17" s="211"/>
      <c r="GS17" s="211"/>
      <c r="GT17" s="211"/>
      <c r="GU17" s="211"/>
      <c r="GV17" s="211"/>
      <c r="GW17" s="211"/>
      <c r="GX17" s="211"/>
      <c r="GY17" s="211"/>
      <c r="GZ17" s="211"/>
      <c r="HA17" s="211"/>
      <c r="HB17" s="211"/>
      <c r="HC17" s="211"/>
      <c r="HD17" s="211"/>
      <c r="HE17" s="211"/>
      <c r="HF17" s="211"/>
      <c r="HG17" s="211"/>
      <c r="HH17" s="211"/>
      <c r="HI17" s="211"/>
      <c r="HJ17" s="211"/>
      <c r="HK17" s="211"/>
      <c r="HL17" s="211"/>
      <c r="HM17" s="211"/>
      <c r="HN17" s="211"/>
      <c r="HO17" s="211"/>
      <c r="HP17" s="211"/>
      <c r="HQ17" s="211"/>
      <c r="HR17" s="211"/>
      <c r="HS17" s="211"/>
      <c r="HT17" s="211"/>
      <c r="HU17" s="211"/>
      <c r="HV17" s="211"/>
      <c r="HW17" s="211"/>
      <c r="HX17" s="211"/>
      <c r="HY17" s="211"/>
      <c r="HZ17" s="211"/>
      <c r="IA17" s="211"/>
      <c r="IB17" s="211"/>
      <c r="IC17" s="211"/>
      <c r="ID17" s="211"/>
      <c r="IE17" s="211"/>
      <c r="IF17" s="211"/>
      <c r="IG17" s="211"/>
      <c r="IH17" s="211"/>
      <c r="II17" s="211"/>
      <c r="IJ17" s="211"/>
      <c r="IK17" s="211"/>
      <c r="IL17" s="211"/>
      <c r="IM17" s="211"/>
      <c r="IN17" s="211"/>
      <c r="IO17" s="211"/>
      <c r="IP17" s="211"/>
      <c r="IQ17" s="211"/>
      <c r="IR17" s="211"/>
      <c r="IS17" s="211"/>
      <c r="IT17" s="211"/>
      <c r="IU17" s="211"/>
      <c r="IV17" s="211"/>
    </row>
    <row r="18" spans="1:256" ht="13.9" customHeight="1">
      <c r="A18" s="213" t="s">
        <v>1438</v>
      </c>
      <c r="B18" s="538"/>
      <c r="C18" s="538"/>
      <c r="D18" s="538"/>
      <c r="E18" s="538"/>
      <c r="F18" s="538"/>
      <c r="G18" s="538"/>
      <c r="H18" s="536"/>
      <c r="I18" s="536"/>
      <c r="J18" s="536"/>
      <c r="K18" s="536"/>
      <c r="L18" s="536"/>
      <c r="M18" s="536"/>
      <c r="N18" s="536"/>
      <c r="O18" s="536"/>
      <c r="P18" s="536"/>
      <c r="Q18" s="536"/>
      <c r="R18" s="536"/>
      <c r="S18" s="536"/>
      <c r="T18" s="536"/>
      <c r="U18" s="536"/>
      <c r="V18" s="211"/>
      <c r="W18" s="211"/>
      <c r="X18" s="211"/>
      <c r="Y18" s="211"/>
      <c r="Z18" s="211"/>
      <c r="AA18" s="211"/>
      <c r="AB18" s="211"/>
      <c r="AC18" s="211"/>
      <c r="AD18" s="211"/>
      <c r="AE18" s="211"/>
      <c r="AF18" s="211"/>
      <c r="AG18" s="211"/>
      <c r="AH18" s="211"/>
      <c r="AI18" s="211"/>
      <c r="AJ18" s="211"/>
      <c r="AK18" s="211"/>
      <c r="AL18" s="211"/>
      <c r="AM18" s="211"/>
      <c r="AN18" s="211"/>
      <c r="AO18" s="211"/>
      <c r="AP18" s="211"/>
      <c r="AQ18" s="211"/>
      <c r="AR18" s="211"/>
      <c r="AS18" s="211"/>
      <c r="AT18" s="211"/>
      <c r="AU18" s="211"/>
      <c r="AV18" s="211"/>
      <c r="AW18" s="211"/>
      <c r="AX18" s="211"/>
      <c r="AY18" s="211"/>
      <c r="AZ18" s="211"/>
      <c r="BA18" s="211"/>
      <c r="BB18" s="211"/>
      <c r="BC18" s="211"/>
      <c r="BD18" s="211"/>
      <c r="BE18" s="211"/>
      <c r="BF18" s="211"/>
      <c r="BG18" s="211"/>
      <c r="BH18" s="211"/>
      <c r="BI18" s="211"/>
      <c r="BJ18" s="211"/>
      <c r="BK18" s="211"/>
      <c r="BL18" s="211"/>
      <c r="BM18" s="211"/>
      <c r="BN18" s="211"/>
      <c r="BO18" s="211"/>
      <c r="BP18" s="211"/>
      <c r="BQ18" s="211"/>
      <c r="BR18" s="211"/>
      <c r="BS18" s="211"/>
      <c r="BT18" s="211"/>
      <c r="BU18" s="211"/>
      <c r="BV18" s="211"/>
      <c r="BW18" s="211"/>
      <c r="BX18" s="211"/>
      <c r="BY18" s="211"/>
      <c r="BZ18" s="211"/>
      <c r="CA18" s="211"/>
      <c r="CB18" s="211"/>
      <c r="CC18" s="211"/>
      <c r="CD18" s="211"/>
      <c r="CE18" s="211"/>
      <c r="CF18" s="211"/>
      <c r="CG18" s="211"/>
      <c r="CH18" s="211"/>
      <c r="CI18" s="211"/>
      <c r="CJ18" s="211"/>
      <c r="CK18" s="211"/>
      <c r="CL18" s="211"/>
      <c r="CM18" s="211"/>
      <c r="CN18" s="211"/>
      <c r="CO18" s="211"/>
      <c r="CP18" s="211"/>
      <c r="CQ18" s="211"/>
      <c r="CR18" s="211"/>
      <c r="CS18" s="211"/>
      <c r="CT18" s="211"/>
      <c r="CU18" s="211"/>
      <c r="CV18" s="211"/>
      <c r="CW18" s="211"/>
      <c r="CX18" s="211"/>
      <c r="CY18" s="211"/>
      <c r="CZ18" s="211"/>
      <c r="DA18" s="211"/>
      <c r="DB18" s="211"/>
      <c r="DC18" s="211"/>
      <c r="DD18" s="211"/>
      <c r="DE18" s="211"/>
      <c r="DF18" s="211"/>
      <c r="DG18" s="211"/>
      <c r="DH18" s="211"/>
      <c r="DI18" s="211"/>
      <c r="DJ18" s="211"/>
      <c r="DK18" s="211"/>
      <c r="DL18" s="211"/>
      <c r="DM18" s="211"/>
      <c r="DN18" s="211"/>
      <c r="DO18" s="211"/>
      <c r="DP18" s="211"/>
      <c r="DQ18" s="211"/>
      <c r="DR18" s="211"/>
      <c r="DS18" s="211"/>
      <c r="DT18" s="211"/>
      <c r="DU18" s="211"/>
      <c r="DV18" s="211"/>
      <c r="DW18" s="211"/>
      <c r="DX18" s="211"/>
      <c r="DY18" s="211"/>
      <c r="DZ18" s="211"/>
      <c r="EA18" s="211"/>
      <c r="EB18" s="211"/>
      <c r="EC18" s="211"/>
      <c r="ED18" s="211"/>
      <c r="EE18" s="211"/>
      <c r="EF18" s="211"/>
      <c r="EG18" s="211"/>
      <c r="EH18" s="211"/>
      <c r="EI18" s="211"/>
      <c r="EJ18" s="211"/>
      <c r="EK18" s="211"/>
      <c r="EL18" s="211"/>
      <c r="EM18" s="211"/>
      <c r="EN18" s="211"/>
      <c r="EO18" s="211"/>
      <c r="EP18" s="211"/>
      <c r="EQ18" s="211"/>
      <c r="ER18" s="211"/>
      <c r="ES18" s="211"/>
      <c r="ET18" s="211"/>
      <c r="EU18" s="211"/>
      <c r="EV18" s="211"/>
      <c r="EW18" s="211"/>
      <c r="EX18" s="211"/>
      <c r="EY18" s="211"/>
      <c r="EZ18" s="211"/>
      <c r="FA18" s="211"/>
      <c r="FB18" s="211"/>
      <c r="FC18" s="211"/>
      <c r="FD18" s="211"/>
      <c r="FE18" s="211"/>
      <c r="FF18" s="211"/>
      <c r="FG18" s="211"/>
      <c r="FH18" s="211"/>
      <c r="FI18" s="211"/>
      <c r="FJ18" s="211"/>
      <c r="FK18" s="211"/>
      <c r="FL18" s="211"/>
      <c r="FM18" s="211"/>
      <c r="FN18" s="211"/>
      <c r="FO18" s="211"/>
      <c r="FP18" s="211"/>
      <c r="FQ18" s="211"/>
      <c r="FR18" s="211"/>
      <c r="FS18" s="211"/>
      <c r="FT18" s="211"/>
      <c r="FU18" s="211"/>
      <c r="FV18" s="211"/>
      <c r="FW18" s="211"/>
      <c r="FX18" s="211"/>
      <c r="FY18" s="211"/>
      <c r="FZ18" s="211"/>
      <c r="GA18" s="211"/>
      <c r="GB18" s="211"/>
      <c r="GC18" s="211"/>
      <c r="GD18" s="211"/>
      <c r="GE18" s="211"/>
      <c r="GF18" s="211"/>
      <c r="GG18" s="211"/>
      <c r="GH18" s="211"/>
      <c r="GI18" s="211"/>
      <c r="GJ18" s="211"/>
      <c r="GK18" s="211"/>
      <c r="GL18" s="211"/>
      <c r="GM18" s="211"/>
      <c r="GN18" s="211"/>
      <c r="GO18" s="211"/>
      <c r="GP18" s="211"/>
      <c r="GQ18" s="211"/>
      <c r="GR18" s="211"/>
      <c r="GS18" s="211"/>
      <c r="GT18" s="211"/>
      <c r="GU18" s="211"/>
      <c r="GV18" s="211"/>
      <c r="GW18" s="211"/>
      <c r="GX18" s="211"/>
      <c r="GY18" s="211"/>
      <c r="GZ18" s="211"/>
      <c r="HA18" s="211"/>
      <c r="HB18" s="211"/>
      <c r="HC18" s="211"/>
      <c r="HD18" s="211"/>
      <c r="HE18" s="211"/>
      <c r="HF18" s="211"/>
      <c r="HG18" s="211"/>
      <c r="HH18" s="211"/>
      <c r="HI18" s="211"/>
      <c r="HJ18" s="211"/>
      <c r="HK18" s="211"/>
      <c r="HL18" s="211"/>
      <c r="HM18" s="211"/>
      <c r="HN18" s="211"/>
      <c r="HO18" s="211"/>
      <c r="HP18" s="211"/>
      <c r="HQ18" s="211"/>
      <c r="HR18" s="211"/>
      <c r="HS18" s="211"/>
      <c r="HT18" s="211"/>
      <c r="HU18" s="211"/>
      <c r="HV18" s="211"/>
      <c r="HW18" s="211"/>
      <c r="HX18" s="211"/>
      <c r="HY18" s="211"/>
      <c r="HZ18" s="211"/>
      <c r="IA18" s="211"/>
      <c r="IB18" s="211"/>
      <c r="IC18" s="211"/>
      <c r="ID18" s="211"/>
      <c r="IE18" s="211"/>
      <c r="IF18" s="211"/>
      <c r="IG18" s="211"/>
      <c r="IH18" s="211"/>
      <c r="II18" s="211"/>
      <c r="IJ18" s="211"/>
      <c r="IK18" s="211"/>
      <c r="IL18" s="211"/>
      <c r="IM18" s="211"/>
      <c r="IN18" s="211"/>
      <c r="IO18" s="211"/>
      <c r="IP18" s="211"/>
      <c r="IQ18" s="211"/>
      <c r="IR18" s="211"/>
      <c r="IS18" s="211"/>
      <c r="IT18" s="211"/>
      <c r="IU18" s="211"/>
      <c r="IV18" s="211"/>
    </row>
    <row r="19" spans="1:256" ht="13.9" customHeight="1">
      <c r="A19" s="214" t="s">
        <v>1440</v>
      </c>
      <c r="B19" s="215">
        <v>0.5</v>
      </c>
      <c r="C19" s="215">
        <v>0.5</v>
      </c>
      <c r="D19" s="215">
        <v>0.5</v>
      </c>
      <c r="E19" s="215">
        <v>0.5</v>
      </c>
      <c r="F19" s="215">
        <v>0.5</v>
      </c>
      <c r="G19" s="215">
        <v>0.5</v>
      </c>
      <c r="H19" s="215">
        <v>0.5</v>
      </c>
      <c r="I19" s="215">
        <v>0.5</v>
      </c>
      <c r="J19" s="215">
        <v>0.5</v>
      </c>
      <c r="K19" s="215">
        <v>0.5</v>
      </c>
      <c r="L19" s="215">
        <v>0.5</v>
      </c>
      <c r="M19" s="215">
        <v>0.5</v>
      </c>
      <c r="N19" s="215">
        <v>0.5</v>
      </c>
      <c r="O19" s="215">
        <v>0.5</v>
      </c>
      <c r="P19" s="215">
        <v>0.5</v>
      </c>
      <c r="Q19" s="215">
        <v>0.5</v>
      </c>
      <c r="R19" s="215">
        <v>0.5</v>
      </c>
      <c r="S19" s="215">
        <v>0.5</v>
      </c>
      <c r="T19" s="215">
        <v>0.5</v>
      </c>
      <c r="U19" s="215">
        <v>0.5</v>
      </c>
      <c r="V19" s="211"/>
      <c r="W19" s="211"/>
      <c r="X19" s="211"/>
      <c r="Y19" s="211"/>
      <c r="Z19" s="211"/>
      <c r="AA19" s="211"/>
      <c r="AB19" s="211"/>
      <c r="AC19" s="211"/>
      <c r="AD19" s="211"/>
      <c r="AE19" s="211"/>
      <c r="AF19" s="211"/>
      <c r="AG19" s="211"/>
      <c r="AH19" s="211"/>
      <c r="AI19" s="211"/>
      <c r="AJ19" s="211"/>
      <c r="AK19" s="211"/>
      <c r="AL19" s="211"/>
      <c r="AM19" s="211"/>
      <c r="AN19" s="211"/>
      <c r="AO19" s="211"/>
      <c r="AP19" s="211"/>
      <c r="AQ19" s="211"/>
      <c r="AR19" s="211"/>
      <c r="AS19" s="211"/>
      <c r="AT19" s="211"/>
      <c r="AU19" s="211"/>
      <c r="AV19" s="211"/>
      <c r="AW19" s="211"/>
      <c r="AX19" s="211"/>
      <c r="AY19" s="211"/>
      <c r="AZ19" s="211"/>
      <c r="BA19" s="211"/>
      <c r="BB19" s="211"/>
      <c r="BC19" s="211"/>
      <c r="BD19" s="211"/>
      <c r="BE19" s="211"/>
      <c r="BF19" s="211"/>
      <c r="BG19" s="211"/>
      <c r="BH19" s="211"/>
      <c r="BI19" s="211"/>
      <c r="BJ19" s="211"/>
      <c r="BK19" s="211"/>
      <c r="BL19" s="211"/>
      <c r="BM19" s="211"/>
      <c r="BN19" s="211"/>
      <c r="BO19" s="211"/>
      <c r="BP19" s="211"/>
      <c r="BQ19" s="211"/>
      <c r="BR19" s="211"/>
      <c r="BS19" s="211"/>
      <c r="BT19" s="211"/>
      <c r="BU19" s="211"/>
      <c r="BV19" s="211"/>
      <c r="BW19" s="211"/>
      <c r="BX19" s="211"/>
      <c r="BY19" s="211"/>
      <c r="BZ19" s="211"/>
      <c r="CA19" s="211"/>
      <c r="CB19" s="211"/>
      <c r="CC19" s="211"/>
      <c r="CD19" s="211"/>
      <c r="CE19" s="211"/>
      <c r="CF19" s="211"/>
      <c r="CG19" s="211"/>
      <c r="CH19" s="211"/>
      <c r="CI19" s="211"/>
      <c r="CJ19" s="211"/>
      <c r="CK19" s="211"/>
      <c r="CL19" s="211"/>
      <c r="CM19" s="211"/>
      <c r="CN19" s="211"/>
      <c r="CO19" s="211"/>
      <c r="CP19" s="211"/>
      <c r="CQ19" s="211"/>
      <c r="CR19" s="211"/>
      <c r="CS19" s="211"/>
      <c r="CT19" s="211"/>
      <c r="CU19" s="211"/>
      <c r="CV19" s="211"/>
      <c r="CW19" s="211"/>
      <c r="CX19" s="211"/>
      <c r="CY19" s="211"/>
      <c r="CZ19" s="211"/>
      <c r="DA19" s="211"/>
      <c r="DB19" s="211"/>
      <c r="DC19" s="211"/>
      <c r="DD19" s="211"/>
      <c r="DE19" s="211"/>
      <c r="DF19" s="211"/>
      <c r="DG19" s="211"/>
      <c r="DH19" s="211"/>
      <c r="DI19" s="211"/>
      <c r="DJ19" s="211"/>
      <c r="DK19" s="211"/>
      <c r="DL19" s="211"/>
      <c r="DM19" s="211"/>
      <c r="DN19" s="211"/>
      <c r="DO19" s="211"/>
      <c r="DP19" s="211"/>
      <c r="DQ19" s="211"/>
      <c r="DR19" s="211"/>
      <c r="DS19" s="211"/>
      <c r="DT19" s="211"/>
      <c r="DU19" s="211"/>
      <c r="DV19" s="211"/>
      <c r="DW19" s="211"/>
      <c r="DX19" s="211"/>
      <c r="DY19" s="211"/>
      <c r="DZ19" s="211"/>
      <c r="EA19" s="211"/>
      <c r="EB19" s="211"/>
      <c r="EC19" s="211"/>
      <c r="ED19" s="211"/>
      <c r="EE19" s="211"/>
      <c r="EF19" s="211"/>
      <c r="EG19" s="211"/>
      <c r="EH19" s="211"/>
      <c r="EI19" s="211"/>
      <c r="EJ19" s="211"/>
      <c r="EK19" s="211"/>
      <c r="EL19" s="211"/>
      <c r="EM19" s="211"/>
      <c r="EN19" s="211"/>
      <c r="EO19" s="211"/>
      <c r="EP19" s="211"/>
      <c r="EQ19" s="211"/>
      <c r="ER19" s="211"/>
      <c r="ES19" s="211"/>
      <c r="ET19" s="211"/>
      <c r="EU19" s="211"/>
      <c r="EV19" s="211"/>
      <c r="EW19" s="211"/>
      <c r="EX19" s="211"/>
      <c r="EY19" s="211"/>
      <c r="EZ19" s="211"/>
      <c r="FA19" s="211"/>
      <c r="FB19" s="211"/>
      <c r="FC19" s="211"/>
      <c r="FD19" s="211"/>
      <c r="FE19" s="211"/>
      <c r="FF19" s="211"/>
      <c r="FG19" s="211"/>
      <c r="FH19" s="211"/>
      <c r="FI19" s="211"/>
      <c r="FJ19" s="211"/>
      <c r="FK19" s="211"/>
      <c r="FL19" s="211"/>
      <c r="FM19" s="211"/>
      <c r="FN19" s="211"/>
      <c r="FO19" s="211"/>
      <c r="FP19" s="211"/>
      <c r="FQ19" s="211"/>
      <c r="FR19" s="211"/>
      <c r="FS19" s="211"/>
      <c r="FT19" s="211"/>
      <c r="FU19" s="211"/>
      <c r="FV19" s="211"/>
      <c r="FW19" s="211"/>
      <c r="FX19" s="211"/>
      <c r="FY19" s="211"/>
      <c r="FZ19" s="211"/>
      <c r="GA19" s="211"/>
      <c r="GB19" s="211"/>
      <c r="GC19" s="211"/>
      <c r="GD19" s="211"/>
      <c r="GE19" s="211"/>
      <c r="GF19" s="211"/>
      <c r="GG19" s="211"/>
      <c r="GH19" s="211"/>
      <c r="GI19" s="211"/>
      <c r="GJ19" s="211"/>
      <c r="GK19" s="211"/>
      <c r="GL19" s="211"/>
      <c r="GM19" s="211"/>
      <c r="GN19" s="211"/>
      <c r="GO19" s="211"/>
      <c r="GP19" s="211"/>
      <c r="GQ19" s="211"/>
      <c r="GR19" s="211"/>
      <c r="GS19" s="211"/>
      <c r="GT19" s="211"/>
      <c r="GU19" s="211"/>
      <c r="GV19" s="211"/>
      <c r="GW19" s="211"/>
      <c r="GX19" s="211"/>
      <c r="GY19" s="211"/>
      <c r="GZ19" s="211"/>
      <c r="HA19" s="211"/>
      <c r="HB19" s="211"/>
      <c r="HC19" s="211"/>
      <c r="HD19" s="211"/>
      <c r="HE19" s="211"/>
      <c r="HF19" s="211"/>
      <c r="HG19" s="211"/>
      <c r="HH19" s="211"/>
      <c r="HI19" s="211"/>
      <c r="HJ19" s="211"/>
      <c r="HK19" s="211"/>
      <c r="HL19" s="211"/>
      <c r="HM19" s="211"/>
      <c r="HN19" s="211"/>
      <c r="HO19" s="211"/>
      <c r="HP19" s="211"/>
      <c r="HQ19" s="211"/>
      <c r="HR19" s="211"/>
      <c r="HS19" s="211"/>
      <c r="HT19" s="211"/>
      <c r="HU19" s="211"/>
      <c r="HV19" s="211"/>
      <c r="HW19" s="211"/>
      <c r="HX19" s="211"/>
      <c r="HY19" s="211"/>
      <c r="HZ19" s="211"/>
      <c r="IA19" s="211"/>
      <c r="IB19" s="211"/>
      <c r="IC19" s="211"/>
      <c r="ID19" s="211"/>
      <c r="IE19" s="211"/>
      <c r="IF19" s="211"/>
      <c r="IG19" s="211"/>
      <c r="IH19" s="211"/>
      <c r="II19" s="211"/>
      <c r="IJ19" s="211"/>
      <c r="IK19" s="211"/>
      <c r="IL19" s="211"/>
      <c r="IM19" s="211"/>
      <c r="IN19" s="211"/>
      <c r="IO19" s="211"/>
      <c r="IP19" s="211"/>
      <c r="IQ19" s="211"/>
      <c r="IR19" s="211"/>
      <c r="IS19" s="211"/>
      <c r="IT19" s="211"/>
      <c r="IU19" s="211"/>
      <c r="IV19" s="211"/>
    </row>
    <row r="20" spans="1:256" ht="13.9" customHeight="1">
      <c r="A20" s="216" t="s">
        <v>1441</v>
      </c>
      <c r="B20" s="217">
        <f>PI()</f>
        <v>3.1415926535897931</v>
      </c>
      <c r="C20" s="217">
        <f>PI()</f>
        <v>3.1415926535897931</v>
      </c>
      <c r="D20" s="217">
        <f>PI()</f>
        <v>3.1415926535897931</v>
      </c>
      <c r="E20" s="217">
        <f>PI()</f>
        <v>3.1415926535897931</v>
      </c>
      <c r="F20" s="217">
        <f>PI()</f>
        <v>3.1415926535897931</v>
      </c>
      <c r="G20" s="217">
        <f>PI()</f>
        <v>3.1415926535897931</v>
      </c>
      <c r="H20" s="217">
        <f>PI()</f>
        <v>3.1415926535897931</v>
      </c>
      <c r="I20" s="217">
        <f>PI()</f>
        <v>3.1415926535897931</v>
      </c>
      <c r="J20" s="217">
        <f>PI()</f>
        <v>3.1415926535897931</v>
      </c>
      <c r="K20" s="217">
        <f>PI()</f>
        <v>3.1415926535897931</v>
      </c>
      <c r="L20" s="217">
        <f>PI()</f>
        <v>3.1415926535897931</v>
      </c>
      <c r="M20" s="217">
        <f>PI()</f>
        <v>3.1415926535897931</v>
      </c>
      <c r="N20" s="217">
        <f>PI()</f>
        <v>3.1415926535897931</v>
      </c>
      <c r="O20" s="217">
        <f>PI()</f>
        <v>3.1415926535897931</v>
      </c>
      <c r="P20" s="217">
        <f>PI()</f>
        <v>3.1415926535897931</v>
      </c>
      <c r="Q20" s="217">
        <f>PI()</f>
        <v>3.1415926535897931</v>
      </c>
      <c r="R20" s="217">
        <f>PI()</f>
        <v>3.1415926535897931</v>
      </c>
      <c r="S20" s="217">
        <f>PI()</f>
        <v>3.1415926535897931</v>
      </c>
      <c r="T20" s="217">
        <f>PI()</f>
        <v>3.1415926535897931</v>
      </c>
      <c r="U20" s="217">
        <f>PI()</f>
        <v>3.1415926535897931</v>
      </c>
      <c r="V20" s="211"/>
      <c r="W20" s="211"/>
      <c r="X20" s="211"/>
      <c r="Y20" s="211"/>
      <c r="Z20" s="211"/>
      <c r="AA20" s="211"/>
      <c r="AB20" s="211"/>
      <c r="AC20" s="211"/>
      <c r="AD20" s="211"/>
      <c r="AE20" s="211"/>
      <c r="AF20" s="211"/>
      <c r="AG20" s="211"/>
      <c r="AH20" s="211"/>
      <c r="AI20" s="211"/>
      <c r="AJ20" s="211"/>
      <c r="AK20" s="211"/>
      <c r="AL20" s="211"/>
      <c r="AM20" s="211"/>
      <c r="AN20" s="211"/>
      <c r="AO20" s="211"/>
      <c r="AP20" s="211"/>
      <c r="AQ20" s="211"/>
      <c r="AR20" s="211"/>
      <c r="AS20" s="211"/>
      <c r="AT20" s="211"/>
      <c r="AU20" s="211"/>
      <c r="AV20" s="211"/>
      <c r="AW20" s="211"/>
      <c r="AX20" s="211"/>
      <c r="AY20" s="211"/>
      <c r="AZ20" s="211"/>
      <c r="BA20" s="211"/>
      <c r="BB20" s="211"/>
      <c r="BC20" s="211"/>
      <c r="BD20" s="211"/>
      <c r="BE20" s="211"/>
      <c r="BF20" s="211"/>
      <c r="BG20" s="211"/>
      <c r="BH20" s="211"/>
      <c r="BI20" s="211"/>
      <c r="BJ20" s="211"/>
      <c r="BK20" s="211"/>
      <c r="BL20" s="211"/>
      <c r="BM20" s="211"/>
      <c r="BN20" s="211"/>
      <c r="BO20" s="211"/>
      <c r="BP20" s="211"/>
      <c r="BQ20" s="211"/>
      <c r="BR20" s="211"/>
      <c r="BS20" s="211"/>
      <c r="BT20" s="211"/>
      <c r="BU20" s="211"/>
      <c r="BV20" s="211"/>
      <c r="BW20" s="211"/>
      <c r="BX20" s="211"/>
      <c r="BY20" s="211"/>
      <c r="BZ20" s="211"/>
      <c r="CA20" s="211"/>
      <c r="CB20" s="211"/>
      <c r="CC20" s="211"/>
      <c r="CD20" s="211"/>
      <c r="CE20" s="211"/>
      <c r="CF20" s="211"/>
      <c r="CG20" s="211"/>
      <c r="CH20" s="211"/>
      <c r="CI20" s="211"/>
      <c r="CJ20" s="211"/>
      <c r="CK20" s="211"/>
      <c r="CL20" s="211"/>
      <c r="CM20" s="211"/>
      <c r="CN20" s="211"/>
      <c r="CO20" s="211"/>
      <c r="CP20" s="211"/>
      <c r="CQ20" s="211"/>
      <c r="CR20" s="211"/>
      <c r="CS20" s="211"/>
      <c r="CT20" s="211"/>
      <c r="CU20" s="211"/>
      <c r="CV20" s="211"/>
      <c r="CW20" s="211"/>
      <c r="CX20" s="211"/>
      <c r="CY20" s="211"/>
      <c r="CZ20" s="211"/>
      <c r="DA20" s="211"/>
      <c r="DB20" s="211"/>
      <c r="DC20" s="211"/>
      <c r="DD20" s="211"/>
      <c r="DE20" s="211"/>
      <c r="DF20" s="211"/>
      <c r="DG20" s="211"/>
      <c r="DH20" s="211"/>
      <c r="DI20" s="211"/>
      <c r="DJ20" s="211"/>
      <c r="DK20" s="211"/>
      <c r="DL20" s="211"/>
      <c r="DM20" s="211"/>
      <c r="DN20" s="211"/>
      <c r="DO20" s="211"/>
      <c r="DP20" s="211"/>
      <c r="DQ20" s="211"/>
      <c r="DR20" s="211"/>
      <c r="DS20" s="211"/>
      <c r="DT20" s="211"/>
      <c r="DU20" s="211"/>
      <c r="DV20" s="211"/>
      <c r="DW20" s="211"/>
      <c r="DX20" s="211"/>
      <c r="DY20" s="211"/>
      <c r="DZ20" s="211"/>
      <c r="EA20" s="211"/>
      <c r="EB20" s="211"/>
      <c r="EC20" s="211"/>
      <c r="ED20" s="211"/>
      <c r="EE20" s="211"/>
      <c r="EF20" s="211"/>
      <c r="EG20" s="211"/>
      <c r="EH20" s="211"/>
      <c r="EI20" s="211"/>
      <c r="EJ20" s="211"/>
      <c r="EK20" s="211"/>
      <c r="EL20" s="211"/>
      <c r="EM20" s="211"/>
      <c r="EN20" s="211"/>
      <c r="EO20" s="211"/>
      <c r="EP20" s="211"/>
      <c r="EQ20" s="211"/>
      <c r="ER20" s="211"/>
      <c r="ES20" s="211"/>
      <c r="ET20" s="211"/>
      <c r="EU20" s="211"/>
      <c r="EV20" s="211"/>
      <c r="EW20" s="211"/>
      <c r="EX20" s="211"/>
      <c r="EY20" s="211"/>
      <c r="EZ20" s="211"/>
      <c r="FA20" s="211"/>
      <c r="FB20" s="211"/>
      <c r="FC20" s="211"/>
      <c r="FD20" s="211"/>
      <c r="FE20" s="211"/>
      <c r="FF20" s="211"/>
      <c r="FG20" s="211"/>
      <c r="FH20" s="211"/>
      <c r="FI20" s="211"/>
      <c r="FJ20" s="211"/>
      <c r="FK20" s="211"/>
      <c r="FL20" s="211"/>
      <c r="FM20" s="211"/>
      <c r="FN20" s="211"/>
      <c r="FO20" s="211"/>
      <c r="FP20" s="211"/>
      <c r="FQ20" s="211"/>
      <c r="FR20" s="211"/>
      <c r="FS20" s="211"/>
      <c r="FT20" s="211"/>
      <c r="FU20" s="211"/>
      <c r="FV20" s="211"/>
      <c r="FW20" s="211"/>
      <c r="FX20" s="211"/>
      <c r="FY20" s="211"/>
      <c r="FZ20" s="211"/>
      <c r="GA20" s="211"/>
      <c r="GB20" s="211"/>
      <c r="GC20" s="211"/>
      <c r="GD20" s="211"/>
      <c r="GE20" s="211"/>
      <c r="GF20" s="211"/>
      <c r="GG20" s="211"/>
      <c r="GH20" s="211"/>
      <c r="GI20" s="211"/>
      <c r="GJ20" s="211"/>
      <c r="GK20" s="211"/>
      <c r="GL20" s="211"/>
      <c r="GM20" s="211"/>
      <c r="GN20" s="211"/>
      <c r="GO20" s="211"/>
      <c r="GP20" s="211"/>
      <c r="GQ20" s="211"/>
      <c r="GR20" s="211"/>
      <c r="GS20" s="211"/>
      <c r="GT20" s="211"/>
      <c r="GU20" s="211"/>
      <c r="GV20" s="211"/>
      <c r="GW20" s="211"/>
      <c r="GX20" s="211"/>
      <c r="GY20" s="211"/>
      <c r="GZ20" s="211"/>
      <c r="HA20" s="211"/>
      <c r="HB20" s="211"/>
      <c r="HC20" s="211"/>
      <c r="HD20" s="211"/>
      <c r="HE20" s="211"/>
      <c r="HF20" s="211"/>
      <c r="HG20" s="211"/>
      <c r="HH20" s="211"/>
      <c r="HI20" s="211"/>
      <c r="HJ20" s="211"/>
      <c r="HK20" s="211"/>
      <c r="HL20" s="211"/>
      <c r="HM20" s="211"/>
      <c r="HN20" s="211"/>
      <c r="HO20" s="211"/>
      <c r="HP20" s="211"/>
      <c r="HQ20" s="211"/>
      <c r="HR20" s="211"/>
      <c r="HS20" s="211"/>
      <c r="HT20" s="211"/>
      <c r="HU20" s="211"/>
      <c r="HV20" s="211"/>
      <c r="HW20" s="211"/>
      <c r="HX20" s="211"/>
      <c r="HY20" s="211"/>
      <c r="HZ20" s="211"/>
      <c r="IA20" s="211"/>
      <c r="IB20" s="211"/>
      <c r="IC20" s="211"/>
      <c r="ID20" s="211"/>
      <c r="IE20" s="211"/>
      <c r="IF20" s="211"/>
      <c r="IG20" s="211"/>
      <c r="IH20" s="211"/>
      <c r="II20" s="211"/>
      <c r="IJ20" s="211"/>
      <c r="IK20" s="211"/>
      <c r="IL20" s="211"/>
      <c r="IM20" s="211"/>
      <c r="IN20" s="211"/>
      <c r="IO20" s="211"/>
      <c r="IP20" s="211"/>
      <c r="IQ20" s="211"/>
      <c r="IR20" s="211"/>
      <c r="IS20" s="211"/>
      <c r="IT20" s="211"/>
      <c r="IU20" s="211"/>
      <c r="IV20" s="211"/>
    </row>
    <row r="21" spans="1:256" ht="13.9" customHeight="1">
      <c r="A21" s="218" t="s">
        <v>1442</v>
      </c>
      <c r="B21" s="219">
        <v>15</v>
      </c>
      <c r="C21" s="219">
        <v>16</v>
      </c>
      <c r="D21" s="219">
        <v>16</v>
      </c>
      <c r="E21" s="219">
        <v>17</v>
      </c>
      <c r="F21" s="219">
        <v>18</v>
      </c>
      <c r="G21" s="219">
        <v>18</v>
      </c>
      <c r="H21" s="219">
        <v>19</v>
      </c>
      <c r="I21" s="219">
        <v>20</v>
      </c>
      <c r="J21" s="219">
        <v>21</v>
      </c>
      <c r="K21" s="219">
        <v>22</v>
      </c>
      <c r="L21" s="219">
        <v>22</v>
      </c>
      <c r="M21" s="219">
        <v>24</v>
      </c>
      <c r="N21" s="219">
        <v>25</v>
      </c>
      <c r="O21" s="219">
        <v>28</v>
      </c>
      <c r="P21" s="219">
        <v>32</v>
      </c>
      <c r="Q21" s="219">
        <v>36</v>
      </c>
      <c r="R21" s="219">
        <v>40</v>
      </c>
      <c r="S21" s="219">
        <v>45</v>
      </c>
      <c r="T21" s="219">
        <v>50</v>
      </c>
      <c r="U21" s="219">
        <v>36</v>
      </c>
      <c r="V21" s="211"/>
      <c r="W21" s="211"/>
      <c r="X21" s="211"/>
      <c r="Y21" s="211"/>
      <c r="Z21" s="211"/>
      <c r="AA21" s="211"/>
      <c r="AB21" s="211"/>
      <c r="AC21" s="211"/>
      <c r="AD21" s="211"/>
      <c r="AE21" s="211"/>
      <c r="AF21" s="211"/>
      <c r="AG21" s="211"/>
      <c r="AH21" s="211"/>
      <c r="AI21" s="211"/>
      <c r="AJ21" s="211"/>
      <c r="AK21" s="211"/>
      <c r="AL21" s="211"/>
      <c r="AM21" s="211"/>
      <c r="AN21" s="211"/>
      <c r="AO21" s="211"/>
      <c r="AP21" s="211"/>
      <c r="AQ21" s="211"/>
      <c r="AR21" s="211"/>
      <c r="AS21" s="211"/>
      <c r="AT21" s="211"/>
      <c r="AU21" s="211"/>
      <c r="AV21" s="211"/>
      <c r="AW21" s="211"/>
      <c r="AX21" s="211"/>
      <c r="AY21" s="211"/>
      <c r="AZ21" s="211"/>
      <c r="BA21" s="211"/>
      <c r="BB21" s="211"/>
      <c r="BC21" s="211"/>
      <c r="BD21" s="211"/>
      <c r="BE21" s="211"/>
      <c r="BF21" s="211"/>
      <c r="BG21" s="211"/>
      <c r="BH21" s="211"/>
      <c r="BI21" s="211"/>
      <c r="BJ21" s="211"/>
      <c r="BK21" s="211"/>
      <c r="BL21" s="211"/>
      <c r="BM21" s="211"/>
      <c r="BN21" s="211"/>
      <c r="BO21" s="211"/>
      <c r="BP21" s="211"/>
      <c r="BQ21" s="211"/>
      <c r="BR21" s="211"/>
      <c r="BS21" s="211"/>
      <c r="BT21" s="211"/>
      <c r="BU21" s="211"/>
      <c r="BV21" s="211"/>
      <c r="BW21" s="211"/>
      <c r="BX21" s="211"/>
      <c r="BY21" s="211"/>
      <c r="BZ21" s="211"/>
      <c r="CA21" s="211"/>
      <c r="CB21" s="211"/>
      <c r="CC21" s="211"/>
      <c r="CD21" s="211"/>
      <c r="CE21" s="211"/>
      <c r="CF21" s="211"/>
      <c r="CG21" s="211"/>
      <c r="CH21" s="211"/>
      <c r="CI21" s="211"/>
      <c r="CJ21" s="211"/>
      <c r="CK21" s="211"/>
      <c r="CL21" s="211"/>
      <c r="CM21" s="211"/>
      <c r="CN21" s="211"/>
      <c r="CO21" s="211"/>
      <c r="CP21" s="211"/>
      <c r="CQ21" s="211"/>
      <c r="CR21" s="211"/>
      <c r="CS21" s="211"/>
      <c r="CT21" s="211"/>
      <c r="CU21" s="211"/>
      <c r="CV21" s="211"/>
      <c r="CW21" s="211"/>
      <c r="CX21" s="211"/>
      <c r="CY21" s="211"/>
      <c r="CZ21" s="211"/>
      <c r="DA21" s="211"/>
      <c r="DB21" s="211"/>
      <c r="DC21" s="211"/>
      <c r="DD21" s="211"/>
      <c r="DE21" s="211"/>
      <c r="DF21" s="211"/>
      <c r="DG21" s="211"/>
      <c r="DH21" s="211"/>
      <c r="DI21" s="211"/>
      <c r="DJ21" s="211"/>
      <c r="DK21" s="211"/>
      <c r="DL21" s="211"/>
      <c r="DM21" s="211"/>
      <c r="DN21" s="211"/>
      <c r="DO21" s="211"/>
      <c r="DP21" s="211"/>
      <c r="DQ21" s="211"/>
      <c r="DR21" s="211"/>
      <c r="DS21" s="211"/>
      <c r="DT21" s="211"/>
      <c r="DU21" s="211"/>
      <c r="DV21" s="211"/>
      <c r="DW21" s="211"/>
      <c r="DX21" s="211"/>
      <c r="DY21" s="211"/>
      <c r="DZ21" s="211"/>
      <c r="EA21" s="211"/>
      <c r="EB21" s="211"/>
      <c r="EC21" s="211"/>
      <c r="ED21" s="211"/>
      <c r="EE21" s="211"/>
      <c r="EF21" s="211"/>
      <c r="EG21" s="211"/>
      <c r="EH21" s="211"/>
      <c r="EI21" s="211"/>
      <c r="EJ21" s="211"/>
      <c r="EK21" s="211"/>
      <c r="EL21" s="211"/>
      <c r="EM21" s="211"/>
      <c r="EN21" s="211"/>
      <c r="EO21" s="211"/>
      <c r="EP21" s="211"/>
      <c r="EQ21" s="211"/>
      <c r="ER21" s="211"/>
      <c r="ES21" s="211"/>
      <c r="ET21" s="211"/>
      <c r="EU21" s="211"/>
      <c r="EV21" s="211"/>
      <c r="EW21" s="211"/>
      <c r="EX21" s="211"/>
      <c r="EY21" s="211"/>
      <c r="EZ21" s="211"/>
      <c r="FA21" s="211"/>
      <c r="FB21" s="211"/>
      <c r="FC21" s="211"/>
      <c r="FD21" s="211"/>
      <c r="FE21" s="211"/>
      <c r="FF21" s="211"/>
      <c r="FG21" s="211"/>
      <c r="FH21" s="211"/>
      <c r="FI21" s="211"/>
      <c r="FJ21" s="211"/>
      <c r="FK21" s="211"/>
      <c r="FL21" s="211"/>
      <c r="FM21" s="211"/>
      <c r="FN21" s="211"/>
      <c r="FO21" s="211"/>
      <c r="FP21" s="211"/>
      <c r="FQ21" s="211"/>
      <c r="FR21" s="211"/>
      <c r="FS21" s="211"/>
      <c r="FT21" s="211"/>
      <c r="FU21" s="211"/>
      <c r="FV21" s="211"/>
      <c r="FW21" s="211"/>
      <c r="FX21" s="211"/>
      <c r="FY21" s="211"/>
      <c r="FZ21" s="211"/>
      <c r="GA21" s="211"/>
      <c r="GB21" s="211"/>
      <c r="GC21" s="211"/>
      <c r="GD21" s="211"/>
      <c r="GE21" s="211"/>
      <c r="GF21" s="211"/>
      <c r="GG21" s="211"/>
      <c r="GH21" s="211"/>
      <c r="GI21" s="211"/>
      <c r="GJ21" s="211"/>
      <c r="GK21" s="211"/>
      <c r="GL21" s="211"/>
      <c r="GM21" s="211"/>
      <c r="GN21" s="211"/>
      <c r="GO21" s="211"/>
      <c r="GP21" s="211"/>
      <c r="GQ21" s="211"/>
      <c r="GR21" s="211"/>
      <c r="GS21" s="211"/>
      <c r="GT21" s="211"/>
      <c r="GU21" s="211"/>
      <c r="GV21" s="211"/>
      <c r="GW21" s="211"/>
      <c r="GX21" s="211"/>
      <c r="GY21" s="211"/>
      <c r="GZ21" s="211"/>
      <c r="HA21" s="211"/>
      <c r="HB21" s="211"/>
      <c r="HC21" s="211"/>
      <c r="HD21" s="211"/>
      <c r="HE21" s="211"/>
      <c r="HF21" s="211"/>
      <c r="HG21" s="211"/>
      <c r="HH21" s="211"/>
      <c r="HI21" s="211"/>
      <c r="HJ21" s="211"/>
      <c r="HK21" s="211"/>
      <c r="HL21" s="211"/>
      <c r="HM21" s="211"/>
      <c r="HN21" s="211"/>
      <c r="HO21" s="211"/>
      <c r="HP21" s="211"/>
      <c r="HQ21" s="211"/>
      <c r="HR21" s="211"/>
      <c r="HS21" s="211"/>
      <c r="HT21" s="211"/>
      <c r="HU21" s="211"/>
      <c r="HV21" s="211"/>
      <c r="HW21" s="211"/>
      <c r="HX21" s="211"/>
      <c r="HY21" s="211"/>
      <c r="HZ21" s="211"/>
      <c r="IA21" s="211"/>
      <c r="IB21" s="211"/>
      <c r="IC21" s="211"/>
      <c r="ID21" s="211"/>
      <c r="IE21" s="211"/>
      <c r="IF21" s="211"/>
      <c r="IG21" s="211"/>
      <c r="IH21" s="211"/>
      <c r="II21" s="211"/>
      <c r="IJ21" s="211"/>
      <c r="IK21" s="211"/>
      <c r="IL21" s="211"/>
      <c r="IM21" s="211"/>
      <c r="IN21" s="211"/>
      <c r="IO21" s="211"/>
      <c r="IP21" s="211"/>
      <c r="IQ21" s="211"/>
      <c r="IR21" s="211"/>
      <c r="IS21" s="211"/>
      <c r="IT21" s="211"/>
      <c r="IU21" s="211"/>
      <c r="IV21" s="211"/>
    </row>
    <row r="22" spans="1:256" ht="13.9" customHeight="1">
      <c r="A22" s="218" t="s">
        <v>1443</v>
      </c>
      <c r="B22" s="219">
        <v>4.5</v>
      </c>
      <c r="C22" s="219">
        <v>5</v>
      </c>
      <c r="D22" s="219">
        <v>5</v>
      </c>
      <c r="E22" s="219">
        <v>5.5</v>
      </c>
      <c r="F22" s="219">
        <v>5.5</v>
      </c>
      <c r="G22" s="219">
        <v>5.5</v>
      </c>
      <c r="H22" s="219">
        <v>6</v>
      </c>
      <c r="I22" s="219">
        <v>6</v>
      </c>
      <c r="J22" s="219">
        <v>6</v>
      </c>
      <c r="K22" s="219">
        <v>6.5</v>
      </c>
      <c r="L22" s="219">
        <v>7</v>
      </c>
      <c r="M22" s="219">
        <v>7.5</v>
      </c>
      <c r="N22" s="219">
        <v>8</v>
      </c>
      <c r="O22" s="219">
        <v>9</v>
      </c>
      <c r="P22" s="219">
        <v>10</v>
      </c>
      <c r="Q22" s="219">
        <v>12</v>
      </c>
      <c r="R22" s="219">
        <v>14</v>
      </c>
      <c r="S22" s="219">
        <v>15</v>
      </c>
      <c r="T22" s="219">
        <v>16</v>
      </c>
      <c r="U22" s="219">
        <v>12</v>
      </c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  <c r="BW22" s="211"/>
      <c r="BX22" s="211"/>
      <c r="BY22" s="211"/>
      <c r="BZ22" s="211"/>
      <c r="CA22" s="211"/>
      <c r="CB22" s="211"/>
      <c r="CC22" s="211"/>
      <c r="CD22" s="211"/>
      <c r="CE22" s="211"/>
      <c r="CF22" s="211"/>
      <c r="CG22" s="211"/>
      <c r="CH22" s="211"/>
      <c r="CI22" s="211"/>
      <c r="CJ22" s="211"/>
      <c r="CK22" s="211"/>
      <c r="CL22" s="211"/>
      <c r="CM22" s="211"/>
      <c r="CN22" s="211"/>
      <c r="CO22" s="211"/>
      <c r="CP22" s="211"/>
      <c r="CQ22" s="211"/>
      <c r="CR22" s="211"/>
      <c r="CS22" s="211"/>
      <c r="CT22" s="211"/>
      <c r="CU22" s="211"/>
      <c r="CV22" s="211"/>
      <c r="CW22" s="211"/>
      <c r="CX22" s="211"/>
      <c r="CY22" s="211"/>
      <c r="CZ22" s="211"/>
      <c r="DA22" s="211"/>
      <c r="DB22" s="211"/>
      <c r="DC22" s="211"/>
      <c r="DD22" s="211"/>
      <c r="DE22" s="211"/>
      <c r="DF22" s="211"/>
      <c r="DG22" s="211"/>
      <c r="DH22" s="211"/>
      <c r="DI22" s="211"/>
      <c r="DJ22" s="211"/>
      <c r="DK22" s="211"/>
      <c r="DL22" s="211"/>
      <c r="DM22" s="211"/>
      <c r="DN22" s="211"/>
      <c r="DO22" s="211"/>
      <c r="DP22" s="211"/>
      <c r="DQ22" s="211"/>
      <c r="DR22" s="211"/>
      <c r="DS22" s="211"/>
      <c r="DT22" s="211"/>
      <c r="DU22" s="211"/>
      <c r="DV22" s="211"/>
      <c r="DW22" s="211"/>
      <c r="DX22" s="211"/>
      <c r="DY22" s="211"/>
      <c r="DZ22" s="211"/>
      <c r="EA22" s="211"/>
      <c r="EB22" s="211"/>
      <c r="EC22" s="211"/>
      <c r="ED22" s="211"/>
      <c r="EE22" s="211"/>
      <c r="EF22" s="211"/>
      <c r="EG22" s="211"/>
      <c r="EH22" s="211"/>
      <c r="EI22" s="211"/>
      <c r="EJ22" s="211"/>
      <c r="EK22" s="211"/>
      <c r="EL22" s="211"/>
      <c r="EM22" s="211"/>
      <c r="EN22" s="211"/>
      <c r="EO22" s="211"/>
      <c r="EP22" s="211"/>
      <c r="EQ22" s="211"/>
      <c r="ER22" s="211"/>
      <c r="ES22" s="211"/>
      <c r="ET22" s="211"/>
      <c r="EU22" s="211"/>
      <c r="EV22" s="211"/>
      <c r="EW22" s="211"/>
      <c r="EX22" s="211"/>
      <c r="EY22" s="211"/>
      <c r="EZ22" s="211"/>
      <c r="FA22" s="211"/>
      <c r="FB22" s="211"/>
      <c r="FC22" s="211"/>
      <c r="FD22" s="211"/>
      <c r="FE22" s="211"/>
      <c r="FF22" s="211"/>
      <c r="FG22" s="211"/>
      <c r="FH22" s="211"/>
      <c r="FI22" s="211"/>
      <c r="FJ22" s="211"/>
      <c r="FK22" s="211"/>
      <c r="FL22" s="211"/>
      <c r="FM22" s="211"/>
      <c r="FN22" s="211"/>
      <c r="FO22" s="211"/>
      <c r="FP22" s="211"/>
      <c r="FQ22" s="211"/>
      <c r="FR22" s="211"/>
      <c r="FS22" s="211"/>
      <c r="FT22" s="211"/>
      <c r="FU22" s="211"/>
      <c r="FV22" s="211"/>
      <c r="FW22" s="211"/>
      <c r="FX22" s="211"/>
      <c r="FY22" s="211"/>
      <c r="FZ22" s="211"/>
      <c r="GA22" s="211"/>
      <c r="GB22" s="211"/>
      <c r="GC22" s="211"/>
      <c r="GD22" s="211"/>
      <c r="GE22" s="211"/>
      <c r="GF22" s="211"/>
      <c r="GG22" s="211"/>
      <c r="GH22" s="211"/>
      <c r="GI22" s="211"/>
      <c r="GJ22" s="211"/>
      <c r="GK22" s="211"/>
      <c r="GL22" s="211"/>
      <c r="GM22" s="211"/>
      <c r="GN22" s="211"/>
      <c r="GO22" s="211"/>
      <c r="GP22" s="211"/>
      <c r="GQ22" s="211"/>
      <c r="GR22" s="211"/>
      <c r="GS22" s="211"/>
      <c r="GT22" s="211"/>
      <c r="GU22" s="211"/>
      <c r="GV22" s="211"/>
      <c r="GW22" s="211"/>
      <c r="GX22" s="211"/>
      <c r="GY22" s="211"/>
      <c r="GZ22" s="211"/>
      <c r="HA22" s="211"/>
      <c r="HB22" s="211"/>
      <c r="HC22" s="211"/>
      <c r="HD22" s="211"/>
      <c r="HE22" s="211"/>
      <c r="HF22" s="211"/>
      <c r="HG22" s="211"/>
      <c r="HH22" s="211"/>
      <c r="HI22" s="211"/>
      <c r="HJ22" s="211"/>
      <c r="HK22" s="211"/>
      <c r="HL22" s="211"/>
      <c r="HM22" s="211"/>
      <c r="HN22" s="211"/>
      <c r="HO22" s="211"/>
      <c r="HP22" s="211"/>
      <c r="HQ22" s="211"/>
      <c r="HR22" s="211"/>
      <c r="HS22" s="211"/>
      <c r="HT22" s="211"/>
      <c r="HU22" s="211"/>
      <c r="HV22" s="211"/>
      <c r="HW22" s="211"/>
      <c r="HX22" s="211"/>
      <c r="HY22" s="211"/>
      <c r="HZ22" s="211"/>
      <c r="IA22" s="211"/>
      <c r="IB22" s="211"/>
      <c r="IC22" s="211"/>
      <c r="ID22" s="211"/>
      <c r="IE22" s="211"/>
      <c r="IF22" s="211"/>
      <c r="IG22" s="211"/>
      <c r="IH22" s="211"/>
      <c r="II22" s="211"/>
      <c r="IJ22" s="211"/>
      <c r="IK22" s="211"/>
      <c r="IL22" s="211"/>
      <c r="IM22" s="211"/>
      <c r="IN22" s="211"/>
      <c r="IO22" s="211"/>
      <c r="IP22" s="211"/>
      <c r="IQ22" s="211"/>
      <c r="IR22" s="211"/>
      <c r="IS22" s="211"/>
      <c r="IT22" s="211"/>
      <c r="IU22" s="211"/>
      <c r="IV22" s="211"/>
    </row>
    <row r="23" spans="1:256" ht="13.9" customHeight="1">
      <c r="A23" s="216" t="s">
        <v>1444</v>
      </c>
      <c r="B23" s="220">
        <v>1250</v>
      </c>
      <c r="C23" s="220">
        <v>1250</v>
      </c>
      <c r="D23" s="220">
        <v>1250</v>
      </c>
      <c r="E23" s="220">
        <v>1250</v>
      </c>
      <c r="F23" s="220">
        <v>1250</v>
      </c>
      <c r="G23" s="220">
        <v>1250</v>
      </c>
      <c r="H23" s="220">
        <v>1250</v>
      </c>
      <c r="I23" s="220">
        <v>1250</v>
      </c>
      <c r="J23" s="220">
        <v>1250</v>
      </c>
      <c r="K23" s="220">
        <v>1250</v>
      </c>
      <c r="L23" s="220">
        <v>1250</v>
      </c>
      <c r="M23" s="220">
        <v>1250</v>
      </c>
      <c r="N23" s="220">
        <v>1250</v>
      </c>
      <c r="O23" s="220">
        <v>1250</v>
      </c>
      <c r="P23" s="220">
        <v>1250</v>
      </c>
      <c r="Q23" s="220">
        <v>1250</v>
      </c>
      <c r="R23" s="220">
        <v>1250</v>
      </c>
      <c r="S23" s="220">
        <v>1250</v>
      </c>
      <c r="T23" s="220">
        <v>1250</v>
      </c>
      <c r="U23" s="220">
        <v>1250</v>
      </c>
      <c r="V23" s="211"/>
      <c r="W23" s="211"/>
      <c r="X23" s="211"/>
      <c r="Y23" s="211"/>
      <c r="Z23" s="211"/>
      <c r="AA23" s="211"/>
      <c r="AB23" s="211"/>
      <c r="AC23" s="211"/>
      <c r="AD23" s="211"/>
      <c r="AE23" s="211"/>
      <c r="AF23" s="211"/>
      <c r="AG23" s="211"/>
      <c r="AH23" s="211"/>
      <c r="AI23" s="211"/>
      <c r="AJ23" s="211"/>
      <c r="AK23" s="211"/>
      <c r="AL23" s="211"/>
      <c r="AM23" s="211"/>
      <c r="AN23" s="211"/>
      <c r="AO23" s="211"/>
      <c r="AP23" s="211"/>
      <c r="AQ23" s="211"/>
      <c r="AR23" s="211"/>
      <c r="AS23" s="211"/>
      <c r="AT23" s="211"/>
      <c r="AU23" s="211"/>
      <c r="AV23" s="211"/>
      <c r="AW23" s="211"/>
      <c r="AX23" s="211"/>
      <c r="AY23" s="211"/>
      <c r="AZ23" s="211"/>
      <c r="BA23" s="211"/>
      <c r="BB23" s="211"/>
      <c r="BC23" s="211"/>
      <c r="BD23" s="211"/>
      <c r="BE23" s="211"/>
      <c r="BF23" s="211"/>
      <c r="BG23" s="211"/>
      <c r="BH23" s="211"/>
      <c r="BI23" s="211"/>
      <c r="BJ23" s="211"/>
      <c r="BK23" s="211"/>
      <c r="BL23" s="211"/>
      <c r="BM23" s="211"/>
      <c r="BN23" s="211"/>
      <c r="BO23" s="211"/>
      <c r="BP23" s="211"/>
      <c r="BQ23" s="211"/>
      <c r="BR23" s="211"/>
      <c r="BS23" s="211"/>
      <c r="BT23" s="211"/>
      <c r="BU23" s="211"/>
      <c r="BV23" s="211"/>
      <c r="BW23" s="211"/>
      <c r="BX23" s="211"/>
      <c r="BY23" s="211"/>
      <c r="BZ23" s="211"/>
      <c r="CA23" s="211"/>
      <c r="CB23" s="211"/>
      <c r="CC23" s="211"/>
      <c r="CD23" s="211"/>
      <c r="CE23" s="211"/>
      <c r="CF23" s="211"/>
      <c r="CG23" s="211"/>
      <c r="CH23" s="211"/>
      <c r="CI23" s="211"/>
      <c r="CJ23" s="211"/>
      <c r="CK23" s="211"/>
      <c r="CL23" s="211"/>
      <c r="CM23" s="211"/>
      <c r="CN23" s="211"/>
      <c r="CO23" s="211"/>
      <c r="CP23" s="211"/>
      <c r="CQ23" s="211"/>
      <c r="CR23" s="211"/>
      <c r="CS23" s="211"/>
      <c r="CT23" s="211"/>
      <c r="CU23" s="211"/>
      <c r="CV23" s="211"/>
      <c r="CW23" s="211"/>
      <c r="CX23" s="211"/>
      <c r="CY23" s="211"/>
      <c r="CZ23" s="211"/>
      <c r="DA23" s="211"/>
      <c r="DB23" s="211"/>
      <c r="DC23" s="211"/>
      <c r="DD23" s="211"/>
      <c r="DE23" s="211"/>
      <c r="DF23" s="211"/>
      <c r="DG23" s="211"/>
      <c r="DH23" s="211"/>
      <c r="DI23" s="211"/>
      <c r="DJ23" s="211"/>
      <c r="DK23" s="211"/>
      <c r="DL23" s="211"/>
      <c r="DM23" s="211"/>
      <c r="DN23" s="211"/>
      <c r="DO23" s="211"/>
      <c r="DP23" s="211"/>
      <c r="DQ23" s="211"/>
      <c r="DR23" s="211"/>
      <c r="DS23" s="211"/>
      <c r="DT23" s="211"/>
      <c r="DU23" s="211"/>
      <c r="DV23" s="211"/>
      <c r="DW23" s="211"/>
      <c r="DX23" s="211"/>
      <c r="DY23" s="211"/>
      <c r="DZ23" s="211"/>
      <c r="EA23" s="211"/>
      <c r="EB23" s="211"/>
      <c r="EC23" s="211"/>
      <c r="ED23" s="211"/>
      <c r="EE23" s="211"/>
      <c r="EF23" s="211"/>
      <c r="EG23" s="211"/>
      <c r="EH23" s="211"/>
      <c r="EI23" s="211"/>
      <c r="EJ23" s="211"/>
      <c r="EK23" s="211"/>
      <c r="EL23" s="211"/>
      <c r="EM23" s="211"/>
      <c r="EN23" s="211"/>
      <c r="EO23" s="211"/>
      <c r="EP23" s="211"/>
      <c r="EQ23" s="211"/>
      <c r="ER23" s="211"/>
      <c r="ES23" s="211"/>
      <c r="ET23" s="211"/>
      <c r="EU23" s="211"/>
      <c r="EV23" s="211"/>
      <c r="EW23" s="211"/>
      <c r="EX23" s="211"/>
      <c r="EY23" s="211"/>
      <c r="EZ23" s="211"/>
      <c r="FA23" s="211"/>
      <c r="FB23" s="211"/>
      <c r="FC23" s="211"/>
      <c r="FD23" s="211"/>
      <c r="FE23" s="211"/>
      <c r="FF23" s="211"/>
      <c r="FG23" s="211"/>
      <c r="FH23" s="211"/>
      <c r="FI23" s="211"/>
      <c r="FJ23" s="211"/>
      <c r="FK23" s="211"/>
      <c r="FL23" s="211"/>
      <c r="FM23" s="211"/>
      <c r="FN23" s="211"/>
      <c r="FO23" s="211"/>
      <c r="FP23" s="211"/>
      <c r="FQ23" s="211"/>
      <c r="FR23" s="211"/>
      <c r="FS23" s="211"/>
      <c r="FT23" s="211"/>
      <c r="FU23" s="211"/>
      <c r="FV23" s="211"/>
      <c r="FW23" s="211"/>
      <c r="FX23" s="211"/>
      <c r="FY23" s="211"/>
      <c r="FZ23" s="211"/>
      <c r="GA23" s="211"/>
      <c r="GB23" s="211"/>
      <c r="GC23" s="211"/>
      <c r="GD23" s="211"/>
      <c r="GE23" s="211"/>
      <c r="GF23" s="211"/>
      <c r="GG23" s="211"/>
      <c r="GH23" s="211"/>
      <c r="GI23" s="211"/>
      <c r="GJ23" s="211"/>
      <c r="GK23" s="211"/>
      <c r="GL23" s="211"/>
      <c r="GM23" s="211"/>
      <c r="GN23" s="211"/>
      <c r="GO23" s="211"/>
      <c r="GP23" s="211"/>
      <c r="GQ23" s="211"/>
      <c r="GR23" s="211"/>
      <c r="GS23" s="211"/>
      <c r="GT23" s="211"/>
      <c r="GU23" s="211"/>
      <c r="GV23" s="211"/>
      <c r="GW23" s="211"/>
      <c r="GX23" s="211"/>
      <c r="GY23" s="211"/>
      <c r="GZ23" s="211"/>
      <c r="HA23" s="211"/>
      <c r="HB23" s="211"/>
      <c r="HC23" s="211"/>
      <c r="HD23" s="211"/>
      <c r="HE23" s="211"/>
      <c r="HF23" s="211"/>
      <c r="HG23" s="211"/>
      <c r="HH23" s="211"/>
      <c r="HI23" s="211"/>
      <c r="HJ23" s="211"/>
      <c r="HK23" s="211"/>
      <c r="HL23" s="211"/>
      <c r="HM23" s="211"/>
      <c r="HN23" s="211"/>
      <c r="HO23" s="211"/>
      <c r="HP23" s="211"/>
      <c r="HQ23" s="211"/>
      <c r="HR23" s="211"/>
      <c r="HS23" s="211"/>
      <c r="HT23" s="211"/>
      <c r="HU23" s="211"/>
      <c r="HV23" s="211"/>
      <c r="HW23" s="211"/>
      <c r="HX23" s="211"/>
      <c r="HY23" s="211"/>
      <c r="HZ23" s="211"/>
      <c r="IA23" s="211"/>
      <c r="IB23" s="211"/>
      <c r="IC23" s="211"/>
      <c r="ID23" s="211"/>
      <c r="IE23" s="211"/>
      <c r="IF23" s="211"/>
      <c r="IG23" s="211"/>
      <c r="IH23" s="211"/>
      <c r="II23" s="211"/>
      <c r="IJ23" s="211"/>
      <c r="IK23" s="211"/>
      <c r="IL23" s="211"/>
      <c r="IM23" s="211"/>
      <c r="IN23" s="211"/>
      <c r="IO23" s="211"/>
      <c r="IP23" s="211"/>
      <c r="IQ23" s="211"/>
      <c r="IR23" s="211"/>
      <c r="IS23" s="211"/>
      <c r="IT23" s="211"/>
      <c r="IU23" s="211"/>
      <c r="IV23" s="211"/>
    </row>
    <row r="24" spans="1:256" ht="13.9" customHeight="1">
      <c r="A24" s="216" t="s">
        <v>1445</v>
      </c>
      <c r="B24" s="221">
        <v>1</v>
      </c>
      <c r="C24" s="221">
        <v>1</v>
      </c>
      <c r="D24" s="221">
        <v>1</v>
      </c>
      <c r="E24" s="221">
        <v>1</v>
      </c>
      <c r="F24" s="221">
        <v>1</v>
      </c>
      <c r="G24" s="221">
        <v>1</v>
      </c>
      <c r="H24" s="221">
        <v>1</v>
      </c>
      <c r="I24" s="221">
        <v>1</v>
      </c>
      <c r="J24" s="221">
        <v>1</v>
      </c>
      <c r="K24" s="221">
        <v>1</v>
      </c>
      <c r="L24" s="221">
        <v>1</v>
      </c>
      <c r="M24" s="221">
        <v>1</v>
      </c>
      <c r="N24" s="221">
        <v>1</v>
      </c>
      <c r="O24" s="221">
        <v>1</v>
      </c>
      <c r="P24" s="221">
        <v>1</v>
      </c>
      <c r="Q24" s="221">
        <v>1</v>
      </c>
      <c r="R24" s="221">
        <v>1</v>
      </c>
      <c r="S24" s="221">
        <v>1</v>
      </c>
      <c r="T24" s="221">
        <v>1</v>
      </c>
      <c r="U24" s="221">
        <v>1</v>
      </c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/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  <c r="BI24" s="211"/>
      <c r="BJ24" s="211"/>
      <c r="BK24" s="211"/>
      <c r="BL24" s="211"/>
      <c r="BM24" s="211"/>
      <c r="BN24" s="211"/>
      <c r="BO24" s="211"/>
      <c r="BP24" s="211"/>
      <c r="BQ24" s="211"/>
      <c r="BR24" s="211"/>
      <c r="BS24" s="211"/>
      <c r="BT24" s="211"/>
      <c r="BU24" s="211"/>
      <c r="BV24" s="211"/>
      <c r="BW24" s="211"/>
      <c r="BX24" s="211"/>
      <c r="BY24" s="211"/>
      <c r="BZ24" s="211"/>
      <c r="CA24" s="211"/>
      <c r="CB24" s="211"/>
      <c r="CC24" s="211"/>
      <c r="CD24" s="211"/>
      <c r="CE24" s="211"/>
      <c r="CF24" s="211"/>
      <c r="CG24" s="211"/>
      <c r="CH24" s="211"/>
      <c r="CI24" s="211"/>
      <c r="CJ24" s="211"/>
      <c r="CK24" s="211"/>
      <c r="CL24" s="211"/>
      <c r="CM24" s="211"/>
      <c r="CN24" s="211"/>
      <c r="CO24" s="211"/>
      <c r="CP24" s="211"/>
      <c r="CQ24" s="211"/>
      <c r="CR24" s="211"/>
      <c r="CS24" s="211"/>
      <c r="CT24" s="211"/>
      <c r="CU24" s="211"/>
      <c r="CV24" s="211"/>
      <c r="CW24" s="211"/>
      <c r="CX24" s="211"/>
      <c r="CY24" s="211"/>
      <c r="CZ24" s="211"/>
      <c r="DA24" s="211"/>
      <c r="DB24" s="211"/>
      <c r="DC24" s="211"/>
      <c r="DD24" s="211"/>
      <c r="DE24" s="211"/>
      <c r="DF24" s="211"/>
      <c r="DG24" s="211"/>
      <c r="DH24" s="211"/>
      <c r="DI24" s="211"/>
      <c r="DJ24" s="211"/>
      <c r="DK24" s="211"/>
      <c r="DL24" s="211"/>
      <c r="DM24" s="211"/>
      <c r="DN24" s="211"/>
      <c r="DO24" s="211"/>
      <c r="DP24" s="211"/>
      <c r="DQ24" s="211"/>
      <c r="DR24" s="211"/>
      <c r="DS24" s="211"/>
      <c r="DT24" s="211"/>
      <c r="DU24" s="211"/>
      <c r="DV24" s="211"/>
      <c r="DW24" s="211"/>
      <c r="DX24" s="211"/>
      <c r="DY24" s="211"/>
      <c r="DZ24" s="211"/>
      <c r="EA24" s="211"/>
      <c r="EB24" s="211"/>
      <c r="EC24" s="211"/>
      <c r="ED24" s="211"/>
      <c r="EE24" s="211"/>
      <c r="EF24" s="211"/>
      <c r="EG24" s="211"/>
      <c r="EH24" s="211"/>
      <c r="EI24" s="211"/>
      <c r="EJ24" s="211"/>
      <c r="EK24" s="211"/>
      <c r="EL24" s="211"/>
      <c r="EM24" s="211"/>
      <c r="EN24" s="211"/>
      <c r="EO24" s="211"/>
      <c r="EP24" s="211"/>
      <c r="EQ24" s="211"/>
      <c r="ER24" s="211"/>
      <c r="ES24" s="211"/>
      <c r="ET24" s="211"/>
      <c r="EU24" s="211"/>
      <c r="EV24" s="211"/>
      <c r="EW24" s="211"/>
      <c r="EX24" s="211"/>
      <c r="EY24" s="211"/>
      <c r="EZ24" s="211"/>
      <c r="FA24" s="211"/>
      <c r="FB24" s="211"/>
      <c r="FC24" s="211"/>
      <c r="FD24" s="211"/>
      <c r="FE24" s="211"/>
      <c r="FF24" s="211"/>
      <c r="FG24" s="211"/>
      <c r="FH24" s="211"/>
      <c r="FI24" s="211"/>
      <c r="FJ24" s="211"/>
      <c r="FK24" s="211"/>
      <c r="FL24" s="211"/>
      <c r="FM24" s="211"/>
      <c r="FN24" s="211"/>
      <c r="FO24" s="211"/>
      <c r="FP24" s="211"/>
      <c r="FQ24" s="211"/>
      <c r="FR24" s="211"/>
      <c r="FS24" s="211"/>
      <c r="FT24" s="211"/>
      <c r="FU24" s="211"/>
      <c r="FV24" s="211"/>
      <c r="FW24" s="211"/>
      <c r="FX24" s="211"/>
      <c r="FY24" s="211"/>
      <c r="FZ24" s="211"/>
      <c r="GA24" s="211"/>
      <c r="GB24" s="211"/>
      <c r="GC24" s="211"/>
      <c r="GD24" s="211"/>
      <c r="GE24" s="211"/>
      <c r="GF24" s="211"/>
      <c r="GG24" s="211"/>
      <c r="GH24" s="211"/>
      <c r="GI24" s="211"/>
      <c r="GJ24" s="211"/>
      <c r="GK24" s="211"/>
      <c r="GL24" s="211"/>
      <c r="GM24" s="211"/>
      <c r="GN24" s="211"/>
      <c r="GO24" s="211"/>
      <c r="GP24" s="211"/>
      <c r="GQ24" s="211"/>
      <c r="GR24" s="211"/>
      <c r="GS24" s="211"/>
      <c r="GT24" s="211"/>
      <c r="GU24" s="211"/>
      <c r="GV24" s="211"/>
      <c r="GW24" s="211"/>
      <c r="GX24" s="211"/>
      <c r="GY24" s="211"/>
      <c r="GZ24" s="211"/>
      <c r="HA24" s="211"/>
      <c r="HB24" s="211"/>
      <c r="HC24" s="211"/>
      <c r="HD24" s="211"/>
      <c r="HE24" s="211"/>
      <c r="HF24" s="211"/>
      <c r="HG24" s="211"/>
      <c r="HH24" s="211"/>
      <c r="HI24" s="211"/>
      <c r="HJ24" s="211"/>
      <c r="HK24" s="211"/>
      <c r="HL24" s="211"/>
      <c r="HM24" s="211"/>
      <c r="HN24" s="211"/>
      <c r="HO24" s="211"/>
      <c r="HP24" s="211"/>
      <c r="HQ24" s="211"/>
      <c r="HR24" s="211"/>
      <c r="HS24" s="211"/>
      <c r="HT24" s="211"/>
      <c r="HU24" s="211"/>
      <c r="HV24" s="211"/>
      <c r="HW24" s="211"/>
      <c r="HX24" s="211"/>
      <c r="HY24" s="211"/>
      <c r="HZ24" s="211"/>
      <c r="IA24" s="211"/>
      <c r="IB24" s="211"/>
      <c r="IC24" s="211"/>
      <c r="ID24" s="211"/>
      <c r="IE24" s="211"/>
      <c r="IF24" s="211"/>
      <c r="IG24" s="211"/>
      <c r="IH24" s="211"/>
      <c r="II24" s="211"/>
      <c r="IJ24" s="211"/>
      <c r="IK24" s="211"/>
      <c r="IL24" s="211"/>
      <c r="IM24" s="211"/>
      <c r="IN24" s="211"/>
      <c r="IO24" s="211"/>
      <c r="IP24" s="211"/>
      <c r="IQ24" s="211"/>
      <c r="IR24" s="211"/>
      <c r="IS24" s="211"/>
      <c r="IT24" s="211"/>
      <c r="IU24" s="211"/>
      <c r="IV24" s="211"/>
    </row>
    <row r="25" spans="1:256" ht="13.9" customHeight="1">
      <c r="A25" s="216" t="s">
        <v>1446</v>
      </c>
      <c r="B25" s="221">
        <v>1.3</v>
      </c>
      <c r="C25" s="221">
        <v>1.3</v>
      </c>
      <c r="D25" s="221">
        <v>1.3</v>
      </c>
      <c r="E25" s="221">
        <v>1.3</v>
      </c>
      <c r="F25" s="221">
        <v>1.3</v>
      </c>
      <c r="G25" s="221">
        <v>1.3</v>
      </c>
      <c r="H25" s="221">
        <v>1.3</v>
      </c>
      <c r="I25" s="221">
        <v>1.3</v>
      </c>
      <c r="J25" s="221">
        <v>1.3</v>
      </c>
      <c r="K25" s="221">
        <v>1.3</v>
      </c>
      <c r="L25" s="221">
        <v>1.3</v>
      </c>
      <c r="M25" s="221">
        <v>1.3</v>
      </c>
      <c r="N25" s="221">
        <v>1.3</v>
      </c>
      <c r="O25" s="221">
        <v>1.3</v>
      </c>
      <c r="P25" s="221">
        <v>1.3</v>
      </c>
      <c r="Q25" s="221">
        <v>1.3</v>
      </c>
      <c r="R25" s="221">
        <v>1.3</v>
      </c>
      <c r="S25" s="221">
        <v>1.3</v>
      </c>
      <c r="T25" s="221">
        <v>1.3</v>
      </c>
      <c r="U25" s="221">
        <v>1.3</v>
      </c>
      <c r="V25" s="211"/>
      <c r="W25" s="211"/>
      <c r="X25" s="211"/>
      <c r="Y25" s="211"/>
      <c r="Z25" s="211"/>
      <c r="AA25" s="211"/>
      <c r="AB25" s="211"/>
      <c r="AC25" s="211"/>
      <c r="AD25" s="211"/>
      <c r="AE25" s="211"/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  <c r="AP25" s="211"/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  <c r="BA25" s="211"/>
      <c r="BB25" s="211"/>
      <c r="BC25" s="211"/>
      <c r="BD25" s="211"/>
      <c r="BE25" s="211"/>
      <c r="BF25" s="211"/>
      <c r="BG25" s="211"/>
      <c r="BH25" s="211"/>
      <c r="BI25" s="211"/>
      <c r="BJ25" s="211"/>
      <c r="BK25" s="211"/>
      <c r="BL25" s="211"/>
      <c r="BM25" s="211"/>
      <c r="BN25" s="211"/>
      <c r="BO25" s="211"/>
      <c r="BP25" s="211"/>
      <c r="BQ25" s="211"/>
      <c r="BR25" s="211"/>
      <c r="BS25" s="211"/>
      <c r="BT25" s="211"/>
      <c r="BU25" s="211"/>
      <c r="BV25" s="211"/>
      <c r="BW25" s="211"/>
      <c r="BX25" s="211"/>
      <c r="BY25" s="211"/>
      <c r="BZ25" s="211"/>
      <c r="CA25" s="211"/>
      <c r="CB25" s="211"/>
      <c r="CC25" s="211"/>
      <c r="CD25" s="211"/>
      <c r="CE25" s="211"/>
      <c r="CF25" s="211"/>
      <c r="CG25" s="211"/>
      <c r="CH25" s="211"/>
      <c r="CI25" s="211"/>
      <c r="CJ25" s="211"/>
      <c r="CK25" s="211"/>
      <c r="CL25" s="211"/>
      <c r="CM25" s="211"/>
      <c r="CN25" s="211"/>
      <c r="CO25" s="211"/>
      <c r="CP25" s="211"/>
      <c r="CQ25" s="211"/>
      <c r="CR25" s="211"/>
      <c r="CS25" s="211"/>
      <c r="CT25" s="211"/>
      <c r="CU25" s="211"/>
      <c r="CV25" s="211"/>
      <c r="CW25" s="211"/>
      <c r="CX25" s="211"/>
      <c r="CY25" s="211"/>
      <c r="CZ25" s="211"/>
      <c r="DA25" s="211"/>
      <c r="DB25" s="211"/>
      <c r="DC25" s="211"/>
      <c r="DD25" s="211"/>
      <c r="DE25" s="211"/>
      <c r="DF25" s="211"/>
      <c r="DG25" s="211"/>
      <c r="DH25" s="211"/>
      <c r="DI25" s="211"/>
      <c r="DJ25" s="211"/>
      <c r="DK25" s="211"/>
      <c r="DL25" s="211"/>
      <c r="DM25" s="211"/>
      <c r="DN25" s="211"/>
      <c r="DO25" s="211"/>
      <c r="DP25" s="211"/>
      <c r="DQ25" s="211"/>
      <c r="DR25" s="211"/>
      <c r="DS25" s="211"/>
      <c r="DT25" s="211"/>
      <c r="DU25" s="211"/>
      <c r="DV25" s="211"/>
      <c r="DW25" s="211"/>
      <c r="DX25" s="211"/>
      <c r="DY25" s="211"/>
      <c r="DZ25" s="211"/>
      <c r="EA25" s="211"/>
      <c r="EB25" s="211"/>
      <c r="EC25" s="211"/>
      <c r="ED25" s="211"/>
      <c r="EE25" s="211"/>
      <c r="EF25" s="211"/>
      <c r="EG25" s="211"/>
      <c r="EH25" s="211"/>
      <c r="EI25" s="211"/>
      <c r="EJ25" s="211"/>
      <c r="EK25" s="211"/>
      <c r="EL25" s="211"/>
      <c r="EM25" s="211"/>
      <c r="EN25" s="211"/>
      <c r="EO25" s="211"/>
      <c r="EP25" s="211"/>
      <c r="EQ25" s="211"/>
      <c r="ER25" s="211"/>
      <c r="ES25" s="211"/>
      <c r="ET25" s="211"/>
      <c r="EU25" s="211"/>
      <c r="EV25" s="211"/>
      <c r="EW25" s="211"/>
      <c r="EX25" s="211"/>
      <c r="EY25" s="211"/>
      <c r="EZ25" s="211"/>
      <c r="FA25" s="211"/>
      <c r="FB25" s="211"/>
      <c r="FC25" s="211"/>
      <c r="FD25" s="211"/>
      <c r="FE25" s="211"/>
      <c r="FF25" s="211"/>
      <c r="FG25" s="211"/>
      <c r="FH25" s="211"/>
      <c r="FI25" s="211"/>
      <c r="FJ25" s="211"/>
      <c r="FK25" s="211"/>
      <c r="FL25" s="211"/>
      <c r="FM25" s="211"/>
      <c r="FN25" s="211"/>
      <c r="FO25" s="211"/>
      <c r="FP25" s="211"/>
      <c r="FQ25" s="211"/>
      <c r="FR25" s="211"/>
      <c r="FS25" s="211"/>
      <c r="FT25" s="211"/>
      <c r="FU25" s="211"/>
      <c r="FV25" s="211"/>
      <c r="FW25" s="211"/>
      <c r="FX25" s="211"/>
      <c r="FY25" s="211"/>
      <c r="FZ25" s="211"/>
      <c r="GA25" s="211"/>
      <c r="GB25" s="211"/>
      <c r="GC25" s="211"/>
      <c r="GD25" s="211"/>
      <c r="GE25" s="211"/>
      <c r="GF25" s="211"/>
      <c r="GG25" s="211"/>
      <c r="GH25" s="211"/>
      <c r="GI25" s="211"/>
      <c r="GJ25" s="211"/>
      <c r="GK25" s="211"/>
      <c r="GL25" s="211"/>
      <c r="GM25" s="211"/>
      <c r="GN25" s="211"/>
      <c r="GO25" s="211"/>
      <c r="GP25" s="211"/>
      <c r="GQ25" s="211"/>
      <c r="GR25" s="211"/>
      <c r="GS25" s="211"/>
      <c r="GT25" s="211"/>
      <c r="GU25" s="211"/>
      <c r="GV25" s="211"/>
      <c r="GW25" s="211"/>
      <c r="GX25" s="211"/>
      <c r="GY25" s="211"/>
      <c r="GZ25" s="211"/>
      <c r="HA25" s="211"/>
      <c r="HB25" s="211"/>
      <c r="HC25" s="211"/>
      <c r="HD25" s="211"/>
      <c r="HE25" s="211"/>
      <c r="HF25" s="211"/>
      <c r="HG25" s="211"/>
      <c r="HH25" s="211"/>
      <c r="HI25" s="211"/>
      <c r="HJ25" s="211"/>
      <c r="HK25" s="211"/>
      <c r="HL25" s="211"/>
      <c r="HM25" s="211"/>
      <c r="HN25" s="211"/>
      <c r="HO25" s="211"/>
      <c r="HP25" s="211"/>
      <c r="HQ25" s="211"/>
      <c r="HR25" s="211"/>
      <c r="HS25" s="211"/>
      <c r="HT25" s="211"/>
      <c r="HU25" s="211"/>
      <c r="HV25" s="211"/>
      <c r="HW25" s="211"/>
      <c r="HX25" s="211"/>
      <c r="HY25" s="211"/>
      <c r="HZ25" s="211"/>
      <c r="IA25" s="211"/>
      <c r="IB25" s="211"/>
      <c r="IC25" s="211"/>
      <c r="ID25" s="211"/>
      <c r="IE25" s="211"/>
      <c r="IF25" s="211"/>
      <c r="IG25" s="211"/>
      <c r="IH25" s="211"/>
      <c r="II25" s="211"/>
      <c r="IJ25" s="211"/>
      <c r="IK25" s="211"/>
      <c r="IL25" s="211"/>
      <c r="IM25" s="211"/>
      <c r="IN25" s="211"/>
      <c r="IO25" s="211"/>
      <c r="IP25" s="211"/>
      <c r="IQ25" s="211"/>
      <c r="IR25" s="211"/>
      <c r="IS25" s="211"/>
      <c r="IT25" s="211"/>
      <c r="IU25" s="211"/>
      <c r="IV25" s="211"/>
    </row>
    <row r="26" spans="1:256" ht="13.9" customHeight="1">
      <c r="A26" s="216" t="s">
        <v>1447</v>
      </c>
      <c r="B26" s="222">
        <f t="shared" ref="B26:U26" si="4">ROUND(B19*B20*(B21/2)^2*B22*B23*(1+B24)/10000,1)</f>
        <v>99.4</v>
      </c>
      <c r="C26" s="222">
        <f t="shared" si="4"/>
        <v>125.7</v>
      </c>
      <c r="D26" s="222">
        <f t="shared" si="4"/>
        <v>125.7</v>
      </c>
      <c r="E26" s="222">
        <f t="shared" si="4"/>
        <v>156</v>
      </c>
      <c r="F26" s="222">
        <f t="shared" si="4"/>
        <v>174.9</v>
      </c>
      <c r="G26" s="222">
        <f t="shared" si="4"/>
        <v>174.9</v>
      </c>
      <c r="H26" s="222">
        <f t="shared" si="4"/>
        <v>212.6</v>
      </c>
      <c r="I26" s="222">
        <f t="shared" si="4"/>
        <v>235.6</v>
      </c>
      <c r="J26" s="222">
        <f t="shared" si="4"/>
        <v>259.8</v>
      </c>
      <c r="K26" s="222">
        <f t="shared" si="4"/>
        <v>308.89999999999998</v>
      </c>
      <c r="L26" s="222">
        <f t="shared" si="4"/>
        <v>332.6</v>
      </c>
      <c r="M26" s="222">
        <f t="shared" si="4"/>
        <v>424.1</v>
      </c>
      <c r="N26" s="222">
        <f t="shared" si="4"/>
        <v>490.9</v>
      </c>
      <c r="O26" s="222">
        <f t="shared" si="4"/>
        <v>692.7</v>
      </c>
      <c r="P26" s="222">
        <f t="shared" si="4"/>
        <v>1005.3</v>
      </c>
      <c r="Q26" s="222">
        <f t="shared" si="4"/>
        <v>1526.8</v>
      </c>
      <c r="R26" s="222">
        <f t="shared" si="4"/>
        <v>2199.1</v>
      </c>
      <c r="S26" s="222">
        <f t="shared" si="4"/>
        <v>2982.1</v>
      </c>
      <c r="T26" s="222">
        <f t="shared" si="4"/>
        <v>3927</v>
      </c>
      <c r="U26" s="222">
        <f t="shared" si="4"/>
        <v>1526.8</v>
      </c>
      <c r="V26" s="211"/>
      <c r="W26" s="211"/>
      <c r="X26" s="211"/>
      <c r="Y26" s="211"/>
      <c r="Z26" s="211"/>
      <c r="AA26" s="211"/>
      <c r="AB26" s="211"/>
      <c r="AC26" s="211"/>
      <c r="AD26" s="211"/>
      <c r="AE26" s="211"/>
      <c r="AF26" s="211"/>
      <c r="AG26" s="211"/>
      <c r="AH26" s="211"/>
      <c r="AI26" s="211"/>
      <c r="AJ26" s="211"/>
      <c r="AK26" s="211"/>
      <c r="AL26" s="211"/>
      <c r="AM26" s="211"/>
      <c r="AN26" s="211"/>
      <c r="AO26" s="211"/>
      <c r="AP26" s="211"/>
      <c r="AQ26" s="211"/>
      <c r="AR26" s="211"/>
      <c r="AS26" s="211"/>
      <c r="AT26" s="211"/>
      <c r="AU26" s="211"/>
      <c r="AV26" s="211"/>
      <c r="AW26" s="211"/>
      <c r="AX26" s="211"/>
      <c r="AY26" s="211"/>
      <c r="AZ26" s="211"/>
      <c r="BA26" s="211"/>
      <c r="BB26" s="211"/>
      <c r="BC26" s="211"/>
      <c r="BD26" s="211"/>
      <c r="BE26" s="211"/>
      <c r="BF26" s="211"/>
      <c r="BG26" s="211"/>
      <c r="BH26" s="211"/>
      <c r="BI26" s="211"/>
      <c r="BJ26" s="211"/>
      <c r="BK26" s="211"/>
      <c r="BL26" s="211"/>
      <c r="BM26" s="211"/>
      <c r="BN26" s="211"/>
      <c r="BO26" s="211"/>
      <c r="BP26" s="211"/>
      <c r="BQ26" s="211"/>
      <c r="BR26" s="211"/>
      <c r="BS26" s="211"/>
      <c r="BT26" s="211"/>
      <c r="BU26" s="211"/>
      <c r="BV26" s="211"/>
      <c r="BW26" s="211"/>
      <c r="BX26" s="211"/>
      <c r="BY26" s="211"/>
      <c r="BZ26" s="211"/>
      <c r="CA26" s="211"/>
      <c r="CB26" s="211"/>
      <c r="CC26" s="211"/>
      <c r="CD26" s="211"/>
      <c r="CE26" s="211"/>
      <c r="CF26" s="211"/>
      <c r="CG26" s="211"/>
      <c r="CH26" s="211"/>
      <c r="CI26" s="211"/>
      <c r="CJ26" s="211"/>
      <c r="CK26" s="211"/>
      <c r="CL26" s="211"/>
      <c r="CM26" s="211"/>
      <c r="CN26" s="211"/>
      <c r="CO26" s="211"/>
      <c r="CP26" s="211"/>
      <c r="CQ26" s="211"/>
      <c r="CR26" s="211"/>
      <c r="CS26" s="211"/>
      <c r="CT26" s="211"/>
      <c r="CU26" s="211"/>
      <c r="CV26" s="211"/>
      <c r="CW26" s="211"/>
      <c r="CX26" s="211"/>
      <c r="CY26" s="211"/>
      <c r="CZ26" s="211"/>
      <c r="DA26" s="211"/>
      <c r="DB26" s="211"/>
      <c r="DC26" s="211"/>
      <c r="DD26" s="211"/>
      <c r="DE26" s="211"/>
      <c r="DF26" s="211"/>
      <c r="DG26" s="211"/>
      <c r="DH26" s="211"/>
      <c r="DI26" s="211"/>
      <c r="DJ26" s="211"/>
      <c r="DK26" s="211"/>
      <c r="DL26" s="211"/>
      <c r="DM26" s="211"/>
      <c r="DN26" s="211"/>
      <c r="DO26" s="211"/>
      <c r="DP26" s="211"/>
      <c r="DQ26" s="211"/>
      <c r="DR26" s="211"/>
      <c r="DS26" s="211"/>
      <c r="DT26" s="211"/>
      <c r="DU26" s="211"/>
      <c r="DV26" s="211"/>
      <c r="DW26" s="211"/>
      <c r="DX26" s="211"/>
      <c r="DY26" s="211"/>
      <c r="DZ26" s="211"/>
      <c r="EA26" s="211"/>
      <c r="EB26" s="211"/>
      <c r="EC26" s="211"/>
      <c r="ED26" s="211"/>
      <c r="EE26" s="211"/>
      <c r="EF26" s="211"/>
      <c r="EG26" s="211"/>
      <c r="EH26" s="211"/>
      <c r="EI26" s="211"/>
      <c r="EJ26" s="211"/>
      <c r="EK26" s="211"/>
      <c r="EL26" s="211"/>
      <c r="EM26" s="211"/>
      <c r="EN26" s="211"/>
      <c r="EO26" s="211"/>
      <c r="EP26" s="211"/>
      <c r="EQ26" s="211"/>
      <c r="ER26" s="211"/>
      <c r="ES26" s="211"/>
      <c r="ET26" s="211"/>
      <c r="EU26" s="211"/>
      <c r="EV26" s="211"/>
      <c r="EW26" s="211"/>
      <c r="EX26" s="211"/>
      <c r="EY26" s="211"/>
      <c r="EZ26" s="211"/>
      <c r="FA26" s="211"/>
      <c r="FB26" s="211"/>
      <c r="FC26" s="211"/>
      <c r="FD26" s="211"/>
      <c r="FE26" s="211"/>
      <c r="FF26" s="211"/>
      <c r="FG26" s="211"/>
      <c r="FH26" s="211"/>
      <c r="FI26" s="211"/>
      <c r="FJ26" s="211"/>
      <c r="FK26" s="211"/>
      <c r="FL26" s="211"/>
      <c r="FM26" s="211"/>
      <c r="FN26" s="211"/>
      <c r="FO26" s="211"/>
      <c r="FP26" s="211"/>
      <c r="FQ26" s="211"/>
      <c r="FR26" s="211"/>
      <c r="FS26" s="211"/>
      <c r="FT26" s="211"/>
      <c r="FU26" s="211"/>
      <c r="FV26" s="211"/>
      <c r="FW26" s="211"/>
      <c r="FX26" s="211"/>
      <c r="FY26" s="211"/>
      <c r="FZ26" s="211"/>
      <c r="GA26" s="211"/>
      <c r="GB26" s="211"/>
      <c r="GC26" s="211"/>
      <c r="GD26" s="211"/>
      <c r="GE26" s="211"/>
      <c r="GF26" s="211"/>
      <c r="GG26" s="211"/>
      <c r="GH26" s="211"/>
      <c r="GI26" s="211"/>
      <c r="GJ26" s="211"/>
      <c r="GK26" s="211"/>
      <c r="GL26" s="211"/>
      <c r="GM26" s="211"/>
      <c r="GN26" s="211"/>
      <c r="GO26" s="211"/>
      <c r="GP26" s="211"/>
      <c r="GQ26" s="211"/>
      <c r="GR26" s="211"/>
      <c r="GS26" s="211"/>
      <c r="GT26" s="211"/>
      <c r="GU26" s="211"/>
      <c r="GV26" s="211"/>
      <c r="GW26" s="211"/>
      <c r="GX26" s="211"/>
      <c r="GY26" s="211"/>
      <c r="GZ26" s="211"/>
      <c r="HA26" s="211"/>
      <c r="HB26" s="211"/>
      <c r="HC26" s="211"/>
      <c r="HD26" s="211"/>
      <c r="HE26" s="211"/>
      <c r="HF26" s="211"/>
      <c r="HG26" s="211"/>
      <c r="HH26" s="211"/>
      <c r="HI26" s="211"/>
      <c r="HJ26" s="211"/>
      <c r="HK26" s="211"/>
      <c r="HL26" s="211"/>
      <c r="HM26" s="211"/>
      <c r="HN26" s="211"/>
      <c r="HO26" s="211"/>
      <c r="HP26" s="211"/>
      <c r="HQ26" s="211"/>
      <c r="HR26" s="211"/>
      <c r="HS26" s="211"/>
      <c r="HT26" s="211"/>
      <c r="HU26" s="211"/>
      <c r="HV26" s="211"/>
      <c r="HW26" s="211"/>
      <c r="HX26" s="211"/>
      <c r="HY26" s="211"/>
      <c r="HZ26" s="211"/>
      <c r="IA26" s="211"/>
      <c r="IB26" s="211"/>
      <c r="IC26" s="211"/>
      <c r="ID26" s="211"/>
      <c r="IE26" s="211"/>
      <c r="IF26" s="211"/>
      <c r="IG26" s="211"/>
      <c r="IH26" s="211"/>
      <c r="II26" s="211"/>
      <c r="IJ26" s="211"/>
      <c r="IK26" s="211"/>
      <c r="IL26" s="211"/>
      <c r="IM26" s="211"/>
      <c r="IN26" s="211"/>
      <c r="IO26" s="211"/>
      <c r="IP26" s="211"/>
      <c r="IQ26" s="211"/>
      <c r="IR26" s="211"/>
      <c r="IS26" s="211"/>
      <c r="IT26" s="211"/>
      <c r="IU26" s="211"/>
      <c r="IV26" s="211"/>
    </row>
    <row r="27" spans="1:256" ht="22.9" customHeight="1">
      <c r="A27" s="223" t="s">
        <v>1482</v>
      </c>
      <c r="B27" s="229">
        <f t="shared" ref="B27:U27" si="5">B26*0.2</f>
        <v>19.880000000000003</v>
      </c>
      <c r="C27" s="224">
        <f t="shared" si="5"/>
        <v>25.14</v>
      </c>
      <c r="D27" s="224">
        <f t="shared" si="5"/>
        <v>25.14</v>
      </c>
      <c r="E27" s="224">
        <f t="shared" si="5"/>
        <v>31.200000000000003</v>
      </c>
      <c r="F27" s="224">
        <f t="shared" si="5"/>
        <v>34.980000000000004</v>
      </c>
      <c r="G27" s="224">
        <f t="shared" si="5"/>
        <v>34.980000000000004</v>
      </c>
      <c r="H27" s="224">
        <f t="shared" si="5"/>
        <v>42.52</v>
      </c>
      <c r="I27" s="224">
        <f t="shared" si="5"/>
        <v>47.120000000000005</v>
      </c>
      <c r="J27" s="224">
        <f t="shared" si="5"/>
        <v>51.960000000000008</v>
      </c>
      <c r="K27" s="224">
        <f t="shared" si="5"/>
        <v>61.78</v>
      </c>
      <c r="L27" s="224">
        <f t="shared" si="5"/>
        <v>66.52000000000001</v>
      </c>
      <c r="M27" s="224">
        <f t="shared" si="5"/>
        <v>84.820000000000007</v>
      </c>
      <c r="N27" s="229">
        <f t="shared" si="5"/>
        <v>98.18</v>
      </c>
      <c r="O27" s="224">
        <f t="shared" si="5"/>
        <v>138.54000000000002</v>
      </c>
      <c r="P27" s="224">
        <f t="shared" si="5"/>
        <v>201.06</v>
      </c>
      <c r="Q27" s="229">
        <f t="shared" si="5"/>
        <v>305.36</v>
      </c>
      <c r="R27" s="224">
        <f t="shared" si="5"/>
        <v>439.82</v>
      </c>
      <c r="S27" s="229">
        <f t="shared" si="5"/>
        <v>596.41999999999996</v>
      </c>
      <c r="T27" s="224">
        <f t="shared" si="5"/>
        <v>785.40000000000009</v>
      </c>
      <c r="U27" s="224">
        <f t="shared" si="5"/>
        <v>305.36</v>
      </c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1"/>
      <c r="AP27" s="211"/>
      <c r="AQ27" s="211"/>
      <c r="AR27" s="211"/>
      <c r="AS27" s="211"/>
      <c r="AT27" s="211"/>
      <c r="AU27" s="211"/>
      <c r="AV27" s="211"/>
      <c r="AW27" s="211"/>
      <c r="AX27" s="211"/>
      <c r="AY27" s="211"/>
      <c r="AZ27" s="211"/>
      <c r="BA27" s="211"/>
      <c r="BB27" s="211"/>
      <c r="BC27" s="211"/>
      <c r="BD27" s="211"/>
      <c r="BE27" s="211"/>
      <c r="BF27" s="211"/>
      <c r="BG27" s="211"/>
      <c r="BH27" s="211"/>
      <c r="BI27" s="211"/>
      <c r="BJ27" s="211"/>
      <c r="BK27" s="211"/>
      <c r="BL27" s="211"/>
      <c r="BM27" s="211"/>
      <c r="BN27" s="211"/>
      <c r="BO27" s="211"/>
      <c r="BP27" s="211"/>
      <c r="BQ27" s="211"/>
      <c r="BR27" s="211"/>
      <c r="BS27" s="211"/>
      <c r="BT27" s="211"/>
      <c r="BU27" s="211"/>
      <c r="BV27" s="211"/>
      <c r="BW27" s="211"/>
      <c r="BX27" s="211"/>
      <c r="BY27" s="211"/>
      <c r="BZ27" s="211"/>
      <c r="CA27" s="211"/>
      <c r="CB27" s="211"/>
      <c r="CC27" s="211"/>
      <c r="CD27" s="211"/>
      <c r="CE27" s="211"/>
      <c r="CF27" s="211"/>
      <c r="CG27" s="211"/>
      <c r="CH27" s="211"/>
      <c r="CI27" s="211"/>
      <c r="CJ27" s="211"/>
      <c r="CK27" s="211"/>
      <c r="CL27" s="211"/>
      <c r="CM27" s="211"/>
      <c r="CN27" s="211"/>
      <c r="CO27" s="211"/>
      <c r="CP27" s="211"/>
      <c r="CQ27" s="211"/>
      <c r="CR27" s="211"/>
      <c r="CS27" s="211"/>
      <c r="CT27" s="211"/>
      <c r="CU27" s="211"/>
      <c r="CV27" s="211"/>
      <c r="CW27" s="211"/>
      <c r="CX27" s="211"/>
      <c r="CY27" s="211"/>
      <c r="CZ27" s="211"/>
      <c r="DA27" s="211"/>
      <c r="DB27" s="211"/>
      <c r="DC27" s="211"/>
      <c r="DD27" s="211"/>
      <c r="DE27" s="211"/>
      <c r="DF27" s="211"/>
      <c r="DG27" s="211"/>
      <c r="DH27" s="211"/>
      <c r="DI27" s="211"/>
      <c r="DJ27" s="211"/>
      <c r="DK27" s="211"/>
      <c r="DL27" s="211"/>
      <c r="DM27" s="211"/>
      <c r="DN27" s="211"/>
      <c r="DO27" s="211"/>
      <c r="DP27" s="211"/>
      <c r="DQ27" s="211"/>
      <c r="DR27" s="211"/>
      <c r="DS27" s="211"/>
      <c r="DT27" s="211"/>
      <c r="DU27" s="211"/>
      <c r="DV27" s="211"/>
      <c r="DW27" s="211"/>
      <c r="DX27" s="211"/>
      <c r="DY27" s="211"/>
      <c r="DZ27" s="211"/>
      <c r="EA27" s="211"/>
      <c r="EB27" s="211"/>
      <c r="EC27" s="211"/>
      <c r="ED27" s="211"/>
      <c r="EE27" s="211"/>
      <c r="EF27" s="211"/>
      <c r="EG27" s="211"/>
      <c r="EH27" s="211"/>
      <c r="EI27" s="211"/>
      <c r="EJ27" s="211"/>
      <c r="EK27" s="211"/>
      <c r="EL27" s="211"/>
      <c r="EM27" s="211"/>
      <c r="EN27" s="211"/>
      <c r="EO27" s="211"/>
      <c r="EP27" s="211"/>
      <c r="EQ27" s="211"/>
      <c r="ER27" s="211"/>
      <c r="ES27" s="211"/>
      <c r="ET27" s="211"/>
      <c r="EU27" s="211"/>
      <c r="EV27" s="211"/>
      <c r="EW27" s="211"/>
      <c r="EX27" s="211"/>
      <c r="EY27" s="211"/>
      <c r="EZ27" s="211"/>
      <c r="FA27" s="211"/>
      <c r="FB27" s="211"/>
      <c r="FC27" s="211"/>
      <c r="FD27" s="211"/>
      <c r="FE27" s="211"/>
      <c r="FF27" s="211"/>
      <c r="FG27" s="211"/>
      <c r="FH27" s="211"/>
      <c r="FI27" s="211"/>
      <c r="FJ27" s="211"/>
      <c r="FK27" s="211"/>
      <c r="FL27" s="211"/>
      <c r="FM27" s="211"/>
      <c r="FN27" s="211"/>
      <c r="FO27" s="211"/>
      <c r="FP27" s="211"/>
      <c r="FQ27" s="211"/>
      <c r="FR27" s="211"/>
      <c r="FS27" s="211"/>
      <c r="FT27" s="211"/>
      <c r="FU27" s="211"/>
      <c r="FV27" s="211"/>
      <c r="FW27" s="211"/>
      <c r="FX27" s="211"/>
      <c r="FY27" s="211"/>
      <c r="FZ27" s="211"/>
      <c r="GA27" s="211"/>
      <c r="GB27" s="211"/>
      <c r="GC27" s="211"/>
      <c r="GD27" s="211"/>
      <c r="GE27" s="211"/>
      <c r="GF27" s="211"/>
      <c r="GG27" s="211"/>
      <c r="GH27" s="211"/>
      <c r="GI27" s="211"/>
      <c r="GJ27" s="211"/>
      <c r="GK27" s="211"/>
      <c r="GL27" s="211"/>
      <c r="GM27" s="211"/>
      <c r="GN27" s="211"/>
      <c r="GO27" s="211"/>
      <c r="GP27" s="211"/>
      <c r="GQ27" s="211"/>
      <c r="GR27" s="211"/>
      <c r="GS27" s="211"/>
      <c r="GT27" s="211"/>
      <c r="GU27" s="211"/>
      <c r="GV27" s="211"/>
      <c r="GW27" s="211"/>
      <c r="GX27" s="211"/>
      <c r="GY27" s="211"/>
      <c r="GZ27" s="211"/>
      <c r="HA27" s="211"/>
      <c r="HB27" s="211"/>
      <c r="HC27" s="211"/>
      <c r="HD27" s="211"/>
      <c r="HE27" s="211"/>
      <c r="HF27" s="211"/>
      <c r="HG27" s="211"/>
      <c r="HH27" s="211"/>
      <c r="HI27" s="211"/>
      <c r="HJ27" s="211"/>
      <c r="HK27" s="211"/>
      <c r="HL27" s="211"/>
      <c r="HM27" s="211"/>
      <c r="HN27" s="211"/>
      <c r="HO27" s="211"/>
      <c r="HP27" s="211"/>
      <c r="HQ27" s="211"/>
      <c r="HR27" s="211"/>
      <c r="HS27" s="211"/>
      <c r="HT27" s="211"/>
      <c r="HU27" s="211"/>
      <c r="HV27" s="211"/>
      <c r="HW27" s="211"/>
      <c r="HX27" s="211"/>
      <c r="HY27" s="211"/>
      <c r="HZ27" s="211"/>
      <c r="IA27" s="211"/>
      <c r="IB27" s="211"/>
      <c r="IC27" s="211"/>
      <c r="ID27" s="211"/>
      <c r="IE27" s="211"/>
      <c r="IF27" s="211"/>
      <c r="IG27" s="211"/>
      <c r="IH27" s="211"/>
      <c r="II27" s="211"/>
      <c r="IJ27" s="211"/>
      <c r="IK27" s="211"/>
      <c r="IL27" s="211"/>
      <c r="IM27" s="211"/>
      <c r="IN27" s="211"/>
      <c r="IO27" s="211"/>
      <c r="IP27" s="211"/>
      <c r="IQ27" s="211"/>
      <c r="IR27" s="211"/>
      <c r="IS27" s="211"/>
      <c r="IT27" s="211"/>
      <c r="IU27" s="211"/>
      <c r="IV27" s="211"/>
    </row>
    <row r="28" spans="1:256" ht="13.9" customHeight="1">
      <c r="A28" s="216" t="s">
        <v>1448</v>
      </c>
      <c r="B28" s="222">
        <f t="shared" ref="B28:U28" si="6">ROUND(((1+1/6)*B20*(2*B17)^3*B25/10^3)*20%,1)</f>
        <v>44.5</v>
      </c>
      <c r="C28" s="222">
        <f t="shared" si="6"/>
        <v>52.3</v>
      </c>
      <c r="D28" s="222">
        <f t="shared" si="6"/>
        <v>61</v>
      </c>
      <c r="E28" s="222">
        <f t="shared" si="6"/>
        <v>70.599999999999994</v>
      </c>
      <c r="F28" s="222">
        <f t="shared" si="6"/>
        <v>81.2</v>
      </c>
      <c r="G28" s="222">
        <f t="shared" si="6"/>
        <v>92.8</v>
      </c>
      <c r="H28" s="222">
        <f t="shared" si="6"/>
        <v>105.4</v>
      </c>
      <c r="I28" s="222">
        <f t="shared" si="6"/>
        <v>119.1</v>
      </c>
      <c r="J28" s="222">
        <f t="shared" si="6"/>
        <v>134</v>
      </c>
      <c r="K28" s="222">
        <f t="shared" si="6"/>
        <v>150.1</v>
      </c>
      <c r="L28" s="222">
        <f t="shared" si="6"/>
        <v>167.4</v>
      </c>
      <c r="M28" s="222">
        <f t="shared" si="6"/>
        <v>185.9</v>
      </c>
      <c r="N28" s="222">
        <f t="shared" si="6"/>
        <v>205.8</v>
      </c>
      <c r="O28" s="222">
        <f t="shared" si="6"/>
        <v>326.89999999999998</v>
      </c>
      <c r="P28" s="222">
        <f t="shared" si="6"/>
        <v>487.9</v>
      </c>
      <c r="Q28" s="222">
        <f t="shared" si="6"/>
        <v>694.7</v>
      </c>
      <c r="R28" s="222">
        <f t="shared" si="6"/>
        <v>952.9</v>
      </c>
      <c r="S28" s="222">
        <f t="shared" si="6"/>
        <v>1268.4000000000001</v>
      </c>
      <c r="T28" s="222">
        <f t="shared" si="6"/>
        <v>1646.7</v>
      </c>
      <c r="U28" s="222">
        <f t="shared" si="6"/>
        <v>326.89999999999998</v>
      </c>
      <c r="V28" s="211"/>
      <c r="W28" s="211"/>
      <c r="X28" s="211"/>
      <c r="Y28" s="211"/>
      <c r="Z28" s="211"/>
      <c r="AA28" s="211"/>
      <c r="AB28" s="211"/>
      <c r="AC28" s="211"/>
      <c r="AD28" s="211"/>
      <c r="AE28" s="211"/>
      <c r="AF28" s="211"/>
      <c r="AG28" s="211"/>
      <c r="AH28" s="211"/>
      <c r="AI28" s="211"/>
      <c r="AJ28" s="211"/>
      <c r="AK28" s="211"/>
      <c r="AL28" s="211"/>
      <c r="AM28" s="211"/>
      <c r="AN28" s="211"/>
      <c r="AO28" s="211"/>
      <c r="AP28" s="211"/>
      <c r="AQ28" s="211"/>
      <c r="AR28" s="211"/>
      <c r="AS28" s="211"/>
      <c r="AT28" s="211"/>
      <c r="AU28" s="211"/>
      <c r="AV28" s="211"/>
      <c r="AW28" s="211"/>
      <c r="AX28" s="211"/>
      <c r="AY28" s="211"/>
      <c r="AZ28" s="211"/>
      <c r="BA28" s="211"/>
      <c r="BB28" s="211"/>
      <c r="BC28" s="211"/>
      <c r="BD28" s="211"/>
      <c r="BE28" s="211"/>
      <c r="BF28" s="211"/>
      <c r="BG28" s="211"/>
      <c r="BH28" s="211"/>
      <c r="BI28" s="211"/>
      <c r="BJ28" s="211"/>
      <c r="BK28" s="211"/>
      <c r="BL28" s="211"/>
      <c r="BM28" s="211"/>
      <c r="BN28" s="211"/>
      <c r="BO28" s="211"/>
      <c r="BP28" s="211"/>
      <c r="BQ28" s="211"/>
      <c r="BR28" s="211"/>
      <c r="BS28" s="211"/>
      <c r="BT28" s="211"/>
      <c r="BU28" s="211"/>
      <c r="BV28" s="211"/>
      <c r="BW28" s="211"/>
      <c r="BX28" s="211"/>
      <c r="BY28" s="211"/>
      <c r="BZ28" s="211"/>
      <c r="CA28" s="211"/>
      <c r="CB28" s="211"/>
      <c r="CC28" s="211"/>
      <c r="CD28" s="211"/>
      <c r="CE28" s="211"/>
      <c r="CF28" s="211"/>
      <c r="CG28" s="211"/>
      <c r="CH28" s="211"/>
      <c r="CI28" s="211"/>
      <c r="CJ28" s="211"/>
      <c r="CK28" s="211"/>
      <c r="CL28" s="211"/>
      <c r="CM28" s="211"/>
      <c r="CN28" s="211"/>
      <c r="CO28" s="211"/>
      <c r="CP28" s="211"/>
      <c r="CQ28" s="211"/>
      <c r="CR28" s="211"/>
      <c r="CS28" s="211"/>
      <c r="CT28" s="211"/>
      <c r="CU28" s="211"/>
      <c r="CV28" s="211"/>
      <c r="CW28" s="211"/>
      <c r="CX28" s="211"/>
      <c r="CY28" s="211"/>
      <c r="CZ28" s="211"/>
      <c r="DA28" s="211"/>
      <c r="DB28" s="211"/>
      <c r="DC28" s="211"/>
      <c r="DD28" s="211"/>
      <c r="DE28" s="211"/>
      <c r="DF28" s="211"/>
      <c r="DG28" s="211"/>
      <c r="DH28" s="211"/>
      <c r="DI28" s="211"/>
      <c r="DJ28" s="211"/>
      <c r="DK28" s="211"/>
      <c r="DL28" s="211"/>
      <c r="DM28" s="211"/>
      <c r="DN28" s="211"/>
      <c r="DO28" s="211"/>
      <c r="DP28" s="211"/>
      <c r="DQ28" s="211"/>
      <c r="DR28" s="211"/>
      <c r="DS28" s="211"/>
      <c r="DT28" s="211"/>
      <c r="DU28" s="211"/>
      <c r="DV28" s="211"/>
      <c r="DW28" s="211"/>
      <c r="DX28" s="211"/>
      <c r="DY28" s="211"/>
      <c r="DZ28" s="211"/>
      <c r="EA28" s="211"/>
      <c r="EB28" s="211"/>
      <c r="EC28" s="211"/>
      <c r="ED28" s="211"/>
      <c r="EE28" s="211"/>
      <c r="EF28" s="211"/>
      <c r="EG28" s="211"/>
      <c r="EH28" s="211"/>
      <c r="EI28" s="211"/>
      <c r="EJ28" s="211"/>
      <c r="EK28" s="211"/>
      <c r="EL28" s="211"/>
      <c r="EM28" s="211"/>
      <c r="EN28" s="211"/>
      <c r="EO28" s="211"/>
      <c r="EP28" s="211"/>
      <c r="EQ28" s="211"/>
      <c r="ER28" s="211"/>
      <c r="ES28" s="211"/>
      <c r="ET28" s="211"/>
      <c r="EU28" s="211"/>
      <c r="EV28" s="211"/>
      <c r="EW28" s="211"/>
      <c r="EX28" s="211"/>
      <c r="EY28" s="211"/>
      <c r="EZ28" s="211"/>
      <c r="FA28" s="211"/>
      <c r="FB28" s="211"/>
      <c r="FC28" s="211"/>
      <c r="FD28" s="211"/>
      <c r="FE28" s="211"/>
      <c r="FF28" s="211"/>
      <c r="FG28" s="211"/>
      <c r="FH28" s="211"/>
      <c r="FI28" s="211"/>
      <c r="FJ28" s="211"/>
      <c r="FK28" s="211"/>
      <c r="FL28" s="211"/>
      <c r="FM28" s="211"/>
      <c r="FN28" s="211"/>
      <c r="FO28" s="211"/>
      <c r="FP28" s="211"/>
      <c r="FQ28" s="211"/>
      <c r="FR28" s="211"/>
      <c r="FS28" s="211"/>
      <c r="FT28" s="211"/>
      <c r="FU28" s="211"/>
      <c r="FV28" s="211"/>
      <c r="FW28" s="211"/>
      <c r="FX28" s="211"/>
      <c r="FY28" s="211"/>
      <c r="FZ28" s="211"/>
      <c r="GA28" s="211"/>
      <c r="GB28" s="211"/>
      <c r="GC28" s="211"/>
      <c r="GD28" s="211"/>
      <c r="GE28" s="211"/>
      <c r="GF28" s="211"/>
      <c r="GG28" s="211"/>
      <c r="GH28" s="211"/>
      <c r="GI28" s="211"/>
      <c r="GJ28" s="211"/>
      <c r="GK28" s="211"/>
      <c r="GL28" s="211"/>
      <c r="GM28" s="211"/>
      <c r="GN28" s="211"/>
      <c r="GO28" s="211"/>
      <c r="GP28" s="211"/>
      <c r="GQ28" s="211"/>
      <c r="GR28" s="211"/>
      <c r="GS28" s="211"/>
      <c r="GT28" s="211"/>
      <c r="GU28" s="211"/>
      <c r="GV28" s="211"/>
      <c r="GW28" s="211"/>
      <c r="GX28" s="211"/>
      <c r="GY28" s="211"/>
      <c r="GZ28" s="211"/>
      <c r="HA28" s="211"/>
      <c r="HB28" s="211"/>
      <c r="HC28" s="211"/>
      <c r="HD28" s="211"/>
      <c r="HE28" s="211"/>
      <c r="HF28" s="211"/>
      <c r="HG28" s="211"/>
      <c r="HH28" s="211"/>
      <c r="HI28" s="211"/>
      <c r="HJ28" s="211"/>
      <c r="HK28" s="211"/>
      <c r="HL28" s="211"/>
      <c r="HM28" s="211"/>
      <c r="HN28" s="211"/>
      <c r="HO28" s="211"/>
      <c r="HP28" s="211"/>
      <c r="HQ28" s="211"/>
      <c r="HR28" s="211"/>
      <c r="HS28" s="211"/>
      <c r="HT28" s="211"/>
      <c r="HU28" s="211"/>
      <c r="HV28" s="211"/>
      <c r="HW28" s="211"/>
      <c r="HX28" s="211"/>
      <c r="HY28" s="211"/>
      <c r="HZ28" s="211"/>
      <c r="IA28" s="211"/>
      <c r="IB28" s="211"/>
      <c r="IC28" s="211"/>
      <c r="ID28" s="211"/>
      <c r="IE28" s="211"/>
      <c r="IF28" s="211"/>
      <c r="IG28" s="211"/>
      <c r="IH28" s="211"/>
      <c r="II28" s="211"/>
      <c r="IJ28" s="211"/>
      <c r="IK28" s="211"/>
      <c r="IL28" s="211"/>
      <c r="IM28" s="211"/>
      <c r="IN28" s="211"/>
      <c r="IO28" s="211"/>
      <c r="IP28" s="211"/>
      <c r="IQ28" s="211"/>
      <c r="IR28" s="211"/>
      <c r="IS28" s="211"/>
      <c r="IT28" s="211"/>
      <c r="IU28" s="211"/>
      <c r="IV28" s="211"/>
    </row>
    <row r="29" spans="1:256" ht="13.9" customHeight="1">
      <c r="A29" s="225" t="s">
        <v>1449</v>
      </c>
      <c r="B29" s="226">
        <f t="shared" ref="B29:U29" si="7">B26+B28</f>
        <v>143.9</v>
      </c>
      <c r="C29" s="226">
        <f t="shared" si="7"/>
        <v>178</v>
      </c>
      <c r="D29" s="226">
        <f t="shared" si="7"/>
        <v>186.7</v>
      </c>
      <c r="E29" s="226">
        <f t="shared" si="7"/>
        <v>226.6</v>
      </c>
      <c r="F29" s="226">
        <f t="shared" si="7"/>
        <v>256.10000000000002</v>
      </c>
      <c r="G29" s="226">
        <f t="shared" si="7"/>
        <v>267.7</v>
      </c>
      <c r="H29" s="226">
        <f t="shared" si="7"/>
        <v>318</v>
      </c>
      <c r="I29" s="226">
        <f t="shared" si="7"/>
        <v>354.7</v>
      </c>
      <c r="J29" s="226">
        <f t="shared" si="7"/>
        <v>393.8</v>
      </c>
      <c r="K29" s="226">
        <f t="shared" si="7"/>
        <v>459</v>
      </c>
      <c r="L29" s="226">
        <f t="shared" si="7"/>
        <v>500</v>
      </c>
      <c r="M29" s="226">
        <f t="shared" si="7"/>
        <v>610</v>
      </c>
      <c r="N29" s="226">
        <f t="shared" si="7"/>
        <v>696.7</v>
      </c>
      <c r="O29" s="226">
        <f t="shared" si="7"/>
        <v>1019.6</v>
      </c>
      <c r="P29" s="226">
        <f t="shared" si="7"/>
        <v>1493.1999999999998</v>
      </c>
      <c r="Q29" s="226">
        <f t="shared" si="7"/>
        <v>2221.5</v>
      </c>
      <c r="R29" s="226">
        <f t="shared" si="7"/>
        <v>3152</v>
      </c>
      <c r="S29" s="226">
        <f t="shared" si="7"/>
        <v>4250.5</v>
      </c>
      <c r="T29" s="226">
        <f t="shared" si="7"/>
        <v>5573.7</v>
      </c>
      <c r="U29" s="226">
        <f t="shared" si="7"/>
        <v>1853.6999999999998</v>
      </c>
      <c r="V29" s="211"/>
      <c r="W29" s="211"/>
      <c r="X29" s="211"/>
      <c r="Y29" s="211"/>
      <c r="Z29" s="211"/>
      <c r="AA29" s="211"/>
      <c r="AB29" s="211"/>
      <c r="AC29" s="211"/>
      <c r="AD29" s="211"/>
      <c r="AE29" s="211"/>
      <c r="AF29" s="211"/>
      <c r="AG29" s="211"/>
      <c r="AH29" s="211"/>
      <c r="AI29" s="211"/>
      <c r="AJ29" s="211"/>
      <c r="AK29" s="211"/>
      <c r="AL29" s="211"/>
      <c r="AM29" s="211"/>
      <c r="AN29" s="211"/>
      <c r="AO29" s="211"/>
      <c r="AP29" s="211"/>
      <c r="AQ29" s="211"/>
      <c r="AR29" s="211"/>
      <c r="AS29" s="211"/>
      <c r="AT29" s="211"/>
      <c r="AU29" s="211"/>
      <c r="AV29" s="211"/>
      <c r="AW29" s="211"/>
      <c r="AX29" s="211"/>
      <c r="AY29" s="211"/>
      <c r="AZ29" s="211"/>
      <c r="BA29" s="211"/>
      <c r="BB29" s="211"/>
      <c r="BC29" s="211"/>
      <c r="BD29" s="211"/>
      <c r="BE29" s="211"/>
      <c r="BF29" s="211"/>
      <c r="BG29" s="211"/>
      <c r="BH29" s="211"/>
      <c r="BI29" s="211"/>
      <c r="BJ29" s="211"/>
      <c r="BK29" s="211"/>
      <c r="BL29" s="211"/>
      <c r="BM29" s="211"/>
      <c r="BN29" s="211"/>
      <c r="BO29" s="211"/>
      <c r="BP29" s="211"/>
      <c r="BQ29" s="211"/>
      <c r="BR29" s="211"/>
      <c r="BS29" s="211"/>
      <c r="BT29" s="211"/>
      <c r="BU29" s="211"/>
      <c r="BV29" s="211"/>
      <c r="BW29" s="211"/>
      <c r="BX29" s="211"/>
      <c r="BY29" s="211"/>
      <c r="BZ29" s="211"/>
      <c r="CA29" s="211"/>
      <c r="CB29" s="211"/>
      <c r="CC29" s="211"/>
      <c r="CD29" s="211"/>
      <c r="CE29" s="211"/>
      <c r="CF29" s="211"/>
      <c r="CG29" s="211"/>
      <c r="CH29" s="211"/>
      <c r="CI29" s="211"/>
      <c r="CJ29" s="211"/>
      <c r="CK29" s="211"/>
      <c r="CL29" s="211"/>
      <c r="CM29" s="211"/>
      <c r="CN29" s="211"/>
      <c r="CO29" s="211"/>
      <c r="CP29" s="211"/>
      <c r="CQ29" s="211"/>
      <c r="CR29" s="211"/>
      <c r="CS29" s="211"/>
      <c r="CT29" s="211"/>
      <c r="CU29" s="211"/>
      <c r="CV29" s="211"/>
      <c r="CW29" s="211"/>
      <c r="CX29" s="211"/>
      <c r="CY29" s="211"/>
      <c r="CZ29" s="211"/>
      <c r="DA29" s="211"/>
      <c r="DB29" s="211"/>
      <c r="DC29" s="211"/>
      <c r="DD29" s="211"/>
      <c r="DE29" s="211"/>
      <c r="DF29" s="211"/>
      <c r="DG29" s="211"/>
      <c r="DH29" s="211"/>
      <c r="DI29" s="211"/>
      <c r="DJ29" s="211"/>
      <c r="DK29" s="211"/>
      <c r="DL29" s="211"/>
      <c r="DM29" s="211"/>
      <c r="DN29" s="211"/>
      <c r="DO29" s="211"/>
      <c r="DP29" s="211"/>
      <c r="DQ29" s="211"/>
      <c r="DR29" s="211"/>
      <c r="DS29" s="211"/>
      <c r="DT29" s="211"/>
      <c r="DU29" s="211"/>
      <c r="DV29" s="211"/>
      <c r="DW29" s="211"/>
      <c r="DX29" s="211"/>
      <c r="DY29" s="211"/>
      <c r="DZ29" s="211"/>
      <c r="EA29" s="211"/>
      <c r="EB29" s="211"/>
      <c r="EC29" s="211"/>
      <c r="ED29" s="211"/>
      <c r="EE29" s="211"/>
      <c r="EF29" s="211"/>
      <c r="EG29" s="211"/>
      <c r="EH29" s="211"/>
      <c r="EI29" s="211"/>
      <c r="EJ29" s="211"/>
      <c r="EK29" s="211"/>
      <c r="EL29" s="211"/>
      <c r="EM29" s="211"/>
      <c r="EN29" s="211"/>
      <c r="EO29" s="211"/>
      <c r="EP29" s="211"/>
      <c r="EQ29" s="211"/>
      <c r="ER29" s="211"/>
      <c r="ES29" s="211"/>
      <c r="ET29" s="211"/>
      <c r="EU29" s="211"/>
      <c r="EV29" s="211"/>
      <c r="EW29" s="211"/>
      <c r="EX29" s="211"/>
      <c r="EY29" s="211"/>
      <c r="EZ29" s="211"/>
      <c r="FA29" s="211"/>
      <c r="FB29" s="211"/>
      <c r="FC29" s="211"/>
      <c r="FD29" s="211"/>
      <c r="FE29" s="211"/>
      <c r="FF29" s="211"/>
      <c r="FG29" s="211"/>
      <c r="FH29" s="211"/>
      <c r="FI29" s="211"/>
      <c r="FJ29" s="211"/>
      <c r="FK29" s="211"/>
      <c r="FL29" s="211"/>
      <c r="FM29" s="211"/>
      <c r="FN29" s="211"/>
      <c r="FO29" s="211"/>
      <c r="FP29" s="211"/>
      <c r="FQ29" s="211"/>
      <c r="FR29" s="211"/>
      <c r="FS29" s="211"/>
      <c r="FT29" s="211"/>
      <c r="FU29" s="211"/>
      <c r="FV29" s="211"/>
      <c r="FW29" s="211"/>
      <c r="FX29" s="211"/>
      <c r="FY29" s="211"/>
      <c r="FZ29" s="211"/>
      <c r="GA29" s="211"/>
      <c r="GB29" s="211"/>
      <c r="GC29" s="211"/>
      <c r="GD29" s="211"/>
      <c r="GE29" s="211"/>
      <c r="GF29" s="211"/>
      <c r="GG29" s="211"/>
      <c r="GH29" s="211"/>
      <c r="GI29" s="211"/>
      <c r="GJ29" s="211"/>
      <c r="GK29" s="211"/>
      <c r="GL29" s="211"/>
      <c r="GM29" s="211"/>
      <c r="GN29" s="211"/>
      <c r="GO29" s="211"/>
      <c r="GP29" s="211"/>
      <c r="GQ29" s="211"/>
      <c r="GR29" s="211"/>
      <c r="GS29" s="211"/>
      <c r="GT29" s="211"/>
      <c r="GU29" s="211"/>
      <c r="GV29" s="211"/>
      <c r="GW29" s="211"/>
      <c r="GX29" s="211"/>
      <c r="GY29" s="211"/>
      <c r="GZ29" s="211"/>
      <c r="HA29" s="211"/>
      <c r="HB29" s="211"/>
      <c r="HC29" s="211"/>
      <c r="HD29" s="211"/>
      <c r="HE29" s="211"/>
      <c r="HF29" s="211"/>
      <c r="HG29" s="211"/>
      <c r="HH29" s="211"/>
      <c r="HI29" s="211"/>
      <c r="HJ29" s="211"/>
      <c r="HK29" s="211"/>
      <c r="HL29" s="211"/>
      <c r="HM29" s="211"/>
      <c r="HN29" s="211"/>
      <c r="HO29" s="211"/>
      <c r="HP29" s="211"/>
      <c r="HQ29" s="211"/>
      <c r="HR29" s="211"/>
      <c r="HS29" s="211"/>
      <c r="HT29" s="211"/>
      <c r="HU29" s="211"/>
      <c r="HV29" s="211"/>
      <c r="HW29" s="211"/>
      <c r="HX29" s="211"/>
      <c r="HY29" s="211"/>
      <c r="HZ29" s="211"/>
      <c r="IA29" s="211"/>
      <c r="IB29" s="211"/>
      <c r="IC29" s="211"/>
      <c r="ID29" s="211"/>
      <c r="IE29" s="211"/>
      <c r="IF29" s="211"/>
      <c r="IG29" s="211"/>
      <c r="IH29" s="211"/>
      <c r="II29" s="211"/>
      <c r="IJ29" s="211"/>
      <c r="IK29" s="211"/>
      <c r="IL29" s="211"/>
      <c r="IM29" s="211"/>
      <c r="IN29" s="211"/>
      <c r="IO29" s="211"/>
      <c r="IP29" s="211"/>
      <c r="IQ29" s="211"/>
      <c r="IR29" s="211"/>
      <c r="IS29" s="211"/>
      <c r="IT29" s="211"/>
      <c r="IU29" s="211"/>
      <c r="IV29" s="211"/>
    </row>
    <row r="30" spans="1:256" ht="13.9" customHeight="1">
      <c r="A30" s="227"/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8"/>
      <c r="T30" s="211"/>
      <c r="U30" s="211"/>
      <c r="V30" s="211"/>
      <c r="W30" s="211"/>
      <c r="X30" s="211"/>
      <c r="Y30" s="211"/>
      <c r="Z30" s="211"/>
      <c r="AA30" s="211"/>
      <c r="AB30" s="211"/>
      <c r="AC30" s="211"/>
      <c r="AD30" s="211"/>
      <c r="AE30" s="211"/>
      <c r="AF30" s="211"/>
      <c r="AG30" s="211"/>
      <c r="AH30" s="211"/>
      <c r="AI30" s="211"/>
      <c r="AJ30" s="211"/>
      <c r="AK30" s="211"/>
      <c r="AL30" s="211"/>
      <c r="AM30" s="211"/>
      <c r="AN30" s="211"/>
      <c r="AO30" s="211"/>
      <c r="AP30" s="211"/>
      <c r="AQ30" s="211"/>
      <c r="AR30" s="211"/>
      <c r="AS30" s="211"/>
      <c r="AT30" s="211"/>
      <c r="AU30" s="211"/>
      <c r="AV30" s="211"/>
      <c r="AW30" s="211"/>
      <c r="AX30" s="211"/>
      <c r="AY30" s="211"/>
      <c r="AZ30" s="211"/>
      <c r="BA30" s="211"/>
      <c r="BB30" s="211"/>
      <c r="BC30" s="211"/>
      <c r="BD30" s="211"/>
      <c r="BE30" s="211"/>
      <c r="BF30" s="211"/>
      <c r="BG30" s="211"/>
      <c r="BH30" s="211"/>
      <c r="BI30" s="211"/>
      <c r="BJ30" s="211"/>
      <c r="BK30" s="211"/>
      <c r="BL30" s="211"/>
      <c r="BM30" s="211"/>
      <c r="BN30" s="211"/>
      <c r="BO30" s="211"/>
      <c r="BP30" s="211"/>
      <c r="BQ30" s="211"/>
      <c r="BR30" s="211"/>
      <c r="BS30" s="211"/>
      <c r="BT30" s="211"/>
      <c r="BU30" s="211"/>
      <c r="BV30" s="211"/>
      <c r="BW30" s="211"/>
      <c r="BX30" s="211"/>
      <c r="BY30" s="211"/>
      <c r="BZ30" s="211"/>
      <c r="CA30" s="211"/>
      <c r="CB30" s="211"/>
      <c r="CC30" s="211"/>
      <c r="CD30" s="211"/>
      <c r="CE30" s="211"/>
      <c r="CF30" s="211"/>
      <c r="CG30" s="211"/>
      <c r="CH30" s="211"/>
      <c r="CI30" s="211"/>
      <c r="CJ30" s="211"/>
      <c r="CK30" s="211"/>
      <c r="CL30" s="211"/>
      <c r="CM30" s="211"/>
      <c r="CN30" s="211"/>
      <c r="CO30" s="211"/>
      <c r="CP30" s="211"/>
      <c r="CQ30" s="211"/>
      <c r="CR30" s="211"/>
      <c r="CS30" s="211"/>
      <c r="CT30" s="211"/>
      <c r="CU30" s="211"/>
      <c r="CV30" s="211"/>
      <c r="CW30" s="211"/>
      <c r="CX30" s="211"/>
      <c r="CY30" s="211"/>
      <c r="CZ30" s="211"/>
      <c r="DA30" s="211"/>
      <c r="DB30" s="211"/>
      <c r="DC30" s="211"/>
      <c r="DD30" s="211"/>
      <c r="DE30" s="211"/>
      <c r="DF30" s="211"/>
      <c r="DG30" s="211"/>
      <c r="DH30" s="211"/>
      <c r="DI30" s="211"/>
      <c r="DJ30" s="211"/>
      <c r="DK30" s="211"/>
      <c r="DL30" s="211"/>
      <c r="DM30" s="211"/>
      <c r="DN30" s="211"/>
      <c r="DO30" s="211"/>
      <c r="DP30" s="211"/>
      <c r="DQ30" s="211"/>
      <c r="DR30" s="211"/>
      <c r="DS30" s="211"/>
      <c r="DT30" s="211"/>
      <c r="DU30" s="211"/>
      <c r="DV30" s="211"/>
      <c r="DW30" s="211"/>
      <c r="DX30" s="211"/>
      <c r="DY30" s="211"/>
      <c r="DZ30" s="211"/>
      <c r="EA30" s="211"/>
      <c r="EB30" s="211"/>
      <c r="EC30" s="211"/>
      <c r="ED30" s="211"/>
      <c r="EE30" s="211"/>
      <c r="EF30" s="211"/>
      <c r="EG30" s="211"/>
      <c r="EH30" s="211"/>
      <c r="EI30" s="211"/>
      <c r="EJ30" s="211"/>
      <c r="EK30" s="211"/>
      <c r="EL30" s="211"/>
      <c r="EM30" s="211"/>
      <c r="EN30" s="211"/>
      <c r="EO30" s="211"/>
      <c r="EP30" s="211"/>
      <c r="EQ30" s="211"/>
      <c r="ER30" s="211"/>
      <c r="ES30" s="211"/>
      <c r="ET30" s="211"/>
      <c r="EU30" s="211"/>
      <c r="EV30" s="211"/>
      <c r="EW30" s="211"/>
      <c r="EX30" s="211"/>
      <c r="EY30" s="211"/>
      <c r="EZ30" s="211"/>
      <c r="FA30" s="211"/>
      <c r="FB30" s="211"/>
      <c r="FC30" s="211"/>
      <c r="FD30" s="211"/>
      <c r="FE30" s="211"/>
      <c r="FF30" s="211"/>
      <c r="FG30" s="211"/>
      <c r="FH30" s="211"/>
      <c r="FI30" s="211"/>
      <c r="FJ30" s="211"/>
      <c r="FK30" s="211"/>
      <c r="FL30" s="211"/>
      <c r="FM30" s="211"/>
      <c r="FN30" s="211"/>
      <c r="FO30" s="211"/>
      <c r="FP30" s="211"/>
      <c r="FQ30" s="211"/>
      <c r="FR30" s="211"/>
      <c r="FS30" s="211"/>
      <c r="FT30" s="211"/>
      <c r="FU30" s="211"/>
      <c r="FV30" s="211"/>
      <c r="FW30" s="211"/>
      <c r="FX30" s="211"/>
      <c r="FY30" s="211"/>
      <c r="FZ30" s="211"/>
      <c r="GA30" s="211"/>
      <c r="GB30" s="211"/>
      <c r="GC30" s="211"/>
      <c r="GD30" s="211"/>
      <c r="GE30" s="211"/>
      <c r="GF30" s="211"/>
      <c r="GG30" s="211"/>
      <c r="GH30" s="211"/>
      <c r="GI30" s="211"/>
      <c r="GJ30" s="211"/>
      <c r="GK30" s="211"/>
      <c r="GL30" s="211"/>
      <c r="GM30" s="211"/>
      <c r="GN30" s="211"/>
      <c r="GO30" s="211"/>
      <c r="GP30" s="211"/>
      <c r="GQ30" s="211"/>
      <c r="GR30" s="211"/>
      <c r="GS30" s="211"/>
      <c r="GT30" s="211"/>
      <c r="GU30" s="211"/>
      <c r="GV30" s="211"/>
      <c r="GW30" s="211"/>
      <c r="GX30" s="211"/>
      <c r="GY30" s="211"/>
      <c r="GZ30" s="211"/>
      <c r="HA30" s="211"/>
      <c r="HB30" s="211"/>
      <c r="HC30" s="211"/>
      <c r="HD30" s="211"/>
      <c r="HE30" s="211"/>
      <c r="HF30" s="211"/>
      <c r="HG30" s="211"/>
      <c r="HH30" s="211"/>
      <c r="HI30" s="211"/>
      <c r="HJ30" s="211"/>
      <c r="HK30" s="211"/>
      <c r="HL30" s="211"/>
      <c r="HM30" s="211"/>
      <c r="HN30" s="211"/>
      <c r="HO30" s="211"/>
      <c r="HP30" s="211"/>
      <c r="HQ30" s="211"/>
      <c r="HR30" s="211"/>
      <c r="HS30" s="211"/>
      <c r="HT30" s="211"/>
      <c r="HU30" s="211"/>
      <c r="HV30" s="211"/>
      <c r="HW30" s="211"/>
      <c r="HX30" s="211"/>
      <c r="HY30" s="211"/>
      <c r="HZ30" s="211"/>
      <c r="IA30" s="211"/>
      <c r="IB30" s="211"/>
      <c r="IC30" s="211"/>
      <c r="ID30" s="211"/>
      <c r="IE30" s="211"/>
      <c r="IF30" s="211"/>
      <c r="IG30" s="211"/>
      <c r="IH30" s="211"/>
      <c r="II30" s="211"/>
      <c r="IJ30" s="211"/>
      <c r="IK30" s="211"/>
      <c r="IL30" s="211"/>
      <c r="IM30" s="211"/>
      <c r="IN30" s="211"/>
      <c r="IO30" s="211"/>
      <c r="IP30" s="211"/>
      <c r="IQ30" s="211"/>
      <c r="IR30" s="211"/>
      <c r="IS30" s="211"/>
      <c r="IT30" s="211"/>
      <c r="IU30" s="211"/>
      <c r="IV30" s="211"/>
    </row>
    <row r="31" spans="1:256" ht="13.9" customHeight="1">
      <c r="A31" s="209" t="s">
        <v>1437</v>
      </c>
      <c r="B31" s="537">
        <v>65</v>
      </c>
      <c r="C31" s="537">
        <v>70</v>
      </c>
      <c r="D31" s="537">
        <v>75</v>
      </c>
      <c r="E31" s="537">
        <v>80</v>
      </c>
      <c r="F31" s="537">
        <v>85</v>
      </c>
      <c r="G31" s="537">
        <v>90</v>
      </c>
      <c r="H31" s="535">
        <v>95</v>
      </c>
      <c r="I31" s="535">
        <v>100</v>
      </c>
      <c r="J31" s="535">
        <v>105</v>
      </c>
      <c r="K31" s="535">
        <v>110</v>
      </c>
      <c r="L31" s="535">
        <v>115</v>
      </c>
      <c r="M31" s="535">
        <v>120</v>
      </c>
      <c r="N31" s="535">
        <v>30</v>
      </c>
      <c r="O31" s="535">
        <v>35</v>
      </c>
      <c r="P31" s="535">
        <v>40</v>
      </c>
      <c r="Q31" s="535">
        <v>45</v>
      </c>
      <c r="R31" s="535">
        <v>50</v>
      </c>
      <c r="S31" s="535">
        <v>55</v>
      </c>
      <c r="T31" s="535">
        <v>60</v>
      </c>
      <c r="U31" s="535">
        <v>35</v>
      </c>
      <c r="V31" s="211"/>
      <c r="W31" s="211"/>
      <c r="X31" s="211"/>
      <c r="Y31" s="211"/>
      <c r="Z31" s="211"/>
      <c r="AA31" s="211"/>
      <c r="AB31" s="211"/>
      <c r="AC31" s="211"/>
      <c r="AD31" s="211"/>
      <c r="AE31" s="211"/>
      <c r="AF31" s="211"/>
      <c r="AG31" s="211"/>
      <c r="AH31" s="211"/>
      <c r="AI31" s="211"/>
      <c r="AJ31" s="211"/>
      <c r="AK31" s="211"/>
      <c r="AL31" s="211"/>
      <c r="AM31" s="211"/>
      <c r="AN31" s="211"/>
      <c r="AO31" s="211"/>
      <c r="AP31" s="211"/>
      <c r="AQ31" s="211"/>
      <c r="AR31" s="211"/>
      <c r="AS31" s="211"/>
      <c r="AT31" s="211"/>
      <c r="AU31" s="211"/>
      <c r="AV31" s="211"/>
      <c r="AW31" s="211"/>
      <c r="AX31" s="211"/>
      <c r="AY31" s="211"/>
      <c r="AZ31" s="211"/>
      <c r="BA31" s="211"/>
      <c r="BB31" s="211"/>
      <c r="BC31" s="211"/>
      <c r="BD31" s="211"/>
      <c r="BE31" s="211"/>
      <c r="BF31" s="211"/>
      <c r="BG31" s="211"/>
      <c r="BH31" s="211"/>
      <c r="BI31" s="211"/>
      <c r="BJ31" s="211"/>
      <c r="BK31" s="211"/>
      <c r="BL31" s="211"/>
      <c r="BM31" s="211"/>
      <c r="BN31" s="211"/>
      <c r="BO31" s="211"/>
      <c r="BP31" s="211"/>
      <c r="BQ31" s="211"/>
      <c r="BR31" s="211"/>
      <c r="BS31" s="211"/>
      <c r="BT31" s="211"/>
      <c r="BU31" s="211"/>
      <c r="BV31" s="211"/>
      <c r="BW31" s="211"/>
      <c r="BX31" s="211"/>
      <c r="BY31" s="211"/>
      <c r="BZ31" s="211"/>
      <c r="CA31" s="211"/>
      <c r="CB31" s="211"/>
      <c r="CC31" s="211"/>
      <c r="CD31" s="211"/>
      <c r="CE31" s="211"/>
      <c r="CF31" s="211"/>
      <c r="CG31" s="211"/>
      <c r="CH31" s="211"/>
      <c r="CI31" s="211"/>
      <c r="CJ31" s="211"/>
      <c r="CK31" s="211"/>
      <c r="CL31" s="211"/>
      <c r="CM31" s="211"/>
      <c r="CN31" s="211"/>
      <c r="CO31" s="211"/>
      <c r="CP31" s="211"/>
      <c r="CQ31" s="211"/>
      <c r="CR31" s="211"/>
      <c r="CS31" s="211"/>
      <c r="CT31" s="211"/>
      <c r="CU31" s="211"/>
      <c r="CV31" s="211"/>
      <c r="CW31" s="211"/>
      <c r="CX31" s="211"/>
      <c r="CY31" s="211"/>
      <c r="CZ31" s="211"/>
      <c r="DA31" s="211"/>
      <c r="DB31" s="211"/>
      <c r="DC31" s="211"/>
      <c r="DD31" s="211"/>
      <c r="DE31" s="211"/>
      <c r="DF31" s="211"/>
      <c r="DG31" s="211"/>
      <c r="DH31" s="211"/>
      <c r="DI31" s="211"/>
      <c r="DJ31" s="211"/>
      <c r="DK31" s="211"/>
      <c r="DL31" s="211"/>
      <c r="DM31" s="211"/>
      <c r="DN31" s="211"/>
      <c r="DO31" s="211"/>
      <c r="DP31" s="211"/>
      <c r="DQ31" s="211"/>
      <c r="DR31" s="211"/>
      <c r="DS31" s="211"/>
      <c r="DT31" s="211"/>
      <c r="DU31" s="211"/>
      <c r="DV31" s="211"/>
      <c r="DW31" s="211"/>
      <c r="DX31" s="211"/>
      <c r="DY31" s="211"/>
      <c r="DZ31" s="211"/>
      <c r="EA31" s="211"/>
      <c r="EB31" s="211"/>
      <c r="EC31" s="211"/>
      <c r="ED31" s="211"/>
      <c r="EE31" s="211"/>
      <c r="EF31" s="211"/>
      <c r="EG31" s="211"/>
      <c r="EH31" s="211"/>
      <c r="EI31" s="211"/>
      <c r="EJ31" s="211"/>
      <c r="EK31" s="211"/>
      <c r="EL31" s="211"/>
      <c r="EM31" s="211"/>
      <c r="EN31" s="211"/>
      <c r="EO31" s="211"/>
      <c r="EP31" s="211"/>
      <c r="EQ31" s="211"/>
      <c r="ER31" s="211"/>
      <c r="ES31" s="211"/>
      <c r="ET31" s="211"/>
      <c r="EU31" s="211"/>
      <c r="EV31" s="211"/>
      <c r="EW31" s="211"/>
      <c r="EX31" s="211"/>
      <c r="EY31" s="211"/>
      <c r="EZ31" s="211"/>
      <c r="FA31" s="211"/>
      <c r="FB31" s="211"/>
      <c r="FC31" s="211"/>
      <c r="FD31" s="211"/>
      <c r="FE31" s="211"/>
      <c r="FF31" s="211"/>
      <c r="FG31" s="211"/>
      <c r="FH31" s="211"/>
      <c r="FI31" s="211"/>
      <c r="FJ31" s="211"/>
      <c r="FK31" s="211"/>
      <c r="FL31" s="211"/>
      <c r="FM31" s="211"/>
      <c r="FN31" s="211"/>
      <c r="FO31" s="211"/>
      <c r="FP31" s="211"/>
      <c r="FQ31" s="211"/>
      <c r="FR31" s="211"/>
      <c r="FS31" s="211"/>
      <c r="FT31" s="211"/>
      <c r="FU31" s="211"/>
      <c r="FV31" s="211"/>
      <c r="FW31" s="211"/>
      <c r="FX31" s="211"/>
      <c r="FY31" s="211"/>
      <c r="FZ31" s="211"/>
      <c r="GA31" s="211"/>
      <c r="GB31" s="211"/>
      <c r="GC31" s="211"/>
      <c r="GD31" s="211"/>
      <c r="GE31" s="211"/>
      <c r="GF31" s="211"/>
      <c r="GG31" s="211"/>
      <c r="GH31" s="211"/>
      <c r="GI31" s="211"/>
      <c r="GJ31" s="211"/>
      <c r="GK31" s="211"/>
      <c r="GL31" s="211"/>
      <c r="GM31" s="211"/>
      <c r="GN31" s="211"/>
      <c r="GO31" s="211"/>
      <c r="GP31" s="211"/>
      <c r="GQ31" s="211"/>
      <c r="GR31" s="211"/>
      <c r="GS31" s="211"/>
      <c r="GT31" s="211"/>
      <c r="GU31" s="211"/>
      <c r="GV31" s="211"/>
      <c r="GW31" s="211"/>
      <c r="GX31" s="211"/>
      <c r="GY31" s="211"/>
      <c r="GZ31" s="211"/>
      <c r="HA31" s="211"/>
      <c r="HB31" s="211"/>
      <c r="HC31" s="211"/>
      <c r="HD31" s="211"/>
      <c r="HE31" s="211"/>
      <c r="HF31" s="211"/>
      <c r="HG31" s="211"/>
      <c r="HH31" s="211"/>
      <c r="HI31" s="211"/>
      <c r="HJ31" s="211"/>
      <c r="HK31" s="211"/>
      <c r="HL31" s="211"/>
      <c r="HM31" s="211"/>
      <c r="HN31" s="211"/>
      <c r="HO31" s="211"/>
      <c r="HP31" s="211"/>
      <c r="HQ31" s="211"/>
      <c r="HR31" s="211"/>
      <c r="HS31" s="211"/>
      <c r="HT31" s="211"/>
      <c r="HU31" s="211"/>
      <c r="HV31" s="211"/>
      <c r="HW31" s="211"/>
      <c r="HX31" s="211"/>
      <c r="HY31" s="211"/>
      <c r="HZ31" s="211"/>
      <c r="IA31" s="211"/>
      <c r="IB31" s="211"/>
      <c r="IC31" s="211"/>
      <c r="ID31" s="211"/>
      <c r="IE31" s="211"/>
      <c r="IF31" s="211"/>
      <c r="IG31" s="211"/>
      <c r="IH31" s="211"/>
      <c r="II31" s="211"/>
      <c r="IJ31" s="211"/>
      <c r="IK31" s="211"/>
      <c r="IL31" s="211"/>
      <c r="IM31" s="211"/>
      <c r="IN31" s="211"/>
      <c r="IO31" s="211"/>
      <c r="IP31" s="211"/>
      <c r="IQ31" s="211"/>
      <c r="IR31" s="211"/>
      <c r="IS31" s="211"/>
      <c r="IT31" s="211"/>
      <c r="IU31" s="211"/>
      <c r="IV31" s="211"/>
    </row>
    <row r="32" spans="1:256" ht="13.9" customHeight="1">
      <c r="A32" s="213" t="s">
        <v>1438</v>
      </c>
      <c r="B32" s="538"/>
      <c r="C32" s="538"/>
      <c r="D32" s="538"/>
      <c r="E32" s="538"/>
      <c r="F32" s="538"/>
      <c r="G32" s="538"/>
      <c r="H32" s="536"/>
      <c r="I32" s="536"/>
      <c r="J32" s="536"/>
      <c r="K32" s="536"/>
      <c r="L32" s="536"/>
      <c r="M32" s="536"/>
      <c r="N32" s="536"/>
      <c r="O32" s="536"/>
      <c r="P32" s="536"/>
      <c r="Q32" s="536"/>
      <c r="R32" s="536"/>
      <c r="S32" s="536"/>
      <c r="T32" s="536"/>
      <c r="U32" s="536"/>
      <c r="V32" s="211"/>
      <c r="W32" s="211"/>
      <c r="X32" s="211"/>
      <c r="Y32" s="211"/>
      <c r="Z32" s="211"/>
      <c r="AA32" s="211"/>
      <c r="AB32" s="211"/>
      <c r="AC32" s="211"/>
      <c r="AD32" s="211"/>
      <c r="AE32" s="211"/>
      <c r="AF32" s="211"/>
      <c r="AG32" s="211"/>
      <c r="AH32" s="211"/>
      <c r="AI32" s="211"/>
      <c r="AJ32" s="211"/>
      <c r="AK32" s="211"/>
      <c r="AL32" s="211"/>
      <c r="AM32" s="211"/>
      <c r="AN32" s="211"/>
      <c r="AO32" s="211"/>
      <c r="AP32" s="211"/>
      <c r="AQ32" s="211"/>
      <c r="AR32" s="211"/>
      <c r="AS32" s="211"/>
      <c r="AT32" s="211"/>
      <c r="AU32" s="211"/>
      <c r="AV32" s="211"/>
      <c r="AW32" s="211"/>
      <c r="AX32" s="211"/>
      <c r="AY32" s="211"/>
      <c r="AZ32" s="211"/>
      <c r="BA32" s="211"/>
      <c r="BB32" s="211"/>
      <c r="BC32" s="211"/>
      <c r="BD32" s="211"/>
      <c r="BE32" s="211"/>
      <c r="BF32" s="211"/>
      <c r="BG32" s="211"/>
      <c r="BH32" s="211"/>
      <c r="BI32" s="211"/>
      <c r="BJ32" s="211"/>
      <c r="BK32" s="211"/>
      <c r="BL32" s="211"/>
      <c r="BM32" s="211"/>
      <c r="BN32" s="211"/>
      <c r="BO32" s="211"/>
      <c r="BP32" s="211"/>
      <c r="BQ32" s="211"/>
      <c r="BR32" s="211"/>
      <c r="BS32" s="211"/>
      <c r="BT32" s="211"/>
      <c r="BU32" s="211"/>
      <c r="BV32" s="211"/>
      <c r="BW32" s="211"/>
      <c r="BX32" s="211"/>
      <c r="BY32" s="211"/>
      <c r="BZ32" s="211"/>
      <c r="CA32" s="211"/>
      <c r="CB32" s="211"/>
      <c r="CC32" s="211"/>
      <c r="CD32" s="211"/>
      <c r="CE32" s="211"/>
      <c r="CF32" s="211"/>
      <c r="CG32" s="211"/>
      <c r="CH32" s="211"/>
      <c r="CI32" s="211"/>
      <c r="CJ32" s="211"/>
      <c r="CK32" s="211"/>
      <c r="CL32" s="211"/>
      <c r="CM32" s="211"/>
      <c r="CN32" s="211"/>
      <c r="CO32" s="211"/>
      <c r="CP32" s="211"/>
      <c r="CQ32" s="211"/>
      <c r="CR32" s="211"/>
      <c r="CS32" s="211"/>
      <c r="CT32" s="211"/>
      <c r="CU32" s="211"/>
      <c r="CV32" s="211"/>
      <c r="CW32" s="211"/>
      <c r="CX32" s="211"/>
      <c r="CY32" s="211"/>
      <c r="CZ32" s="211"/>
      <c r="DA32" s="211"/>
      <c r="DB32" s="211"/>
      <c r="DC32" s="211"/>
      <c r="DD32" s="211"/>
      <c r="DE32" s="211"/>
      <c r="DF32" s="211"/>
      <c r="DG32" s="211"/>
      <c r="DH32" s="211"/>
      <c r="DI32" s="211"/>
      <c r="DJ32" s="211"/>
      <c r="DK32" s="211"/>
      <c r="DL32" s="211"/>
      <c r="DM32" s="211"/>
      <c r="DN32" s="211"/>
      <c r="DO32" s="211"/>
      <c r="DP32" s="211"/>
      <c r="DQ32" s="211"/>
      <c r="DR32" s="211"/>
      <c r="DS32" s="211"/>
      <c r="DT32" s="211"/>
      <c r="DU32" s="211"/>
      <c r="DV32" s="211"/>
      <c r="DW32" s="211"/>
      <c r="DX32" s="211"/>
      <c r="DY32" s="211"/>
      <c r="DZ32" s="211"/>
      <c r="EA32" s="211"/>
      <c r="EB32" s="211"/>
      <c r="EC32" s="211"/>
      <c r="ED32" s="211"/>
      <c r="EE32" s="211"/>
      <c r="EF32" s="211"/>
      <c r="EG32" s="211"/>
      <c r="EH32" s="211"/>
      <c r="EI32" s="211"/>
      <c r="EJ32" s="211"/>
      <c r="EK32" s="211"/>
      <c r="EL32" s="211"/>
      <c r="EM32" s="211"/>
      <c r="EN32" s="211"/>
      <c r="EO32" s="211"/>
      <c r="EP32" s="211"/>
      <c r="EQ32" s="211"/>
      <c r="ER32" s="211"/>
      <c r="ES32" s="211"/>
      <c r="ET32" s="211"/>
      <c r="EU32" s="211"/>
      <c r="EV32" s="211"/>
      <c r="EW32" s="211"/>
      <c r="EX32" s="211"/>
      <c r="EY32" s="211"/>
      <c r="EZ32" s="211"/>
      <c r="FA32" s="211"/>
      <c r="FB32" s="211"/>
      <c r="FC32" s="211"/>
      <c r="FD32" s="211"/>
      <c r="FE32" s="211"/>
      <c r="FF32" s="211"/>
      <c r="FG32" s="211"/>
      <c r="FH32" s="211"/>
      <c r="FI32" s="211"/>
      <c r="FJ32" s="211"/>
      <c r="FK32" s="211"/>
      <c r="FL32" s="211"/>
      <c r="FM32" s="211"/>
      <c r="FN32" s="211"/>
      <c r="FO32" s="211"/>
      <c r="FP32" s="211"/>
      <c r="FQ32" s="211"/>
      <c r="FR32" s="211"/>
      <c r="FS32" s="211"/>
      <c r="FT32" s="211"/>
      <c r="FU32" s="211"/>
      <c r="FV32" s="211"/>
      <c r="FW32" s="211"/>
      <c r="FX32" s="211"/>
      <c r="FY32" s="211"/>
      <c r="FZ32" s="211"/>
      <c r="GA32" s="211"/>
      <c r="GB32" s="211"/>
      <c r="GC32" s="211"/>
      <c r="GD32" s="211"/>
      <c r="GE32" s="211"/>
      <c r="GF32" s="211"/>
      <c r="GG32" s="211"/>
      <c r="GH32" s="211"/>
      <c r="GI32" s="211"/>
      <c r="GJ32" s="211"/>
      <c r="GK32" s="211"/>
      <c r="GL32" s="211"/>
      <c r="GM32" s="211"/>
      <c r="GN32" s="211"/>
      <c r="GO32" s="211"/>
      <c r="GP32" s="211"/>
      <c r="GQ32" s="211"/>
      <c r="GR32" s="211"/>
      <c r="GS32" s="211"/>
      <c r="GT32" s="211"/>
      <c r="GU32" s="211"/>
      <c r="GV32" s="211"/>
      <c r="GW32" s="211"/>
      <c r="GX32" s="211"/>
      <c r="GY32" s="211"/>
      <c r="GZ32" s="211"/>
      <c r="HA32" s="211"/>
      <c r="HB32" s="211"/>
      <c r="HC32" s="211"/>
      <c r="HD32" s="211"/>
      <c r="HE32" s="211"/>
      <c r="HF32" s="211"/>
      <c r="HG32" s="211"/>
      <c r="HH32" s="211"/>
      <c r="HI32" s="211"/>
      <c r="HJ32" s="211"/>
      <c r="HK32" s="211"/>
      <c r="HL32" s="211"/>
      <c r="HM32" s="211"/>
      <c r="HN32" s="211"/>
      <c r="HO32" s="211"/>
      <c r="HP32" s="211"/>
      <c r="HQ32" s="211"/>
      <c r="HR32" s="211"/>
      <c r="HS32" s="211"/>
      <c r="HT32" s="211"/>
      <c r="HU32" s="211"/>
      <c r="HV32" s="211"/>
      <c r="HW32" s="211"/>
      <c r="HX32" s="211"/>
      <c r="HY32" s="211"/>
      <c r="HZ32" s="211"/>
      <c r="IA32" s="211"/>
      <c r="IB32" s="211"/>
      <c r="IC32" s="211"/>
      <c r="ID32" s="211"/>
      <c r="IE32" s="211"/>
      <c r="IF32" s="211"/>
      <c r="IG32" s="211"/>
      <c r="IH32" s="211"/>
      <c r="II32" s="211"/>
      <c r="IJ32" s="211"/>
      <c r="IK32" s="211"/>
      <c r="IL32" s="211"/>
      <c r="IM32" s="211"/>
      <c r="IN32" s="211"/>
      <c r="IO32" s="211"/>
      <c r="IP32" s="211"/>
      <c r="IQ32" s="211"/>
      <c r="IR32" s="211"/>
      <c r="IS32" s="211"/>
      <c r="IT32" s="211"/>
      <c r="IU32" s="211"/>
      <c r="IV32" s="211"/>
    </row>
    <row r="33" spans="1:256" ht="13.9" customHeight="1">
      <c r="A33" s="214" t="s">
        <v>1440</v>
      </c>
      <c r="B33" s="215">
        <v>0.5</v>
      </c>
      <c r="C33" s="215">
        <v>0.5</v>
      </c>
      <c r="D33" s="215">
        <v>0.5</v>
      </c>
      <c r="E33" s="215">
        <v>0.5</v>
      </c>
      <c r="F33" s="215">
        <v>0.5</v>
      </c>
      <c r="G33" s="215">
        <v>0.5</v>
      </c>
      <c r="H33" s="215">
        <v>0.5</v>
      </c>
      <c r="I33" s="215">
        <v>0.5</v>
      </c>
      <c r="J33" s="215">
        <v>0.5</v>
      </c>
      <c r="K33" s="215">
        <v>0.5</v>
      </c>
      <c r="L33" s="215">
        <v>0.5</v>
      </c>
      <c r="M33" s="215">
        <v>0.5</v>
      </c>
      <c r="N33" s="215">
        <v>0.5</v>
      </c>
      <c r="O33" s="215">
        <v>0.5</v>
      </c>
      <c r="P33" s="215">
        <v>0.5</v>
      </c>
      <c r="Q33" s="215">
        <v>0.5</v>
      </c>
      <c r="R33" s="215">
        <v>0.5</v>
      </c>
      <c r="S33" s="215">
        <v>0.5</v>
      </c>
      <c r="T33" s="215">
        <v>0.5</v>
      </c>
      <c r="U33" s="215">
        <v>0.5</v>
      </c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  <c r="AG33" s="211"/>
      <c r="AH33" s="211"/>
      <c r="AI33" s="211"/>
      <c r="AJ33" s="211"/>
      <c r="AK33" s="211"/>
      <c r="AL33" s="211"/>
      <c r="AM33" s="211"/>
      <c r="AN33" s="211"/>
      <c r="AO33" s="211"/>
      <c r="AP33" s="211"/>
      <c r="AQ33" s="211"/>
      <c r="AR33" s="211"/>
      <c r="AS33" s="211"/>
      <c r="AT33" s="211"/>
      <c r="AU33" s="211"/>
      <c r="AV33" s="211"/>
      <c r="AW33" s="211"/>
      <c r="AX33" s="211"/>
      <c r="AY33" s="211"/>
      <c r="AZ33" s="211"/>
      <c r="BA33" s="211"/>
      <c r="BB33" s="211"/>
      <c r="BC33" s="211"/>
      <c r="BD33" s="211"/>
      <c r="BE33" s="211"/>
      <c r="BF33" s="211"/>
      <c r="BG33" s="211"/>
      <c r="BH33" s="211"/>
      <c r="BI33" s="211"/>
      <c r="BJ33" s="211"/>
      <c r="BK33" s="211"/>
      <c r="BL33" s="211"/>
      <c r="BM33" s="211"/>
      <c r="BN33" s="211"/>
      <c r="BO33" s="211"/>
      <c r="BP33" s="211"/>
      <c r="BQ33" s="211"/>
      <c r="BR33" s="211"/>
      <c r="BS33" s="211"/>
      <c r="BT33" s="211"/>
      <c r="BU33" s="211"/>
      <c r="BV33" s="211"/>
      <c r="BW33" s="211"/>
      <c r="BX33" s="211"/>
      <c r="BY33" s="211"/>
      <c r="BZ33" s="211"/>
      <c r="CA33" s="211"/>
      <c r="CB33" s="211"/>
      <c r="CC33" s="211"/>
      <c r="CD33" s="211"/>
      <c r="CE33" s="211"/>
      <c r="CF33" s="211"/>
      <c r="CG33" s="211"/>
      <c r="CH33" s="211"/>
      <c r="CI33" s="211"/>
      <c r="CJ33" s="211"/>
      <c r="CK33" s="211"/>
      <c r="CL33" s="211"/>
      <c r="CM33" s="211"/>
      <c r="CN33" s="211"/>
      <c r="CO33" s="211"/>
      <c r="CP33" s="211"/>
      <c r="CQ33" s="211"/>
      <c r="CR33" s="211"/>
      <c r="CS33" s="211"/>
      <c r="CT33" s="211"/>
      <c r="CU33" s="211"/>
      <c r="CV33" s="211"/>
      <c r="CW33" s="211"/>
      <c r="CX33" s="211"/>
      <c r="CY33" s="211"/>
      <c r="CZ33" s="211"/>
      <c r="DA33" s="211"/>
      <c r="DB33" s="211"/>
      <c r="DC33" s="211"/>
      <c r="DD33" s="211"/>
      <c r="DE33" s="211"/>
      <c r="DF33" s="211"/>
      <c r="DG33" s="211"/>
      <c r="DH33" s="211"/>
      <c r="DI33" s="211"/>
      <c r="DJ33" s="211"/>
      <c r="DK33" s="211"/>
      <c r="DL33" s="211"/>
      <c r="DM33" s="211"/>
      <c r="DN33" s="211"/>
      <c r="DO33" s="211"/>
      <c r="DP33" s="211"/>
      <c r="DQ33" s="211"/>
      <c r="DR33" s="211"/>
      <c r="DS33" s="211"/>
      <c r="DT33" s="211"/>
      <c r="DU33" s="211"/>
      <c r="DV33" s="211"/>
      <c r="DW33" s="211"/>
      <c r="DX33" s="211"/>
      <c r="DY33" s="211"/>
      <c r="DZ33" s="211"/>
      <c r="EA33" s="211"/>
      <c r="EB33" s="211"/>
      <c r="EC33" s="211"/>
      <c r="ED33" s="211"/>
      <c r="EE33" s="211"/>
      <c r="EF33" s="211"/>
      <c r="EG33" s="211"/>
      <c r="EH33" s="211"/>
      <c r="EI33" s="211"/>
      <c r="EJ33" s="211"/>
      <c r="EK33" s="211"/>
      <c r="EL33" s="211"/>
      <c r="EM33" s="211"/>
      <c r="EN33" s="211"/>
      <c r="EO33" s="211"/>
      <c r="EP33" s="211"/>
      <c r="EQ33" s="211"/>
      <c r="ER33" s="211"/>
      <c r="ES33" s="211"/>
      <c r="ET33" s="211"/>
      <c r="EU33" s="211"/>
      <c r="EV33" s="211"/>
      <c r="EW33" s="211"/>
      <c r="EX33" s="211"/>
      <c r="EY33" s="211"/>
      <c r="EZ33" s="211"/>
      <c r="FA33" s="211"/>
      <c r="FB33" s="211"/>
      <c r="FC33" s="211"/>
      <c r="FD33" s="211"/>
      <c r="FE33" s="211"/>
      <c r="FF33" s="211"/>
      <c r="FG33" s="211"/>
      <c r="FH33" s="211"/>
      <c r="FI33" s="211"/>
      <c r="FJ33" s="211"/>
      <c r="FK33" s="211"/>
      <c r="FL33" s="211"/>
      <c r="FM33" s="211"/>
      <c r="FN33" s="211"/>
      <c r="FO33" s="211"/>
      <c r="FP33" s="211"/>
      <c r="FQ33" s="211"/>
      <c r="FR33" s="211"/>
      <c r="FS33" s="211"/>
      <c r="FT33" s="211"/>
      <c r="FU33" s="211"/>
      <c r="FV33" s="211"/>
      <c r="FW33" s="211"/>
      <c r="FX33" s="211"/>
      <c r="FY33" s="211"/>
      <c r="FZ33" s="211"/>
      <c r="GA33" s="211"/>
      <c r="GB33" s="211"/>
      <c r="GC33" s="211"/>
      <c r="GD33" s="211"/>
      <c r="GE33" s="211"/>
      <c r="GF33" s="211"/>
      <c r="GG33" s="211"/>
      <c r="GH33" s="211"/>
      <c r="GI33" s="211"/>
      <c r="GJ33" s="211"/>
      <c r="GK33" s="211"/>
      <c r="GL33" s="211"/>
      <c r="GM33" s="211"/>
      <c r="GN33" s="211"/>
      <c r="GO33" s="211"/>
      <c r="GP33" s="211"/>
      <c r="GQ33" s="211"/>
      <c r="GR33" s="211"/>
      <c r="GS33" s="211"/>
      <c r="GT33" s="211"/>
      <c r="GU33" s="211"/>
      <c r="GV33" s="211"/>
      <c r="GW33" s="211"/>
      <c r="GX33" s="211"/>
      <c r="GY33" s="211"/>
      <c r="GZ33" s="211"/>
      <c r="HA33" s="211"/>
      <c r="HB33" s="211"/>
      <c r="HC33" s="211"/>
      <c r="HD33" s="211"/>
      <c r="HE33" s="211"/>
      <c r="HF33" s="211"/>
      <c r="HG33" s="211"/>
      <c r="HH33" s="211"/>
      <c r="HI33" s="211"/>
      <c r="HJ33" s="211"/>
      <c r="HK33" s="211"/>
      <c r="HL33" s="211"/>
      <c r="HM33" s="211"/>
      <c r="HN33" s="211"/>
      <c r="HO33" s="211"/>
      <c r="HP33" s="211"/>
      <c r="HQ33" s="211"/>
      <c r="HR33" s="211"/>
      <c r="HS33" s="211"/>
      <c r="HT33" s="211"/>
      <c r="HU33" s="211"/>
      <c r="HV33" s="211"/>
      <c r="HW33" s="211"/>
      <c r="HX33" s="211"/>
      <c r="HY33" s="211"/>
      <c r="HZ33" s="211"/>
      <c r="IA33" s="211"/>
      <c r="IB33" s="211"/>
      <c r="IC33" s="211"/>
      <c r="ID33" s="211"/>
      <c r="IE33" s="211"/>
      <c r="IF33" s="211"/>
      <c r="IG33" s="211"/>
      <c r="IH33" s="211"/>
      <c r="II33" s="211"/>
      <c r="IJ33" s="211"/>
      <c r="IK33" s="211"/>
      <c r="IL33" s="211"/>
      <c r="IM33" s="211"/>
      <c r="IN33" s="211"/>
      <c r="IO33" s="211"/>
      <c r="IP33" s="211"/>
      <c r="IQ33" s="211"/>
      <c r="IR33" s="211"/>
      <c r="IS33" s="211"/>
      <c r="IT33" s="211"/>
      <c r="IU33" s="211"/>
      <c r="IV33" s="211"/>
    </row>
    <row r="34" spans="1:256" ht="13.9" customHeight="1">
      <c r="A34" s="216" t="s">
        <v>1441</v>
      </c>
      <c r="B34" s="217">
        <f>PI()</f>
        <v>3.1415926535897931</v>
      </c>
      <c r="C34" s="217">
        <f>PI()</f>
        <v>3.1415926535897931</v>
      </c>
      <c r="D34" s="217">
        <f>PI()</f>
        <v>3.1415926535897931</v>
      </c>
      <c r="E34" s="217">
        <f>PI()</f>
        <v>3.1415926535897931</v>
      </c>
      <c r="F34" s="217">
        <f>PI()</f>
        <v>3.1415926535897931</v>
      </c>
      <c r="G34" s="217">
        <f>PI()</f>
        <v>3.1415926535897931</v>
      </c>
      <c r="H34" s="217">
        <f>PI()</f>
        <v>3.1415926535897931</v>
      </c>
      <c r="I34" s="217">
        <f>PI()</f>
        <v>3.1415926535897931</v>
      </c>
      <c r="J34" s="217">
        <f>PI()</f>
        <v>3.1415926535897931</v>
      </c>
      <c r="K34" s="217">
        <f>PI()</f>
        <v>3.1415926535897931</v>
      </c>
      <c r="L34" s="217">
        <f>PI()</f>
        <v>3.1415926535897931</v>
      </c>
      <c r="M34" s="217">
        <f>PI()</f>
        <v>3.1415926535897931</v>
      </c>
      <c r="N34" s="217">
        <f>PI()</f>
        <v>3.1415926535897931</v>
      </c>
      <c r="O34" s="217">
        <f>PI()</f>
        <v>3.1415926535897931</v>
      </c>
      <c r="P34" s="217">
        <f>PI()</f>
        <v>3.1415926535897931</v>
      </c>
      <c r="Q34" s="217">
        <f>PI()</f>
        <v>3.1415926535897931</v>
      </c>
      <c r="R34" s="217">
        <f>PI()</f>
        <v>3.1415926535897931</v>
      </c>
      <c r="S34" s="217">
        <f>PI()</f>
        <v>3.1415926535897931</v>
      </c>
      <c r="T34" s="217">
        <f>PI()</f>
        <v>3.1415926535897931</v>
      </c>
      <c r="U34" s="217">
        <f>PI()</f>
        <v>3.1415926535897931</v>
      </c>
      <c r="V34" s="211"/>
      <c r="W34" s="211"/>
      <c r="X34" s="211"/>
      <c r="Y34" s="211"/>
      <c r="Z34" s="211"/>
      <c r="AA34" s="211"/>
      <c r="AB34" s="211"/>
      <c r="AC34" s="211"/>
      <c r="AD34" s="211"/>
      <c r="AE34" s="211"/>
      <c r="AF34" s="211"/>
      <c r="AG34" s="211"/>
      <c r="AH34" s="211"/>
      <c r="AI34" s="211"/>
      <c r="AJ34" s="211"/>
      <c r="AK34" s="211"/>
      <c r="AL34" s="211"/>
      <c r="AM34" s="211"/>
      <c r="AN34" s="211"/>
      <c r="AO34" s="211"/>
      <c r="AP34" s="211"/>
      <c r="AQ34" s="211"/>
      <c r="AR34" s="211"/>
      <c r="AS34" s="211"/>
      <c r="AT34" s="211"/>
      <c r="AU34" s="211"/>
      <c r="AV34" s="211"/>
      <c r="AW34" s="211"/>
      <c r="AX34" s="211"/>
      <c r="AY34" s="211"/>
      <c r="AZ34" s="211"/>
      <c r="BA34" s="211"/>
      <c r="BB34" s="211"/>
      <c r="BC34" s="211"/>
      <c r="BD34" s="211"/>
      <c r="BE34" s="211"/>
      <c r="BF34" s="211"/>
      <c r="BG34" s="211"/>
      <c r="BH34" s="211"/>
      <c r="BI34" s="211"/>
      <c r="BJ34" s="211"/>
      <c r="BK34" s="211"/>
      <c r="BL34" s="211"/>
      <c r="BM34" s="211"/>
      <c r="BN34" s="211"/>
      <c r="BO34" s="211"/>
      <c r="BP34" s="211"/>
      <c r="BQ34" s="211"/>
      <c r="BR34" s="211"/>
      <c r="BS34" s="211"/>
      <c r="BT34" s="211"/>
      <c r="BU34" s="211"/>
      <c r="BV34" s="211"/>
      <c r="BW34" s="211"/>
      <c r="BX34" s="211"/>
      <c r="BY34" s="211"/>
      <c r="BZ34" s="211"/>
      <c r="CA34" s="211"/>
      <c r="CB34" s="211"/>
      <c r="CC34" s="211"/>
      <c r="CD34" s="211"/>
      <c r="CE34" s="211"/>
      <c r="CF34" s="211"/>
      <c r="CG34" s="211"/>
      <c r="CH34" s="211"/>
      <c r="CI34" s="211"/>
      <c r="CJ34" s="211"/>
      <c r="CK34" s="211"/>
      <c r="CL34" s="211"/>
      <c r="CM34" s="211"/>
      <c r="CN34" s="211"/>
      <c r="CO34" s="211"/>
      <c r="CP34" s="211"/>
      <c r="CQ34" s="211"/>
      <c r="CR34" s="211"/>
      <c r="CS34" s="211"/>
      <c r="CT34" s="211"/>
      <c r="CU34" s="211"/>
      <c r="CV34" s="211"/>
      <c r="CW34" s="211"/>
      <c r="CX34" s="211"/>
      <c r="CY34" s="211"/>
      <c r="CZ34" s="211"/>
      <c r="DA34" s="211"/>
      <c r="DB34" s="211"/>
      <c r="DC34" s="211"/>
      <c r="DD34" s="211"/>
      <c r="DE34" s="211"/>
      <c r="DF34" s="211"/>
      <c r="DG34" s="211"/>
      <c r="DH34" s="211"/>
      <c r="DI34" s="211"/>
      <c r="DJ34" s="211"/>
      <c r="DK34" s="211"/>
      <c r="DL34" s="211"/>
      <c r="DM34" s="211"/>
      <c r="DN34" s="211"/>
      <c r="DO34" s="211"/>
      <c r="DP34" s="211"/>
      <c r="DQ34" s="211"/>
      <c r="DR34" s="211"/>
      <c r="DS34" s="211"/>
      <c r="DT34" s="211"/>
      <c r="DU34" s="211"/>
      <c r="DV34" s="211"/>
      <c r="DW34" s="211"/>
      <c r="DX34" s="211"/>
      <c r="DY34" s="211"/>
      <c r="DZ34" s="211"/>
      <c r="EA34" s="211"/>
      <c r="EB34" s="211"/>
      <c r="EC34" s="211"/>
      <c r="ED34" s="211"/>
      <c r="EE34" s="211"/>
      <c r="EF34" s="211"/>
      <c r="EG34" s="211"/>
      <c r="EH34" s="211"/>
      <c r="EI34" s="211"/>
      <c r="EJ34" s="211"/>
      <c r="EK34" s="211"/>
      <c r="EL34" s="211"/>
      <c r="EM34" s="211"/>
      <c r="EN34" s="211"/>
      <c r="EO34" s="211"/>
      <c r="EP34" s="211"/>
      <c r="EQ34" s="211"/>
      <c r="ER34" s="211"/>
      <c r="ES34" s="211"/>
      <c r="ET34" s="211"/>
      <c r="EU34" s="211"/>
      <c r="EV34" s="211"/>
      <c r="EW34" s="211"/>
      <c r="EX34" s="211"/>
      <c r="EY34" s="211"/>
      <c r="EZ34" s="211"/>
      <c r="FA34" s="211"/>
      <c r="FB34" s="211"/>
      <c r="FC34" s="211"/>
      <c r="FD34" s="211"/>
      <c r="FE34" s="211"/>
      <c r="FF34" s="211"/>
      <c r="FG34" s="211"/>
      <c r="FH34" s="211"/>
      <c r="FI34" s="211"/>
      <c r="FJ34" s="211"/>
      <c r="FK34" s="211"/>
      <c r="FL34" s="211"/>
      <c r="FM34" s="211"/>
      <c r="FN34" s="211"/>
      <c r="FO34" s="211"/>
      <c r="FP34" s="211"/>
      <c r="FQ34" s="211"/>
      <c r="FR34" s="211"/>
      <c r="FS34" s="211"/>
      <c r="FT34" s="211"/>
      <c r="FU34" s="211"/>
      <c r="FV34" s="211"/>
      <c r="FW34" s="211"/>
      <c r="FX34" s="211"/>
      <c r="FY34" s="211"/>
      <c r="FZ34" s="211"/>
      <c r="GA34" s="211"/>
      <c r="GB34" s="211"/>
      <c r="GC34" s="211"/>
      <c r="GD34" s="211"/>
      <c r="GE34" s="211"/>
      <c r="GF34" s="211"/>
      <c r="GG34" s="211"/>
      <c r="GH34" s="211"/>
      <c r="GI34" s="211"/>
      <c r="GJ34" s="211"/>
      <c r="GK34" s="211"/>
      <c r="GL34" s="211"/>
      <c r="GM34" s="211"/>
      <c r="GN34" s="211"/>
      <c r="GO34" s="211"/>
      <c r="GP34" s="211"/>
      <c r="GQ34" s="211"/>
      <c r="GR34" s="211"/>
      <c r="GS34" s="211"/>
      <c r="GT34" s="211"/>
      <c r="GU34" s="211"/>
      <c r="GV34" s="211"/>
      <c r="GW34" s="211"/>
      <c r="GX34" s="211"/>
      <c r="GY34" s="211"/>
      <c r="GZ34" s="211"/>
      <c r="HA34" s="211"/>
      <c r="HB34" s="211"/>
      <c r="HC34" s="211"/>
      <c r="HD34" s="211"/>
      <c r="HE34" s="211"/>
      <c r="HF34" s="211"/>
      <c r="HG34" s="211"/>
      <c r="HH34" s="211"/>
      <c r="HI34" s="211"/>
      <c r="HJ34" s="211"/>
      <c r="HK34" s="211"/>
      <c r="HL34" s="211"/>
      <c r="HM34" s="211"/>
      <c r="HN34" s="211"/>
      <c r="HO34" s="211"/>
      <c r="HP34" s="211"/>
      <c r="HQ34" s="211"/>
      <c r="HR34" s="211"/>
      <c r="HS34" s="211"/>
      <c r="HT34" s="211"/>
      <c r="HU34" s="211"/>
      <c r="HV34" s="211"/>
      <c r="HW34" s="211"/>
      <c r="HX34" s="211"/>
      <c r="HY34" s="211"/>
      <c r="HZ34" s="211"/>
      <c r="IA34" s="211"/>
      <c r="IB34" s="211"/>
      <c r="IC34" s="211"/>
      <c r="ID34" s="211"/>
      <c r="IE34" s="211"/>
      <c r="IF34" s="211"/>
      <c r="IG34" s="211"/>
      <c r="IH34" s="211"/>
      <c r="II34" s="211"/>
      <c r="IJ34" s="211"/>
      <c r="IK34" s="211"/>
      <c r="IL34" s="211"/>
      <c r="IM34" s="211"/>
      <c r="IN34" s="211"/>
      <c r="IO34" s="211"/>
      <c r="IP34" s="211"/>
      <c r="IQ34" s="211"/>
      <c r="IR34" s="211"/>
      <c r="IS34" s="211"/>
      <c r="IT34" s="211"/>
      <c r="IU34" s="211"/>
      <c r="IV34" s="211"/>
    </row>
    <row r="35" spans="1:256" ht="13.9" customHeight="1">
      <c r="A35" s="218" t="s">
        <v>1442</v>
      </c>
      <c r="B35" s="219">
        <v>55</v>
      </c>
      <c r="C35" s="219">
        <v>60</v>
      </c>
      <c r="D35" s="219">
        <v>65</v>
      </c>
      <c r="E35" s="219">
        <v>70</v>
      </c>
      <c r="F35" s="219">
        <v>75</v>
      </c>
      <c r="G35" s="219">
        <v>80</v>
      </c>
      <c r="H35" s="219">
        <v>85</v>
      </c>
      <c r="I35" s="219">
        <v>90</v>
      </c>
      <c r="J35" s="219">
        <v>95</v>
      </c>
      <c r="K35" s="219">
        <v>100</v>
      </c>
      <c r="L35" s="219">
        <v>105</v>
      </c>
      <c r="M35" s="219">
        <v>110</v>
      </c>
      <c r="N35" s="219">
        <v>25</v>
      </c>
      <c r="O35" s="219">
        <v>28</v>
      </c>
      <c r="P35" s="219">
        <v>32</v>
      </c>
      <c r="Q35" s="219">
        <v>36</v>
      </c>
      <c r="R35" s="219">
        <v>40</v>
      </c>
      <c r="S35" s="219">
        <v>45</v>
      </c>
      <c r="T35" s="219">
        <v>50</v>
      </c>
      <c r="U35" s="219">
        <v>36</v>
      </c>
      <c r="V35" s="211"/>
      <c r="W35" s="211"/>
      <c r="X35" s="211"/>
      <c r="Y35" s="211"/>
      <c r="Z35" s="211"/>
      <c r="AA35" s="211"/>
      <c r="AB35" s="211"/>
      <c r="AC35" s="211"/>
      <c r="AD35" s="211"/>
      <c r="AE35" s="211"/>
      <c r="AF35" s="211"/>
      <c r="AG35" s="211"/>
      <c r="AH35" s="211"/>
      <c r="AI35" s="211"/>
      <c r="AJ35" s="211"/>
      <c r="AK35" s="211"/>
      <c r="AL35" s="211"/>
      <c r="AM35" s="211"/>
      <c r="AN35" s="211"/>
      <c r="AO35" s="211"/>
      <c r="AP35" s="211"/>
      <c r="AQ35" s="211"/>
      <c r="AR35" s="211"/>
      <c r="AS35" s="211"/>
      <c r="AT35" s="211"/>
      <c r="AU35" s="211"/>
      <c r="AV35" s="211"/>
      <c r="AW35" s="211"/>
      <c r="AX35" s="211"/>
      <c r="AY35" s="211"/>
      <c r="AZ35" s="211"/>
      <c r="BA35" s="211"/>
      <c r="BB35" s="211"/>
      <c r="BC35" s="211"/>
      <c r="BD35" s="211"/>
      <c r="BE35" s="211"/>
      <c r="BF35" s="211"/>
      <c r="BG35" s="211"/>
      <c r="BH35" s="211"/>
      <c r="BI35" s="211"/>
      <c r="BJ35" s="211"/>
      <c r="BK35" s="211"/>
      <c r="BL35" s="211"/>
      <c r="BM35" s="211"/>
      <c r="BN35" s="211"/>
      <c r="BO35" s="211"/>
      <c r="BP35" s="211"/>
      <c r="BQ35" s="211"/>
      <c r="BR35" s="211"/>
      <c r="BS35" s="211"/>
      <c r="BT35" s="211"/>
      <c r="BU35" s="211"/>
      <c r="BV35" s="211"/>
      <c r="BW35" s="211"/>
      <c r="BX35" s="211"/>
      <c r="BY35" s="211"/>
      <c r="BZ35" s="211"/>
      <c r="CA35" s="211"/>
      <c r="CB35" s="211"/>
      <c r="CC35" s="211"/>
      <c r="CD35" s="211"/>
      <c r="CE35" s="211"/>
      <c r="CF35" s="211"/>
      <c r="CG35" s="211"/>
      <c r="CH35" s="211"/>
      <c r="CI35" s="211"/>
      <c r="CJ35" s="211"/>
      <c r="CK35" s="211"/>
      <c r="CL35" s="211"/>
      <c r="CM35" s="211"/>
      <c r="CN35" s="211"/>
      <c r="CO35" s="211"/>
      <c r="CP35" s="211"/>
      <c r="CQ35" s="211"/>
      <c r="CR35" s="211"/>
      <c r="CS35" s="211"/>
      <c r="CT35" s="211"/>
      <c r="CU35" s="211"/>
      <c r="CV35" s="211"/>
      <c r="CW35" s="211"/>
      <c r="CX35" s="211"/>
      <c r="CY35" s="211"/>
      <c r="CZ35" s="211"/>
      <c r="DA35" s="211"/>
      <c r="DB35" s="211"/>
      <c r="DC35" s="211"/>
      <c r="DD35" s="211"/>
      <c r="DE35" s="211"/>
      <c r="DF35" s="211"/>
      <c r="DG35" s="211"/>
      <c r="DH35" s="211"/>
      <c r="DI35" s="211"/>
      <c r="DJ35" s="211"/>
      <c r="DK35" s="211"/>
      <c r="DL35" s="211"/>
      <c r="DM35" s="211"/>
      <c r="DN35" s="211"/>
      <c r="DO35" s="211"/>
      <c r="DP35" s="211"/>
      <c r="DQ35" s="211"/>
      <c r="DR35" s="211"/>
      <c r="DS35" s="211"/>
      <c r="DT35" s="211"/>
      <c r="DU35" s="211"/>
      <c r="DV35" s="211"/>
      <c r="DW35" s="211"/>
      <c r="DX35" s="211"/>
      <c r="DY35" s="211"/>
      <c r="DZ35" s="211"/>
      <c r="EA35" s="211"/>
      <c r="EB35" s="211"/>
      <c r="EC35" s="211"/>
      <c r="ED35" s="211"/>
      <c r="EE35" s="211"/>
      <c r="EF35" s="211"/>
      <c r="EG35" s="211"/>
      <c r="EH35" s="211"/>
      <c r="EI35" s="211"/>
      <c r="EJ35" s="211"/>
      <c r="EK35" s="211"/>
      <c r="EL35" s="211"/>
      <c r="EM35" s="211"/>
      <c r="EN35" s="211"/>
      <c r="EO35" s="211"/>
      <c r="EP35" s="211"/>
      <c r="EQ35" s="211"/>
      <c r="ER35" s="211"/>
      <c r="ES35" s="211"/>
      <c r="ET35" s="211"/>
      <c r="EU35" s="211"/>
      <c r="EV35" s="211"/>
      <c r="EW35" s="211"/>
      <c r="EX35" s="211"/>
      <c r="EY35" s="211"/>
      <c r="EZ35" s="211"/>
      <c r="FA35" s="211"/>
      <c r="FB35" s="211"/>
      <c r="FC35" s="211"/>
      <c r="FD35" s="211"/>
      <c r="FE35" s="211"/>
      <c r="FF35" s="211"/>
      <c r="FG35" s="211"/>
      <c r="FH35" s="211"/>
      <c r="FI35" s="211"/>
      <c r="FJ35" s="211"/>
      <c r="FK35" s="211"/>
      <c r="FL35" s="211"/>
      <c r="FM35" s="211"/>
      <c r="FN35" s="211"/>
      <c r="FO35" s="211"/>
      <c r="FP35" s="211"/>
      <c r="FQ35" s="211"/>
      <c r="FR35" s="211"/>
      <c r="FS35" s="211"/>
      <c r="FT35" s="211"/>
      <c r="FU35" s="211"/>
      <c r="FV35" s="211"/>
      <c r="FW35" s="211"/>
      <c r="FX35" s="211"/>
      <c r="FY35" s="211"/>
      <c r="FZ35" s="211"/>
      <c r="GA35" s="211"/>
      <c r="GB35" s="211"/>
      <c r="GC35" s="211"/>
      <c r="GD35" s="211"/>
      <c r="GE35" s="211"/>
      <c r="GF35" s="211"/>
      <c r="GG35" s="211"/>
      <c r="GH35" s="211"/>
      <c r="GI35" s="211"/>
      <c r="GJ35" s="211"/>
      <c r="GK35" s="211"/>
      <c r="GL35" s="211"/>
      <c r="GM35" s="211"/>
      <c r="GN35" s="211"/>
      <c r="GO35" s="211"/>
      <c r="GP35" s="211"/>
      <c r="GQ35" s="211"/>
      <c r="GR35" s="211"/>
      <c r="GS35" s="211"/>
      <c r="GT35" s="211"/>
      <c r="GU35" s="211"/>
      <c r="GV35" s="211"/>
      <c r="GW35" s="211"/>
      <c r="GX35" s="211"/>
      <c r="GY35" s="211"/>
      <c r="GZ35" s="211"/>
      <c r="HA35" s="211"/>
      <c r="HB35" s="211"/>
      <c r="HC35" s="211"/>
      <c r="HD35" s="211"/>
      <c r="HE35" s="211"/>
      <c r="HF35" s="211"/>
      <c r="HG35" s="211"/>
      <c r="HH35" s="211"/>
      <c r="HI35" s="211"/>
      <c r="HJ35" s="211"/>
      <c r="HK35" s="211"/>
      <c r="HL35" s="211"/>
      <c r="HM35" s="211"/>
      <c r="HN35" s="211"/>
      <c r="HO35" s="211"/>
      <c r="HP35" s="211"/>
      <c r="HQ35" s="211"/>
      <c r="HR35" s="211"/>
      <c r="HS35" s="211"/>
      <c r="HT35" s="211"/>
      <c r="HU35" s="211"/>
      <c r="HV35" s="211"/>
      <c r="HW35" s="211"/>
      <c r="HX35" s="211"/>
      <c r="HY35" s="211"/>
      <c r="HZ35" s="211"/>
      <c r="IA35" s="211"/>
      <c r="IB35" s="211"/>
      <c r="IC35" s="211"/>
      <c r="ID35" s="211"/>
      <c r="IE35" s="211"/>
      <c r="IF35" s="211"/>
      <c r="IG35" s="211"/>
      <c r="IH35" s="211"/>
      <c r="II35" s="211"/>
      <c r="IJ35" s="211"/>
      <c r="IK35" s="211"/>
      <c r="IL35" s="211"/>
      <c r="IM35" s="211"/>
      <c r="IN35" s="211"/>
      <c r="IO35" s="211"/>
      <c r="IP35" s="211"/>
      <c r="IQ35" s="211"/>
      <c r="IR35" s="211"/>
      <c r="IS35" s="211"/>
      <c r="IT35" s="211"/>
      <c r="IU35" s="211"/>
      <c r="IV35" s="211"/>
    </row>
    <row r="36" spans="1:256" ht="13.9" customHeight="1">
      <c r="A36" s="218" t="s">
        <v>1443</v>
      </c>
      <c r="B36" s="219">
        <v>16</v>
      </c>
      <c r="C36" s="219">
        <v>16</v>
      </c>
      <c r="D36" s="219">
        <v>17</v>
      </c>
      <c r="E36" s="219">
        <v>17</v>
      </c>
      <c r="F36" s="219">
        <v>17</v>
      </c>
      <c r="G36" s="219">
        <v>18</v>
      </c>
      <c r="H36" s="219">
        <v>18</v>
      </c>
      <c r="I36" s="219">
        <v>18</v>
      </c>
      <c r="J36" s="219">
        <v>18</v>
      </c>
      <c r="K36" s="219">
        <v>18</v>
      </c>
      <c r="L36" s="219">
        <v>19</v>
      </c>
      <c r="M36" s="219">
        <v>19</v>
      </c>
      <c r="N36" s="219">
        <v>8</v>
      </c>
      <c r="O36" s="219">
        <v>9</v>
      </c>
      <c r="P36" s="219">
        <v>10</v>
      </c>
      <c r="Q36" s="219">
        <v>12</v>
      </c>
      <c r="R36" s="219">
        <v>14</v>
      </c>
      <c r="S36" s="219">
        <v>15</v>
      </c>
      <c r="T36" s="219">
        <v>16</v>
      </c>
      <c r="U36" s="219">
        <v>12</v>
      </c>
      <c r="V36" s="211"/>
      <c r="W36" s="211"/>
      <c r="X36" s="211"/>
      <c r="Y36" s="211"/>
      <c r="Z36" s="211"/>
      <c r="AA36" s="211"/>
      <c r="AB36" s="211"/>
      <c r="AC36" s="211"/>
      <c r="AD36" s="211"/>
      <c r="AE36" s="211"/>
      <c r="AF36" s="211"/>
      <c r="AG36" s="211"/>
      <c r="AH36" s="211"/>
      <c r="AI36" s="211"/>
      <c r="AJ36" s="211"/>
      <c r="AK36" s="211"/>
      <c r="AL36" s="211"/>
      <c r="AM36" s="211"/>
      <c r="AN36" s="211"/>
      <c r="AO36" s="211"/>
      <c r="AP36" s="211"/>
      <c r="AQ36" s="211"/>
      <c r="AR36" s="211"/>
      <c r="AS36" s="211"/>
      <c r="AT36" s="211"/>
      <c r="AU36" s="211"/>
      <c r="AV36" s="211"/>
      <c r="AW36" s="211"/>
      <c r="AX36" s="211"/>
      <c r="AY36" s="211"/>
      <c r="AZ36" s="211"/>
      <c r="BA36" s="211"/>
      <c r="BB36" s="211"/>
      <c r="BC36" s="211"/>
      <c r="BD36" s="211"/>
      <c r="BE36" s="211"/>
      <c r="BF36" s="211"/>
      <c r="BG36" s="211"/>
      <c r="BH36" s="211"/>
      <c r="BI36" s="211"/>
      <c r="BJ36" s="211"/>
      <c r="BK36" s="211"/>
      <c r="BL36" s="211"/>
      <c r="BM36" s="211"/>
      <c r="BN36" s="211"/>
      <c r="BO36" s="211"/>
      <c r="BP36" s="211"/>
      <c r="BQ36" s="211"/>
      <c r="BR36" s="211"/>
      <c r="BS36" s="211"/>
      <c r="BT36" s="211"/>
      <c r="BU36" s="211"/>
      <c r="BV36" s="211"/>
      <c r="BW36" s="211"/>
      <c r="BX36" s="211"/>
      <c r="BY36" s="211"/>
      <c r="BZ36" s="211"/>
      <c r="CA36" s="211"/>
      <c r="CB36" s="211"/>
      <c r="CC36" s="211"/>
      <c r="CD36" s="211"/>
      <c r="CE36" s="211"/>
      <c r="CF36" s="211"/>
      <c r="CG36" s="211"/>
      <c r="CH36" s="211"/>
      <c r="CI36" s="211"/>
      <c r="CJ36" s="211"/>
      <c r="CK36" s="211"/>
      <c r="CL36" s="211"/>
      <c r="CM36" s="211"/>
      <c r="CN36" s="211"/>
      <c r="CO36" s="211"/>
      <c r="CP36" s="211"/>
      <c r="CQ36" s="211"/>
      <c r="CR36" s="211"/>
      <c r="CS36" s="211"/>
      <c r="CT36" s="211"/>
      <c r="CU36" s="211"/>
      <c r="CV36" s="211"/>
      <c r="CW36" s="211"/>
      <c r="CX36" s="211"/>
      <c r="CY36" s="211"/>
      <c r="CZ36" s="211"/>
      <c r="DA36" s="211"/>
      <c r="DB36" s="211"/>
      <c r="DC36" s="211"/>
      <c r="DD36" s="211"/>
      <c r="DE36" s="211"/>
      <c r="DF36" s="211"/>
      <c r="DG36" s="211"/>
      <c r="DH36" s="211"/>
      <c r="DI36" s="211"/>
      <c r="DJ36" s="211"/>
      <c r="DK36" s="211"/>
      <c r="DL36" s="211"/>
      <c r="DM36" s="211"/>
      <c r="DN36" s="211"/>
      <c r="DO36" s="211"/>
      <c r="DP36" s="211"/>
      <c r="DQ36" s="211"/>
      <c r="DR36" s="211"/>
      <c r="DS36" s="211"/>
      <c r="DT36" s="211"/>
      <c r="DU36" s="211"/>
      <c r="DV36" s="211"/>
      <c r="DW36" s="211"/>
      <c r="DX36" s="211"/>
      <c r="DY36" s="211"/>
      <c r="DZ36" s="211"/>
      <c r="EA36" s="211"/>
      <c r="EB36" s="211"/>
      <c r="EC36" s="211"/>
      <c r="ED36" s="211"/>
      <c r="EE36" s="211"/>
      <c r="EF36" s="211"/>
      <c r="EG36" s="211"/>
      <c r="EH36" s="211"/>
      <c r="EI36" s="211"/>
      <c r="EJ36" s="211"/>
      <c r="EK36" s="211"/>
      <c r="EL36" s="211"/>
      <c r="EM36" s="211"/>
      <c r="EN36" s="211"/>
      <c r="EO36" s="211"/>
      <c r="EP36" s="211"/>
      <c r="EQ36" s="211"/>
      <c r="ER36" s="211"/>
      <c r="ES36" s="211"/>
      <c r="ET36" s="211"/>
      <c r="EU36" s="211"/>
      <c r="EV36" s="211"/>
      <c r="EW36" s="211"/>
      <c r="EX36" s="211"/>
      <c r="EY36" s="211"/>
      <c r="EZ36" s="211"/>
      <c r="FA36" s="211"/>
      <c r="FB36" s="211"/>
      <c r="FC36" s="211"/>
      <c r="FD36" s="211"/>
      <c r="FE36" s="211"/>
      <c r="FF36" s="211"/>
      <c r="FG36" s="211"/>
      <c r="FH36" s="211"/>
      <c r="FI36" s="211"/>
      <c r="FJ36" s="211"/>
      <c r="FK36" s="211"/>
      <c r="FL36" s="211"/>
      <c r="FM36" s="211"/>
      <c r="FN36" s="211"/>
      <c r="FO36" s="211"/>
      <c r="FP36" s="211"/>
      <c r="FQ36" s="211"/>
      <c r="FR36" s="211"/>
      <c r="FS36" s="211"/>
      <c r="FT36" s="211"/>
      <c r="FU36" s="211"/>
      <c r="FV36" s="211"/>
      <c r="FW36" s="211"/>
      <c r="FX36" s="211"/>
      <c r="FY36" s="211"/>
      <c r="FZ36" s="211"/>
      <c r="GA36" s="211"/>
      <c r="GB36" s="211"/>
      <c r="GC36" s="211"/>
      <c r="GD36" s="211"/>
      <c r="GE36" s="211"/>
      <c r="GF36" s="211"/>
      <c r="GG36" s="211"/>
      <c r="GH36" s="211"/>
      <c r="GI36" s="211"/>
      <c r="GJ36" s="211"/>
      <c r="GK36" s="211"/>
      <c r="GL36" s="211"/>
      <c r="GM36" s="211"/>
      <c r="GN36" s="211"/>
      <c r="GO36" s="211"/>
      <c r="GP36" s="211"/>
      <c r="GQ36" s="211"/>
      <c r="GR36" s="211"/>
      <c r="GS36" s="211"/>
      <c r="GT36" s="211"/>
      <c r="GU36" s="211"/>
      <c r="GV36" s="211"/>
      <c r="GW36" s="211"/>
      <c r="GX36" s="211"/>
      <c r="GY36" s="211"/>
      <c r="GZ36" s="211"/>
      <c r="HA36" s="211"/>
      <c r="HB36" s="211"/>
      <c r="HC36" s="211"/>
      <c r="HD36" s="211"/>
      <c r="HE36" s="211"/>
      <c r="HF36" s="211"/>
      <c r="HG36" s="211"/>
      <c r="HH36" s="211"/>
      <c r="HI36" s="211"/>
      <c r="HJ36" s="211"/>
      <c r="HK36" s="211"/>
      <c r="HL36" s="211"/>
      <c r="HM36" s="211"/>
      <c r="HN36" s="211"/>
      <c r="HO36" s="211"/>
      <c r="HP36" s="211"/>
      <c r="HQ36" s="211"/>
      <c r="HR36" s="211"/>
      <c r="HS36" s="211"/>
      <c r="HT36" s="211"/>
      <c r="HU36" s="211"/>
      <c r="HV36" s="211"/>
      <c r="HW36" s="211"/>
      <c r="HX36" s="211"/>
      <c r="HY36" s="211"/>
      <c r="HZ36" s="211"/>
      <c r="IA36" s="211"/>
      <c r="IB36" s="211"/>
      <c r="IC36" s="211"/>
      <c r="ID36" s="211"/>
      <c r="IE36" s="211"/>
      <c r="IF36" s="211"/>
      <c r="IG36" s="211"/>
      <c r="IH36" s="211"/>
      <c r="II36" s="211"/>
      <c r="IJ36" s="211"/>
      <c r="IK36" s="211"/>
      <c r="IL36" s="211"/>
      <c r="IM36" s="211"/>
      <c r="IN36" s="211"/>
      <c r="IO36" s="211"/>
      <c r="IP36" s="211"/>
      <c r="IQ36" s="211"/>
      <c r="IR36" s="211"/>
      <c r="IS36" s="211"/>
      <c r="IT36" s="211"/>
      <c r="IU36" s="211"/>
      <c r="IV36" s="211"/>
    </row>
    <row r="37" spans="1:256" ht="13.9" customHeight="1">
      <c r="A37" s="216" t="s">
        <v>1444</v>
      </c>
      <c r="B37" s="220">
        <v>1250</v>
      </c>
      <c r="C37" s="220">
        <v>1250</v>
      </c>
      <c r="D37" s="220">
        <v>1250</v>
      </c>
      <c r="E37" s="220">
        <v>1250</v>
      </c>
      <c r="F37" s="220">
        <v>1250</v>
      </c>
      <c r="G37" s="220">
        <v>1250</v>
      </c>
      <c r="H37" s="220">
        <v>1250</v>
      </c>
      <c r="I37" s="220">
        <v>1250</v>
      </c>
      <c r="J37" s="220">
        <v>1250</v>
      </c>
      <c r="K37" s="220">
        <v>1250</v>
      </c>
      <c r="L37" s="220">
        <v>1250</v>
      </c>
      <c r="M37" s="220">
        <v>1250</v>
      </c>
      <c r="N37" s="220">
        <v>1250</v>
      </c>
      <c r="O37" s="220">
        <v>1250</v>
      </c>
      <c r="P37" s="220">
        <v>1250</v>
      </c>
      <c r="Q37" s="220">
        <v>1250</v>
      </c>
      <c r="R37" s="220">
        <v>1250</v>
      </c>
      <c r="S37" s="220">
        <v>1250</v>
      </c>
      <c r="T37" s="220">
        <v>1250</v>
      </c>
      <c r="U37" s="220">
        <v>1250</v>
      </c>
      <c r="V37" s="211"/>
      <c r="W37" s="211"/>
      <c r="X37" s="211"/>
      <c r="Y37" s="211"/>
      <c r="Z37" s="211"/>
      <c r="AA37" s="211"/>
      <c r="AB37" s="211"/>
      <c r="AC37" s="211"/>
      <c r="AD37" s="211"/>
      <c r="AE37" s="211"/>
      <c r="AF37" s="211"/>
      <c r="AG37" s="211"/>
      <c r="AH37" s="211"/>
      <c r="AI37" s="211"/>
      <c r="AJ37" s="211"/>
      <c r="AK37" s="211"/>
      <c r="AL37" s="211"/>
      <c r="AM37" s="211"/>
      <c r="AN37" s="211"/>
      <c r="AO37" s="211"/>
      <c r="AP37" s="211"/>
      <c r="AQ37" s="211"/>
      <c r="AR37" s="211"/>
      <c r="AS37" s="211"/>
      <c r="AT37" s="211"/>
      <c r="AU37" s="211"/>
      <c r="AV37" s="211"/>
      <c r="AW37" s="211"/>
      <c r="AX37" s="211"/>
      <c r="AY37" s="211"/>
      <c r="AZ37" s="211"/>
      <c r="BA37" s="211"/>
      <c r="BB37" s="211"/>
      <c r="BC37" s="211"/>
      <c r="BD37" s="211"/>
      <c r="BE37" s="211"/>
      <c r="BF37" s="211"/>
      <c r="BG37" s="211"/>
      <c r="BH37" s="211"/>
      <c r="BI37" s="211"/>
      <c r="BJ37" s="211"/>
      <c r="BK37" s="211"/>
      <c r="BL37" s="211"/>
      <c r="BM37" s="211"/>
      <c r="BN37" s="211"/>
      <c r="BO37" s="211"/>
      <c r="BP37" s="211"/>
      <c r="BQ37" s="211"/>
      <c r="BR37" s="211"/>
      <c r="BS37" s="211"/>
      <c r="BT37" s="211"/>
      <c r="BU37" s="211"/>
      <c r="BV37" s="211"/>
      <c r="BW37" s="211"/>
      <c r="BX37" s="211"/>
      <c r="BY37" s="211"/>
      <c r="BZ37" s="211"/>
      <c r="CA37" s="211"/>
      <c r="CB37" s="211"/>
      <c r="CC37" s="211"/>
      <c r="CD37" s="211"/>
      <c r="CE37" s="211"/>
      <c r="CF37" s="211"/>
      <c r="CG37" s="211"/>
      <c r="CH37" s="211"/>
      <c r="CI37" s="211"/>
      <c r="CJ37" s="211"/>
      <c r="CK37" s="211"/>
      <c r="CL37" s="211"/>
      <c r="CM37" s="211"/>
      <c r="CN37" s="211"/>
      <c r="CO37" s="211"/>
      <c r="CP37" s="211"/>
      <c r="CQ37" s="211"/>
      <c r="CR37" s="211"/>
      <c r="CS37" s="211"/>
      <c r="CT37" s="211"/>
      <c r="CU37" s="211"/>
      <c r="CV37" s="211"/>
      <c r="CW37" s="211"/>
      <c r="CX37" s="211"/>
      <c r="CY37" s="211"/>
      <c r="CZ37" s="211"/>
      <c r="DA37" s="211"/>
      <c r="DB37" s="211"/>
      <c r="DC37" s="211"/>
      <c r="DD37" s="211"/>
      <c r="DE37" s="211"/>
      <c r="DF37" s="211"/>
      <c r="DG37" s="211"/>
      <c r="DH37" s="211"/>
      <c r="DI37" s="211"/>
      <c r="DJ37" s="211"/>
      <c r="DK37" s="211"/>
      <c r="DL37" s="211"/>
      <c r="DM37" s="211"/>
      <c r="DN37" s="211"/>
      <c r="DO37" s="211"/>
      <c r="DP37" s="211"/>
      <c r="DQ37" s="211"/>
      <c r="DR37" s="211"/>
      <c r="DS37" s="211"/>
      <c r="DT37" s="211"/>
      <c r="DU37" s="211"/>
      <c r="DV37" s="211"/>
      <c r="DW37" s="211"/>
      <c r="DX37" s="211"/>
      <c r="DY37" s="211"/>
      <c r="DZ37" s="211"/>
      <c r="EA37" s="211"/>
      <c r="EB37" s="211"/>
      <c r="EC37" s="211"/>
      <c r="ED37" s="211"/>
      <c r="EE37" s="211"/>
      <c r="EF37" s="211"/>
      <c r="EG37" s="211"/>
      <c r="EH37" s="211"/>
      <c r="EI37" s="211"/>
      <c r="EJ37" s="211"/>
      <c r="EK37" s="211"/>
      <c r="EL37" s="211"/>
      <c r="EM37" s="211"/>
      <c r="EN37" s="211"/>
      <c r="EO37" s="211"/>
      <c r="EP37" s="211"/>
      <c r="EQ37" s="211"/>
      <c r="ER37" s="211"/>
      <c r="ES37" s="211"/>
      <c r="ET37" s="211"/>
      <c r="EU37" s="211"/>
      <c r="EV37" s="211"/>
      <c r="EW37" s="211"/>
      <c r="EX37" s="211"/>
      <c r="EY37" s="211"/>
      <c r="EZ37" s="211"/>
      <c r="FA37" s="211"/>
      <c r="FB37" s="211"/>
      <c r="FC37" s="211"/>
      <c r="FD37" s="211"/>
      <c r="FE37" s="211"/>
      <c r="FF37" s="211"/>
      <c r="FG37" s="211"/>
      <c r="FH37" s="211"/>
      <c r="FI37" s="211"/>
      <c r="FJ37" s="211"/>
      <c r="FK37" s="211"/>
      <c r="FL37" s="211"/>
      <c r="FM37" s="211"/>
      <c r="FN37" s="211"/>
      <c r="FO37" s="211"/>
      <c r="FP37" s="211"/>
      <c r="FQ37" s="211"/>
      <c r="FR37" s="211"/>
      <c r="FS37" s="211"/>
      <c r="FT37" s="211"/>
      <c r="FU37" s="211"/>
      <c r="FV37" s="211"/>
      <c r="FW37" s="211"/>
      <c r="FX37" s="211"/>
      <c r="FY37" s="211"/>
      <c r="FZ37" s="211"/>
      <c r="GA37" s="211"/>
      <c r="GB37" s="211"/>
      <c r="GC37" s="211"/>
      <c r="GD37" s="211"/>
      <c r="GE37" s="211"/>
      <c r="GF37" s="211"/>
      <c r="GG37" s="211"/>
      <c r="GH37" s="211"/>
      <c r="GI37" s="211"/>
      <c r="GJ37" s="211"/>
      <c r="GK37" s="211"/>
      <c r="GL37" s="211"/>
      <c r="GM37" s="211"/>
      <c r="GN37" s="211"/>
      <c r="GO37" s="211"/>
      <c r="GP37" s="211"/>
      <c r="GQ37" s="211"/>
      <c r="GR37" s="211"/>
      <c r="GS37" s="211"/>
      <c r="GT37" s="211"/>
      <c r="GU37" s="211"/>
      <c r="GV37" s="211"/>
      <c r="GW37" s="211"/>
      <c r="GX37" s="211"/>
      <c r="GY37" s="211"/>
      <c r="GZ37" s="211"/>
      <c r="HA37" s="211"/>
      <c r="HB37" s="211"/>
      <c r="HC37" s="211"/>
      <c r="HD37" s="211"/>
      <c r="HE37" s="211"/>
      <c r="HF37" s="211"/>
      <c r="HG37" s="211"/>
      <c r="HH37" s="211"/>
      <c r="HI37" s="211"/>
      <c r="HJ37" s="211"/>
      <c r="HK37" s="211"/>
      <c r="HL37" s="211"/>
      <c r="HM37" s="211"/>
      <c r="HN37" s="211"/>
      <c r="HO37" s="211"/>
      <c r="HP37" s="211"/>
      <c r="HQ37" s="211"/>
      <c r="HR37" s="211"/>
      <c r="HS37" s="211"/>
      <c r="HT37" s="211"/>
      <c r="HU37" s="211"/>
      <c r="HV37" s="211"/>
      <c r="HW37" s="211"/>
      <c r="HX37" s="211"/>
      <c r="HY37" s="211"/>
      <c r="HZ37" s="211"/>
      <c r="IA37" s="211"/>
      <c r="IB37" s="211"/>
      <c r="IC37" s="211"/>
      <c r="ID37" s="211"/>
      <c r="IE37" s="211"/>
      <c r="IF37" s="211"/>
      <c r="IG37" s="211"/>
      <c r="IH37" s="211"/>
      <c r="II37" s="211"/>
      <c r="IJ37" s="211"/>
      <c r="IK37" s="211"/>
      <c r="IL37" s="211"/>
      <c r="IM37" s="211"/>
      <c r="IN37" s="211"/>
      <c r="IO37" s="211"/>
      <c r="IP37" s="211"/>
      <c r="IQ37" s="211"/>
      <c r="IR37" s="211"/>
      <c r="IS37" s="211"/>
      <c r="IT37" s="211"/>
      <c r="IU37" s="211"/>
      <c r="IV37" s="211"/>
    </row>
    <row r="38" spans="1:256" ht="13.9" customHeight="1">
      <c r="A38" s="216" t="s">
        <v>1445</v>
      </c>
      <c r="B38" s="221">
        <v>1</v>
      </c>
      <c r="C38" s="221">
        <v>1</v>
      </c>
      <c r="D38" s="221">
        <v>1</v>
      </c>
      <c r="E38" s="221">
        <v>1</v>
      </c>
      <c r="F38" s="221">
        <v>1</v>
      </c>
      <c r="G38" s="221">
        <v>1</v>
      </c>
      <c r="H38" s="221">
        <v>1</v>
      </c>
      <c r="I38" s="221">
        <v>1</v>
      </c>
      <c r="J38" s="221">
        <v>1</v>
      </c>
      <c r="K38" s="221">
        <v>1</v>
      </c>
      <c r="L38" s="221">
        <v>1</v>
      </c>
      <c r="M38" s="221">
        <v>1</v>
      </c>
      <c r="N38" s="221">
        <v>1</v>
      </c>
      <c r="O38" s="221">
        <v>1</v>
      </c>
      <c r="P38" s="221">
        <v>1</v>
      </c>
      <c r="Q38" s="221">
        <v>1</v>
      </c>
      <c r="R38" s="221">
        <v>1</v>
      </c>
      <c r="S38" s="221">
        <v>1</v>
      </c>
      <c r="T38" s="221">
        <v>1</v>
      </c>
      <c r="U38" s="221">
        <v>1</v>
      </c>
      <c r="V38" s="211"/>
      <c r="W38" s="211"/>
      <c r="X38" s="211"/>
      <c r="Y38" s="211"/>
      <c r="Z38" s="211"/>
      <c r="AA38" s="211"/>
      <c r="AB38" s="211"/>
      <c r="AC38" s="211"/>
      <c r="AD38" s="211"/>
      <c r="AE38" s="211"/>
      <c r="AF38" s="211"/>
      <c r="AG38" s="211"/>
      <c r="AH38" s="211"/>
      <c r="AI38" s="211"/>
      <c r="AJ38" s="211"/>
      <c r="AK38" s="211"/>
      <c r="AL38" s="211"/>
      <c r="AM38" s="211"/>
      <c r="AN38" s="211"/>
      <c r="AO38" s="211"/>
      <c r="AP38" s="211"/>
      <c r="AQ38" s="211"/>
      <c r="AR38" s="211"/>
      <c r="AS38" s="211"/>
      <c r="AT38" s="211"/>
      <c r="AU38" s="211"/>
      <c r="AV38" s="211"/>
      <c r="AW38" s="211"/>
      <c r="AX38" s="211"/>
      <c r="AY38" s="211"/>
      <c r="AZ38" s="211"/>
      <c r="BA38" s="211"/>
      <c r="BB38" s="211"/>
      <c r="BC38" s="211"/>
      <c r="BD38" s="211"/>
      <c r="BE38" s="211"/>
      <c r="BF38" s="211"/>
      <c r="BG38" s="211"/>
      <c r="BH38" s="211"/>
      <c r="BI38" s="211"/>
      <c r="BJ38" s="211"/>
      <c r="BK38" s="211"/>
      <c r="BL38" s="211"/>
      <c r="BM38" s="211"/>
      <c r="BN38" s="211"/>
      <c r="BO38" s="211"/>
      <c r="BP38" s="211"/>
      <c r="BQ38" s="211"/>
      <c r="BR38" s="211"/>
      <c r="BS38" s="211"/>
      <c r="BT38" s="211"/>
      <c r="BU38" s="211"/>
      <c r="BV38" s="211"/>
      <c r="BW38" s="211"/>
      <c r="BX38" s="211"/>
      <c r="BY38" s="211"/>
      <c r="BZ38" s="211"/>
      <c r="CA38" s="211"/>
      <c r="CB38" s="211"/>
      <c r="CC38" s="211"/>
      <c r="CD38" s="211"/>
      <c r="CE38" s="211"/>
      <c r="CF38" s="211"/>
      <c r="CG38" s="211"/>
      <c r="CH38" s="211"/>
      <c r="CI38" s="211"/>
      <c r="CJ38" s="211"/>
      <c r="CK38" s="211"/>
      <c r="CL38" s="211"/>
      <c r="CM38" s="211"/>
      <c r="CN38" s="211"/>
      <c r="CO38" s="211"/>
      <c r="CP38" s="211"/>
      <c r="CQ38" s="211"/>
      <c r="CR38" s="211"/>
      <c r="CS38" s="211"/>
      <c r="CT38" s="211"/>
      <c r="CU38" s="211"/>
      <c r="CV38" s="211"/>
      <c r="CW38" s="211"/>
      <c r="CX38" s="211"/>
      <c r="CY38" s="211"/>
      <c r="CZ38" s="211"/>
      <c r="DA38" s="211"/>
      <c r="DB38" s="211"/>
      <c r="DC38" s="211"/>
      <c r="DD38" s="211"/>
      <c r="DE38" s="211"/>
      <c r="DF38" s="211"/>
      <c r="DG38" s="211"/>
      <c r="DH38" s="211"/>
      <c r="DI38" s="211"/>
      <c r="DJ38" s="211"/>
      <c r="DK38" s="211"/>
      <c r="DL38" s="211"/>
      <c r="DM38" s="211"/>
      <c r="DN38" s="211"/>
      <c r="DO38" s="211"/>
      <c r="DP38" s="211"/>
      <c r="DQ38" s="211"/>
      <c r="DR38" s="211"/>
      <c r="DS38" s="211"/>
      <c r="DT38" s="211"/>
      <c r="DU38" s="211"/>
      <c r="DV38" s="211"/>
      <c r="DW38" s="211"/>
      <c r="DX38" s="211"/>
      <c r="DY38" s="211"/>
      <c r="DZ38" s="211"/>
      <c r="EA38" s="211"/>
      <c r="EB38" s="211"/>
      <c r="EC38" s="211"/>
      <c r="ED38" s="211"/>
      <c r="EE38" s="211"/>
      <c r="EF38" s="211"/>
      <c r="EG38" s="211"/>
      <c r="EH38" s="211"/>
      <c r="EI38" s="211"/>
      <c r="EJ38" s="211"/>
      <c r="EK38" s="211"/>
      <c r="EL38" s="211"/>
      <c r="EM38" s="211"/>
      <c r="EN38" s="211"/>
      <c r="EO38" s="211"/>
      <c r="EP38" s="211"/>
      <c r="EQ38" s="211"/>
      <c r="ER38" s="211"/>
      <c r="ES38" s="211"/>
      <c r="ET38" s="211"/>
      <c r="EU38" s="211"/>
      <c r="EV38" s="211"/>
      <c r="EW38" s="211"/>
      <c r="EX38" s="211"/>
      <c r="EY38" s="211"/>
      <c r="EZ38" s="211"/>
      <c r="FA38" s="211"/>
      <c r="FB38" s="211"/>
      <c r="FC38" s="211"/>
      <c r="FD38" s="211"/>
      <c r="FE38" s="211"/>
      <c r="FF38" s="211"/>
      <c r="FG38" s="211"/>
      <c r="FH38" s="211"/>
      <c r="FI38" s="211"/>
      <c r="FJ38" s="211"/>
      <c r="FK38" s="211"/>
      <c r="FL38" s="211"/>
      <c r="FM38" s="211"/>
      <c r="FN38" s="211"/>
      <c r="FO38" s="211"/>
      <c r="FP38" s="211"/>
      <c r="FQ38" s="211"/>
      <c r="FR38" s="211"/>
      <c r="FS38" s="211"/>
      <c r="FT38" s="211"/>
      <c r="FU38" s="211"/>
      <c r="FV38" s="211"/>
      <c r="FW38" s="211"/>
      <c r="FX38" s="211"/>
      <c r="FY38" s="211"/>
      <c r="FZ38" s="211"/>
      <c r="GA38" s="211"/>
      <c r="GB38" s="211"/>
      <c r="GC38" s="211"/>
      <c r="GD38" s="211"/>
      <c r="GE38" s="211"/>
      <c r="GF38" s="211"/>
      <c r="GG38" s="211"/>
      <c r="GH38" s="211"/>
      <c r="GI38" s="211"/>
      <c r="GJ38" s="211"/>
      <c r="GK38" s="211"/>
      <c r="GL38" s="211"/>
      <c r="GM38" s="211"/>
      <c r="GN38" s="211"/>
      <c r="GO38" s="211"/>
      <c r="GP38" s="211"/>
      <c r="GQ38" s="211"/>
      <c r="GR38" s="211"/>
      <c r="GS38" s="211"/>
      <c r="GT38" s="211"/>
      <c r="GU38" s="211"/>
      <c r="GV38" s="211"/>
      <c r="GW38" s="211"/>
      <c r="GX38" s="211"/>
      <c r="GY38" s="211"/>
      <c r="GZ38" s="211"/>
      <c r="HA38" s="211"/>
      <c r="HB38" s="211"/>
      <c r="HC38" s="211"/>
      <c r="HD38" s="211"/>
      <c r="HE38" s="211"/>
      <c r="HF38" s="211"/>
      <c r="HG38" s="211"/>
      <c r="HH38" s="211"/>
      <c r="HI38" s="211"/>
      <c r="HJ38" s="211"/>
      <c r="HK38" s="211"/>
      <c r="HL38" s="211"/>
      <c r="HM38" s="211"/>
      <c r="HN38" s="211"/>
      <c r="HO38" s="211"/>
      <c r="HP38" s="211"/>
      <c r="HQ38" s="211"/>
      <c r="HR38" s="211"/>
      <c r="HS38" s="211"/>
      <c r="HT38" s="211"/>
      <c r="HU38" s="211"/>
      <c r="HV38" s="211"/>
      <c r="HW38" s="211"/>
      <c r="HX38" s="211"/>
      <c r="HY38" s="211"/>
      <c r="HZ38" s="211"/>
      <c r="IA38" s="211"/>
      <c r="IB38" s="211"/>
      <c r="IC38" s="211"/>
      <c r="ID38" s="211"/>
      <c r="IE38" s="211"/>
      <c r="IF38" s="211"/>
      <c r="IG38" s="211"/>
      <c r="IH38" s="211"/>
      <c r="II38" s="211"/>
      <c r="IJ38" s="211"/>
      <c r="IK38" s="211"/>
      <c r="IL38" s="211"/>
      <c r="IM38" s="211"/>
      <c r="IN38" s="211"/>
      <c r="IO38" s="211"/>
      <c r="IP38" s="211"/>
      <c r="IQ38" s="211"/>
      <c r="IR38" s="211"/>
      <c r="IS38" s="211"/>
      <c r="IT38" s="211"/>
      <c r="IU38" s="211"/>
      <c r="IV38" s="211"/>
    </row>
    <row r="39" spans="1:256" ht="13.9" customHeight="1">
      <c r="A39" s="216" t="s">
        <v>1446</v>
      </c>
      <c r="B39" s="221">
        <v>1.3</v>
      </c>
      <c r="C39" s="221">
        <v>1.3</v>
      </c>
      <c r="D39" s="221">
        <v>1.3</v>
      </c>
      <c r="E39" s="221">
        <v>1.3</v>
      </c>
      <c r="F39" s="221">
        <v>1.3</v>
      </c>
      <c r="G39" s="221">
        <v>1.3</v>
      </c>
      <c r="H39" s="221">
        <v>1.3</v>
      </c>
      <c r="I39" s="221">
        <v>1.3</v>
      </c>
      <c r="J39" s="221">
        <v>1.3</v>
      </c>
      <c r="K39" s="221">
        <v>1.3</v>
      </c>
      <c r="L39" s="221">
        <v>1.3</v>
      </c>
      <c r="M39" s="221">
        <v>1.3</v>
      </c>
      <c r="N39" s="221">
        <v>1.3</v>
      </c>
      <c r="O39" s="221">
        <v>1.3</v>
      </c>
      <c r="P39" s="221">
        <v>1.3</v>
      </c>
      <c r="Q39" s="221">
        <v>1.3</v>
      </c>
      <c r="R39" s="221">
        <v>1.3</v>
      </c>
      <c r="S39" s="221">
        <v>1.3</v>
      </c>
      <c r="T39" s="221">
        <v>1.3</v>
      </c>
      <c r="U39" s="221">
        <v>1.3</v>
      </c>
      <c r="V39" s="211"/>
      <c r="W39" s="211"/>
      <c r="X39" s="211"/>
      <c r="Y39" s="211"/>
      <c r="Z39" s="211"/>
      <c r="AA39" s="211"/>
      <c r="AB39" s="211"/>
      <c r="AC39" s="211"/>
      <c r="AD39" s="211"/>
      <c r="AE39" s="211"/>
      <c r="AF39" s="211"/>
      <c r="AG39" s="211"/>
      <c r="AH39" s="211"/>
      <c r="AI39" s="211"/>
      <c r="AJ39" s="211"/>
      <c r="AK39" s="211"/>
      <c r="AL39" s="211"/>
      <c r="AM39" s="211"/>
      <c r="AN39" s="211"/>
      <c r="AO39" s="211"/>
      <c r="AP39" s="211"/>
      <c r="AQ39" s="211"/>
      <c r="AR39" s="211"/>
      <c r="AS39" s="211"/>
      <c r="AT39" s="211"/>
      <c r="AU39" s="211"/>
      <c r="AV39" s="211"/>
      <c r="AW39" s="211"/>
      <c r="AX39" s="211"/>
      <c r="AY39" s="211"/>
      <c r="AZ39" s="211"/>
      <c r="BA39" s="211"/>
      <c r="BB39" s="211"/>
      <c r="BC39" s="211"/>
      <c r="BD39" s="211"/>
      <c r="BE39" s="211"/>
      <c r="BF39" s="211"/>
      <c r="BG39" s="211"/>
      <c r="BH39" s="211"/>
      <c r="BI39" s="211"/>
      <c r="BJ39" s="211"/>
      <c r="BK39" s="211"/>
      <c r="BL39" s="211"/>
      <c r="BM39" s="211"/>
      <c r="BN39" s="211"/>
      <c r="BO39" s="211"/>
      <c r="BP39" s="211"/>
      <c r="BQ39" s="211"/>
      <c r="BR39" s="211"/>
      <c r="BS39" s="211"/>
      <c r="BT39" s="211"/>
      <c r="BU39" s="211"/>
      <c r="BV39" s="211"/>
      <c r="BW39" s="211"/>
      <c r="BX39" s="211"/>
      <c r="BY39" s="211"/>
      <c r="BZ39" s="211"/>
      <c r="CA39" s="211"/>
      <c r="CB39" s="211"/>
      <c r="CC39" s="211"/>
      <c r="CD39" s="211"/>
      <c r="CE39" s="211"/>
      <c r="CF39" s="211"/>
      <c r="CG39" s="211"/>
      <c r="CH39" s="211"/>
      <c r="CI39" s="211"/>
      <c r="CJ39" s="211"/>
      <c r="CK39" s="211"/>
      <c r="CL39" s="211"/>
      <c r="CM39" s="211"/>
      <c r="CN39" s="211"/>
      <c r="CO39" s="211"/>
      <c r="CP39" s="211"/>
      <c r="CQ39" s="211"/>
      <c r="CR39" s="211"/>
      <c r="CS39" s="211"/>
      <c r="CT39" s="211"/>
      <c r="CU39" s="211"/>
      <c r="CV39" s="211"/>
      <c r="CW39" s="211"/>
      <c r="CX39" s="211"/>
      <c r="CY39" s="211"/>
      <c r="CZ39" s="211"/>
      <c r="DA39" s="211"/>
      <c r="DB39" s="211"/>
      <c r="DC39" s="211"/>
      <c r="DD39" s="211"/>
      <c r="DE39" s="211"/>
      <c r="DF39" s="211"/>
      <c r="DG39" s="211"/>
      <c r="DH39" s="211"/>
      <c r="DI39" s="211"/>
      <c r="DJ39" s="211"/>
      <c r="DK39" s="211"/>
      <c r="DL39" s="211"/>
      <c r="DM39" s="211"/>
      <c r="DN39" s="211"/>
      <c r="DO39" s="211"/>
      <c r="DP39" s="211"/>
      <c r="DQ39" s="211"/>
      <c r="DR39" s="211"/>
      <c r="DS39" s="211"/>
      <c r="DT39" s="211"/>
      <c r="DU39" s="211"/>
      <c r="DV39" s="211"/>
      <c r="DW39" s="211"/>
      <c r="DX39" s="211"/>
      <c r="DY39" s="211"/>
      <c r="DZ39" s="211"/>
      <c r="EA39" s="211"/>
      <c r="EB39" s="211"/>
      <c r="EC39" s="211"/>
      <c r="ED39" s="211"/>
      <c r="EE39" s="211"/>
      <c r="EF39" s="211"/>
      <c r="EG39" s="211"/>
      <c r="EH39" s="211"/>
      <c r="EI39" s="211"/>
      <c r="EJ39" s="211"/>
      <c r="EK39" s="211"/>
      <c r="EL39" s="211"/>
      <c r="EM39" s="211"/>
      <c r="EN39" s="211"/>
      <c r="EO39" s="211"/>
      <c r="EP39" s="211"/>
      <c r="EQ39" s="211"/>
      <c r="ER39" s="211"/>
      <c r="ES39" s="211"/>
      <c r="ET39" s="211"/>
      <c r="EU39" s="211"/>
      <c r="EV39" s="211"/>
      <c r="EW39" s="211"/>
      <c r="EX39" s="211"/>
      <c r="EY39" s="211"/>
      <c r="EZ39" s="211"/>
      <c r="FA39" s="211"/>
      <c r="FB39" s="211"/>
      <c r="FC39" s="211"/>
      <c r="FD39" s="211"/>
      <c r="FE39" s="211"/>
      <c r="FF39" s="211"/>
      <c r="FG39" s="211"/>
      <c r="FH39" s="211"/>
      <c r="FI39" s="211"/>
      <c r="FJ39" s="211"/>
      <c r="FK39" s="211"/>
      <c r="FL39" s="211"/>
      <c r="FM39" s="211"/>
      <c r="FN39" s="211"/>
      <c r="FO39" s="211"/>
      <c r="FP39" s="211"/>
      <c r="FQ39" s="211"/>
      <c r="FR39" s="211"/>
      <c r="FS39" s="211"/>
      <c r="FT39" s="211"/>
      <c r="FU39" s="211"/>
      <c r="FV39" s="211"/>
      <c r="FW39" s="211"/>
      <c r="FX39" s="211"/>
      <c r="FY39" s="211"/>
      <c r="FZ39" s="211"/>
      <c r="GA39" s="211"/>
      <c r="GB39" s="211"/>
      <c r="GC39" s="211"/>
      <c r="GD39" s="211"/>
      <c r="GE39" s="211"/>
      <c r="GF39" s="211"/>
      <c r="GG39" s="211"/>
      <c r="GH39" s="211"/>
      <c r="GI39" s="211"/>
      <c r="GJ39" s="211"/>
      <c r="GK39" s="211"/>
      <c r="GL39" s="211"/>
      <c r="GM39" s="211"/>
      <c r="GN39" s="211"/>
      <c r="GO39" s="211"/>
      <c r="GP39" s="211"/>
      <c r="GQ39" s="211"/>
      <c r="GR39" s="211"/>
      <c r="GS39" s="211"/>
      <c r="GT39" s="211"/>
      <c r="GU39" s="211"/>
      <c r="GV39" s="211"/>
      <c r="GW39" s="211"/>
      <c r="GX39" s="211"/>
      <c r="GY39" s="211"/>
      <c r="GZ39" s="211"/>
      <c r="HA39" s="211"/>
      <c r="HB39" s="211"/>
      <c r="HC39" s="211"/>
      <c r="HD39" s="211"/>
      <c r="HE39" s="211"/>
      <c r="HF39" s="211"/>
      <c r="HG39" s="211"/>
      <c r="HH39" s="211"/>
      <c r="HI39" s="211"/>
      <c r="HJ39" s="211"/>
      <c r="HK39" s="211"/>
      <c r="HL39" s="211"/>
      <c r="HM39" s="211"/>
      <c r="HN39" s="211"/>
      <c r="HO39" s="211"/>
      <c r="HP39" s="211"/>
      <c r="HQ39" s="211"/>
      <c r="HR39" s="211"/>
      <c r="HS39" s="211"/>
      <c r="HT39" s="211"/>
      <c r="HU39" s="211"/>
      <c r="HV39" s="211"/>
      <c r="HW39" s="211"/>
      <c r="HX39" s="211"/>
      <c r="HY39" s="211"/>
      <c r="HZ39" s="211"/>
      <c r="IA39" s="211"/>
      <c r="IB39" s="211"/>
      <c r="IC39" s="211"/>
      <c r="ID39" s="211"/>
      <c r="IE39" s="211"/>
      <c r="IF39" s="211"/>
      <c r="IG39" s="211"/>
      <c r="IH39" s="211"/>
      <c r="II39" s="211"/>
      <c r="IJ39" s="211"/>
      <c r="IK39" s="211"/>
      <c r="IL39" s="211"/>
      <c r="IM39" s="211"/>
      <c r="IN39" s="211"/>
      <c r="IO39" s="211"/>
      <c r="IP39" s="211"/>
      <c r="IQ39" s="211"/>
      <c r="IR39" s="211"/>
      <c r="IS39" s="211"/>
      <c r="IT39" s="211"/>
      <c r="IU39" s="211"/>
      <c r="IV39" s="211"/>
    </row>
    <row r="40" spans="1:256" ht="13.9" customHeight="1">
      <c r="A40" s="216" t="s">
        <v>1447</v>
      </c>
      <c r="B40" s="222">
        <f t="shared" ref="B40:U40" si="8">ROUND(B33*B34*(B35/2)^2*B36*B37*(1+B38)/10000,1)</f>
        <v>4751.7</v>
      </c>
      <c r="C40" s="222">
        <f t="shared" si="8"/>
        <v>5654.9</v>
      </c>
      <c r="D40" s="222">
        <f t="shared" si="8"/>
        <v>7051.4</v>
      </c>
      <c r="E40" s="222">
        <f t="shared" si="8"/>
        <v>8178</v>
      </c>
      <c r="F40" s="222">
        <f t="shared" si="8"/>
        <v>9388</v>
      </c>
      <c r="G40" s="222">
        <f t="shared" si="8"/>
        <v>11309.7</v>
      </c>
      <c r="H40" s="222">
        <f t="shared" si="8"/>
        <v>12767.6</v>
      </c>
      <c r="I40" s="222">
        <f t="shared" si="8"/>
        <v>14313.9</v>
      </c>
      <c r="J40" s="222">
        <f t="shared" si="8"/>
        <v>15948.5</v>
      </c>
      <c r="K40" s="222">
        <f t="shared" si="8"/>
        <v>17671.5</v>
      </c>
      <c r="L40" s="222">
        <f t="shared" si="8"/>
        <v>20565.2</v>
      </c>
      <c r="M40" s="222">
        <f t="shared" si="8"/>
        <v>22570.400000000001</v>
      </c>
      <c r="N40" s="222">
        <f t="shared" si="8"/>
        <v>490.9</v>
      </c>
      <c r="O40" s="222">
        <f t="shared" si="8"/>
        <v>692.7</v>
      </c>
      <c r="P40" s="222">
        <f t="shared" si="8"/>
        <v>1005.3</v>
      </c>
      <c r="Q40" s="222">
        <f t="shared" si="8"/>
        <v>1526.8</v>
      </c>
      <c r="R40" s="222">
        <f t="shared" si="8"/>
        <v>2199.1</v>
      </c>
      <c r="S40" s="222">
        <f t="shared" si="8"/>
        <v>2982.1</v>
      </c>
      <c r="T40" s="222">
        <f t="shared" si="8"/>
        <v>3927</v>
      </c>
      <c r="U40" s="222">
        <f t="shared" si="8"/>
        <v>1526.8</v>
      </c>
      <c r="V40" s="211"/>
      <c r="W40" s="211"/>
      <c r="X40" s="211"/>
      <c r="Y40" s="211"/>
      <c r="Z40" s="211"/>
      <c r="AA40" s="211"/>
      <c r="AB40" s="211"/>
      <c r="AC40" s="211"/>
      <c r="AD40" s="211"/>
      <c r="AE40" s="211"/>
      <c r="AF40" s="211"/>
      <c r="AG40" s="211"/>
      <c r="AH40" s="211"/>
      <c r="AI40" s="211"/>
      <c r="AJ40" s="211"/>
      <c r="AK40" s="211"/>
      <c r="AL40" s="211"/>
      <c r="AM40" s="211"/>
      <c r="AN40" s="211"/>
      <c r="AO40" s="211"/>
      <c r="AP40" s="211"/>
      <c r="AQ40" s="211"/>
      <c r="AR40" s="211"/>
      <c r="AS40" s="211"/>
      <c r="AT40" s="211"/>
      <c r="AU40" s="211"/>
      <c r="AV40" s="211"/>
      <c r="AW40" s="211"/>
      <c r="AX40" s="211"/>
      <c r="AY40" s="211"/>
      <c r="AZ40" s="211"/>
      <c r="BA40" s="211"/>
      <c r="BB40" s="211"/>
      <c r="BC40" s="211"/>
      <c r="BD40" s="211"/>
      <c r="BE40" s="211"/>
      <c r="BF40" s="211"/>
      <c r="BG40" s="211"/>
      <c r="BH40" s="211"/>
      <c r="BI40" s="211"/>
      <c r="BJ40" s="211"/>
      <c r="BK40" s="211"/>
      <c r="BL40" s="211"/>
      <c r="BM40" s="211"/>
      <c r="BN40" s="211"/>
      <c r="BO40" s="211"/>
      <c r="BP40" s="211"/>
      <c r="BQ40" s="211"/>
      <c r="BR40" s="211"/>
      <c r="BS40" s="211"/>
      <c r="BT40" s="211"/>
      <c r="BU40" s="211"/>
      <c r="BV40" s="211"/>
      <c r="BW40" s="211"/>
      <c r="BX40" s="211"/>
      <c r="BY40" s="211"/>
      <c r="BZ40" s="211"/>
      <c r="CA40" s="211"/>
      <c r="CB40" s="211"/>
      <c r="CC40" s="211"/>
      <c r="CD40" s="211"/>
      <c r="CE40" s="211"/>
      <c r="CF40" s="211"/>
      <c r="CG40" s="211"/>
      <c r="CH40" s="211"/>
      <c r="CI40" s="211"/>
      <c r="CJ40" s="211"/>
      <c r="CK40" s="211"/>
      <c r="CL40" s="211"/>
      <c r="CM40" s="211"/>
      <c r="CN40" s="211"/>
      <c r="CO40" s="211"/>
      <c r="CP40" s="211"/>
      <c r="CQ40" s="211"/>
      <c r="CR40" s="211"/>
      <c r="CS40" s="211"/>
      <c r="CT40" s="211"/>
      <c r="CU40" s="211"/>
      <c r="CV40" s="211"/>
      <c r="CW40" s="211"/>
      <c r="CX40" s="211"/>
      <c r="CY40" s="211"/>
      <c r="CZ40" s="211"/>
      <c r="DA40" s="211"/>
      <c r="DB40" s="211"/>
      <c r="DC40" s="211"/>
      <c r="DD40" s="211"/>
      <c r="DE40" s="211"/>
      <c r="DF40" s="211"/>
      <c r="DG40" s="211"/>
      <c r="DH40" s="211"/>
      <c r="DI40" s="211"/>
      <c r="DJ40" s="211"/>
      <c r="DK40" s="211"/>
      <c r="DL40" s="211"/>
      <c r="DM40" s="211"/>
      <c r="DN40" s="211"/>
      <c r="DO40" s="211"/>
      <c r="DP40" s="211"/>
      <c r="DQ40" s="211"/>
      <c r="DR40" s="211"/>
      <c r="DS40" s="211"/>
      <c r="DT40" s="211"/>
      <c r="DU40" s="211"/>
      <c r="DV40" s="211"/>
      <c r="DW40" s="211"/>
      <c r="DX40" s="211"/>
      <c r="DY40" s="211"/>
      <c r="DZ40" s="211"/>
      <c r="EA40" s="211"/>
      <c r="EB40" s="211"/>
      <c r="EC40" s="211"/>
      <c r="ED40" s="211"/>
      <c r="EE40" s="211"/>
      <c r="EF40" s="211"/>
      <c r="EG40" s="211"/>
      <c r="EH40" s="211"/>
      <c r="EI40" s="211"/>
      <c r="EJ40" s="211"/>
      <c r="EK40" s="211"/>
      <c r="EL40" s="211"/>
      <c r="EM40" s="211"/>
      <c r="EN40" s="211"/>
      <c r="EO40" s="211"/>
      <c r="EP40" s="211"/>
      <c r="EQ40" s="211"/>
      <c r="ER40" s="211"/>
      <c r="ES40" s="211"/>
      <c r="ET40" s="211"/>
      <c r="EU40" s="211"/>
      <c r="EV40" s="211"/>
      <c r="EW40" s="211"/>
      <c r="EX40" s="211"/>
      <c r="EY40" s="211"/>
      <c r="EZ40" s="211"/>
      <c r="FA40" s="211"/>
      <c r="FB40" s="211"/>
      <c r="FC40" s="211"/>
      <c r="FD40" s="211"/>
      <c r="FE40" s="211"/>
      <c r="FF40" s="211"/>
      <c r="FG40" s="211"/>
      <c r="FH40" s="211"/>
      <c r="FI40" s="211"/>
      <c r="FJ40" s="211"/>
      <c r="FK40" s="211"/>
      <c r="FL40" s="211"/>
      <c r="FM40" s="211"/>
      <c r="FN40" s="211"/>
      <c r="FO40" s="211"/>
      <c r="FP40" s="211"/>
      <c r="FQ40" s="211"/>
      <c r="FR40" s="211"/>
      <c r="FS40" s="211"/>
      <c r="FT40" s="211"/>
      <c r="FU40" s="211"/>
      <c r="FV40" s="211"/>
      <c r="FW40" s="211"/>
      <c r="FX40" s="211"/>
      <c r="FY40" s="211"/>
      <c r="FZ40" s="211"/>
      <c r="GA40" s="211"/>
      <c r="GB40" s="211"/>
      <c r="GC40" s="211"/>
      <c r="GD40" s="211"/>
      <c r="GE40" s="211"/>
      <c r="GF40" s="211"/>
      <c r="GG40" s="211"/>
      <c r="GH40" s="211"/>
      <c r="GI40" s="211"/>
      <c r="GJ40" s="211"/>
      <c r="GK40" s="211"/>
      <c r="GL40" s="211"/>
      <c r="GM40" s="211"/>
      <c r="GN40" s="211"/>
      <c r="GO40" s="211"/>
      <c r="GP40" s="211"/>
      <c r="GQ40" s="211"/>
      <c r="GR40" s="211"/>
      <c r="GS40" s="211"/>
      <c r="GT40" s="211"/>
      <c r="GU40" s="211"/>
      <c r="GV40" s="211"/>
      <c r="GW40" s="211"/>
      <c r="GX40" s="211"/>
      <c r="GY40" s="211"/>
      <c r="GZ40" s="211"/>
      <c r="HA40" s="211"/>
      <c r="HB40" s="211"/>
      <c r="HC40" s="211"/>
      <c r="HD40" s="211"/>
      <c r="HE40" s="211"/>
      <c r="HF40" s="211"/>
      <c r="HG40" s="211"/>
      <c r="HH40" s="211"/>
      <c r="HI40" s="211"/>
      <c r="HJ40" s="211"/>
      <c r="HK40" s="211"/>
      <c r="HL40" s="211"/>
      <c r="HM40" s="211"/>
      <c r="HN40" s="211"/>
      <c r="HO40" s="211"/>
      <c r="HP40" s="211"/>
      <c r="HQ40" s="211"/>
      <c r="HR40" s="211"/>
      <c r="HS40" s="211"/>
      <c r="HT40" s="211"/>
      <c r="HU40" s="211"/>
      <c r="HV40" s="211"/>
      <c r="HW40" s="211"/>
      <c r="HX40" s="211"/>
      <c r="HY40" s="211"/>
      <c r="HZ40" s="211"/>
      <c r="IA40" s="211"/>
      <c r="IB40" s="211"/>
      <c r="IC40" s="211"/>
      <c r="ID40" s="211"/>
      <c r="IE40" s="211"/>
      <c r="IF40" s="211"/>
      <c r="IG40" s="211"/>
      <c r="IH40" s="211"/>
      <c r="II40" s="211"/>
      <c r="IJ40" s="211"/>
      <c r="IK40" s="211"/>
      <c r="IL40" s="211"/>
      <c r="IM40" s="211"/>
      <c r="IN40" s="211"/>
      <c r="IO40" s="211"/>
      <c r="IP40" s="211"/>
      <c r="IQ40" s="211"/>
      <c r="IR40" s="211"/>
      <c r="IS40" s="211"/>
      <c r="IT40" s="211"/>
      <c r="IU40" s="211"/>
      <c r="IV40" s="211"/>
    </row>
    <row r="41" spans="1:256" ht="22.9" customHeight="1">
      <c r="A41" s="223" t="s">
        <v>1482</v>
      </c>
      <c r="B41" s="229">
        <f t="shared" ref="B41:U41" si="9">B40*0.2</f>
        <v>950.34</v>
      </c>
      <c r="C41" s="224">
        <f t="shared" si="9"/>
        <v>1130.98</v>
      </c>
      <c r="D41" s="224">
        <f t="shared" si="9"/>
        <v>1410.28</v>
      </c>
      <c r="E41" s="224">
        <f t="shared" si="9"/>
        <v>1635.6000000000001</v>
      </c>
      <c r="F41" s="224">
        <f t="shared" si="9"/>
        <v>1877.6000000000001</v>
      </c>
      <c r="G41" s="224">
        <f t="shared" si="9"/>
        <v>2261.94</v>
      </c>
      <c r="H41" s="224">
        <f t="shared" si="9"/>
        <v>2553.5200000000004</v>
      </c>
      <c r="I41" s="224">
        <f t="shared" si="9"/>
        <v>2862.78</v>
      </c>
      <c r="J41" s="224">
        <f t="shared" si="9"/>
        <v>3189.7000000000003</v>
      </c>
      <c r="K41" s="224">
        <f t="shared" si="9"/>
        <v>3534.3</v>
      </c>
      <c r="L41" s="224">
        <f t="shared" si="9"/>
        <v>4113.04</v>
      </c>
      <c r="M41" s="224">
        <f t="shared" si="9"/>
        <v>4514.0800000000008</v>
      </c>
      <c r="N41" s="224">
        <f t="shared" si="9"/>
        <v>98.18</v>
      </c>
      <c r="O41" s="224">
        <f t="shared" si="9"/>
        <v>138.54000000000002</v>
      </c>
      <c r="P41" s="224">
        <f t="shared" si="9"/>
        <v>201.06</v>
      </c>
      <c r="Q41" s="224">
        <f t="shared" si="9"/>
        <v>305.36</v>
      </c>
      <c r="R41" s="224">
        <f t="shared" si="9"/>
        <v>439.82</v>
      </c>
      <c r="S41" s="224">
        <f t="shared" si="9"/>
        <v>596.41999999999996</v>
      </c>
      <c r="T41" s="224">
        <f t="shared" si="9"/>
        <v>785.40000000000009</v>
      </c>
      <c r="U41" s="224">
        <f t="shared" si="9"/>
        <v>305.36</v>
      </c>
      <c r="V41" s="211"/>
      <c r="W41" s="211"/>
      <c r="X41" s="211"/>
      <c r="Y41" s="211"/>
      <c r="Z41" s="211"/>
      <c r="AA41" s="211"/>
      <c r="AB41" s="211"/>
      <c r="AC41" s="211"/>
      <c r="AD41" s="211"/>
      <c r="AE41" s="211"/>
      <c r="AF41" s="211"/>
      <c r="AG41" s="211"/>
      <c r="AH41" s="211"/>
      <c r="AI41" s="211"/>
      <c r="AJ41" s="211"/>
      <c r="AK41" s="211"/>
      <c r="AL41" s="211"/>
      <c r="AM41" s="211"/>
      <c r="AN41" s="211"/>
      <c r="AO41" s="211"/>
      <c r="AP41" s="211"/>
      <c r="AQ41" s="211"/>
      <c r="AR41" s="211"/>
      <c r="AS41" s="211"/>
      <c r="AT41" s="211"/>
      <c r="AU41" s="211"/>
      <c r="AV41" s="211"/>
      <c r="AW41" s="211"/>
      <c r="AX41" s="211"/>
      <c r="AY41" s="211"/>
      <c r="AZ41" s="211"/>
      <c r="BA41" s="211"/>
      <c r="BB41" s="211"/>
      <c r="BC41" s="211"/>
      <c r="BD41" s="211"/>
      <c r="BE41" s="211"/>
      <c r="BF41" s="211"/>
      <c r="BG41" s="211"/>
      <c r="BH41" s="211"/>
      <c r="BI41" s="211"/>
      <c r="BJ41" s="211"/>
      <c r="BK41" s="211"/>
      <c r="BL41" s="211"/>
      <c r="BM41" s="211"/>
      <c r="BN41" s="211"/>
      <c r="BO41" s="211"/>
      <c r="BP41" s="211"/>
      <c r="BQ41" s="211"/>
      <c r="BR41" s="211"/>
      <c r="BS41" s="211"/>
      <c r="BT41" s="211"/>
      <c r="BU41" s="211"/>
      <c r="BV41" s="211"/>
      <c r="BW41" s="211"/>
      <c r="BX41" s="211"/>
      <c r="BY41" s="211"/>
      <c r="BZ41" s="211"/>
      <c r="CA41" s="211"/>
      <c r="CB41" s="211"/>
      <c r="CC41" s="211"/>
      <c r="CD41" s="211"/>
      <c r="CE41" s="211"/>
      <c r="CF41" s="211"/>
      <c r="CG41" s="211"/>
      <c r="CH41" s="211"/>
      <c r="CI41" s="211"/>
      <c r="CJ41" s="211"/>
      <c r="CK41" s="211"/>
      <c r="CL41" s="211"/>
      <c r="CM41" s="211"/>
      <c r="CN41" s="211"/>
      <c r="CO41" s="211"/>
      <c r="CP41" s="211"/>
      <c r="CQ41" s="211"/>
      <c r="CR41" s="211"/>
      <c r="CS41" s="211"/>
      <c r="CT41" s="211"/>
      <c r="CU41" s="211"/>
      <c r="CV41" s="211"/>
      <c r="CW41" s="211"/>
      <c r="CX41" s="211"/>
      <c r="CY41" s="211"/>
      <c r="CZ41" s="211"/>
      <c r="DA41" s="211"/>
      <c r="DB41" s="211"/>
      <c r="DC41" s="211"/>
      <c r="DD41" s="211"/>
      <c r="DE41" s="211"/>
      <c r="DF41" s="211"/>
      <c r="DG41" s="211"/>
      <c r="DH41" s="211"/>
      <c r="DI41" s="211"/>
      <c r="DJ41" s="211"/>
      <c r="DK41" s="211"/>
      <c r="DL41" s="211"/>
      <c r="DM41" s="211"/>
      <c r="DN41" s="211"/>
      <c r="DO41" s="211"/>
      <c r="DP41" s="211"/>
      <c r="DQ41" s="211"/>
      <c r="DR41" s="211"/>
      <c r="DS41" s="211"/>
      <c r="DT41" s="211"/>
      <c r="DU41" s="211"/>
      <c r="DV41" s="211"/>
      <c r="DW41" s="211"/>
      <c r="DX41" s="211"/>
      <c r="DY41" s="211"/>
      <c r="DZ41" s="211"/>
      <c r="EA41" s="211"/>
      <c r="EB41" s="211"/>
      <c r="EC41" s="211"/>
      <c r="ED41" s="211"/>
      <c r="EE41" s="211"/>
      <c r="EF41" s="211"/>
      <c r="EG41" s="211"/>
      <c r="EH41" s="211"/>
      <c r="EI41" s="211"/>
      <c r="EJ41" s="211"/>
      <c r="EK41" s="211"/>
      <c r="EL41" s="211"/>
      <c r="EM41" s="211"/>
      <c r="EN41" s="211"/>
      <c r="EO41" s="211"/>
      <c r="EP41" s="211"/>
      <c r="EQ41" s="211"/>
      <c r="ER41" s="211"/>
      <c r="ES41" s="211"/>
      <c r="ET41" s="211"/>
      <c r="EU41" s="211"/>
      <c r="EV41" s="211"/>
      <c r="EW41" s="211"/>
      <c r="EX41" s="211"/>
      <c r="EY41" s="211"/>
      <c r="EZ41" s="211"/>
      <c r="FA41" s="211"/>
      <c r="FB41" s="211"/>
      <c r="FC41" s="211"/>
      <c r="FD41" s="211"/>
      <c r="FE41" s="211"/>
      <c r="FF41" s="211"/>
      <c r="FG41" s="211"/>
      <c r="FH41" s="211"/>
      <c r="FI41" s="211"/>
      <c r="FJ41" s="211"/>
      <c r="FK41" s="211"/>
      <c r="FL41" s="211"/>
      <c r="FM41" s="211"/>
      <c r="FN41" s="211"/>
      <c r="FO41" s="211"/>
      <c r="FP41" s="211"/>
      <c r="FQ41" s="211"/>
      <c r="FR41" s="211"/>
      <c r="FS41" s="211"/>
      <c r="FT41" s="211"/>
      <c r="FU41" s="211"/>
      <c r="FV41" s="211"/>
      <c r="FW41" s="211"/>
      <c r="FX41" s="211"/>
      <c r="FY41" s="211"/>
      <c r="FZ41" s="211"/>
      <c r="GA41" s="211"/>
      <c r="GB41" s="211"/>
      <c r="GC41" s="211"/>
      <c r="GD41" s="211"/>
      <c r="GE41" s="211"/>
      <c r="GF41" s="211"/>
      <c r="GG41" s="211"/>
      <c r="GH41" s="211"/>
      <c r="GI41" s="211"/>
      <c r="GJ41" s="211"/>
      <c r="GK41" s="211"/>
      <c r="GL41" s="211"/>
      <c r="GM41" s="211"/>
      <c r="GN41" s="211"/>
      <c r="GO41" s="211"/>
      <c r="GP41" s="211"/>
      <c r="GQ41" s="211"/>
      <c r="GR41" s="211"/>
      <c r="GS41" s="211"/>
      <c r="GT41" s="211"/>
      <c r="GU41" s="211"/>
      <c r="GV41" s="211"/>
      <c r="GW41" s="211"/>
      <c r="GX41" s="211"/>
      <c r="GY41" s="211"/>
      <c r="GZ41" s="211"/>
      <c r="HA41" s="211"/>
      <c r="HB41" s="211"/>
      <c r="HC41" s="211"/>
      <c r="HD41" s="211"/>
      <c r="HE41" s="211"/>
      <c r="HF41" s="211"/>
      <c r="HG41" s="211"/>
      <c r="HH41" s="211"/>
      <c r="HI41" s="211"/>
      <c r="HJ41" s="211"/>
      <c r="HK41" s="211"/>
      <c r="HL41" s="211"/>
      <c r="HM41" s="211"/>
      <c r="HN41" s="211"/>
      <c r="HO41" s="211"/>
      <c r="HP41" s="211"/>
      <c r="HQ41" s="211"/>
      <c r="HR41" s="211"/>
      <c r="HS41" s="211"/>
      <c r="HT41" s="211"/>
      <c r="HU41" s="211"/>
      <c r="HV41" s="211"/>
      <c r="HW41" s="211"/>
      <c r="HX41" s="211"/>
      <c r="HY41" s="211"/>
      <c r="HZ41" s="211"/>
      <c r="IA41" s="211"/>
      <c r="IB41" s="211"/>
      <c r="IC41" s="211"/>
      <c r="ID41" s="211"/>
      <c r="IE41" s="211"/>
      <c r="IF41" s="211"/>
      <c r="IG41" s="211"/>
      <c r="IH41" s="211"/>
      <c r="II41" s="211"/>
      <c r="IJ41" s="211"/>
      <c r="IK41" s="211"/>
      <c r="IL41" s="211"/>
      <c r="IM41" s="211"/>
      <c r="IN41" s="211"/>
      <c r="IO41" s="211"/>
      <c r="IP41" s="211"/>
      <c r="IQ41" s="211"/>
      <c r="IR41" s="211"/>
      <c r="IS41" s="211"/>
      <c r="IT41" s="211"/>
      <c r="IU41" s="211"/>
      <c r="IV41" s="211"/>
    </row>
    <row r="42" spans="1:256" ht="13.9" customHeight="1">
      <c r="A42" s="216" t="s">
        <v>1448</v>
      </c>
      <c r="B42" s="222">
        <f t="shared" ref="B42:U42" si="10">ROUND(((1+1/6)*B34*(2*B31)^3*B39/10^3)*20%,1)</f>
        <v>2093.6</v>
      </c>
      <c r="C42" s="222">
        <f t="shared" si="10"/>
        <v>2614.9</v>
      </c>
      <c r="D42" s="222">
        <f t="shared" si="10"/>
        <v>3216.2</v>
      </c>
      <c r="E42" s="222">
        <f t="shared" si="10"/>
        <v>3903.3</v>
      </c>
      <c r="F42" s="222">
        <f t="shared" si="10"/>
        <v>4681.8</v>
      </c>
      <c r="G42" s="222">
        <f t="shared" si="10"/>
        <v>5557.6</v>
      </c>
      <c r="H42" s="222">
        <f t="shared" si="10"/>
        <v>6536.3</v>
      </c>
      <c r="I42" s="222">
        <f t="shared" si="10"/>
        <v>7623.6</v>
      </c>
      <c r="J42" s="222">
        <f t="shared" si="10"/>
        <v>8825.2999999999993</v>
      </c>
      <c r="K42" s="222">
        <f t="shared" si="10"/>
        <v>10147</v>
      </c>
      <c r="L42" s="222">
        <f t="shared" si="10"/>
        <v>11594.5</v>
      </c>
      <c r="M42" s="222">
        <f t="shared" si="10"/>
        <v>13173.6</v>
      </c>
      <c r="N42" s="222">
        <f t="shared" si="10"/>
        <v>205.8</v>
      </c>
      <c r="O42" s="222">
        <f t="shared" si="10"/>
        <v>326.89999999999998</v>
      </c>
      <c r="P42" s="222">
        <f t="shared" si="10"/>
        <v>487.9</v>
      </c>
      <c r="Q42" s="222">
        <f t="shared" si="10"/>
        <v>694.7</v>
      </c>
      <c r="R42" s="222">
        <f t="shared" si="10"/>
        <v>952.9</v>
      </c>
      <c r="S42" s="222">
        <f t="shared" si="10"/>
        <v>1268.4000000000001</v>
      </c>
      <c r="T42" s="222">
        <f t="shared" si="10"/>
        <v>1646.7</v>
      </c>
      <c r="U42" s="222">
        <f t="shared" si="10"/>
        <v>326.89999999999998</v>
      </c>
      <c r="V42" s="211"/>
      <c r="W42" s="211"/>
      <c r="X42" s="211"/>
      <c r="Y42" s="211"/>
      <c r="Z42" s="211"/>
      <c r="AA42" s="211"/>
      <c r="AB42" s="211"/>
      <c r="AC42" s="211"/>
      <c r="AD42" s="211"/>
      <c r="AE42" s="211"/>
      <c r="AF42" s="211"/>
      <c r="AG42" s="211"/>
      <c r="AH42" s="211"/>
      <c r="AI42" s="211"/>
      <c r="AJ42" s="211"/>
      <c r="AK42" s="211"/>
      <c r="AL42" s="211"/>
      <c r="AM42" s="211"/>
      <c r="AN42" s="211"/>
      <c r="AO42" s="211"/>
      <c r="AP42" s="211"/>
      <c r="AQ42" s="211"/>
      <c r="AR42" s="211"/>
      <c r="AS42" s="211"/>
      <c r="AT42" s="211"/>
      <c r="AU42" s="211"/>
      <c r="AV42" s="211"/>
      <c r="AW42" s="211"/>
      <c r="AX42" s="211"/>
      <c r="AY42" s="211"/>
      <c r="AZ42" s="211"/>
      <c r="BA42" s="211"/>
      <c r="BB42" s="211"/>
      <c r="BC42" s="211"/>
      <c r="BD42" s="211"/>
      <c r="BE42" s="211"/>
      <c r="BF42" s="211"/>
      <c r="BG42" s="211"/>
      <c r="BH42" s="211"/>
      <c r="BI42" s="211"/>
      <c r="BJ42" s="211"/>
      <c r="BK42" s="211"/>
      <c r="BL42" s="211"/>
      <c r="BM42" s="211"/>
      <c r="BN42" s="211"/>
      <c r="BO42" s="211"/>
      <c r="BP42" s="211"/>
      <c r="BQ42" s="211"/>
      <c r="BR42" s="211"/>
      <c r="BS42" s="211"/>
      <c r="BT42" s="211"/>
      <c r="BU42" s="211"/>
      <c r="BV42" s="211"/>
      <c r="BW42" s="211"/>
      <c r="BX42" s="211"/>
      <c r="BY42" s="211"/>
      <c r="BZ42" s="211"/>
      <c r="CA42" s="211"/>
      <c r="CB42" s="211"/>
      <c r="CC42" s="211"/>
      <c r="CD42" s="211"/>
      <c r="CE42" s="211"/>
      <c r="CF42" s="211"/>
      <c r="CG42" s="211"/>
      <c r="CH42" s="211"/>
      <c r="CI42" s="211"/>
      <c r="CJ42" s="211"/>
      <c r="CK42" s="211"/>
      <c r="CL42" s="211"/>
      <c r="CM42" s="211"/>
      <c r="CN42" s="211"/>
      <c r="CO42" s="211"/>
      <c r="CP42" s="211"/>
      <c r="CQ42" s="211"/>
      <c r="CR42" s="211"/>
      <c r="CS42" s="211"/>
      <c r="CT42" s="211"/>
      <c r="CU42" s="211"/>
      <c r="CV42" s="211"/>
      <c r="CW42" s="211"/>
      <c r="CX42" s="211"/>
      <c r="CY42" s="211"/>
      <c r="CZ42" s="211"/>
      <c r="DA42" s="211"/>
      <c r="DB42" s="211"/>
      <c r="DC42" s="211"/>
      <c r="DD42" s="211"/>
      <c r="DE42" s="211"/>
      <c r="DF42" s="211"/>
      <c r="DG42" s="211"/>
      <c r="DH42" s="211"/>
      <c r="DI42" s="211"/>
      <c r="DJ42" s="211"/>
      <c r="DK42" s="211"/>
      <c r="DL42" s="211"/>
      <c r="DM42" s="211"/>
      <c r="DN42" s="211"/>
      <c r="DO42" s="211"/>
      <c r="DP42" s="211"/>
      <c r="DQ42" s="211"/>
      <c r="DR42" s="211"/>
      <c r="DS42" s="211"/>
      <c r="DT42" s="211"/>
      <c r="DU42" s="211"/>
      <c r="DV42" s="211"/>
      <c r="DW42" s="211"/>
      <c r="DX42" s="211"/>
      <c r="DY42" s="211"/>
      <c r="DZ42" s="211"/>
      <c r="EA42" s="211"/>
      <c r="EB42" s="211"/>
      <c r="EC42" s="211"/>
      <c r="ED42" s="211"/>
      <c r="EE42" s="211"/>
      <c r="EF42" s="211"/>
      <c r="EG42" s="211"/>
      <c r="EH42" s="211"/>
      <c r="EI42" s="211"/>
      <c r="EJ42" s="211"/>
      <c r="EK42" s="211"/>
      <c r="EL42" s="211"/>
      <c r="EM42" s="211"/>
      <c r="EN42" s="211"/>
      <c r="EO42" s="211"/>
      <c r="EP42" s="211"/>
      <c r="EQ42" s="211"/>
      <c r="ER42" s="211"/>
      <c r="ES42" s="211"/>
      <c r="ET42" s="211"/>
      <c r="EU42" s="211"/>
      <c r="EV42" s="211"/>
      <c r="EW42" s="211"/>
      <c r="EX42" s="211"/>
      <c r="EY42" s="211"/>
      <c r="EZ42" s="211"/>
      <c r="FA42" s="211"/>
      <c r="FB42" s="211"/>
      <c r="FC42" s="211"/>
      <c r="FD42" s="211"/>
      <c r="FE42" s="211"/>
      <c r="FF42" s="211"/>
      <c r="FG42" s="211"/>
      <c r="FH42" s="211"/>
      <c r="FI42" s="211"/>
      <c r="FJ42" s="211"/>
      <c r="FK42" s="211"/>
      <c r="FL42" s="211"/>
      <c r="FM42" s="211"/>
      <c r="FN42" s="211"/>
      <c r="FO42" s="211"/>
      <c r="FP42" s="211"/>
      <c r="FQ42" s="211"/>
      <c r="FR42" s="211"/>
      <c r="FS42" s="211"/>
      <c r="FT42" s="211"/>
      <c r="FU42" s="211"/>
      <c r="FV42" s="211"/>
      <c r="FW42" s="211"/>
      <c r="FX42" s="211"/>
      <c r="FY42" s="211"/>
      <c r="FZ42" s="211"/>
      <c r="GA42" s="211"/>
      <c r="GB42" s="211"/>
      <c r="GC42" s="211"/>
      <c r="GD42" s="211"/>
      <c r="GE42" s="211"/>
      <c r="GF42" s="211"/>
      <c r="GG42" s="211"/>
      <c r="GH42" s="211"/>
      <c r="GI42" s="211"/>
      <c r="GJ42" s="211"/>
      <c r="GK42" s="211"/>
      <c r="GL42" s="211"/>
      <c r="GM42" s="211"/>
      <c r="GN42" s="211"/>
      <c r="GO42" s="211"/>
      <c r="GP42" s="211"/>
      <c r="GQ42" s="211"/>
      <c r="GR42" s="211"/>
      <c r="GS42" s="211"/>
      <c r="GT42" s="211"/>
      <c r="GU42" s="211"/>
      <c r="GV42" s="211"/>
      <c r="GW42" s="211"/>
      <c r="GX42" s="211"/>
      <c r="GY42" s="211"/>
      <c r="GZ42" s="211"/>
      <c r="HA42" s="211"/>
      <c r="HB42" s="211"/>
      <c r="HC42" s="211"/>
      <c r="HD42" s="211"/>
      <c r="HE42" s="211"/>
      <c r="HF42" s="211"/>
      <c r="HG42" s="211"/>
      <c r="HH42" s="211"/>
      <c r="HI42" s="211"/>
      <c r="HJ42" s="211"/>
      <c r="HK42" s="211"/>
      <c r="HL42" s="211"/>
      <c r="HM42" s="211"/>
      <c r="HN42" s="211"/>
      <c r="HO42" s="211"/>
      <c r="HP42" s="211"/>
      <c r="HQ42" s="211"/>
      <c r="HR42" s="211"/>
      <c r="HS42" s="211"/>
      <c r="HT42" s="211"/>
      <c r="HU42" s="211"/>
      <c r="HV42" s="211"/>
      <c r="HW42" s="211"/>
      <c r="HX42" s="211"/>
      <c r="HY42" s="211"/>
      <c r="HZ42" s="211"/>
      <c r="IA42" s="211"/>
      <c r="IB42" s="211"/>
      <c r="IC42" s="211"/>
      <c r="ID42" s="211"/>
      <c r="IE42" s="211"/>
      <c r="IF42" s="211"/>
      <c r="IG42" s="211"/>
      <c r="IH42" s="211"/>
      <c r="II42" s="211"/>
      <c r="IJ42" s="211"/>
      <c r="IK42" s="211"/>
      <c r="IL42" s="211"/>
      <c r="IM42" s="211"/>
      <c r="IN42" s="211"/>
      <c r="IO42" s="211"/>
      <c r="IP42" s="211"/>
      <c r="IQ42" s="211"/>
      <c r="IR42" s="211"/>
      <c r="IS42" s="211"/>
      <c r="IT42" s="211"/>
      <c r="IU42" s="211"/>
      <c r="IV42" s="211"/>
    </row>
    <row r="43" spans="1:256" ht="13.9" customHeight="1">
      <c r="A43" s="225" t="s">
        <v>1449</v>
      </c>
      <c r="B43" s="226">
        <f t="shared" ref="B43:U43" si="11">B40+B42</f>
        <v>6845.2999999999993</v>
      </c>
      <c r="C43" s="226">
        <f t="shared" si="11"/>
        <v>8269.7999999999993</v>
      </c>
      <c r="D43" s="226">
        <f t="shared" si="11"/>
        <v>10267.599999999999</v>
      </c>
      <c r="E43" s="226">
        <f t="shared" si="11"/>
        <v>12081.3</v>
      </c>
      <c r="F43" s="226">
        <f t="shared" si="11"/>
        <v>14069.8</v>
      </c>
      <c r="G43" s="226">
        <f t="shared" si="11"/>
        <v>16867.300000000003</v>
      </c>
      <c r="H43" s="226">
        <f t="shared" si="11"/>
        <v>19303.900000000001</v>
      </c>
      <c r="I43" s="226">
        <f t="shared" si="11"/>
        <v>21937.5</v>
      </c>
      <c r="J43" s="226">
        <f t="shared" si="11"/>
        <v>24773.8</v>
      </c>
      <c r="K43" s="226">
        <f t="shared" si="11"/>
        <v>27818.5</v>
      </c>
      <c r="L43" s="226">
        <f t="shared" si="11"/>
        <v>32159.7</v>
      </c>
      <c r="M43" s="226">
        <f t="shared" si="11"/>
        <v>35744</v>
      </c>
      <c r="N43" s="226">
        <f t="shared" si="11"/>
        <v>696.7</v>
      </c>
      <c r="O43" s="226">
        <f t="shared" si="11"/>
        <v>1019.6</v>
      </c>
      <c r="P43" s="226">
        <f t="shared" si="11"/>
        <v>1493.1999999999998</v>
      </c>
      <c r="Q43" s="226">
        <f t="shared" si="11"/>
        <v>2221.5</v>
      </c>
      <c r="R43" s="226">
        <f t="shared" si="11"/>
        <v>3152</v>
      </c>
      <c r="S43" s="226">
        <f t="shared" si="11"/>
        <v>4250.5</v>
      </c>
      <c r="T43" s="226">
        <f t="shared" si="11"/>
        <v>5573.7</v>
      </c>
      <c r="U43" s="226">
        <f t="shared" si="11"/>
        <v>1853.6999999999998</v>
      </c>
      <c r="V43" s="211"/>
      <c r="W43" s="211"/>
      <c r="X43" s="211"/>
      <c r="Y43" s="211"/>
      <c r="Z43" s="211"/>
      <c r="AA43" s="211"/>
      <c r="AB43" s="211"/>
      <c r="AC43" s="211"/>
      <c r="AD43" s="211"/>
      <c r="AE43" s="211"/>
      <c r="AF43" s="211"/>
      <c r="AG43" s="211"/>
      <c r="AH43" s="211"/>
      <c r="AI43" s="211"/>
      <c r="AJ43" s="211"/>
      <c r="AK43" s="211"/>
      <c r="AL43" s="211"/>
      <c r="AM43" s="211"/>
      <c r="AN43" s="211"/>
      <c r="AO43" s="211"/>
      <c r="AP43" s="211"/>
      <c r="AQ43" s="211"/>
      <c r="AR43" s="211"/>
      <c r="AS43" s="211"/>
      <c r="AT43" s="211"/>
      <c r="AU43" s="211"/>
      <c r="AV43" s="211"/>
      <c r="AW43" s="211"/>
      <c r="AX43" s="211"/>
      <c r="AY43" s="211"/>
      <c r="AZ43" s="211"/>
      <c r="BA43" s="211"/>
      <c r="BB43" s="211"/>
      <c r="BC43" s="211"/>
      <c r="BD43" s="211"/>
      <c r="BE43" s="211"/>
      <c r="BF43" s="211"/>
      <c r="BG43" s="211"/>
      <c r="BH43" s="211"/>
      <c r="BI43" s="211"/>
      <c r="BJ43" s="211"/>
      <c r="BK43" s="211"/>
      <c r="BL43" s="211"/>
      <c r="BM43" s="211"/>
      <c r="BN43" s="211"/>
      <c r="BO43" s="211"/>
      <c r="BP43" s="211"/>
      <c r="BQ43" s="211"/>
      <c r="BR43" s="211"/>
      <c r="BS43" s="211"/>
      <c r="BT43" s="211"/>
      <c r="BU43" s="211"/>
      <c r="BV43" s="211"/>
      <c r="BW43" s="211"/>
      <c r="BX43" s="211"/>
      <c r="BY43" s="211"/>
      <c r="BZ43" s="211"/>
      <c r="CA43" s="211"/>
      <c r="CB43" s="211"/>
      <c r="CC43" s="211"/>
      <c r="CD43" s="211"/>
      <c r="CE43" s="211"/>
      <c r="CF43" s="211"/>
      <c r="CG43" s="211"/>
      <c r="CH43" s="211"/>
      <c r="CI43" s="211"/>
      <c r="CJ43" s="211"/>
      <c r="CK43" s="211"/>
      <c r="CL43" s="211"/>
      <c r="CM43" s="211"/>
      <c r="CN43" s="211"/>
      <c r="CO43" s="211"/>
      <c r="CP43" s="211"/>
      <c r="CQ43" s="211"/>
      <c r="CR43" s="211"/>
      <c r="CS43" s="211"/>
      <c r="CT43" s="211"/>
      <c r="CU43" s="211"/>
      <c r="CV43" s="211"/>
      <c r="CW43" s="211"/>
      <c r="CX43" s="211"/>
      <c r="CY43" s="211"/>
      <c r="CZ43" s="211"/>
      <c r="DA43" s="211"/>
      <c r="DB43" s="211"/>
      <c r="DC43" s="211"/>
      <c r="DD43" s="211"/>
      <c r="DE43" s="211"/>
      <c r="DF43" s="211"/>
      <c r="DG43" s="211"/>
      <c r="DH43" s="211"/>
      <c r="DI43" s="211"/>
      <c r="DJ43" s="211"/>
      <c r="DK43" s="211"/>
      <c r="DL43" s="211"/>
      <c r="DM43" s="211"/>
      <c r="DN43" s="211"/>
      <c r="DO43" s="211"/>
      <c r="DP43" s="211"/>
      <c r="DQ43" s="211"/>
      <c r="DR43" s="211"/>
      <c r="DS43" s="211"/>
      <c r="DT43" s="211"/>
      <c r="DU43" s="211"/>
      <c r="DV43" s="211"/>
      <c r="DW43" s="211"/>
      <c r="DX43" s="211"/>
      <c r="DY43" s="211"/>
      <c r="DZ43" s="211"/>
      <c r="EA43" s="211"/>
      <c r="EB43" s="211"/>
      <c r="EC43" s="211"/>
      <c r="ED43" s="211"/>
      <c r="EE43" s="211"/>
      <c r="EF43" s="211"/>
      <c r="EG43" s="211"/>
      <c r="EH43" s="211"/>
      <c r="EI43" s="211"/>
      <c r="EJ43" s="211"/>
      <c r="EK43" s="211"/>
      <c r="EL43" s="211"/>
      <c r="EM43" s="211"/>
      <c r="EN43" s="211"/>
      <c r="EO43" s="211"/>
      <c r="EP43" s="211"/>
      <c r="EQ43" s="211"/>
      <c r="ER43" s="211"/>
      <c r="ES43" s="211"/>
      <c r="ET43" s="211"/>
      <c r="EU43" s="211"/>
      <c r="EV43" s="211"/>
      <c r="EW43" s="211"/>
      <c r="EX43" s="211"/>
      <c r="EY43" s="211"/>
      <c r="EZ43" s="211"/>
      <c r="FA43" s="211"/>
      <c r="FB43" s="211"/>
      <c r="FC43" s="211"/>
      <c r="FD43" s="211"/>
      <c r="FE43" s="211"/>
      <c r="FF43" s="211"/>
      <c r="FG43" s="211"/>
      <c r="FH43" s="211"/>
      <c r="FI43" s="211"/>
      <c r="FJ43" s="211"/>
      <c r="FK43" s="211"/>
      <c r="FL43" s="211"/>
      <c r="FM43" s="211"/>
      <c r="FN43" s="211"/>
      <c r="FO43" s="211"/>
      <c r="FP43" s="211"/>
      <c r="FQ43" s="211"/>
      <c r="FR43" s="211"/>
      <c r="FS43" s="211"/>
      <c r="FT43" s="211"/>
      <c r="FU43" s="211"/>
      <c r="FV43" s="211"/>
      <c r="FW43" s="211"/>
      <c r="FX43" s="211"/>
      <c r="FY43" s="211"/>
      <c r="FZ43" s="211"/>
      <c r="GA43" s="211"/>
      <c r="GB43" s="211"/>
      <c r="GC43" s="211"/>
      <c r="GD43" s="211"/>
      <c r="GE43" s="211"/>
      <c r="GF43" s="211"/>
      <c r="GG43" s="211"/>
      <c r="GH43" s="211"/>
      <c r="GI43" s="211"/>
      <c r="GJ43" s="211"/>
      <c r="GK43" s="211"/>
      <c r="GL43" s="211"/>
      <c r="GM43" s="211"/>
      <c r="GN43" s="211"/>
      <c r="GO43" s="211"/>
      <c r="GP43" s="211"/>
      <c r="GQ43" s="211"/>
      <c r="GR43" s="211"/>
      <c r="GS43" s="211"/>
      <c r="GT43" s="211"/>
      <c r="GU43" s="211"/>
      <c r="GV43" s="211"/>
      <c r="GW43" s="211"/>
      <c r="GX43" s="211"/>
      <c r="GY43" s="211"/>
      <c r="GZ43" s="211"/>
      <c r="HA43" s="211"/>
      <c r="HB43" s="211"/>
      <c r="HC43" s="211"/>
      <c r="HD43" s="211"/>
      <c r="HE43" s="211"/>
      <c r="HF43" s="211"/>
      <c r="HG43" s="211"/>
      <c r="HH43" s="211"/>
      <c r="HI43" s="211"/>
      <c r="HJ43" s="211"/>
      <c r="HK43" s="211"/>
      <c r="HL43" s="211"/>
      <c r="HM43" s="211"/>
      <c r="HN43" s="211"/>
      <c r="HO43" s="211"/>
      <c r="HP43" s="211"/>
      <c r="HQ43" s="211"/>
      <c r="HR43" s="211"/>
      <c r="HS43" s="211"/>
      <c r="HT43" s="211"/>
      <c r="HU43" s="211"/>
      <c r="HV43" s="211"/>
      <c r="HW43" s="211"/>
      <c r="HX43" s="211"/>
      <c r="HY43" s="211"/>
      <c r="HZ43" s="211"/>
      <c r="IA43" s="211"/>
      <c r="IB43" s="211"/>
      <c r="IC43" s="211"/>
      <c r="ID43" s="211"/>
      <c r="IE43" s="211"/>
      <c r="IF43" s="211"/>
      <c r="IG43" s="211"/>
      <c r="IH43" s="211"/>
      <c r="II43" s="211"/>
      <c r="IJ43" s="211"/>
      <c r="IK43" s="211"/>
      <c r="IL43" s="211"/>
      <c r="IM43" s="211"/>
      <c r="IN43" s="211"/>
      <c r="IO43" s="211"/>
      <c r="IP43" s="211"/>
      <c r="IQ43" s="211"/>
      <c r="IR43" s="211"/>
      <c r="IS43" s="211"/>
      <c r="IT43" s="211"/>
      <c r="IU43" s="211"/>
      <c r="IV43" s="211"/>
    </row>
    <row r="44" spans="1:256" s="231" customFormat="1" ht="12" customHeight="1">
      <c r="A44" s="534" t="s">
        <v>1450</v>
      </c>
      <c r="B44" s="534"/>
      <c r="C44" s="534"/>
      <c r="D44" s="534"/>
      <c r="E44" s="534"/>
      <c r="F44" s="534"/>
      <c r="G44" s="534"/>
      <c r="H44" s="534"/>
      <c r="I44" s="534"/>
      <c r="J44" s="534"/>
      <c r="K44" s="534"/>
      <c r="L44" s="534"/>
      <c r="M44" s="534"/>
      <c r="N44" s="534"/>
      <c r="O44" s="534"/>
      <c r="P44" s="534"/>
      <c r="Q44" s="534"/>
      <c r="R44" s="534"/>
      <c r="S44" s="534"/>
      <c r="T44" s="534"/>
      <c r="U44" s="230"/>
      <c r="V44" s="230"/>
      <c r="W44" s="230"/>
      <c r="X44" s="230"/>
      <c r="Y44" s="230"/>
      <c r="Z44" s="230"/>
      <c r="AA44" s="230"/>
      <c r="AB44" s="230"/>
      <c r="AC44" s="230"/>
      <c r="AD44" s="230"/>
      <c r="AE44" s="230"/>
      <c r="AF44" s="230"/>
      <c r="AG44" s="230"/>
      <c r="AH44" s="230"/>
      <c r="AI44" s="230"/>
      <c r="AJ44" s="230"/>
      <c r="AK44" s="230"/>
      <c r="AL44" s="230"/>
      <c r="AM44" s="230"/>
      <c r="AN44" s="230"/>
      <c r="AO44" s="230"/>
      <c r="AP44" s="230"/>
      <c r="AQ44" s="230"/>
      <c r="AR44" s="230"/>
      <c r="AS44" s="230"/>
      <c r="AT44" s="230"/>
      <c r="AU44" s="230"/>
      <c r="AV44" s="230"/>
      <c r="AW44" s="230"/>
      <c r="AX44" s="230"/>
      <c r="AY44" s="230"/>
      <c r="AZ44" s="230"/>
      <c r="BA44" s="230"/>
      <c r="BB44" s="230"/>
      <c r="BC44" s="230"/>
      <c r="BD44" s="230"/>
      <c r="BE44" s="230"/>
      <c r="BF44" s="230"/>
      <c r="BG44" s="230"/>
      <c r="BH44" s="230"/>
      <c r="BI44" s="230"/>
      <c r="BJ44" s="230"/>
      <c r="BK44" s="230"/>
      <c r="BL44" s="230"/>
      <c r="BM44" s="230"/>
      <c r="BN44" s="230"/>
      <c r="BO44" s="230"/>
      <c r="BP44" s="230"/>
      <c r="BQ44" s="230"/>
      <c r="BR44" s="230"/>
      <c r="BS44" s="230"/>
      <c r="BT44" s="230"/>
      <c r="BU44" s="230"/>
      <c r="BV44" s="230"/>
      <c r="BW44" s="230"/>
      <c r="BX44" s="230"/>
      <c r="BY44" s="230"/>
      <c r="BZ44" s="230"/>
      <c r="CA44" s="230"/>
      <c r="CB44" s="230"/>
      <c r="CC44" s="230"/>
      <c r="CD44" s="230"/>
      <c r="CE44" s="230"/>
      <c r="CF44" s="230"/>
      <c r="CG44" s="230"/>
      <c r="CH44" s="230"/>
      <c r="CI44" s="230"/>
      <c r="CJ44" s="230"/>
      <c r="CK44" s="230"/>
      <c r="CL44" s="230"/>
      <c r="CM44" s="230"/>
      <c r="CN44" s="230"/>
      <c r="CO44" s="230"/>
      <c r="CP44" s="230"/>
      <c r="CQ44" s="230"/>
      <c r="CR44" s="230"/>
      <c r="CS44" s="230"/>
      <c r="CT44" s="230"/>
      <c r="CU44" s="230"/>
      <c r="CV44" s="230"/>
      <c r="CW44" s="230"/>
      <c r="CX44" s="230"/>
      <c r="CY44" s="230"/>
      <c r="CZ44" s="230"/>
      <c r="DA44" s="230"/>
      <c r="DB44" s="230"/>
      <c r="DC44" s="230"/>
      <c r="DD44" s="230"/>
      <c r="DE44" s="230"/>
      <c r="DF44" s="230"/>
      <c r="DG44" s="230"/>
      <c r="DH44" s="230"/>
      <c r="DI44" s="230"/>
      <c r="DJ44" s="230"/>
      <c r="DK44" s="230"/>
      <c r="DL44" s="230"/>
      <c r="DM44" s="230"/>
      <c r="DN44" s="230"/>
      <c r="DO44" s="230"/>
      <c r="DP44" s="230"/>
      <c r="DQ44" s="230"/>
      <c r="DR44" s="230"/>
      <c r="DS44" s="230"/>
      <c r="DT44" s="230"/>
      <c r="DU44" s="230"/>
      <c r="DV44" s="230"/>
      <c r="DW44" s="230"/>
      <c r="DX44" s="230"/>
      <c r="DY44" s="230"/>
      <c r="DZ44" s="230"/>
      <c r="EA44" s="230"/>
      <c r="EB44" s="230"/>
      <c r="EC44" s="230"/>
      <c r="ED44" s="230"/>
      <c r="EE44" s="230"/>
      <c r="EF44" s="230"/>
      <c r="EG44" s="230"/>
      <c r="EH44" s="230"/>
      <c r="EI44" s="230"/>
      <c r="EJ44" s="230"/>
      <c r="EK44" s="230"/>
      <c r="EL44" s="230"/>
      <c r="EM44" s="230"/>
      <c r="EN44" s="230"/>
      <c r="EO44" s="230"/>
      <c r="EP44" s="230"/>
      <c r="EQ44" s="230"/>
      <c r="ER44" s="230"/>
      <c r="ES44" s="230"/>
      <c r="ET44" s="230"/>
      <c r="EU44" s="230"/>
      <c r="EV44" s="230"/>
      <c r="EW44" s="230"/>
      <c r="EX44" s="230"/>
      <c r="EY44" s="230"/>
      <c r="EZ44" s="230"/>
      <c r="FA44" s="230"/>
      <c r="FB44" s="230"/>
      <c r="FC44" s="230"/>
      <c r="FD44" s="230"/>
      <c r="FE44" s="230"/>
      <c r="FF44" s="230"/>
      <c r="FG44" s="230"/>
      <c r="FH44" s="230"/>
      <c r="FI44" s="230"/>
      <c r="FJ44" s="230"/>
      <c r="FK44" s="230"/>
      <c r="FL44" s="230"/>
      <c r="FM44" s="230"/>
      <c r="FN44" s="230"/>
      <c r="FO44" s="230"/>
      <c r="FP44" s="230"/>
      <c r="FQ44" s="230"/>
      <c r="FR44" s="230"/>
      <c r="FS44" s="230"/>
      <c r="FT44" s="230"/>
      <c r="FU44" s="230"/>
      <c r="FV44" s="230"/>
      <c r="FW44" s="230"/>
      <c r="FX44" s="230"/>
      <c r="FY44" s="230"/>
      <c r="FZ44" s="230"/>
      <c r="GA44" s="230"/>
      <c r="GB44" s="230"/>
      <c r="GC44" s="230"/>
      <c r="GD44" s="230"/>
      <c r="GE44" s="230"/>
      <c r="GF44" s="230"/>
      <c r="GG44" s="230"/>
      <c r="GH44" s="230"/>
      <c r="GI44" s="230"/>
      <c r="GJ44" s="230"/>
      <c r="GK44" s="230"/>
      <c r="GL44" s="230"/>
      <c r="GM44" s="230"/>
      <c r="GN44" s="230"/>
      <c r="GO44" s="230"/>
      <c r="GP44" s="230"/>
      <c r="GQ44" s="230"/>
      <c r="GR44" s="230"/>
      <c r="GS44" s="230"/>
      <c r="GT44" s="230"/>
      <c r="GU44" s="230"/>
      <c r="GV44" s="230"/>
      <c r="GW44" s="230"/>
      <c r="GX44" s="230"/>
      <c r="GY44" s="230"/>
      <c r="GZ44" s="230"/>
      <c r="HA44" s="230"/>
      <c r="HB44" s="230"/>
      <c r="HC44" s="230"/>
      <c r="HD44" s="230"/>
      <c r="HE44" s="230"/>
      <c r="HF44" s="230"/>
      <c r="HG44" s="230"/>
      <c r="HH44" s="230"/>
      <c r="HI44" s="230"/>
      <c r="HJ44" s="230"/>
      <c r="HK44" s="230"/>
      <c r="HL44" s="230"/>
      <c r="HM44" s="230"/>
      <c r="HN44" s="230"/>
      <c r="HO44" s="230"/>
      <c r="HP44" s="230"/>
      <c r="HQ44" s="230"/>
      <c r="HR44" s="230"/>
      <c r="HS44" s="230"/>
      <c r="HT44" s="230"/>
      <c r="HU44" s="230"/>
      <c r="HV44" s="230"/>
      <c r="HW44" s="230"/>
      <c r="HX44" s="230"/>
      <c r="HY44" s="230"/>
      <c r="HZ44" s="230"/>
      <c r="IA44" s="230"/>
      <c r="IB44" s="230"/>
      <c r="IC44" s="230"/>
      <c r="ID44" s="230"/>
      <c r="IE44" s="230"/>
      <c r="IF44" s="230"/>
      <c r="IG44" s="230"/>
      <c r="IH44" s="230"/>
      <c r="II44" s="230"/>
      <c r="IJ44" s="230"/>
      <c r="IK44" s="230"/>
      <c r="IL44" s="230"/>
      <c r="IM44" s="230"/>
      <c r="IN44" s="230"/>
      <c r="IO44" s="230"/>
      <c r="IP44" s="230"/>
      <c r="IQ44" s="230"/>
      <c r="IR44" s="230"/>
      <c r="IS44" s="230"/>
      <c r="IT44" s="230"/>
      <c r="IU44" s="230"/>
      <c r="IV44" s="230"/>
    </row>
    <row r="45" spans="1:256" s="231" customFormat="1" ht="12" customHeight="1"/>
    <row r="46" spans="1:256" s="231" customFormat="1" ht="12" customHeight="1">
      <c r="A46" s="231" t="s">
        <v>1451</v>
      </c>
      <c r="B46" s="231" t="s">
        <v>1452</v>
      </c>
    </row>
    <row r="47" spans="1:256" s="231" customFormat="1" ht="12" customHeight="1">
      <c r="B47" s="231" t="s">
        <v>1453</v>
      </c>
      <c r="I47" s="231" t="s">
        <v>1454</v>
      </c>
    </row>
    <row r="48" spans="1:256" s="231" customFormat="1" ht="12" customHeight="1">
      <c r="B48" s="231" t="s">
        <v>1455</v>
      </c>
      <c r="I48" s="231" t="s">
        <v>1456</v>
      </c>
    </row>
    <row r="49" spans="2:9" s="231" customFormat="1" ht="12" customHeight="1">
      <c r="B49" s="231" t="s">
        <v>1457</v>
      </c>
      <c r="I49" s="231" t="s">
        <v>1458</v>
      </c>
    </row>
    <row r="50" spans="2:9" s="231" customFormat="1" ht="12" customHeight="1">
      <c r="B50" s="231" t="s">
        <v>1459</v>
      </c>
      <c r="I50" s="231" t="s">
        <v>1460</v>
      </c>
    </row>
    <row r="51" spans="2:9" s="231" customFormat="1" ht="12" customHeight="1">
      <c r="B51" s="231" t="s">
        <v>1461</v>
      </c>
      <c r="I51" s="231" t="s">
        <v>1462</v>
      </c>
    </row>
    <row r="52" spans="2:9" s="231" customFormat="1" ht="12" customHeight="1">
      <c r="B52" s="231" t="s">
        <v>1463</v>
      </c>
      <c r="I52" s="231" t="s">
        <v>1464</v>
      </c>
    </row>
    <row r="53" spans="2:9" s="231" customFormat="1" ht="12" customHeight="1">
      <c r="B53" s="231" t="s">
        <v>1465</v>
      </c>
    </row>
    <row r="54" spans="2:9" s="231" customFormat="1" ht="12" customHeight="1">
      <c r="B54" s="231" t="s">
        <v>1466</v>
      </c>
    </row>
    <row r="55" spans="2:9" s="231" customFormat="1" ht="12" customHeight="1">
      <c r="B55" s="231" t="s">
        <v>1467</v>
      </c>
    </row>
    <row r="56" spans="2:9" s="231" customFormat="1" ht="13.9" customHeight="1"/>
  </sheetData>
  <mergeCells count="57">
    <mergeCell ref="S3:S4"/>
    <mergeCell ref="A1:U1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M17:M18"/>
    <mergeCell ref="B17:B18"/>
    <mergeCell ref="C17:C18"/>
    <mergeCell ref="D17:D18"/>
    <mergeCell ref="E17:E18"/>
    <mergeCell ref="F17:F18"/>
    <mergeCell ref="G17:G18"/>
    <mergeCell ref="H17:H18"/>
    <mergeCell ref="I17:I18"/>
    <mergeCell ref="J17:J18"/>
    <mergeCell ref="K17:K18"/>
    <mergeCell ref="L17:L18"/>
    <mergeCell ref="T17:T18"/>
    <mergeCell ref="U17:U18"/>
    <mergeCell ref="B31:B32"/>
    <mergeCell ref="C31:C32"/>
    <mergeCell ref="D31:D32"/>
    <mergeCell ref="E31:E32"/>
    <mergeCell ref="F31:F32"/>
    <mergeCell ref="G31:G32"/>
    <mergeCell ref="H31:H32"/>
    <mergeCell ref="I31:I32"/>
    <mergeCell ref="N17:N18"/>
    <mergeCell ref="O17:O18"/>
    <mergeCell ref="P17:P18"/>
    <mergeCell ref="Q17:Q18"/>
    <mergeCell ref="R17:R18"/>
    <mergeCell ref="S17:S18"/>
    <mergeCell ref="U31:U32"/>
    <mergeCell ref="J31:J32"/>
    <mergeCell ref="K31:K32"/>
    <mergeCell ref="L31:L32"/>
    <mergeCell ref="M31:M32"/>
    <mergeCell ref="N31:N32"/>
    <mergeCell ref="O31:O32"/>
    <mergeCell ref="A44:T44"/>
    <mergeCell ref="P31:P32"/>
    <mergeCell ref="Q31:Q32"/>
    <mergeCell ref="R31:R32"/>
    <mergeCell ref="S31:S32"/>
    <mergeCell ref="T31:T32"/>
  </mergeCells>
  <phoneticPr fontId="6" type="noConversion"/>
  <printOptions horizontalCentered="1"/>
  <pageMargins left="0.59055118110236227" right="0.39370078740157483" top="0.39370078740157483" bottom="0.39370078740157483" header="0.31496062992125984" footer="0.31496062992125984"/>
  <pageSetup paperSize="9" scale="74" fitToHeight="0" orientation="landscape" horizontalDpi="4294967293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1:DM35"/>
  <sheetViews>
    <sheetView showGridLines="0" view="pageBreakPreview" zoomScale="85" zoomScaleNormal="100" zoomScaleSheetLayoutView="85" workbookViewId="0">
      <pane ySplit="4" topLeftCell="A5" activePane="bottomLeft" state="frozen"/>
      <selection activeCell="B8" sqref="B8:D8"/>
      <selection pane="bottomLeft" activeCell="A3" sqref="A3:A4"/>
    </sheetView>
  </sheetViews>
  <sheetFormatPr defaultColWidth="8.85546875" defaultRowHeight="18" customHeight="1"/>
  <cols>
    <col min="1" max="1" width="17.140625" style="168" customWidth="1"/>
    <col min="2" max="2" width="29.7109375" style="44" customWidth="1"/>
    <col min="3" max="3" width="21.85546875" style="44" customWidth="1"/>
    <col min="4" max="4" width="7.85546875" style="44" customWidth="1"/>
    <col min="5" max="5" width="6.28515625" style="44" customWidth="1"/>
    <col min="6" max="9" width="15.5703125" style="44" customWidth="1"/>
    <col min="10" max="10" width="17.140625" style="44" customWidth="1"/>
    <col min="11" max="106" width="9.140625" style="44" customWidth="1"/>
    <col min="107" max="108" width="0" style="44" hidden="1" customWidth="1"/>
    <col min="109" max="16384" width="8.85546875" style="44"/>
  </cols>
  <sheetData>
    <row r="1" spans="1:117" ht="26.1" customHeight="1">
      <c r="A1" s="539" t="s">
        <v>99</v>
      </c>
      <c r="B1" s="539"/>
      <c r="C1" s="539"/>
      <c r="D1" s="539"/>
      <c r="E1" s="539"/>
      <c r="F1" s="539"/>
      <c r="G1" s="539"/>
      <c r="H1" s="539"/>
      <c r="I1" s="539"/>
      <c r="J1" s="539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>
        <v>5</v>
      </c>
      <c r="DF1" s="43"/>
      <c r="DG1" s="43"/>
      <c r="DH1" s="43"/>
      <c r="DI1" s="43"/>
      <c r="DJ1" s="43"/>
      <c r="DK1" s="43"/>
      <c r="DL1" s="43"/>
      <c r="DM1" s="43"/>
    </row>
    <row r="2" spans="1:117" ht="18" customHeight="1" thickBot="1">
      <c r="A2" s="54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 t="s">
        <v>218</v>
      </c>
      <c r="DF2" s="43"/>
      <c r="DG2" s="43"/>
      <c r="DH2" s="43"/>
      <c r="DI2" s="43"/>
      <c r="DJ2" s="43"/>
      <c r="DK2" s="43"/>
      <c r="DL2" s="43"/>
      <c r="DM2" s="43"/>
    </row>
    <row r="3" spans="1:117" ht="18" customHeight="1">
      <c r="A3" s="540" t="s">
        <v>432</v>
      </c>
      <c r="B3" s="542" t="s">
        <v>42</v>
      </c>
      <c r="C3" s="542" t="s">
        <v>265</v>
      </c>
      <c r="D3" s="542" t="s">
        <v>151</v>
      </c>
      <c r="E3" s="542" t="s">
        <v>272</v>
      </c>
      <c r="F3" s="542" t="s">
        <v>72</v>
      </c>
      <c r="G3" s="542" t="s">
        <v>197</v>
      </c>
      <c r="H3" s="542" t="s">
        <v>206</v>
      </c>
      <c r="I3" s="542" t="s">
        <v>96</v>
      </c>
      <c r="J3" s="544" t="s">
        <v>120</v>
      </c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>
        <v>133</v>
      </c>
      <c r="DF3" s="43"/>
      <c r="DG3" s="43"/>
      <c r="DH3" s="43"/>
      <c r="DI3" s="43"/>
      <c r="DJ3" s="43"/>
      <c r="DK3" s="43"/>
      <c r="DL3" s="43"/>
      <c r="DM3" s="43"/>
    </row>
    <row r="4" spans="1:117" ht="18" customHeight="1">
      <c r="A4" s="541"/>
      <c r="B4" s="543"/>
      <c r="C4" s="543"/>
      <c r="D4" s="543"/>
      <c r="E4" s="543"/>
      <c r="F4" s="543"/>
      <c r="G4" s="543"/>
      <c r="H4" s="543"/>
      <c r="I4" s="543"/>
      <c r="J4" s="545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 t="s">
        <v>228</v>
      </c>
      <c r="DF4" s="43"/>
      <c r="DG4" s="43"/>
      <c r="DH4" s="43"/>
      <c r="DI4" s="43"/>
      <c r="DJ4" s="43"/>
      <c r="DK4" s="43"/>
      <c r="DL4" s="43"/>
      <c r="DM4" s="43"/>
    </row>
    <row r="5" spans="1:117" ht="18" customHeight="1">
      <c r="A5" s="76" t="s">
        <v>1563</v>
      </c>
      <c r="B5" s="77" t="s">
        <v>176</v>
      </c>
      <c r="C5" s="78" t="s">
        <v>1489</v>
      </c>
      <c r="D5" s="77">
        <v>1</v>
      </c>
      <c r="E5" s="78" t="s">
        <v>139</v>
      </c>
      <c r="F5" s="79" t="str">
        <f>단가산출!CX80</f>
        <v>0</v>
      </c>
      <c r="G5" s="79" t="str">
        <f>단가산출!CY80</f>
        <v>0</v>
      </c>
      <c r="H5" s="79" t="str">
        <f>단가산출!CZ80</f>
        <v>20,537</v>
      </c>
      <c r="I5" s="79">
        <f>F5+G5+H5</f>
        <v>20537</v>
      </c>
      <c r="J5" s="80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 t="s">
        <v>73</v>
      </c>
      <c r="DD5" s="43"/>
      <c r="DE5" s="43"/>
      <c r="DF5" s="43"/>
      <c r="DG5" s="43"/>
      <c r="DH5" s="43"/>
      <c r="DI5" s="43"/>
      <c r="DJ5" s="43"/>
      <c r="DK5" s="43"/>
      <c r="DL5" s="43"/>
      <c r="DM5" s="43"/>
    </row>
    <row r="6" spans="1:117" ht="18" customHeight="1">
      <c r="A6" s="76"/>
      <c r="B6" s="77"/>
      <c r="C6" s="78"/>
      <c r="D6" s="77"/>
      <c r="E6" s="78"/>
      <c r="F6" s="79"/>
      <c r="G6" s="79"/>
      <c r="H6" s="79"/>
      <c r="I6" s="79"/>
      <c r="J6" s="80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 t="s">
        <v>152</v>
      </c>
      <c r="DD6" s="43"/>
      <c r="DE6" s="43"/>
      <c r="DF6" s="43"/>
      <c r="DG6" s="43"/>
      <c r="DH6" s="43"/>
      <c r="DI6" s="43"/>
      <c r="DJ6" s="43"/>
      <c r="DK6" s="43"/>
      <c r="DL6" s="43"/>
      <c r="DM6" s="43"/>
    </row>
    <row r="7" spans="1:117" ht="18" customHeight="1">
      <c r="A7" s="76"/>
      <c r="B7" s="77"/>
      <c r="C7" s="78"/>
      <c r="D7" s="77"/>
      <c r="E7" s="78"/>
      <c r="F7" s="79"/>
      <c r="G7" s="79"/>
      <c r="H7" s="79"/>
      <c r="I7" s="79"/>
      <c r="J7" s="80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 t="s">
        <v>254</v>
      </c>
      <c r="DD7" s="43"/>
      <c r="DE7" s="43"/>
      <c r="DF7" s="43"/>
      <c r="DG7" s="43"/>
      <c r="DH7" s="43"/>
      <c r="DI7" s="43"/>
      <c r="DJ7" s="43"/>
      <c r="DK7" s="43"/>
      <c r="DL7" s="43"/>
      <c r="DM7" s="43"/>
    </row>
    <row r="8" spans="1:117" ht="18" customHeight="1">
      <c r="A8" s="76"/>
      <c r="B8" s="77"/>
      <c r="C8" s="78"/>
      <c r="D8" s="77"/>
      <c r="E8" s="78"/>
      <c r="F8" s="79"/>
      <c r="G8" s="79"/>
      <c r="H8" s="79"/>
      <c r="I8" s="79"/>
      <c r="J8" s="80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 t="s">
        <v>203</v>
      </c>
      <c r="DD8" s="43"/>
      <c r="DE8" s="43"/>
      <c r="DF8" s="43"/>
      <c r="DG8" s="43"/>
      <c r="DH8" s="43"/>
      <c r="DI8" s="43"/>
      <c r="DJ8" s="43"/>
      <c r="DK8" s="43"/>
      <c r="DL8" s="43"/>
      <c r="DM8" s="43"/>
    </row>
    <row r="9" spans="1:117" ht="18" customHeight="1">
      <c r="A9" s="76"/>
      <c r="B9" s="77"/>
      <c r="C9" s="78"/>
      <c r="D9" s="77"/>
      <c r="E9" s="78"/>
      <c r="F9" s="79"/>
      <c r="G9" s="79"/>
      <c r="H9" s="79"/>
      <c r="I9" s="79"/>
      <c r="J9" s="80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 t="s">
        <v>244</v>
      </c>
      <c r="DD9" s="43"/>
      <c r="DE9" s="43"/>
      <c r="DF9" s="43"/>
      <c r="DG9" s="43"/>
      <c r="DH9" s="43"/>
      <c r="DI9" s="43"/>
      <c r="DJ9" s="43"/>
      <c r="DK9" s="43"/>
      <c r="DL9" s="43"/>
      <c r="DM9" s="43"/>
    </row>
    <row r="10" spans="1:117" ht="18" customHeight="1">
      <c r="A10" s="76"/>
      <c r="B10" s="77"/>
      <c r="C10" s="78"/>
      <c r="D10" s="77"/>
      <c r="E10" s="78"/>
      <c r="F10" s="79"/>
      <c r="G10" s="79"/>
      <c r="H10" s="79"/>
      <c r="I10" s="79"/>
      <c r="J10" s="80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 t="s">
        <v>172</v>
      </c>
      <c r="DD10" s="43"/>
      <c r="DE10" s="43"/>
      <c r="DF10" s="43"/>
      <c r="DG10" s="43"/>
      <c r="DH10" s="43"/>
      <c r="DI10" s="43"/>
      <c r="DJ10" s="43"/>
      <c r="DK10" s="43"/>
      <c r="DL10" s="43"/>
      <c r="DM10" s="43"/>
    </row>
    <row r="11" spans="1:117" ht="18" customHeight="1">
      <c r="A11" s="76"/>
      <c r="B11" s="77"/>
      <c r="C11" s="78"/>
      <c r="D11" s="77"/>
      <c r="E11" s="78"/>
      <c r="F11" s="79"/>
      <c r="G11" s="79"/>
      <c r="H11" s="79"/>
      <c r="I11" s="79"/>
      <c r="J11" s="80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 t="s">
        <v>251</v>
      </c>
      <c r="DD11" s="43"/>
      <c r="DE11" s="43"/>
      <c r="DF11" s="43"/>
      <c r="DG11" s="43"/>
      <c r="DH11" s="43"/>
      <c r="DI11" s="43"/>
      <c r="DJ11" s="43"/>
      <c r="DK11" s="43"/>
      <c r="DL11" s="43"/>
      <c r="DM11" s="43"/>
    </row>
    <row r="12" spans="1:117" ht="18" customHeight="1">
      <c r="A12" s="76"/>
      <c r="B12" s="77"/>
      <c r="C12" s="78"/>
      <c r="D12" s="77"/>
      <c r="E12" s="78"/>
      <c r="F12" s="79"/>
      <c r="G12" s="79"/>
      <c r="H12" s="79"/>
      <c r="I12" s="79"/>
      <c r="J12" s="80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 t="s">
        <v>190</v>
      </c>
      <c r="DD12" s="43"/>
      <c r="DE12" s="43"/>
      <c r="DF12" s="43"/>
      <c r="DG12" s="43"/>
      <c r="DH12" s="43"/>
      <c r="DI12" s="43"/>
      <c r="DJ12" s="43"/>
      <c r="DK12" s="43"/>
      <c r="DL12" s="43"/>
      <c r="DM12" s="43"/>
    </row>
    <row r="13" spans="1:117" ht="18" customHeight="1">
      <c r="A13" s="76"/>
      <c r="B13" s="77"/>
      <c r="C13" s="78"/>
      <c r="D13" s="77"/>
      <c r="E13" s="78"/>
      <c r="F13" s="79"/>
      <c r="G13" s="79"/>
      <c r="H13" s="79"/>
      <c r="I13" s="79"/>
      <c r="J13" s="80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 t="s">
        <v>105</v>
      </c>
      <c r="DD13" s="43"/>
      <c r="DE13" s="43"/>
      <c r="DF13" s="43"/>
      <c r="DG13" s="43"/>
      <c r="DH13" s="43"/>
      <c r="DI13" s="43"/>
      <c r="DJ13" s="43"/>
      <c r="DK13" s="43"/>
      <c r="DL13" s="43"/>
      <c r="DM13" s="43"/>
    </row>
    <row r="14" spans="1:117" ht="18" customHeight="1">
      <c r="A14" s="76"/>
      <c r="B14" s="77"/>
      <c r="C14" s="78"/>
      <c r="D14" s="77"/>
      <c r="E14" s="78"/>
      <c r="F14" s="79"/>
      <c r="G14" s="79"/>
      <c r="H14" s="79"/>
      <c r="I14" s="79"/>
      <c r="J14" s="80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 t="s">
        <v>182</v>
      </c>
      <c r="DD14" s="43"/>
      <c r="DE14" s="43"/>
      <c r="DF14" s="43"/>
      <c r="DG14" s="43"/>
      <c r="DH14" s="43"/>
      <c r="DI14" s="43"/>
      <c r="DJ14" s="43"/>
      <c r="DK14" s="43"/>
      <c r="DL14" s="43"/>
      <c r="DM14" s="43"/>
    </row>
    <row r="15" spans="1:117" ht="18" customHeight="1">
      <c r="A15" s="76"/>
      <c r="B15" s="77"/>
      <c r="C15" s="78"/>
      <c r="D15" s="77"/>
      <c r="E15" s="78"/>
      <c r="F15" s="79"/>
      <c r="G15" s="79"/>
      <c r="H15" s="79"/>
      <c r="I15" s="79"/>
      <c r="J15" s="80"/>
      <c r="K15" s="43"/>
      <c r="L15" s="43"/>
      <c r="M15" s="43"/>
      <c r="N15" s="43"/>
      <c r="O15" s="43"/>
      <c r="P15" s="43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 t="s">
        <v>250</v>
      </c>
      <c r="DD15" s="43"/>
      <c r="DE15" s="43"/>
      <c r="DF15" s="43"/>
      <c r="DG15" s="43"/>
      <c r="DH15" s="43"/>
      <c r="DI15" s="43"/>
      <c r="DJ15" s="43"/>
      <c r="DK15" s="43"/>
      <c r="DL15" s="43"/>
      <c r="DM15" s="43"/>
    </row>
    <row r="16" spans="1:117" ht="18" customHeight="1">
      <c r="A16" s="76"/>
      <c r="B16" s="77"/>
      <c r="C16" s="78"/>
      <c r="D16" s="77"/>
      <c r="E16" s="78"/>
      <c r="F16" s="79"/>
      <c r="G16" s="79"/>
      <c r="H16" s="79"/>
      <c r="I16" s="79"/>
      <c r="J16" s="80"/>
      <c r="K16" s="43"/>
      <c r="L16" s="43"/>
      <c r="M16" s="43"/>
      <c r="N16" s="43"/>
      <c r="O16" s="43"/>
      <c r="P16" s="43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 t="s">
        <v>34</v>
      </c>
      <c r="DD16" s="43"/>
      <c r="DE16" s="43"/>
      <c r="DF16" s="43"/>
      <c r="DG16" s="43"/>
      <c r="DH16" s="43"/>
      <c r="DI16" s="43"/>
      <c r="DJ16" s="43"/>
      <c r="DK16" s="43"/>
      <c r="DL16" s="43"/>
      <c r="DM16" s="43"/>
    </row>
    <row r="17" spans="1:117" ht="18" customHeight="1">
      <c r="A17" s="76"/>
      <c r="B17" s="77"/>
      <c r="C17" s="78"/>
      <c r="D17" s="77"/>
      <c r="E17" s="78"/>
      <c r="F17" s="79"/>
      <c r="G17" s="79"/>
      <c r="H17" s="79"/>
      <c r="I17" s="79"/>
      <c r="J17" s="80"/>
      <c r="K17" s="43"/>
      <c r="L17" s="43"/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 t="s">
        <v>102</v>
      </c>
      <c r="DD17" s="43"/>
      <c r="DE17" s="43"/>
      <c r="DF17" s="43"/>
      <c r="DG17" s="43"/>
      <c r="DH17" s="43"/>
      <c r="DI17" s="43"/>
      <c r="DJ17" s="43"/>
      <c r="DK17" s="43"/>
      <c r="DL17" s="43"/>
      <c r="DM17" s="43"/>
    </row>
    <row r="18" spans="1:117" ht="18" customHeight="1">
      <c r="A18" s="76"/>
      <c r="B18" s="77"/>
      <c r="C18" s="78"/>
      <c r="D18" s="77"/>
      <c r="E18" s="78"/>
      <c r="F18" s="79"/>
      <c r="G18" s="79"/>
      <c r="H18" s="79"/>
      <c r="I18" s="79"/>
      <c r="J18" s="80"/>
      <c r="K18" s="43"/>
      <c r="L18" s="43"/>
      <c r="M18" s="43"/>
      <c r="N18" s="43"/>
      <c r="O18" s="43"/>
      <c r="P18" s="43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 t="s">
        <v>187</v>
      </c>
      <c r="DD18" s="43"/>
      <c r="DE18" s="43"/>
      <c r="DF18" s="43"/>
      <c r="DG18" s="43"/>
      <c r="DH18" s="43"/>
      <c r="DI18" s="43"/>
      <c r="DJ18" s="43"/>
      <c r="DK18" s="43"/>
      <c r="DL18" s="43"/>
      <c r="DM18" s="43"/>
    </row>
    <row r="19" spans="1:117" ht="18" customHeight="1">
      <c r="A19" s="76"/>
      <c r="B19" s="77"/>
      <c r="C19" s="78"/>
      <c r="D19" s="77"/>
      <c r="E19" s="78"/>
      <c r="F19" s="79"/>
      <c r="G19" s="79"/>
      <c r="H19" s="79"/>
      <c r="I19" s="79"/>
      <c r="J19" s="80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 t="s">
        <v>253</v>
      </c>
      <c r="DD19" s="43"/>
      <c r="DE19" s="43"/>
      <c r="DF19" s="43"/>
      <c r="DG19" s="43"/>
      <c r="DH19" s="43"/>
      <c r="DI19" s="43"/>
      <c r="DJ19" s="43"/>
      <c r="DK19" s="43"/>
      <c r="DL19" s="43"/>
      <c r="DM19" s="43"/>
    </row>
    <row r="20" spans="1:117" ht="18" customHeight="1">
      <c r="A20" s="76"/>
      <c r="B20" s="77"/>
      <c r="C20" s="78"/>
      <c r="D20" s="77"/>
      <c r="E20" s="78"/>
      <c r="F20" s="79"/>
      <c r="G20" s="79"/>
      <c r="H20" s="79"/>
      <c r="I20" s="79"/>
      <c r="J20" s="80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 t="s">
        <v>253</v>
      </c>
      <c r="DD20" s="43"/>
      <c r="DE20" s="43"/>
      <c r="DF20" s="43"/>
      <c r="DG20" s="43"/>
      <c r="DH20" s="43"/>
      <c r="DI20" s="43"/>
      <c r="DJ20" s="43"/>
      <c r="DK20" s="43"/>
      <c r="DL20" s="43"/>
      <c r="DM20" s="43"/>
    </row>
    <row r="21" spans="1:117" ht="18" customHeight="1">
      <c r="A21" s="76"/>
      <c r="B21" s="77"/>
      <c r="C21" s="78"/>
      <c r="D21" s="77"/>
      <c r="E21" s="78"/>
      <c r="F21" s="79"/>
      <c r="G21" s="79"/>
      <c r="H21" s="79"/>
      <c r="I21" s="79"/>
      <c r="J21" s="80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 t="s">
        <v>253</v>
      </c>
      <c r="DD21" s="43"/>
      <c r="DE21" s="43"/>
      <c r="DF21" s="43"/>
      <c r="DG21" s="43"/>
      <c r="DH21" s="43"/>
      <c r="DI21" s="43"/>
      <c r="DJ21" s="43"/>
      <c r="DK21" s="43"/>
      <c r="DL21" s="43"/>
      <c r="DM21" s="43"/>
    </row>
    <row r="22" spans="1:117" ht="18" customHeight="1">
      <c r="A22" s="76"/>
      <c r="B22" s="77"/>
      <c r="C22" s="78"/>
      <c r="D22" s="77"/>
      <c r="E22" s="78"/>
      <c r="F22" s="79"/>
      <c r="G22" s="79"/>
      <c r="H22" s="79"/>
      <c r="I22" s="79"/>
      <c r="J22" s="80"/>
      <c r="K22" s="43"/>
      <c r="L22" s="43"/>
      <c r="M22" s="43"/>
      <c r="N22" s="43"/>
      <c r="O22" s="43"/>
      <c r="P22" s="43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 t="s">
        <v>253</v>
      </c>
      <c r="DD22" s="43"/>
      <c r="DE22" s="43"/>
      <c r="DF22" s="43"/>
      <c r="DG22" s="43"/>
      <c r="DH22" s="43"/>
      <c r="DI22" s="43"/>
      <c r="DJ22" s="43"/>
      <c r="DK22" s="43"/>
      <c r="DL22" s="43"/>
      <c r="DM22" s="43"/>
    </row>
    <row r="23" spans="1:117" ht="18" customHeight="1">
      <c r="A23" s="76"/>
      <c r="B23" s="77"/>
      <c r="C23" s="78"/>
      <c r="D23" s="77"/>
      <c r="E23" s="78"/>
      <c r="F23" s="79"/>
      <c r="G23" s="79"/>
      <c r="H23" s="79"/>
      <c r="I23" s="79"/>
      <c r="J23" s="80"/>
      <c r="K23" s="43"/>
      <c r="L23" s="43"/>
      <c r="M23" s="43"/>
      <c r="N23" s="43"/>
      <c r="O23" s="43"/>
      <c r="P23" s="43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 t="s">
        <v>253</v>
      </c>
      <c r="DD23" s="43"/>
      <c r="DE23" s="43"/>
      <c r="DF23" s="43"/>
      <c r="DG23" s="43"/>
      <c r="DH23" s="43"/>
      <c r="DI23" s="43"/>
      <c r="DJ23" s="43"/>
      <c r="DK23" s="43"/>
      <c r="DL23" s="43"/>
      <c r="DM23" s="43"/>
    </row>
    <row r="24" spans="1:117" ht="18" customHeight="1">
      <c r="A24" s="76"/>
      <c r="B24" s="77"/>
      <c r="C24" s="78"/>
      <c r="D24" s="77"/>
      <c r="E24" s="78"/>
      <c r="F24" s="79"/>
      <c r="G24" s="79"/>
      <c r="H24" s="79"/>
      <c r="I24" s="79"/>
      <c r="J24" s="80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 t="s">
        <v>253</v>
      </c>
      <c r="DD24" s="43"/>
      <c r="DE24" s="43"/>
      <c r="DF24" s="43"/>
      <c r="DG24" s="43"/>
      <c r="DH24" s="43"/>
      <c r="DI24" s="43"/>
      <c r="DJ24" s="43"/>
      <c r="DK24" s="43"/>
      <c r="DL24" s="43"/>
      <c r="DM24" s="43"/>
    </row>
    <row r="25" spans="1:117" ht="18" customHeight="1">
      <c r="A25" s="76"/>
      <c r="B25" s="77"/>
      <c r="C25" s="78"/>
      <c r="D25" s="77"/>
      <c r="E25" s="78"/>
      <c r="F25" s="79"/>
      <c r="G25" s="79"/>
      <c r="H25" s="79"/>
      <c r="I25" s="79"/>
      <c r="J25" s="80"/>
      <c r="K25" s="43"/>
      <c r="L25" s="43"/>
      <c r="M25" s="43"/>
      <c r="N25" s="43"/>
      <c r="O25" s="43"/>
      <c r="P25" s="43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 t="s">
        <v>253</v>
      </c>
      <c r="DD25" s="43"/>
      <c r="DE25" s="43"/>
      <c r="DF25" s="43"/>
      <c r="DG25" s="43"/>
      <c r="DH25" s="43"/>
      <c r="DI25" s="43"/>
      <c r="DJ25" s="43"/>
      <c r="DK25" s="43"/>
      <c r="DL25" s="43"/>
      <c r="DM25" s="43"/>
    </row>
    <row r="26" spans="1:117" ht="18" customHeight="1">
      <c r="A26" s="76"/>
      <c r="B26" s="77"/>
      <c r="C26" s="78"/>
      <c r="D26" s="77"/>
      <c r="E26" s="78"/>
      <c r="F26" s="79"/>
      <c r="G26" s="79"/>
      <c r="H26" s="79"/>
      <c r="I26" s="79"/>
      <c r="J26" s="80"/>
      <c r="K26" s="43"/>
      <c r="L26" s="43"/>
      <c r="M26" s="43"/>
      <c r="N26" s="43"/>
      <c r="O26" s="43"/>
      <c r="P26" s="43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 t="s">
        <v>253</v>
      </c>
      <c r="DD26" s="43"/>
      <c r="DE26" s="43"/>
      <c r="DF26" s="43"/>
      <c r="DG26" s="43"/>
      <c r="DH26" s="43"/>
      <c r="DI26" s="43"/>
      <c r="DJ26" s="43"/>
      <c r="DK26" s="43"/>
      <c r="DL26" s="43"/>
      <c r="DM26" s="43"/>
    </row>
    <row r="27" spans="1:117" ht="18" customHeight="1">
      <c r="A27" s="76"/>
      <c r="B27" s="77"/>
      <c r="C27" s="78"/>
      <c r="D27" s="77"/>
      <c r="E27" s="78"/>
      <c r="F27" s="79"/>
      <c r="G27" s="79"/>
      <c r="H27" s="79"/>
      <c r="I27" s="79"/>
      <c r="J27" s="80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3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3"/>
      <c r="DB27" s="43"/>
      <c r="DC27" s="43" t="s">
        <v>253</v>
      </c>
      <c r="DD27" s="43"/>
      <c r="DE27" s="43"/>
      <c r="DF27" s="43"/>
      <c r="DG27" s="43"/>
      <c r="DH27" s="43"/>
      <c r="DI27" s="43"/>
      <c r="DJ27" s="43"/>
      <c r="DK27" s="43"/>
      <c r="DL27" s="43"/>
      <c r="DM27" s="43"/>
    </row>
    <row r="28" spans="1:117" ht="18" customHeight="1">
      <c r="A28" s="76"/>
      <c r="B28" s="77"/>
      <c r="C28" s="78"/>
      <c r="D28" s="77"/>
      <c r="E28" s="78"/>
      <c r="F28" s="79"/>
      <c r="G28" s="79"/>
      <c r="H28" s="79"/>
      <c r="I28" s="79"/>
      <c r="J28" s="80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CH28" s="43"/>
      <c r="CI28" s="43"/>
      <c r="CJ28" s="43"/>
      <c r="CK28" s="43"/>
      <c r="CL28" s="43"/>
      <c r="CM28" s="43"/>
      <c r="CN28" s="43"/>
      <c r="CO28" s="43"/>
      <c r="CP28" s="43"/>
      <c r="CQ28" s="43"/>
      <c r="CR28" s="43"/>
      <c r="CS28" s="43"/>
      <c r="CT28" s="43"/>
      <c r="CU28" s="43"/>
      <c r="CV28" s="43"/>
      <c r="CW28" s="43"/>
      <c r="CX28" s="43"/>
      <c r="CY28" s="43"/>
      <c r="CZ28" s="43"/>
      <c r="DA28" s="43"/>
      <c r="DB28" s="43"/>
      <c r="DC28" s="43"/>
      <c r="DD28" s="43"/>
      <c r="DE28" s="43"/>
      <c r="DF28" s="43"/>
      <c r="DG28" s="43"/>
      <c r="DH28" s="43"/>
      <c r="DI28" s="43"/>
      <c r="DJ28" s="43"/>
      <c r="DK28" s="43"/>
      <c r="DL28" s="43"/>
      <c r="DM28" s="43"/>
    </row>
    <row r="29" spans="1:117" ht="18" customHeight="1">
      <c r="A29" s="76"/>
      <c r="B29" s="77"/>
      <c r="C29" s="78"/>
      <c r="D29" s="77"/>
      <c r="E29" s="78"/>
      <c r="F29" s="79"/>
      <c r="G29" s="79"/>
      <c r="H29" s="79"/>
      <c r="I29" s="79"/>
      <c r="J29" s="80"/>
      <c r="K29" s="43"/>
      <c r="L29" s="43"/>
      <c r="M29" s="43"/>
      <c r="N29" s="43"/>
      <c r="O29" s="43"/>
      <c r="P29" s="43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CH29" s="43"/>
      <c r="CI29" s="43"/>
      <c r="CJ29" s="43"/>
      <c r="CK29" s="43"/>
      <c r="CL29" s="43"/>
      <c r="CM29" s="43"/>
      <c r="CN29" s="43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3"/>
      <c r="DB29" s="43"/>
      <c r="DC29" s="43"/>
      <c r="DD29" s="43"/>
      <c r="DE29" s="43"/>
      <c r="DF29" s="43"/>
      <c r="DG29" s="43"/>
      <c r="DH29" s="43"/>
      <c r="DI29" s="43"/>
      <c r="DJ29" s="43"/>
      <c r="DK29" s="43"/>
      <c r="DL29" s="43"/>
      <c r="DM29" s="43"/>
    </row>
    <row r="30" spans="1:117" ht="18" customHeight="1">
      <c r="A30" s="76"/>
      <c r="B30" s="77"/>
      <c r="C30" s="78"/>
      <c r="D30" s="77"/>
      <c r="E30" s="78"/>
      <c r="F30" s="79"/>
      <c r="G30" s="79"/>
      <c r="H30" s="79"/>
      <c r="I30" s="79"/>
      <c r="J30" s="80"/>
      <c r="K30" s="43"/>
      <c r="L30" s="43"/>
      <c r="M30" s="43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/>
    </row>
    <row r="31" spans="1:117" ht="18" customHeight="1">
      <c r="A31" s="76"/>
      <c r="B31" s="77"/>
      <c r="C31" s="78"/>
      <c r="D31" s="77"/>
      <c r="E31" s="78"/>
      <c r="F31" s="79"/>
      <c r="G31" s="79"/>
      <c r="H31" s="79"/>
      <c r="I31" s="79"/>
      <c r="J31" s="80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</row>
    <row r="32" spans="1:117" ht="18" customHeight="1">
      <c r="A32" s="76"/>
      <c r="B32" s="77"/>
      <c r="C32" s="78"/>
      <c r="D32" s="77"/>
      <c r="E32" s="78"/>
      <c r="F32" s="79"/>
      <c r="G32" s="79"/>
      <c r="H32" s="79"/>
      <c r="I32" s="79"/>
      <c r="J32" s="80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/>
    </row>
    <row r="33" spans="1:117" ht="18" customHeight="1">
      <c r="A33" s="76"/>
      <c r="B33" s="77"/>
      <c r="C33" s="78"/>
      <c r="D33" s="77"/>
      <c r="E33" s="78"/>
      <c r="F33" s="79"/>
      <c r="G33" s="79"/>
      <c r="H33" s="79"/>
      <c r="I33" s="79"/>
      <c r="J33" s="80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</row>
    <row r="34" spans="1:117" ht="18" customHeight="1">
      <c r="A34" s="76"/>
      <c r="B34" s="77"/>
      <c r="C34" s="78"/>
      <c r="D34" s="77"/>
      <c r="E34" s="78"/>
      <c r="F34" s="201"/>
      <c r="G34" s="201"/>
      <c r="H34" s="201"/>
      <c r="I34" s="79"/>
      <c r="J34" s="202"/>
    </row>
    <row r="35" spans="1:117" ht="18" customHeight="1" thickBot="1">
      <c r="A35" s="203"/>
      <c r="B35" s="161"/>
      <c r="C35" s="130"/>
      <c r="D35" s="161"/>
      <c r="E35" s="130"/>
      <c r="F35" s="204"/>
      <c r="G35" s="204"/>
      <c r="H35" s="204"/>
      <c r="I35" s="174"/>
      <c r="J35" s="205"/>
    </row>
  </sheetData>
  <mergeCells count="11">
    <mergeCell ref="A1:J1"/>
    <mergeCell ref="A3:A4"/>
    <mergeCell ref="B3:B4"/>
    <mergeCell ref="C3:C4"/>
    <mergeCell ref="D3:D4"/>
    <mergeCell ref="E3:E4"/>
    <mergeCell ref="I3:I4"/>
    <mergeCell ref="F3:F4"/>
    <mergeCell ref="G3:G4"/>
    <mergeCell ref="H3:H4"/>
    <mergeCell ref="J3:J4"/>
  </mergeCells>
  <phoneticPr fontId="4" type="noConversion"/>
  <printOptions horizontalCentered="1"/>
  <pageMargins left="0.59055118110236227" right="0.59055118110236227" top="0.59055118110236227" bottom="0.59055118110236227" header="0.59055118110236227" footer="0.55118110236220474"/>
  <pageSetup paperSize="9" scale="84" fitToHeight="0" orientation="landscape" r:id="rId1"/>
  <headerFooter alignWithMargins="0"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pageSetUpPr fitToPage="1"/>
  </sheetPr>
  <dimension ref="A1:ET81"/>
  <sheetViews>
    <sheetView showGridLines="0" view="pageBreakPreview" zoomScaleNormal="100" zoomScaleSheetLayoutView="100" workbookViewId="0">
      <pane xSplit="101" ySplit="4" topLeftCell="CX5" activePane="bottomRight" state="frozen"/>
      <selection activeCell="B8" sqref="B8:D8"/>
      <selection pane="topRight" activeCell="B8" sqref="B8:D8"/>
      <selection pane="bottomLeft" activeCell="B8" sqref="B8:D8"/>
      <selection pane="bottomRight" activeCell="A3" sqref="A3:CW4"/>
    </sheetView>
  </sheetViews>
  <sheetFormatPr defaultColWidth="9.140625" defaultRowHeight="18" customHeight="1"/>
  <cols>
    <col min="1" max="101" width="1.140625" style="44" customWidth="1"/>
    <col min="102" max="105" width="15" style="44" customWidth="1"/>
    <col min="106" max="116" width="9.140625" style="44" customWidth="1"/>
    <col min="117" max="118" width="0" style="44" hidden="1" customWidth="1"/>
    <col min="119" max="16384" width="9.140625" style="44"/>
  </cols>
  <sheetData>
    <row r="1" spans="1:150" ht="26.1" customHeight="1">
      <c r="A1" s="539" t="s">
        <v>137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Q1" s="539"/>
      <c r="R1" s="539"/>
      <c r="S1" s="539"/>
      <c r="T1" s="539"/>
      <c r="U1" s="539"/>
      <c r="V1" s="539"/>
      <c r="W1" s="539"/>
      <c r="X1" s="539"/>
      <c r="Y1" s="539"/>
      <c r="Z1" s="539"/>
      <c r="AA1" s="539"/>
      <c r="AB1" s="539"/>
      <c r="AC1" s="539"/>
      <c r="AD1" s="539"/>
      <c r="AE1" s="539"/>
      <c r="AF1" s="539"/>
      <c r="AG1" s="539"/>
      <c r="AH1" s="539"/>
      <c r="AI1" s="539"/>
      <c r="AJ1" s="539"/>
      <c r="AK1" s="539"/>
      <c r="AL1" s="539"/>
      <c r="AM1" s="539"/>
      <c r="AN1" s="539"/>
      <c r="AO1" s="539"/>
      <c r="AP1" s="539"/>
      <c r="AQ1" s="539"/>
      <c r="AR1" s="539"/>
      <c r="AS1" s="539"/>
      <c r="AT1" s="539"/>
      <c r="AU1" s="539"/>
      <c r="AV1" s="539"/>
      <c r="AW1" s="539"/>
      <c r="AX1" s="539"/>
      <c r="AY1" s="539"/>
      <c r="AZ1" s="539"/>
      <c r="BA1" s="539"/>
      <c r="BB1" s="539"/>
      <c r="BC1" s="539"/>
      <c r="BD1" s="539"/>
      <c r="BE1" s="539"/>
      <c r="BF1" s="539"/>
      <c r="BG1" s="539"/>
      <c r="BH1" s="539"/>
      <c r="BI1" s="539"/>
      <c r="BJ1" s="539"/>
      <c r="BK1" s="539"/>
      <c r="BL1" s="539"/>
      <c r="BM1" s="539"/>
      <c r="BN1" s="539"/>
      <c r="BO1" s="539"/>
      <c r="BP1" s="539"/>
      <c r="BQ1" s="539"/>
      <c r="BR1" s="539"/>
      <c r="BS1" s="539"/>
      <c r="BT1" s="539"/>
      <c r="BU1" s="539"/>
      <c r="BV1" s="539"/>
      <c r="BW1" s="539"/>
      <c r="BX1" s="539"/>
      <c r="BY1" s="539"/>
      <c r="BZ1" s="539"/>
      <c r="CA1" s="539"/>
      <c r="CB1" s="539"/>
      <c r="CC1" s="539"/>
      <c r="CD1" s="539"/>
      <c r="CE1" s="539"/>
      <c r="CF1" s="539"/>
      <c r="CG1" s="539"/>
      <c r="CH1" s="539"/>
      <c r="CI1" s="539"/>
      <c r="CJ1" s="539"/>
      <c r="CK1" s="539"/>
      <c r="CL1" s="539"/>
      <c r="CM1" s="539"/>
      <c r="CN1" s="539"/>
      <c r="CO1" s="539"/>
      <c r="CP1" s="539"/>
      <c r="CQ1" s="539"/>
      <c r="CR1" s="539"/>
      <c r="CS1" s="539"/>
      <c r="CT1" s="539"/>
      <c r="CU1" s="539"/>
      <c r="CV1" s="539"/>
      <c r="CW1" s="539"/>
      <c r="CX1" s="539"/>
      <c r="CY1" s="539"/>
      <c r="CZ1" s="539"/>
      <c r="DA1" s="539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  <c r="DN1" s="43"/>
      <c r="DO1" s="43">
        <v>5</v>
      </c>
      <c r="DP1" s="43"/>
      <c r="DQ1" s="43"/>
      <c r="DR1" s="43"/>
      <c r="DS1" s="43"/>
      <c r="DT1" s="43"/>
      <c r="DU1" s="43"/>
      <c r="DV1" s="43"/>
      <c r="DW1" s="43"/>
      <c r="DX1" s="43"/>
      <c r="DY1" s="43"/>
      <c r="DZ1" s="43"/>
      <c r="EA1" s="43"/>
      <c r="EB1" s="43"/>
      <c r="EC1" s="43"/>
      <c r="ED1" s="43"/>
      <c r="EE1" s="43"/>
      <c r="EF1" s="43"/>
      <c r="EG1" s="43"/>
      <c r="EH1" s="43"/>
      <c r="EI1" s="43"/>
      <c r="EJ1" s="43"/>
      <c r="EK1" s="43"/>
      <c r="EL1" s="43"/>
      <c r="EM1" s="43"/>
      <c r="EN1" s="43"/>
      <c r="EO1" s="43"/>
      <c r="EP1" s="43"/>
      <c r="EQ1" s="43"/>
      <c r="ER1" s="43"/>
      <c r="ES1" s="43"/>
      <c r="ET1" s="43"/>
    </row>
    <row r="2" spans="1:150" ht="18" customHeight="1" thickBot="1">
      <c r="A2" s="43" t="s">
        <v>3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 t="s">
        <v>218</v>
      </c>
      <c r="DP2" s="43"/>
      <c r="DQ2" s="43"/>
      <c r="DR2" s="43"/>
      <c r="DS2" s="43"/>
      <c r="DT2" s="43"/>
      <c r="DU2" s="43"/>
      <c r="DV2" s="43"/>
      <c r="DW2" s="43"/>
      <c r="DX2" s="43"/>
      <c r="DY2" s="43"/>
      <c r="DZ2" s="43"/>
      <c r="EA2" s="43"/>
      <c r="EB2" s="43"/>
      <c r="EC2" s="43"/>
      <c r="ED2" s="43"/>
      <c r="EE2" s="43"/>
      <c r="EF2" s="43"/>
      <c r="EG2" s="43"/>
      <c r="EH2" s="43"/>
      <c r="EI2" s="43"/>
      <c r="EJ2" s="43"/>
      <c r="EK2" s="43"/>
      <c r="EL2" s="43"/>
      <c r="EM2" s="43"/>
      <c r="EN2" s="43"/>
      <c r="EO2" s="43"/>
      <c r="EP2" s="43"/>
      <c r="EQ2" s="43"/>
      <c r="ER2" s="43"/>
      <c r="ES2" s="43"/>
      <c r="ET2" s="43"/>
    </row>
    <row r="3" spans="1:150" ht="18" customHeight="1" thickBot="1">
      <c r="A3" s="546" t="s">
        <v>238</v>
      </c>
      <c r="B3" s="546"/>
      <c r="C3" s="546"/>
      <c r="D3" s="546"/>
      <c r="E3" s="546"/>
      <c r="F3" s="546"/>
      <c r="G3" s="546"/>
      <c r="H3" s="546"/>
      <c r="I3" s="546"/>
      <c r="J3" s="546"/>
      <c r="K3" s="546"/>
      <c r="L3" s="546"/>
      <c r="M3" s="546"/>
      <c r="N3" s="546"/>
      <c r="O3" s="546"/>
      <c r="P3" s="546"/>
      <c r="Q3" s="546"/>
      <c r="R3" s="546"/>
      <c r="S3" s="546"/>
      <c r="T3" s="546"/>
      <c r="U3" s="546"/>
      <c r="V3" s="546"/>
      <c r="W3" s="546"/>
      <c r="X3" s="546"/>
      <c r="Y3" s="546"/>
      <c r="Z3" s="546"/>
      <c r="AA3" s="546"/>
      <c r="AB3" s="546"/>
      <c r="AC3" s="546"/>
      <c r="AD3" s="546"/>
      <c r="AE3" s="546"/>
      <c r="AF3" s="546"/>
      <c r="AG3" s="546"/>
      <c r="AH3" s="546"/>
      <c r="AI3" s="546"/>
      <c r="AJ3" s="546"/>
      <c r="AK3" s="546"/>
      <c r="AL3" s="546"/>
      <c r="AM3" s="546"/>
      <c r="AN3" s="546"/>
      <c r="AO3" s="546"/>
      <c r="AP3" s="546"/>
      <c r="AQ3" s="546"/>
      <c r="AR3" s="546"/>
      <c r="AS3" s="546"/>
      <c r="AT3" s="546"/>
      <c r="AU3" s="546"/>
      <c r="AV3" s="546"/>
      <c r="AW3" s="546"/>
      <c r="AX3" s="546"/>
      <c r="AY3" s="546"/>
      <c r="AZ3" s="546"/>
      <c r="BA3" s="546"/>
      <c r="BB3" s="546"/>
      <c r="BC3" s="546"/>
      <c r="BD3" s="546"/>
      <c r="BE3" s="546"/>
      <c r="BF3" s="546"/>
      <c r="BG3" s="546"/>
      <c r="BH3" s="546"/>
      <c r="BI3" s="546"/>
      <c r="BJ3" s="546"/>
      <c r="BK3" s="546"/>
      <c r="BL3" s="546"/>
      <c r="BM3" s="546"/>
      <c r="BN3" s="546"/>
      <c r="BO3" s="546"/>
      <c r="BP3" s="546"/>
      <c r="BQ3" s="546"/>
      <c r="BR3" s="546"/>
      <c r="BS3" s="546"/>
      <c r="BT3" s="546"/>
      <c r="BU3" s="546"/>
      <c r="BV3" s="546"/>
      <c r="BW3" s="546"/>
      <c r="BX3" s="546"/>
      <c r="BY3" s="546"/>
      <c r="BZ3" s="546"/>
      <c r="CA3" s="546"/>
      <c r="CB3" s="546"/>
      <c r="CC3" s="546"/>
      <c r="CD3" s="546"/>
      <c r="CE3" s="546"/>
      <c r="CF3" s="546"/>
      <c r="CG3" s="546"/>
      <c r="CH3" s="546"/>
      <c r="CI3" s="546"/>
      <c r="CJ3" s="546"/>
      <c r="CK3" s="546"/>
      <c r="CL3" s="546"/>
      <c r="CM3" s="546"/>
      <c r="CN3" s="546"/>
      <c r="CO3" s="546"/>
      <c r="CP3" s="546"/>
      <c r="CQ3" s="546"/>
      <c r="CR3" s="546"/>
      <c r="CS3" s="546"/>
      <c r="CT3" s="546"/>
      <c r="CU3" s="546"/>
      <c r="CV3" s="546"/>
      <c r="CW3" s="547"/>
      <c r="CX3" s="550" t="s">
        <v>20</v>
      </c>
      <c r="CY3" s="550" t="s">
        <v>196</v>
      </c>
      <c r="CZ3" s="552" t="s">
        <v>169</v>
      </c>
      <c r="DA3" s="549" t="s">
        <v>230</v>
      </c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>
        <v>5243</v>
      </c>
      <c r="DP3" s="43"/>
      <c r="DQ3" s="43"/>
      <c r="DR3" s="43"/>
      <c r="DS3" s="43"/>
      <c r="DT3" s="43"/>
      <c r="DU3" s="43"/>
      <c r="DV3" s="43"/>
      <c r="DW3" s="43"/>
      <c r="DX3" s="43"/>
      <c r="DY3" s="43"/>
      <c r="DZ3" s="43"/>
      <c r="EA3" s="43"/>
      <c r="EB3" s="43"/>
      <c r="EC3" s="43"/>
      <c r="ED3" s="43"/>
      <c r="EE3" s="43"/>
      <c r="EF3" s="43"/>
      <c r="EG3" s="43"/>
      <c r="EH3" s="43"/>
      <c r="EI3" s="43"/>
      <c r="EJ3" s="43"/>
      <c r="EK3" s="43"/>
      <c r="EL3" s="43"/>
      <c r="EM3" s="43"/>
      <c r="EN3" s="43"/>
      <c r="EO3" s="43"/>
      <c r="EP3" s="43"/>
      <c r="EQ3" s="43"/>
      <c r="ER3" s="43"/>
      <c r="ES3" s="43"/>
      <c r="ET3" s="43"/>
    </row>
    <row r="4" spans="1:150" ht="18" customHeight="1">
      <c r="A4" s="540"/>
      <c r="B4" s="540"/>
      <c r="C4" s="540"/>
      <c r="D4" s="540"/>
      <c r="E4" s="540"/>
      <c r="F4" s="540"/>
      <c r="G4" s="540"/>
      <c r="H4" s="540"/>
      <c r="I4" s="540"/>
      <c r="J4" s="540"/>
      <c r="K4" s="540"/>
      <c r="L4" s="540"/>
      <c r="M4" s="540"/>
      <c r="N4" s="540"/>
      <c r="O4" s="540"/>
      <c r="P4" s="540"/>
      <c r="Q4" s="540"/>
      <c r="R4" s="540"/>
      <c r="S4" s="540"/>
      <c r="T4" s="540"/>
      <c r="U4" s="540"/>
      <c r="V4" s="540"/>
      <c r="W4" s="540"/>
      <c r="X4" s="540"/>
      <c r="Y4" s="540"/>
      <c r="Z4" s="540"/>
      <c r="AA4" s="540"/>
      <c r="AB4" s="540"/>
      <c r="AC4" s="540"/>
      <c r="AD4" s="540"/>
      <c r="AE4" s="540"/>
      <c r="AF4" s="540"/>
      <c r="AG4" s="540"/>
      <c r="AH4" s="540"/>
      <c r="AI4" s="540"/>
      <c r="AJ4" s="540"/>
      <c r="AK4" s="540"/>
      <c r="AL4" s="540"/>
      <c r="AM4" s="540"/>
      <c r="AN4" s="540"/>
      <c r="AO4" s="540"/>
      <c r="AP4" s="540"/>
      <c r="AQ4" s="540"/>
      <c r="AR4" s="540"/>
      <c r="AS4" s="540"/>
      <c r="AT4" s="540"/>
      <c r="AU4" s="540"/>
      <c r="AV4" s="540"/>
      <c r="AW4" s="540"/>
      <c r="AX4" s="540"/>
      <c r="AY4" s="540"/>
      <c r="AZ4" s="540"/>
      <c r="BA4" s="540"/>
      <c r="BB4" s="540"/>
      <c r="BC4" s="540"/>
      <c r="BD4" s="540"/>
      <c r="BE4" s="540"/>
      <c r="BF4" s="540"/>
      <c r="BG4" s="540"/>
      <c r="BH4" s="540"/>
      <c r="BI4" s="540"/>
      <c r="BJ4" s="540"/>
      <c r="BK4" s="540"/>
      <c r="BL4" s="540"/>
      <c r="BM4" s="540"/>
      <c r="BN4" s="540"/>
      <c r="BO4" s="540"/>
      <c r="BP4" s="540"/>
      <c r="BQ4" s="540"/>
      <c r="BR4" s="540"/>
      <c r="BS4" s="540"/>
      <c r="BT4" s="540"/>
      <c r="BU4" s="540"/>
      <c r="BV4" s="540"/>
      <c r="BW4" s="540"/>
      <c r="BX4" s="540"/>
      <c r="BY4" s="540"/>
      <c r="BZ4" s="540"/>
      <c r="CA4" s="540"/>
      <c r="CB4" s="540"/>
      <c r="CC4" s="540"/>
      <c r="CD4" s="540"/>
      <c r="CE4" s="540"/>
      <c r="CF4" s="540"/>
      <c r="CG4" s="540"/>
      <c r="CH4" s="540"/>
      <c r="CI4" s="540"/>
      <c r="CJ4" s="540"/>
      <c r="CK4" s="540"/>
      <c r="CL4" s="540"/>
      <c r="CM4" s="540"/>
      <c r="CN4" s="540"/>
      <c r="CO4" s="540"/>
      <c r="CP4" s="540"/>
      <c r="CQ4" s="540"/>
      <c r="CR4" s="540"/>
      <c r="CS4" s="540"/>
      <c r="CT4" s="540"/>
      <c r="CU4" s="540"/>
      <c r="CV4" s="540"/>
      <c r="CW4" s="548"/>
      <c r="CX4" s="551"/>
      <c r="CY4" s="551"/>
      <c r="CZ4" s="542"/>
      <c r="DA4" s="544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 t="s">
        <v>136</v>
      </c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  <c r="EP4" s="43"/>
      <c r="EQ4" s="43"/>
      <c r="ER4" s="43"/>
      <c r="ES4" s="43"/>
      <c r="ET4" s="43"/>
    </row>
    <row r="5" spans="1:150" ht="18" customHeight="1">
      <c r="A5" s="176" t="s">
        <v>1564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177"/>
      <c r="Q5" s="177"/>
      <c r="R5" s="177"/>
      <c r="S5" s="177"/>
      <c r="T5" s="177"/>
      <c r="U5" s="177"/>
      <c r="V5" s="177"/>
      <c r="W5" s="177"/>
      <c r="X5" s="177"/>
      <c r="Y5" s="177"/>
      <c r="Z5" s="177"/>
      <c r="AA5" s="177"/>
      <c r="AB5" s="177"/>
      <c r="AC5" s="177"/>
      <c r="AD5" s="177"/>
      <c r="AE5" s="177"/>
      <c r="AF5" s="177"/>
      <c r="AG5" s="177"/>
      <c r="AH5" s="177"/>
      <c r="AI5" s="177"/>
      <c r="AJ5" s="177"/>
      <c r="AK5" s="177"/>
      <c r="AL5" s="177"/>
      <c r="AM5" s="177"/>
      <c r="AN5" s="177"/>
      <c r="AO5" s="177"/>
      <c r="AP5" s="177"/>
      <c r="AQ5" s="177"/>
      <c r="AR5" s="177"/>
      <c r="AS5" s="177"/>
      <c r="AT5" s="177"/>
      <c r="AU5" s="177"/>
      <c r="AV5" s="177"/>
      <c r="AW5" s="177"/>
      <c r="AX5" s="177"/>
      <c r="AY5" s="177"/>
      <c r="AZ5" s="177"/>
      <c r="BA5" s="177"/>
      <c r="BB5" s="177"/>
      <c r="BC5" s="177"/>
      <c r="BD5" s="177"/>
      <c r="BE5" s="177"/>
      <c r="BF5" s="177"/>
      <c r="BG5" s="177"/>
      <c r="BH5" s="177"/>
      <c r="BI5" s="177"/>
      <c r="BJ5" s="177"/>
      <c r="BK5" s="177"/>
      <c r="BL5" s="177"/>
      <c r="BM5" s="177"/>
      <c r="BN5" s="177"/>
      <c r="BO5" s="177"/>
      <c r="BP5" s="177"/>
      <c r="BQ5" s="177"/>
      <c r="BR5" s="177"/>
      <c r="BS5" s="177"/>
      <c r="BT5" s="177"/>
      <c r="BU5" s="177"/>
      <c r="BV5" s="177"/>
      <c r="BW5" s="177"/>
      <c r="BX5" s="177"/>
      <c r="BY5" s="177"/>
      <c r="BZ5" s="177"/>
      <c r="CA5" s="177"/>
      <c r="CB5" s="177"/>
      <c r="CC5" s="177"/>
      <c r="CD5" s="177"/>
      <c r="CE5" s="177"/>
      <c r="CF5" s="177"/>
      <c r="CG5" s="177"/>
      <c r="CH5" s="177"/>
      <c r="CI5" s="177"/>
      <c r="CJ5" s="177"/>
      <c r="CK5" s="177"/>
      <c r="CL5" s="177"/>
      <c r="CM5" s="177"/>
      <c r="CN5" s="177"/>
      <c r="CO5" s="177"/>
      <c r="CP5" s="177"/>
      <c r="CQ5" s="177"/>
      <c r="CR5" s="177"/>
      <c r="CS5" s="177"/>
      <c r="CT5" s="177"/>
      <c r="CU5" s="177"/>
      <c r="CV5" s="177"/>
      <c r="CW5" s="178"/>
      <c r="CX5" s="179"/>
      <c r="CY5" s="179"/>
      <c r="CZ5" s="179"/>
      <c r="DA5" s="180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 t="s">
        <v>173</v>
      </c>
      <c r="DN5" s="43"/>
      <c r="DO5" s="43"/>
      <c r="DP5" s="43"/>
      <c r="DQ5" s="43"/>
      <c r="DR5" s="43"/>
      <c r="DS5" s="43"/>
      <c r="DT5" s="43"/>
      <c r="DU5" s="43"/>
      <c r="DV5" s="43"/>
      <c r="DW5" s="43"/>
      <c r="DX5" s="43"/>
      <c r="DY5" s="43"/>
      <c r="DZ5" s="43"/>
      <c r="EA5" s="43"/>
      <c r="EB5" s="43"/>
      <c r="EC5" s="43"/>
      <c r="ED5" s="43"/>
      <c r="EE5" s="43"/>
      <c r="EF5" s="43"/>
      <c r="EG5" s="43"/>
      <c r="EH5" s="43"/>
      <c r="EI5" s="43"/>
      <c r="EJ5" s="43"/>
      <c r="EK5" s="43"/>
      <c r="EL5" s="43"/>
      <c r="EM5" s="43"/>
      <c r="EN5" s="43"/>
      <c r="EO5" s="43"/>
      <c r="EP5" s="43"/>
      <c r="EQ5" s="43"/>
      <c r="ER5" s="43"/>
      <c r="ES5" s="43"/>
      <c r="ET5" s="43"/>
    </row>
    <row r="6" spans="1:150" ht="18" customHeight="1">
      <c r="A6" s="181" t="s">
        <v>84</v>
      </c>
      <c r="B6" s="182"/>
      <c r="C6" s="182"/>
      <c r="D6" s="182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  <c r="AG6" s="182"/>
      <c r="AH6" s="182"/>
      <c r="AI6" s="182"/>
      <c r="AJ6" s="182"/>
      <c r="AK6" s="182"/>
      <c r="AL6" s="182"/>
      <c r="AM6" s="182"/>
      <c r="AN6" s="182"/>
      <c r="AO6" s="182"/>
      <c r="AP6" s="182"/>
      <c r="AQ6" s="182"/>
      <c r="AR6" s="182"/>
      <c r="AS6" s="182"/>
      <c r="AT6" s="182"/>
      <c r="AU6" s="182"/>
      <c r="AV6" s="182"/>
      <c r="AW6" s="182"/>
      <c r="AX6" s="182"/>
      <c r="AY6" s="182"/>
      <c r="AZ6" s="182"/>
      <c r="BA6" s="182"/>
      <c r="BB6" s="182"/>
      <c r="BC6" s="182"/>
      <c r="BD6" s="182"/>
      <c r="BE6" s="182"/>
      <c r="BF6" s="182"/>
      <c r="BG6" s="182"/>
      <c r="BH6" s="182"/>
      <c r="BI6" s="182"/>
      <c r="BJ6" s="182"/>
      <c r="BK6" s="182"/>
      <c r="BL6" s="182"/>
      <c r="BM6" s="182"/>
      <c r="BN6" s="182"/>
      <c r="BO6" s="182"/>
      <c r="BP6" s="182"/>
      <c r="BQ6" s="182"/>
      <c r="BR6" s="182"/>
      <c r="BS6" s="182"/>
      <c r="BT6" s="182"/>
      <c r="BU6" s="182"/>
      <c r="BV6" s="182"/>
      <c r="BW6" s="182"/>
      <c r="BX6" s="182"/>
      <c r="BY6" s="182"/>
      <c r="BZ6" s="182"/>
      <c r="CA6" s="182"/>
      <c r="CB6" s="182"/>
      <c r="CC6" s="182"/>
      <c r="CD6" s="182"/>
      <c r="CE6" s="182"/>
      <c r="CF6" s="182"/>
      <c r="CG6" s="182"/>
      <c r="CH6" s="182"/>
      <c r="CI6" s="182"/>
      <c r="CJ6" s="182"/>
      <c r="CK6" s="182"/>
      <c r="CL6" s="182"/>
      <c r="CM6" s="182"/>
      <c r="CN6" s="182"/>
      <c r="CO6" s="182"/>
      <c r="CP6" s="182"/>
      <c r="CQ6" s="182"/>
      <c r="CR6" s="182"/>
      <c r="CS6" s="182"/>
      <c r="CT6" s="182"/>
      <c r="CU6" s="182"/>
      <c r="CV6" s="182"/>
      <c r="CW6" s="183"/>
      <c r="CX6" s="184"/>
      <c r="CY6" s="184"/>
      <c r="CZ6" s="184"/>
      <c r="DA6" s="185">
        <f>CX6+CY6+CZ6</f>
        <v>0</v>
      </c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 t="s">
        <v>3</v>
      </c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</row>
    <row r="7" spans="1:150" ht="18" customHeight="1">
      <c r="A7" s="181" t="s">
        <v>3</v>
      </c>
      <c r="B7" s="182"/>
      <c r="C7" s="182"/>
      <c r="D7" s="182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  <c r="AE7" s="182"/>
      <c r="AF7" s="182"/>
      <c r="AG7" s="182"/>
      <c r="AH7" s="182"/>
      <c r="AI7" s="182"/>
      <c r="AJ7" s="182"/>
      <c r="AK7" s="182"/>
      <c r="AL7" s="182"/>
      <c r="AM7" s="182"/>
      <c r="AN7" s="182"/>
      <c r="AO7" s="182"/>
      <c r="AP7" s="182"/>
      <c r="AQ7" s="182"/>
      <c r="AR7" s="182"/>
      <c r="AS7" s="182"/>
      <c r="AT7" s="182"/>
      <c r="AU7" s="182"/>
      <c r="AV7" s="182"/>
      <c r="AW7" s="182"/>
      <c r="AX7" s="182"/>
      <c r="AY7" s="182"/>
      <c r="AZ7" s="182"/>
      <c r="BA7" s="182"/>
      <c r="BB7" s="182"/>
      <c r="BC7" s="182"/>
      <c r="BD7" s="182"/>
      <c r="BE7" s="182"/>
      <c r="BF7" s="182"/>
      <c r="BG7" s="182"/>
      <c r="BH7" s="182"/>
      <c r="BI7" s="182"/>
      <c r="BJ7" s="182"/>
      <c r="BK7" s="182"/>
      <c r="BL7" s="182"/>
      <c r="BM7" s="182"/>
      <c r="BN7" s="182"/>
      <c r="BO7" s="182"/>
      <c r="BP7" s="182"/>
      <c r="BQ7" s="182"/>
      <c r="BR7" s="182"/>
      <c r="BS7" s="182"/>
      <c r="BT7" s="182"/>
      <c r="BU7" s="182"/>
      <c r="BV7" s="182"/>
      <c r="BW7" s="182"/>
      <c r="BX7" s="182"/>
      <c r="BY7" s="182"/>
      <c r="BZ7" s="182"/>
      <c r="CA7" s="182"/>
      <c r="CB7" s="182"/>
      <c r="CC7" s="182"/>
      <c r="CD7" s="182"/>
      <c r="CE7" s="182"/>
      <c r="CF7" s="182"/>
      <c r="CG7" s="182"/>
      <c r="CH7" s="182"/>
      <c r="CI7" s="182"/>
      <c r="CJ7" s="182"/>
      <c r="CK7" s="182"/>
      <c r="CL7" s="182"/>
      <c r="CM7" s="182"/>
      <c r="CN7" s="182"/>
      <c r="CO7" s="182"/>
      <c r="CP7" s="182"/>
      <c r="CQ7" s="182"/>
      <c r="CR7" s="182"/>
      <c r="CS7" s="182"/>
      <c r="CT7" s="182"/>
      <c r="CU7" s="182"/>
      <c r="CV7" s="182"/>
      <c r="CW7" s="183"/>
      <c r="CX7" s="184"/>
      <c r="CY7" s="184"/>
      <c r="CZ7" s="184"/>
      <c r="DA7" s="185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</row>
    <row r="8" spans="1:150" ht="18" customHeight="1">
      <c r="A8" s="181"/>
      <c r="B8" s="182"/>
      <c r="C8" s="182"/>
      <c r="D8" s="182" t="s">
        <v>21</v>
      </c>
      <c r="E8" s="182"/>
      <c r="F8" s="182"/>
      <c r="G8" s="182"/>
      <c r="H8" s="182"/>
      <c r="I8" s="182"/>
      <c r="J8" s="182" t="s">
        <v>8</v>
      </c>
      <c r="K8" s="182"/>
      <c r="L8" s="182" t="s">
        <v>224</v>
      </c>
      <c r="M8" s="182"/>
      <c r="N8" s="182" t="str">
        <f>TEXT(34.4,"#,##0.0#######")</f>
        <v>34.4</v>
      </c>
      <c r="O8" s="182"/>
      <c r="P8" s="182"/>
      <c r="Q8" s="182"/>
      <c r="R8" s="182"/>
      <c r="S8" s="182" t="s">
        <v>199</v>
      </c>
      <c r="T8" s="182"/>
      <c r="U8" s="182"/>
      <c r="V8" s="182"/>
      <c r="W8" s="182"/>
      <c r="X8" s="182"/>
      <c r="Y8" s="182"/>
      <c r="Z8" s="182"/>
      <c r="AA8" s="182"/>
      <c r="AB8" s="182"/>
      <c r="AC8" s="182"/>
      <c r="AD8" s="182"/>
      <c r="AE8" s="182"/>
      <c r="AF8" s="182"/>
      <c r="AG8" s="182"/>
      <c r="AH8" s="182"/>
      <c r="AI8" s="182"/>
      <c r="AJ8" s="182"/>
      <c r="AK8" s="182"/>
      <c r="AL8" s="182"/>
      <c r="AM8" s="182"/>
      <c r="AN8" s="182"/>
      <c r="AO8" s="182"/>
      <c r="AP8" s="182"/>
      <c r="AQ8" s="182"/>
      <c r="AR8" s="182"/>
      <c r="AS8" s="182"/>
      <c r="AT8" s="182"/>
      <c r="AU8" s="182"/>
      <c r="AV8" s="182"/>
      <c r="AW8" s="182"/>
      <c r="AX8" s="182"/>
      <c r="AY8" s="182"/>
      <c r="AZ8" s="182"/>
      <c r="BA8" s="182"/>
      <c r="BB8" s="182"/>
      <c r="BC8" s="182"/>
      <c r="BD8" s="182"/>
      <c r="BE8" s="182"/>
      <c r="BF8" s="182"/>
      <c r="BG8" s="182"/>
      <c r="BH8" s="182"/>
      <c r="BI8" s="182"/>
      <c r="BJ8" s="182"/>
      <c r="BK8" s="182"/>
      <c r="BL8" s="182"/>
      <c r="BM8" s="182"/>
      <c r="BN8" s="182"/>
      <c r="BO8" s="182"/>
      <c r="BP8" s="182"/>
      <c r="BQ8" s="182"/>
      <c r="BR8" s="182"/>
      <c r="BS8" s="182"/>
      <c r="BT8" s="182"/>
      <c r="BU8" s="182"/>
      <c r="BV8" s="182"/>
      <c r="BW8" s="182"/>
      <c r="BX8" s="182"/>
      <c r="BY8" s="182"/>
      <c r="BZ8" s="182"/>
      <c r="CA8" s="182"/>
      <c r="CB8" s="182"/>
      <c r="CC8" s="182"/>
      <c r="CD8" s="182"/>
      <c r="CE8" s="182"/>
      <c r="CF8" s="182"/>
      <c r="CG8" s="182"/>
      <c r="CH8" s="182"/>
      <c r="CI8" s="182"/>
      <c r="CJ8" s="182"/>
      <c r="CK8" s="182"/>
      <c r="CL8" s="182"/>
      <c r="CM8" s="182"/>
      <c r="CN8" s="182"/>
      <c r="CO8" s="182"/>
      <c r="CP8" s="182"/>
      <c r="CQ8" s="182"/>
      <c r="CR8" s="182"/>
      <c r="CS8" s="182"/>
      <c r="CT8" s="182"/>
      <c r="CU8" s="182"/>
      <c r="CV8" s="182"/>
      <c r="CW8" s="183"/>
      <c r="CX8" s="184"/>
      <c r="CY8" s="184"/>
      <c r="CZ8" s="184"/>
      <c r="DA8" s="185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 t="s">
        <v>3</v>
      </c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</row>
    <row r="9" spans="1:150" ht="18" customHeight="1">
      <c r="A9" s="181" t="s">
        <v>3</v>
      </c>
      <c r="B9" s="182"/>
      <c r="C9" s="182"/>
      <c r="D9" s="182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182"/>
      <c r="Q9" s="182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182"/>
      <c r="AD9" s="182"/>
      <c r="AE9" s="182"/>
      <c r="AF9" s="182"/>
      <c r="AG9" s="182"/>
      <c r="AH9" s="182"/>
      <c r="AI9" s="182"/>
      <c r="AJ9" s="182"/>
      <c r="AK9" s="182"/>
      <c r="AL9" s="182"/>
      <c r="AM9" s="182"/>
      <c r="AN9" s="182"/>
      <c r="AO9" s="182"/>
      <c r="AP9" s="182"/>
      <c r="AQ9" s="182"/>
      <c r="AR9" s="182"/>
      <c r="AS9" s="182"/>
      <c r="AT9" s="182"/>
      <c r="AU9" s="182"/>
      <c r="AV9" s="182"/>
      <c r="AW9" s="182"/>
      <c r="AX9" s="182"/>
      <c r="AY9" s="182"/>
      <c r="AZ9" s="182"/>
      <c r="BA9" s="182"/>
      <c r="BB9" s="182"/>
      <c r="BC9" s="182"/>
      <c r="BD9" s="182"/>
      <c r="BE9" s="182"/>
      <c r="BF9" s="182"/>
      <c r="BG9" s="182"/>
      <c r="BH9" s="182"/>
      <c r="BI9" s="182"/>
      <c r="BJ9" s="182"/>
      <c r="BK9" s="182"/>
      <c r="BL9" s="182"/>
      <c r="BM9" s="182"/>
      <c r="BN9" s="182"/>
      <c r="BO9" s="182"/>
      <c r="BP9" s="182"/>
      <c r="BQ9" s="182"/>
      <c r="BR9" s="182"/>
      <c r="BS9" s="182"/>
      <c r="BT9" s="182"/>
      <c r="BU9" s="182"/>
      <c r="BV9" s="182"/>
      <c r="BW9" s="182"/>
      <c r="BX9" s="182"/>
      <c r="BY9" s="182"/>
      <c r="BZ9" s="182"/>
      <c r="CA9" s="182"/>
      <c r="CB9" s="182"/>
      <c r="CC9" s="182"/>
      <c r="CD9" s="182"/>
      <c r="CE9" s="182"/>
      <c r="CF9" s="182"/>
      <c r="CG9" s="182"/>
      <c r="CH9" s="182"/>
      <c r="CI9" s="182"/>
      <c r="CJ9" s="182"/>
      <c r="CK9" s="182"/>
      <c r="CL9" s="182"/>
      <c r="CM9" s="182"/>
      <c r="CN9" s="182"/>
      <c r="CO9" s="182"/>
      <c r="CP9" s="182"/>
      <c r="CQ9" s="182"/>
      <c r="CR9" s="182"/>
      <c r="CS9" s="182"/>
      <c r="CT9" s="182"/>
      <c r="CU9" s="182"/>
      <c r="CV9" s="182"/>
      <c r="CW9" s="183"/>
      <c r="CX9" s="184"/>
      <c r="CY9" s="184"/>
      <c r="CZ9" s="184"/>
      <c r="DA9" s="185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</row>
    <row r="10" spans="1:150" ht="18" customHeight="1">
      <c r="A10" s="181"/>
      <c r="B10" s="182"/>
      <c r="C10" s="182"/>
      <c r="D10" s="182" t="s">
        <v>135</v>
      </c>
      <c r="E10" s="182"/>
      <c r="F10" s="182" t="s">
        <v>224</v>
      </c>
      <c r="G10" s="182"/>
      <c r="H10" s="182" t="s">
        <v>1</v>
      </c>
      <c r="I10" s="182"/>
      <c r="J10" s="182" t="str">
        <f>TEXT(1,"#,##0")</f>
        <v>1</v>
      </c>
      <c r="K10" s="182"/>
      <c r="L10" s="182" t="s">
        <v>69</v>
      </c>
      <c r="M10" s="182"/>
      <c r="N10" s="182" t="str">
        <f>TEXT(1.4,"#,##0.00#######")</f>
        <v>1.40</v>
      </c>
      <c r="O10" s="182"/>
      <c r="P10" s="182"/>
      <c r="Q10" s="182"/>
      <c r="R10" s="182"/>
      <c r="S10" s="182" t="s">
        <v>220</v>
      </c>
      <c r="T10" s="182"/>
      <c r="U10" s="182" t="s">
        <v>224</v>
      </c>
      <c r="V10" s="182"/>
      <c r="W10" s="182" t="str">
        <f>TEXT(ROUND((J10/N10),2),"#,##0.00#######")</f>
        <v>0.71</v>
      </c>
      <c r="X10" s="182"/>
      <c r="Y10" s="182"/>
      <c r="Z10" s="182"/>
      <c r="AA10" s="182"/>
      <c r="AB10" s="182"/>
      <c r="AC10" s="182" t="s">
        <v>150</v>
      </c>
      <c r="AD10" s="182"/>
      <c r="AE10" s="182"/>
      <c r="AF10" s="182"/>
      <c r="AG10" s="182"/>
      <c r="AH10" s="182"/>
      <c r="AI10" s="182"/>
      <c r="AJ10" s="182"/>
      <c r="AK10" s="182"/>
      <c r="AL10" s="182"/>
      <c r="AM10" s="182"/>
      <c r="AN10" s="182"/>
      <c r="AO10" s="182"/>
      <c r="AP10" s="182"/>
      <c r="AQ10" s="182"/>
      <c r="AR10" s="182"/>
      <c r="AS10" s="182"/>
      <c r="AT10" s="182"/>
      <c r="AU10" s="182"/>
      <c r="AV10" s="182"/>
      <c r="AW10" s="182"/>
      <c r="AX10" s="182"/>
      <c r="AY10" s="182"/>
      <c r="AZ10" s="182"/>
      <c r="BA10" s="182"/>
      <c r="BB10" s="182"/>
      <c r="BC10" s="182"/>
      <c r="BD10" s="182"/>
      <c r="BE10" s="182"/>
      <c r="BF10" s="182"/>
      <c r="BG10" s="182"/>
      <c r="BH10" s="182"/>
      <c r="BI10" s="182"/>
      <c r="BJ10" s="182"/>
      <c r="BK10" s="182"/>
      <c r="BL10" s="182"/>
      <c r="BM10" s="182"/>
      <c r="BN10" s="182"/>
      <c r="BO10" s="182"/>
      <c r="BP10" s="182"/>
      <c r="BQ10" s="182"/>
      <c r="BR10" s="182"/>
      <c r="BS10" s="182"/>
      <c r="BT10" s="182"/>
      <c r="BU10" s="182"/>
      <c r="BV10" s="182"/>
      <c r="BW10" s="182"/>
      <c r="BX10" s="182"/>
      <c r="BY10" s="182"/>
      <c r="BZ10" s="182"/>
      <c r="CA10" s="182"/>
      <c r="CB10" s="182"/>
      <c r="CC10" s="182"/>
      <c r="CD10" s="182"/>
      <c r="CE10" s="182"/>
      <c r="CF10" s="182"/>
      <c r="CG10" s="182"/>
      <c r="CH10" s="182"/>
      <c r="CI10" s="182"/>
      <c r="CJ10" s="182"/>
      <c r="CK10" s="182"/>
      <c r="CL10" s="182"/>
      <c r="CM10" s="182"/>
      <c r="CN10" s="182"/>
      <c r="CO10" s="182"/>
      <c r="CP10" s="182"/>
      <c r="CQ10" s="182"/>
      <c r="CR10" s="182"/>
      <c r="CS10" s="182"/>
      <c r="CT10" s="182"/>
      <c r="CU10" s="182"/>
      <c r="CV10" s="182"/>
      <c r="CW10" s="183"/>
      <c r="CX10" s="184"/>
      <c r="CY10" s="184"/>
      <c r="CZ10" s="184"/>
      <c r="DA10" s="185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 t="s">
        <v>3</v>
      </c>
      <c r="DN10" s="43"/>
      <c r="DO10" s="43"/>
      <c r="DP10" s="43"/>
      <c r="DQ10" s="43"/>
      <c r="DR10" s="43"/>
      <c r="DS10" s="43"/>
      <c r="DT10" s="43"/>
      <c r="DU10" s="43"/>
      <c r="DV10" s="43"/>
      <c r="DW10" s="43"/>
      <c r="DX10" s="43"/>
      <c r="DY10" s="43"/>
      <c r="DZ10" s="43"/>
      <c r="EA10" s="43"/>
      <c r="EB10" s="43"/>
      <c r="EC10" s="43"/>
      <c r="ED10" s="43"/>
      <c r="EE10" s="43"/>
      <c r="EF10" s="43"/>
      <c r="EG10" s="43"/>
      <c r="EH10" s="43"/>
      <c r="EI10" s="43"/>
      <c r="EJ10" s="43"/>
      <c r="EK10" s="43"/>
      <c r="EL10" s="43"/>
      <c r="EM10" s="43"/>
      <c r="EN10" s="43"/>
      <c r="EO10" s="43"/>
      <c r="EP10" s="43"/>
      <c r="EQ10" s="43"/>
      <c r="ER10" s="43"/>
      <c r="ES10" s="43"/>
      <c r="ET10" s="43"/>
    </row>
    <row r="11" spans="1:150" ht="18" customHeight="1">
      <c r="A11" s="181" t="s">
        <v>3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82"/>
      <c r="AB11" s="182"/>
      <c r="AC11" s="182"/>
      <c r="AD11" s="182"/>
      <c r="AE11" s="182"/>
      <c r="AF11" s="182"/>
      <c r="AG11" s="182"/>
      <c r="AH11" s="182"/>
      <c r="AI11" s="182"/>
      <c r="AJ11" s="182"/>
      <c r="AK11" s="182"/>
      <c r="AL11" s="182"/>
      <c r="AM11" s="182"/>
      <c r="AN11" s="182"/>
      <c r="AO11" s="182"/>
      <c r="AP11" s="182"/>
      <c r="AQ11" s="182"/>
      <c r="AR11" s="182"/>
      <c r="AS11" s="182"/>
      <c r="AT11" s="182"/>
      <c r="AU11" s="182"/>
      <c r="AV11" s="182"/>
      <c r="AW11" s="182"/>
      <c r="AX11" s="182"/>
      <c r="AY11" s="182"/>
      <c r="AZ11" s="182"/>
      <c r="BA11" s="182"/>
      <c r="BB11" s="182"/>
      <c r="BC11" s="182"/>
      <c r="BD11" s="182"/>
      <c r="BE11" s="182"/>
      <c r="BF11" s="182"/>
      <c r="BG11" s="182"/>
      <c r="BH11" s="182"/>
      <c r="BI11" s="182"/>
      <c r="BJ11" s="182"/>
      <c r="BK11" s="182"/>
      <c r="BL11" s="182"/>
      <c r="BM11" s="182"/>
      <c r="BN11" s="182"/>
      <c r="BO11" s="182"/>
      <c r="BP11" s="182"/>
      <c r="BQ11" s="182"/>
      <c r="BR11" s="182"/>
      <c r="BS11" s="182"/>
      <c r="BT11" s="182"/>
      <c r="BU11" s="182"/>
      <c r="BV11" s="182"/>
      <c r="BW11" s="182"/>
      <c r="BX11" s="182"/>
      <c r="BY11" s="182"/>
      <c r="BZ11" s="182"/>
      <c r="CA11" s="182"/>
      <c r="CB11" s="182"/>
      <c r="CC11" s="182"/>
      <c r="CD11" s="182"/>
      <c r="CE11" s="182"/>
      <c r="CF11" s="182"/>
      <c r="CG11" s="182"/>
      <c r="CH11" s="182"/>
      <c r="CI11" s="182"/>
      <c r="CJ11" s="182"/>
      <c r="CK11" s="182"/>
      <c r="CL11" s="182"/>
      <c r="CM11" s="182"/>
      <c r="CN11" s="182"/>
      <c r="CO11" s="182"/>
      <c r="CP11" s="182"/>
      <c r="CQ11" s="182"/>
      <c r="CR11" s="182"/>
      <c r="CS11" s="182"/>
      <c r="CT11" s="182"/>
      <c r="CU11" s="182"/>
      <c r="CV11" s="182"/>
      <c r="CW11" s="183"/>
      <c r="CX11" s="184"/>
      <c r="CY11" s="184"/>
      <c r="CZ11" s="184"/>
      <c r="DA11" s="185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/>
      <c r="DN11" s="43"/>
      <c r="DO11" s="43"/>
      <c r="DP11" s="43"/>
      <c r="DQ11" s="43"/>
      <c r="DR11" s="43"/>
      <c r="DS11" s="43"/>
      <c r="DT11" s="43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3"/>
      <c r="EK11" s="43"/>
      <c r="EL11" s="43"/>
      <c r="EM11" s="43"/>
      <c r="EN11" s="43"/>
      <c r="EO11" s="43"/>
      <c r="EP11" s="43"/>
      <c r="EQ11" s="43"/>
      <c r="ER11" s="43"/>
      <c r="ES11" s="43"/>
      <c r="ET11" s="43"/>
    </row>
    <row r="12" spans="1:150" ht="18" customHeight="1">
      <c r="A12" s="181"/>
      <c r="B12" s="182"/>
      <c r="C12" s="182"/>
      <c r="D12" s="182" t="s">
        <v>8</v>
      </c>
      <c r="E12" s="182"/>
      <c r="F12" s="182" t="s">
        <v>224</v>
      </c>
      <c r="G12" s="182"/>
      <c r="H12" s="182" t="s">
        <v>1</v>
      </c>
      <c r="I12" s="182"/>
      <c r="J12" s="182" t="str">
        <f>TEXT(1.4,"#,##0.00#######")</f>
        <v>1.40</v>
      </c>
      <c r="K12" s="182"/>
      <c r="L12" s="182"/>
      <c r="M12" s="182"/>
      <c r="N12" s="182"/>
      <c r="O12" s="182" t="s">
        <v>69</v>
      </c>
      <c r="P12" s="182"/>
      <c r="Q12" s="182" t="str">
        <f>TEXT(1,"#,##0")</f>
        <v>1</v>
      </c>
      <c r="R12" s="182"/>
      <c r="S12" s="182" t="s">
        <v>220</v>
      </c>
      <c r="T12" s="182"/>
      <c r="U12" s="182" t="s">
        <v>224</v>
      </c>
      <c r="V12" s="182"/>
      <c r="W12" s="182" t="str">
        <f>TEXT(ROUND((J12/Q12),1),"#,##0.0#######")</f>
        <v>1.4</v>
      </c>
      <c r="X12" s="182"/>
      <c r="Y12" s="182"/>
      <c r="Z12" s="182"/>
      <c r="AA12" s="182"/>
      <c r="AB12" s="182" t="s">
        <v>81</v>
      </c>
      <c r="AC12" s="182"/>
      <c r="AD12" s="182"/>
      <c r="AE12" s="182"/>
      <c r="AF12" s="182"/>
      <c r="AG12" s="182"/>
      <c r="AH12" s="182"/>
      <c r="AI12" s="182"/>
      <c r="AJ12" s="182"/>
      <c r="AK12" s="182"/>
      <c r="AL12" s="182"/>
      <c r="AM12" s="182"/>
      <c r="AN12" s="182"/>
      <c r="AO12" s="182"/>
      <c r="AP12" s="182"/>
      <c r="AQ12" s="182"/>
      <c r="AR12" s="182"/>
      <c r="AS12" s="182"/>
      <c r="AT12" s="182"/>
      <c r="AU12" s="182"/>
      <c r="AV12" s="182"/>
      <c r="AW12" s="182"/>
      <c r="AX12" s="182"/>
      <c r="AY12" s="182"/>
      <c r="AZ12" s="182"/>
      <c r="BA12" s="182"/>
      <c r="BB12" s="182"/>
      <c r="BC12" s="182"/>
      <c r="BD12" s="182"/>
      <c r="BE12" s="182"/>
      <c r="BF12" s="182"/>
      <c r="BG12" s="182"/>
      <c r="BH12" s="182"/>
      <c r="BI12" s="182"/>
      <c r="BJ12" s="182"/>
      <c r="BK12" s="182"/>
      <c r="BL12" s="182"/>
      <c r="BM12" s="182"/>
      <c r="BN12" s="182"/>
      <c r="BO12" s="182"/>
      <c r="BP12" s="182"/>
      <c r="BQ12" s="182"/>
      <c r="BR12" s="182"/>
      <c r="BS12" s="182"/>
      <c r="BT12" s="182"/>
      <c r="BU12" s="182"/>
      <c r="BV12" s="182"/>
      <c r="BW12" s="182"/>
      <c r="BX12" s="182"/>
      <c r="BY12" s="182"/>
      <c r="BZ12" s="182"/>
      <c r="CA12" s="182"/>
      <c r="CB12" s="182"/>
      <c r="CC12" s="182"/>
      <c r="CD12" s="182"/>
      <c r="CE12" s="182"/>
      <c r="CF12" s="182"/>
      <c r="CG12" s="182"/>
      <c r="CH12" s="182"/>
      <c r="CI12" s="182"/>
      <c r="CJ12" s="182"/>
      <c r="CK12" s="182"/>
      <c r="CL12" s="182"/>
      <c r="CM12" s="182"/>
      <c r="CN12" s="182"/>
      <c r="CO12" s="182"/>
      <c r="CP12" s="182"/>
      <c r="CQ12" s="182"/>
      <c r="CR12" s="182"/>
      <c r="CS12" s="182"/>
      <c r="CT12" s="182"/>
      <c r="CU12" s="182"/>
      <c r="CV12" s="182"/>
      <c r="CW12" s="183"/>
      <c r="CX12" s="184"/>
      <c r="CY12" s="184"/>
      <c r="CZ12" s="184"/>
      <c r="DA12" s="185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 t="s">
        <v>3</v>
      </c>
      <c r="DN12" s="43"/>
      <c r="DO12" s="43"/>
      <c r="DP12" s="43"/>
      <c r="DQ12" s="43"/>
      <c r="DR12" s="43"/>
      <c r="DS12" s="43"/>
      <c r="DT12" s="43"/>
      <c r="DU12" s="43"/>
      <c r="DV12" s="43"/>
      <c r="DW12" s="43"/>
      <c r="DX12" s="43"/>
      <c r="DY12" s="43"/>
      <c r="DZ12" s="43"/>
      <c r="EA12" s="43"/>
      <c r="EB12" s="43"/>
      <c r="EC12" s="43"/>
      <c r="ED12" s="43"/>
      <c r="EE12" s="43"/>
      <c r="EF12" s="43"/>
      <c r="EG12" s="43"/>
      <c r="EH12" s="43"/>
      <c r="EI12" s="43"/>
      <c r="EJ12" s="43"/>
      <c r="EK12" s="43"/>
      <c r="EL12" s="43"/>
      <c r="EM12" s="43"/>
      <c r="EN12" s="43"/>
      <c r="EO12" s="43"/>
      <c r="EP12" s="43"/>
      <c r="EQ12" s="43"/>
      <c r="ER12" s="43"/>
      <c r="ES12" s="43"/>
      <c r="ET12" s="43"/>
    </row>
    <row r="13" spans="1:150" ht="18" customHeight="1">
      <c r="A13" s="181" t="s">
        <v>3</v>
      </c>
      <c r="B13" s="182"/>
      <c r="C13" s="182"/>
      <c r="D13" s="182"/>
      <c r="E13" s="182"/>
      <c r="F13" s="182"/>
      <c r="G13" s="182"/>
      <c r="H13" s="182"/>
      <c r="I13" s="182"/>
      <c r="J13" s="182"/>
      <c r="K13" s="182"/>
      <c r="L13" s="182"/>
      <c r="M13" s="182"/>
      <c r="N13" s="182"/>
      <c r="O13" s="182"/>
      <c r="P13" s="182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2"/>
      <c r="AB13" s="182"/>
      <c r="AC13" s="182"/>
      <c r="AD13" s="182"/>
      <c r="AE13" s="182"/>
      <c r="AF13" s="182"/>
      <c r="AG13" s="182"/>
      <c r="AH13" s="182"/>
      <c r="AI13" s="182"/>
      <c r="AJ13" s="182"/>
      <c r="AK13" s="182"/>
      <c r="AL13" s="182"/>
      <c r="AM13" s="182"/>
      <c r="AN13" s="182"/>
      <c r="AO13" s="182"/>
      <c r="AP13" s="182"/>
      <c r="AQ13" s="182"/>
      <c r="AR13" s="182"/>
      <c r="AS13" s="182"/>
      <c r="AT13" s="182"/>
      <c r="AU13" s="182"/>
      <c r="AV13" s="182"/>
      <c r="AW13" s="182"/>
      <c r="AX13" s="182"/>
      <c r="AY13" s="182"/>
      <c r="AZ13" s="182"/>
      <c r="BA13" s="182"/>
      <c r="BB13" s="182"/>
      <c r="BC13" s="182"/>
      <c r="BD13" s="182"/>
      <c r="BE13" s="182"/>
      <c r="BF13" s="182"/>
      <c r="BG13" s="182"/>
      <c r="BH13" s="182"/>
      <c r="BI13" s="182"/>
      <c r="BJ13" s="182"/>
      <c r="BK13" s="182"/>
      <c r="BL13" s="182"/>
      <c r="BM13" s="182"/>
      <c r="BN13" s="182"/>
      <c r="BO13" s="182"/>
      <c r="BP13" s="182"/>
      <c r="BQ13" s="182"/>
      <c r="BR13" s="182"/>
      <c r="BS13" s="182"/>
      <c r="BT13" s="182"/>
      <c r="BU13" s="182"/>
      <c r="BV13" s="182"/>
      <c r="BW13" s="182"/>
      <c r="BX13" s="182"/>
      <c r="BY13" s="182"/>
      <c r="BZ13" s="182"/>
      <c r="CA13" s="182"/>
      <c r="CB13" s="182"/>
      <c r="CC13" s="182"/>
      <c r="CD13" s="182"/>
      <c r="CE13" s="182"/>
      <c r="CF13" s="182"/>
      <c r="CG13" s="182"/>
      <c r="CH13" s="182"/>
      <c r="CI13" s="182"/>
      <c r="CJ13" s="182"/>
      <c r="CK13" s="182"/>
      <c r="CL13" s="182"/>
      <c r="CM13" s="182"/>
      <c r="CN13" s="182"/>
      <c r="CO13" s="182"/>
      <c r="CP13" s="182"/>
      <c r="CQ13" s="182"/>
      <c r="CR13" s="182"/>
      <c r="CS13" s="182"/>
      <c r="CT13" s="182"/>
      <c r="CU13" s="182"/>
      <c r="CV13" s="182"/>
      <c r="CW13" s="183"/>
      <c r="CX13" s="184"/>
      <c r="CY13" s="184"/>
      <c r="CZ13" s="184"/>
      <c r="DA13" s="185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  <c r="DU13" s="43"/>
      <c r="DV13" s="43"/>
      <c r="DW13" s="43"/>
      <c r="DX13" s="43"/>
      <c r="DY13" s="43"/>
      <c r="DZ13" s="43"/>
      <c r="EA13" s="43"/>
      <c r="EB13" s="43"/>
      <c r="EC13" s="43"/>
      <c r="ED13" s="43"/>
      <c r="EE13" s="43"/>
      <c r="EF13" s="43"/>
      <c r="EG13" s="43"/>
      <c r="EH13" s="43"/>
      <c r="EI13" s="43"/>
      <c r="EJ13" s="43"/>
      <c r="EK13" s="43"/>
      <c r="EL13" s="43"/>
      <c r="EM13" s="43"/>
      <c r="EN13" s="43"/>
      <c r="EO13" s="43"/>
      <c r="EP13" s="43"/>
      <c r="EQ13" s="43"/>
      <c r="ER13" s="43"/>
      <c r="ES13" s="43"/>
      <c r="ET13" s="43"/>
    </row>
    <row r="14" spans="1:150" ht="18" customHeight="1">
      <c r="A14" s="181"/>
      <c r="B14" s="182"/>
      <c r="C14" s="182"/>
      <c r="D14" s="182" t="s">
        <v>223</v>
      </c>
      <c r="E14" s="182"/>
      <c r="F14" s="182" t="s">
        <v>224</v>
      </c>
      <c r="G14" s="182"/>
      <c r="H14" s="182" t="str">
        <f>TEXT(0.9,"#,##0.0#######")</f>
        <v>0.9</v>
      </c>
      <c r="I14" s="182"/>
      <c r="J14" s="182"/>
      <c r="K14" s="182"/>
      <c r="L14" s="182"/>
      <c r="M14" s="182" t="s">
        <v>281</v>
      </c>
      <c r="N14" s="182"/>
      <c r="O14" s="182"/>
      <c r="P14" s="182"/>
      <c r="Q14" s="182"/>
      <c r="R14" s="182"/>
      <c r="S14" s="182" t="s">
        <v>7</v>
      </c>
      <c r="T14" s="182"/>
      <c r="U14" s="182"/>
      <c r="V14" s="182"/>
      <c r="W14" s="182" t="s">
        <v>5</v>
      </c>
      <c r="X14" s="182"/>
      <c r="Y14" s="182" t="s">
        <v>224</v>
      </c>
      <c r="Z14" s="182"/>
      <c r="AA14" s="182" t="str">
        <f>TEXT(15,"#,##0")</f>
        <v>15</v>
      </c>
      <c r="AB14" s="182"/>
      <c r="AC14" s="182"/>
      <c r="AD14" s="182"/>
      <c r="AE14" s="182" t="s">
        <v>114</v>
      </c>
      <c r="AF14" s="182"/>
      <c r="AG14" s="182"/>
      <c r="AH14" s="182"/>
      <c r="AI14" s="182"/>
      <c r="AJ14" s="182"/>
      <c r="AK14" s="182"/>
      <c r="AL14" s="182"/>
      <c r="AM14" s="182"/>
      <c r="AN14" s="182"/>
      <c r="AO14" s="182"/>
      <c r="AP14" s="182"/>
      <c r="AQ14" s="182"/>
      <c r="AR14" s="182"/>
      <c r="AS14" s="182"/>
      <c r="AT14" s="182"/>
      <c r="AU14" s="182"/>
      <c r="AV14" s="182"/>
      <c r="AW14" s="182"/>
      <c r="AX14" s="182"/>
      <c r="AY14" s="182"/>
      <c r="AZ14" s="182"/>
      <c r="BA14" s="182"/>
      <c r="BB14" s="182"/>
      <c r="BC14" s="182"/>
      <c r="BD14" s="182"/>
      <c r="BE14" s="182"/>
      <c r="BF14" s="182"/>
      <c r="BG14" s="182"/>
      <c r="BH14" s="182"/>
      <c r="BI14" s="182"/>
      <c r="BJ14" s="182"/>
      <c r="BK14" s="182"/>
      <c r="BL14" s="182"/>
      <c r="BM14" s="182"/>
      <c r="BN14" s="182"/>
      <c r="BO14" s="182"/>
      <c r="BP14" s="182"/>
      <c r="BQ14" s="182"/>
      <c r="BR14" s="182"/>
      <c r="BS14" s="182"/>
      <c r="BT14" s="182"/>
      <c r="BU14" s="182"/>
      <c r="BV14" s="182"/>
      <c r="BW14" s="182"/>
      <c r="BX14" s="182"/>
      <c r="BY14" s="182"/>
      <c r="BZ14" s="182"/>
      <c r="CA14" s="182"/>
      <c r="CB14" s="182"/>
      <c r="CC14" s="182"/>
      <c r="CD14" s="182"/>
      <c r="CE14" s="182"/>
      <c r="CF14" s="182"/>
      <c r="CG14" s="182"/>
      <c r="CH14" s="182"/>
      <c r="CI14" s="182"/>
      <c r="CJ14" s="182"/>
      <c r="CK14" s="182"/>
      <c r="CL14" s="182"/>
      <c r="CM14" s="182"/>
      <c r="CN14" s="182"/>
      <c r="CO14" s="182"/>
      <c r="CP14" s="182"/>
      <c r="CQ14" s="182"/>
      <c r="CR14" s="182"/>
      <c r="CS14" s="182"/>
      <c r="CT14" s="182"/>
      <c r="CU14" s="182"/>
      <c r="CV14" s="182"/>
      <c r="CW14" s="183"/>
      <c r="CX14" s="184"/>
      <c r="CY14" s="184"/>
      <c r="CZ14" s="184"/>
      <c r="DA14" s="185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 t="s">
        <v>3</v>
      </c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DZ14" s="43"/>
      <c r="EA14" s="43"/>
      <c r="EB14" s="43"/>
      <c r="EC14" s="43"/>
      <c r="ED14" s="43"/>
      <c r="EE14" s="43"/>
      <c r="EF14" s="43"/>
      <c r="EG14" s="43"/>
      <c r="EH14" s="43"/>
      <c r="EI14" s="43"/>
      <c r="EJ14" s="43"/>
      <c r="EK14" s="43"/>
      <c r="EL14" s="43"/>
      <c r="EM14" s="43"/>
      <c r="EN14" s="43"/>
      <c r="EO14" s="43"/>
      <c r="EP14" s="43"/>
      <c r="EQ14" s="43"/>
      <c r="ER14" s="43"/>
      <c r="ES14" s="43"/>
      <c r="ET14" s="43"/>
    </row>
    <row r="15" spans="1:150" ht="18" customHeight="1">
      <c r="A15" s="181" t="s">
        <v>3</v>
      </c>
      <c r="B15" s="182"/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  <c r="X15" s="182"/>
      <c r="Y15" s="182"/>
      <c r="Z15" s="182"/>
      <c r="AA15" s="182"/>
      <c r="AB15" s="182"/>
      <c r="AC15" s="182"/>
      <c r="AD15" s="182"/>
      <c r="AE15" s="182"/>
      <c r="AF15" s="182"/>
      <c r="AG15" s="182"/>
      <c r="AH15" s="182"/>
      <c r="AI15" s="182"/>
      <c r="AJ15" s="182"/>
      <c r="AK15" s="182"/>
      <c r="AL15" s="182"/>
      <c r="AM15" s="182"/>
      <c r="AN15" s="182"/>
      <c r="AO15" s="182"/>
      <c r="AP15" s="182"/>
      <c r="AQ15" s="182"/>
      <c r="AR15" s="182"/>
      <c r="AS15" s="182"/>
      <c r="AT15" s="182"/>
      <c r="AU15" s="182"/>
      <c r="AV15" s="182"/>
      <c r="AW15" s="182"/>
      <c r="AX15" s="182"/>
      <c r="AY15" s="182"/>
      <c r="AZ15" s="182"/>
      <c r="BA15" s="182"/>
      <c r="BB15" s="182"/>
      <c r="BC15" s="182"/>
      <c r="BD15" s="182"/>
      <c r="BE15" s="182"/>
      <c r="BF15" s="182"/>
      <c r="BG15" s="182"/>
      <c r="BH15" s="182"/>
      <c r="BI15" s="182"/>
      <c r="BJ15" s="182"/>
      <c r="BK15" s="182"/>
      <c r="BL15" s="182"/>
      <c r="BM15" s="182"/>
      <c r="BN15" s="182"/>
      <c r="BO15" s="182"/>
      <c r="BP15" s="182"/>
      <c r="BQ15" s="182"/>
      <c r="BR15" s="182"/>
      <c r="BS15" s="182"/>
      <c r="BT15" s="182"/>
      <c r="BU15" s="182"/>
      <c r="BV15" s="182"/>
      <c r="BW15" s="182"/>
      <c r="BX15" s="182"/>
      <c r="BY15" s="182"/>
      <c r="BZ15" s="182"/>
      <c r="CA15" s="182"/>
      <c r="CB15" s="182"/>
      <c r="CC15" s="182"/>
      <c r="CD15" s="182"/>
      <c r="CE15" s="182"/>
      <c r="CF15" s="182"/>
      <c r="CG15" s="182"/>
      <c r="CH15" s="182"/>
      <c r="CI15" s="182"/>
      <c r="CJ15" s="182"/>
      <c r="CK15" s="182"/>
      <c r="CL15" s="182"/>
      <c r="CM15" s="182"/>
      <c r="CN15" s="182"/>
      <c r="CO15" s="182"/>
      <c r="CP15" s="182"/>
      <c r="CQ15" s="182"/>
      <c r="CR15" s="182"/>
      <c r="CS15" s="182"/>
      <c r="CT15" s="182"/>
      <c r="CU15" s="182"/>
      <c r="CV15" s="182"/>
      <c r="CW15" s="183"/>
      <c r="CX15" s="184"/>
      <c r="CY15" s="184"/>
      <c r="CZ15" s="184"/>
      <c r="DA15" s="185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/>
      <c r="DN15" s="43"/>
      <c r="DO15" s="43"/>
      <c r="DP15" s="43"/>
      <c r="DQ15" s="43"/>
      <c r="DR15" s="43"/>
      <c r="DS15" s="43"/>
      <c r="DT15" s="43"/>
      <c r="DU15" s="43"/>
      <c r="DV15" s="43"/>
      <c r="DW15" s="43"/>
      <c r="DX15" s="43"/>
      <c r="DY15" s="43"/>
      <c r="DZ15" s="43"/>
      <c r="EA15" s="43"/>
      <c r="EB15" s="43"/>
      <c r="EC15" s="43"/>
      <c r="ED15" s="43"/>
      <c r="EE15" s="43"/>
      <c r="EF15" s="43"/>
      <c r="EG15" s="43"/>
      <c r="EH15" s="43"/>
      <c r="EI15" s="43"/>
      <c r="EJ15" s="43"/>
      <c r="EK15" s="43"/>
      <c r="EL15" s="43"/>
      <c r="EM15" s="43"/>
      <c r="EN15" s="43"/>
      <c r="EO15" s="43"/>
      <c r="EP15" s="43"/>
      <c r="EQ15" s="43"/>
      <c r="ER15" s="43"/>
      <c r="ES15" s="43"/>
      <c r="ET15" s="43"/>
    </row>
    <row r="16" spans="1:150" ht="18" customHeight="1">
      <c r="A16" s="181"/>
      <c r="B16" s="182"/>
      <c r="C16" s="182"/>
      <c r="D16" s="182" t="s">
        <v>180</v>
      </c>
      <c r="E16" s="182"/>
      <c r="F16" s="182"/>
      <c r="G16" s="182" t="s">
        <v>224</v>
      </c>
      <c r="H16" s="182"/>
      <c r="I16" s="182" t="str">
        <f>TEXT(2.3,"#,##0.000#######")</f>
        <v>2.300</v>
      </c>
      <c r="J16" s="182"/>
      <c r="K16" s="182"/>
      <c r="L16" s="182"/>
      <c r="M16" s="182"/>
      <c r="N16" s="182"/>
      <c r="O16" s="182"/>
      <c r="P16" s="182" t="s">
        <v>112</v>
      </c>
      <c r="Q16" s="182"/>
      <c r="R16" s="182"/>
      <c r="S16" s="182"/>
      <c r="T16" s="182"/>
      <c r="U16" s="182"/>
      <c r="V16" s="182"/>
      <c r="W16" s="182"/>
      <c r="X16" s="182"/>
      <c r="Y16" s="182"/>
      <c r="Z16" s="182"/>
      <c r="AA16" s="182"/>
      <c r="AB16" s="182"/>
      <c r="AC16" s="182"/>
      <c r="AD16" s="182"/>
      <c r="AE16" s="182"/>
      <c r="AF16" s="182"/>
      <c r="AG16" s="182"/>
      <c r="AH16" s="182"/>
      <c r="AI16" s="182"/>
      <c r="AJ16" s="182"/>
      <c r="AK16" s="182"/>
      <c r="AL16" s="182"/>
      <c r="AM16" s="182"/>
      <c r="AN16" s="182"/>
      <c r="AO16" s="182"/>
      <c r="AP16" s="182"/>
      <c r="AQ16" s="182"/>
      <c r="AR16" s="182"/>
      <c r="AS16" s="182"/>
      <c r="AT16" s="182"/>
      <c r="AU16" s="182"/>
      <c r="AV16" s="182"/>
      <c r="AW16" s="182"/>
      <c r="AX16" s="182"/>
      <c r="AY16" s="182"/>
      <c r="AZ16" s="182"/>
      <c r="BA16" s="182"/>
      <c r="BB16" s="182"/>
      <c r="BC16" s="182"/>
      <c r="BD16" s="182"/>
      <c r="BE16" s="182"/>
      <c r="BF16" s="182"/>
      <c r="BG16" s="182"/>
      <c r="BH16" s="182"/>
      <c r="BI16" s="182"/>
      <c r="BJ16" s="182"/>
      <c r="BK16" s="182"/>
      <c r="BL16" s="182"/>
      <c r="BM16" s="182"/>
      <c r="BN16" s="182"/>
      <c r="BO16" s="182"/>
      <c r="BP16" s="182"/>
      <c r="BQ16" s="182"/>
      <c r="BR16" s="182"/>
      <c r="BS16" s="182"/>
      <c r="BT16" s="182"/>
      <c r="BU16" s="182"/>
      <c r="BV16" s="182"/>
      <c r="BW16" s="182"/>
      <c r="BX16" s="182"/>
      <c r="BY16" s="182"/>
      <c r="BZ16" s="182"/>
      <c r="CA16" s="182"/>
      <c r="CB16" s="182"/>
      <c r="CC16" s="182"/>
      <c r="CD16" s="182"/>
      <c r="CE16" s="182"/>
      <c r="CF16" s="182"/>
      <c r="CG16" s="182"/>
      <c r="CH16" s="182"/>
      <c r="CI16" s="182"/>
      <c r="CJ16" s="182"/>
      <c r="CK16" s="182"/>
      <c r="CL16" s="182"/>
      <c r="CM16" s="182"/>
      <c r="CN16" s="182"/>
      <c r="CO16" s="182"/>
      <c r="CP16" s="182"/>
      <c r="CQ16" s="182"/>
      <c r="CR16" s="182"/>
      <c r="CS16" s="182"/>
      <c r="CT16" s="182"/>
      <c r="CU16" s="182"/>
      <c r="CV16" s="182"/>
      <c r="CW16" s="183"/>
      <c r="CX16" s="184"/>
      <c r="CY16" s="184"/>
      <c r="CZ16" s="184"/>
      <c r="DA16" s="185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 t="s">
        <v>3</v>
      </c>
      <c r="DN16" s="43"/>
      <c r="DO16" s="43"/>
      <c r="DP16" s="43"/>
      <c r="DQ16" s="43"/>
      <c r="DR16" s="43"/>
      <c r="DS16" s="43"/>
      <c r="DT16" s="43"/>
      <c r="DU16" s="43"/>
      <c r="DV16" s="43"/>
      <c r="DW16" s="43"/>
      <c r="DX16" s="43"/>
      <c r="DY16" s="43"/>
      <c r="DZ16" s="43"/>
      <c r="EA16" s="43"/>
      <c r="EB16" s="43"/>
      <c r="EC16" s="43"/>
      <c r="ED16" s="43"/>
      <c r="EE16" s="43"/>
      <c r="EF16" s="43"/>
      <c r="EG16" s="43"/>
      <c r="EH16" s="43"/>
      <c r="EI16" s="43"/>
      <c r="EJ16" s="43"/>
      <c r="EK16" s="43"/>
      <c r="EL16" s="43"/>
      <c r="EM16" s="43"/>
      <c r="EN16" s="43"/>
      <c r="EO16" s="43"/>
      <c r="EP16" s="43"/>
      <c r="EQ16" s="43"/>
      <c r="ER16" s="43"/>
      <c r="ES16" s="43"/>
      <c r="ET16" s="43"/>
    </row>
    <row r="17" spans="1:150" ht="18" customHeight="1">
      <c r="A17" s="181" t="s">
        <v>3</v>
      </c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  <c r="Z17" s="182"/>
      <c r="AA17" s="182"/>
      <c r="AB17" s="182"/>
      <c r="AC17" s="182"/>
      <c r="AD17" s="182"/>
      <c r="AE17" s="182"/>
      <c r="AF17" s="182"/>
      <c r="AG17" s="182"/>
      <c r="AH17" s="182"/>
      <c r="AI17" s="182"/>
      <c r="AJ17" s="182"/>
      <c r="AK17" s="182"/>
      <c r="AL17" s="182"/>
      <c r="AM17" s="182"/>
      <c r="AN17" s="182"/>
      <c r="AO17" s="182"/>
      <c r="AP17" s="182"/>
      <c r="AQ17" s="182"/>
      <c r="AR17" s="182"/>
      <c r="AS17" s="182"/>
      <c r="AT17" s="182"/>
      <c r="AU17" s="182"/>
      <c r="AV17" s="182"/>
      <c r="AW17" s="182"/>
      <c r="AX17" s="182"/>
      <c r="AY17" s="182"/>
      <c r="AZ17" s="182"/>
      <c r="BA17" s="182"/>
      <c r="BB17" s="182"/>
      <c r="BC17" s="182"/>
      <c r="BD17" s="182"/>
      <c r="BE17" s="182"/>
      <c r="BF17" s="182"/>
      <c r="BG17" s="182"/>
      <c r="BH17" s="182"/>
      <c r="BI17" s="182"/>
      <c r="BJ17" s="182"/>
      <c r="BK17" s="182"/>
      <c r="BL17" s="182"/>
      <c r="BM17" s="182"/>
      <c r="BN17" s="182"/>
      <c r="BO17" s="182"/>
      <c r="BP17" s="182"/>
      <c r="BQ17" s="182"/>
      <c r="BR17" s="182"/>
      <c r="BS17" s="182"/>
      <c r="BT17" s="182"/>
      <c r="BU17" s="182"/>
      <c r="BV17" s="182"/>
      <c r="BW17" s="182"/>
      <c r="BX17" s="182"/>
      <c r="BY17" s="182"/>
      <c r="BZ17" s="182"/>
      <c r="CA17" s="182"/>
      <c r="CB17" s="182"/>
      <c r="CC17" s="182"/>
      <c r="CD17" s="182"/>
      <c r="CE17" s="182"/>
      <c r="CF17" s="182"/>
      <c r="CG17" s="182"/>
      <c r="CH17" s="182"/>
      <c r="CI17" s="182"/>
      <c r="CJ17" s="182"/>
      <c r="CK17" s="182"/>
      <c r="CL17" s="182"/>
      <c r="CM17" s="182"/>
      <c r="CN17" s="182"/>
      <c r="CO17" s="182"/>
      <c r="CP17" s="182"/>
      <c r="CQ17" s="182"/>
      <c r="CR17" s="182"/>
      <c r="CS17" s="182"/>
      <c r="CT17" s="182"/>
      <c r="CU17" s="182"/>
      <c r="CV17" s="182"/>
      <c r="CW17" s="183"/>
      <c r="CX17" s="184"/>
      <c r="CY17" s="184"/>
      <c r="CZ17" s="184"/>
      <c r="DA17" s="185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/>
      <c r="DN17" s="43"/>
      <c r="DO17" s="43"/>
      <c r="DP17" s="43"/>
      <c r="DQ17" s="43"/>
      <c r="DR17" s="43"/>
      <c r="DS17" s="43"/>
      <c r="DT17" s="43"/>
      <c r="DU17" s="43"/>
      <c r="DV17" s="43"/>
      <c r="DW17" s="43"/>
      <c r="DX17" s="43"/>
      <c r="DY17" s="43"/>
      <c r="DZ17" s="43"/>
      <c r="EA17" s="43"/>
      <c r="EB17" s="43"/>
      <c r="EC17" s="43"/>
      <c r="ED17" s="43"/>
      <c r="EE17" s="43"/>
      <c r="EF17" s="43"/>
      <c r="EG17" s="43"/>
      <c r="EH17" s="43"/>
      <c r="EI17" s="43"/>
      <c r="EJ17" s="43"/>
      <c r="EK17" s="43"/>
      <c r="EL17" s="43"/>
      <c r="EM17" s="43"/>
      <c r="EN17" s="43"/>
      <c r="EO17" s="43"/>
      <c r="EP17" s="43"/>
      <c r="EQ17" s="43"/>
      <c r="ER17" s="43"/>
      <c r="ES17" s="43"/>
      <c r="ET17" s="43"/>
    </row>
    <row r="18" spans="1:150" ht="18" customHeight="1">
      <c r="A18" s="181"/>
      <c r="B18" s="182"/>
      <c r="C18" s="182"/>
      <c r="D18" s="182" t="s">
        <v>133</v>
      </c>
      <c r="E18" s="182"/>
      <c r="F18" s="182"/>
      <c r="G18" s="182" t="s">
        <v>224</v>
      </c>
      <c r="H18" s="182"/>
      <c r="I18" s="182" t="str">
        <f>TEXT(4.1,"#,##0.0#######")</f>
        <v>4.1</v>
      </c>
      <c r="J18" s="182"/>
      <c r="K18" s="182"/>
      <c r="L18" s="182"/>
      <c r="M18" s="182"/>
      <c r="N18" s="182" t="s">
        <v>274</v>
      </c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  <c r="Z18" s="182"/>
      <c r="AA18" s="182"/>
      <c r="AB18" s="182"/>
      <c r="AC18" s="182"/>
      <c r="AD18" s="182"/>
      <c r="AE18" s="182"/>
      <c r="AF18" s="182"/>
      <c r="AG18" s="182"/>
      <c r="AH18" s="182"/>
      <c r="AI18" s="182"/>
      <c r="AJ18" s="182"/>
      <c r="AK18" s="182"/>
      <c r="AL18" s="182"/>
      <c r="AM18" s="182"/>
      <c r="AN18" s="182"/>
      <c r="AO18" s="182"/>
      <c r="AP18" s="182"/>
      <c r="AQ18" s="182"/>
      <c r="AR18" s="182"/>
      <c r="AS18" s="182"/>
      <c r="AT18" s="182"/>
      <c r="AU18" s="182"/>
      <c r="AV18" s="182"/>
      <c r="AW18" s="182"/>
      <c r="AX18" s="182"/>
      <c r="AY18" s="182"/>
      <c r="AZ18" s="182"/>
      <c r="BA18" s="182"/>
      <c r="BB18" s="182"/>
      <c r="BC18" s="182"/>
      <c r="BD18" s="182"/>
      <c r="BE18" s="182"/>
      <c r="BF18" s="182"/>
      <c r="BG18" s="182"/>
      <c r="BH18" s="182"/>
      <c r="BI18" s="182"/>
      <c r="BJ18" s="182"/>
      <c r="BK18" s="182"/>
      <c r="BL18" s="182"/>
      <c r="BM18" s="182"/>
      <c r="BN18" s="182"/>
      <c r="BO18" s="182"/>
      <c r="BP18" s="182"/>
      <c r="BQ18" s="182"/>
      <c r="BR18" s="182"/>
      <c r="BS18" s="182"/>
      <c r="BT18" s="182"/>
      <c r="BU18" s="182"/>
      <c r="BV18" s="182"/>
      <c r="BW18" s="182"/>
      <c r="BX18" s="182"/>
      <c r="BY18" s="182"/>
      <c r="BZ18" s="182"/>
      <c r="CA18" s="182"/>
      <c r="CB18" s="182"/>
      <c r="CC18" s="182"/>
      <c r="CD18" s="182"/>
      <c r="CE18" s="182"/>
      <c r="CF18" s="182"/>
      <c r="CG18" s="182"/>
      <c r="CH18" s="182"/>
      <c r="CI18" s="182"/>
      <c r="CJ18" s="182"/>
      <c r="CK18" s="182"/>
      <c r="CL18" s="182"/>
      <c r="CM18" s="182"/>
      <c r="CN18" s="182"/>
      <c r="CO18" s="182"/>
      <c r="CP18" s="182"/>
      <c r="CQ18" s="182"/>
      <c r="CR18" s="182"/>
      <c r="CS18" s="182"/>
      <c r="CT18" s="182"/>
      <c r="CU18" s="182"/>
      <c r="CV18" s="182"/>
      <c r="CW18" s="183"/>
      <c r="CX18" s="184"/>
      <c r="CY18" s="184"/>
      <c r="CZ18" s="184"/>
      <c r="DA18" s="185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 t="s">
        <v>3</v>
      </c>
      <c r="DN18" s="43"/>
      <c r="DO18" s="43"/>
      <c r="DP18" s="43"/>
      <c r="DQ18" s="43"/>
      <c r="DR18" s="43"/>
      <c r="DS18" s="43"/>
      <c r="DT18" s="43"/>
      <c r="DU18" s="43"/>
      <c r="DV18" s="43"/>
      <c r="DW18" s="43"/>
      <c r="DX18" s="43"/>
      <c r="DY18" s="43"/>
      <c r="DZ18" s="43"/>
      <c r="EA18" s="43"/>
      <c r="EB18" s="43"/>
      <c r="EC18" s="43"/>
      <c r="ED18" s="43"/>
      <c r="EE18" s="43"/>
      <c r="EF18" s="43"/>
      <c r="EG18" s="43"/>
      <c r="EH18" s="43"/>
      <c r="EI18" s="43"/>
      <c r="EJ18" s="43"/>
      <c r="EK18" s="43"/>
      <c r="EL18" s="43"/>
      <c r="EM18" s="43"/>
      <c r="EN18" s="43"/>
      <c r="EO18" s="43"/>
      <c r="EP18" s="43"/>
      <c r="EQ18" s="43"/>
      <c r="ER18" s="43"/>
      <c r="ES18" s="43"/>
      <c r="ET18" s="43"/>
    </row>
    <row r="19" spans="1:150" ht="18" customHeight="1">
      <c r="A19" s="181" t="s">
        <v>3</v>
      </c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  <c r="AF19" s="182"/>
      <c r="AG19" s="182"/>
      <c r="AH19" s="182"/>
      <c r="AI19" s="182"/>
      <c r="AJ19" s="182"/>
      <c r="AK19" s="182"/>
      <c r="AL19" s="182"/>
      <c r="AM19" s="182"/>
      <c r="AN19" s="182"/>
      <c r="AO19" s="182"/>
      <c r="AP19" s="182"/>
      <c r="AQ19" s="182"/>
      <c r="AR19" s="182"/>
      <c r="AS19" s="182"/>
      <c r="AT19" s="182"/>
      <c r="AU19" s="182"/>
      <c r="AV19" s="182"/>
      <c r="AW19" s="182"/>
      <c r="AX19" s="182"/>
      <c r="AY19" s="182"/>
      <c r="AZ19" s="182"/>
      <c r="BA19" s="182"/>
      <c r="BB19" s="182"/>
      <c r="BC19" s="182"/>
      <c r="BD19" s="182"/>
      <c r="BE19" s="182"/>
      <c r="BF19" s="182"/>
      <c r="BG19" s="182"/>
      <c r="BH19" s="182"/>
      <c r="BI19" s="182"/>
      <c r="BJ19" s="182"/>
      <c r="BK19" s="182"/>
      <c r="BL19" s="182"/>
      <c r="BM19" s="182"/>
      <c r="BN19" s="182"/>
      <c r="BO19" s="182"/>
      <c r="BP19" s="182"/>
      <c r="BQ19" s="182"/>
      <c r="BR19" s="182"/>
      <c r="BS19" s="182"/>
      <c r="BT19" s="182"/>
      <c r="BU19" s="182"/>
      <c r="BV19" s="182"/>
      <c r="BW19" s="182"/>
      <c r="BX19" s="182"/>
      <c r="BY19" s="182"/>
      <c r="BZ19" s="182"/>
      <c r="CA19" s="182"/>
      <c r="CB19" s="182"/>
      <c r="CC19" s="182"/>
      <c r="CD19" s="182"/>
      <c r="CE19" s="182"/>
      <c r="CF19" s="182"/>
      <c r="CG19" s="182"/>
      <c r="CH19" s="182"/>
      <c r="CI19" s="182"/>
      <c r="CJ19" s="182"/>
      <c r="CK19" s="182"/>
      <c r="CL19" s="182"/>
      <c r="CM19" s="182"/>
      <c r="CN19" s="182"/>
      <c r="CO19" s="182"/>
      <c r="CP19" s="182"/>
      <c r="CQ19" s="182"/>
      <c r="CR19" s="182"/>
      <c r="CS19" s="182"/>
      <c r="CT19" s="182"/>
      <c r="CU19" s="182"/>
      <c r="CV19" s="182"/>
      <c r="CW19" s="183"/>
      <c r="CX19" s="184"/>
      <c r="CY19" s="184"/>
      <c r="CZ19" s="184"/>
      <c r="DA19" s="185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  <c r="DU19" s="43"/>
      <c r="DV19" s="43"/>
      <c r="DW19" s="43"/>
      <c r="DX19" s="43"/>
      <c r="DY19" s="43"/>
      <c r="DZ19" s="43"/>
      <c r="EA19" s="43"/>
      <c r="EB19" s="43"/>
      <c r="EC19" s="43"/>
      <c r="ED19" s="43"/>
      <c r="EE19" s="43"/>
      <c r="EF19" s="43"/>
      <c r="EG19" s="43"/>
      <c r="EH19" s="43"/>
      <c r="EI19" s="43"/>
      <c r="EJ19" s="43"/>
      <c r="EK19" s="43"/>
      <c r="EL19" s="43"/>
      <c r="EM19" s="43"/>
      <c r="EN19" s="43"/>
      <c r="EO19" s="43"/>
      <c r="EP19" s="43"/>
      <c r="EQ19" s="43"/>
      <c r="ER19" s="43"/>
      <c r="ES19" s="43"/>
      <c r="ET19" s="43"/>
    </row>
    <row r="20" spans="1:150" ht="18" customHeight="1">
      <c r="A20" s="181"/>
      <c r="B20" s="182"/>
      <c r="C20" s="182"/>
      <c r="D20" s="182" t="s">
        <v>213</v>
      </c>
      <c r="E20" s="182"/>
      <c r="F20" s="182"/>
      <c r="G20" s="182" t="s">
        <v>224</v>
      </c>
      <c r="H20" s="182"/>
      <c r="I20" s="182" t="str">
        <f>TEXT(13.9,"#,##0.0#######")</f>
        <v>13.9</v>
      </c>
      <c r="J20" s="182"/>
      <c r="K20" s="182"/>
      <c r="L20" s="182"/>
      <c r="M20" s="182"/>
      <c r="N20" s="182"/>
      <c r="O20" s="182" t="s">
        <v>259</v>
      </c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  <c r="AF20" s="182"/>
      <c r="AG20" s="182"/>
      <c r="AH20" s="182"/>
      <c r="AI20" s="182"/>
      <c r="AJ20" s="182"/>
      <c r="AK20" s="182"/>
      <c r="AL20" s="182"/>
      <c r="AM20" s="182"/>
      <c r="AN20" s="182"/>
      <c r="AO20" s="182"/>
      <c r="AP20" s="182"/>
      <c r="AQ20" s="182"/>
      <c r="AR20" s="182"/>
      <c r="AS20" s="182"/>
      <c r="AT20" s="182"/>
      <c r="AU20" s="182"/>
      <c r="AV20" s="182"/>
      <c r="AW20" s="182"/>
      <c r="AX20" s="182"/>
      <c r="AY20" s="182"/>
      <c r="AZ20" s="182"/>
      <c r="BA20" s="182"/>
      <c r="BB20" s="182"/>
      <c r="BC20" s="182"/>
      <c r="BD20" s="182"/>
      <c r="BE20" s="182"/>
      <c r="BF20" s="182"/>
      <c r="BG20" s="182"/>
      <c r="BH20" s="182"/>
      <c r="BI20" s="182"/>
      <c r="BJ20" s="182"/>
      <c r="BK20" s="182"/>
      <c r="BL20" s="182"/>
      <c r="BM20" s="182"/>
      <c r="BN20" s="182"/>
      <c r="BO20" s="182"/>
      <c r="BP20" s="182"/>
      <c r="BQ20" s="182"/>
      <c r="BR20" s="182"/>
      <c r="BS20" s="182"/>
      <c r="BT20" s="182"/>
      <c r="BU20" s="182"/>
      <c r="BV20" s="182"/>
      <c r="BW20" s="182"/>
      <c r="BX20" s="182"/>
      <c r="BY20" s="182"/>
      <c r="BZ20" s="182"/>
      <c r="CA20" s="182"/>
      <c r="CB20" s="182"/>
      <c r="CC20" s="182"/>
      <c r="CD20" s="182"/>
      <c r="CE20" s="182"/>
      <c r="CF20" s="182"/>
      <c r="CG20" s="182"/>
      <c r="CH20" s="182"/>
      <c r="CI20" s="182"/>
      <c r="CJ20" s="182"/>
      <c r="CK20" s="182"/>
      <c r="CL20" s="182"/>
      <c r="CM20" s="182"/>
      <c r="CN20" s="182"/>
      <c r="CO20" s="182"/>
      <c r="CP20" s="182"/>
      <c r="CQ20" s="182"/>
      <c r="CR20" s="182"/>
      <c r="CS20" s="182"/>
      <c r="CT20" s="182"/>
      <c r="CU20" s="182"/>
      <c r="CV20" s="182"/>
      <c r="CW20" s="183"/>
      <c r="CX20" s="184"/>
      <c r="CY20" s="184"/>
      <c r="CZ20" s="184"/>
      <c r="DA20" s="185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 t="s">
        <v>3</v>
      </c>
      <c r="DN20" s="43"/>
      <c r="DO20" s="43"/>
      <c r="DP20" s="43"/>
      <c r="DQ20" s="43"/>
      <c r="DR20" s="43"/>
      <c r="DS20" s="43"/>
      <c r="DT20" s="43"/>
      <c r="DU20" s="43"/>
      <c r="DV20" s="43"/>
      <c r="DW20" s="43"/>
      <c r="DX20" s="43"/>
      <c r="DY20" s="43"/>
      <c r="DZ20" s="43"/>
      <c r="EA20" s="43"/>
      <c r="EB20" s="43"/>
      <c r="EC20" s="43"/>
      <c r="ED20" s="43"/>
      <c r="EE20" s="43"/>
      <c r="EF20" s="43"/>
      <c r="EG20" s="43"/>
      <c r="EH20" s="43"/>
      <c r="EI20" s="43"/>
      <c r="EJ20" s="43"/>
      <c r="EK20" s="43"/>
      <c r="EL20" s="43"/>
      <c r="EM20" s="43"/>
      <c r="EN20" s="43"/>
      <c r="EO20" s="43"/>
      <c r="EP20" s="43"/>
      <c r="EQ20" s="43"/>
      <c r="ER20" s="43"/>
      <c r="ES20" s="43"/>
      <c r="ET20" s="43"/>
    </row>
    <row r="21" spans="1:150" ht="18" customHeight="1">
      <c r="A21" s="181" t="s">
        <v>3</v>
      </c>
      <c r="B21" s="182"/>
      <c r="C21" s="182"/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2"/>
      <c r="Z21" s="182"/>
      <c r="AA21" s="182"/>
      <c r="AB21" s="182"/>
      <c r="AC21" s="182"/>
      <c r="AD21" s="182"/>
      <c r="AE21" s="182"/>
      <c r="AF21" s="182"/>
      <c r="AG21" s="182"/>
      <c r="AH21" s="182"/>
      <c r="AI21" s="182"/>
      <c r="AJ21" s="182"/>
      <c r="AK21" s="182"/>
      <c r="AL21" s="182"/>
      <c r="AM21" s="182"/>
      <c r="AN21" s="182"/>
      <c r="AO21" s="182"/>
      <c r="AP21" s="182"/>
      <c r="AQ21" s="182"/>
      <c r="AR21" s="182"/>
      <c r="AS21" s="182"/>
      <c r="AT21" s="182"/>
      <c r="AU21" s="182"/>
      <c r="AV21" s="182"/>
      <c r="AW21" s="182"/>
      <c r="AX21" s="182"/>
      <c r="AY21" s="182"/>
      <c r="AZ21" s="182"/>
      <c r="BA21" s="182"/>
      <c r="BB21" s="182"/>
      <c r="BC21" s="182"/>
      <c r="BD21" s="182"/>
      <c r="BE21" s="182"/>
      <c r="BF21" s="182"/>
      <c r="BG21" s="182"/>
      <c r="BH21" s="182"/>
      <c r="BI21" s="182"/>
      <c r="BJ21" s="182"/>
      <c r="BK21" s="182"/>
      <c r="BL21" s="182"/>
      <c r="BM21" s="182"/>
      <c r="BN21" s="182"/>
      <c r="BO21" s="182"/>
      <c r="BP21" s="182"/>
      <c r="BQ21" s="182"/>
      <c r="BR21" s="182"/>
      <c r="BS21" s="182"/>
      <c r="BT21" s="182"/>
      <c r="BU21" s="182"/>
      <c r="BV21" s="182"/>
      <c r="BW21" s="182"/>
      <c r="BX21" s="182"/>
      <c r="BY21" s="182"/>
      <c r="BZ21" s="182"/>
      <c r="CA21" s="182"/>
      <c r="CB21" s="182"/>
      <c r="CC21" s="182"/>
      <c r="CD21" s="182"/>
      <c r="CE21" s="182"/>
      <c r="CF21" s="182"/>
      <c r="CG21" s="182"/>
      <c r="CH21" s="182"/>
      <c r="CI21" s="182"/>
      <c r="CJ21" s="182"/>
      <c r="CK21" s="182"/>
      <c r="CL21" s="182"/>
      <c r="CM21" s="182"/>
      <c r="CN21" s="182"/>
      <c r="CO21" s="182"/>
      <c r="CP21" s="182"/>
      <c r="CQ21" s="182"/>
      <c r="CR21" s="182"/>
      <c r="CS21" s="182"/>
      <c r="CT21" s="182"/>
      <c r="CU21" s="182"/>
      <c r="CV21" s="182"/>
      <c r="CW21" s="183"/>
      <c r="CX21" s="184"/>
      <c r="CY21" s="184"/>
      <c r="CZ21" s="184"/>
      <c r="DA21" s="185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  <c r="DU21" s="43"/>
      <c r="DV21" s="43"/>
      <c r="DW21" s="43"/>
      <c r="DX21" s="43"/>
      <c r="DY21" s="43"/>
      <c r="DZ21" s="43"/>
      <c r="EA21" s="43"/>
      <c r="EB21" s="43"/>
      <c r="EC21" s="43"/>
      <c r="ED21" s="43"/>
      <c r="EE21" s="43"/>
      <c r="EF21" s="43"/>
      <c r="EG21" s="43"/>
      <c r="EH21" s="43"/>
      <c r="EI21" s="43"/>
      <c r="EJ21" s="43"/>
      <c r="EK21" s="43"/>
      <c r="EL21" s="43"/>
      <c r="EM21" s="43"/>
      <c r="EN21" s="43"/>
      <c r="EO21" s="43"/>
      <c r="EP21" s="43"/>
      <c r="EQ21" s="43"/>
      <c r="ER21" s="43"/>
      <c r="ES21" s="43"/>
      <c r="ET21" s="43"/>
    </row>
    <row r="22" spans="1:150" ht="18" customHeight="1">
      <c r="A22" s="181"/>
      <c r="B22" s="182"/>
      <c r="C22" s="182"/>
      <c r="D22" s="182" t="s">
        <v>4</v>
      </c>
      <c r="E22" s="182"/>
      <c r="F22" s="182"/>
      <c r="G22" s="182" t="s">
        <v>224</v>
      </c>
      <c r="H22" s="182"/>
      <c r="I22" s="182" t="str">
        <f>TEXT(9.3,"#,##0.0#######")</f>
        <v>9.3</v>
      </c>
      <c r="J22" s="182"/>
      <c r="K22" s="182"/>
      <c r="L22" s="182"/>
      <c r="M22" s="182"/>
      <c r="N22" s="182" t="s">
        <v>202</v>
      </c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  <c r="Z22" s="182"/>
      <c r="AA22" s="182"/>
      <c r="AB22" s="182"/>
      <c r="AC22" s="182"/>
      <c r="AD22" s="182"/>
      <c r="AE22" s="182"/>
      <c r="AF22" s="182"/>
      <c r="AG22" s="182"/>
      <c r="AH22" s="182"/>
      <c r="AI22" s="182"/>
      <c r="AJ22" s="182"/>
      <c r="AK22" s="182"/>
      <c r="AL22" s="182"/>
      <c r="AM22" s="182"/>
      <c r="AN22" s="182"/>
      <c r="AO22" s="182"/>
      <c r="AP22" s="182"/>
      <c r="AQ22" s="182"/>
      <c r="AR22" s="182"/>
      <c r="AS22" s="182"/>
      <c r="AT22" s="182"/>
      <c r="AU22" s="182"/>
      <c r="AV22" s="182"/>
      <c r="AW22" s="182"/>
      <c r="AX22" s="182"/>
      <c r="AY22" s="182"/>
      <c r="AZ22" s="182"/>
      <c r="BA22" s="182"/>
      <c r="BB22" s="182"/>
      <c r="BC22" s="182"/>
      <c r="BD22" s="182"/>
      <c r="BE22" s="182"/>
      <c r="BF22" s="182"/>
      <c r="BG22" s="182"/>
      <c r="BH22" s="182"/>
      <c r="BI22" s="182"/>
      <c r="BJ22" s="182"/>
      <c r="BK22" s="182"/>
      <c r="BL22" s="182"/>
      <c r="BM22" s="182"/>
      <c r="BN22" s="182"/>
      <c r="BO22" s="182"/>
      <c r="BP22" s="182"/>
      <c r="BQ22" s="182"/>
      <c r="BR22" s="182"/>
      <c r="BS22" s="182"/>
      <c r="BT22" s="182"/>
      <c r="BU22" s="182"/>
      <c r="BV22" s="182"/>
      <c r="BW22" s="182"/>
      <c r="BX22" s="182"/>
      <c r="BY22" s="182"/>
      <c r="BZ22" s="182"/>
      <c r="CA22" s="182"/>
      <c r="CB22" s="182"/>
      <c r="CC22" s="182"/>
      <c r="CD22" s="182"/>
      <c r="CE22" s="182"/>
      <c r="CF22" s="182"/>
      <c r="CG22" s="182"/>
      <c r="CH22" s="182"/>
      <c r="CI22" s="182"/>
      <c r="CJ22" s="182"/>
      <c r="CK22" s="182"/>
      <c r="CL22" s="182"/>
      <c r="CM22" s="182"/>
      <c r="CN22" s="182"/>
      <c r="CO22" s="182"/>
      <c r="CP22" s="182"/>
      <c r="CQ22" s="182"/>
      <c r="CR22" s="182"/>
      <c r="CS22" s="182"/>
      <c r="CT22" s="182"/>
      <c r="CU22" s="182"/>
      <c r="CV22" s="182"/>
      <c r="CW22" s="183"/>
      <c r="CX22" s="184"/>
      <c r="CY22" s="184"/>
      <c r="CZ22" s="184"/>
      <c r="DA22" s="185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 t="s">
        <v>3</v>
      </c>
      <c r="DN22" s="43"/>
      <c r="DO22" s="43"/>
      <c r="DP22" s="43"/>
      <c r="DQ22" s="43"/>
      <c r="DR22" s="43"/>
      <c r="DS22" s="43"/>
      <c r="DT22" s="43"/>
      <c r="DU22" s="43"/>
      <c r="DV22" s="43"/>
      <c r="DW22" s="43"/>
      <c r="DX22" s="43"/>
      <c r="DY22" s="43"/>
      <c r="DZ22" s="43"/>
      <c r="EA22" s="43"/>
      <c r="EB22" s="43"/>
      <c r="EC22" s="43"/>
      <c r="ED22" s="43"/>
      <c r="EE22" s="43"/>
      <c r="EF22" s="43"/>
      <c r="EG22" s="43"/>
      <c r="EH22" s="43"/>
      <c r="EI22" s="43"/>
      <c r="EJ22" s="43"/>
      <c r="EK22" s="43"/>
      <c r="EL22" s="43"/>
      <c r="EM22" s="43"/>
      <c r="EN22" s="43"/>
      <c r="EO22" s="43"/>
      <c r="EP22" s="43"/>
      <c r="EQ22" s="43"/>
      <c r="ER22" s="43"/>
      <c r="ES22" s="43"/>
      <c r="ET22" s="43"/>
    </row>
    <row r="23" spans="1:150" ht="18" customHeight="1">
      <c r="A23" s="181" t="s">
        <v>3</v>
      </c>
      <c r="B23" s="182"/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2"/>
      <c r="V23" s="182"/>
      <c r="W23" s="182"/>
      <c r="X23" s="182"/>
      <c r="Y23" s="182"/>
      <c r="Z23" s="182"/>
      <c r="AA23" s="182"/>
      <c r="AB23" s="182"/>
      <c r="AC23" s="182"/>
      <c r="AD23" s="182"/>
      <c r="AE23" s="182"/>
      <c r="AF23" s="182"/>
      <c r="AG23" s="182"/>
      <c r="AH23" s="182"/>
      <c r="AI23" s="182"/>
      <c r="AJ23" s="182"/>
      <c r="AK23" s="182"/>
      <c r="AL23" s="182"/>
      <c r="AM23" s="182"/>
      <c r="AN23" s="182"/>
      <c r="AO23" s="182"/>
      <c r="AP23" s="182"/>
      <c r="AQ23" s="182"/>
      <c r="AR23" s="182"/>
      <c r="AS23" s="182"/>
      <c r="AT23" s="182"/>
      <c r="AU23" s="182"/>
      <c r="AV23" s="182"/>
      <c r="AW23" s="182"/>
      <c r="AX23" s="182"/>
      <c r="AY23" s="182"/>
      <c r="AZ23" s="182"/>
      <c r="BA23" s="182"/>
      <c r="BB23" s="182"/>
      <c r="BC23" s="182"/>
      <c r="BD23" s="182"/>
      <c r="BE23" s="182"/>
      <c r="BF23" s="182"/>
      <c r="BG23" s="182"/>
      <c r="BH23" s="182"/>
      <c r="BI23" s="182"/>
      <c r="BJ23" s="182"/>
      <c r="BK23" s="182"/>
      <c r="BL23" s="182"/>
      <c r="BM23" s="182"/>
      <c r="BN23" s="182"/>
      <c r="BO23" s="182"/>
      <c r="BP23" s="182"/>
      <c r="BQ23" s="182"/>
      <c r="BR23" s="182"/>
      <c r="BS23" s="182"/>
      <c r="BT23" s="182"/>
      <c r="BU23" s="182"/>
      <c r="BV23" s="182"/>
      <c r="BW23" s="182"/>
      <c r="BX23" s="182"/>
      <c r="BY23" s="182"/>
      <c r="BZ23" s="182"/>
      <c r="CA23" s="182"/>
      <c r="CB23" s="182"/>
      <c r="CC23" s="182"/>
      <c r="CD23" s="182"/>
      <c r="CE23" s="182"/>
      <c r="CF23" s="182"/>
      <c r="CG23" s="182"/>
      <c r="CH23" s="182"/>
      <c r="CI23" s="182"/>
      <c r="CJ23" s="182"/>
      <c r="CK23" s="182"/>
      <c r="CL23" s="182"/>
      <c r="CM23" s="182"/>
      <c r="CN23" s="182"/>
      <c r="CO23" s="182"/>
      <c r="CP23" s="182"/>
      <c r="CQ23" s="182"/>
      <c r="CR23" s="182"/>
      <c r="CS23" s="182"/>
      <c r="CT23" s="182"/>
      <c r="CU23" s="182"/>
      <c r="CV23" s="182"/>
      <c r="CW23" s="183"/>
      <c r="CX23" s="184"/>
      <c r="CY23" s="184"/>
      <c r="CZ23" s="184"/>
      <c r="DA23" s="185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  <c r="DU23" s="43"/>
      <c r="DV23" s="43"/>
      <c r="DW23" s="43"/>
      <c r="DX23" s="43"/>
      <c r="DY23" s="43"/>
      <c r="DZ23" s="43"/>
      <c r="EA23" s="43"/>
      <c r="EB23" s="43"/>
      <c r="EC23" s="43"/>
      <c r="ED23" s="43"/>
      <c r="EE23" s="43"/>
      <c r="EF23" s="43"/>
      <c r="EG23" s="43"/>
      <c r="EH23" s="43"/>
      <c r="EI23" s="43"/>
      <c r="EJ23" s="43"/>
      <c r="EK23" s="43"/>
      <c r="EL23" s="43"/>
      <c r="EM23" s="43"/>
      <c r="EN23" s="43"/>
      <c r="EO23" s="43"/>
      <c r="EP23" s="43"/>
      <c r="EQ23" s="43"/>
      <c r="ER23" s="43"/>
      <c r="ES23" s="43"/>
      <c r="ET23" s="43"/>
    </row>
    <row r="24" spans="1:150" ht="18" customHeight="1">
      <c r="A24" s="181"/>
      <c r="B24" s="182"/>
      <c r="C24" s="182"/>
      <c r="D24" s="182" t="s">
        <v>64</v>
      </c>
      <c r="E24" s="182"/>
      <c r="F24" s="182"/>
      <c r="G24" s="182" t="s">
        <v>224</v>
      </c>
      <c r="H24" s="182"/>
      <c r="I24" s="182" t="str">
        <f>TEXT(4.8,"#,##0.0#######")</f>
        <v>4.8</v>
      </c>
      <c r="J24" s="182"/>
      <c r="K24" s="182"/>
      <c r="L24" s="182"/>
      <c r="M24" s="182"/>
      <c r="N24" s="182" t="s">
        <v>161</v>
      </c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  <c r="Z24" s="182"/>
      <c r="AA24" s="182"/>
      <c r="AB24" s="182"/>
      <c r="AC24" s="182"/>
      <c r="AD24" s="182"/>
      <c r="AE24" s="182"/>
      <c r="AF24" s="182"/>
      <c r="AG24" s="182"/>
      <c r="AH24" s="182"/>
      <c r="AI24" s="182"/>
      <c r="AJ24" s="182"/>
      <c r="AK24" s="182"/>
      <c r="AL24" s="182"/>
      <c r="AM24" s="182"/>
      <c r="AN24" s="182"/>
      <c r="AO24" s="182"/>
      <c r="AP24" s="182"/>
      <c r="AQ24" s="182"/>
      <c r="AR24" s="182"/>
      <c r="AS24" s="182"/>
      <c r="AT24" s="182"/>
      <c r="AU24" s="182"/>
      <c r="AV24" s="182"/>
      <c r="AW24" s="182"/>
      <c r="AX24" s="182"/>
      <c r="AY24" s="182"/>
      <c r="AZ24" s="182"/>
      <c r="BA24" s="182"/>
      <c r="BB24" s="182"/>
      <c r="BC24" s="182"/>
      <c r="BD24" s="182"/>
      <c r="BE24" s="182"/>
      <c r="BF24" s="182"/>
      <c r="BG24" s="182"/>
      <c r="BH24" s="182"/>
      <c r="BI24" s="182"/>
      <c r="BJ24" s="182"/>
      <c r="BK24" s="182"/>
      <c r="BL24" s="182"/>
      <c r="BM24" s="182"/>
      <c r="BN24" s="182"/>
      <c r="BO24" s="182"/>
      <c r="BP24" s="182"/>
      <c r="BQ24" s="182"/>
      <c r="BR24" s="182"/>
      <c r="BS24" s="182"/>
      <c r="BT24" s="182"/>
      <c r="BU24" s="182"/>
      <c r="BV24" s="182"/>
      <c r="BW24" s="182"/>
      <c r="BX24" s="182"/>
      <c r="BY24" s="182"/>
      <c r="BZ24" s="182"/>
      <c r="CA24" s="182"/>
      <c r="CB24" s="182"/>
      <c r="CC24" s="182"/>
      <c r="CD24" s="182"/>
      <c r="CE24" s="182"/>
      <c r="CF24" s="182"/>
      <c r="CG24" s="182"/>
      <c r="CH24" s="182"/>
      <c r="CI24" s="182"/>
      <c r="CJ24" s="182"/>
      <c r="CK24" s="182"/>
      <c r="CL24" s="182"/>
      <c r="CM24" s="182"/>
      <c r="CN24" s="182"/>
      <c r="CO24" s="182"/>
      <c r="CP24" s="182"/>
      <c r="CQ24" s="182"/>
      <c r="CR24" s="182"/>
      <c r="CS24" s="182"/>
      <c r="CT24" s="182"/>
      <c r="CU24" s="182"/>
      <c r="CV24" s="182"/>
      <c r="CW24" s="183"/>
      <c r="CX24" s="184"/>
      <c r="CY24" s="184"/>
      <c r="CZ24" s="184"/>
      <c r="DA24" s="185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 t="s">
        <v>3</v>
      </c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</row>
    <row r="25" spans="1:150" ht="18" customHeight="1">
      <c r="A25" s="181" t="s">
        <v>3</v>
      </c>
      <c r="B25" s="182"/>
      <c r="C25" s="182"/>
      <c r="D25" s="182"/>
      <c r="E25" s="182"/>
      <c r="F25" s="182"/>
      <c r="G25" s="182"/>
      <c r="H25" s="182"/>
      <c r="I25" s="182"/>
      <c r="J25" s="182"/>
      <c r="K25" s="182"/>
      <c r="L25" s="182"/>
      <c r="M25" s="182"/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  <c r="Z25" s="182"/>
      <c r="AA25" s="182"/>
      <c r="AB25" s="182"/>
      <c r="AC25" s="182"/>
      <c r="AD25" s="182"/>
      <c r="AE25" s="182"/>
      <c r="AF25" s="182"/>
      <c r="AG25" s="182"/>
      <c r="AH25" s="182"/>
      <c r="AI25" s="182"/>
      <c r="AJ25" s="182"/>
      <c r="AK25" s="182"/>
      <c r="AL25" s="182"/>
      <c r="AM25" s="182"/>
      <c r="AN25" s="182"/>
      <c r="AO25" s="182"/>
      <c r="AP25" s="182"/>
      <c r="AQ25" s="182"/>
      <c r="AR25" s="182"/>
      <c r="AS25" s="182"/>
      <c r="AT25" s="182"/>
      <c r="AU25" s="182"/>
      <c r="AV25" s="182"/>
      <c r="AW25" s="182"/>
      <c r="AX25" s="182"/>
      <c r="AY25" s="182"/>
      <c r="AZ25" s="182"/>
      <c r="BA25" s="182"/>
      <c r="BB25" s="182"/>
      <c r="BC25" s="182"/>
      <c r="BD25" s="182"/>
      <c r="BE25" s="182"/>
      <c r="BF25" s="182"/>
      <c r="BG25" s="182"/>
      <c r="BH25" s="182"/>
      <c r="BI25" s="182"/>
      <c r="BJ25" s="182"/>
      <c r="BK25" s="182"/>
      <c r="BL25" s="182"/>
      <c r="BM25" s="182"/>
      <c r="BN25" s="182"/>
      <c r="BO25" s="182"/>
      <c r="BP25" s="182"/>
      <c r="BQ25" s="182"/>
      <c r="BR25" s="182"/>
      <c r="BS25" s="182"/>
      <c r="BT25" s="182"/>
      <c r="BU25" s="182"/>
      <c r="BV25" s="182"/>
      <c r="BW25" s="182"/>
      <c r="BX25" s="182"/>
      <c r="BY25" s="182"/>
      <c r="BZ25" s="182"/>
      <c r="CA25" s="182"/>
      <c r="CB25" s="182"/>
      <c r="CC25" s="182"/>
      <c r="CD25" s="182"/>
      <c r="CE25" s="182"/>
      <c r="CF25" s="182"/>
      <c r="CG25" s="182"/>
      <c r="CH25" s="182"/>
      <c r="CI25" s="182"/>
      <c r="CJ25" s="182"/>
      <c r="CK25" s="182"/>
      <c r="CL25" s="182"/>
      <c r="CM25" s="182"/>
      <c r="CN25" s="182"/>
      <c r="CO25" s="182"/>
      <c r="CP25" s="182"/>
      <c r="CQ25" s="182"/>
      <c r="CR25" s="182"/>
      <c r="CS25" s="182"/>
      <c r="CT25" s="182"/>
      <c r="CU25" s="182"/>
      <c r="CV25" s="182"/>
      <c r="CW25" s="183"/>
      <c r="CX25" s="184"/>
      <c r="CY25" s="184"/>
      <c r="CZ25" s="184"/>
      <c r="DA25" s="185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  <c r="DP25" s="43"/>
      <c r="DQ25" s="43"/>
      <c r="DR25" s="43"/>
      <c r="DS25" s="43"/>
      <c r="DT25" s="43"/>
      <c r="DU25" s="43"/>
      <c r="DV25" s="43"/>
      <c r="DW25" s="43"/>
      <c r="DX25" s="43"/>
      <c r="DY25" s="43"/>
      <c r="DZ25" s="43"/>
      <c r="EA25" s="43"/>
      <c r="EB25" s="43"/>
      <c r="EC25" s="43"/>
      <c r="ED25" s="43"/>
      <c r="EE25" s="43"/>
      <c r="EF25" s="43"/>
      <c r="EG25" s="43"/>
      <c r="EH25" s="43"/>
      <c r="EI25" s="43"/>
      <c r="EJ25" s="43"/>
      <c r="EK25" s="43"/>
      <c r="EL25" s="43"/>
      <c r="EM25" s="43"/>
      <c r="EN25" s="43"/>
      <c r="EO25" s="43"/>
      <c r="EP25" s="43"/>
      <c r="EQ25" s="43"/>
      <c r="ER25" s="43"/>
      <c r="ES25" s="43"/>
      <c r="ET25" s="43"/>
    </row>
    <row r="26" spans="1:150" ht="18" customHeight="1">
      <c r="A26" s="181"/>
      <c r="B26" s="182"/>
      <c r="C26" s="182"/>
      <c r="D26" s="182" t="s">
        <v>140</v>
      </c>
      <c r="E26" s="182"/>
      <c r="F26" s="182"/>
      <c r="G26" s="182" t="s">
        <v>224</v>
      </c>
      <c r="H26" s="182"/>
      <c r="I26" s="182" t="str">
        <f>TEXT(2,"#,##0.0#######")</f>
        <v>2.0</v>
      </c>
      <c r="J26" s="182"/>
      <c r="K26" s="182"/>
      <c r="L26" s="182"/>
      <c r="M26" s="182"/>
      <c r="N26" s="182" t="s">
        <v>25</v>
      </c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/>
      <c r="AB26" s="182"/>
      <c r="AC26" s="182"/>
      <c r="AD26" s="182"/>
      <c r="AE26" s="182"/>
      <c r="AF26" s="182"/>
      <c r="AG26" s="182"/>
      <c r="AH26" s="182"/>
      <c r="AI26" s="182"/>
      <c r="AJ26" s="182"/>
      <c r="AK26" s="182"/>
      <c r="AL26" s="182"/>
      <c r="AM26" s="182"/>
      <c r="AN26" s="182"/>
      <c r="AO26" s="182"/>
      <c r="AP26" s="182"/>
      <c r="AQ26" s="182"/>
      <c r="AR26" s="182"/>
      <c r="AS26" s="182"/>
      <c r="AT26" s="182"/>
      <c r="AU26" s="182"/>
      <c r="AV26" s="182"/>
      <c r="AW26" s="182"/>
      <c r="AX26" s="182"/>
      <c r="AY26" s="182"/>
      <c r="AZ26" s="182"/>
      <c r="BA26" s="182"/>
      <c r="BB26" s="182"/>
      <c r="BC26" s="182"/>
      <c r="BD26" s="182"/>
      <c r="BE26" s="182"/>
      <c r="BF26" s="182"/>
      <c r="BG26" s="182"/>
      <c r="BH26" s="182"/>
      <c r="BI26" s="182"/>
      <c r="BJ26" s="182"/>
      <c r="BK26" s="182"/>
      <c r="BL26" s="182"/>
      <c r="BM26" s="182"/>
      <c r="BN26" s="182"/>
      <c r="BO26" s="182"/>
      <c r="BP26" s="182"/>
      <c r="BQ26" s="182"/>
      <c r="BR26" s="182"/>
      <c r="BS26" s="182"/>
      <c r="BT26" s="182"/>
      <c r="BU26" s="182"/>
      <c r="BV26" s="182"/>
      <c r="BW26" s="182"/>
      <c r="BX26" s="182"/>
      <c r="BY26" s="182"/>
      <c r="BZ26" s="182"/>
      <c r="CA26" s="182"/>
      <c r="CB26" s="182"/>
      <c r="CC26" s="182"/>
      <c r="CD26" s="182"/>
      <c r="CE26" s="182"/>
      <c r="CF26" s="182"/>
      <c r="CG26" s="182"/>
      <c r="CH26" s="182"/>
      <c r="CI26" s="182"/>
      <c r="CJ26" s="182"/>
      <c r="CK26" s="182"/>
      <c r="CL26" s="182"/>
      <c r="CM26" s="182"/>
      <c r="CN26" s="182"/>
      <c r="CO26" s="182"/>
      <c r="CP26" s="182"/>
      <c r="CQ26" s="182"/>
      <c r="CR26" s="182"/>
      <c r="CS26" s="182"/>
      <c r="CT26" s="182"/>
      <c r="CU26" s="182"/>
      <c r="CV26" s="182"/>
      <c r="CW26" s="183"/>
      <c r="CX26" s="184"/>
      <c r="CY26" s="184"/>
      <c r="CZ26" s="184"/>
      <c r="DA26" s="185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 t="s">
        <v>3</v>
      </c>
      <c r="DN26" s="43"/>
      <c r="DO26" s="43"/>
      <c r="DP26" s="43"/>
      <c r="DQ26" s="43"/>
      <c r="DR26" s="43"/>
      <c r="DS26" s="43"/>
      <c r="DT26" s="43"/>
      <c r="DU26" s="43"/>
      <c r="DV26" s="43"/>
      <c r="DW26" s="43"/>
      <c r="DX26" s="43"/>
      <c r="DY26" s="43"/>
      <c r="DZ26" s="43"/>
      <c r="EA26" s="43"/>
      <c r="EB26" s="43"/>
      <c r="EC26" s="43"/>
      <c r="ED26" s="43"/>
      <c r="EE26" s="43"/>
      <c r="EF26" s="43"/>
      <c r="EG26" s="43"/>
      <c r="EH26" s="43"/>
      <c r="EI26" s="43"/>
      <c r="EJ26" s="43"/>
      <c r="EK26" s="43"/>
      <c r="EL26" s="43"/>
      <c r="EM26" s="43"/>
      <c r="EN26" s="43"/>
      <c r="EO26" s="43"/>
      <c r="EP26" s="43"/>
      <c r="EQ26" s="43"/>
      <c r="ER26" s="43"/>
      <c r="ES26" s="43"/>
      <c r="ET26" s="43"/>
    </row>
    <row r="27" spans="1:150" ht="18" customHeight="1">
      <c r="A27" s="181" t="s">
        <v>3</v>
      </c>
      <c r="B27" s="182"/>
      <c r="C27" s="182"/>
      <c r="D27" s="182"/>
      <c r="E27" s="182"/>
      <c r="F27" s="182"/>
      <c r="G27" s="182"/>
      <c r="H27" s="182"/>
      <c r="I27" s="182"/>
      <c r="J27" s="182"/>
      <c r="K27" s="182"/>
      <c r="L27" s="182"/>
      <c r="M27" s="182"/>
      <c r="N27" s="182"/>
      <c r="O27" s="182"/>
      <c r="P27" s="182"/>
      <c r="Q27" s="182"/>
      <c r="R27" s="182"/>
      <c r="S27" s="182"/>
      <c r="T27" s="182"/>
      <c r="U27" s="182"/>
      <c r="V27" s="182"/>
      <c r="W27" s="182"/>
      <c r="X27" s="182"/>
      <c r="Y27" s="182"/>
      <c r="Z27" s="182"/>
      <c r="AA27" s="182"/>
      <c r="AB27" s="182"/>
      <c r="AC27" s="182"/>
      <c r="AD27" s="182"/>
      <c r="AE27" s="182"/>
      <c r="AF27" s="182"/>
      <c r="AG27" s="182"/>
      <c r="AH27" s="182"/>
      <c r="AI27" s="182"/>
      <c r="AJ27" s="182"/>
      <c r="AK27" s="182"/>
      <c r="AL27" s="182"/>
      <c r="AM27" s="182"/>
      <c r="AN27" s="182"/>
      <c r="AO27" s="182"/>
      <c r="AP27" s="182"/>
      <c r="AQ27" s="182"/>
      <c r="AR27" s="182"/>
      <c r="AS27" s="182"/>
      <c r="AT27" s="182"/>
      <c r="AU27" s="182"/>
      <c r="AV27" s="182"/>
      <c r="AW27" s="182"/>
      <c r="AX27" s="182"/>
      <c r="AY27" s="182"/>
      <c r="AZ27" s="182"/>
      <c r="BA27" s="182"/>
      <c r="BB27" s="182"/>
      <c r="BC27" s="182"/>
      <c r="BD27" s="182"/>
      <c r="BE27" s="182"/>
      <c r="BF27" s="182"/>
      <c r="BG27" s="182"/>
      <c r="BH27" s="182"/>
      <c r="BI27" s="182"/>
      <c r="BJ27" s="182"/>
      <c r="BK27" s="182"/>
      <c r="BL27" s="182"/>
      <c r="BM27" s="182"/>
      <c r="BN27" s="182"/>
      <c r="BO27" s="182"/>
      <c r="BP27" s="182"/>
      <c r="BQ27" s="182"/>
      <c r="BR27" s="182"/>
      <c r="BS27" s="182"/>
      <c r="BT27" s="182"/>
      <c r="BU27" s="182"/>
      <c r="BV27" s="182"/>
      <c r="BW27" s="182"/>
      <c r="BX27" s="182"/>
      <c r="BY27" s="182"/>
      <c r="BZ27" s="182"/>
      <c r="CA27" s="182"/>
      <c r="CB27" s="182"/>
      <c r="CC27" s="182"/>
      <c r="CD27" s="182"/>
      <c r="CE27" s="182"/>
      <c r="CF27" s="182"/>
      <c r="CG27" s="182"/>
      <c r="CH27" s="182"/>
      <c r="CI27" s="182"/>
      <c r="CJ27" s="182"/>
      <c r="CK27" s="182"/>
      <c r="CL27" s="182"/>
      <c r="CM27" s="182"/>
      <c r="CN27" s="182"/>
      <c r="CO27" s="182"/>
      <c r="CP27" s="182"/>
      <c r="CQ27" s="182"/>
      <c r="CR27" s="182"/>
      <c r="CS27" s="182"/>
      <c r="CT27" s="182"/>
      <c r="CU27" s="182"/>
      <c r="CV27" s="182"/>
      <c r="CW27" s="183"/>
      <c r="CX27" s="184"/>
      <c r="CY27" s="184"/>
      <c r="CZ27" s="184"/>
      <c r="DA27" s="185"/>
      <c r="DB27" s="43"/>
      <c r="DC27" s="43"/>
      <c r="DD27" s="43"/>
      <c r="DE27" s="43"/>
      <c r="DF27" s="43"/>
      <c r="DG27" s="43"/>
      <c r="DH27" s="43"/>
      <c r="DI27" s="43"/>
      <c r="DJ27" s="43"/>
      <c r="DK27" s="43"/>
      <c r="DL27" s="43"/>
      <c r="DM27" s="43"/>
      <c r="DN27" s="43"/>
      <c r="DO27" s="43"/>
      <c r="DP27" s="43"/>
      <c r="DQ27" s="43"/>
      <c r="DR27" s="43"/>
      <c r="DS27" s="43"/>
      <c r="DT27" s="43"/>
      <c r="DU27" s="43"/>
      <c r="DV27" s="43"/>
      <c r="DW27" s="43"/>
      <c r="DX27" s="43"/>
      <c r="DY27" s="43"/>
      <c r="DZ27" s="43"/>
      <c r="EA27" s="43"/>
      <c r="EB27" s="43"/>
      <c r="EC27" s="43"/>
      <c r="ED27" s="43"/>
      <c r="EE27" s="43"/>
      <c r="EF27" s="43"/>
      <c r="EG27" s="43"/>
      <c r="EH27" s="43"/>
      <c r="EI27" s="43"/>
      <c r="EJ27" s="43"/>
      <c r="EK27" s="43"/>
      <c r="EL27" s="43"/>
      <c r="EM27" s="43"/>
      <c r="EN27" s="43"/>
      <c r="EO27" s="43"/>
      <c r="EP27" s="43"/>
      <c r="EQ27" s="43"/>
      <c r="ER27" s="43"/>
      <c r="ES27" s="43"/>
      <c r="ET27" s="43"/>
    </row>
    <row r="28" spans="1:150" ht="18" customHeight="1">
      <c r="A28" s="181"/>
      <c r="B28" s="182"/>
      <c r="C28" s="182"/>
      <c r="D28" s="182" t="s">
        <v>219</v>
      </c>
      <c r="E28" s="182"/>
      <c r="F28" s="182"/>
      <c r="G28" s="182" t="s">
        <v>224</v>
      </c>
      <c r="H28" s="182"/>
      <c r="I28" s="182" t="str">
        <f>TEXT(0.3,"#,##0.0#######")</f>
        <v>0.3</v>
      </c>
      <c r="J28" s="182"/>
      <c r="K28" s="182"/>
      <c r="L28" s="182"/>
      <c r="M28" s="182"/>
      <c r="N28" s="182" t="s">
        <v>183</v>
      </c>
      <c r="O28" s="182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2"/>
      <c r="AB28" s="182"/>
      <c r="AC28" s="182"/>
      <c r="AD28" s="182"/>
      <c r="AE28" s="182"/>
      <c r="AF28" s="182"/>
      <c r="AG28" s="182"/>
      <c r="AH28" s="182"/>
      <c r="AI28" s="182"/>
      <c r="AJ28" s="182"/>
      <c r="AK28" s="182"/>
      <c r="AL28" s="182"/>
      <c r="AM28" s="182"/>
      <c r="AN28" s="182"/>
      <c r="AO28" s="182"/>
      <c r="AP28" s="182"/>
      <c r="AQ28" s="182"/>
      <c r="AR28" s="182"/>
      <c r="AS28" s="182"/>
      <c r="AT28" s="182"/>
      <c r="AU28" s="182"/>
      <c r="AV28" s="182"/>
      <c r="AW28" s="182"/>
      <c r="AX28" s="182"/>
      <c r="AY28" s="182"/>
      <c r="AZ28" s="182"/>
      <c r="BA28" s="182"/>
      <c r="BB28" s="182"/>
      <c r="BC28" s="182"/>
      <c r="BD28" s="182"/>
      <c r="BE28" s="182"/>
      <c r="BF28" s="182"/>
      <c r="BG28" s="182"/>
      <c r="BH28" s="182"/>
      <c r="BI28" s="182"/>
      <c r="BJ28" s="182"/>
      <c r="BK28" s="182"/>
      <c r="BL28" s="182"/>
      <c r="BM28" s="182"/>
      <c r="BN28" s="182"/>
      <c r="BO28" s="182"/>
      <c r="BP28" s="182"/>
      <c r="BQ28" s="182"/>
      <c r="BR28" s="182"/>
      <c r="BS28" s="182"/>
      <c r="BT28" s="182"/>
      <c r="BU28" s="182"/>
      <c r="BV28" s="182"/>
      <c r="BW28" s="182"/>
      <c r="BX28" s="182"/>
      <c r="BY28" s="182"/>
      <c r="BZ28" s="182"/>
      <c r="CA28" s="182"/>
      <c r="CB28" s="182"/>
      <c r="CC28" s="182"/>
      <c r="CD28" s="182"/>
      <c r="CE28" s="182"/>
      <c r="CF28" s="182"/>
      <c r="CG28" s="182"/>
      <c r="CH28" s="182"/>
      <c r="CI28" s="182"/>
      <c r="CJ28" s="182"/>
      <c r="CK28" s="182"/>
      <c r="CL28" s="182"/>
      <c r="CM28" s="182"/>
      <c r="CN28" s="182"/>
      <c r="CO28" s="182"/>
      <c r="CP28" s="182"/>
      <c r="CQ28" s="182"/>
      <c r="CR28" s="182"/>
      <c r="CS28" s="182"/>
      <c r="CT28" s="182"/>
      <c r="CU28" s="182"/>
      <c r="CV28" s="182"/>
      <c r="CW28" s="183"/>
      <c r="CX28" s="184"/>
      <c r="CY28" s="184"/>
      <c r="CZ28" s="184"/>
      <c r="DA28" s="185"/>
      <c r="DB28" s="43"/>
      <c r="DC28" s="43"/>
      <c r="DD28" s="43"/>
      <c r="DE28" s="43"/>
      <c r="DF28" s="43"/>
      <c r="DG28" s="43"/>
      <c r="DH28" s="43"/>
      <c r="DI28" s="43"/>
      <c r="DJ28" s="43"/>
      <c r="DK28" s="43"/>
      <c r="DL28" s="43"/>
      <c r="DM28" s="43" t="s">
        <v>3</v>
      </c>
      <c r="DN28" s="43"/>
      <c r="DO28" s="43"/>
      <c r="DP28" s="43"/>
      <c r="DQ28" s="43"/>
      <c r="DR28" s="43"/>
      <c r="DS28" s="43"/>
      <c r="DT28" s="43"/>
      <c r="DU28" s="43"/>
      <c r="DV28" s="43"/>
      <c r="DW28" s="43"/>
      <c r="DX28" s="43"/>
      <c r="DY28" s="43"/>
      <c r="DZ28" s="43"/>
      <c r="EA28" s="43"/>
      <c r="EB28" s="43"/>
      <c r="EC28" s="43"/>
      <c r="ED28" s="43"/>
      <c r="EE28" s="43"/>
      <c r="EF28" s="43"/>
      <c r="EG28" s="43"/>
      <c r="EH28" s="43"/>
      <c r="EI28" s="43"/>
      <c r="EJ28" s="43"/>
      <c r="EK28" s="43"/>
      <c r="EL28" s="43"/>
      <c r="EM28" s="43"/>
      <c r="EN28" s="43"/>
      <c r="EO28" s="43"/>
      <c r="EP28" s="43"/>
      <c r="EQ28" s="43"/>
      <c r="ER28" s="43"/>
      <c r="ES28" s="43"/>
      <c r="ET28" s="43"/>
    </row>
    <row r="29" spans="1:150" ht="18" customHeight="1">
      <c r="A29" s="181" t="s">
        <v>3</v>
      </c>
      <c r="B29" s="182"/>
      <c r="C29" s="182"/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  <c r="AE29" s="182"/>
      <c r="AF29" s="182"/>
      <c r="AG29" s="182"/>
      <c r="AH29" s="182"/>
      <c r="AI29" s="182"/>
      <c r="AJ29" s="182"/>
      <c r="AK29" s="182"/>
      <c r="AL29" s="182"/>
      <c r="AM29" s="182"/>
      <c r="AN29" s="182"/>
      <c r="AO29" s="182"/>
      <c r="AP29" s="182"/>
      <c r="AQ29" s="182"/>
      <c r="AR29" s="182"/>
      <c r="AS29" s="182"/>
      <c r="AT29" s="182"/>
      <c r="AU29" s="182"/>
      <c r="AV29" s="182"/>
      <c r="AW29" s="182"/>
      <c r="AX29" s="182"/>
      <c r="AY29" s="182"/>
      <c r="AZ29" s="182"/>
      <c r="BA29" s="182"/>
      <c r="BB29" s="182"/>
      <c r="BC29" s="182"/>
      <c r="BD29" s="182"/>
      <c r="BE29" s="182"/>
      <c r="BF29" s="182"/>
      <c r="BG29" s="182"/>
      <c r="BH29" s="182"/>
      <c r="BI29" s="182"/>
      <c r="BJ29" s="182"/>
      <c r="BK29" s="182"/>
      <c r="BL29" s="182"/>
      <c r="BM29" s="182"/>
      <c r="BN29" s="182"/>
      <c r="BO29" s="182"/>
      <c r="BP29" s="182"/>
      <c r="BQ29" s="182"/>
      <c r="BR29" s="182"/>
      <c r="BS29" s="182"/>
      <c r="BT29" s="182"/>
      <c r="BU29" s="182"/>
      <c r="BV29" s="182"/>
      <c r="BW29" s="182"/>
      <c r="BX29" s="182"/>
      <c r="BY29" s="182"/>
      <c r="BZ29" s="182"/>
      <c r="CA29" s="182"/>
      <c r="CB29" s="182"/>
      <c r="CC29" s="182"/>
      <c r="CD29" s="182"/>
      <c r="CE29" s="182"/>
      <c r="CF29" s="182"/>
      <c r="CG29" s="182"/>
      <c r="CH29" s="182"/>
      <c r="CI29" s="182"/>
      <c r="CJ29" s="182"/>
      <c r="CK29" s="182"/>
      <c r="CL29" s="182"/>
      <c r="CM29" s="182"/>
      <c r="CN29" s="182"/>
      <c r="CO29" s="182"/>
      <c r="CP29" s="182"/>
      <c r="CQ29" s="182"/>
      <c r="CR29" s="182"/>
      <c r="CS29" s="182"/>
      <c r="CT29" s="182"/>
      <c r="CU29" s="182"/>
      <c r="CV29" s="182"/>
      <c r="CW29" s="183"/>
      <c r="CX29" s="184"/>
      <c r="CY29" s="184"/>
      <c r="CZ29" s="184"/>
      <c r="DA29" s="185"/>
      <c r="DB29" s="43"/>
      <c r="DC29" s="43"/>
      <c r="DD29" s="43"/>
      <c r="DE29" s="43"/>
      <c r="DF29" s="43"/>
      <c r="DG29" s="43"/>
      <c r="DH29" s="43"/>
      <c r="DI29" s="43"/>
      <c r="DJ29" s="43"/>
      <c r="DK29" s="43"/>
      <c r="DL29" s="43"/>
      <c r="DM29" s="43"/>
      <c r="DN29" s="43"/>
      <c r="DO29" s="43"/>
      <c r="DP29" s="43"/>
      <c r="DQ29" s="43"/>
      <c r="DR29" s="43"/>
      <c r="DS29" s="43"/>
      <c r="DT29" s="43"/>
      <c r="DU29" s="43"/>
      <c r="DV29" s="43"/>
      <c r="DW29" s="43"/>
      <c r="DX29" s="43"/>
      <c r="DY29" s="43"/>
      <c r="DZ29" s="43"/>
      <c r="EA29" s="43"/>
      <c r="EB29" s="43"/>
      <c r="EC29" s="43"/>
      <c r="ED29" s="43"/>
      <c r="EE29" s="43"/>
      <c r="EF29" s="43"/>
      <c r="EG29" s="43"/>
      <c r="EH29" s="43"/>
      <c r="EI29" s="43"/>
      <c r="EJ29" s="43"/>
      <c r="EK29" s="43"/>
      <c r="EL29" s="43"/>
      <c r="EM29" s="43"/>
      <c r="EN29" s="43"/>
      <c r="EO29" s="43"/>
      <c r="EP29" s="43"/>
      <c r="EQ29" s="43"/>
      <c r="ER29" s="43"/>
      <c r="ES29" s="43"/>
      <c r="ET29" s="43"/>
    </row>
    <row r="30" spans="1:150" ht="18" customHeight="1">
      <c r="A30" s="181"/>
      <c r="B30" s="182"/>
      <c r="C30" s="182"/>
      <c r="D30" s="182" t="s">
        <v>29</v>
      </c>
      <c r="E30" s="182"/>
      <c r="F30" s="182"/>
      <c r="G30" s="182" t="s">
        <v>224</v>
      </c>
      <c r="H30" s="182"/>
      <c r="I30" s="182" t="str">
        <f>TEXT(20,"#,##0.0#######")</f>
        <v>20.0</v>
      </c>
      <c r="J30" s="182"/>
      <c r="K30" s="182"/>
      <c r="L30" s="182"/>
      <c r="M30" s="182"/>
      <c r="N30" s="182" t="s">
        <v>7</v>
      </c>
      <c r="O30" s="182"/>
      <c r="P30" s="182" t="s">
        <v>179</v>
      </c>
      <c r="Q30" s="182"/>
      <c r="R30" s="182"/>
      <c r="S30" s="182" t="s">
        <v>224</v>
      </c>
      <c r="T30" s="182"/>
      <c r="U30" s="182" t="str">
        <f>TEXT(25,"#,##0.0#######")</f>
        <v>25.0</v>
      </c>
      <c r="V30" s="182"/>
      <c r="W30" s="182"/>
      <c r="X30" s="182"/>
      <c r="Y30" s="182"/>
      <c r="Z30" s="182"/>
      <c r="AA30" s="182" t="s">
        <v>131</v>
      </c>
      <c r="AB30" s="182"/>
      <c r="AC30" s="182"/>
      <c r="AD30" s="182"/>
      <c r="AE30" s="182"/>
      <c r="AF30" s="182"/>
      <c r="AG30" s="182"/>
      <c r="AH30" s="182"/>
      <c r="AI30" s="182"/>
      <c r="AJ30" s="182"/>
      <c r="AK30" s="182"/>
      <c r="AL30" s="182"/>
      <c r="AM30" s="182"/>
      <c r="AN30" s="182"/>
      <c r="AO30" s="182"/>
      <c r="AP30" s="182"/>
      <c r="AQ30" s="182"/>
      <c r="AR30" s="182"/>
      <c r="AS30" s="182"/>
      <c r="AT30" s="182"/>
      <c r="AU30" s="182"/>
      <c r="AV30" s="182"/>
      <c r="AW30" s="182"/>
      <c r="AX30" s="182"/>
      <c r="AY30" s="182"/>
      <c r="AZ30" s="182"/>
      <c r="BA30" s="182"/>
      <c r="BB30" s="182"/>
      <c r="BC30" s="182"/>
      <c r="BD30" s="182"/>
      <c r="BE30" s="182"/>
      <c r="BF30" s="182"/>
      <c r="BG30" s="182"/>
      <c r="BH30" s="182"/>
      <c r="BI30" s="182"/>
      <c r="BJ30" s="182"/>
      <c r="BK30" s="182"/>
      <c r="BL30" s="182"/>
      <c r="BM30" s="182"/>
      <c r="BN30" s="182"/>
      <c r="BO30" s="182"/>
      <c r="BP30" s="182"/>
      <c r="BQ30" s="182"/>
      <c r="BR30" s="182"/>
      <c r="BS30" s="182"/>
      <c r="BT30" s="182"/>
      <c r="BU30" s="182"/>
      <c r="BV30" s="182"/>
      <c r="BW30" s="182"/>
      <c r="BX30" s="182"/>
      <c r="BY30" s="182"/>
      <c r="BZ30" s="182"/>
      <c r="CA30" s="182"/>
      <c r="CB30" s="182"/>
      <c r="CC30" s="182"/>
      <c r="CD30" s="182"/>
      <c r="CE30" s="182"/>
      <c r="CF30" s="182"/>
      <c r="CG30" s="182"/>
      <c r="CH30" s="182"/>
      <c r="CI30" s="182"/>
      <c r="CJ30" s="182"/>
      <c r="CK30" s="182"/>
      <c r="CL30" s="182"/>
      <c r="CM30" s="182"/>
      <c r="CN30" s="182"/>
      <c r="CO30" s="182"/>
      <c r="CP30" s="182"/>
      <c r="CQ30" s="182"/>
      <c r="CR30" s="182"/>
      <c r="CS30" s="182"/>
      <c r="CT30" s="182"/>
      <c r="CU30" s="182"/>
      <c r="CV30" s="182"/>
      <c r="CW30" s="183"/>
      <c r="CX30" s="184"/>
      <c r="CY30" s="184"/>
      <c r="CZ30" s="184"/>
      <c r="DA30" s="185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 t="s">
        <v>3</v>
      </c>
      <c r="DN30" s="43"/>
      <c r="DO30" s="43"/>
      <c r="DP30" s="43"/>
      <c r="DQ30" s="43"/>
      <c r="DR30" s="43"/>
      <c r="DS30" s="43"/>
      <c r="DT30" s="43"/>
      <c r="DU30" s="43"/>
      <c r="DV30" s="43"/>
      <c r="DW30" s="43"/>
      <c r="DX30" s="43"/>
      <c r="DY30" s="43"/>
      <c r="DZ30" s="43"/>
      <c r="EA30" s="43"/>
      <c r="EB30" s="43"/>
      <c r="EC30" s="43"/>
      <c r="ED30" s="43"/>
      <c r="EE30" s="43"/>
      <c r="EF30" s="43"/>
      <c r="EG30" s="43"/>
      <c r="EH30" s="43"/>
      <c r="EI30" s="43"/>
      <c r="EJ30" s="43"/>
      <c r="EK30" s="43"/>
      <c r="EL30" s="43"/>
      <c r="EM30" s="43"/>
      <c r="EN30" s="43"/>
      <c r="EO30" s="43"/>
      <c r="EP30" s="43"/>
      <c r="EQ30" s="43"/>
      <c r="ER30" s="43"/>
      <c r="ES30" s="43"/>
      <c r="ET30" s="43"/>
    </row>
    <row r="31" spans="1:150" ht="18" customHeight="1">
      <c r="A31" s="181" t="s">
        <v>3</v>
      </c>
      <c r="B31" s="182"/>
      <c r="C31" s="182"/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  <c r="T31" s="182"/>
      <c r="U31" s="182"/>
      <c r="V31" s="182"/>
      <c r="W31" s="182"/>
      <c r="X31" s="182"/>
      <c r="Y31" s="182"/>
      <c r="Z31" s="182"/>
      <c r="AA31" s="182"/>
      <c r="AB31" s="182"/>
      <c r="AC31" s="182"/>
      <c r="AD31" s="182"/>
      <c r="AE31" s="182"/>
      <c r="AF31" s="182"/>
      <c r="AG31" s="182"/>
      <c r="AH31" s="182"/>
      <c r="AI31" s="182"/>
      <c r="AJ31" s="182"/>
      <c r="AK31" s="182"/>
      <c r="AL31" s="182"/>
      <c r="AM31" s="182"/>
      <c r="AN31" s="182"/>
      <c r="AO31" s="182"/>
      <c r="AP31" s="182"/>
      <c r="AQ31" s="182"/>
      <c r="AR31" s="182"/>
      <c r="AS31" s="182"/>
      <c r="AT31" s="182"/>
      <c r="AU31" s="182"/>
      <c r="AV31" s="182"/>
      <c r="AW31" s="182"/>
      <c r="AX31" s="182"/>
      <c r="AY31" s="182"/>
      <c r="AZ31" s="182"/>
      <c r="BA31" s="182"/>
      <c r="BB31" s="182"/>
      <c r="BC31" s="182"/>
      <c r="BD31" s="182"/>
      <c r="BE31" s="182"/>
      <c r="BF31" s="182"/>
      <c r="BG31" s="182"/>
      <c r="BH31" s="182"/>
      <c r="BI31" s="182"/>
      <c r="BJ31" s="182"/>
      <c r="BK31" s="182"/>
      <c r="BL31" s="182"/>
      <c r="BM31" s="182"/>
      <c r="BN31" s="182"/>
      <c r="BO31" s="182"/>
      <c r="BP31" s="182"/>
      <c r="BQ31" s="182"/>
      <c r="BR31" s="182"/>
      <c r="BS31" s="182"/>
      <c r="BT31" s="182"/>
      <c r="BU31" s="182"/>
      <c r="BV31" s="182"/>
      <c r="BW31" s="182"/>
      <c r="BX31" s="182"/>
      <c r="BY31" s="182"/>
      <c r="BZ31" s="182"/>
      <c r="CA31" s="182"/>
      <c r="CB31" s="182"/>
      <c r="CC31" s="182"/>
      <c r="CD31" s="182"/>
      <c r="CE31" s="182"/>
      <c r="CF31" s="182"/>
      <c r="CG31" s="182"/>
      <c r="CH31" s="182"/>
      <c r="CI31" s="182"/>
      <c r="CJ31" s="182"/>
      <c r="CK31" s="182"/>
      <c r="CL31" s="182"/>
      <c r="CM31" s="182"/>
      <c r="CN31" s="182"/>
      <c r="CO31" s="182"/>
      <c r="CP31" s="182"/>
      <c r="CQ31" s="182"/>
      <c r="CR31" s="182"/>
      <c r="CS31" s="182"/>
      <c r="CT31" s="182"/>
      <c r="CU31" s="182"/>
      <c r="CV31" s="182"/>
      <c r="CW31" s="183"/>
      <c r="CX31" s="184"/>
      <c r="CY31" s="184"/>
      <c r="CZ31" s="184"/>
      <c r="DA31" s="185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  <c r="DP31" s="43"/>
      <c r="DQ31" s="43"/>
      <c r="DR31" s="43"/>
      <c r="DS31" s="43"/>
      <c r="DT31" s="43"/>
      <c r="DU31" s="43"/>
      <c r="DV31" s="43"/>
      <c r="DW31" s="43"/>
      <c r="DX31" s="43"/>
      <c r="DY31" s="43"/>
      <c r="DZ31" s="43"/>
      <c r="EA31" s="43"/>
      <c r="EB31" s="43"/>
      <c r="EC31" s="43"/>
      <c r="ED31" s="43"/>
      <c r="EE31" s="43"/>
      <c r="EF31" s="43"/>
      <c r="EG31" s="43"/>
      <c r="EH31" s="43"/>
      <c r="EI31" s="43"/>
      <c r="EJ31" s="43"/>
      <c r="EK31" s="43"/>
      <c r="EL31" s="43"/>
      <c r="EM31" s="43"/>
      <c r="EN31" s="43"/>
      <c r="EO31" s="43"/>
      <c r="EP31" s="43"/>
      <c r="EQ31" s="43"/>
      <c r="ER31" s="43"/>
      <c r="ES31" s="43"/>
      <c r="ET31" s="43"/>
    </row>
    <row r="32" spans="1:150" ht="18" customHeight="1">
      <c r="A32" s="181"/>
      <c r="B32" s="182"/>
      <c r="C32" s="182"/>
      <c r="D32" s="182" t="s">
        <v>100</v>
      </c>
      <c r="E32" s="182"/>
      <c r="F32" s="182"/>
      <c r="G32" s="182" t="s">
        <v>224</v>
      </c>
      <c r="H32" s="182"/>
      <c r="I32" s="182" t="str">
        <f>TEXT(50,"#,##0.0#######")</f>
        <v>50.0</v>
      </c>
      <c r="J32" s="182"/>
      <c r="K32" s="182"/>
      <c r="L32" s="182"/>
      <c r="M32" s="182"/>
      <c r="N32" s="182" t="s">
        <v>7</v>
      </c>
      <c r="O32" s="182"/>
      <c r="P32" s="182" t="s">
        <v>246</v>
      </c>
      <c r="Q32" s="182"/>
      <c r="R32" s="182"/>
      <c r="S32" s="182" t="s">
        <v>224</v>
      </c>
      <c r="T32" s="182"/>
      <c r="U32" s="182" t="str">
        <f>TEXT(55,"#,##0.0#######")</f>
        <v>55.0</v>
      </c>
      <c r="V32" s="182"/>
      <c r="W32" s="182"/>
      <c r="X32" s="182"/>
      <c r="Y32" s="182"/>
      <c r="Z32" s="182"/>
      <c r="AA32" s="182" t="s">
        <v>121</v>
      </c>
      <c r="AB32" s="182"/>
      <c r="AC32" s="182"/>
      <c r="AD32" s="182"/>
      <c r="AE32" s="182"/>
      <c r="AF32" s="182"/>
      <c r="AG32" s="182"/>
      <c r="AH32" s="182"/>
      <c r="AI32" s="182"/>
      <c r="AJ32" s="182"/>
      <c r="AK32" s="182"/>
      <c r="AL32" s="182"/>
      <c r="AM32" s="182"/>
      <c r="AN32" s="182"/>
      <c r="AO32" s="182"/>
      <c r="AP32" s="182"/>
      <c r="AQ32" s="182"/>
      <c r="AR32" s="182"/>
      <c r="AS32" s="182"/>
      <c r="AT32" s="182"/>
      <c r="AU32" s="182"/>
      <c r="AV32" s="182"/>
      <c r="AW32" s="182"/>
      <c r="AX32" s="182"/>
      <c r="AY32" s="182"/>
      <c r="AZ32" s="182"/>
      <c r="BA32" s="182"/>
      <c r="BB32" s="182"/>
      <c r="BC32" s="182"/>
      <c r="BD32" s="182"/>
      <c r="BE32" s="182"/>
      <c r="BF32" s="182"/>
      <c r="BG32" s="182"/>
      <c r="BH32" s="182"/>
      <c r="BI32" s="182"/>
      <c r="BJ32" s="182"/>
      <c r="BK32" s="182"/>
      <c r="BL32" s="182"/>
      <c r="BM32" s="182"/>
      <c r="BN32" s="182"/>
      <c r="BO32" s="182"/>
      <c r="BP32" s="182"/>
      <c r="BQ32" s="182"/>
      <c r="BR32" s="182"/>
      <c r="BS32" s="182"/>
      <c r="BT32" s="182"/>
      <c r="BU32" s="182"/>
      <c r="BV32" s="182"/>
      <c r="BW32" s="182"/>
      <c r="BX32" s="182"/>
      <c r="BY32" s="182"/>
      <c r="BZ32" s="182"/>
      <c r="CA32" s="182"/>
      <c r="CB32" s="182"/>
      <c r="CC32" s="182"/>
      <c r="CD32" s="182"/>
      <c r="CE32" s="182"/>
      <c r="CF32" s="182"/>
      <c r="CG32" s="182"/>
      <c r="CH32" s="182"/>
      <c r="CI32" s="182"/>
      <c r="CJ32" s="182"/>
      <c r="CK32" s="182"/>
      <c r="CL32" s="182"/>
      <c r="CM32" s="182"/>
      <c r="CN32" s="182"/>
      <c r="CO32" s="182"/>
      <c r="CP32" s="182"/>
      <c r="CQ32" s="182"/>
      <c r="CR32" s="182"/>
      <c r="CS32" s="182"/>
      <c r="CT32" s="182"/>
      <c r="CU32" s="182"/>
      <c r="CV32" s="182"/>
      <c r="CW32" s="183"/>
      <c r="CX32" s="184"/>
      <c r="CY32" s="184"/>
      <c r="CZ32" s="184"/>
      <c r="DA32" s="185"/>
      <c r="DB32" s="43"/>
      <c r="DC32" s="43"/>
      <c r="DD32" s="43"/>
      <c r="DE32" s="43"/>
      <c r="DF32" s="43"/>
      <c r="DG32" s="43"/>
      <c r="DH32" s="43"/>
      <c r="DI32" s="43"/>
      <c r="DJ32" s="43"/>
      <c r="DK32" s="43"/>
      <c r="DL32" s="43"/>
      <c r="DM32" s="43" t="s">
        <v>3</v>
      </c>
      <c r="DN32" s="43"/>
      <c r="DO32" s="43"/>
      <c r="DP32" s="43"/>
      <c r="DQ32" s="43"/>
      <c r="DR32" s="43"/>
      <c r="DS32" s="43"/>
      <c r="DT32" s="43"/>
      <c r="DU32" s="43"/>
      <c r="DV32" s="43"/>
      <c r="DW32" s="43"/>
      <c r="DX32" s="43"/>
      <c r="DY32" s="43"/>
      <c r="DZ32" s="43"/>
      <c r="EA32" s="43"/>
      <c r="EB32" s="43"/>
      <c r="EC32" s="43"/>
      <c r="ED32" s="43"/>
      <c r="EE32" s="43"/>
      <c r="EF32" s="43"/>
      <c r="EG32" s="43"/>
      <c r="EH32" s="43"/>
      <c r="EI32" s="43"/>
      <c r="EJ32" s="43"/>
      <c r="EK32" s="43"/>
      <c r="EL32" s="43"/>
      <c r="EM32" s="43"/>
      <c r="EN32" s="43"/>
      <c r="EO32" s="43"/>
      <c r="EP32" s="43"/>
      <c r="EQ32" s="43"/>
      <c r="ER32" s="43"/>
      <c r="ES32" s="43"/>
      <c r="ET32" s="43"/>
    </row>
    <row r="33" spans="1:150" ht="18" customHeight="1">
      <c r="A33" s="181" t="s">
        <v>3</v>
      </c>
      <c r="B33" s="182"/>
      <c r="C33" s="182"/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  <c r="AE33" s="182"/>
      <c r="AF33" s="182"/>
      <c r="AG33" s="182"/>
      <c r="AH33" s="182"/>
      <c r="AI33" s="182"/>
      <c r="AJ33" s="182"/>
      <c r="AK33" s="182"/>
      <c r="AL33" s="182"/>
      <c r="AM33" s="182"/>
      <c r="AN33" s="182"/>
      <c r="AO33" s="182"/>
      <c r="AP33" s="182"/>
      <c r="AQ33" s="182"/>
      <c r="AR33" s="182"/>
      <c r="AS33" s="182"/>
      <c r="AT33" s="182"/>
      <c r="AU33" s="182"/>
      <c r="AV33" s="182"/>
      <c r="AW33" s="182"/>
      <c r="AX33" s="182"/>
      <c r="AY33" s="182"/>
      <c r="AZ33" s="182"/>
      <c r="BA33" s="182"/>
      <c r="BB33" s="182"/>
      <c r="BC33" s="182"/>
      <c r="BD33" s="182"/>
      <c r="BE33" s="182"/>
      <c r="BF33" s="182"/>
      <c r="BG33" s="182"/>
      <c r="BH33" s="182"/>
      <c r="BI33" s="182"/>
      <c r="BJ33" s="182"/>
      <c r="BK33" s="182"/>
      <c r="BL33" s="182"/>
      <c r="BM33" s="182"/>
      <c r="BN33" s="182"/>
      <c r="BO33" s="182"/>
      <c r="BP33" s="182"/>
      <c r="BQ33" s="182"/>
      <c r="BR33" s="182"/>
      <c r="BS33" s="182"/>
      <c r="BT33" s="182"/>
      <c r="BU33" s="182"/>
      <c r="BV33" s="182"/>
      <c r="BW33" s="182"/>
      <c r="BX33" s="182"/>
      <c r="BY33" s="182"/>
      <c r="BZ33" s="182"/>
      <c r="CA33" s="182"/>
      <c r="CB33" s="182"/>
      <c r="CC33" s="182"/>
      <c r="CD33" s="182"/>
      <c r="CE33" s="182"/>
      <c r="CF33" s="182"/>
      <c r="CG33" s="182"/>
      <c r="CH33" s="182"/>
      <c r="CI33" s="182"/>
      <c r="CJ33" s="182"/>
      <c r="CK33" s="182"/>
      <c r="CL33" s="182"/>
      <c r="CM33" s="182"/>
      <c r="CN33" s="182"/>
      <c r="CO33" s="182"/>
      <c r="CP33" s="182"/>
      <c r="CQ33" s="182"/>
      <c r="CR33" s="182"/>
      <c r="CS33" s="182"/>
      <c r="CT33" s="182"/>
      <c r="CU33" s="182"/>
      <c r="CV33" s="182"/>
      <c r="CW33" s="183"/>
      <c r="CX33" s="184"/>
      <c r="CY33" s="184"/>
      <c r="CZ33" s="184"/>
      <c r="DA33" s="185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  <c r="DM33" s="43"/>
      <c r="DN33" s="43"/>
      <c r="DO33" s="43"/>
      <c r="DP33" s="43"/>
      <c r="DQ33" s="43"/>
      <c r="DR33" s="43"/>
      <c r="DS33" s="43"/>
      <c r="DT33" s="43"/>
      <c r="DU33" s="43"/>
      <c r="DV33" s="43"/>
      <c r="DW33" s="43"/>
      <c r="DX33" s="43"/>
      <c r="DY33" s="43"/>
      <c r="DZ33" s="43"/>
      <c r="EA33" s="43"/>
      <c r="EB33" s="43"/>
      <c r="EC33" s="43"/>
      <c r="ED33" s="43"/>
      <c r="EE33" s="43"/>
      <c r="EF33" s="43"/>
      <c r="EG33" s="43"/>
      <c r="EH33" s="43"/>
      <c r="EI33" s="43"/>
      <c r="EJ33" s="43"/>
      <c r="EK33" s="43"/>
      <c r="EL33" s="43"/>
      <c r="EM33" s="43"/>
      <c r="EN33" s="43"/>
      <c r="EO33" s="43"/>
      <c r="EP33" s="43"/>
      <c r="EQ33" s="43"/>
      <c r="ER33" s="43"/>
      <c r="ES33" s="43"/>
      <c r="ET33" s="43"/>
    </row>
    <row r="34" spans="1:150" ht="18" customHeight="1">
      <c r="A34" s="181"/>
      <c r="B34" s="182"/>
      <c r="C34" s="182"/>
      <c r="D34" s="182" t="s">
        <v>181</v>
      </c>
      <c r="E34" s="182"/>
      <c r="F34" s="182"/>
      <c r="G34" s="182" t="s">
        <v>224</v>
      </c>
      <c r="H34" s="182"/>
      <c r="I34" s="182" t="str">
        <f>TEXT(50,"#,##0.0#######")</f>
        <v>50.0</v>
      </c>
      <c r="J34" s="182"/>
      <c r="K34" s="182"/>
      <c r="L34" s="182"/>
      <c r="M34" s="182"/>
      <c r="N34" s="182" t="s">
        <v>7</v>
      </c>
      <c r="O34" s="182"/>
      <c r="P34" s="182" t="s">
        <v>32</v>
      </c>
      <c r="Q34" s="182"/>
      <c r="R34" s="182"/>
      <c r="S34" s="182" t="s">
        <v>224</v>
      </c>
      <c r="T34" s="182"/>
      <c r="U34" s="182" t="str">
        <f>TEXT(55,"#,##0.0#######")</f>
        <v>55.0</v>
      </c>
      <c r="V34" s="182"/>
      <c r="W34" s="182"/>
      <c r="X34" s="182"/>
      <c r="Y34" s="182"/>
      <c r="Z34" s="182"/>
      <c r="AA34" s="182" t="s">
        <v>55</v>
      </c>
      <c r="AB34" s="182"/>
      <c r="AC34" s="182"/>
      <c r="AD34" s="182"/>
      <c r="AE34" s="182"/>
      <c r="AF34" s="182"/>
      <c r="AG34" s="182"/>
      <c r="AH34" s="182"/>
      <c r="AI34" s="182"/>
      <c r="AJ34" s="182"/>
      <c r="AK34" s="182"/>
      <c r="AL34" s="182"/>
      <c r="AM34" s="182"/>
      <c r="AN34" s="182"/>
      <c r="AO34" s="182"/>
      <c r="AP34" s="182"/>
      <c r="AQ34" s="182"/>
      <c r="AR34" s="182"/>
      <c r="AS34" s="182"/>
      <c r="AT34" s="182"/>
      <c r="AU34" s="182"/>
      <c r="AV34" s="182"/>
      <c r="AW34" s="182"/>
      <c r="AX34" s="182"/>
      <c r="AY34" s="182"/>
      <c r="AZ34" s="182"/>
      <c r="BA34" s="182"/>
      <c r="BB34" s="182"/>
      <c r="BC34" s="182"/>
      <c r="BD34" s="182"/>
      <c r="BE34" s="182"/>
      <c r="BF34" s="182"/>
      <c r="BG34" s="182"/>
      <c r="BH34" s="182"/>
      <c r="BI34" s="182"/>
      <c r="BJ34" s="182"/>
      <c r="BK34" s="182"/>
      <c r="BL34" s="182"/>
      <c r="BM34" s="182"/>
      <c r="BN34" s="182"/>
      <c r="BO34" s="182"/>
      <c r="BP34" s="182"/>
      <c r="BQ34" s="182"/>
      <c r="BR34" s="182"/>
      <c r="BS34" s="182"/>
      <c r="BT34" s="182"/>
      <c r="BU34" s="182"/>
      <c r="BV34" s="182"/>
      <c r="BW34" s="182"/>
      <c r="BX34" s="182"/>
      <c r="BY34" s="182"/>
      <c r="BZ34" s="182"/>
      <c r="CA34" s="182"/>
      <c r="CB34" s="182"/>
      <c r="CC34" s="182"/>
      <c r="CD34" s="182"/>
      <c r="CE34" s="182"/>
      <c r="CF34" s="182"/>
      <c r="CG34" s="182"/>
      <c r="CH34" s="182"/>
      <c r="CI34" s="182"/>
      <c r="CJ34" s="182"/>
      <c r="CK34" s="182"/>
      <c r="CL34" s="182"/>
      <c r="CM34" s="182"/>
      <c r="CN34" s="182"/>
      <c r="CO34" s="182"/>
      <c r="CP34" s="182"/>
      <c r="CQ34" s="182"/>
      <c r="CR34" s="182"/>
      <c r="CS34" s="182"/>
      <c r="CT34" s="182"/>
      <c r="CU34" s="182"/>
      <c r="CV34" s="182"/>
      <c r="CW34" s="183"/>
      <c r="CX34" s="184"/>
      <c r="CY34" s="184"/>
      <c r="CZ34" s="184"/>
      <c r="DA34" s="185"/>
      <c r="DB34" s="43"/>
      <c r="DC34" s="43"/>
      <c r="DD34" s="43"/>
      <c r="DE34" s="43"/>
      <c r="DF34" s="43"/>
      <c r="DG34" s="43"/>
      <c r="DH34" s="43"/>
      <c r="DI34" s="43"/>
      <c r="DJ34" s="43"/>
      <c r="DK34" s="43"/>
      <c r="DL34" s="43"/>
      <c r="DM34" s="43" t="s">
        <v>3</v>
      </c>
      <c r="DN34" s="43"/>
      <c r="DO34" s="43"/>
      <c r="DP34" s="43"/>
      <c r="DQ34" s="43"/>
      <c r="DR34" s="43"/>
      <c r="DS34" s="43"/>
      <c r="DT34" s="43"/>
      <c r="DU34" s="43"/>
      <c r="DV34" s="43"/>
      <c r="DW34" s="43"/>
      <c r="DX34" s="43"/>
      <c r="DY34" s="43"/>
      <c r="DZ34" s="43"/>
      <c r="EA34" s="43"/>
      <c r="EB34" s="43"/>
      <c r="EC34" s="43"/>
      <c r="ED34" s="43"/>
      <c r="EE34" s="43"/>
      <c r="EF34" s="43"/>
      <c r="EG34" s="43"/>
      <c r="EH34" s="43"/>
      <c r="EI34" s="43"/>
      <c r="EJ34" s="43"/>
      <c r="EK34" s="43"/>
      <c r="EL34" s="43"/>
      <c r="EM34" s="43"/>
      <c r="EN34" s="43"/>
      <c r="EO34" s="43"/>
      <c r="EP34" s="43"/>
      <c r="EQ34" s="43"/>
      <c r="ER34" s="43"/>
      <c r="ES34" s="43"/>
      <c r="ET34" s="43"/>
    </row>
    <row r="35" spans="1:150" ht="18" customHeight="1">
      <c r="A35" s="181" t="s">
        <v>3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  <c r="Z35" s="182"/>
      <c r="AA35" s="182"/>
      <c r="AB35" s="182"/>
      <c r="AC35" s="182"/>
      <c r="AD35" s="182"/>
      <c r="AE35" s="182"/>
      <c r="AF35" s="182"/>
      <c r="AG35" s="182"/>
      <c r="AH35" s="182"/>
      <c r="AI35" s="182"/>
      <c r="AJ35" s="182"/>
      <c r="AK35" s="182"/>
      <c r="AL35" s="182"/>
      <c r="AM35" s="182"/>
      <c r="AN35" s="182"/>
      <c r="AO35" s="182"/>
      <c r="AP35" s="182"/>
      <c r="AQ35" s="182"/>
      <c r="AR35" s="182"/>
      <c r="AS35" s="182"/>
      <c r="AT35" s="182"/>
      <c r="AU35" s="182"/>
      <c r="AV35" s="182"/>
      <c r="AW35" s="182"/>
      <c r="AX35" s="182"/>
      <c r="AY35" s="182"/>
      <c r="AZ35" s="182"/>
      <c r="BA35" s="182"/>
      <c r="BB35" s="182"/>
      <c r="BC35" s="182"/>
      <c r="BD35" s="182"/>
      <c r="BE35" s="182"/>
      <c r="BF35" s="182"/>
      <c r="BG35" s="182"/>
      <c r="BH35" s="182"/>
      <c r="BI35" s="182"/>
      <c r="BJ35" s="182"/>
      <c r="BK35" s="182"/>
      <c r="BL35" s="182"/>
      <c r="BM35" s="182"/>
      <c r="BN35" s="182"/>
      <c r="BO35" s="182"/>
      <c r="BP35" s="182"/>
      <c r="BQ35" s="182"/>
      <c r="BR35" s="182"/>
      <c r="BS35" s="182"/>
      <c r="BT35" s="182"/>
      <c r="BU35" s="182"/>
      <c r="BV35" s="182"/>
      <c r="BW35" s="182"/>
      <c r="BX35" s="182"/>
      <c r="BY35" s="182"/>
      <c r="BZ35" s="182"/>
      <c r="CA35" s="182"/>
      <c r="CB35" s="182"/>
      <c r="CC35" s="182"/>
      <c r="CD35" s="182"/>
      <c r="CE35" s="182"/>
      <c r="CF35" s="182"/>
      <c r="CG35" s="182"/>
      <c r="CH35" s="182"/>
      <c r="CI35" s="182"/>
      <c r="CJ35" s="182"/>
      <c r="CK35" s="182"/>
      <c r="CL35" s="182"/>
      <c r="CM35" s="182"/>
      <c r="CN35" s="182"/>
      <c r="CO35" s="182"/>
      <c r="CP35" s="182"/>
      <c r="CQ35" s="182"/>
      <c r="CR35" s="182"/>
      <c r="CS35" s="182"/>
      <c r="CT35" s="182"/>
      <c r="CU35" s="182"/>
      <c r="CV35" s="182"/>
      <c r="CW35" s="183"/>
      <c r="CX35" s="184"/>
      <c r="CY35" s="184"/>
      <c r="CZ35" s="184"/>
      <c r="DA35" s="185"/>
      <c r="DB35" s="43"/>
      <c r="DC35" s="43"/>
      <c r="DD35" s="43"/>
      <c r="DE35" s="43"/>
      <c r="DF35" s="43"/>
      <c r="DG35" s="43"/>
      <c r="DH35" s="43"/>
      <c r="DI35" s="43"/>
      <c r="DJ35" s="43"/>
      <c r="DK35" s="43"/>
      <c r="DL35" s="43"/>
      <c r="DM35" s="43"/>
      <c r="DN35" s="43"/>
      <c r="DO35" s="43"/>
      <c r="DP35" s="43"/>
      <c r="DQ35" s="43"/>
      <c r="DR35" s="43"/>
      <c r="DS35" s="43"/>
      <c r="DT35" s="43"/>
      <c r="DU35" s="43"/>
      <c r="DV35" s="43"/>
      <c r="DW35" s="43"/>
      <c r="DX35" s="43"/>
      <c r="DY35" s="43"/>
      <c r="DZ35" s="43"/>
      <c r="EA35" s="43"/>
      <c r="EB35" s="43"/>
      <c r="EC35" s="43"/>
      <c r="ED35" s="43"/>
      <c r="EE35" s="43"/>
      <c r="EF35" s="43"/>
      <c r="EG35" s="43"/>
      <c r="EH35" s="43"/>
      <c r="EI35" s="43"/>
      <c r="EJ35" s="43"/>
      <c r="EK35" s="43"/>
      <c r="EL35" s="43"/>
      <c r="EM35" s="43"/>
      <c r="EN35" s="43"/>
      <c r="EO35" s="43"/>
      <c r="EP35" s="43"/>
      <c r="EQ35" s="43"/>
      <c r="ER35" s="43"/>
      <c r="ES35" s="43"/>
      <c r="ET35" s="43"/>
    </row>
    <row r="36" spans="1:150" ht="18" customHeight="1">
      <c r="A36" s="181"/>
      <c r="B36" s="182"/>
      <c r="C36" s="182"/>
      <c r="D36" s="182" t="s">
        <v>245</v>
      </c>
      <c r="E36" s="182"/>
      <c r="F36" s="182"/>
      <c r="G36" s="182" t="s">
        <v>224</v>
      </c>
      <c r="H36" s="182"/>
      <c r="I36" s="182" t="str">
        <f>TEXT(20,"#,##0.0#######")</f>
        <v>20.0</v>
      </c>
      <c r="J36" s="182"/>
      <c r="K36" s="182"/>
      <c r="L36" s="182"/>
      <c r="M36" s="182"/>
      <c r="N36" s="182" t="s">
        <v>7</v>
      </c>
      <c r="O36" s="182"/>
      <c r="P36" s="182" t="s">
        <v>171</v>
      </c>
      <c r="Q36" s="182"/>
      <c r="R36" s="182"/>
      <c r="S36" s="182"/>
      <c r="T36" s="182" t="s">
        <v>224</v>
      </c>
      <c r="U36" s="182"/>
      <c r="V36" s="182" t="str">
        <f>TEXT(25,"#,##0.0#######")</f>
        <v>25.0</v>
      </c>
      <c r="W36" s="182"/>
      <c r="X36" s="182"/>
      <c r="Y36" s="182"/>
      <c r="Z36" s="182"/>
      <c r="AA36" s="182"/>
      <c r="AB36" s="182" t="s">
        <v>110</v>
      </c>
      <c r="AC36" s="182"/>
      <c r="AD36" s="182"/>
      <c r="AE36" s="182"/>
      <c r="AF36" s="182"/>
      <c r="AG36" s="182"/>
      <c r="AH36" s="182"/>
      <c r="AI36" s="182"/>
      <c r="AJ36" s="182"/>
      <c r="AK36" s="182"/>
      <c r="AL36" s="182"/>
      <c r="AM36" s="182"/>
      <c r="AN36" s="182"/>
      <c r="AO36" s="182"/>
      <c r="AP36" s="182"/>
      <c r="AQ36" s="182"/>
      <c r="AR36" s="182"/>
      <c r="AS36" s="182"/>
      <c r="AT36" s="182"/>
      <c r="AU36" s="182"/>
      <c r="AV36" s="182"/>
      <c r="AW36" s="182"/>
      <c r="AX36" s="182"/>
      <c r="AY36" s="182"/>
      <c r="AZ36" s="182"/>
      <c r="BA36" s="182"/>
      <c r="BB36" s="182"/>
      <c r="BC36" s="182"/>
      <c r="BD36" s="182"/>
      <c r="BE36" s="182"/>
      <c r="BF36" s="182"/>
      <c r="BG36" s="182"/>
      <c r="BH36" s="182"/>
      <c r="BI36" s="182"/>
      <c r="BJ36" s="182"/>
      <c r="BK36" s="182"/>
      <c r="BL36" s="182"/>
      <c r="BM36" s="182"/>
      <c r="BN36" s="182"/>
      <c r="BO36" s="182"/>
      <c r="BP36" s="182"/>
      <c r="BQ36" s="182"/>
      <c r="BR36" s="182"/>
      <c r="BS36" s="182"/>
      <c r="BT36" s="182"/>
      <c r="BU36" s="182"/>
      <c r="BV36" s="182"/>
      <c r="BW36" s="182"/>
      <c r="BX36" s="182"/>
      <c r="BY36" s="182"/>
      <c r="BZ36" s="182"/>
      <c r="CA36" s="182"/>
      <c r="CB36" s="182"/>
      <c r="CC36" s="182"/>
      <c r="CD36" s="182"/>
      <c r="CE36" s="182"/>
      <c r="CF36" s="182"/>
      <c r="CG36" s="182"/>
      <c r="CH36" s="182"/>
      <c r="CI36" s="182"/>
      <c r="CJ36" s="182"/>
      <c r="CK36" s="182"/>
      <c r="CL36" s="182"/>
      <c r="CM36" s="182"/>
      <c r="CN36" s="182"/>
      <c r="CO36" s="182"/>
      <c r="CP36" s="182"/>
      <c r="CQ36" s="182"/>
      <c r="CR36" s="182"/>
      <c r="CS36" s="182"/>
      <c r="CT36" s="182"/>
      <c r="CU36" s="182"/>
      <c r="CV36" s="182"/>
      <c r="CW36" s="183"/>
      <c r="CX36" s="184"/>
      <c r="CY36" s="184"/>
      <c r="CZ36" s="184"/>
      <c r="DA36" s="185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 t="s">
        <v>3</v>
      </c>
      <c r="DN36" s="43"/>
      <c r="DO36" s="43"/>
      <c r="DP36" s="43"/>
      <c r="DQ36" s="43"/>
      <c r="DR36" s="43"/>
      <c r="DS36" s="43"/>
      <c r="DT36" s="43"/>
      <c r="DU36" s="43"/>
      <c r="DV36" s="43"/>
      <c r="DW36" s="43"/>
      <c r="DX36" s="43"/>
      <c r="DY36" s="43"/>
      <c r="DZ36" s="43"/>
      <c r="EA36" s="43"/>
      <c r="EB36" s="43"/>
      <c r="EC36" s="43"/>
      <c r="ED36" s="43"/>
      <c r="EE36" s="43"/>
      <c r="EF36" s="43"/>
      <c r="EG36" s="43"/>
      <c r="EH36" s="43"/>
      <c r="EI36" s="43"/>
      <c r="EJ36" s="43"/>
      <c r="EK36" s="43"/>
      <c r="EL36" s="43"/>
      <c r="EM36" s="43"/>
      <c r="EN36" s="43"/>
      <c r="EO36" s="43"/>
      <c r="EP36" s="43"/>
      <c r="EQ36" s="43"/>
      <c r="ER36" s="43"/>
      <c r="ES36" s="43"/>
      <c r="ET36" s="43"/>
    </row>
    <row r="37" spans="1:150" ht="18" customHeight="1">
      <c r="A37" s="181" t="s">
        <v>3</v>
      </c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  <c r="Z37" s="182"/>
      <c r="AA37" s="182"/>
      <c r="AB37" s="182"/>
      <c r="AC37" s="182"/>
      <c r="AD37" s="182"/>
      <c r="AE37" s="182"/>
      <c r="AF37" s="182"/>
      <c r="AG37" s="182"/>
      <c r="AH37" s="182"/>
      <c r="AI37" s="182"/>
      <c r="AJ37" s="182"/>
      <c r="AK37" s="182"/>
      <c r="AL37" s="182"/>
      <c r="AM37" s="182"/>
      <c r="AN37" s="182"/>
      <c r="AO37" s="182"/>
      <c r="AP37" s="182"/>
      <c r="AQ37" s="182"/>
      <c r="AR37" s="182"/>
      <c r="AS37" s="182"/>
      <c r="AT37" s="182"/>
      <c r="AU37" s="182"/>
      <c r="AV37" s="182"/>
      <c r="AW37" s="182"/>
      <c r="AX37" s="182"/>
      <c r="AY37" s="182"/>
      <c r="AZ37" s="182"/>
      <c r="BA37" s="182"/>
      <c r="BB37" s="182"/>
      <c r="BC37" s="182"/>
      <c r="BD37" s="182"/>
      <c r="BE37" s="182"/>
      <c r="BF37" s="182"/>
      <c r="BG37" s="182"/>
      <c r="BH37" s="182"/>
      <c r="BI37" s="182"/>
      <c r="BJ37" s="182"/>
      <c r="BK37" s="182"/>
      <c r="BL37" s="182"/>
      <c r="BM37" s="182"/>
      <c r="BN37" s="182"/>
      <c r="BO37" s="182"/>
      <c r="BP37" s="182"/>
      <c r="BQ37" s="182"/>
      <c r="BR37" s="182"/>
      <c r="BS37" s="182"/>
      <c r="BT37" s="182"/>
      <c r="BU37" s="182"/>
      <c r="BV37" s="182"/>
      <c r="BW37" s="182"/>
      <c r="BX37" s="182"/>
      <c r="BY37" s="182"/>
      <c r="BZ37" s="182"/>
      <c r="CA37" s="182"/>
      <c r="CB37" s="182"/>
      <c r="CC37" s="182"/>
      <c r="CD37" s="182"/>
      <c r="CE37" s="182"/>
      <c r="CF37" s="182"/>
      <c r="CG37" s="182"/>
      <c r="CH37" s="182"/>
      <c r="CI37" s="182"/>
      <c r="CJ37" s="182"/>
      <c r="CK37" s="182"/>
      <c r="CL37" s="182"/>
      <c r="CM37" s="182"/>
      <c r="CN37" s="182"/>
      <c r="CO37" s="182"/>
      <c r="CP37" s="182"/>
      <c r="CQ37" s="182"/>
      <c r="CR37" s="182"/>
      <c r="CS37" s="182"/>
      <c r="CT37" s="182"/>
      <c r="CU37" s="182"/>
      <c r="CV37" s="182"/>
      <c r="CW37" s="183"/>
      <c r="CX37" s="184"/>
      <c r="CY37" s="184"/>
      <c r="CZ37" s="184"/>
      <c r="DA37" s="185"/>
      <c r="DB37" s="43"/>
      <c r="DC37" s="43"/>
      <c r="DD37" s="43"/>
      <c r="DE37" s="43"/>
      <c r="DF37" s="43"/>
      <c r="DG37" s="43"/>
      <c r="DH37" s="43"/>
      <c r="DI37" s="43"/>
      <c r="DJ37" s="43"/>
      <c r="DK37" s="43"/>
      <c r="DL37" s="43"/>
      <c r="DM37" s="43"/>
      <c r="DN37" s="43"/>
      <c r="DO37" s="43"/>
      <c r="DP37" s="43"/>
      <c r="DQ37" s="43"/>
      <c r="DR37" s="43"/>
      <c r="DS37" s="43"/>
      <c r="DT37" s="43"/>
      <c r="DU37" s="43"/>
      <c r="DV37" s="43"/>
      <c r="DW37" s="43"/>
      <c r="DX37" s="43"/>
      <c r="DY37" s="43"/>
      <c r="DZ37" s="43"/>
      <c r="EA37" s="43"/>
      <c r="EB37" s="43"/>
      <c r="EC37" s="43"/>
      <c r="ED37" s="43"/>
      <c r="EE37" s="43"/>
      <c r="EF37" s="43"/>
      <c r="EG37" s="43"/>
      <c r="EH37" s="43"/>
      <c r="EI37" s="43"/>
      <c r="EJ37" s="43"/>
      <c r="EK37" s="43"/>
      <c r="EL37" s="43"/>
      <c r="EM37" s="43"/>
      <c r="EN37" s="43"/>
      <c r="EO37" s="43"/>
      <c r="EP37" s="43"/>
      <c r="EQ37" s="43"/>
      <c r="ER37" s="43"/>
      <c r="ES37" s="43"/>
      <c r="ET37" s="43"/>
    </row>
    <row r="38" spans="1:150" ht="18" customHeight="1">
      <c r="A38" s="181"/>
      <c r="B38" s="182"/>
      <c r="C38" s="182"/>
      <c r="D38" s="182" t="s">
        <v>31</v>
      </c>
      <c r="E38" s="182"/>
      <c r="F38" s="182"/>
      <c r="G38" s="182" t="s">
        <v>224</v>
      </c>
      <c r="H38" s="182"/>
      <c r="I38" s="182" t="str">
        <f>TEXT(15,"#,##0.0#######")</f>
        <v>15.0</v>
      </c>
      <c r="J38" s="182"/>
      <c r="K38" s="182"/>
      <c r="L38" s="182"/>
      <c r="M38" s="182"/>
      <c r="N38" s="182" t="s">
        <v>7</v>
      </c>
      <c r="O38" s="182"/>
      <c r="P38" s="182" t="s">
        <v>93</v>
      </c>
      <c r="Q38" s="182"/>
      <c r="R38" s="182"/>
      <c r="S38" s="182"/>
      <c r="T38" s="182" t="s">
        <v>224</v>
      </c>
      <c r="U38" s="182"/>
      <c r="V38" s="182" t="str">
        <f>TEXT(20,"#,##0.0#######")</f>
        <v>20.0</v>
      </c>
      <c r="W38" s="182"/>
      <c r="X38" s="182"/>
      <c r="Y38" s="182"/>
      <c r="Z38" s="182"/>
      <c r="AA38" s="182"/>
      <c r="AB38" s="182" t="s">
        <v>113</v>
      </c>
      <c r="AC38" s="182"/>
      <c r="AD38" s="182"/>
      <c r="AE38" s="182"/>
      <c r="AF38" s="182"/>
      <c r="AG38" s="182"/>
      <c r="AH38" s="182"/>
      <c r="AI38" s="182"/>
      <c r="AJ38" s="182"/>
      <c r="AK38" s="182"/>
      <c r="AL38" s="182"/>
      <c r="AM38" s="182"/>
      <c r="AN38" s="182"/>
      <c r="AO38" s="182"/>
      <c r="AP38" s="182"/>
      <c r="AQ38" s="182"/>
      <c r="AR38" s="182"/>
      <c r="AS38" s="182"/>
      <c r="AT38" s="182"/>
      <c r="AU38" s="182"/>
      <c r="AV38" s="182"/>
      <c r="AW38" s="182"/>
      <c r="AX38" s="182"/>
      <c r="AY38" s="182"/>
      <c r="AZ38" s="182"/>
      <c r="BA38" s="182"/>
      <c r="BB38" s="182"/>
      <c r="BC38" s="182"/>
      <c r="BD38" s="182"/>
      <c r="BE38" s="182"/>
      <c r="BF38" s="182"/>
      <c r="BG38" s="182"/>
      <c r="BH38" s="182"/>
      <c r="BI38" s="182"/>
      <c r="BJ38" s="182"/>
      <c r="BK38" s="182"/>
      <c r="BL38" s="182"/>
      <c r="BM38" s="182"/>
      <c r="BN38" s="182"/>
      <c r="BO38" s="182"/>
      <c r="BP38" s="182"/>
      <c r="BQ38" s="182"/>
      <c r="BR38" s="182"/>
      <c r="BS38" s="182"/>
      <c r="BT38" s="182"/>
      <c r="BU38" s="182"/>
      <c r="BV38" s="182"/>
      <c r="BW38" s="182"/>
      <c r="BX38" s="182"/>
      <c r="BY38" s="182"/>
      <c r="BZ38" s="182"/>
      <c r="CA38" s="182"/>
      <c r="CB38" s="182"/>
      <c r="CC38" s="182"/>
      <c r="CD38" s="182"/>
      <c r="CE38" s="182"/>
      <c r="CF38" s="182"/>
      <c r="CG38" s="182"/>
      <c r="CH38" s="182"/>
      <c r="CI38" s="182"/>
      <c r="CJ38" s="182"/>
      <c r="CK38" s="182"/>
      <c r="CL38" s="182"/>
      <c r="CM38" s="182"/>
      <c r="CN38" s="182"/>
      <c r="CO38" s="182"/>
      <c r="CP38" s="182"/>
      <c r="CQ38" s="182"/>
      <c r="CR38" s="182"/>
      <c r="CS38" s="182"/>
      <c r="CT38" s="182"/>
      <c r="CU38" s="182"/>
      <c r="CV38" s="182"/>
      <c r="CW38" s="183"/>
      <c r="CX38" s="184"/>
      <c r="CY38" s="184"/>
      <c r="CZ38" s="184"/>
      <c r="DA38" s="185"/>
      <c r="DB38" s="43"/>
      <c r="DC38" s="43"/>
      <c r="DD38" s="43"/>
      <c r="DE38" s="43"/>
      <c r="DF38" s="43"/>
      <c r="DG38" s="43"/>
      <c r="DH38" s="43"/>
      <c r="DI38" s="43"/>
      <c r="DJ38" s="43"/>
      <c r="DK38" s="43"/>
      <c r="DL38" s="43"/>
      <c r="DM38" s="43" t="s">
        <v>3</v>
      </c>
      <c r="DN38" s="43"/>
      <c r="DO38" s="43"/>
      <c r="DP38" s="43"/>
      <c r="DQ38" s="43"/>
      <c r="DR38" s="43"/>
      <c r="DS38" s="43"/>
      <c r="DT38" s="43"/>
      <c r="DU38" s="43"/>
      <c r="DV38" s="43"/>
      <c r="DW38" s="43"/>
      <c r="DX38" s="43"/>
      <c r="DY38" s="43"/>
      <c r="DZ38" s="43"/>
      <c r="EA38" s="43"/>
      <c r="EB38" s="43"/>
      <c r="EC38" s="43"/>
      <c r="ED38" s="43"/>
      <c r="EE38" s="43"/>
      <c r="EF38" s="43"/>
      <c r="EG38" s="43"/>
      <c r="EH38" s="43"/>
      <c r="EI38" s="43"/>
      <c r="EJ38" s="43"/>
      <c r="EK38" s="43"/>
      <c r="EL38" s="43"/>
      <c r="EM38" s="43"/>
      <c r="EN38" s="43"/>
      <c r="EO38" s="43"/>
      <c r="EP38" s="43"/>
      <c r="EQ38" s="43"/>
      <c r="ER38" s="43"/>
      <c r="ES38" s="43"/>
      <c r="ET38" s="43"/>
    </row>
    <row r="39" spans="1:150" ht="18" customHeight="1">
      <c r="A39" s="181" t="s">
        <v>3</v>
      </c>
      <c r="B39" s="182"/>
      <c r="C39" s="182"/>
      <c r="D39" s="182"/>
      <c r="E39" s="182"/>
      <c r="F39" s="182"/>
      <c r="G39" s="182"/>
      <c r="H39" s="182"/>
      <c r="I39" s="182"/>
      <c r="J39" s="182"/>
      <c r="K39" s="182"/>
      <c r="L39" s="182"/>
      <c r="M39" s="182"/>
      <c r="N39" s="182"/>
      <c r="O39" s="182"/>
      <c r="P39" s="182"/>
      <c r="Q39" s="182"/>
      <c r="R39" s="182"/>
      <c r="S39" s="182"/>
      <c r="T39" s="182"/>
      <c r="U39" s="182"/>
      <c r="V39" s="182"/>
      <c r="W39" s="182"/>
      <c r="X39" s="182"/>
      <c r="Y39" s="182"/>
      <c r="Z39" s="182"/>
      <c r="AA39" s="182"/>
      <c r="AB39" s="182"/>
      <c r="AC39" s="182"/>
      <c r="AD39" s="182"/>
      <c r="AE39" s="182"/>
      <c r="AF39" s="182"/>
      <c r="AG39" s="182"/>
      <c r="AH39" s="182"/>
      <c r="AI39" s="182"/>
      <c r="AJ39" s="182"/>
      <c r="AK39" s="182"/>
      <c r="AL39" s="182"/>
      <c r="AM39" s="182"/>
      <c r="AN39" s="182"/>
      <c r="AO39" s="182"/>
      <c r="AP39" s="182"/>
      <c r="AQ39" s="182"/>
      <c r="AR39" s="182"/>
      <c r="AS39" s="182"/>
      <c r="AT39" s="182"/>
      <c r="AU39" s="182"/>
      <c r="AV39" s="182"/>
      <c r="AW39" s="182"/>
      <c r="AX39" s="182"/>
      <c r="AY39" s="182"/>
      <c r="AZ39" s="182"/>
      <c r="BA39" s="182"/>
      <c r="BB39" s="182"/>
      <c r="BC39" s="182"/>
      <c r="BD39" s="182"/>
      <c r="BE39" s="182"/>
      <c r="BF39" s="182"/>
      <c r="BG39" s="182"/>
      <c r="BH39" s="182"/>
      <c r="BI39" s="182"/>
      <c r="BJ39" s="182"/>
      <c r="BK39" s="182"/>
      <c r="BL39" s="182"/>
      <c r="BM39" s="182"/>
      <c r="BN39" s="182"/>
      <c r="BO39" s="182"/>
      <c r="BP39" s="182"/>
      <c r="BQ39" s="182"/>
      <c r="BR39" s="182"/>
      <c r="BS39" s="182"/>
      <c r="BT39" s="182"/>
      <c r="BU39" s="182"/>
      <c r="BV39" s="182"/>
      <c r="BW39" s="182"/>
      <c r="BX39" s="182"/>
      <c r="BY39" s="182"/>
      <c r="BZ39" s="182"/>
      <c r="CA39" s="182"/>
      <c r="CB39" s="182"/>
      <c r="CC39" s="182"/>
      <c r="CD39" s="182"/>
      <c r="CE39" s="182"/>
      <c r="CF39" s="182"/>
      <c r="CG39" s="182"/>
      <c r="CH39" s="182"/>
      <c r="CI39" s="182"/>
      <c r="CJ39" s="182"/>
      <c r="CK39" s="182"/>
      <c r="CL39" s="182"/>
      <c r="CM39" s="182"/>
      <c r="CN39" s="182"/>
      <c r="CO39" s="182"/>
      <c r="CP39" s="182"/>
      <c r="CQ39" s="182"/>
      <c r="CR39" s="182"/>
      <c r="CS39" s="182"/>
      <c r="CT39" s="182"/>
      <c r="CU39" s="182"/>
      <c r="CV39" s="182"/>
      <c r="CW39" s="183"/>
      <c r="CX39" s="184"/>
      <c r="CY39" s="184"/>
      <c r="CZ39" s="184"/>
      <c r="DA39" s="185"/>
      <c r="DB39" s="43"/>
      <c r="DC39" s="43"/>
      <c r="DD39" s="43"/>
      <c r="DE39" s="43"/>
      <c r="DF39" s="43"/>
      <c r="DG39" s="43"/>
      <c r="DH39" s="43"/>
      <c r="DI39" s="43"/>
      <c r="DJ39" s="43"/>
      <c r="DK39" s="43"/>
      <c r="DL39" s="43"/>
      <c r="DM39" s="43"/>
      <c r="DN39" s="43"/>
      <c r="DO39" s="43"/>
      <c r="DP39" s="43"/>
      <c r="DQ39" s="43"/>
      <c r="DR39" s="43"/>
      <c r="DS39" s="43"/>
      <c r="DT39" s="43"/>
      <c r="DU39" s="43"/>
      <c r="DV39" s="43"/>
      <c r="DW39" s="43"/>
      <c r="DX39" s="43"/>
      <c r="DY39" s="43"/>
      <c r="DZ39" s="43"/>
      <c r="EA39" s="43"/>
      <c r="EB39" s="43"/>
      <c r="EC39" s="43"/>
      <c r="ED39" s="43"/>
      <c r="EE39" s="43"/>
      <c r="EF39" s="43"/>
      <c r="EG39" s="43"/>
      <c r="EH39" s="43"/>
      <c r="EI39" s="43"/>
      <c r="EJ39" s="43"/>
      <c r="EK39" s="43"/>
      <c r="EL39" s="43"/>
      <c r="EM39" s="43"/>
      <c r="EN39" s="43"/>
      <c r="EO39" s="43"/>
      <c r="EP39" s="43"/>
      <c r="EQ39" s="43"/>
      <c r="ER39" s="43"/>
      <c r="ES39" s="43"/>
      <c r="ET39" s="43"/>
    </row>
    <row r="40" spans="1:150" ht="18" customHeight="1">
      <c r="A40" s="181"/>
      <c r="B40" s="182"/>
      <c r="C40" s="182"/>
      <c r="D40" s="182" t="s">
        <v>101</v>
      </c>
      <c r="E40" s="182"/>
      <c r="F40" s="182"/>
      <c r="G40" s="182" t="s">
        <v>224</v>
      </c>
      <c r="H40" s="182"/>
      <c r="I40" s="182" t="str">
        <f>TEXT(7,"#,##0.0#######")</f>
        <v>7.0</v>
      </c>
      <c r="J40" s="182"/>
      <c r="K40" s="182"/>
      <c r="L40" s="182"/>
      <c r="M40" s="182" t="s">
        <v>7</v>
      </c>
      <c r="N40" s="182"/>
      <c r="O40" s="182" t="s">
        <v>23</v>
      </c>
      <c r="P40" s="182"/>
      <c r="Q40" s="182"/>
      <c r="R40" s="182"/>
      <c r="S40" s="182" t="s">
        <v>224</v>
      </c>
      <c r="T40" s="182"/>
      <c r="U40" s="182" t="str">
        <f>TEXT(8,"#,##0.0#######")</f>
        <v>8.0</v>
      </c>
      <c r="V40" s="182"/>
      <c r="W40" s="182"/>
      <c r="X40" s="182"/>
      <c r="Y40" s="182"/>
      <c r="Z40" s="182" t="s">
        <v>61</v>
      </c>
      <c r="AA40" s="182"/>
      <c r="AB40" s="182"/>
      <c r="AC40" s="182"/>
      <c r="AD40" s="182"/>
      <c r="AE40" s="182"/>
      <c r="AF40" s="182"/>
      <c r="AG40" s="182"/>
      <c r="AH40" s="182"/>
      <c r="AI40" s="182"/>
      <c r="AJ40" s="182"/>
      <c r="AK40" s="182"/>
      <c r="AL40" s="182"/>
      <c r="AM40" s="182"/>
      <c r="AN40" s="182"/>
      <c r="AO40" s="182"/>
      <c r="AP40" s="182"/>
      <c r="AQ40" s="182"/>
      <c r="AR40" s="182"/>
      <c r="AS40" s="182"/>
      <c r="AT40" s="182"/>
      <c r="AU40" s="182"/>
      <c r="AV40" s="182"/>
      <c r="AW40" s="182"/>
      <c r="AX40" s="182"/>
      <c r="AY40" s="182"/>
      <c r="AZ40" s="182"/>
      <c r="BA40" s="182"/>
      <c r="BB40" s="182"/>
      <c r="BC40" s="182"/>
      <c r="BD40" s="182"/>
      <c r="BE40" s="182"/>
      <c r="BF40" s="182"/>
      <c r="BG40" s="182"/>
      <c r="BH40" s="182"/>
      <c r="BI40" s="182"/>
      <c r="BJ40" s="182"/>
      <c r="BK40" s="182"/>
      <c r="BL40" s="182"/>
      <c r="BM40" s="182"/>
      <c r="BN40" s="182"/>
      <c r="BO40" s="182"/>
      <c r="BP40" s="182"/>
      <c r="BQ40" s="182"/>
      <c r="BR40" s="182"/>
      <c r="BS40" s="182"/>
      <c r="BT40" s="182"/>
      <c r="BU40" s="182"/>
      <c r="BV40" s="182"/>
      <c r="BW40" s="182"/>
      <c r="BX40" s="182"/>
      <c r="BY40" s="182"/>
      <c r="BZ40" s="182"/>
      <c r="CA40" s="182"/>
      <c r="CB40" s="182"/>
      <c r="CC40" s="182"/>
      <c r="CD40" s="182"/>
      <c r="CE40" s="182"/>
      <c r="CF40" s="182"/>
      <c r="CG40" s="182"/>
      <c r="CH40" s="182"/>
      <c r="CI40" s="182"/>
      <c r="CJ40" s="182"/>
      <c r="CK40" s="182"/>
      <c r="CL40" s="182"/>
      <c r="CM40" s="182"/>
      <c r="CN40" s="182"/>
      <c r="CO40" s="182"/>
      <c r="CP40" s="182"/>
      <c r="CQ40" s="182"/>
      <c r="CR40" s="182"/>
      <c r="CS40" s="182"/>
      <c r="CT40" s="182"/>
      <c r="CU40" s="182"/>
      <c r="CV40" s="182"/>
      <c r="CW40" s="183"/>
      <c r="CX40" s="184"/>
      <c r="CY40" s="184"/>
      <c r="CZ40" s="184"/>
      <c r="DA40" s="185"/>
      <c r="DB40" s="43"/>
      <c r="DC40" s="43"/>
      <c r="DD40" s="43"/>
      <c r="DE40" s="43"/>
      <c r="DF40" s="43"/>
      <c r="DG40" s="43"/>
      <c r="DH40" s="43"/>
      <c r="DI40" s="43"/>
      <c r="DJ40" s="43"/>
      <c r="DK40" s="43"/>
      <c r="DL40" s="43"/>
      <c r="DM40" s="43" t="s">
        <v>3</v>
      </c>
      <c r="DN40" s="43"/>
      <c r="DO40" s="43"/>
      <c r="DP40" s="43"/>
      <c r="DQ40" s="43"/>
      <c r="DR40" s="43"/>
      <c r="DS40" s="43"/>
      <c r="DT40" s="43"/>
      <c r="DU40" s="43"/>
      <c r="DV40" s="43"/>
      <c r="DW40" s="43"/>
      <c r="DX40" s="43"/>
      <c r="DY40" s="43"/>
      <c r="DZ40" s="43"/>
      <c r="EA40" s="43"/>
      <c r="EB40" s="43"/>
      <c r="EC40" s="43"/>
      <c r="ED40" s="43"/>
      <c r="EE40" s="43"/>
      <c r="EF40" s="43"/>
      <c r="EG40" s="43"/>
      <c r="EH40" s="43"/>
      <c r="EI40" s="43"/>
      <c r="EJ40" s="43"/>
      <c r="EK40" s="43"/>
      <c r="EL40" s="43"/>
      <c r="EM40" s="43"/>
      <c r="EN40" s="43"/>
      <c r="EO40" s="43"/>
      <c r="EP40" s="43"/>
      <c r="EQ40" s="43"/>
      <c r="ER40" s="43"/>
      <c r="ES40" s="43"/>
      <c r="ET40" s="43"/>
    </row>
    <row r="41" spans="1:150" ht="18" customHeight="1">
      <c r="A41" s="181" t="s">
        <v>3</v>
      </c>
      <c r="B41" s="182"/>
      <c r="C41" s="182"/>
      <c r="D41" s="182"/>
      <c r="E41" s="182"/>
      <c r="F41" s="182"/>
      <c r="G41" s="182"/>
      <c r="H41" s="182"/>
      <c r="I41" s="182"/>
      <c r="J41" s="182"/>
      <c r="K41" s="182"/>
      <c r="L41" s="182"/>
      <c r="M41" s="182"/>
      <c r="N41" s="182"/>
      <c r="O41" s="182"/>
      <c r="P41" s="182"/>
      <c r="Q41" s="182"/>
      <c r="R41" s="182"/>
      <c r="S41" s="182"/>
      <c r="T41" s="182"/>
      <c r="U41" s="182"/>
      <c r="V41" s="182"/>
      <c r="W41" s="182"/>
      <c r="X41" s="182"/>
      <c r="Y41" s="182"/>
      <c r="Z41" s="182"/>
      <c r="AA41" s="182"/>
      <c r="AB41" s="182"/>
      <c r="AC41" s="182"/>
      <c r="AD41" s="182"/>
      <c r="AE41" s="182"/>
      <c r="AF41" s="182"/>
      <c r="AG41" s="182"/>
      <c r="AH41" s="182"/>
      <c r="AI41" s="182"/>
      <c r="AJ41" s="182"/>
      <c r="AK41" s="182"/>
      <c r="AL41" s="182"/>
      <c r="AM41" s="182"/>
      <c r="AN41" s="182"/>
      <c r="AO41" s="182"/>
      <c r="AP41" s="182"/>
      <c r="AQ41" s="182"/>
      <c r="AR41" s="182"/>
      <c r="AS41" s="182"/>
      <c r="AT41" s="182"/>
      <c r="AU41" s="182"/>
      <c r="AV41" s="182"/>
      <c r="AW41" s="182"/>
      <c r="AX41" s="182"/>
      <c r="AY41" s="182"/>
      <c r="AZ41" s="182"/>
      <c r="BA41" s="182"/>
      <c r="BB41" s="182"/>
      <c r="BC41" s="182"/>
      <c r="BD41" s="182"/>
      <c r="BE41" s="182"/>
      <c r="BF41" s="182"/>
      <c r="BG41" s="182"/>
      <c r="BH41" s="182"/>
      <c r="BI41" s="182"/>
      <c r="BJ41" s="182"/>
      <c r="BK41" s="182"/>
      <c r="BL41" s="182"/>
      <c r="BM41" s="182"/>
      <c r="BN41" s="182"/>
      <c r="BO41" s="182"/>
      <c r="BP41" s="182"/>
      <c r="BQ41" s="182"/>
      <c r="BR41" s="182"/>
      <c r="BS41" s="182"/>
      <c r="BT41" s="182"/>
      <c r="BU41" s="182"/>
      <c r="BV41" s="182"/>
      <c r="BW41" s="182"/>
      <c r="BX41" s="182"/>
      <c r="BY41" s="182"/>
      <c r="BZ41" s="182"/>
      <c r="CA41" s="182"/>
      <c r="CB41" s="182"/>
      <c r="CC41" s="182"/>
      <c r="CD41" s="182"/>
      <c r="CE41" s="182"/>
      <c r="CF41" s="182"/>
      <c r="CG41" s="182"/>
      <c r="CH41" s="182"/>
      <c r="CI41" s="182"/>
      <c r="CJ41" s="182"/>
      <c r="CK41" s="182"/>
      <c r="CL41" s="182"/>
      <c r="CM41" s="182"/>
      <c r="CN41" s="182"/>
      <c r="CO41" s="182"/>
      <c r="CP41" s="182"/>
      <c r="CQ41" s="182"/>
      <c r="CR41" s="182"/>
      <c r="CS41" s="182"/>
      <c r="CT41" s="182"/>
      <c r="CU41" s="182"/>
      <c r="CV41" s="182"/>
      <c r="CW41" s="183"/>
      <c r="CX41" s="184"/>
      <c r="CY41" s="184"/>
      <c r="CZ41" s="184"/>
      <c r="DA41" s="185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  <c r="DU41" s="43"/>
      <c r="DV41" s="43"/>
      <c r="DW41" s="43"/>
      <c r="DX41" s="43"/>
      <c r="DY41" s="43"/>
      <c r="DZ41" s="43"/>
      <c r="EA41" s="43"/>
      <c r="EB41" s="43"/>
      <c r="EC41" s="43"/>
      <c r="ED41" s="43"/>
      <c r="EE41" s="43"/>
      <c r="EF41" s="43"/>
      <c r="EG41" s="43"/>
      <c r="EH41" s="43"/>
      <c r="EI41" s="43"/>
      <c r="EJ41" s="43"/>
      <c r="EK41" s="43"/>
      <c r="EL41" s="43"/>
      <c r="EM41" s="43"/>
      <c r="EN41" s="43"/>
      <c r="EO41" s="43"/>
      <c r="EP41" s="43"/>
      <c r="EQ41" s="43"/>
      <c r="ER41" s="43"/>
      <c r="ES41" s="43"/>
      <c r="ET41" s="43"/>
    </row>
    <row r="42" spans="1:150" ht="18" customHeight="1">
      <c r="A42" s="181"/>
      <c r="B42" s="182"/>
      <c r="C42" s="182"/>
      <c r="D42" s="182" t="s">
        <v>0</v>
      </c>
      <c r="E42" s="182"/>
      <c r="F42" s="182"/>
      <c r="G42" s="182" t="s">
        <v>224</v>
      </c>
      <c r="H42" s="182"/>
      <c r="I42" s="182" t="str">
        <f>TEXT(0.8,"#,##0.0#######")</f>
        <v>0.8</v>
      </c>
      <c r="J42" s="182"/>
      <c r="K42" s="182"/>
      <c r="L42" s="182"/>
      <c r="M42" s="182"/>
      <c r="N42" s="182" t="s">
        <v>157</v>
      </c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182"/>
      <c r="AE42" s="182"/>
      <c r="AF42" s="182"/>
      <c r="AG42" s="182"/>
      <c r="AH42" s="182"/>
      <c r="AI42" s="182"/>
      <c r="AJ42" s="182"/>
      <c r="AK42" s="182"/>
      <c r="AL42" s="182"/>
      <c r="AM42" s="182"/>
      <c r="AN42" s="182"/>
      <c r="AO42" s="182"/>
      <c r="AP42" s="182"/>
      <c r="AQ42" s="182"/>
      <c r="AR42" s="182"/>
      <c r="AS42" s="182"/>
      <c r="AT42" s="182"/>
      <c r="AU42" s="182"/>
      <c r="AV42" s="182"/>
      <c r="AW42" s="182"/>
      <c r="AX42" s="182"/>
      <c r="AY42" s="182"/>
      <c r="AZ42" s="182"/>
      <c r="BA42" s="182"/>
      <c r="BB42" s="182"/>
      <c r="BC42" s="182"/>
      <c r="BD42" s="182"/>
      <c r="BE42" s="182"/>
      <c r="BF42" s="182"/>
      <c r="BG42" s="182"/>
      <c r="BH42" s="182"/>
      <c r="BI42" s="182"/>
      <c r="BJ42" s="182"/>
      <c r="BK42" s="182"/>
      <c r="BL42" s="182"/>
      <c r="BM42" s="182"/>
      <c r="BN42" s="182"/>
      <c r="BO42" s="182"/>
      <c r="BP42" s="182"/>
      <c r="BQ42" s="182"/>
      <c r="BR42" s="182"/>
      <c r="BS42" s="182"/>
      <c r="BT42" s="182"/>
      <c r="BU42" s="182"/>
      <c r="BV42" s="182"/>
      <c r="BW42" s="182"/>
      <c r="BX42" s="182"/>
      <c r="BY42" s="182"/>
      <c r="BZ42" s="182"/>
      <c r="CA42" s="182"/>
      <c r="CB42" s="182"/>
      <c r="CC42" s="182"/>
      <c r="CD42" s="182"/>
      <c r="CE42" s="182"/>
      <c r="CF42" s="182"/>
      <c r="CG42" s="182"/>
      <c r="CH42" s="182"/>
      <c r="CI42" s="182"/>
      <c r="CJ42" s="182"/>
      <c r="CK42" s="182"/>
      <c r="CL42" s="182"/>
      <c r="CM42" s="182"/>
      <c r="CN42" s="182"/>
      <c r="CO42" s="182"/>
      <c r="CP42" s="182"/>
      <c r="CQ42" s="182"/>
      <c r="CR42" s="182"/>
      <c r="CS42" s="182"/>
      <c r="CT42" s="182"/>
      <c r="CU42" s="182"/>
      <c r="CV42" s="182"/>
      <c r="CW42" s="183"/>
      <c r="CX42" s="184"/>
      <c r="CY42" s="184"/>
      <c r="CZ42" s="184"/>
      <c r="DA42" s="185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 t="s">
        <v>3</v>
      </c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3"/>
    </row>
    <row r="43" spans="1:150" ht="18" customHeight="1">
      <c r="A43" s="181" t="s">
        <v>3</v>
      </c>
      <c r="B43" s="182"/>
      <c r="C43" s="182"/>
      <c r="D43" s="182"/>
      <c r="E43" s="182"/>
      <c r="F43" s="182"/>
      <c r="G43" s="182"/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182"/>
      <c r="AE43" s="182"/>
      <c r="AF43" s="182"/>
      <c r="AG43" s="182"/>
      <c r="AH43" s="182"/>
      <c r="AI43" s="182"/>
      <c r="AJ43" s="182"/>
      <c r="AK43" s="182"/>
      <c r="AL43" s="182"/>
      <c r="AM43" s="182"/>
      <c r="AN43" s="182"/>
      <c r="AO43" s="182"/>
      <c r="AP43" s="182"/>
      <c r="AQ43" s="182"/>
      <c r="AR43" s="182"/>
      <c r="AS43" s="182"/>
      <c r="AT43" s="182"/>
      <c r="AU43" s="182"/>
      <c r="AV43" s="182"/>
      <c r="AW43" s="182"/>
      <c r="AX43" s="182"/>
      <c r="AY43" s="182"/>
      <c r="AZ43" s="182"/>
      <c r="BA43" s="182"/>
      <c r="BB43" s="182"/>
      <c r="BC43" s="182"/>
      <c r="BD43" s="182"/>
      <c r="BE43" s="182"/>
      <c r="BF43" s="182"/>
      <c r="BG43" s="182"/>
      <c r="BH43" s="182"/>
      <c r="BI43" s="182"/>
      <c r="BJ43" s="182"/>
      <c r="BK43" s="182"/>
      <c r="BL43" s="182"/>
      <c r="BM43" s="182"/>
      <c r="BN43" s="182"/>
      <c r="BO43" s="182"/>
      <c r="BP43" s="182"/>
      <c r="BQ43" s="182"/>
      <c r="BR43" s="182"/>
      <c r="BS43" s="182"/>
      <c r="BT43" s="182"/>
      <c r="BU43" s="182"/>
      <c r="BV43" s="182"/>
      <c r="BW43" s="182"/>
      <c r="BX43" s="182"/>
      <c r="BY43" s="182"/>
      <c r="BZ43" s="182"/>
      <c r="CA43" s="182"/>
      <c r="CB43" s="182"/>
      <c r="CC43" s="182"/>
      <c r="CD43" s="182"/>
      <c r="CE43" s="182"/>
      <c r="CF43" s="182"/>
      <c r="CG43" s="182"/>
      <c r="CH43" s="182"/>
      <c r="CI43" s="182"/>
      <c r="CJ43" s="182"/>
      <c r="CK43" s="182"/>
      <c r="CL43" s="182"/>
      <c r="CM43" s="182"/>
      <c r="CN43" s="182"/>
      <c r="CO43" s="182"/>
      <c r="CP43" s="182"/>
      <c r="CQ43" s="182"/>
      <c r="CR43" s="182"/>
      <c r="CS43" s="182"/>
      <c r="CT43" s="182"/>
      <c r="CU43" s="182"/>
      <c r="CV43" s="182"/>
      <c r="CW43" s="183"/>
      <c r="CX43" s="184"/>
      <c r="CY43" s="184"/>
      <c r="CZ43" s="184"/>
      <c r="DA43" s="185"/>
      <c r="DB43" s="43"/>
      <c r="DC43" s="43"/>
      <c r="DD43" s="43"/>
      <c r="DE43" s="43"/>
      <c r="DF43" s="43"/>
      <c r="DG43" s="43"/>
      <c r="DH43" s="43"/>
      <c r="DI43" s="43"/>
      <c r="DJ43" s="43"/>
      <c r="DK43" s="43"/>
      <c r="DL43" s="43"/>
      <c r="DM43" s="43"/>
      <c r="DN43" s="43"/>
      <c r="DO43" s="43"/>
      <c r="DP43" s="43"/>
      <c r="DQ43" s="43"/>
      <c r="DR43" s="43"/>
      <c r="DS43" s="43"/>
      <c r="DT43" s="43"/>
      <c r="DU43" s="43"/>
      <c r="DV43" s="43"/>
      <c r="DW43" s="43"/>
      <c r="DX43" s="43"/>
      <c r="DY43" s="43"/>
      <c r="DZ43" s="43"/>
      <c r="EA43" s="43"/>
      <c r="EB43" s="43"/>
      <c r="EC43" s="43"/>
      <c r="ED43" s="43"/>
      <c r="EE43" s="43"/>
      <c r="EF43" s="43"/>
      <c r="EG43" s="43"/>
      <c r="EH43" s="43"/>
      <c r="EI43" s="43"/>
      <c r="EJ43" s="43"/>
      <c r="EK43" s="43"/>
      <c r="EL43" s="43"/>
      <c r="EM43" s="43"/>
      <c r="EN43" s="43"/>
      <c r="EO43" s="43"/>
      <c r="EP43" s="43"/>
      <c r="EQ43" s="43"/>
      <c r="ER43" s="43"/>
      <c r="ES43" s="43"/>
      <c r="ET43" s="43"/>
    </row>
    <row r="44" spans="1:150" ht="18" customHeight="1">
      <c r="A44" s="181"/>
      <c r="B44" s="182"/>
      <c r="C44" s="182"/>
      <c r="D44" s="182" t="s">
        <v>68</v>
      </c>
      <c r="E44" s="182"/>
      <c r="F44" s="182"/>
      <c r="G44" s="182" t="s">
        <v>224</v>
      </c>
      <c r="H44" s="182"/>
      <c r="I44" s="182" t="str">
        <f>TEXT(0.42,"#,##0.00#######")</f>
        <v>0.42</v>
      </c>
      <c r="J44" s="182"/>
      <c r="K44" s="182"/>
      <c r="L44" s="182"/>
      <c r="M44" s="182"/>
      <c r="N44" s="182"/>
      <c r="O44" s="182" t="s">
        <v>75</v>
      </c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2"/>
      <c r="AE44" s="182"/>
      <c r="AF44" s="182"/>
      <c r="AG44" s="182"/>
      <c r="AH44" s="182"/>
      <c r="AI44" s="182"/>
      <c r="AJ44" s="182"/>
      <c r="AK44" s="182"/>
      <c r="AL44" s="182"/>
      <c r="AM44" s="182"/>
      <c r="AN44" s="182"/>
      <c r="AO44" s="182"/>
      <c r="AP44" s="182"/>
      <c r="AQ44" s="182"/>
      <c r="AR44" s="182"/>
      <c r="AS44" s="182"/>
      <c r="AT44" s="182"/>
      <c r="AU44" s="182"/>
      <c r="AV44" s="182"/>
      <c r="AW44" s="182"/>
      <c r="AX44" s="182"/>
      <c r="AY44" s="182"/>
      <c r="AZ44" s="182"/>
      <c r="BA44" s="182"/>
      <c r="BB44" s="182"/>
      <c r="BC44" s="182"/>
      <c r="BD44" s="182"/>
      <c r="BE44" s="182"/>
      <c r="BF44" s="182"/>
      <c r="BG44" s="182"/>
      <c r="BH44" s="182"/>
      <c r="BI44" s="182"/>
      <c r="BJ44" s="182"/>
      <c r="BK44" s="182"/>
      <c r="BL44" s="182"/>
      <c r="BM44" s="182"/>
      <c r="BN44" s="182"/>
      <c r="BO44" s="182"/>
      <c r="BP44" s="182"/>
      <c r="BQ44" s="182"/>
      <c r="BR44" s="182"/>
      <c r="BS44" s="182"/>
      <c r="BT44" s="182"/>
      <c r="BU44" s="182"/>
      <c r="BV44" s="182"/>
      <c r="BW44" s="182"/>
      <c r="BX44" s="182"/>
      <c r="BY44" s="182"/>
      <c r="BZ44" s="182"/>
      <c r="CA44" s="182"/>
      <c r="CB44" s="182"/>
      <c r="CC44" s="182"/>
      <c r="CD44" s="182"/>
      <c r="CE44" s="182"/>
      <c r="CF44" s="182"/>
      <c r="CG44" s="182"/>
      <c r="CH44" s="182"/>
      <c r="CI44" s="182"/>
      <c r="CJ44" s="182"/>
      <c r="CK44" s="182"/>
      <c r="CL44" s="182"/>
      <c r="CM44" s="182"/>
      <c r="CN44" s="182"/>
      <c r="CO44" s="182"/>
      <c r="CP44" s="182"/>
      <c r="CQ44" s="182"/>
      <c r="CR44" s="182"/>
      <c r="CS44" s="182"/>
      <c r="CT44" s="182"/>
      <c r="CU44" s="182"/>
      <c r="CV44" s="182"/>
      <c r="CW44" s="183"/>
      <c r="CX44" s="184"/>
      <c r="CY44" s="184"/>
      <c r="CZ44" s="184"/>
      <c r="DA44" s="185"/>
      <c r="DB44" s="43"/>
      <c r="DC44" s="43"/>
      <c r="DD44" s="43"/>
      <c r="DE44" s="43"/>
      <c r="DF44" s="43"/>
      <c r="DG44" s="43"/>
      <c r="DH44" s="43"/>
      <c r="DI44" s="43"/>
      <c r="DJ44" s="43"/>
      <c r="DK44" s="43"/>
      <c r="DL44" s="43"/>
      <c r="DM44" s="43" t="s">
        <v>3</v>
      </c>
      <c r="DN44" s="43"/>
      <c r="DO44" s="43"/>
      <c r="DP44" s="43"/>
      <c r="DQ44" s="43"/>
      <c r="DR44" s="43"/>
      <c r="DS44" s="43"/>
      <c r="DT44" s="43"/>
      <c r="DU44" s="43"/>
      <c r="DV44" s="43"/>
      <c r="DW44" s="43"/>
      <c r="DX44" s="43"/>
      <c r="DY44" s="43"/>
      <c r="DZ44" s="43"/>
      <c r="EA44" s="43"/>
      <c r="EB44" s="43"/>
      <c r="EC44" s="43"/>
      <c r="ED44" s="43"/>
      <c r="EE44" s="43"/>
      <c r="EF44" s="43"/>
      <c r="EG44" s="43"/>
      <c r="EH44" s="43"/>
      <c r="EI44" s="43"/>
      <c r="EJ44" s="43"/>
      <c r="EK44" s="43"/>
      <c r="EL44" s="43"/>
      <c r="EM44" s="43"/>
      <c r="EN44" s="43"/>
      <c r="EO44" s="43"/>
      <c r="EP44" s="43"/>
      <c r="EQ44" s="43"/>
      <c r="ER44" s="43"/>
      <c r="ES44" s="43"/>
      <c r="ET44" s="43"/>
    </row>
    <row r="45" spans="1:150" ht="18" customHeight="1">
      <c r="A45" s="181" t="s">
        <v>3</v>
      </c>
      <c r="B45" s="182"/>
      <c r="C45" s="182"/>
      <c r="D45" s="182"/>
      <c r="E45" s="182"/>
      <c r="F45" s="182"/>
      <c r="G45" s="182"/>
      <c r="H45" s="182"/>
      <c r="I45" s="182"/>
      <c r="J45" s="182"/>
      <c r="K45" s="182"/>
      <c r="L45" s="182"/>
      <c r="M45" s="182"/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182"/>
      <c r="AE45" s="182"/>
      <c r="AF45" s="182"/>
      <c r="AG45" s="182"/>
      <c r="AH45" s="182"/>
      <c r="AI45" s="182"/>
      <c r="AJ45" s="182"/>
      <c r="AK45" s="182"/>
      <c r="AL45" s="182"/>
      <c r="AM45" s="182"/>
      <c r="AN45" s="182"/>
      <c r="AO45" s="182"/>
      <c r="AP45" s="182"/>
      <c r="AQ45" s="182"/>
      <c r="AR45" s="182"/>
      <c r="AS45" s="182"/>
      <c r="AT45" s="182"/>
      <c r="AU45" s="182"/>
      <c r="AV45" s="182"/>
      <c r="AW45" s="182"/>
      <c r="AX45" s="182"/>
      <c r="AY45" s="182"/>
      <c r="AZ45" s="182"/>
      <c r="BA45" s="182"/>
      <c r="BB45" s="182"/>
      <c r="BC45" s="182"/>
      <c r="BD45" s="182"/>
      <c r="BE45" s="182"/>
      <c r="BF45" s="182"/>
      <c r="BG45" s="182"/>
      <c r="BH45" s="182"/>
      <c r="BI45" s="182"/>
      <c r="BJ45" s="182"/>
      <c r="BK45" s="182"/>
      <c r="BL45" s="182"/>
      <c r="BM45" s="182"/>
      <c r="BN45" s="182"/>
      <c r="BO45" s="182"/>
      <c r="BP45" s="182"/>
      <c r="BQ45" s="182"/>
      <c r="BR45" s="182"/>
      <c r="BS45" s="182"/>
      <c r="BT45" s="182"/>
      <c r="BU45" s="182"/>
      <c r="BV45" s="182"/>
      <c r="BW45" s="182"/>
      <c r="BX45" s="182"/>
      <c r="BY45" s="182"/>
      <c r="BZ45" s="182"/>
      <c r="CA45" s="182"/>
      <c r="CB45" s="182"/>
      <c r="CC45" s="182"/>
      <c r="CD45" s="182"/>
      <c r="CE45" s="182"/>
      <c r="CF45" s="182"/>
      <c r="CG45" s="182"/>
      <c r="CH45" s="182"/>
      <c r="CI45" s="182"/>
      <c r="CJ45" s="182"/>
      <c r="CK45" s="182"/>
      <c r="CL45" s="182"/>
      <c r="CM45" s="182"/>
      <c r="CN45" s="182"/>
      <c r="CO45" s="182"/>
      <c r="CP45" s="182"/>
      <c r="CQ45" s="182"/>
      <c r="CR45" s="182"/>
      <c r="CS45" s="182"/>
      <c r="CT45" s="182"/>
      <c r="CU45" s="182"/>
      <c r="CV45" s="182"/>
      <c r="CW45" s="183"/>
      <c r="CX45" s="184"/>
      <c r="CY45" s="184"/>
      <c r="CZ45" s="184"/>
      <c r="DA45" s="185"/>
      <c r="DB45" s="43"/>
      <c r="DC45" s="43"/>
      <c r="DD45" s="43"/>
      <c r="DE45" s="43"/>
      <c r="DF45" s="43"/>
      <c r="DG45" s="43"/>
      <c r="DH45" s="43"/>
      <c r="DI45" s="43"/>
      <c r="DJ45" s="43"/>
      <c r="DK45" s="43"/>
      <c r="DL45" s="43"/>
      <c r="DM45" s="43"/>
      <c r="DN45" s="43"/>
      <c r="DO45" s="43"/>
      <c r="DP45" s="43"/>
      <c r="DQ45" s="43"/>
      <c r="DR45" s="43"/>
      <c r="DS45" s="43"/>
      <c r="DT45" s="43"/>
      <c r="DU45" s="43"/>
      <c r="DV45" s="43"/>
      <c r="DW45" s="43"/>
      <c r="DX45" s="43"/>
      <c r="DY45" s="43"/>
      <c r="DZ45" s="43"/>
      <c r="EA45" s="43"/>
      <c r="EB45" s="43"/>
      <c r="EC45" s="43"/>
      <c r="ED45" s="43"/>
      <c r="EE45" s="43"/>
      <c r="EF45" s="43"/>
      <c r="EG45" s="43"/>
      <c r="EH45" s="43"/>
      <c r="EI45" s="43"/>
      <c r="EJ45" s="43"/>
      <c r="EK45" s="43"/>
      <c r="EL45" s="43"/>
      <c r="EM45" s="43"/>
      <c r="EN45" s="43"/>
      <c r="EO45" s="43"/>
      <c r="EP45" s="43"/>
      <c r="EQ45" s="43"/>
      <c r="ER45" s="43"/>
      <c r="ES45" s="43"/>
      <c r="ET45" s="43"/>
    </row>
    <row r="46" spans="1:150" ht="18" customHeight="1">
      <c r="A46" s="181"/>
      <c r="B46" s="182"/>
      <c r="C46" s="182"/>
      <c r="D46" s="182" t="s">
        <v>134</v>
      </c>
      <c r="E46" s="182"/>
      <c r="F46" s="182"/>
      <c r="G46" s="182" t="s">
        <v>224</v>
      </c>
      <c r="H46" s="182"/>
      <c r="I46" s="182" t="str">
        <f>TEXT(3.77,"#,##0.00#######")</f>
        <v>3.77</v>
      </c>
      <c r="J46" s="182"/>
      <c r="K46" s="182"/>
      <c r="L46" s="182"/>
      <c r="M46" s="182"/>
      <c r="N46" s="182"/>
      <c r="O46" s="182" t="s">
        <v>125</v>
      </c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2"/>
      <c r="AE46" s="182"/>
      <c r="AF46" s="182"/>
      <c r="AG46" s="182"/>
      <c r="AH46" s="182"/>
      <c r="AI46" s="182"/>
      <c r="AJ46" s="182"/>
      <c r="AK46" s="182"/>
      <c r="AL46" s="182"/>
      <c r="AM46" s="182"/>
      <c r="AN46" s="182"/>
      <c r="AO46" s="182"/>
      <c r="AP46" s="182"/>
      <c r="AQ46" s="182"/>
      <c r="AR46" s="182"/>
      <c r="AS46" s="182"/>
      <c r="AT46" s="182"/>
      <c r="AU46" s="182"/>
      <c r="AV46" s="182"/>
      <c r="AW46" s="182"/>
      <c r="AX46" s="182"/>
      <c r="AY46" s="182"/>
      <c r="AZ46" s="182"/>
      <c r="BA46" s="182"/>
      <c r="BB46" s="182"/>
      <c r="BC46" s="182"/>
      <c r="BD46" s="182"/>
      <c r="BE46" s="182"/>
      <c r="BF46" s="182"/>
      <c r="BG46" s="182"/>
      <c r="BH46" s="182"/>
      <c r="BI46" s="182"/>
      <c r="BJ46" s="182"/>
      <c r="BK46" s="182"/>
      <c r="BL46" s="182"/>
      <c r="BM46" s="182"/>
      <c r="BN46" s="182"/>
      <c r="BO46" s="182"/>
      <c r="BP46" s="182"/>
      <c r="BQ46" s="182"/>
      <c r="BR46" s="182"/>
      <c r="BS46" s="182"/>
      <c r="BT46" s="182"/>
      <c r="BU46" s="182"/>
      <c r="BV46" s="182"/>
      <c r="BW46" s="182"/>
      <c r="BX46" s="182"/>
      <c r="BY46" s="182"/>
      <c r="BZ46" s="182"/>
      <c r="CA46" s="182"/>
      <c r="CB46" s="182"/>
      <c r="CC46" s="182"/>
      <c r="CD46" s="182"/>
      <c r="CE46" s="182"/>
      <c r="CF46" s="182"/>
      <c r="CG46" s="182"/>
      <c r="CH46" s="182"/>
      <c r="CI46" s="182"/>
      <c r="CJ46" s="182"/>
      <c r="CK46" s="182"/>
      <c r="CL46" s="182"/>
      <c r="CM46" s="182"/>
      <c r="CN46" s="182"/>
      <c r="CO46" s="182"/>
      <c r="CP46" s="182"/>
      <c r="CQ46" s="182"/>
      <c r="CR46" s="182"/>
      <c r="CS46" s="182"/>
      <c r="CT46" s="182"/>
      <c r="CU46" s="182"/>
      <c r="CV46" s="182"/>
      <c r="CW46" s="183"/>
      <c r="CX46" s="184"/>
      <c r="CY46" s="184"/>
      <c r="CZ46" s="184"/>
      <c r="DA46" s="185"/>
      <c r="DB46" s="43"/>
      <c r="DC46" s="43"/>
      <c r="DD46" s="43"/>
      <c r="DE46" s="43"/>
      <c r="DF46" s="43"/>
      <c r="DG46" s="43"/>
      <c r="DH46" s="43"/>
      <c r="DI46" s="43"/>
      <c r="DJ46" s="43"/>
      <c r="DK46" s="43"/>
      <c r="DL46" s="43"/>
      <c r="DM46" s="43" t="s">
        <v>3</v>
      </c>
      <c r="DN46" s="43"/>
      <c r="DO46" s="43"/>
      <c r="DP46" s="43"/>
      <c r="DQ46" s="43"/>
      <c r="DR46" s="43"/>
      <c r="DS46" s="43"/>
      <c r="DT46" s="43"/>
      <c r="DU46" s="43"/>
      <c r="DV46" s="43"/>
      <c r="DW46" s="43"/>
      <c r="DX46" s="43"/>
      <c r="DY46" s="43"/>
      <c r="DZ46" s="43"/>
      <c r="EA46" s="43"/>
      <c r="EB46" s="43"/>
      <c r="EC46" s="43"/>
      <c r="ED46" s="43"/>
      <c r="EE46" s="43"/>
      <c r="EF46" s="43"/>
      <c r="EG46" s="43"/>
      <c r="EH46" s="43"/>
      <c r="EI46" s="43"/>
      <c r="EJ46" s="43"/>
      <c r="EK46" s="43"/>
      <c r="EL46" s="43"/>
      <c r="EM46" s="43"/>
      <c r="EN46" s="43"/>
      <c r="EO46" s="43"/>
      <c r="EP46" s="43"/>
      <c r="EQ46" s="43"/>
      <c r="ER46" s="43"/>
      <c r="ES46" s="43"/>
      <c r="ET46" s="43"/>
    </row>
    <row r="47" spans="1:150" ht="18" customHeight="1">
      <c r="A47" s="181" t="s">
        <v>3</v>
      </c>
      <c r="B47" s="182"/>
      <c r="C47" s="182"/>
      <c r="D47" s="182"/>
      <c r="E47" s="182"/>
      <c r="F47" s="182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2"/>
      <c r="AE47" s="182"/>
      <c r="AF47" s="182"/>
      <c r="AG47" s="182"/>
      <c r="AH47" s="182"/>
      <c r="AI47" s="182"/>
      <c r="AJ47" s="182"/>
      <c r="AK47" s="182"/>
      <c r="AL47" s="182"/>
      <c r="AM47" s="182"/>
      <c r="AN47" s="182"/>
      <c r="AO47" s="182"/>
      <c r="AP47" s="182"/>
      <c r="AQ47" s="182"/>
      <c r="AR47" s="182"/>
      <c r="AS47" s="182"/>
      <c r="AT47" s="182"/>
      <c r="AU47" s="182"/>
      <c r="AV47" s="182"/>
      <c r="AW47" s="182"/>
      <c r="AX47" s="182"/>
      <c r="AY47" s="182"/>
      <c r="AZ47" s="182"/>
      <c r="BA47" s="182"/>
      <c r="BB47" s="182"/>
      <c r="BC47" s="182"/>
      <c r="BD47" s="182"/>
      <c r="BE47" s="182"/>
      <c r="BF47" s="182"/>
      <c r="BG47" s="182"/>
      <c r="BH47" s="182"/>
      <c r="BI47" s="182"/>
      <c r="BJ47" s="182"/>
      <c r="BK47" s="182"/>
      <c r="BL47" s="182"/>
      <c r="BM47" s="182"/>
      <c r="BN47" s="182"/>
      <c r="BO47" s="182"/>
      <c r="BP47" s="182"/>
      <c r="BQ47" s="182"/>
      <c r="BR47" s="182"/>
      <c r="BS47" s="182"/>
      <c r="BT47" s="182"/>
      <c r="BU47" s="182"/>
      <c r="BV47" s="182"/>
      <c r="BW47" s="182"/>
      <c r="BX47" s="182"/>
      <c r="BY47" s="182"/>
      <c r="BZ47" s="182"/>
      <c r="CA47" s="182"/>
      <c r="CB47" s="182"/>
      <c r="CC47" s="182"/>
      <c r="CD47" s="182"/>
      <c r="CE47" s="182"/>
      <c r="CF47" s="182"/>
      <c r="CG47" s="182"/>
      <c r="CH47" s="182"/>
      <c r="CI47" s="182"/>
      <c r="CJ47" s="182"/>
      <c r="CK47" s="182"/>
      <c r="CL47" s="182"/>
      <c r="CM47" s="182"/>
      <c r="CN47" s="182"/>
      <c r="CO47" s="182"/>
      <c r="CP47" s="182"/>
      <c r="CQ47" s="182"/>
      <c r="CR47" s="182"/>
      <c r="CS47" s="182"/>
      <c r="CT47" s="182"/>
      <c r="CU47" s="182"/>
      <c r="CV47" s="182"/>
      <c r="CW47" s="183"/>
      <c r="CX47" s="184"/>
      <c r="CY47" s="184"/>
      <c r="CZ47" s="184"/>
      <c r="DA47" s="185"/>
      <c r="DB47" s="43"/>
      <c r="DC47" s="43"/>
      <c r="DD47" s="43"/>
      <c r="DE47" s="43"/>
      <c r="DF47" s="43"/>
      <c r="DG47" s="43"/>
      <c r="DH47" s="43"/>
      <c r="DI47" s="43"/>
      <c r="DJ47" s="43"/>
      <c r="DK47" s="43"/>
      <c r="DL47" s="43"/>
      <c r="DM47" s="43"/>
      <c r="DN47" s="43"/>
      <c r="DO47" s="43"/>
      <c r="DP47" s="43"/>
      <c r="DQ47" s="43"/>
      <c r="DR47" s="43"/>
      <c r="DS47" s="43"/>
      <c r="DT47" s="43"/>
      <c r="DU47" s="43"/>
      <c r="DV47" s="43"/>
      <c r="DW47" s="43"/>
      <c r="DX47" s="43"/>
      <c r="DY47" s="43"/>
      <c r="DZ47" s="43"/>
      <c r="EA47" s="43"/>
      <c r="EB47" s="43"/>
      <c r="EC47" s="43"/>
      <c r="ED47" s="43"/>
      <c r="EE47" s="43"/>
      <c r="EF47" s="43"/>
      <c r="EG47" s="43"/>
      <c r="EH47" s="43"/>
      <c r="EI47" s="43"/>
      <c r="EJ47" s="43"/>
      <c r="EK47" s="43"/>
      <c r="EL47" s="43"/>
      <c r="EM47" s="43"/>
      <c r="EN47" s="43"/>
      <c r="EO47" s="43"/>
      <c r="EP47" s="43"/>
      <c r="EQ47" s="43"/>
      <c r="ER47" s="43"/>
      <c r="ES47" s="43"/>
      <c r="ET47" s="43"/>
    </row>
    <row r="48" spans="1:150" ht="18" customHeight="1">
      <c r="A48" s="181"/>
      <c r="B48" s="182"/>
      <c r="C48" s="182"/>
      <c r="D48" s="182" t="s">
        <v>166</v>
      </c>
      <c r="E48" s="182"/>
      <c r="F48" s="182"/>
      <c r="G48" s="182"/>
      <c r="H48" s="182" t="s">
        <v>224</v>
      </c>
      <c r="I48" s="182"/>
      <c r="J48" s="182" t="str">
        <f>TEXT(16,"#,##0.0#######")</f>
        <v>16.0</v>
      </c>
      <c r="K48" s="182"/>
      <c r="L48" s="182"/>
      <c r="M48" s="182"/>
      <c r="N48" s="182"/>
      <c r="O48" s="182"/>
      <c r="P48" s="182" t="s">
        <v>44</v>
      </c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182"/>
      <c r="AE48" s="182"/>
      <c r="AF48" s="182"/>
      <c r="AG48" s="182"/>
      <c r="AH48" s="182"/>
      <c r="AI48" s="182"/>
      <c r="AJ48" s="182"/>
      <c r="AK48" s="182"/>
      <c r="AL48" s="182"/>
      <c r="AM48" s="182"/>
      <c r="AN48" s="182"/>
      <c r="AO48" s="182"/>
      <c r="AP48" s="182"/>
      <c r="AQ48" s="182"/>
      <c r="AR48" s="182"/>
      <c r="AS48" s="182"/>
      <c r="AT48" s="182"/>
      <c r="AU48" s="182"/>
      <c r="AV48" s="182"/>
      <c r="AW48" s="182"/>
      <c r="AX48" s="182"/>
      <c r="AY48" s="182"/>
      <c r="AZ48" s="182"/>
      <c r="BA48" s="182"/>
      <c r="BB48" s="182"/>
      <c r="BC48" s="182"/>
      <c r="BD48" s="182"/>
      <c r="BE48" s="182"/>
      <c r="BF48" s="182"/>
      <c r="BG48" s="182"/>
      <c r="BH48" s="182"/>
      <c r="BI48" s="182"/>
      <c r="BJ48" s="182"/>
      <c r="BK48" s="182"/>
      <c r="BL48" s="182"/>
      <c r="BM48" s="182"/>
      <c r="BN48" s="182"/>
      <c r="BO48" s="182"/>
      <c r="BP48" s="182"/>
      <c r="BQ48" s="182"/>
      <c r="BR48" s="182"/>
      <c r="BS48" s="182"/>
      <c r="BT48" s="182"/>
      <c r="BU48" s="182"/>
      <c r="BV48" s="182"/>
      <c r="BW48" s="182"/>
      <c r="BX48" s="182"/>
      <c r="BY48" s="182"/>
      <c r="BZ48" s="182"/>
      <c r="CA48" s="182"/>
      <c r="CB48" s="182"/>
      <c r="CC48" s="182"/>
      <c r="CD48" s="182"/>
      <c r="CE48" s="182"/>
      <c r="CF48" s="182"/>
      <c r="CG48" s="182"/>
      <c r="CH48" s="182"/>
      <c r="CI48" s="182"/>
      <c r="CJ48" s="182"/>
      <c r="CK48" s="182"/>
      <c r="CL48" s="182"/>
      <c r="CM48" s="182"/>
      <c r="CN48" s="182"/>
      <c r="CO48" s="182"/>
      <c r="CP48" s="182"/>
      <c r="CQ48" s="182"/>
      <c r="CR48" s="182"/>
      <c r="CS48" s="182"/>
      <c r="CT48" s="182"/>
      <c r="CU48" s="182"/>
      <c r="CV48" s="182"/>
      <c r="CW48" s="183"/>
      <c r="CX48" s="184"/>
      <c r="CY48" s="184"/>
      <c r="CZ48" s="184"/>
      <c r="DA48" s="185"/>
      <c r="DB48" s="43"/>
      <c r="DC48" s="43"/>
      <c r="DD48" s="43"/>
      <c r="DE48" s="43"/>
      <c r="DF48" s="43"/>
      <c r="DG48" s="43"/>
      <c r="DH48" s="43"/>
      <c r="DI48" s="43"/>
      <c r="DJ48" s="43"/>
      <c r="DK48" s="43"/>
      <c r="DL48" s="43"/>
      <c r="DM48" s="43" t="s">
        <v>3</v>
      </c>
      <c r="DN48" s="43"/>
      <c r="DO48" s="43"/>
      <c r="DP48" s="43"/>
      <c r="DQ48" s="43"/>
      <c r="DR48" s="43"/>
      <c r="DS48" s="43"/>
      <c r="DT48" s="43"/>
      <c r="DU48" s="43"/>
      <c r="DV48" s="43"/>
      <c r="DW48" s="43"/>
      <c r="DX48" s="43"/>
      <c r="DY48" s="43"/>
      <c r="DZ48" s="43"/>
      <c r="EA48" s="43"/>
      <c r="EB48" s="43"/>
      <c r="EC48" s="43"/>
      <c r="ED48" s="43"/>
      <c r="EE48" s="43"/>
      <c r="EF48" s="43"/>
      <c r="EG48" s="43"/>
      <c r="EH48" s="43"/>
      <c r="EI48" s="43"/>
      <c r="EJ48" s="43"/>
      <c r="EK48" s="43"/>
      <c r="EL48" s="43"/>
      <c r="EM48" s="43"/>
      <c r="EN48" s="43"/>
      <c r="EO48" s="43"/>
      <c r="EP48" s="43"/>
      <c r="EQ48" s="43"/>
      <c r="ER48" s="43"/>
      <c r="ES48" s="43"/>
      <c r="ET48" s="43"/>
    </row>
    <row r="49" spans="1:150" ht="18" customHeight="1">
      <c r="A49" s="181" t="s">
        <v>3</v>
      </c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2"/>
      <c r="AE49" s="182"/>
      <c r="AF49" s="182"/>
      <c r="AG49" s="182"/>
      <c r="AH49" s="182"/>
      <c r="AI49" s="182"/>
      <c r="AJ49" s="182"/>
      <c r="AK49" s="182"/>
      <c r="AL49" s="182"/>
      <c r="AM49" s="182"/>
      <c r="AN49" s="182"/>
      <c r="AO49" s="182"/>
      <c r="AP49" s="182"/>
      <c r="AQ49" s="182"/>
      <c r="AR49" s="182"/>
      <c r="AS49" s="182"/>
      <c r="AT49" s="182"/>
      <c r="AU49" s="182"/>
      <c r="AV49" s="182"/>
      <c r="AW49" s="182"/>
      <c r="AX49" s="182"/>
      <c r="AY49" s="182"/>
      <c r="AZ49" s="182"/>
      <c r="BA49" s="182"/>
      <c r="BB49" s="182"/>
      <c r="BC49" s="182"/>
      <c r="BD49" s="182"/>
      <c r="BE49" s="182"/>
      <c r="BF49" s="182"/>
      <c r="BG49" s="182"/>
      <c r="BH49" s="182"/>
      <c r="BI49" s="182"/>
      <c r="BJ49" s="182"/>
      <c r="BK49" s="182"/>
      <c r="BL49" s="182"/>
      <c r="BM49" s="182"/>
      <c r="BN49" s="182"/>
      <c r="BO49" s="182"/>
      <c r="BP49" s="182"/>
      <c r="BQ49" s="182"/>
      <c r="BR49" s="182"/>
      <c r="BS49" s="182"/>
      <c r="BT49" s="182"/>
      <c r="BU49" s="182"/>
      <c r="BV49" s="182"/>
      <c r="BW49" s="182"/>
      <c r="BX49" s="182"/>
      <c r="BY49" s="182"/>
      <c r="BZ49" s="182"/>
      <c r="CA49" s="182"/>
      <c r="CB49" s="182"/>
      <c r="CC49" s="182"/>
      <c r="CD49" s="182"/>
      <c r="CE49" s="182"/>
      <c r="CF49" s="182"/>
      <c r="CG49" s="182"/>
      <c r="CH49" s="182"/>
      <c r="CI49" s="182"/>
      <c r="CJ49" s="182"/>
      <c r="CK49" s="182"/>
      <c r="CL49" s="182"/>
      <c r="CM49" s="182"/>
      <c r="CN49" s="182"/>
      <c r="CO49" s="182"/>
      <c r="CP49" s="182"/>
      <c r="CQ49" s="182"/>
      <c r="CR49" s="182"/>
      <c r="CS49" s="182"/>
      <c r="CT49" s="182"/>
      <c r="CU49" s="182"/>
      <c r="CV49" s="182"/>
      <c r="CW49" s="183"/>
      <c r="CX49" s="184"/>
      <c r="CY49" s="184"/>
      <c r="CZ49" s="184"/>
      <c r="DA49" s="185"/>
      <c r="DB49" s="43"/>
      <c r="DC49" s="43"/>
      <c r="DD49" s="43"/>
      <c r="DE49" s="43"/>
      <c r="DF49" s="43"/>
      <c r="DG49" s="43"/>
      <c r="DH49" s="43"/>
      <c r="DI49" s="43"/>
      <c r="DJ49" s="43"/>
      <c r="DK49" s="43"/>
      <c r="DL49" s="43"/>
      <c r="DM49" s="43"/>
      <c r="DN49" s="43"/>
      <c r="DO49" s="43"/>
      <c r="DP49" s="43"/>
      <c r="DQ49" s="43"/>
      <c r="DR49" s="43"/>
      <c r="DS49" s="43"/>
      <c r="DT49" s="43"/>
      <c r="DU49" s="43"/>
      <c r="DV49" s="43"/>
      <c r="DW49" s="43"/>
      <c r="DX49" s="43"/>
      <c r="DY49" s="43"/>
      <c r="DZ49" s="43"/>
      <c r="EA49" s="43"/>
      <c r="EB49" s="43"/>
      <c r="EC49" s="43"/>
      <c r="ED49" s="43"/>
      <c r="EE49" s="43"/>
      <c r="EF49" s="43"/>
      <c r="EG49" s="43"/>
      <c r="EH49" s="43"/>
      <c r="EI49" s="43"/>
      <c r="EJ49" s="43"/>
      <c r="EK49" s="43"/>
      <c r="EL49" s="43"/>
      <c r="EM49" s="43"/>
      <c r="EN49" s="43"/>
      <c r="EO49" s="43"/>
      <c r="EP49" s="43"/>
      <c r="EQ49" s="43"/>
      <c r="ER49" s="43"/>
      <c r="ES49" s="43"/>
      <c r="ET49" s="43"/>
    </row>
    <row r="50" spans="1:150" ht="18" customHeight="1">
      <c r="A50" s="181"/>
      <c r="B50" s="182"/>
      <c r="C50" s="182"/>
      <c r="D50" s="182" t="s">
        <v>85</v>
      </c>
      <c r="E50" s="182"/>
      <c r="F50" s="182"/>
      <c r="G50" s="182" t="s">
        <v>224</v>
      </c>
      <c r="H50" s="182"/>
      <c r="I50" s="182" t="str">
        <f>TEXT(0.45,"#,##0.00#######")</f>
        <v>0.45</v>
      </c>
      <c r="J50" s="182"/>
      <c r="K50" s="182"/>
      <c r="L50" s="182"/>
      <c r="M50" s="182"/>
      <c r="N50" s="182"/>
      <c r="O50" s="182" t="s">
        <v>41</v>
      </c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182"/>
      <c r="AE50" s="182"/>
      <c r="AF50" s="182"/>
      <c r="AG50" s="182"/>
      <c r="AH50" s="182"/>
      <c r="AI50" s="182"/>
      <c r="AJ50" s="182"/>
      <c r="AK50" s="182"/>
      <c r="AL50" s="182"/>
      <c r="AM50" s="182"/>
      <c r="AN50" s="182"/>
      <c r="AO50" s="182"/>
      <c r="AP50" s="182"/>
      <c r="AQ50" s="182"/>
      <c r="AR50" s="182"/>
      <c r="AS50" s="182"/>
      <c r="AT50" s="182"/>
      <c r="AU50" s="182"/>
      <c r="AV50" s="182"/>
      <c r="AW50" s="182"/>
      <c r="AX50" s="182"/>
      <c r="AY50" s="182"/>
      <c r="AZ50" s="182"/>
      <c r="BA50" s="182"/>
      <c r="BB50" s="182"/>
      <c r="BC50" s="182"/>
      <c r="BD50" s="182"/>
      <c r="BE50" s="182"/>
      <c r="BF50" s="182"/>
      <c r="BG50" s="182"/>
      <c r="BH50" s="182"/>
      <c r="BI50" s="182"/>
      <c r="BJ50" s="182"/>
      <c r="BK50" s="182"/>
      <c r="BL50" s="182"/>
      <c r="BM50" s="182"/>
      <c r="BN50" s="182"/>
      <c r="BO50" s="182"/>
      <c r="BP50" s="182"/>
      <c r="BQ50" s="182"/>
      <c r="BR50" s="182"/>
      <c r="BS50" s="182"/>
      <c r="BT50" s="182"/>
      <c r="BU50" s="182"/>
      <c r="BV50" s="182"/>
      <c r="BW50" s="182"/>
      <c r="BX50" s="182"/>
      <c r="BY50" s="182"/>
      <c r="BZ50" s="182"/>
      <c r="CA50" s="182"/>
      <c r="CB50" s="182"/>
      <c r="CC50" s="182"/>
      <c r="CD50" s="182"/>
      <c r="CE50" s="182"/>
      <c r="CF50" s="182"/>
      <c r="CG50" s="182"/>
      <c r="CH50" s="182"/>
      <c r="CI50" s="182"/>
      <c r="CJ50" s="182"/>
      <c r="CK50" s="182"/>
      <c r="CL50" s="182"/>
      <c r="CM50" s="182"/>
      <c r="CN50" s="182"/>
      <c r="CO50" s="182"/>
      <c r="CP50" s="182"/>
      <c r="CQ50" s="182"/>
      <c r="CR50" s="182"/>
      <c r="CS50" s="182"/>
      <c r="CT50" s="182"/>
      <c r="CU50" s="182"/>
      <c r="CV50" s="182"/>
      <c r="CW50" s="183"/>
      <c r="CX50" s="184"/>
      <c r="CY50" s="184"/>
      <c r="CZ50" s="184"/>
      <c r="DA50" s="185"/>
      <c r="DB50" s="43"/>
      <c r="DC50" s="43"/>
      <c r="DD50" s="43"/>
      <c r="DE50" s="43"/>
      <c r="DF50" s="43"/>
      <c r="DG50" s="43"/>
      <c r="DH50" s="43"/>
      <c r="DI50" s="43"/>
      <c r="DJ50" s="43"/>
      <c r="DK50" s="43"/>
      <c r="DL50" s="43"/>
      <c r="DM50" s="43" t="s">
        <v>3</v>
      </c>
      <c r="DN50" s="43"/>
      <c r="DO50" s="43"/>
      <c r="DP50" s="43"/>
      <c r="DQ50" s="43"/>
      <c r="DR50" s="43"/>
      <c r="DS50" s="43"/>
      <c r="DT50" s="43"/>
      <c r="DU50" s="43"/>
      <c r="DV50" s="43"/>
      <c r="DW50" s="43"/>
      <c r="DX50" s="43"/>
      <c r="DY50" s="43"/>
      <c r="DZ50" s="43"/>
      <c r="EA50" s="43"/>
      <c r="EB50" s="43"/>
      <c r="EC50" s="43"/>
      <c r="ED50" s="43"/>
      <c r="EE50" s="43"/>
      <c r="EF50" s="43"/>
      <c r="EG50" s="43"/>
      <c r="EH50" s="43"/>
      <c r="EI50" s="43"/>
      <c r="EJ50" s="43"/>
      <c r="EK50" s="43"/>
      <c r="EL50" s="43"/>
      <c r="EM50" s="43"/>
      <c r="EN50" s="43"/>
      <c r="EO50" s="43"/>
      <c r="EP50" s="43"/>
      <c r="EQ50" s="43"/>
      <c r="ER50" s="43"/>
      <c r="ES50" s="43"/>
      <c r="ET50" s="43"/>
    </row>
    <row r="51" spans="1:150" ht="18" customHeight="1">
      <c r="A51" s="181" t="s">
        <v>3</v>
      </c>
      <c r="B51" s="182"/>
      <c r="C51" s="182"/>
      <c r="D51" s="182"/>
      <c r="E51" s="182"/>
      <c r="F51" s="182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2"/>
      <c r="AE51" s="182"/>
      <c r="AF51" s="182"/>
      <c r="AG51" s="182"/>
      <c r="AH51" s="182"/>
      <c r="AI51" s="182"/>
      <c r="AJ51" s="182"/>
      <c r="AK51" s="182"/>
      <c r="AL51" s="182"/>
      <c r="AM51" s="182"/>
      <c r="AN51" s="182"/>
      <c r="AO51" s="182"/>
      <c r="AP51" s="182"/>
      <c r="AQ51" s="182"/>
      <c r="AR51" s="182"/>
      <c r="AS51" s="182"/>
      <c r="AT51" s="182"/>
      <c r="AU51" s="182"/>
      <c r="AV51" s="182"/>
      <c r="AW51" s="182"/>
      <c r="AX51" s="182"/>
      <c r="AY51" s="182"/>
      <c r="AZ51" s="182"/>
      <c r="BA51" s="182"/>
      <c r="BB51" s="182"/>
      <c r="BC51" s="182"/>
      <c r="BD51" s="182"/>
      <c r="BE51" s="182"/>
      <c r="BF51" s="182"/>
      <c r="BG51" s="182"/>
      <c r="BH51" s="182"/>
      <c r="BI51" s="182"/>
      <c r="BJ51" s="182"/>
      <c r="BK51" s="182"/>
      <c r="BL51" s="182"/>
      <c r="BM51" s="182"/>
      <c r="BN51" s="182"/>
      <c r="BO51" s="182"/>
      <c r="BP51" s="182"/>
      <c r="BQ51" s="182"/>
      <c r="BR51" s="182"/>
      <c r="BS51" s="182"/>
      <c r="BT51" s="182"/>
      <c r="BU51" s="182"/>
      <c r="BV51" s="182"/>
      <c r="BW51" s="182"/>
      <c r="BX51" s="182"/>
      <c r="BY51" s="182"/>
      <c r="BZ51" s="182"/>
      <c r="CA51" s="182"/>
      <c r="CB51" s="182"/>
      <c r="CC51" s="182"/>
      <c r="CD51" s="182"/>
      <c r="CE51" s="182"/>
      <c r="CF51" s="182"/>
      <c r="CG51" s="182"/>
      <c r="CH51" s="182"/>
      <c r="CI51" s="182"/>
      <c r="CJ51" s="182"/>
      <c r="CK51" s="182"/>
      <c r="CL51" s="182"/>
      <c r="CM51" s="182"/>
      <c r="CN51" s="182"/>
      <c r="CO51" s="182"/>
      <c r="CP51" s="182"/>
      <c r="CQ51" s="182"/>
      <c r="CR51" s="182"/>
      <c r="CS51" s="182"/>
      <c r="CT51" s="182"/>
      <c r="CU51" s="182"/>
      <c r="CV51" s="182"/>
      <c r="CW51" s="183"/>
      <c r="CX51" s="184"/>
      <c r="CY51" s="184"/>
      <c r="CZ51" s="184"/>
      <c r="DA51" s="185"/>
      <c r="DB51" s="43"/>
      <c r="DC51" s="43"/>
      <c r="DD51" s="43"/>
      <c r="DE51" s="43"/>
      <c r="DF51" s="43"/>
      <c r="DG51" s="43"/>
      <c r="DH51" s="43"/>
      <c r="DI51" s="43"/>
      <c r="DJ51" s="43"/>
      <c r="DK51" s="43"/>
      <c r="DL51" s="43"/>
      <c r="DM51" s="43"/>
      <c r="DN51" s="43"/>
      <c r="DO51" s="43"/>
      <c r="DP51" s="43"/>
      <c r="DQ51" s="43"/>
      <c r="DR51" s="43"/>
      <c r="DS51" s="43"/>
      <c r="DT51" s="43"/>
      <c r="DU51" s="43"/>
      <c r="DV51" s="43"/>
      <c r="DW51" s="43"/>
      <c r="DX51" s="43"/>
      <c r="DY51" s="43"/>
      <c r="DZ51" s="43"/>
      <c r="EA51" s="43"/>
      <c r="EB51" s="43"/>
      <c r="EC51" s="43"/>
      <c r="ED51" s="43"/>
      <c r="EE51" s="43"/>
      <c r="EF51" s="43"/>
      <c r="EG51" s="43"/>
      <c r="EH51" s="43"/>
      <c r="EI51" s="43"/>
      <c r="EJ51" s="43"/>
      <c r="EK51" s="43"/>
      <c r="EL51" s="43"/>
      <c r="EM51" s="43"/>
      <c r="EN51" s="43"/>
      <c r="EO51" s="43"/>
      <c r="EP51" s="43"/>
      <c r="EQ51" s="43"/>
      <c r="ER51" s="43"/>
      <c r="ES51" s="43"/>
      <c r="ET51" s="43"/>
    </row>
    <row r="52" spans="1:150" ht="18" customHeight="1">
      <c r="A52" s="181"/>
      <c r="B52" s="182"/>
      <c r="C52" s="182"/>
      <c r="D52" s="182" t="s">
        <v>215</v>
      </c>
      <c r="E52" s="182"/>
      <c r="F52" s="182" t="s">
        <v>224</v>
      </c>
      <c r="G52" s="182"/>
      <c r="H52" s="182" t="str">
        <f>TEXT(0.4,"#,##0.0#######")</f>
        <v>0.4</v>
      </c>
      <c r="I52" s="182"/>
      <c r="J52" s="182"/>
      <c r="K52" s="182"/>
      <c r="L52" s="182"/>
      <c r="M52" s="182" t="s">
        <v>211</v>
      </c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182"/>
      <c r="AE52" s="182"/>
      <c r="AF52" s="182"/>
      <c r="AG52" s="182"/>
      <c r="AH52" s="182"/>
      <c r="AI52" s="182"/>
      <c r="AJ52" s="182"/>
      <c r="AK52" s="182"/>
      <c r="AL52" s="182"/>
      <c r="AM52" s="182"/>
      <c r="AN52" s="182"/>
      <c r="AO52" s="182"/>
      <c r="AP52" s="182"/>
      <c r="AQ52" s="182"/>
      <c r="AR52" s="182"/>
      <c r="AS52" s="182"/>
      <c r="AT52" s="182"/>
      <c r="AU52" s="182"/>
      <c r="AV52" s="182"/>
      <c r="AW52" s="182"/>
      <c r="AX52" s="182"/>
      <c r="AY52" s="182"/>
      <c r="AZ52" s="182"/>
      <c r="BA52" s="182"/>
      <c r="BB52" s="182"/>
      <c r="BC52" s="182"/>
      <c r="BD52" s="182"/>
      <c r="BE52" s="182"/>
      <c r="BF52" s="182"/>
      <c r="BG52" s="182"/>
      <c r="BH52" s="182"/>
      <c r="BI52" s="182"/>
      <c r="BJ52" s="182"/>
      <c r="BK52" s="182"/>
      <c r="BL52" s="182"/>
      <c r="BM52" s="182"/>
      <c r="BN52" s="182"/>
      <c r="BO52" s="182"/>
      <c r="BP52" s="182"/>
      <c r="BQ52" s="182"/>
      <c r="BR52" s="182"/>
      <c r="BS52" s="182"/>
      <c r="BT52" s="182"/>
      <c r="BU52" s="182"/>
      <c r="BV52" s="182"/>
      <c r="BW52" s="182"/>
      <c r="BX52" s="182"/>
      <c r="BY52" s="182"/>
      <c r="BZ52" s="182"/>
      <c r="CA52" s="182"/>
      <c r="CB52" s="182"/>
      <c r="CC52" s="182"/>
      <c r="CD52" s="182"/>
      <c r="CE52" s="182"/>
      <c r="CF52" s="182"/>
      <c r="CG52" s="182"/>
      <c r="CH52" s="182"/>
      <c r="CI52" s="182"/>
      <c r="CJ52" s="182"/>
      <c r="CK52" s="182"/>
      <c r="CL52" s="182"/>
      <c r="CM52" s="182"/>
      <c r="CN52" s="182"/>
      <c r="CO52" s="182"/>
      <c r="CP52" s="182"/>
      <c r="CQ52" s="182"/>
      <c r="CR52" s="182"/>
      <c r="CS52" s="182"/>
      <c r="CT52" s="182"/>
      <c r="CU52" s="182"/>
      <c r="CV52" s="182"/>
      <c r="CW52" s="183"/>
      <c r="CX52" s="184"/>
      <c r="CY52" s="184"/>
      <c r="CZ52" s="184"/>
      <c r="DA52" s="185"/>
      <c r="DB52" s="43"/>
      <c r="DC52" s="43"/>
      <c r="DD52" s="43"/>
      <c r="DE52" s="43"/>
      <c r="DF52" s="43"/>
      <c r="DG52" s="43"/>
      <c r="DH52" s="43"/>
      <c r="DI52" s="43"/>
      <c r="DJ52" s="43"/>
      <c r="DK52" s="43"/>
      <c r="DL52" s="43"/>
      <c r="DM52" s="43" t="s">
        <v>3</v>
      </c>
      <c r="DN52" s="43"/>
      <c r="DO52" s="43"/>
      <c r="DP52" s="43"/>
      <c r="DQ52" s="43"/>
      <c r="DR52" s="43"/>
      <c r="DS52" s="43"/>
      <c r="DT52" s="43"/>
      <c r="DU52" s="43"/>
      <c r="DV52" s="43"/>
      <c r="DW52" s="43"/>
      <c r="DX52" s="43"/>
      <c r="DY52" s="43"/>
      <c r="DZ52" s="43"/>
      <c r="EA52" s="43"/>
      <c r="EB52" s="43"/>
      <c r="EC52" s="43"/>
      <c r="ED52" s="43"/>
      <c r="EE52" s="43"/>
      <c r="EF52" s="43"/>
      <c r="EG52" s="43"/>
      <c r="EH52" s="43"/>
      <c r="EI52" s="43"/>
      <c r="EJ52" s="43"/>
      <c r="EK52" s="43"/>
      <c r="EL52" s="43"/>
      <c r="EM52" s="43"/>
      <c r="EN52" s="43"/>
      <c r="EO52" s="43"/>
      <c r="EP52" s="43"/>
      <c r="EQ52" s="43"/>
      <c r="ER52" s="43"/>
      <c r="ES52" s="43"/>
      <c r="ET52" s="43"/>
    </row>
    <row r="53" spans="1:150" ht="18" customHeight="1">
      <c r="A53" s="181" t="s">
        <v>3</v>
      </c>
      <c r="B53" s="182"/>
      <c r="C53" s="182"/>
      <c r="D53" s="182"/>
      <c r="E53" s="182"/>
      <c r="F53" s="182"/>
      <c r="G53" s="182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182"/>
      <c r="AE53" s="182"/>
      <c r="AF53" s="182"/>
      <c r="AG53" s="182"/>
      <c r="AH53" s="182"/>
      <c r="AI53" s="182"/>
      <c r="AJ53" s="182"/>
      <c r="AK53" s="182"/>
      <c r="AL53" s="182"/>
      <c r="AM53" s="182"/>
      <c r="AN53" s="182"/>
      <c r="AO53" s="182"/>
      <c r="AP53" s="182"/>
      <c r="AQ53" s="182"/>
      <c r="AR53" s="182"/>
      <c r="AS53" s="182"/>
      <c r="AT53" s="182"/>
      <c r="AU53" s="182"/>
      <c r="AV53" s="182"/>
      <c r="AW53" s="182"/>
      <c r="AX53" s="182"/>
      <c r="AY53" s="182"/>
      <c r="AZ53" s="182"/>
      <c r="BA53" s="182"/>
      <c r="BB53" s="182"/>
      <c r="BC53" s="182"/>
      <c r="BD53" s="182"/>
      <c r="BE53" s="182"/>
      <c r="BF53" s="182"/>
      <c r="BG53" s="182"/>
      <c r="BH53" s="182"/>
      <c r="BI53" s="182"/>
      <c r="BJ53" s="182"/>
      <c r="BK53" s="182"/>
      <c r="BL53" s="182"/>
      <c r="BM53" s="182"/>
      <c r="BN53" s="182"/>
      <c r="BO53" s="182"/>
      <c r="BP53" s="182"/>
      <c r="BQ53" s="182"/>
      <c r="BR53" s="182"/>
      <c r="BS53" s="182"/>
      <c r="BT53" s="182"/>
      <c r="BU53" s="182"/>
      <c r="BV53" s="182"/>
      <c r="BW53" s="182"/>
      <c r="BX53" s="182"/>
      <c r="BY53" s="182"/>
      <c r="BZ53" s="182"/>
      <c r="CA53" s="182"/>
      <c r="CB53" s="182"/>
      <c r="CC53" s="182"/>
      <c r="CD53" s="182"/>
      <c r="CE53" s="182"/>
      <c r="CF53" s="182"/>
      <c r="CG53" s="182"/>
      <c r="CH53" s="182"/>
      <c r="CI53" s="182"/>
      <c r="CJ53" s="182"/>
      <c r="CK53" s="182"/>
      <c r="CL53" s="182"/>
      <c r="CM53" s="182"/>
      <c r="CN53" s="182"/>
      <c r="CO53" s="182"/>
      <c r="CP53" s="182"/>
      <c r="CQ53" s="182"/>
      <c r="CR53" s="182"/>
      <c r="CS53" s="182"/>
      <c r="CT53" s="182"/>
      <c r="CU53" s="182"/>
      <c r="CV53" s="182"/>
      <c r="CW53" s="183"/>
      <c r="CX53" s="184"/>
      <c r="CY53" s="184"/>
      <c r="CZ53" s="184"/>
      <c r="DA53" s="185"/>
      <c r="DB53" s="43"/>
      <c r="DC53" s="43"/>
      <c r="DD53" s="43"/>
      <c r="DE53" s="43"/>
      <c r="DF53" s="43"/>
      <c r="DG53" s="43"/>
      <c r="DH53" s="43"/>
      <c r="DI53" s="43"/>
      <c r="DJ53" s="43"/>
      <c r="DK53" s="43"/>
      <c r="DL53" s="43"/>
      <c r="DM53" s="43"/>
      <c r="DN53" s="43"/>
      <c r="DO53" s="43"/>
      <c r="DP53" s="43"/>
      <c r="DQ53" s="43"/>
      <c r="DR53" s="43"/>
      <c r="DS53" s="43"/>
      <c r="DT53" s="43"/>
      <c r="DU53" s="43"/>
      <c r="DV53" s="43"/>
      <c r="DW53" s="43"/>
      <c r="DX53" s="43"/>
      <c r="DY53" s="43"/>
      <c r="DZ53" s="43"/>
      <c r="EA53" s="43"/>
      <c r="EB53" s="43"/>
      <c r="EC53" s="43"/>
      <c r="ED53" s="43"/>
      <c r="EE53" s="43"/>
      <c r="EF53" s="43"/>
      <c r="EG53" s="43"/>
      <c r="EH53" s="43"/>
      <c r="EI53" s="43"/>
      <c r="EJ53" s="43"/>
      <c r="EK53" s="43"/>
      <c r="EL53" s="43"/>
      <c r="EM53" s="43"/>
      <c r="EN53" s="43"/>
      <c r="EO53" s="43"/>
      <c r="EP53" s="43"/>
      <c r="EQ53" s="43"/>
      <c r="ER53" s="43"/>
      <c r="ES53" s="43"/>
      <c r="ET53" s="43"/>
    </row>
    <row r="54" spans="1:150" ht="18" customHeight="1">
      <c r="A54" s="181"/>
      <c r="B54" s="182"/>
      <c r="C54" s="182"/>
      <c r="D54" s="182" t="s">
        <v>70</v>
      </c>
      <c r="E54" s="182"/>
      <c r="F54" s="182" t="s">
        <v>224</v>
      </c>
      <c r="G54" s="182"/>
      <c r="H54" s="182" t="str">
        <f>TEXT(0.55,"#,##0.00#######")</f>
        <v>0.55</v>
      </c>
      <c r="I54" s="182"/>
      <c r="J54" s="182"/>
      <c r="K54" s="182"/>
      <c r="L54" s="182"/>
      <c r="M54" s="182"/>
      <c r="N54" s="182" t="s">
        <v>277</v>
      </c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182"/>
      <c r="AE54" s="182"/>
      <c r="AF54" s="182"/>
      <c r="AG54" s="182"/>
      <c r="AH54" s="182"/>
      <c r="AI54" s="182"/>
      <c r="AJ54" s="182"/>
      <c r="AK54" s="182"/>
      <c r="AL54" s="182"/>
      <c r="AM54" s="182"/>
      <c r="AN54" s="182"/>
      <c r="AO54" s="182"/>
      <c r="AP54" s="182"/>
      <c r="AQ54" s="182"/>
      <c r="AR54" s="182"/>
      <c r="AS54" s="182"/>
      <c r="AT54" s="182"/>
      <c r="AU54" s="182"/>
      <c r="AV54" s="182"/>
      <c r="AW54" s="182"/>
      <c r="AX54" s="182"/>
      <c r="AY54" s="182"/>
      <c r="AZ54" s="182"/>
      <c r="BA54" s="182"/>
      <c r="BB54" s="182"/>
      <c r="BC54" s="182"/>
      <c r="BD54" s="182"/>
      <c r="BE54" s="182"/>
      <c r="BF54" s="182"/>
      <c r="BG54" s="182"/>
      <c r="BH54" s="182"/>
      <c r="BI54" s="182"/>
      <c r="BJ54" s="182"/>
      <c r="BK54" s="182"/>
      <c r="BL54" s="182"/>
      <c r="BM54" s="182"/>
      <c r="BN54" s="182"/>
      <c r="BO54" s="182"/>
      <c r="BP54" s="182"/>
      <c r="BQ54" s="182"/>
      <c r="BR54" s="182"/>
      <c r="BS54" s="182"/>
      <c r="BT54" s="182"/>
      <c r="BU54" s="182"/>
      <c r="BV54" s="182"/>
      <c r="BW54" s="182"/>
      <c r="BX54" s="182"/>
      <c r="BY54" s="182"/>
      <c r="BZ54" s="182"/>
      <c r="CA54" s="182"/>
      <c r="CB54" s="182"/>
      <c r="CC54" s="182"/>
      <c r="CD54" s="182"/>
      <c r="CE54" s="182"/>
      <c r="CF54" s="182"/>
      <c r="CG54" s="182"/>
      <c r="CH54" s="182"/>
      <c r="CI54" s="182"/>
      <c r="CJ54" s="182"/>
      <c r="CK54" s="182"/>
      <c r="CL54" s="182"/>
      <c r="CM54" s="182"/>
      <c r="CN54" s="182"/>
      <c r="CO54" s="182"/>
      <c r="CP54" s="182"/>
      <c r="CQ54" s="182"/>
      <c r="CR54" s="182"/>
      <c r="CS54" s="182"/>
      <c r="CT54" s="182"/>
      <c r="CU54" s="182"/>
      <c r="CV54" s="182"/>
      <c r="CW54" s="183"/>
      <c r="CX54" s="184"/>
      <c r="CY54" s="184"/>
      <c r="CZ54" s="184"/>
      <c r="DA54" s="185"/>
      <c r="DB54" s="43"/>
      <c r="DC54" s="43"/>
      <c r="DD54" s="43"/>
      <c r="DE54" s="43"/>
      <c r="DF54" s="43"/>
      <c r="DG54" s="43"/>
      <c r="DH54" s="43"/>
      <c r="DI54" s="43"/>
      <c r="DJ54" s="43"/>
      <c r="DK54" s="43"/>
      <c r="DL54" s="43"/>
      <c r="DM54" s="43" t="s">
        <v>3</v>
      </c>
      <c r="DN54" s="43"/>
      <c r="DO54" s="43"/>
      <c r="DP54" s="43"/>
      <c r="DQ54" s="43"/>
      <c r="DR54" s="43"/>
      <c r="DS54" s="43"/>
      <c r="DT54" s="43"/>
      <c r="DU54" s="43"/>
      <c r="DV54" s="43"/>
      <c r="DW54" s="43"/>
      <c r="DX54" s="43"/>
      <c r="DY54" s="43"/>
      <c r="DZ54" s="43"/>
      <c r="EA54" s="43"/>
      <c r="EB54" s="43"/>
      <c r="EC54" s="43"/>
      <c r="ED54" s="43"/>
      <c r="EE54" s="43"/>
      <c r="EF54" s="43"/>
      <c r="EG54" s="43"/>
      <c r="EH54" s="43"/>
      <c r="EI54" s="43"/>
      <c r="EJ54" s="43"/>
      <c r="EK54" s="43"/>
      <c r="EL54" s="43"/>
      <c r="EM54" s="43"/>
      <c r="EN54" s="43"/>
      <c r="EO54" s="43"/>
      <c r="EP54" s="43"/>
      <c r="EQ54" s="43"/>
      <c r="ER54" s="43"/>
      <c r="ES54" s="43"/>
      <c r="ET54" s="43"/>
    </row>
    <row r="55" spans="1:150" ht="18" customHeight="1">
      <c r="A55" s="181" t="s">
        <v>3</v>
      </c>
      <c r="B55" s="182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182"/>
      <c r="AE55" s="182"/>
      <c r="AF55" s="182"/>
      <c r="AG55" s="182"/>
      <c r="AH55" s="182"/>
      <c r="AI55" s="182"/>
      <c r="AJ55" s="182"/>
      <c r="AK55" s="182"/>
      <c r="AL55" s="182"/>
      <c r="AM55" s="182"/>
      <c r="AN55" s="182"/>
      <c r="AO55" s="182"/>
      <c r="AP55" s="182"/>
      <c r="AQ55" s="182"/>
      <c r="AR55" s="182"/>
      <c r="AS55" s="182"/>
      <c r="AT55" s="182"/>
      <c r="AU55" s="182"/>
      <c r="AV55" s="182"/>
      <c r="AW55" s="182"/>
      <c r="AX55" s="182"/>
      <c r="AY55" s="182"/>
      <c r="AZ55" s="182"/>
      <c r="BA55" s="182"/>
      <c r="BB55" s="182"/>
      <c r="BC55" s="182"/>
      <c r="BD55" s="182"/>
      <c r="BE55" s="182"/>
      <c r="BF55" s="182"/>
      <c r="BG55" s="182"/>
      <c r="BH55" s="182"/>
      <c r="BI55" s="182"/>
      <c r="BJ55" s="182"/>
      <c r="BK55" s="182"/>
      <c r="BL55" s="182"/>
      <c r="BM55" s="182"/>
      <c r="BN55" s="182"/>
      <c r="BO55" s="182"/>
      <c r="BP55" s="182"/>
      <c r="BQ55" s="182"/>
      <c r="BR55" s="182"/>
      <c r="BS55" s="182"/>
      <c r="BT55" s="182"/>
      <c r="BU55" s="182"/>
      <c r="BV55" s="182"/>
      <c r="BW55" s="182"/>
      <c r="BX55" s="182"/>
      <c r="BY55" s="182"/>
      <c r="BZ55" s="182"/>
      <c r="CA55" s="182"/>
      <c r="CB55" s="182"/>
      <c r="CC55" s="182"/>
      <c r="CD55" s="182"/>
      <c r="CE55" s="182"/>
      <c r="CF55" s="182"/>
      <c r="CG55" s="182"/>
      <c r="CH55" s="182"/>
      <c r="CI55" s="182"/>
      <c r="CJ55" s="182"/>
      <c r="CK55" s="182"/>
      <c r="CL55" s="182"/>
      <c r="CM55" s="182"/>
      <c r="CN55" s="182"/>
      <c r="CO55" s="182"/>
      <c r="CP55" s="182"/>
      <c r="CQ55" s="182"/>
      <c r="CR55" s="182"/>
      <c r="CS55" s="182"/>
      <c r="CT55" s="182"/>
      <c r="CU55" s="182"/>
      <c r="CV55" s="182"/>
      <c r="CW55" s="183"/>
      <c r="CX55" s="184"/>
      <c r="CY55" s="184"/>
      <c r="CZ55" s="184"/>
      <c r="DA55" s="185"/>
      <c r="DB55" s="43"/>
      <c r="DC55" s="43"/>
      <c r="DD55" s="43"/>
      <c r="DE55" s="43"/>
      <c r="DF55" s="43"/>
      <c r="DG55" s="43"/>
      <c r="DH55" s="43"/>
      <c r="DI55" s="43"/>
      <c r="DJ55" s="43"/>
      <c r="DK55" s="43"/>
      <c r="DL55" s="43"/>
      <c r="DM55" s="43"/>
      <c r="DN55" s="43"/>
      <c r="DO55" s="43"/>
      <c r="DP55" s="43"/>
      <c r="DQ55" s="43"/>
      <c r="DR55" s="43"/>
      <c r="DS55" s="43"/>
      <c r="DT55" s="43"/>
      <c r="DU55" s="43"/>
      <c r="DV55" s="43"/>
      <c r="DW55" s="43"/>
      <c r="DX55" s="43"/>
      <c r="DY55" s="43"/>
      <c r="DZ55" s="43"/>
      <c r="EA55" s="43"/>
      <c r="EB55" s="43"/>
      <c r="EC55" s="43"/>
      <c r="ED55" s="43"/>
      <c r="EE55" s="43"/>
      <c r="EF55" s="43"/>
      <c r="EG55" s="43"/>
      <c r="EH55" s="43"/>
      <c r="EI55" s="43"/>
      <c r="EJ55" s="43"/>
      <c r="EK55" s="43"/>
      <c r="EL55" s="43"/>
      <c r="EM55" s="43"/>
      <c r="EN55" s="43"/>
      <c r="EO55" s="43"/>
      <c r="EP55" s="43"/>
      <c r="EQ55" s="43"/>
      <c r="ER55" s="43"/>
      <c r="ES55" s="43"/>
      <c r="ET55" s="43"/>
    </row>
    <row r="56" spans="1:150" ht="18" customHeight="1">
      <c r="A56" s="181"/>
      <c r="B56" s="182"/>
      <c r="C56" s="182"/>
      <c r="D56" s="182" t="s">
        <v>86</v>
      </c>
      <c r="E56" s="182"/>
      <c r="F56" s="182"/>
      <c r="G56" s="182" t="s">
        <v>224</v>
      </c>
      <c r="H56" s="182"/>
      <c r="I56" s="182" t="s">
        <v>142</v>
      </c>
      <c r="J56" s="182"/>
      <c r="K56" s="182"/>
      <c r="L56" s="182" t="s">
        <v>69</v>
      </c>
      <c r="M56" s="182"/>
      <c r="N56" s="182" t="s">
        <v>207</v>
      </c>
      <c r="O56" s="182"/>
      <c r="P56" s="182"/>
      <c r="Q56" s="182"/>
      <c r="R56" s="182" t="s">
        <v>144</v>
      </c>
      <c r="S56" s="182"/>
      <c r="T56" s="182" t="s">
        <v>8</v>
      </c>
      <c r="U56" s="182"/>
      <c r="V56" s="182" t="s">
        <v>224</v>
      </c>
      <c r="W56" s="182"/>
      <c r="X56" s="182" t="str">
        <f>TEXT(ROUND((AA14/I16)*W12,2),"#,##0.00#######")</f>
        <v>9.13</v>
      </c>
      <c r="Y56" s="182"/>
      <c r="Z56" s="182"/>
      <c r="AA56" s="182"/>
      <c r="AB56" s="182"/>
      <c r="AC56" s="182"/>
      <c r="AD56" s="182" t="s">
        <v>35</v>
      </c>
      <c r="AE56" s="182"/>
      <c r="AF56" s="182"/>
      <c r="AG56" s="182"/>
      <c r="AH56" s="182"/>
      <c r="AI56" s="182"/>
      <c r="AJ56" s="182"/>
      <c r="AK56" s="182"/>
      <c r="AL56" s="182"/>
      <c r="AM56" s="182"/>
      <c r="AN56" s="182"/>
      <c r="AO56" s="182"/>
      <c r="AP56" s="182"/>
      <c r="AQ56" s="182"/>
      <c r="AR56" s="182"/>
      <c r="AS56" s="182"/>
      <c r="AT56" s="182"/>
      <c r="AU56" s="182"/>
      <c r="AV56" s="182"/>
      <c r="AW56" s="182"/>
      <c r="AX56" s="182"/>
      <c r="AY56" s="182"/>
      <c r="AZ56" s="182"/>
      <c r="BA56" s="182"/>
      <c r="BB56" s="182"/>
      <c r="BC56" s="182"/>
      <c r="BD56" s="182"/>
      <c r="BE56" s="182"/>
      <c r="BF56" s="182"/>
      <c r="BG56" s="182"/>
      <c r="BH56" s="182"/>
      <c r="BI56" s="182"/>
      <c r="BJ56" s="182"/>
      <c r="BK56" s="182"/>
      <c r="BL56" s="182"/>
      <c r="BM56" s="182"/>
      <c r="BN56" s="182"/>
      <c r="BO56" s="182"/>
      <c r="BP56" s="182"/>
      <c r="BQ56" s="182"/>
      <c r="BR56" s="182"/>
      <c r="BS56" s="182"/>
      <c r="BT56" s="182"/>
      <c r="BU56" s="182"/>
      <c r="BV56" s="182"/>
      <c r="BW56" s="182"/>
      <c r="BX56" s="182"/>
      <c r="BY56" s="182"/>
      <c r="BZ56" s="182"/>
      <c r="CA56" s="182"/>
      <c r="CB56" s="182"/>
      <c r="CC56" s="182"/>
      <c r="CD56" s="182"/>
      <c r="CE56" s="182"/>
      <c r="CF56" s="182"/>
      <c r="CG56" s="182"/>
      <c r="CH56" s="182"/>
      <c r="CI56" s="182"/>
      <c r="CJ56" s="182"/>
      <c r="CK56" s="182"/>
      <c r="CL56" s="182"/>
      <c r="CM56" s="182"/>
      <c r="CN56" s="182"/>
      <c r="CO56" s="182"/>
      <c r="CP56" s="182"/>
      <c r="CQ56" s="182"/>
      <c r="CR56" s="182"/>
      <c r="CS56" s="182"/>
      <c r="CT56" s="182"/>
      <c r="CU56" s="182"/>
      <c r="CV56" s="182"/>
      <c r="CW56" s="183"/>
      <c r="CX56" s="184"/>
      <c r="CY56" s="184"/>
      <c r="CZ56" s="184"/>
      <c r="DA56" s="185"/>
      <c r="DB56" s="43"/>
      <c r="DC56" s="43"/>
      <c r="DD56" s="43"/>
      <c r="DE56" s="43"/>
      <c r="DF56" s="43"/>
      <c r="DG56" s="43"/>
      <c r="DH56" s="43"/>
      <c r="DI56" s="43"/>
      <c r="DJ56" s="43"/>
      <c r="DK56" s="43"/>
      <c r="DL56" s="43"/>
      <c r="DM56" s="43" t="s">
        <v>3</v>
      </c>
      <c r="DN56" s="43"/>
      <c r="DO56" s="43"/>
      <c r="DP56" s="43"/>
      <c r="DQ56" s="43"/>
      <c r="DR56" s="43"/>
      <c r="DS56" s="43"/>
      <c r="DT56" s="43"/>
      <c r="DU56" s="43"/>
      <c r="DV56" s="43"/>
      <c r="DW56" s="43"/>
      <c r="DX56" s="43"/>
      <c r="DY56" s="43"/>
      <c r="DZ56" s="43"/>
      <c r="EA56" s="43"/>
      <c r="EB56" s="43"/>
      <c r="EC56" s="43"/>
      <c r="ED56" s="43"/>
      <c r="EE56" s="43"/>
      <c r="EF56" s="43"/>
      <c r="EG56" s="43"/>
      <c r="EH56" s="43"/>
      <c r="EI56" s="43"/>
      <c r="EJ56" s="43"/>
      <c r="EK56" s="43"/>
      <c r="EL56" s="43"/>
      <c r="EM56" s="43"/>
      <c r="EN56" s="43"/>
      <c r="EO56" s="43"/>
      <c r="EP56" s="43"/>
      <c r="EQ56" s="43"/>
      <c r="ER56" s="43"/>
      <c r="ES56" s="43"/>
      <c r="ET56" s="43"/>
    </row>
    <row r="57" spans="1:150" ht="18" customHeight="1">
      <c r="A57" s="181" t="s">
        <v>3</v>
      </c>
      <c r="B57" s="182"/>
      <c r="C57" s="182"/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182"/>
      <c r="AE57" s="182"/>
      <c r="AF57" s="182"/>
      <c r="AG57" s="182"/>
      <c r="AH57" s="182"/>
      <c r="AI57" s="182"/>
      <c r="AJ57" s="182"/>
      <c r="AK57" s="182"/>
      <c r="AL57" s="182"/>
      <c r="AM57" s="182"/>
      <c r="AN57" s="182"/>
      <c r="AO57" s="182"/>
      <c r="AP57" s="182"/>
      <c r="AQ57" s="182"/>
      <c r="AR57" s="182"/>
      <c r="AS57" s="182"/>
      <c r="AT57" s="182"/>
      <c r="AU57" s="182"/>
      <c r="AV57" s="182"/>
      <c r="AW57" s="182"/>
      <c r="AX57" s="182"/>
      <c r="AY57" s="182"/>
      <c r="AZ57" s="182"/>
      <c r="BA57" s="182"/>
      <c r="BB57" s="182"/>
      <c r="BC57" s="182"/>
      <c r="BD57" s="182"/>
      <c r="BE57" s="182"/>
      <c r="BF57" s="182"/>
      <c r="BG57" s="182"/>
      <c r="BH57" s="182"/>
      <c r="BI57" s="182"/>
      <c r="BJ57" s="182"/>
      <c r="BK57" s="182"/>
      <c r="BL57" s="182"/>
      <c r="BM57" s="182"/>
      <c r="BN57" s="182"/>
      <c r="BO57" s="182"/>
      <c r="BP57" s="182"/>
      <c r="BQ57" s="182"/>
      <c r="BR57" s="182"/>
      <c r="BS57" s="182"/>
      <c r="BT57" s="182"/>
      <c r="BU57" s="182"/>
      <c r="BV57" s="182"/>
      <c r="BW57" s="182"/>
      <c r="BX57" s="182"/>
      <c r="BY57" s="182"/>
      <c r="BZ57" s="182"/>
      <c r="CA57" s="182"/>
      <c r="CB57" s="182"/>
      <c r="CC57" s="182"/>
      <c r="CD57" s="182"/>
      <c r="CE57" s="182"/>
      <c r="CF57" s="182"/>
      <c r="CG57" s="182"/>
      <c r="CH57" s="182"/>
      <c r="CI57" s="182"/>
      <c r="CJ57" s="182"/>
      <c r="CK57" s="182"/>
      <c r="CL57" s="182"/>
      <c r="CM57" s="182"/>
      <c r="CN57" s="182"/>
      <c r="CO57" s="182"/>
      <c r="CP57" s="182"/>
      <c r="CQ57" s="182"/>
      <c r="CR57" s="182"/>
      <c r="CS57" s="182"/>
      <c r="CT57" s="182"/>
      <c r="CU57" s="182"/>
      <c r="CV57" s="182"/>
      <c r="CW57" s="183"/>
      <c r="CX57" s="184"/>
      <c r="CY57" s="184"/>
      <c r="CZ57" s="184"/>
      <c r="DA57" s="185"/>
      <c r="DB57" s="43"/>
      <c r="DC57" s="43"/>
      <c r="DD57" s="43"/>
      <c r="DE57" s="43"/>
      <c r="DF57" s="43"/>
      <c r="DG57" s="43"/>
      <c r="DH57" s="43"/>
      <c r="DI57" s="43"/>
      <c r="DJ57" s="43"/>
      <c r="DK57" s="43"/>
      <c r="DL57" s="43"/>
      <c r="DM57" s="43"/>
      <c r="DN57" s="43"/>
      <c r="DO57" s="43"/>
      <c r="DP57" s="43"/>
      <c r="DQ57" s="43"/>
      <c r="DR57" s="43"/>
      <c r="DS57" s="43"/>
      <c r="DT57" s="43"/>
      <c r="DU57" s="43"/>
      <c r="DV57" s="43"/>
      <c r="DW57" s="43"/>
      <c r="DX57" s="43"/>
      <c r="DY57" s="43"/>
      <c r="DZ57" s="43"/>
      <c r="EA57" s="43"/>
      <c r="EB57" s="43"/>
      <c r="EC57" s="43"/>
      <c r="ED57" s="43"/>
      <c r="EE57" s="43"/>
      <c r="EF57" s="43"/>
      <c r="EG57" s="43"/>
      <c r="EH57" s="43"/>
      <c r="EI57" s="43"/>
      <c r="EJ57" s="43"/>
      <c r="EK57" s="43"/>
      <c r="EL57" s="43"/>
      <c r="EM57" s="43"/>
      <c r="EN57" s="43"/>
      <c r="EO57" s="43"/>
      <c r="EP57" s="43"/>
      <c r="EQ57" s="43"/>
      <c r="ER57" s="43"/>
      <c r="ES57" s="43"/>
      <c r="ET57" s="43"/>
    </row>
    <row r="58" spans="1:150" ht="18" customHeight="1">
      <c r="A58" s="181"/>
      <c r="B58" s="182"/>
      <c r="C58" s="182"/>
      <c r="D58" s="182" t="s">
        <v>141</v>
      </c>
      <c r="E58" s="182"/>
      <c r="F58" s="182" t="s">
        <v>224</v>
      </c>
      <c r="G58" s="182"/>
      <c r="H58" s="182" t="s">
        <v>86</v>
      </c>
      <c r="I58" s="182"/>
      <c r="J58" s="182"/>
      <c r="K58" s="182" t="s">
        <v>69</v>
      </c>
      <c r="L58" s="182"/>
      <c r="M58" s="182" t="s">
        <v>63</v>
      </c>
      <c r="N58" s="182"/>
      <c r="O58" s="182"/>
      <c r="P58" s="182" t="s">
        <v>144</v>
      </c>
      <c r="Q58" s="182"/>
      <c r="R58" s="182" t="s">
        <v>198</v>
      </c>
      <c r="S58" s="182"/>
      <c r="T58" s="182"/>
      <c r="U58" s="182" t="s">
        <v>224</v>
      </c>
      <c r="V58" s="182"/>
      <c r="W58" s="182" t="str">
        <f>TEXT(ROUND(X56/(H52*H54),1),"#,##0.0#######")</f>
        <v>41.5</v>
      </c>
      <c r="X58" s="182"/>
      <c r="Y58" s="182"/>
      <c r="Z58" s="182"/>
      <c r="AA58" s="182"/>
      <c r="AB58" s="182"/>
      <c r="AC58" s="182" t="s">
        <v>270</v>
      </c>
      <c r="AD58" s="182"/>
      <c r="AE58" s="182"/>
      <c r="AF58" s="182"/>
      <c r="AG58" s="182"/>
      <c r="AH58" s="182"/>
      <c r="AI58" s="182"/>
      <c r="AJ58" s="182"/>
      <c r="AK58" s="182"/>
      <c r="AL58" s="182"/>
      <c r="AM58" s="182"/>
      <c r="AN58" s="182"/>
      <c r="AO58" s="182"/>
      <c r="AP58" s="182"/>
      <c r="AQ58" s="182"/>
      <c r="AR58" s="182"/>
      <c r="AS58" s="182"/>
      <c r="AT58" s="182"/>
      <c r="AU58" s="182"/>
      <c r="AV58" s="182"/>
      <c r="AW58" s="182"/>
      <c r="AX58" s="182"/>
      <c r="AY58" s="182"/>
      <c r="AZ58" s="182"/>
      <c r="BA58" s="182"/>
      <c r="BB58" s="182"/>
      <c r="BC58" s="182"/>
      <c r="BD58" s="182"/>
      <c r="BE58" s="182"/>
      <c r="BF58" s="182"/>
      <c r="BG58" s="182"/>
      <c r="BH58" s="182"/>
      <c r="BI58" s="182"/>
      <c r="BJ58" s="182"/>
      <c r="BK58" s="182"/>
      <c r="BL58" s="182"/>
      <c r="BM58" s="182"/>
      <c r="BN58" s="182"/>
      <c r="BO58" s="182"/>
      <c r="BP58" s="182"/>
      <c r="BQ58" s="182"/>
      <c r="BR58" s="182"/>
      <c r="BS58" s="182"/>
      <c r="BT58" s="182"/>
      <c r="BU58" s="182"/>
      <c r="BV58" s="182"/>
      <c r="BW58" s="182"/>
      <c r="BX58" s="182"/>
      <c r="BY58" s="182"/>
      <c r="BZ58" s="182"/>
      <c r="CA58" s="182"/>
      <c r="CB58" s="182"/>
      <c r="CC58" s="182"/>
      <c r="CD58" s="182"/>
      <c r="CE58" s="182"/>
      <c r="CF58" s="182"/>
      <c r="CG58" s="182"/>
      <c r="CH58" s="182"/>
      <c r="CI58" s="182"/>
      <c r="CJ58" s="182"/>
      <c r="CK58" s="182"/>
      <c r="CL58" s="182"/>
      <c r="CM58" s="182"/>
      <c r="CN58" s="182"/>
      <c r="CO58" s="182"/>
      <c r="CP58" s="182"/>
      <c r="CQ58" s="182"/>
      <c r="CR58" s="182"/>
      <c r="CS58" s="182"/>
      <c r="CT58" s="182"/>
      <c r="CU58" s="182"/>
      <c r="CV58" s="182"/>
      <c r="CW58" s="183"/>
      <c r="CX58" s="184"/>
      <c r="CY58" s="184"/>
      <c r="CZ58" s="184"/>
      <c r="DA58" s="185"/>
      <c r="DB58" s="43"/>
      <c r="DC58" s="43"/>
      <c r="DD58" s="43"/>
      <c r="DE58" s="43"/>
      <c r="DF58" s="43"/>
      <c r="DG58" s="43"/>
      <c r="DH58" s="43"/>
      <c r="DI58" s="43"/>
      <c r="DJ58" s="43"/>
      <c r="DK58" s="43"/>
      <c r="DL58" s="43"/>
      <c r="DM58" s="43" t="s">
        <v>3</v>
      </c>
      <c r="DN58" s="43"/>
      <c r="DO58" s="43"/>
      <c r="DP58" s="43"/>
      <c r="DQ58" s="43"/>
      <c r="DR58" s="43"/>
      <c r="DS58" s="43"/>
      <c r="DT58" s="43"/>
      <c r="DU58" s="43"/>
      <c r="DV58" s="43"/>
      <c r="DW58" s="43"/>
      <c r="DX58" s="43"/>
      <c r="DY58" s="43"/>
      <c r="DZ58" s="43"/>
      <c r="EA58" s="43"/>
      <c r="EB58" s="43"/>
      <c r="EC58" s="43"/>
      <c r="ED58" s="43"/>
      <c r="EE58" s="43"/>
      <c r="EF58" s="43"/>
      <c r="EG58" s="43"/>
      <c r="EH58" s="43"/>
      <c r="EI58" s="43"/>
      <c r="EJ58" s="43"/>
      <c r="EK58" s="43"/>
      <c r="EL58" s="43"/>
      <c r="EM58" s="43"/>
      <c r="EN58" s="43"/>
      <c r="EO58" s="43"/>
      <c r="EP58" s="43"/>
      <c r="EQ58" s="43"/>
      <c r="ER58" s="43"/>
      <c r="ES58" s="43"/>
      <c r="ET58" s="43"/>
    </row>
    <row r="59" spans="1:150" ht="18" customHeight="1">
      <c r="A59" s="181" t="s">
        <v>3</v>
      </c>
      <c r="B59" s="18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  <c r="Q59" s="182"/>
      <c r="R59" s="182"/>
      <c r="S59" s="182"/>
      <c r="T59" s="182"/>
      <c r="U59" s="182"/>
      <c r="V59" s="182"/>
      <c r="W59" s="182"/>
      <c r="X59" s="182"/>
      <c r="Y59" s="182"/>
      <c r="Z59" s="182"/>
      <c r="AA59" s="182"/>
      <c r="AB59" s="182"/>
      <c r="AC59" s="182"/>
      <c r="AD59" s="182"/>
      <c r="AE59" s="182"/>
      <c r="AF59" s="182"/>
      <c r="AG59" s="182"/>
      <c r="AH59" s="182"/>
      <c r="AI59" s="182"/>
      <c r="AJ59" s="182"/>
      <c r="AK59" s="182"/>
      <c r="AL59" s="182"/>
      <c r="AM59" s="182"/>
      <c r="AN59" s="182"/>
      <c r="AO59" s="182"/>
      <c r="AP59" s="182"/>
      <c r="AQ59" s="182"/>
      <c r="AR59" s="182"/>
      <c r="AS59" s="182"/>
      <c r="AT59" s="182"/>
      <c r="AU59" s="182"/>
      <c r="AV59" s="182"/>
      <c r="AW59" s="182"/>
      <c r="AX59" s="182"/>
      <c r="AY59" s="182"/>
      <c r="AZ59" s="182"/>
      <c r="BA59" s="182"/>
      <c r="BB59" s="182"/>
      <c r="BC59" s="182"/>
      <c r="BD59" s="182"/>
      <c r="BE59" s="182"/>
      <c r="BF59" s="182"/>
      <c r="BG59" s="182"/>
      <c r="BH59" s="182"/>
      <c r="BI59" s="182"/>
      <c r="BJ59" s="182"/>
      <c r="BK59" s="182"/>
      <c r="BL59" s="182"/>
      <c r="BM59" s="182"/>
      <c r="BN59" s="182"/>
      <c r="BO59" s="182"/>
      <c r="BP59" s="182"/>
      <c r="BQ59" s="182"/>
      <c r="BR59" s="182"/>
      <c r="BS59" s="182"/>
      <c r="BT59" s="182"/>
      <c r="BU59" s="182"/>
      <c r="BV59" s="182"/>
      <c r="BW59" s="182"/>
      <c r="BX59" s="182"/>
      <c r="BY59" s="182"/>
      <c r="BZ59" s="182"/>
      <c r="CA59" s="182"/>
      <c r="CB59" s="182"/>
      <c r="CC59" s="182"/>
      <c r="CD59" s="182"/>
      <c r="CE59" s="182"/>
      <c r="CF59" s="182"/>
      <c r="CG59" s="182"/>
      <c r="CH59" s="182"/>
      <c r="CI59" s="182"/>
      <c r="CJ59" s="182"/>
      <c r="CK59" s="182"/>
      <c r="CL59" s="182"/>
      <c r="CM59" s="182"/>
      <c r="CN59" s="182"/>
      <c r="CO59" s="182"/>
      <c r="CP59" s="182"/>
      <c r="CQ59" s="182"/>
      <c r="CR59" s="182"/>
      <c r="CS59" s="182"/>
      <c r="CT59" s="182"/>
      <c r="CU59" s="182"/>
      <c r="CV59" s="182"/>
      <c r="CW59" s="183"/>
      <c r="CX59" s="184"/>
      <c r="CY59" s="184"/>
      <c r="CZ59" s="184"/>
      <c r="DA59" s="185"/>
      <c r="DB59" s="43"/>
      <c r="DC59" s="43"/>
      <c r="DD59" s="43"/>
      <c r="DE59" s="43"/>
      <c r="DF59" s="43"/>
      <c r="DG59" s="43"/>
      <c r="DH59" s="43"/>
      <c r="DI59" s="43"/>
      <c r="DJ59" s="43"/>
      <c r="DK59" s="43"/>
      <c r="DL59" s="43"/>
      <c r="DM59" s="43"/>
      <c r="DN59" s="43"/>
      <c r="DO59" s="43"/>
      <c r="DP59" s="43"/>
      <c r="DQ59" s="43"/>
      <c r="DR59" s="43"/>
      <c r="DS59" s="43"/>
      <c r="DT59" s="43"/>
      <c r="DU59" s="43"/>
      <c r="DV59" s="43"/>
      <c r="DW59" s="43"/>
      <c r="DX59" s="43"/>
      <c r="DY59" s="43"/>
      <c r="DZ59" s="43"/>
      <c r="EA59" s="43"/>
      <c r="EB59" s="43"/>
      <c r="EC59" s="43"/>
      <c r="ED59" s="43"/>
      <c r="EE59" s="43"/>
      <c r="EF59" s="43"/>
      <c r="EG59" s="43"/>
      <c r="EH59" s="43"/>
      <c r="EI59" s="43"/>
      <c r="EJ59" s="43"/>
      <c r="EK59" s="43"/>
      <c r="EL59" s="43"/>
      <c r="EM59" s="43"/>
      <c r="EN59" s="43"/>
      <c r="EO59" s="43"/>
      <c r="EP59" s="43"/>
      <c r="EQ59" s="43"/>
      <c r="ER59" s="43"/>
      <c r="ES59" s="43"/>
      <c r="ET59" s="43"/>
    </row>
    <row r="60" spans="1:150" ht="18" customHeight="1">
      <c r="A60" s="181"/>
      <c r="B60" s="182"/>
      <c r="C60" s="182"/>
      <c r="D60" s="182" t="s">
        <v>143</v>
      </c>
      <c r="E60" s="182"/>
      <c r="F60" s="182"/>
      <c r="G60" s="182" t="s">
        <v>224</v>
      </c>
      <c r="H60" s="182"/>
      <c r="I60" s="182" t="s">
        <v>166</v>
      </c>
      <c r="J60" s="182"/>
      <c r="K60" s="182"/>
      <c r="L60" s="182"/>
      <c r="M60" s="182" t="s">
        <v>144</v>
      </c>
      <c r="N60" s="182"/>
      <c r="O60" s="182" t="s">
        <v>141</v>
      </c>
      <c r="P60" s="182"/>
      <c r="Q60" s="182" t="s">
        <v>69</v>
      </c>
      <c r="R60" s="182"/>
      <c r="S60" s="182" t="s">
        <v>1</v>
      </c>
      <c r="T60" s="182"/>
      <c r="U60" s="182" t="str">
        <f>TEXT(60,"#,##0")</f>
        <v>60</v>
      </c>
      <c r="V60" s="182"/>
      <c r="W60" s="182"/>
      <c r="X60" s="182" t="s">
        <v>144</v>
      </c>
      <c r="Y60" s="182"/>
      <c r="Z60" s="182" t="s">
        <v>284</v>
      </c>
      <c r="AA60" s="182"/>
      <c r="AB60" s="182"/>
      <c r="AC60" s="182"/>
      <c r="AD60" s="182" t="s">
        <v>224</v>
      </c>
      <c r="AE60" s="182"/>
      <c r="AF60" s="182" t="str">
        <f>TEXT(ROUND(J48*W58/(U60*I50),2),"#,##0.00#######")</f>
        <v>24.59</v>
      </c>
      <c r="AG60" s="182"/>
      <c r="AH60" s="182"/>
      <c r="AI60" s="182"/>
      <c r="AJ60" s="182"/>
      <c r="AK60" s="182"/>
      <c r="AL60" s="182"/>
      <c r="AM60" s="182" t="s">
        <v>165</v>
      </c>
      <c r="AN60" s="182"/>
      <c r="AO60" s="182"/>
      <c r="AP60" s="182"/>
      <c r="AQ60" s="182"/>
      <c r="AR60" s="182"/>
      <c r="AS60" s="182"/>
      <c r="AT60" s="182"/>
      <c r="AU60" s="182"/>
      <c r="AV60" s="182"/>
      <c r="AW60" s="182"/>
      <c r="AX60" s="182"/>
      <c r="AY60" s="182"/>
      <c r="AZ60" s="182"/>
      <c r="BA60" s="182"/>
      <c r="BB60" s="182"/>
      <c r="BC60" s="182"/>
      <c r="BD60" s="182"/>
      <c r="BE60" s="182"/>
      <c r="BF60" s="182"/>
      <c r="BG60" s="182"/>
      <c r="BH60" s="182"/>
      <c r="BI60" s="182"/>
      <c r="BJ60" s="182"/>
      <c r="BK60" s="182"/>
      <c r="BL60" s="182"/>
      <c r="BM60" s="182"/>
      <c r="BN60" s="182"/>
      <c r="BO60" s="182"/>
      <c r="BP60" s="182"/>
      <c r="BQ60" s="182"/>
      <c r="BR60" s="182"/>
      <c r="BS60" s="182"/>
      <c r="BT60" s="182"/>
      <c r="BU60" s="182"/>
      <c r="BV60" s="182"/>
      <c r="BW60" s="182"/>
      <c r="BX60" s="182"/>
      <c r="BY60" s="182"/>
      <c r="BZ60" s="182"/>
      <c r="CA60" s="182"/>
      <c r="CB60" s="182"/>
      <c r="CC60" s="182"/>
      <c r="CD60" s="182"/>
      <c r="CE60" s="182"/>
      <c r="CF60" s="182"/>
      <c r="CG60" s="182"/>
      <c r="CH60" s="182"/>
      <c r="CI60" s="182"/>
      <c r="CJ60" s="182"/>
      <c r="CK60" s="182"/>
      <c r="CL60" s="182"/>
      <c r="CM60" s="182"/>
      <c r="CN60" s="182"/>
      <c r="CO60" s="182"/>
      <c r="CP60" s="182"/>
      <c r="CQ60" s="182"/>
      <c r="CR60" s="182"/>
      <c r="CS60" s="182"/>
      <c r="CT60" s="182"/>
      <c r="CU60" s="182"/>
      <c r="CV60" s="182"/>
      <c r="CW60" s="183"/>
      <c r="CX60" s="184"/>
      <c r="CY60" s="184"/>
      <c r="CZ60" s="184"/>
      <c r="DA60" s="185"/>
      <c r="DB60" s="43"/>
      <c r="DC60" s="43"/>
      <c r="DD60" s="43"/>
      <c r="DE60" s="43"/>
      <c r="DF60" s="43"/>
      <c r="DG60" s="43"/>
      <c r="DH60" s="43"/>
      <c r="DI60" s="43"/>
      <c r="DJ60" s="43"/>
      <c r="DK60" s="43"/>
      <c r="DL60" s="43"/>
      <c r="DM60" s="43" t="s">
        <v>3</v>
      </c>
      <c r="DN60" s="43"/>
      <c r="DO60" s="43"/>
      <c r="DP60" s="43"/>
      <c r="DQ60" s="43"/>
      <c r="DR60" s="43"/>
      <c r="DS60" s="43"/>
      <c r="DT60" s="43"/>
      <c r="DU60" s="43"/>
      <c r="DV60" s="43"/>
      <c r="DW60" s="43"/>
      <c r="DX60" s="43"/>
      <c r="DY60" s="43"/>
      <c r="DZ60" s="43"/>
      <c r="EA60" s="43"/>
      <c r="EB60" s="43"/>
      <c r="EC60" s="43"/>
      <c r="ED60" s="43"/>
      <c r="EE60" s="43"/>
      <c r="EF60" s="43"/>
      <c r="EG60" s="43"/>
      <c r="EH60" s="43"/>
      <c r="EI60" s="43"/>
      <c r="EJ60" s="43"/>
      <c r="EK60" s="43"/>
      <c r="EL60" s="43"/>
      <c r="EM60" s="43"/>
      <c r="EN60" s="43"/>
      <c r="EO60" s="43"/>
      <c r="EP60" s="43"/>
      <c r="EQ60" s="43"/>
      <c r="ER60" s="43"/>
      <c r="ES60" s="43"/>
      <c r="ET60" s="43"/>
    </row>
    <row r="61" spans="1:150" ht="18" customHeight="1">
      <c r="A61" s="181" t="s">
        <v>3</v>
      </c>
      <c r="B61" s="182"/>
      <c r="C61" s="182"/>
      <c r="D61" s="182"/>
      <c r="E61" s="182"/>
      <c r="F61" s="182"/>
      <c r="G61" s="182"/>
      <c r="H61" s="182"/>
      <c r="I61" s="182"/>
      <c r="J61" s="182"/>
      <c r="K61" s="182"/>
      <c r="L61" s="182"/>
      <c r="M61" s="182"/>
      <c r="N61" s="182"/>
      <c r="O61" s="182"/>
      <c r="P61" s="182"/>
      <c r="Q61" s="182"/>
      <c r="R61" s="182"/>
      <c r="S61" s="182"/>
      <c r="T61" s="182"/>
      <c r="U61" s="182"/>
      <c r="V61" s="182"/>
      <c r="W61" s="182"/>
      <c r="X61" s="182"/>
      <c r="Y61" s="182"/>
      <c r="Z61" s="182"/>
      <c r="AA61" s="182"/>
      <c r="AB61" s="182"/>
      <c r="AC61" s="182"/>
      <c r="AD61" s="182"/>
      <c r="AE61" s="182"/>
      <c r="AF61" s="182"/>
      <c r="AG61" s="182"/>
      <c r="AH61" s="182"/>
      <c r="AI61" s="182"/>
      <c r="AJ61" s="182"/>
      <c r="AK61" s="182"/>
      <c r="AL61" s="182"/>
      <c r="AM61" s="182"/>
      <c r="AN61" s="182"/>
      <c r="AO61" s="182"/>
      <c r="AP61" s="182"/>
      <c r="AQ61" s="182"/>
      <c r="AR61" s="182"/>
      <c r="AS61" s="182"/>
      <c r="AT61" s="182"/>
      <c r="AU61" s="182"/>
      <c r="AV61" s="182"/>
      <c r="AW61" s="182"/>
      <c r="AX61" s="182"/>
      <c r="AY61" s="182"/>
      <c r="AZ61" s="182"/>
      <c r="BA61" s="182"/>
      <c r="BB61" s="182"/>
      <c r="BC61" s="182"/>
      <c r="BD61" s="182"/>
      <c r="BE61" s="182"/>
      <c r="BF61" s="182"/>
      <c r="BG61" s="182"/>
      <c r="BH61" s="182"/>
      <c r="BI61" s="182"/>
      <c r="BJ61" s="182"/>
      <c r="BK61" s="182"/>
      <c r="BL61" s="182"/>
      <c r="BM61" s="182"/>
      <c r="BN61" s="182"/>
      <c r="BO61" s="182"/>
      <c r="BP61" s="182"/>
      <c r="BQ61" s="182"/>
      <c r="BR61" s="182"/>
      <c r="BS61" s="182"/>
      <c r="BT61" s="182"/>
      <c r="BU61" s="182"/>
      <c r="BV61" s="182"/>
      <c r="BW61" s="182"/>
      <c r="BX61" s="182"/>
      <c r="BY61" s="182"/>
      <c r="BZ61" s="182"/>
      <c r="CA61" s="182"/>
      <c r="CB61" s="182"/>
      <c r="CC61" s="182"/>
      <c r="CD61" s="182"/>
      <c r="CE61" s="182"/>
      <c r="CF61" s="182"/>
      <c r="CG61" s="182"/>
      <c r="CH61" s="182"/>
      <c r="CI61" s="182"/>
      <c r="CJ61" s="182"/>
      <c r="CK61" s="182"/>
      <c r="CL61" s="182"/>
      <c r="CM61" s="182"/>
      <c r="CN61" s="182"/>
      <c r="CO61" s="182"/>
      <c r="CP61" s="182"/>
      <c r="CQ61" s="182"/>
      <c r="CR61" s="182"/>
      <c r="CS61" s="182"/>
      <c r="CT61" s="182"/>
      <c r="CU61" s="182"/>
      <c r="CV61" s="182"/>
      <c r="CW61" s="183"/>
      <c r="CX61" s="184"/>
      <c r="CY61" s="184"/>
      <c r="CZ61" s="184"/>
      <c r="DA61" s="185"/>
      <c r="DB61" s="43"/>
      <c r="DC61" s="43"/>
      <c r="DD61" s="43"/>
      <c r="DE61" s="43"/>
      <c r="DF61" s="43"/>
      <c r="DG61" s="43"/>
      <c r="DH61" s="43"/>
      <c r="DI61" s="43"/>
      <c r="DJ61" s="43"/>
      <c r="DK61" s="43"/>
      <c r="DL61" s="43"/>
      <c r="DM61" s="43"/>
      <c r="DN61" s="43"/>
      <c r="DO61" s="43"/>
      <c r="DP61" s="43"/>
      <c r="DQ61" s="43"/>
      <c r="DR61" s="43"/>
      <c r="DS61" s="43"/>
      <c r="DT61" s="43"/>
      <c r="DU61" s="43"/>
      <c r="DV61" s="43"/>
      <c r="DW61" s="43"/>
      <c r="DX61" s="43"/>
      <c r="DY61" s="43"/>
      <c r="DZ61" s="43"/>
      <c r="EA61" s="43"/>
      <c r="EB61" s="43"/>
      <c r="EC61" s="43"/>
      <c r="ED61" s="43"/>
      <c r="EE61" s="43"/>
      <c r="EF61" s="43"/>
      <c r="EG61" s="43"/>
      <c r="EH61" s="43"/>
      <c r="EI61" s="43"/>
      <c r="EJ61" s="43"/>
      <c r="EK61" s="43"/>
      <c r="EL61" s="43"/>
      <c r="EM61" s="43"/>
      <c r="EN61" s="43"/>
      <c r="EO61" s="43"/>
      <c r="EP61" s="43"/>
      <c r="EQ61" s="43"/>
      <c r="ER61" s="43"/>
      <c r="ES61" s="43"/>
      <c r="ET61" s="43"/>
    </row>
    <row r="62" spans="1:150" ht="18" customHeight="1">
      <c r="A62" s="181"/>
      <c r="B62" s="182"/>
      <c r="C62" s="182"/>
      <c r="D62" s="182" t="s">
        <v>221</v>
      </c>
      <c r="E62" s="182"/>
      <c r="F62" s="182"/>
      <c r="G62" s="182" t="s">
        <v>224</v>
      </c>
      <c r="H62" s="182"/>
      <c r="I62" s="182" t="s">
        <v>247</v>
      </c>
      <c r="J62" s="182"/>
      <c r="K62" s="182"/>
      <c r="L62" s="182"/>
      <c r="M62" s="182" t="s">
        <v>69</v>
      </c>
      <c r="N62" s="182"/>
      <c r="O62" s="182" t="s">
        <v>29</v>
      </c>
      <c r="P62" s="182"/>
      <c r="Q62" s="182"/>
      <c r="R62" s="182" t="s">
        <v>65</v>
      </c>
      <c r="S62" s="182"/>
      <c r="T62" s="182" t="s">
        <v>213</v>
      </c>
      <c r="U62" s="182"/>
      <c r="V62" s="182"/>
      <c r="W62" s="182" t="s">
        <v>69</v>
      </c>
      <c r="X62" s="182"/>
      <c r="Y62" s="182" t="s">
        <v>100</v>
      </c>
      <c r="Z62" s="182"/>
      <c r="AA62" s="182"/>
      <c r="AB62" s="182" t="s">
        <v>65</v>
      </c>
      <c r="AC62" s="182"/>
      <c r="AD62" s="182" t="s">
        <v>4</v>
      </c>
      <c r="AE62" s="182"/>
      <c r="AF62" s="182"/>
      <c r="AG62" s="182" t="s">
        <v>69</v>
      </c>
      <c r="AH62" s="182"/>
      <c r="AI62" s="182" t="s">
        <v>181</v>
      </c>
      <c r="AJ62" s="182"/>
      <c r="AK62" s="182"/>
      <c r="AL62" s="182" t="s">
        <v>65</v>
      </c>
      <c r="AM62" s="182"/>
      <c r="AN62" s="182" t="s">
        <v>64</v>
      </c>
      <c r="AO62" s="182"/>
      <c r="AP62" s="182"/>
      <c r="AQ62" s="182" t="s">
        <v>69</v>
      </c>
      <c r="AR62" s="182"/>
      <c r="AS62" s="182" t="s">
        <v>245</v>
      </c>
      <c r="AT62" s="182"/>
      <c r="AU62" s="182"/>
      <c r="AV62" s="182" t="s">
        <v>65</v>
      </c>
      <c r="AW62" s="182"/>
      <c r="AX62" s="182" t="s">
        <v>140</v>
      </c>
      <c r="AY62" s="182"/>
      <c r="AZ62" s="182"/>
      <c r="BA62" s="182" t="s">
        <v>69</v>
      </c>
      <c r="BB62" s="182"/>
      <c r="BC62" s="182" t="s">
        <v>31</v>
      </c>
      <c r="BD62" s="182"/>
      <c r="BE62" s="182"/>
      <c r="BF62" s="182" t="s">
        <v>65</v>
      </c>
      <c r="BG62" s="182"/>
      <c r="BH62" s="182" t="s">
        <v>219</v>
      </c>
      <c r="BI62" s="182"/>
      <c r="BJ62" s="182"/>
      <c r="BK62" s="182" t="s">
        <v>69</v>
      </c>
      <c r="BL62" s="182"/>
      <c r="BM62" s="182" t="s">
        <v>101</v>
      </c>
      <c r="BN62" s="182"/>
      <c r="BO62" s="182"/>
      <c r="BP62" s="182" t="s">
        <v>65</v>
      </c>
      <c r="BQ62" s="182"/>
      <c r="BR62" s="182" t="s">
        <v>133</v>
      </c>
      <c r="BS62" s="182"/>
      <c r="BT62" s="182"/>
      <c r="BU62" s="182" t="s">
        <v>69</v>
      </c>
      <c r="BV62" s="182"/>
      <c r="BW62" s="182" t="s">
        <v>179</v>
      </c>
      <c r="BX62" s="182"/>
      <c r="BY62" s="182"/>
      <c r="BZ62" s="182" t="s">
        <v>65</v>
      </c>
      <c r="CA62" s="182"/>
      <c r="CB62" s="182" t="s">
        <v>213</v>
      </c>
      <c r="CC62" s="182"/>
      <c r="CD62" s="182"/>
      <c r="CE62" s="182" t="s">
        <v>69</v>
      </c>
      <c r="CF62" s="182"/>
      <c r="CG62" s="182" t="s">
        <v>246</v>
      </c>
      <c r="CH62" s="182"/>
      <c r="CI62" s="182"/>
      <c r="CJ62" s="182" t="s">
        <v>65</v>
      </c>
      <c r="CK62" s="182"/>
      <c r="CL62" s="182" t="s">
        <v>4</v>
      </c>
      <c r="CM62" s="182"/>
      <c r="CN62" s="182"/>
      <c r="CO62" s="182" t="s">
        <v>69</v>
      </c>
      <c r="CP62" s="182"/>
      <c r="CQ62" s="182" t="s">
        <v>32</v>
      </c>
      <c r="CR62" s="182"/>
      <c r="CS62" s="182"/>
      <c r="CT62" s="182" t="s">
        <v>65</v>
      </c>
      <c r="CU62" s="182"/>
      <c r="CV62" s="182" t="s">
        <v>64</v>
      </c>
      <c r="CW62" s="183"/>
      <c r="CX62" s="184" t="s">
        <v>69</v>
      </c>
      <c r="CY62" s="184"/>
      <c r="CZ62" s="184" t="s">
        <v>171</v>
      </c>
      <c r="DA62" s="185"/>
      <c r="DB62" s="43"/>
      <c r="DC62" s="43"/>
      <c r="DD62" s="43"/>
      <c r="DE62" s="43" t="s">
        <v>65</v>
      </c>
      <c r="DF62" s="43"/>
      <c r="DG62" s="43" t="s">
        <v>140</v>
      </c>
      <c r="DH62" s="43"/>
      <c r="DI62" s="43"/>
      <c r="DJ62" s="43" t="s">
        <v>69</v>
      </c>
      <c r="DK62" s="43"/>
      <c r="DL62" s="43" t="s">
        <v>93</v>
      </c>
      <c r="DM62" s="43" t="s">
        <v>3</v>
      </c>
      <c r="DN62" s="43"/>
      <c r="DO62" s="43"/>
      <c r="DP62" s="43" t="s">
        <v>65</v>
      </c>
      <c r="DQ62" s="43"/>
      <c r="DR62" s="43" t="s">
        <v>219</v>
      </c>
      <c r="DS62" s="43"/>
      <c r="DT62" s="43"/>
      <c r="DU62" s="43" t="s">
        <v>69</v>
      </c>
      <c r="DV62" s="43"/>
      <c r="DW62" s="43" t="s">
        <v>23</v>
      </c>
      <c r="DX62" s="43"/>
      <c r="DY62" s="43"/>
      <c r="DZ62" s="43"/>
      <c r="EA62" s="43" t="s">
        <v>220</v>
      </c>
      <c r="EB62" s="43"/>
      <c r="EC62" s="43" t="s">
        <v>144</v>
      </c>
      <c r="ED62" s="43"/>
      <c r="EE62" s="43" t="str">
        <f>TEXT(60,"#,##0")</f>
        <v>60</v>
      </c>
      <c r="EF62" s="43"/>
      <c r="EG62" s="43"/>
      <c r="EH62" s="43" t="s">
        <v>224</v>
      </c>
      <c r="EI62" s="43"/>
      <c r="EJ62" s="43" t="str">
        <f>TEXT(ROUND((I18/I30+I20/I32+I22/I34+I24/I36+I26/I38+I28/I40+I18/U30+I20/U32+I22/U34+I24/V36+I26/V38+I28/U40)*EE62,2),"#,##0.00#######")</f>
        <v>120.03</v>
      </c>
      <c r="EK62" s="43"/>
      <c r="EL62" s="43"/>
      <c r="EM62" s="43"/>
      <c r="EN62" s="43"/>
      <c r="EO62" s="43"/>
      <c r="EP62" s="43"/>
      <c r="EQ62" s="43"/>
      <c r="ER62" s="43"/>
      <c r="ES62" s="43"/>
      <c r="ET62" s="43"/>
    </row>
    <row r="63" spans="1:150" ht="18" customHeight="1">
      <c r="A63" s="181" t="s">
        <v>3</v>
      </c>
      <c r="B63" s="182"/>
      <c r="C63" s="182"/>
      <c r="D63" s="182"/>
      <c r="E63" s="182"/>
      <c r="F63" s="182"/>
      <c r="G63" s="182"/>
      <c r="H63" s="182"/>
      <c r="I63" s="182"/>
      <c r="J63" s="182"/>
      <c r="K63" s="182"/>
      <c r="L63" s="182"/>
      <c r="M63" s="182"/>
      <c r="N63" s="182"/>
      <c r="O63" s="182"/>
      <c r="P63" s="182"/>
      <c r="Q63" s="182"/>
      <c r="R63" s="182"/>
      <c r="S63" s="182"/>
      <c r="T63" s="182"/>
      <c r="U63" s="182"/>
      <c r="V63" s="182"/>
      <c r="W63" s="182"/>
      <c r="X63" s="182"/>
      <c r="Y63" s="182"/>
      <c r="Z63" s="182"/>
      <c r="AA63" s="182"/>
      <c r="AB63" s="182"/>
      <c r="AC63" s="182"/>
      <c r="AD63" s="182"/>
      <c r="AE63" s="182"/>
      <c r="AF63" s="182"/>
      <c r="AG63" s="182"/>
      <c r="AH63" s="182"/>
      <c r="AI63" s="182"/>
      <c r="AJ63" s="182"/>
      <c r="AK63" s="182"/>
      <c r="AL63" s="182"/>
      <c r="AM63" s="182"/>
      <c r="AN63" s="182"/>
      <c r="AO63" s="182"/>
      <c r="AP63" s="182"/>
      <c r="AQ63" s="182"/>
      <c r="AR63" s="182"/>
      <c r="AS63" s="182"/>
      <c r="AT63" s="182"/>
      <c r="AU63" s="182"/>
      <c r="AV63" s="182"/>
      <c r="AW63" s="182"/>
      <c r="AX63" s="182"/>
      <c r="AY63" s="182"/>
      <c r="AZ63" s="182"/>
      <c r="BA63" s="182"/>
      <c r="BB63" s="182"/>
      <c r="BC63" s="182"/>
      <c r="BD63" s="182"/>
      <c r="BE63" s="182"/>
      <c r="BF63" s="182"/>
      <c r="BG63" s="182"/>
      <c r="BH63" s="182"/>
      <c r="BI63" s="182"/>
      <c r="BJ63" s="182"/>
      <c r="BK63" s="182"/>
      <c r="BL63" s="182"/>
      <c r="BM63" s="182"/>
      <c r="BN63" s="182"/>
      <c r="BO63" s="182"/>
      <c r="BP63" s="182"/>
      <c r="BQ63" s="182"/>
      <c r="BR63" s="182"/>
      <c r="BS63" s="182"/>
      <c r="BT63" s="182"/>
      <c r="BU63" s="182"/>
      <c r="BV63" s="182"/>
      <c r="BW63" s="182"/>
      <c r="BX63" s="182"/>
      <c r="BY63" s="182"/>
      <c r="BZ63" s="182"/>
      <c r="CA63" s="182"/>
      <c r="CB63" s="182"/>
      <c r="CC63" s="182"/>
      <c r="CD63" s="182"/>
      <c r="CE63" s="182"/>
      <c r="CF63" s="182"/>
      <c r="CG63" s="182"/>
      <c r="CH63" s="182"/>
      <c r="CI63" s="182"/>
      <c r="CJ63" s="182"/>
      <c r="CK63" s="182"/>
      <c r="CL63" s="182"/>
      <c r="CM63" s="182"/>
      <c r="CN63" s="182"/>
      <c r="CO63" s="182"/>
      <c r="CP63" s="182"/>
      <c r="CQ63" s="182"/>
      <c r="CR63" s="182"/>
      <c r="CS63" s="182"/>
      <c r="CT63" s="182"/>
      <c r="CU63" s="182"/>
      <c r="CV63" s="182"/>
      <c r="CW63" s="183"/>
      <c r="CX63" s="184"/>
      <c r="CY63" s="184"/>
      <c r="CZ63" s="184"/>
      <c r="DA63" s="185"/>
      <c r="DB63" s="43"/>
      <c r="DC63" s="43"/>
      <c r="DD63" s="43"/>
      <c r="DE63" s="43"/>
      <c r="DF63" s="43"/>
      <c r="DG63" s="43"/>
      <c r="DH63" s="43"/>
      <c r="DI63" s="43"/>
      <c r="DJ63" s="43"/>
      <c r="DK63" s="43"/>
      <c r="DL63" s="43"/>
      <c r="DM63" s="43"/>
      <c r="DN63" s="43"/>
      <c r="DO63" s="43"/>
      <c r="DP63" s="43"/>
      <c r="DQ63" s="43"/>
      <c r="DR63" s="43"/>
      <c r="DS63" s="43"/>
      <c r="DT63" s="43"/>
      <c r="DU63" s="43"/>
      <c r="DV63" s="43"/>
      <c r="DW63" s="43"/>
      <c r="DX63" s="43"/>
      <c r="DY63" s="43"/>
      <c r="DZ63" s="43"/>
      <c r="EA63" s="43"/>
      <c r="EB63" s="43"/>
      <c r="EC63" s="43"/>
      <c r="ED63" s="43"/>
      <c r="EE63" s="43"/>
      <c r="EF63" s="43"/>
      <c r="EG63" s="43"/>
      <c r="EH63" s="43"/>
      <c r="EI63" s="43"/>
      <c r="EJ63" s="43"/>
      <c r="EK63" s="43"/>
      <c r="EL63" s="43"/>
      <c r="EM63" s="43"/>
      <c r="EN63" s="43"/>
      <c r="EO63" s="43"/>
      <c r="EP63" s="43"/>
      <c r="EQ63" s="43"/>
      <c r="ER63" s="43"/>
      <c r="ES63" s="43"/>
      <c r="ET63" s="43"/>
    </row>
    <row r="64" spans="1:150" ht="18" customHeight="1">
      <c r="A64" s="181"/>
      <c r="B64" s="182"/>
      <c r="C64" s="182"/>
      <c r="D64" s="182" t="s">
        <v>45</v>
      </c>
      <c r="E64" s="182"/>
      <c r="F64" s="182"/>
      <c r="G64" s="182" t="s">
        <v>224</v>
      </c>
      <c r="H64" s="182"/>
      <c r="I64" s="182" t="s">
        <v>143</v>
      </c>
      <c r="J64" s="182"/>
      <c r="K64" s="182"/>
      <c r="L64" s="182" t="s">
        <v>65</v>
      </c>
      <c r="M64" s="182"/>
      <c r="N64" s="182" t="s">
        <v>221</v>
      </c>
      <c r="O64" s="182"/>
      <c r="P64" s="182"/>
      <c r="Q64" s="182" t="s">
        <v>65</v>
      </c>
      <c r="R64" s="182"/>
      <c r="S64" s="182" t="s">
        <v>0</v>
      </c>
      <c r="T64" s="182"/>
      <c r="U64" s="182"/>
      <c r="V64" s="182" t="s">
        <v>65</v>
      </c>
      <c r="W64" s="182"/>
      <c r="X64" s="182" t="s">
        <v>68</v>
      </c>
      <c r="Y64" s="182"/>
      <c r="Z64" s="182"/>
      <c r="AA64" s="182" t="s">
        <v>65</v>
      </c>
      <c r="AB64" s="182"/>
      <c r="AC64" s="182" t="s">
        <v>134</v>
      </c>
      <c r="AD64" s="182"/>
      <c r="AE64" s="182"/>
      <c r="AF64" s="182" t="s">
        <v>224</v>
      </c>
      <c r="AG64" s="182"/>
      <c r="AH64" s="182" t="str">
        <f>TEXT(ROUND(AF60+EJ62+I42+I44+I46,2),"#,##0.00#######")</f>
        <v>149.61</v>
      </c>
      <c r="AI64" s="182"/>
      <c r="AJ64" s="182"/>
      <c r="AK64" s="182"/>
      <c r="AL64" s="182"/>
      <c r="AM64" s="182"/>
      <c r="AN64" s="182"/>
      <c r="AO64" s="182"/>
      <c r="AP64" s="182" t="s">
        <v>271</v>
      </c>
      <c r="AQ64" s="182"/>
      <c r="AR64" s="182"/>
      <c r="AS64" s="182"/>
      <c r="AT64" s="182"/>
      <c r="AU64" s="182"/>
      <c r="AV64" s="182"/>
      <c r="AW64" s="182"/>
      <c r="AX64" s="182"/>
      <c r="AY64" s="182"/>
      <c r="AZ64" s="182"/>
      <c r="BA64" s="182"/>
      <c r="BB64" s="182"/>
      <c r="BC64" s="182"/>
      <c r="BD64" s="182"/>
      <c r="BE64" s="182"/>
      <c r="BF64" s="182"/>
      <c r="BG64" s="182"/>
      <c r="BH64" s="182"/>
      <c r="BI64" s="182"/>
      <c r="BJ64" s="182"/>
      <c r="BK64" s="182"/>
      <c r="BL64" s="182"/>
      <c r="BM64" s="182"/>
      <c r="BN64" s="182"/>
      <c r="BO64" s="182"/>
      <c r="BP64" s="182"/>
      <c r="BQ64" s="182"/>
      <c r="BR64" s="182"/>
      <c r="BS64" s="182"/>
      <c r="BT64" s="182"/>
      <c r="BU64" s="182"/>
      <c r="BV64" s="182"/>
      <c r="BW64" s="182"/>
      <c r="BX64" s="182"/>
      <c r="BY64" s="182"/>
      <c r="BZ64" s="182"/>
      <c r="CA64" s="182"/>
      <c r="CB64" s="182"/>
      <c r="CC64" s="182"/>
      <c r="CD64" s="182"/>
      <c r="CE64" s="182"/>
      <c r="CF64" s="182"/>
      <c r="CG64" s="182"/>
      <c r="CH64" s="182"/>
      <c r="CI64" s="182"/>
      <c r="CJ64" s="182"/>
      <c r="CK64" s="182"/>
      <c r="CL64" s="182"/>
      <c r="CM64" s="182"/>
      <c r="CN64" s="182"/>
      <c r="CO64" s="182"/>
      <c r="CP64" s="182"/>
      <c r="CQ64" s="182"/>
      <c r="CR64" s="182"/>
      <c r="CS64" s="182"/>
      <c r="CT64" s="182"/>
      <c r="CU64" s="182"/>
      <c r="CV64" s="182"/>
      <c r="CW64" s="183"/>
      <c r="CX64" s="184"/>
      <c r="CY64" s="184"/>
      <c r="CZ64" s="184"/>
      <c r="DA64" s="185"/>
      <c r="DB64" s="43"/>
      <c r="DC64" s="43"/>
      <c r="DD64" s="43"/>
      <c r="DE64" s="43"/>
      <c r="DF64" s="43"/>
      <c r="DG64" s="43"/>
      <c r="DH64" s="43"/>
      <c r="DI64" s="43"/>
      <c r="DJ64" s="43"/>
      <c r="DK64" s="43"/>
      <c r="DL64" s="43"/>
      <c r="DM64" s="43" t="s">
        <v>3</v>
      </c>
      <c r="DN64" s="43"/>
      <c r="DO64" s="43"/>
      <c r="DP64" s="43"/>
      <c r="DQ64" s="43"/>
      <c r="DR64" s="43"/>
      <c r="DS64" s="43"/>
      <c r="DT64" s="43"/>
      <c r="DU64" s="43"/>
      <c r="DV64" s="43"/>
      <c r="DW64" s="43"/>
      <c r="DX64" s="43"/>
      <c r="DY64" s="43"/>
      <c r="DZ64" s="43"/>
      <c r="EA64" s="43"/>
      <c r="EB64" s="43"/>
      <c r="EC64" s="43"/>
      <c r="ED64" s="43"/>
      <c r="EE64" s="43"/>
      <c r="EF64" s="43"/>
      <c r="EG64" s="43"/>
      <c r="EH64" s="43"/>
      <c r="EI64" s="43"/>
      <c r="EJ64" s="43"/>
      <c r="EK64" s="43"/>
      <c r="EL64" s="43"/>
      <c r="EM64" s="43"/>
      <c r="EN64" s="43"/>
      <c r="EO64" s="43"/>
      <c r="EP64" s="43"/>
      <c r="EQ64" s="43"/>
      <c r="ER64" s="43"/>
      <c r="ES64" s="43"/>
      <c r="ET64" s="43"/>
    </row>
    <row r="65" spans="1:150" ht="18" customHeight="1">
      <c r="A65" s="181" t="s">
        <v>3</v>
      </c>
      <c r="B65" s="182"/>
      <c r="C65" s="182"/>
      <c r="D65" s="182"/>
      <c r="E65" s="182"/>
      <c r="F65" s="182"/>
      <c r="G65" s="182"/>
      <c r="H65" s="182"/>
      <c r="I65" s="182"/>
      <c r="J65" s="182"/>
      <c r="K65" s="182"/>
      <c r="L65" s="182"/>
      <c r="M65" s="182"/>
      <c r="N65" s="182"/>
      <c r="O65" s="182"/>
      <c r="P65" s="182"/>
      <c r="Q65" s="182"/>
      <c r="R65" s="182"/>
      <c r="S65" s="182"/>
      <c r="T65" s="182"/>
      <c r="U65" s="182"/>
      <c r="V65" s="182"/>
      <c r="W65" s="182"/>
      <c r="X65" s="182"/>
      <c r="Y65" s="182"/>
      <c r="Z65" s="182"/>
      <c r="AA65" s="182"/>
      <c r="AB65" s="182"/>
      <c r="AC65" s="182"/>
      <c r="AD65" s="182"/>
      <c r="AE65" s="182"/>
      <c r="AF65" s="182"/>
      <c r="AG65" s="182"/>
      <c r="AH65" s="182"/>
      <c r="AI65" s="182"/>
      <c r="AJ65" s="182"/>
      <c r="AK65" s="182"/>
      <c r="AL65" s="182"/>
      <c r="AM65" s="182"/>
      <c r="AN65" s="182"/>
      <c r="AO65" s="182"/>
      <c r="AP65" s="182"/>
      <c r="AQ65" s="182"/>
      <c r="AR65" s="182"/>
      <c r="AS65" s="182"/>
      <c r="AT65" s="182"/>
      <c r="AU65" s="182"/>
      <c r="AV65" s="182"/>
      <c r="AW65" s="182"/>
      <c r="AX65" s="182"/>
      <c r="AY65" s="182"/>
      <c r="AZ65" s="182"/>
      <c r="BA65" s="182"/>
      <c r="BB65" s="182"/>
      <c r="BC65" s="182"/>
      <c r="BD65" s="182"/>
      <c r="BE65" s="182"/>
      <c r="BF65" s="182"/>
      <c r="BG65" s="182"/>
      <c r="BH65" s="182"/>
      <c r="BI65" s="182"/>
      <c r="BJ65" s="182"/>
      <c r="BK65" s="182"/>
      <c r="BL65" s="182"/>
      <c r="BM65" s="182"/>
      <c r="BN65" s="182"/>
      <c r="BO65" s="182"/>
      <c r="BP65" s="182"/>
      <c r="BQ65" s="182"/>
      <c r="BR65" s="182"/>
      <c r="BS65" s="182"/>
      <c r="BT65" s="182"/>
      <c r="BU65" s="182"/>
      <c r="BV65" s="182"/>
      <c r="BW65" s="182"/>
      <c r="BX65" s="182"/>
      <c r="BY65" s="182"/>
      <c r="BZ65" s="182"/>
      <c r="CA65" s="182"/>
      <c r="CB65" s="182"/>
      <c r="CC65" s="182"/>
      <c r="CD65" s="182"/>
      <c r="CE65" s="182"/>
      <c r="CF65" s="182"/>
      <c r="CG65" s="182"/>
      <c r="CH65" s="182"/>
      <c r="CI65" s="182"/>
      <c r="CJ65" s="182"/>
      <c r="CK65" s="182"/>
      <c r="CL65" s="182"/>
      <c r="CM65" s="182"/>
      <c r="CN65" s="182"/>
      <c r="CO65" s="182"/>
      <c r="CP65" s="182"/>
      <c r="CQ65" s="182"/>
      <c r="CR65" s="182"/>
      <c r="CS65" s="182"/>
      <c r="CT65" s="182"/>
      <c r="CU65" s="182"/>
      <c r="CV65" s="182"/>
      <c r="CW65" s="183"/>
      <c r="CX65" s="184"/>
      <c r="CY65" s="184"/>
      <c r="CZ65" s="184"/>
      <c r="DA65" s="185"/>
      <c r="DB65" s="43"/>
      <c r="DC65" s="43"/>
      <c r="DD65" s="43"/>
      <c r="DE65" s="43"/>
      <c r="DF65" s="43"/>
      <c r="DG65" s="43"/>
      <c r="DH65" s="43"/>
      <c r="DI65" s="43"/>
      <c r="DJ65" s="43"/>
      <c r="DK65" s="43"/>
      <c r="DL65" s="43"/>
      <c r="DM65" s="43"/>
      <c r="DN65" s="43"/>
      <c r="DO65" s="43"/>
      <c r="DP65" s="43"/>
      <c r="DQ65" s="43"/>
      <c r="DR65" s="43"/>
      <c r="DS65" s="43"/>
      <c r="DT65" s="43"/>
      <c r="DU65" s="43"/>
      <c r="DV65" s="43"/>
      <c r="DW65" s="43"/>
      <c r="DX65" s="43"/>
      <c r="DY65" s="43"/>
      <c r="DZ65" s="43"/>
      <c r="EA65" s="43"/>
      <c r="EB65" s="43"/>
      <c r="EC65" s="43"/>
      <c r="ED65" s="43"/>
      <c r="EE65" s="43"/>
      <c r="EF65" s="43"/>
      <c r="EG65" s="43"/>
      <c r="EH65" s="43"/>
      <c r="EI65" s="43"/>
      <c r="EJ65" s="43"/>
      <c r="EK65" s="43"/>
      <c r="EL65" s="43"/>
      <c r="EM65" s="43"/>
      <c r="EN65" s="43"/>
      <c r="EO65" s="43"/>
      <c r="EP65" s="43"/>
      <c r="EQ65" s="43"/>
      <c r="ER65" s="43"/>
      <c r="ES65" s="43"/>
      <c r="ET65" s="43"/>
    </row>
    <row r="66" spans="1:150" ht="18" customHeight="1">
      <c r="A66" s="181"/>
      <c r="B66" s="182"/>
      <c r="C66" s="182"/>
      <c r="D66" s="182" t="s">
        <v>222</v>
      </c>
      <c r="E66" s="182"/>
      <c r="F66" s="182" t="s">
        <v>224</v>
      </c>
      <c r="G66" s="182"/>
      <c r="H66" s="182" t="str">
        <f>TEXT(60,"#,##0")</f>
        <v>60</v>
      </c>
      <c r="I66" s="182"/>
      <c r="J66" s="182"/>
      <c r="K66" s="182" t="s">
        <v>144</v>
      </c>
      <c r="L66" s="182"/>
      <c r="M66" s="182" t="s">
        <v>86</v>
      </c>
      <c r="N66" s="182"/>
      <c r="O66" s="182"/>
      <c r="P66" s="182" t="s">
        <v>144</v>
      </c>
      <c r="Q66" s="182"/>
      <c r="R66" s="182" t="s">
        <v>135</v>
      </c>
      <c r="S66" s="182"/>
      <c r="T66" s="182" t="s">
        <v>144</v>
      </c>
      <c r="U66" s="182"/>
      <c r="V66" s="182" t="s">
        <v>223</v>
      </c>
      <c r="W66" s="182"/>
      <c r="X66" s="182" t="s">
        <v>69</v>
      </c>
      <c r="Y66" s="182"/>
      <c r="Z66" s="182" t="s">
        <v>45</v>
      </c>
      <c r="AA66" s="182"/>
      <c r="AB66" s="182"/>
      <c r="AC66" s="182" t="s">
        <v>224</v>
      </c>
      <c r="AD66" s="182"/>
      <c r="AE66" s="182" t="str">
        <f>TEXT(ROUND(H66*X56*W10*H14/AH64,2),"#,##0.00#######")</f>
        <v>2.34</v>
      </c>
      <c r="AF66" s="182"/>
      <c r="AG66" s="182"/>
      <c r="AH66" s="182"/>
      <c r="AI66" s="182"/>
      <c r="AJ66" s="182"/>
      <c r="AK66" s="182" t="s">
        <v>103</v>
      </c>
      <c r="AL66" s="182"/>
      <c r="AM66" s="182"/>
      <c r="AN66" s="182"/>
      <c r="AO66" s="182"/>
      <c r="AP66" s="182"/>
      <c r="AQ66" s="182"/>
      <c r="AR66" s="182"/>
      <c r="AS66" s="182"/>
      <c r="AT66" s="182"/>
      <c r="AU66" s="182"/>
      <c r="AV66" s="182"/>
      <c r="AW66" s="182"/>
      <c r="AX66" s="182"/>
      <c r="AY66" s="182"/>
      <c r="AZ66" s="182"/>
      <c r="BA66" s="182"/>
      <c r="BB66" s="182"/>
      <c r="BC66" s="182"/>
      <c r="BD66" s="182"/>
      <c r="BE66" s="182"/>
      <c r="BF66" s="182"/>
      <c r="BG66" s="182"/>
      <c r="BH66" s="182"/>
      <c r="BI66" s="182"/>
      <c r="BJ66" s="182"/>
      <c r="BK66" s="182"/>
      <c r="BL66" s="182"/>
      <c r="BM66" s="182"/>
      <c r="BN66" s="182"/>
      <c r="BO66" s="182"/>
      <c r="BP66" s="182"/>
      <c r="BQ66" s="182"/>
      <c r="BR66" s="182"/>
      <c r="BS66" s="182"/>
      <c r="BT66" s="182"/>
      <c r="BU66" s="182"/>
      <c r="BV66" s="182"/>
      <c r="BW66" s="182"/>
      <c r="BX66" s="182"/>
      <c r="BY66" s="182"/>
      <c r="BZ66" s="182"/>
      <c r="CA66" s="182"/>
      <c r="CB66" s="182"/>
      <c r="CC66" s="182"/>
      <c r="CD66" s="182"/>
      <c r="CE66" s="182"/>
      <c r="CF66" s="182"/>
      <c r="CG66" s="182"/>
      <c r="CH66" s="182"/>
      <c r="CI66" s="182"/>
      <c r="CJ66" s="182"/>
      <c r="CK66" s="182"/>
      <c r="CL66" s="182"/>
      <c r="CM66" s="182"/>
      <c r="CN66" s="182"/>
      <c r="CO66" s="182"/>
      <c r="CP66" s="182"/>
      <c r="CQ66" s="182"/>
      <c r="CR66" s="182"/>
      <c r="CS66" s="182"/>
      <c r="CT66" s="182"/>
      <c r="CU66" s="182"/>
      <c r="CV66" s="182"/>
      <c r="CW66" s="183"/>
      <c r="CX66" s="184"/>
      <c r="CY66" s="184"/>
      <c r="CZ66" s="184"/>
      <c r="DA66" s="185"/>
      <c r="DB66" s="43"/>
      <c r="DC66" s="43"/>
      <c r="DD66" s="43"/>
      <c r="DE66" s="43"/>
      <c r="DF66" s="43"/>
      <c r="DG66" s="43"/>
      <c r="DH66" s="43"/>
      <c r="DI66" s="43"/>
      <c r="DJ66" s="43"/>
      <c r="DK66" s="43"/>
      <c r="DL66" s="43"/>
      <c r="DM66" s="43" t="s">
        <v>3</v>
      </c>
      <c r="DN66" s="43"/>
      <c r="DO66" s="43"/>
      <c r="DP66" s="43"/>
      <c r="DQ66" s="43"/>
      <c r="DR66" s="43"/>
      <c r="DS66" s="43"/>
      <c r="DT66" s="43"/>
      <c r="DU66" s="43"/>
      <c r="DV66" s="43"/>
      <c r="DW66" s="43"/>
      <c r="DX66" s="43"/>
      <c r="DY66" s="43"/>
      <c r="DZ66" s="43"/>
      <c r="EA66" s="43"/>
      <c r="EB66" s="43"/>
      <c r="EC66" s="43"/>
      <c r="ED66" s="43"/>
      <c r="EE66" s="43"/>
      <c r="EF66" s="43"/>
      <c r="EG66" s="43"/>
      <c r="EH66" s="43"/>
      <c r="EI66" s="43"/>
      <c r="EJ66" s="43"/>
      <c r="EK66" s="43"/>
      <c r="EL66" s="43"/>
      <c r="EM66" s="43"/>
      <c r="EN66" s="43"/>
      <c r="EO66" s="43"/>
      <c r="EP66" s="43"/>
      <c r="EQ66" s="43"/>
      <c r="ER66" s="43"/>
      <c r="ES66" s="43"/>
      <c r="ET66" s="43"/>
    </row>
    <row r="67" spans="1:150" ht="18" customHeight="1">
      <c r="A67" s="181" t="s">
        <v>3</v>
      </c>
      <c r="B67" s="182"/>
      <c r="C67" s="182"/>
      <c r="D67" s="182"/>
      <c r="E67" s="182"/>
      <c r="F67" s="182"/>
      <c r="G67" s="182"/>
      <c r="H67" s="182"/>
      <c r="I67" s="182"/>
      <c r="J67" s="182"/>
      <c r="K67" s="182"/>
      <c r="L67" s="182"/>
      <c r="M67" s="182"/>
      <c r="N67" s="182"/>
      <c r="O67" s="182"/>
      <c r="P67" s="182"/>
      <c r="Q67" s="182"/>
      <c r="R67" s="182"/>
      <c r="S67" s="182"/>
      <c r="T67" s="182"/>
      <c r="U67" s="182"/>
      <c r="V67" s="182"/>
      <c r="W67" s="182"/>
      <c r="X67" s="182"/>
      <c r="Y67" s="182"/>
      <c r="Z67" s="182"/>
      <c r="AA67" s="182"/>
      <c r="AB67" s="182"/>
      <c r="AC67" s="182"/>
      <c r="AD67" s="182"/>
      <c r="AE67" s="182"/>
      <c r="AF67" s="182"/>
      <c r="AG67" s="182"/>
      <c r="AH67" s="182"/>
      <c r="AI67" s="182"/>
      <c r="AJ67" s="182"/>
      <c r="AK67" s="182"/>
      <c r="AL67" s="182"/>
      <c r="AM67" s="182"/>
      <c r="AN67" s="182"/>
      <c r="AO67" s="182"/>
      <c r="AP67" s="182"/>
      <c r="AQ67" s="182"/>
      <c r="AR67" s="182"/>
      <c r="AS67" s="182"/>
      <c r="AT67" s="182"/>
      <c r="AU67" s="182"/>
      <c r="AV67" s="182"/>
      <c r="AW67" s="182"/>
      <c r="AX67" s="182"/>
      <c r="AY67" s="182"/>
      <c r="AZ67" s="182"/>
      <c r="BA67" s="182"/>
      <c r="BB67" s="182"/>
      <c r="BC67" s="182"/>
      <c r="BD67" s="182"/>
      <c r="BE67" s="182"/>
      <c r="BF67" s="182"/>
      <c r="BG67" s="182"/>
      <c r="BH67" s="182"/>
      <c r="BI67" s="182"/>
      <c r="BJ67" s="182"/>
      <c r="BK67" s="182"/>
      <c r="BL67" s="182"/>
      <c r="BM67" s="182"/>
      <c r="BN67" s="182"/>
      <c r="BO67" s="182"/>
      <c r="BP67" s="182"/>
      <c r="BQ67" s="182"/>
      <c r="BR67" s="182"/>
      <c r="BS67" s="182"/>
      <c r="BT67" s="182"/>
      <c r="BU67" s="182"/>
      <c r="BV67" s="182"/>
      <c r="BW67" s="182"/>
      <c r="BX67" s="182"/>
      <c r="BY67" s="182"/>
      <c r="BZ67" s="182"/>
      <c r="CA67" s="182"/>
      <c r="CB67" s="182"/>
      <c r="CC67" s="182"/>
      <c r="CD67" s="182"/>
      <c r="CE67" s="182"/>
      <c r="CF67" s="182"/>
      <c r="CG67" s="182"/>
      <c r="CH67" s="182"/>
      <c r="CI67" s="182"/>
      <c r="CJ67" s="182"/>
      <c r="CK67" s="182"/>
      <c r="CL67" s="182"/>
      <c r="CM67" s="182"/>
      <c r="CN67" s="182"/>
      <c r="CO67" s="182"/>
      <c r="CP67" s="182"/>
      <c r="CQ67" s="182"/>
      <c r="CR67" s="182"/>
      <c r="CS67" s="182"/>
      <c r="CT67" s="182"/>
      <c r="CU67" s="182"/>
      <c r="CV67" s="182"/>
      <c r="CW67" s="183"/>
      <c r="CX67" s="184"/>
      <c r="CY67" s="184"/>
      <c r="CZ67" s="184"/>
      <c r="DA67" s="185"/>
      <c r="DB67" s="43"/>
      <c r="DC67" s="43"/>
      <c r="DD67" s="43"/>
      <c r="DE67" s="43"/>
      <c r="DF67" s="43"/>
      <c r="DG67" s="43"/>
      <c r="DH67" s="43"/>
      <c r="DI67" s="43"/>
      <c r="DJ67" s="43"/>
      <c r="DK67" s="43"/>
      <c r="DL67" s="43"/>
      <c r="DM67" s="43"/>
      <c r="DN67" s="43"/>
      <c r="DO67" s="43"/>
      <c r="DP67" s="43"/>
      <c r="DQ67" s="43"/>
      <c r="DR67" s="43"/>
      <c r="DS67" s="43"/>
      <c r="DT67" s="43"/>
      <c r="DU67" s="43"/>
      <c r="DV67" s="43"/>
      <c r="DW67" s="43"/>
      <c r="DX67" s="43"/>
      <c r="DY67" s="43"/>
      <c r="DZ67" s="43"/>
      <c r="EA67" s="43"/>
      <c r="EB67" s="43"/>
      <c r="EC67" s="43"/>
      <c r="ED67" s="43"/>
      <c r="EE67" s="43"/>
      <c r="EF67" s="43"/>
      <c r="EG67" s="43"/>
      <c r="EH67" s="43"/>
      <c r="EI67" s="43"/>
      <c r="EJ67" s="43"/>
      <c r="EK67" s="43"/>
      <c r="EL67" s="43"/>
      <c r="EM67" s="43"/>
      <c r="EN67" s="43"/>
      <c r="EO67" s="43"/>
      <c r="EP67" s="43"/>
      <c r="EQ67" s="43"/>
      <c r="ER67" s="43"/>
      <c r="ES67" s="43"/>
      <c r="ET67" s="43"/>
    </row>
    <row r="68" spans="1:150" ht="18" customHeight="1">
      <c r="A68" s="181"/>
      <c r="B68" s="182"/>
      <c r="C68" s="182"/>
      <c r="D68" s="182" t="s">
        <v>158</v>
      </c>
      <c r="E68" s="182"/>
      <c r="F68" s="182"/>
      <c r="G68" s="182" t="s">
        <v>224</v>
      </c>
      <c r="H68" s="182"/>
      <c r="I68" s="182" t="s">
        <v>222</v>
      </c>
      <c r="J68" s="182"/>
      <c r="K68" s="182" t="s">
        <v>144</v>
      </c>
      <c r="L68" s="182"/>
      <c r="M68" s="182" t="str">
        <f>TEXT(2.3,"#,##0.0#######")</f>
        <v>2.3</v>
      </c>
      <c r="N68" s="182"/>
      <c r="O68" s="182"/>
      <c r="P68" s="182"/>
      <c r="Q68" s="182" t="s">
        <v>224</v>
      </c>
      <c r="R68" s="182"/>
      <c r="S68" s="182" t="str">
        <f>TEXT(ROUND(AE66*M68,2),"#,##0.00#######")</f>
        <v>5.38</v>
      </c>
      <c r="T68" s="182"/>
      <c r="U68" s="182"/>
      <c r="V68" s="182"/>
      <c r="W68" s="182"/>
      <c r="X68" s="182"/>
      <c r="Y68" s="182" t="s">
        <v>283</v>
      </c>
      <c r="Z68" s="182"/>
      <c r="AA68" s="182"/>
      <c r="AB68" s="182"/>
      <c r="AC68" s="182"/>
      <c r="AD68" s="182"/>
      <c r="AE68" s="182"/>
      <c r="AF68" s="182"/>
      <c r="AG68" s="182"/>
      <c r="AH68" s="182"/>
      <c r="AI68" s="182"/>
      <c r="AJ68" s="182"/>
      <c r="AK68" s="182"/>
      <c r="AL68" s="182"/>
      <c r="AM68" s="182"/>
      <c r="AN68" s="182"/>
      <c r="AO68" s="182"/>
      <c r="AP68" s="182"/>
      <c r="AQ68" s="182"/>
      <c r="AR68" s="182"/>
      <c r="AS68" s="182"/>
      <c r="AT68" s="182"/>
      <c r="AU68" s="182"/>
      <c r="AV68" s="182"/>
      <c r="AW68" s="182"/>
      <c r="AX68" s="182"/>
      <c r="AY68" s="182"/>
      <c r="AZ68" s="182"/>
      <c r="BA68" s="182"/>
      <c r="BB68" s="182"/>
      <c r="BC68" s="182"/>
      <c r="BD68" s="182"/>
      <c r="BE68" s="182"/>
      <c r="BF68" s="182"/>
      <c r="BG68" s="182"/>
      <c r="BH68" s="182"/>
      <c r="BI68" s="182"/>
      <c r="BJ68" s="182"/>
      <c r="BK68" s="182"/>
      <c r="BL68" s="182"/>
      <c r="BM68" s="182"/>
      <c r="BN68" s="182"/>
      <c r="BO68" s="182"/>
      <c r="BP68" s="182"/>
      <c r="BQ68" s="182"/>
      <c r="BR68" s="182"/>
      <c r="BS68" s="182"/>
      <c r="BT68" s="182"/>
      <c r="BU68" s="182"/>
      <c r="BV68" s="182"/>
      <c r="BW68" s="182"/>
      <c r="BX68" s="182"/>
      <c r="BY68" s="182"/>
      <c r="BZ68" s="182"/>
      <c r="CA68" s="182"/>
      <c r="CB68" s="182"/>
      <c r="CC68" s="182"/>
      <c r="CD68" s="182"/>
      <c r="CE68" s="182"/>
      <c r="CF68" s="182"/>
      <c r="CG68" s="182"/>
      <c r="CH68" s="182"/>
      <c r="CI68" s="182"/>
      <c r="CJ68" s="182"/>
      <c r="CK68" s="182"/>
      <c r="CL68" s="182"/>
      <c r="CM68" s="182"/>
      <c r="CN68" s="182"/>
      <c r="CO68" s="182"/>
      <c r="CP68" s="182"/>
      <c r="CQ68" s="182"/>
      <c r="CR68" s="182"/>
      <c r="CS68" s="182"/>
      <c r="CT68" s="182"/>
      <c r="CU68" s="182"/>
      <c r="CV68" s="182"/>
      <c r="CW68" s="183"/>
      <c r="CX68" s="184"/>
      <c r="CY68" s="184"/>
      <c r="CZ68" s="184"/>
      <c r="DA68" s="185"/>
      <c r="DB68" s="43"/>
      <c r="DC68" s="43"/>
      <c r="DD68" s="43"/>
      <c r="DE68" s="43"/>
      <c r="DF68" s="43"/>
      <c r="DG68" s="43"/>
      <c r="DH68" s="43"/>
      <c r="DI68" s="43"/>
      <c r="DJ68" s="43"/>
      <c r="DK68" s="43"/>
      <c r="DL68" s="43"/>
      <c r="DM68" s="43" t="s">
        <v>3</v>
      </c>
      <c r="DN68" s="43"/>
      <c r="DO68" s="43"/>
      <c r="DP68" s="43"/>
      <c r="DQ68" s="43"/>
      <c r="DR68" s="43"/>
      <c r="DS68" s="43"/>
      <c r="DT68" s="43"/>
      <c r="DU68" s="43"/>
      <c r="DV68" s="43"/>
      <c r="DW68" s="43"/>
      <c r="DX68" s="43"/>
      <c r="DY68" s="43"/>
      <c r="DZ68" s="43"/>
      <c r="EA68" s="43"/>
      <c r="EB68" s="43"/>
      <c r="EC68" s="43"/>
      <c r="ED68" s="43"/>
      <c r="EE68" s="43"/>
      <c r="EF68" s="43"/>
      <c r="EG68" s="43"/>
      <c r="EH68" s="43"/>
      <c r="EI68" s="43"/>
      <c r="EJ68" s="43"/>
      <c r="EK68" s="43"/>
      <c r="EL68" s="43"/>
      <c r="EM68" s="43"/>
      <c r="EN68" s="43"/>
      <c r="EO68" s="43"/>
      <c r="EP68" s="43"/>
      <c r="EQ68" s="43"/>
      <c r="ER68" s="43"/>
      <c r="ES68" s="43"/>
      <c r="ET68" s="43"/>
    </row>
    <row r="69" spans="1:150" ht="18" customHeight="1">
      <c r="A69" s="181" t="s">
        <v>3</v>
      </c>
      <c r="B69" s="182"/>
      <c r="C69" s="182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  <c r="V69" s="182"/>
      <c r="W69" s="182"/>
      <c r="X69" s="182"/>
      <c r="Y69" s="182"/>
      <c r="Z69" s="182"/>
      <c r="AA69" s="182"/>
      <c r="AB69" s="182"/>
      <c r="AC69" s="182"/>
      <c r="AD69" s="182"/>
      <c r="AE69" s="182"/>
      <c r="AF69" s="182"/>
      <c r="AG69" s="182"/>
      <c r="AH69" s="182"/>
      <c r="AI69" s="182"/>
      <c r="AJ69" s="182"/>
      <c r="AK69" s="182"/>
      <c r="AL69" s="182"/>
      <c r="AM69" s="182"/>
      <c r="AN69" s="182"/>
      <c r="AO69" s="182"/>
      <c r="AP69" s="182"/>
      <c r="AQ69" s="182"/>
      <c r="AR69" s="182"/>
      <c r="AS69" s="182"/>
      <c r="AT69" s="182"/>
      <c r="AU69" s="182"/>
      <c r="AV69" s="182"/>
      <c r="AW69" s="182"/>
      <c r="AX69" s="182"/>
      <c r="AY69" s="182"/>
      <c r="AZ69" s="182"/>
      <c r="BA69" s="182"/>
      <c r="BB69" s="182"/>
      <c r="BC69" s="182"/>
      <c r="BD69" s="182"/>
      <c r="BE69" s="182"/>
      <c r="BF69" s="182"/>
      <c r="BG69" s="182"/>
      <c r="BH69" s="182"/>
      <c r="BI69" s="182"/>
      <c r="BJ69" s="182"/>
      <c r="BK69" s="182"/>
      <c r="BL69" s="182"/>
      <c r="BM69" s="182"/>
      <c r="BN69" s="182"/>
      <c r="BO69" s="182"/>
      <c r="BP69" s="182"/>
      <c r="BQ69" s="182"/>
      <c r="BR69" s="182"/>
      <c r="BS69" s="182"/>
      <c r="BT69" s="182"/>
      <c r="BU69" s="182"/>
      <c r="BV69" s="182"/>
      <c r="BW69" s="182"/>
      <c r="BX69" s="182"/>
      <c r="BY69" s="182"/>
      <c r="BZ69" s="182"/>
      <c r="CA69" s="182"/>
      <c r="CB69" s="182"/>
      <c r="CC69" s="182"/>
      <c r="CD69" s="182"/>
      <c r="CE69" s="182"/>
      <c r="CF69" s="182"/>
      <c r="CG69" s="182"/>
      <c r="CH69" s="182"/>
      <c r="CI69" s="182"/>
      <c r="CJ69" s="182"/>
      <c r="CK69" s="182"/>
      <c r="CL69" s="182"/>
      <c r="CM69" s="182"/>
      <c r="CN69" s="182"/>
      <c r="CO69" s="182"/>
      <c r="CP69" s="182"/>
      <c r="CQ69" s="182"/>
      <c r="CR69" s="182"/>
      <c r="CS69" s="182"/>
      <c r="CT69" s="182"/>
      <c r="CU69" s="182"/>
      <c r="CV69" s="182"/>
      <c r="CW69" s="183"/>
      <c r="CX69" s="184"/>
      <c r="CY69" s="184"/>
      <c r="CZ69" s="184"/>
      <c r="DA69" s="185"/>
      <c r="DB69" s="43"/>
      <c r="DC69" s="43"/>
      <c r="DD69" s="43"/>
      <c r="DE69" s="43"/>
      <c r="DF69" s="43"/>
      <c r="DG69" s="43"/>
      <c r="DH69" s="43"/>
      <c r="DI69" s="43"/>
      <c r="DJ69" s="43"/>
      <c r="DK69" s="43"/>
      <c r="DL69" s="43"/>
      <c r="DM69" s="43"/>
      <c r="DN69" s="43"/>
      <c r="DO69" s="43"/>
      <c r="DP69" s="43"/>
      <c r="DQ69" s="43"/>
      <c r="DR69" s="43"/>
      <c r="DS69" s="43"/>
      <c r="DT69" s="43"/>
      <c r="DU69" s="43"/>
      <c r="DV69" s="43"/>
      <c r="DW69" s="43"/>
      <c r="DX69" s="43"/>
      <c r="DY69" s="43"/>
      <c r="DZ69" s="43"/>
      <c r="EA69" s="43"/>
      <c r="EB69" s="43"/>
      <c r="EC69" s="43"/>
      <c r="ED69" s="43"/>
      <c r="EE69" s="43"/>
      <c r="EF69" s="43"/>
      <c r="EG69" s="43"/>
      <c r="EH69" s="43"/>
      <c r="EI69" s="43"/>
      <c r="EJ69" s="43"/>
      <c r="EK69" s="43"/>
      <c r="EL69" s="43"/>
      <c r="EM69" s="43"/>
      <c r="EN69" s="43"/>
      <c r="EO69" s="43"/>
      <c r="EP69" s="43"/>
      <c r="EQ69" s="43"/>
      <c r="ER69" s="43"/>
      <c r="ES69" s="43"/>
      <c r="ET69" s="43"/>
    </row>
    <row r="70" spans="1:150" ht="18" customHeight="1">
      <c r="A70" s="181"/>
      <c r="B70" s="182"/>
      <c r="C70" s="182"/>
      <c r="D70" s="182"/>
      <c r="E70" s="182" t="s">
        <v>123</v>
      </c>
      <c r="F70" s="182"/>
      <c r="G70" s="182"/>
      <c r="H70" s="182"/>
      <c r="I70" s="182"/>
      <c r="J70" s="182"/>
      <c r="K70" s="182" t="str">
        <f>TEXT(TRUNC(건설기계!$F$10,0),"#,##0")</f>
        <v>36,870</v>
      </c>
      <c r="L70" s="182"/>
      <c r="M70" s="182"/>
      <c r="N70" s="182"/>
      <c r="O70" s="182"/>
      <c r="P70" s="182"/>
      <c r="Q70" s="182"/>
      <c r="R70" s="182" t="s">
        <v>69</v>
      </c>
      <c r="S70" s="182"/>
      <c r="T70" s="182" t="s">
        <v>158</v>
      </c>
      <c r="U70" s="182"/>
      <c r="V70" s="182"/>
      <c r="W70" s="182" t="s">
        <v>224</v>
      </c>
      <c r="X70" s="182"/>
      <c r="Y70" s="182" t="str">
        <f>TEXT(ROUNDDOWN(K70/S68*(AH64-AF60)/AH64,1),"#,##0.0#######")</f>
        <v>5,726.7</v>
      </c>
      <c r="Z70" s="182"/>
      <c r="AA70" s="182"/>
      <c r="AB70" s="182"/>
      <c r="AC70" s="182"/>
      <c r="AD70" s="182"/>
      <c r="AE70" s="182"/>
      <c r="AF70" s="182"/>
      <c r="AG70" s="182"/>
      <c r="AH70" s="182"/>
      <c r="AI70" s="182"/>
      <c r="AJ70" s="182"/>
      <c r="AK70" s="182"/>
      <c r="AL70" s="182"/>
      <c r="AM70" s="182"/>
      <c r="AN70" s="182"/>
      <c r="AO70" s="182"/>
      <c r="AP70" s="182"/>
      <c r="AQ70" s="182"/>
      <c r="AR70" s="182"/>
      <c r="AS70" s="182"/>
      <c r="AT70" s="182"/>
      <c r="AU70" s="182"/>
      <c r="AV70" s="182"/>
      <c r="AW70" s="182"/>
      <c r="AX70" s="182"/>
      <c r="AY70" s="182"/>
      <c r="AZ70" s="182"/>
      <c r="BA70" s="182"/>
      <c r="BB70" s="182"/>
      <c r="BC70" s="182"/>
      <c r="BD70" s="182"/>
      <c r="BE70" s="182"/>
      <c r="BF70" s="182"/>
      <c r="BG70" s="182"/>
      <c r="BH70" s="182"/>
      <c r="BI70" s="182"/>
      <c r="BJ70" s="182"/>
      <c r="BK70" s="182"/>
      <c r="BL70" s="182"/>
      <c r="BM70" s="182"/>
      <c r="BN70" s="182"/>
      <c r="BO70" s="182"/>
      <c r="BP70" s="182"/>
      <c r="BQ70" s="182"/>
      <c r="BR70" s="182"/>
      <c r="BS70" s="182"/>
      <c r="BT70" s="182"/>
      <c r="BU70" s="182"/>
      <c r="BV70" s="182"/>
      <c r="BW70" s="182"/>
      <c r="BX70" s="182"/>
      <c r="BY70" s="182"/>
      <c r="BZ70" s="182"/>
      <c r="CA70" s="182"/>
      <c r="CB70" s="182"/>
      <c r="CC70" s="182"/>
      <c r="CD70" s="182"/>
      <c r="CE70" s="182"/>
      <c r="CF70" s="182"/>
      <c r="CG70" s="182"/>
      <c r="CH70" s="182"/>
      <c r="CI70" s="182"/>
      <c r="CJ70" s="182"/>
      <c r="CK70" s="182"/>
      <c r="CL70" s="182"/>
      <c r="CM70" s="182"/>
      <c r="CN70" s="182"/>
      <c r="CO70" s="182"/>
      <c r="CP70" s="182"/>
      <c r="CQ70" s="182"/>
      <c r="CR70" s="182"/>
      <c r="CS70" s="182"/>
      <c r="CT70" s="182"/>
      <c r="CU70" s="182"/>
      <c r="CV70" s="182"/>
      <c r="CW70" s="183"/>
      <c r="CX70" s="184"/>
      <c r="CY70" s="184"/>
      <c r="CZ70" s="184" t="str">
        <f>TEXT(Y70,"#,###.0")</f>
        <v>5,726.7</v>
      </c>
      <c r="DA70" s="185">
        <f>CX70+CY70+CZ70</f>
        <v>5726.7</v>
      </c>
      <c r="DB70" s="43"/>
      <c r="DC70" s="43"/>
      <c r="DD70" s="43"/>
      <c r="DE70" s="43"/>
      <c r="DF70" s="43"/>
      <c r="DG70" s="43"/>
      <c r="DH70" s="43"/>
      <c r="DI70" s="43"/>
      <c r="DJ70" s="43"/>
      <c r="DK70" s="43"/>
      <c r="DL70" s="43"/>
      <c r="DM70" s="43" t="s">
        <v>116</v>
      </c>
      <c r="DN70" s="43"/>
      <c r="DO70" s="43"/>
      <c r="DP70" s="43"/>
      <c r="DQ70" s="43"/>
      <c r="DR70" s="43"/>
      <c r="DS70" s="43"/>
      <c r="DT70" s="43"/>
      <c r="DU70" s="43"/>
      <c r="DV70" s="43"/>
      <c r="DW70" s="43"/>
      <c r="DX70" s="43"/>
      <c r="DY70" s="43"/>
      <c r="DZ70" s="43"/>
      <c r="EA70" s="43"/>
      <c r="EB70" s="43"/>
      <c r="EC70" s="43"/>
      <c r="ED70" s="43"/>
      <c r="EE70" s="43"/>
      <c r="EF70" s="43"/>
      <c r="EG70" s="43"/>
      <c r="EH70" s="43"/>
      <c r="EI70" s="43"/>
      <c r="EJ70" s="43"/>
      <c r="EK70" s="43"/>
      <c r="EL70" s="43"/>
      <c r="EM70" s="43"/>
      <c r="EN70" s="43"/>
      <c r="EO70" s="43"/>
      <c r="EP70" s="43"/>
      <c r="EQ70" s="43"/>
      <c r="ER70" s="43"/>
      <c r="ES70" s="43"/>
      <c r="ET70" s="43"/>
    </row>
    <row r="71" spans="1:150" ht="18" customHeight="1">
      <c r="A71" s="181" t="s">
        <v>3</v>
      </c>
      <c r="B71" s="182"/>
      <c r="C71" s="182"/>
      <c r="D71" s="182"/>
      <c r="E71" s="182"/>
      <c r="F71" s="182"/>
      <c r="G71" s="182"/>
      <c r="H71" s="182"/>
      <c r="I71" s="182"/>
      <c r="J71" s="182"/>
      <c r="K71" s="182"/>
      <c r="L71" s="182"/>
      <c r="M71" s="182"/>
      <c r="N71" s="182"/>
      <c r="O71" s="182"/>
      <c r="P71" s="182"/>
      <c r="Q71" s="182"/>
      <c r="R71" s="182"/>
      <c r="S71" s="182"/>
      <c r="T71" s="182"/>
      <c r="U71" s="182"/>
      <c r="V71" s="182"/>
      <c r="W71" s="182"/>
      <c r="X71" s="182"/>
      <c r="Y71" s="182"/>
      <c r="Z71" s="182"/>
      <c r="AA71" s="182"/>
      <c r="AB71" s="182"/>
      <c r="AC71" s="182"/>
      <c r="AD71" s="182"/>
      <c r="AE71" s="182"/>
      <c r="AF71" s="182"/>
      <c r="AG71" s="182"/>
      <c r="AH71" s="182"/>
      <c r="AI71" s="182"/>
      <c r="AJ71" s="182"/>
      <c r="AK71" s="182"/>
      <c r="AL71" s="182"/>
      <c r="AM71" s="182"/>
      <c r="AN71" s="182"/>
      <c r="AO71" s="182"/>
      <c r="AP71" s="182"/>
      <c r="AQ71" s="182"/>
      <c r="AR71" s="182"/>
      <c r="AS71" s="182"/>
      <c r="AT71" s="182"/>
      <c r="AU71" s="182"/>
      <c r="AV71" s="182"/>
      <c r="AW71" s="182"/>
      <c r="AX71" s="182"/>
      <c r="AY71" s="182"/>
      <c r="AZ71" s="182"/>
      <c r="BA71" s="182"/>
      <c r="BB71" s="182"/>
      <c r="BC71" s="182"/>
      <c r="BD71" s="182"/>
      <c r="BE71" s="182"/>
      <c r="BF71" s="182"/>
      <c r="BG71" s="182"/>
      <c r="BH71" s="182"/>
      <c r="BI71" s="182"/>
      <c r="BJ71" s="182"/>
      <c r="BK71" s="182"/>
      <c r="BL71" s="182"/>
      <c r="BM71" s="182"/>
      <c r="BN71" s="182"/>
      <c r="BO71" s="182"/>
      <c r="BP71" s="182"/>
      <c r="BQ71" s="182"/>
      <c r="BR71" s="182"/>
      <c r="BS71" s="182"/>
      <c r="BT71" s="182"/>
      <c r="BU71" s="182"/>
      <c r="BV71" s="182"/>
      <c r="BW71" s="182"/>
      <c r="BX71" s="182"/>
      <c r="BY71" s="182"/>
      <c r="BZ71" s="182"/>
      <c r="CA71" s="182"/>
      <c r="CB71" s="182"/>
      <c r="CC71" s="182"/>
      <c r="CD71" s="182"/>
      <c r="CE71" s="182"/>
      <c r="CF71" s="182"/>
      <c r="CG71" s="182"/>
      <c r="CH71" s="182"/>
      <c r="CI71" s="182"/>
      <c r="CJ71" s="182"/>
      <c r="CK71" s="182"/>
      <c r="CL71" s="182"/>
      <c r="CM71" s="182"/>
      <c r="CN71" s="182"/>
      <c r="CO71" s="182"/>
      <c r="CP71" s="182"/>
      <c r="CQ71" s="182"/>
      <c r="CR71" s="182"/>
      <c r="CS71" s="182"/>
      <c r="CT71" s="182"/>
      <c r="CU71" s="182"/>
      <c r="CV71" s="182"/>
      <c r="CW71" s="183"/>
      <c r="CX71" s="184"/>
      <c r="CY71" s="184"/>
      <c r="CZ71" s="184"/>
      <c r="DA71" s="185"/>
      <c r="DB71" s="43"/>
      <c r="DC71" s="43"/>
      <c r="DD71" s="43"/>
      <c r="DE71" s="43"/>
      <c r="DF71" s="43"/>
      <c r="DG71" s="43"/>
      <c r="DH71" s="43"/>
      <c r="DI71" s="43"/>
      <c r="DJ71" s="43"/>
      <c r="DK71" s="43"/>
      <c r="DL71" s="43"/>
      <c r="DM71" s="43"/>
      <c r="DN71" s="43"/>
      <c r="DO71" s="43"/>
      <c r="DP71" s="43"/>
      <c r="DQ71" s="43"/>
      <c r="DR71" s="43"/>
      <c r="DS71" s="43"/>
      <c r="DT71" s="43"/>
      <c r="DU71" s="43"/>
      <c r="DV71" s="43"/>
      <c r="DW71" s="43"/>
      <c r="DX71" s="43"/>
      <c r="DY71" s="43"/>
      <c r="DZ71" s="43"/>
      <c r="EA71" s="43"/>
      <c r="EB71" s="43"/>
      <c r="EC71" s="43"/>
      <c r="ED71" s="43"/>
      <c r="EE71" s="43"/>
      <c r="EF71" s="43"/>
      <c r="EG71" s="43"/>
      <c r="EH71" s="43"/>
      <c r="EI71" s="43"/>
      <c r="EJ71" s="43"/>
      <c r="EK71" s="43"/>
      <c r="EL71" s="43"/>
      <c r="EM71" s="43"/>
      <c r="EN71" s="43"/>
      <c r="EO71" s="43"/>
      <c r="EP71" s="43"/>
      <c r="EQ71" s="43"/>
      <c r="ER71" s="43"/>
      <c r="ES71" s="43"/>
      <c r="ET71" s="43"/>
    </row>
    <row r="72" spans="1:150" ht="18" customHeight="1">
      <c r="A72" s="181"/>
      <c r="B72" s="182"/>
      <c r="C72" s="182"/>
      <c r="D72" s="182"/>
      <c r="E72" s="182" t="s">
        <v>6</v>
      </c>
      <c r="F72" s="182"/>
      <c r="G72" s="182"/>
      <c r="H72" s="182"/>
      <c r="I72" s="182"/>
      <c r="J72" s="182"/>
      <c r="K72" s="182" t="str">
        <f>TEXT(TRUNC(건설기계!$H$10,0),"#,##0")</f>
        <v>59,025</v>
      </c>
      <c r="L72" s="182"/>
      <c r="M72" s="182"/>
      <c r="N72" s="182"/>
      <c r="O72" s="182"/>
      <c r="P72" s="182"/>
      <c r="Q72" s="182"/>
      <c r="R72" s="182" t="s">
        <v>69</v>
      </c>
      <c r="S72" s="182"/>
      <c r="T72" s="182" t="s">
        <v>158</v>
      </c>
      <c r="U72" s="182"/>
      <c r="V72" s="182"/>
      <c r="W72" s="182" t="s">
        <v>224</v>
      </c>
      <c r="X72" s="182"/>
      <c r="Y72" s="182" t="str">
        <f>TEXT(ROUNDDOWN(K72/S68,1),"#,##0.0#######")</f>
        <v>10,971.1</v>
      </c>
      <c r="Z72" s="182"/>
      <c r="AA72" s="182"/>
      <c r="AB72" s="182"/>
      <c r="AC72" s="182"/>
      <c r="AD72" s="182"/>
      <c r="AE72" s="182"/>
      <c r="AF72" s="182"/>
      <c r="AG72" s="182"/>
      <c r="AH72" s="182"/>
      <c r="AI72" s="182"/>
      <c r="AJ72" s="182"/>
      <c r="AK72" s="182"/>
      <c r="AL72" s="182"/>
      <c r="AM72" s="182"/>
      <c r="AN72" s="182"/>
      <c r="AO72" s="182"/>
      <c r="AP72" s="182"/>
      <c r="AQ72" s="182"/>
      <c r="AR72" s="182"/>
      <c r="AS72" s="182"/>
      <c r="AT72" s="182"/>
      <c r="AU72" s="182"/>
      <c r="AV72" s="182"/>
      <c r="AW72" s="182"/>
      <c r="AX72" s="182"/>
      <c r="AY72" s="182"/>
      <c r="AZ72" s="182"/>
      <c r="BA72" s="182"/>
      <c r="BB72" s="182"/>
      <c r="BC72" s="182"/>
      <c r="BD72" s="182"/>
      <c r="BE72" s="182"/>
      <c r="BF72" s="182"/>
      <c r="BG72" s="182"/>
      <c r="BH72" s="182"/>
      <c r="BI72" s="182"/>
      <c r="BJ72" s="182"/>
      <c r="BK72" s="182"/>
      <c r="BL72" s="182"/>
      <c r="BM72" s="182"/>
      <c r="BN72" s="182"/>
      <c r="BO72" s="182"/>
      <c r="BP72" s="182"/>
      <c r="BQ72" s="182"/>
      <c r="BR72" s="182"/>
      <c r="BS72" s="182"/>
      <c r="BT72" s="182"/>
      <c r="BU72" s="182"/>
      <c r="BV72" s="182"/>
      <c r="BW72" s="182"/>
      <c r="BX72" s="182"/>
      <c r="BY72" s="182"/>
      <c r="BZ72" s="182"/>
      <c r="CA72" s="182"/>
      <c r="CB72" s="182"/>
      <c r="CC72" s="182"/>
      <c r="CD72" s="182"/>
      <c r="CE72" s="182"/>
      <c r="CF72" s="182"/>
      <c r="CG72" s="182"/>
      <c r="CH72" s="182"/>
      <c r="CI72" s="182"/>
      <c r="CJ72" s="182"/>
      <c r="CK72" s="182"/>
      <c r="CL72" s="182"/>
      <c r="CM72" s="182"/>
      <c r="CN72" s="182"/>
      <c r="CO72" s="182"/>
      <c r="CP72" s="182"/>
      <c r="CQ72" s="182"/>
      <c r="CR72" s="182"/>
      <c r="CS72" s="182"/>
      <c r="CT72" s="182"/>
      <c r="CU72" s="182"/>
      <c r="CV72" s="182"/>
      <c r="CW72" s="183"/>
      <c r="CX72" s="184"/>
      <c r="CY72" s="184"/>
      <c r="CZ72" s="184" t="str">
        <f>TEXT(Y72,"#,###.0")</f>
        <v>10,971.1</v>
      </c>
      <c r="DA72" s="185">
        <f>CX72+CY72+CZ72</f>
        <v>10971.1</v>
      </c>
      <c r="DB72" s="43"/>
      <c r="DC72" s="43"/>
      <c r="DD72" s="43"/>
      <c r="DE72" s="43"/>
      <c r="DF72" s="43"/>
      <c r="DG72" s="43"/>
      <c r="DH72" s="43"/>
      <c r="DI72" s="43"/>
      <c r="DJ72" s="43"/>
      <c r="DK72" s="43"/>
      <c r="DL72" s="43"/>
      <c r="DM72" s="43" t="s">
        <v>116</v>
      </c>
      <c r="DN72" s="43"/>
      <c r="DO72" s="43"/>
      <c r="DP72" s="43"/>
      <c r="DQ72" s="43"/>
      <c r="DR72" s="43"/>
      <c r="DS72" s="43"/>
      <c r="DT72" s="43"/>
      <c r="DU72" s="43"/>
      <c r="DV72" s="43"/>
      <c r="DW72" s="43"/>
      <c r="DX72" s="43"/>
      <c r="DY72" s="43"/>
      <c r="DZ72" s="43"/>
      <c r="EA72" s="43"/>
      <c r="EB72" s="43"/>
      <c r="EC72" s="43"/>
      <c r="ED72" s="43"/>
      <c r="EE72" s="43"/>
      <c r="EF72" s="43"/>
      <c r="EG72" s="43"/>
      <c r="EH72" s="43"/>
      <c r="EI72" s="43"/>
      <c r="EJ72" s="43"/>
      <c r="EK72" s="43"/>
      <c r="EL72" s="43"/>
      <c r="EM72" s="43"/>
      <c r="EN72" s="43"/>
      <c r="EO72" s="43"/>
      <c r="EP72" s="43"/>
      <c r="EQ72" s="43"/>
      <c r="ER72" s="43"/>
      <c r="ES72" s="43"/>
      <c r="ET72" s="43"/>
    </row>
    <row r="73" spans="1:150" ht="18" customHeight="1">
      <c r="A73" s="181" t="s">
        <v>3</v>
      </c>
      <c r="B73" s="182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82"/>
      <c r="V73" s="182"/>
      <c r="W73" s="182"/>
      <c r="X73" s="182"/>
      <c r="Y73" s="182"/>
      <c r="Z73" s="182"/>
      <c r="AA73" s="182"/>
      <c r="AB73" s="182"/>
      <c r="AC73" s="182"/>
      <c r="AD73" s="182"/>
      <c r="AE73" s="182"/>
      <c r="AF73" s="182"/>
      <c r="AG73" s="182"/>
      <c r="AH73" s="182"/>
      <c r="AI73" s="182"/>
      <c r="AJ73" s="182"/>
      <c r="AK73" s="182"/>
      <c r="AL73" s="182"/>
      <c r="AM73" s="182"/>
      <c r="AN73" s="182"/>
      <c r="AO73" s="182"/>
      <c r="AP73" s="182"/>
      <c r="AQ73" s="182"/>
      <c r="AR73" s="182"/>
      <c r="AS73" s="182"/>
      <c r="AT73" s="182"/>
      <c r="AU73" s="182"/>
      <c r="AV73" s="182"/>
      <c r="AW73" s="182"/>
      <c r="AX73" s="182"/>
      <c r="AY73" s="182"/>
      <c r="AZ73" s="182"/>
      <c r="BA73" s="182"/>
      <c r="BB73" s="182"/>
      <c r="BC73" s="182"/>
      <c r="BD73" s="182"/>
      <c r="BE73" s="182"/>
      <c r="BF73" s="182"/>
      <c r="BG73" s="182"/>
      <c r="BH73" s="182"/>
      <c r="BI73" s="182"/>
      <c r="BJ73" s="182"/>
      <c r="BK73" s="182"/>
      <c r="BL73" s="182"/>
      <c r="BM73" s="182"/>
      <c r="BN73" s="182"/>
      <c r="BO73" s="182"/>
      <c r="BP73" s="182"/>
      <c r="BQ73" s="182"/>
      <c r="BR73" s="182"/>
      <c r="BS73" s="182"/>
      <c r="BT73" s="182"/>
      <c r="BU73" s="182"/>
      <c r="BV73" s="182"/>
      <c r="BW73" s="182"/>
      <c r="BX73" s="182"/>
      <c r="BY73" s="182"/>
      <c r="BZ73" s="182"/>
      <c r="CA73" s="182"/>
      <c r="CB73" s="182"/>
      <c r="CC73" s="182"/>
      <c r="CD73" s="182"/>
      <c r="CE73" s="182"/>
      <c r="CF73" s="182"/>
      <c r="CG73" s="182"/>
      <c r="CH73" s="182"/>
      <c r="CI73" s="182"/>
      <c r="CJ73" s="182"/>
      <c r="CK73" s="182"/>
      <c r="CL73" s="182"/>
      <c r="CM73" s="182"/>
      <c r="CN73" s="182"/>
      <c r="CO73" s="182"/>
      <c r="CP73" s="182"/>
      <c r="CQ73" s="182"/>
      <c r="CR73" s="182"/>
      <c r="CS73" s="182"/>
      <c r="CT73" s="182"/>
      <c r="CU73" s="182"/>
      <c r="CV73" s="182"/>
      <c r="CW73" s="183"/>
      <c r="CX73" s="184"/>
      <c r="CY73" s="184"/>
      <c r="CZ73" s="184"/>
      <c r="DA73" s="185"/>
      <c r="DB73" s="43"/>
      <c r="DC73" s="43"/>
      <c r="DD73" s="43"/>
      <c r="DE73" s="43"/>
      <c r="DF73" s="43"/>
      <c r="DG73" s="43"/>
      <c r="DH73" s="43"/>
      <c r="DI73" s="43"/>
      <c r="DJ73" s="43"/>
      <c r="DK73" s="43"/>
      <c r="DL73" s="43"/>
      <c r="DM73" s="43"/>
      <c r="DN73" s="43"/>
      <c r="DO73" s="43"/>
      <c r="DP73" s="43"/>
      <c r="DQ73" s="43"/>
      <c r="DR73" s="43"/>
      <c r="DS73" s="43"/>
      <c r="DT73" s="43"/>
      <c r="DU73" s="43"/>
      <c r="DV73" s="43"/>
      <c r="DW73" s="43"/>
      <c r="DX73" s="43"/>
      <c r="DY73" s="43"/>
      <c r="DZ73" s="43"/>
      <c r="EA73" s="43"/>
      <c r="EB73" s="43"/>
      <c r="EC73" s="43"/>
      <c r="ED73" s="43"/>
      <c r="EE73" s="43"/>
      <c r="EF73" s="43"/>
      <c r="EG73" s="43"/>
      <c r="EH73" s="43"/>
      <c r="EI73" s="43"/>
      <c r="EJ73" s="43"/>
      <c r="EK73" s="43"/>
      <c r="EL73" s="43"/>
      <c r="EM73" s="43"/>
      <c r="EN73" s="43"/>
      <c r="EO73" s="43"/>
      <c r="EP73" s="43"/>
      <c r="EQ73" s="43"/>
      <c r="ER73" s="43"/>
      <c r="ES73" s="43"/>
      <c r="ET73" s="43"/>
    </row>
    <row r="74" spans="1:150" ht="18" customHeight="1">
      <c r="A74" s="181"/>
      <c r="B74" s="182"/>
      <c r="C74" s="182"/>
      <c r="D74" s="182"/>
      <c r="E74" s="182" t="s">
        <v>40</v>
      </c>
      <c r="F74" s="182"/>
      <c r="G74" s="182"/>
      <c r="H74" s="182"/>
      <c r="I74" s="182"/>
      <c r="J74" s="182"/>
      <c r="K74" s="182" t="str">
        <f>TEXT(TRUNC(건설기계!$J$10,0),"#,##0")</f>
        <v>20,659</v>
      </c>
      <c r="L74" s="182"/>
      <c r="M74" s="182"/>
      <c r="N74" s="182"/>
      <c r="O74" s="182"/>
      <c r="P74" s="182"/>
      <c r="Q74" s="182"/>
      <c r="R74" s="182" t="s">
        <v>69</v>
      </c>
      <c r="S74" s="182"/>
      <c r="T74" s="182" t="s">
        <v>158</v>
      </c>
      <c r="U74" s="182"/>
      <c r="V74" s="182"/>
      <c r="W74" s="182" t="s">
        <v>224</v>
      </c>
      <c r="X74" s="182"/>
      <c r="Y74" s="182" t="str">
        <f>TEXT(ROUNDDOWN(K74/S68,1),"#,##0.0#######")</f>
        <v>3,839.9</v>
      </c>
      <c r="Z74" s="182"/>
      <c r="AA74" s="182"/>
      <c r="AB74" s="182"/>
      <c r="AC74" s="182"/>
      <c r="AD74" s="182"/>
      <c r="AE74" s="182"/>
      <c r="AF74" s="182"/>
      <c r="AG74" s="182"/>
      <c r="AH74" s="182"/>
      <c r="AI74" s="182"/>
      <c r="AJ74" s="182"/>
      <c r="AK74" s="182"/>
      <c r="AL74" s="182"/>
      <c r="AM74" s="182"/>
      <c r="AN74" s="182"/>
      <c r="AO74" s="182"/>
      <c r="AP74" s="182"/>
      <c r="AQ74" s="182"/>
      <c r="AR74" s="182"/>
      <c r="AS74" s="182"/>
      <c r="AT74" s="182"/>
      <c r="AU74" s="182"/>
      <c r="AV74" s="182"/>
      <c r="AW74" s="182"/>
      <c r="AX74" s="182"/>
      <c r="AY74" s="182"/>
      <c r="AZ74" s="182"/>
      <c r="BA74" s="182"/>
      <c r="BB74" s="182"/>
      <c r="BC74" s="182"/>
      <c r="BD74" s="182"/>
      <c r="BE74" s="182"/>
      <c r="BF74" s="182"/>
      <c r="BG74" s="182"/>
      <c r="BH74" s="182"/>
      <c r="BI74" s="182"/>
      <c r="BJ74" s="182"/>
      <c r="BK74" s="182"/>
      <c r="BL74" s="182"/>
      <c r="BM74" s="182"/>
      <c r="BN74" s="182"/>
      <c r="BO74" s="182"/>
      <c r="BP74" s="182"/>
      <c r="BQ74" s="182"/>
      <c r="BR74" s="182"/>
      <c r="BS74" s="182"/>
      <c r="BT74" s="182"/>
      <c r="BU74" s="182"/>
      <c r="BV74" s="182"/>
      <c r="BW74" s="182"/>
      <c r="BX74" s="182"/>
      <c r="BY74" s="182"/>
      <c r="BZ74" s="182"/>
      <c r="CA74" s="182"/>
      <c r="CB74" s="182"/>
      <c r="CC74" s="182"/>
      <c r="CD74" s="182"/>
      <c r="CE74" s="182"/>
      <c r="CF74" s="182"/>
      <c r="CG74" s="182"/>
      <c r="CH74" s="182"/>
      <c r="CI74" s="182"/>
      <c r="CJ74" s="182"/>
      <c r="CK74" s="182"/>
      <c r="CL74" s="182"/>
      <c r="CM74" s="182"/>
      <c r="CN74" s="182"/>
      <c r="CO74" s="182"/>
      <c r="CP74" s="182"/>
      <c r="CQ74" s="182"/>
      <c r="CR74" s="182"/>
      <c r="CS74" s="182"/>
      <c r="CT74" s="182"/>
      <c r="CU74" s="182"/>
      <c r="CV74" s="182"/>
      <c r="CW74" s="183"/>
      <c r="CX74" s="184"/>
      <c r="CY74" s="184"/>
      <c r="CZ74" s="184" t="str">
        <f>TEXT(Y74,"#,###.0")</f>
        <v>3,839.9</v>
      </c>
      <c r="DA74" s="185">
        <f>CX74+CY74+CZ74</f>
        <v>3839.9</v>
      </c>
      <c r="DB74" s="43"/>
      <c r="DC74" s="43"/>
      <c r="DD74" s="43"/>
      <c r="DE74" s="43"/>
      <c r="DF74" s="43"/>
      <c r="DG74" s="43"/>
      <c r="DH74" s="43"/>
      <c r="DI74" s="43"/>
      <c r="DJ74" s="43"/>
      <c r="DK74" s="43"/>
      <c r="DL74" s="43"/>
      <c r="DM74" s="43" t="s">
        <v>116</v>
      </c>
      <c r="DN74" s="43"/>
      <c r="DO74" s="43"/>
      <c r="DP74" s="43"/>
      <c r="DQ74" s="43"/>
      <c r="DR74" s="43"/>
      <c r="DS74" s="43"/>
      <c r="DT74" s="43"/>
      <c r="DU74" s="43"/>
      <c r="DV74" s="43"/>
      <c r="DW74" s="43"/>
      <c r="DX74" s="43"/>
      <c r="DY74" s="43"/>
      <c r="DZ74" s="43"/>
      <c r="EA74" s="43"/>
      <c r="EB74" s="43"/>
      <c r="EC74" s="43"/>
      <c r="ED74" s="43"/>
      <c r="EE74" s="43"/>
      <c r="EF74" s="43"/>
      <c r="EG74" s="43"/>
      <c r="EH74" s="43"/>
      <c r="EI74" s="43"/>
      <c r="EJ74" s="43"/>
      <c r="EK74" s="43"/>
      <c r="EL74" s="43"/>
      <c r="EM74" s="43"/>
      <c r="EN74" s="43"/>
      <c r="EO74" s="43"/>
      <c r="EP74" s="43"/>
      <c r="EQ74" s="43"/>
      <c r="ER74" s="43"/>
      <c r="ES74" s="43"/>
      <c r="ET74" s="43"/>
    </row>
    <row r="75" spans="1:150" ht="18" customHeight="1">
      <c r="A75" s="181" t="s">
        <v>3</v>
      </c>
      <c r="B75" s="182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2"/>
      <c r="W75" s="182"/>
      <c r="X75" s="182"/>
      <c r="Y75" s="182"/>
      <c r="Z75" s="182"/>
      <c r="AA75" s="182"/>
      <c r="AB75" s="182"/>
      <c r="AC75" s="182"/>
      <c r="AD75" s="182"/>
      <c r="AE75" s="182"/>
      <c r="AF75" s="182"/>
      <c r="AG75" s="182"/>
      <c r="AH75" s="182"/>
      <c r="AI75" s="182"/>
      <c r="AJ75" s="182"/>
      <c r="AK75" s="182"/>
      <c r="AL75" s="182"/>
      <c r="AM75" s="182"/>
      <c r="AN75" s="182"/>
      <c r="AO75" s="182"/>
      <c r="AP75" s="182"/>
      <c r="AQ75" s="182"/>
      <c r="AR75" s="182"/>
      <c r="AS75" s="182"/>
      <c r="AT75" s="182"/>
      <c r="AU75" s="182"/>
      <c r="AV75" s="182"/>
      <c r="AW75" s="182"/>
      <c r="AX75" s="182"/>
      <c r="AY75" s="182"/>
      <c r="AZ75" s="182"/>
      <c r="BA75" s="182"/>
      <c r="BB75" s="182"/>
      <c r="BC75" s="182"/>
      <c r="BD75" s="182"/>
      <c r="BE75" s="182"/>
      <c r="BF75" s="182"/>
      <c r="BG75" s="182"/>
      <c r="BH75" s="182"/>
      <c r="BI75" s="182"/>
      <c r="BJ75" s="182"/>
      <c r="BK75" s="182"/>
      <c r="BL75" s="182"/>
      <c r="BM75" s="182"/>
      <c r="BN75" s="182"/>
      <c r="BO75" s="182"/>
      <c r="BP75" s="182"/>
      <c r="BQ75" s="182"/>
      <c r="BR75" s="182"/>
      <c r="BS75" s="182"/>
      <c r="BT75" s="182"/>
      <c r="BU75" s="182"/>
      <c r="BV75" s="182"/>
      <c r="BW75" s="182"/>
      <c r="BX75" s="182"/>
      <c r="BY75" s="182"/>
      <c r="BZ75" s="182"/>
      <c r="CA75" s="182"/>
      <c r="CB75" s="182"/>
      <c r="CC75" s="182"/>
      <c r="CD75" s="182"/>
      <c r="CE75" s="182"/>
      <c r="CF75" s="182"/>
      <c r="CG75" s="182"/>
      <c r="CH75" s="182"/>
      <c r="CI75" s="182"/>
      <c r="CJ75" s="182"/>
      <c r="CK75" s="182"/>
      <c r="CL75" s="182"/>
      <c r="CM75" s="182"/>
      <c r="CN75" s="182"/>
      <c r="CO75" s="182"/>
      <c r="CP75" s="182"/>
      <c r="CQ75" s="182"/>
      <c r="CR75" s="182"/>
      <c r="CS75" s="182"/>
      <c r="CT75" s="182"/>
      <c r="CU75" s="182"/>
      <c r="CV75" s="182"/>
      <c r="CW75" s="183"/>
      <c r="CX75" s="184"/>
      <c r="CY75" s="184"/>
      <c r="CZ75" s="184"/>
      <c r="DA75" s="185"/>
      <c r="DB75" s="43"/>
      <c r="DC75" s="43"/>
      <c r="DD75" s="43"/>
      <c r="DE75" s="43"/>
      <c r="DF75" s="43"/>
      <c r="DG75" s="43"/>
      <c r="DH75" s="43"/>
      <c r="DI75" s="43"/>
      <c r="DJ75" s="43"/>
      <c r="DK75" s="43"/>
      <c r="DL75" s="43"/>
      <c r="DM75" s="43"/>
      <c r="DN75" s="43"/>
      <c r="DO75" s="43"/>
      <c r="DP75" s="43"/>
      <c r="DQ75" s="43"/>
      <c r="DR75" s="43"/>
      <c r="DS75" s="43"/>
      <c r="DT75" s="43"/>
      <c r="DU75" s="43"/>
      <c r="DV75" s="43"/>
      <c r="DW75" s="43"/>
      <c r="DX75" s="43"/>
      <c r="DY75" s="43"/>
      <c r="DZ75" s="43"/>
      <c r="EA75" s="43"/>
      <c r="EB75" s="43"/>
      <c r="EC75" s="43"/>
      <c r="ED75" s="43"/>
      <c r="EE75" s="43"/>
      <c r="EF75" s="43"/>
      <c r="EG75" s="43"/>
      <c r="EH75" s="43"/>
      <c r="EI75" s="43"/>
      <c r="EJ75" s="43"/>
      <c r="EK75" s="43"/>
      <c r="EL75" s="43"/>
      <c r="EM75" s="43"/>
      <c r="EN75" s="43"/>
      <c r="EO75" s="43"/>
      <c r="EP75" s="43"/>
      <c r="EQ75" s="43"/>
      <c r="ER75" s="43"/>
      <c r="ES75" s="43"/>
      <c r="ET75" s="43"/>
    </row>
    <row r="76" spans="1:150" ht="18" customHeight="1">
      <c r="A76" s="181" t="s">
        <v>233</v>
      </c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  <c r="Z76" s="182"/>
      <c r="AA76" s="182"/>
      <c r="AB76" s="182"/>
      <c r="AC76" s="182"/>
      <c r="AD76" s="182"/>
      <c r="AE76" s="182"/>
      <c r="AF76" s="182"/>
      <c r="AG76" s="182"/>
      <c r="AH76" s="182"/>
      <c r="AI76" s="182"/>
      <c r="AJ76" s="182"/>
      <c r="AK76" s="182"/>
      <c r="AL76" s="182"/>
      <c r="AM76" s="182"/>
      <c r="AN76" s="182"/>
      <c r="AO76" s="182"/>
      <c r="AP76" s="182"/>
      <c r="AQ76" s="182"/>
      <c r="AR76" s="182"/>
      <c r="AS76" s="182"/>
      <c r="AT76" s="182"/>
      <c r="AU76" s="182"/>
      <c r="AV76" s="182"/>
      <c r="AW76" s="182"/>
      <c r="AX76" s="182"/>
      <c r="AY76" s="182"/>
      <c r="AZ76" s="182"/>
      <c r="BA76" s="182"/>
      <c r="BB76" s="182"/>
      <c r="BC76" s="182"/>
      <c r="BD76" s="182"/>
      <c r="BE76" s="182"/>
      <c r="BF76" s="182"/>
      <c r="BG76" s="182"/>
      <c r="BH76" s="182"/>
      <c r="BI76" s="182"/>
      <c r="BJ76" s="182"/>
      <c r="BK76" s="182"/>
      <c r="BL76" s="182"/>
      <c r="BM76" s="182"/>
      <c r="BN76" s="182"/>
      <c r="BO76" s="182"/>
      <c r="BP76" s="182"/>
      <c r="BQ76" s="182"/>
      <c r="BR76" s="182"/>
      <c r="BS76" s="182"/>
      <c r="BT76" s="182"/>
      <c r="BU76" s="182"/>
      <c r="BV76" s="182"/>
      <c r="BW76" s="182"/>
      <c r="BX76" s="182"/>
      <c r="BY76" s="182"/>
      <c r="BZ76" s="182"/>
      <c r="CA76" s="182"/>
      <c r="CB76" s="182"/>
      <c r="CC76" s="182"/>
      <c r="CD76" s="182"/>
      <c r="CE76" s="182"/>
      <c r="CF76" s="182"/>
      <c r="CG76" s="182"/>
      <c r="CH76" s="182"/>
      <c r="CI76" s="182"/>
      <c r="CJ76" s="182"/>
      <c r="CK76" s="182"/>
      <c r="CL76" s="182"/>
      <c r="CM76" s="182"/>
      <c r="CN76" s="182"/>
      <c r="CO76" s="182"/>
      <c r="CP76" s="182"/>
      <c r="CQ76" s="182"/>
      <c r="CR76" s="182"/>
      <c r="CS76" s="182"/>
      <c r="CT76" s="182"/>
      <c r="CU76" s="182"/>
      <c r="CV76" s="182"/>
      <c r="CW76" s="183"/>
      <c r="CX76" s="184"/>
      <c r="CY76" s="184"/>
      <c r="CZ76" s="184"/>
      <c r="DA76" s="185"/>
      <c r="DB76" s="43"/>
      <c r="DC76" s="43"/>
      <c r="DD76" s="43"/>
      <c r="DE76" s="43"/>
      <c r="DF76" s="43"/>
      <c r="DG76" s="43"/>
      <c r="DH76" s="43"/>
      <c r="DI76" s="43"/>
      <c r="DJ76" s="43"/>
      <c r="DK76" s="43"/>
      <c r="DL76" s="43"/>
      <c r="DM76" s="43" t="s">
        <v>3</v>
      </c>
      <c r="DN76" s="43"/>
      <c r="DO76" s="43"/>
      <c r="DP76" s="43"/>
      <c r="DQ76" s="43"/>
      <c r="DR76" s="43"/>
      <c r="DS76" s="43"/>
      <c r="DT76" s="43"/>
      <c r="DU76" s="43"/>
      <c r="DV76" s="43"/>
      <c r="DW76" s="43"/>
      <c r="DX76" s="43"/>
      <c r="DY76" s="43"/>
      <c r="DZ76" s="43"/>
      <c r="EA76" s="43"/>
      <c r="EB76" s="43"/>
      <c r="EC76" s="43"/>
      <c r="ED76" s="43"/>
      <c r="EE76" s="43"/>
      <c r="EF76" s="43"/>
      <c r="EG76" s="43"/>
      <c r="EH76" s="43"/>
      <c r="EI76" s="43"/>
      <c r="EJ76" s="43"/>
      <c r="EK76" s="43"/>
      <c r="EL76" s="43"/>
      <c r="EM76" s="43"/>
      <c r="EN76" s="43"/>
      <c r="EO76" s="43"/>
      <c r="EP76" s="43"/>
      <c r="EQ76" s="43"/>
      <c r="ER76" s="43"/>
      <c r="ES76" s="43"/>
      <c r="ET76" s="43"/>
    </row>
    <row r="77" spans="1:150" ht="18" customHeight="1">
      <c r="A77" s="181" t="s">
        <v>3</v>
      </c>
      <c r="B77" s="182"/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2"/>
      <c r="P77" s="182"/>
      <c r="Q77" s="182"/>
      <c r="R77" s="182"/>
      <c r="S77" s="182"/>
      <c r="T77" s="182"/>
      <c r="U77" s="182"/>
      <c r="V77" s="182"/>
      <c r="W77" s="182"/>
      <c r="X77" s="182"/>
      <c r="Y77" s="182"/>
      <c r="Z77" s="182"/>
      <c r="AA77" s="182"/>
      <c r="AB77" s="182"/>
      <c r="AC77" s="182"/>
      <c r="AD77" s="182"/>
      <c r="AE77" s="182"/>
      <c r="AF77" s="182"/>
      <c r="AG77" s="182"/>
      <c r="AH77" s="182"/>
      <c r="AI77" s="182"/>
      <c r="AJ77" s="182"/>
      <c r="AK77" s="182"/>
      <c r="AL77" s="182"/>
      <c r="AM77" s="182"/>
      <c r="AN77" s="182"/>
      <c r="AO77" s="182"/>
      <c r="AP77" s="182"/>
      <c r="AQ77" s="182"/>
      <c r="AR77" s="182"/>
      <c r="AS77" s="182"/>
      <c r="AT77" s="182"/>
      <c r="AU77" s="182"/>
      <c r="AV77" s="182"/>
      <c r="AW77" s="182"/>
      <c r="AX77" s="182"/>
      <c r="AY77" s="182"/>
      <c r="AZ77" s="182"/>
      <c r="BA77" s="182"/>
      <c r="BB77" s="182"/>
      <c r="BC77" s="182"/>
      <c r="BD77" s="182"/>
      <c r="BE77" s="182"/>
      <c r="BF77" s="182"/>
      <c r="BG77" s="182"/>
      <c r="BH77" s="182"/>
      <c r="BI77" s="182"/>
      <c r="BJ77" s="182"/>
      <c r="BK77" s="182"/>
      <c r="BL77" s="182"/>
      <c r="BM77" s="182"/>
      <c r="BN77" s="182"/>
      <c r="BO77" s="182"/>
      <c r="BP77" s="182"/>
      <c r="BQ77" s="182"/>
      <c r="BR77" s="182"/>
      <c r="BS77" s="182"/>
      <c r="BT77" s="182"/>
      <c r="BU77" s="182"/>
      <c r="BV77" s="182"/>
      <c r="BW77" s="182"/>
      <c r="BX77" s="182"/>
      <c r="BY77" s="182"/>
      <c r="BZ77" s="182"/>
      <c r="CA77" s="182"/>
      <c r="CB77" s="182"/>
      <c r="CC77" s="182"/>
      <c r="CD77" s="182"/>
      <c r="CE77" s="182"/>
      <c r="CF77" s="182"/>
      <c r="CG77" s="182"/>
      <c r="CH77" s="182"/>
      <c r="CI77" s="182"/>
      <c r="CJ77" s="182"/>
      <c r="CK77" s="182"/>
      <c r="CL77" s="182"/>
      <c r="CM77" s="182"/>
      <c r="CN77" s="182"/>
      <c r="CO77" s="182"/>
      <c r="CP77" s="182"/>
      <c r="CQ77" s="182"/>
      <c r="CR77" s="182"/>
      <c r="CS77" s="182"/>
      <c r="CT77" s="182"/>
      <c r="CU77" s="182"/>
      <c r="CV77" s="182"/>
      <c r="CW77" s="183"/>
      <c r="CX77" s="184"/>
      <c r="CY77" s="184"/>
      <c r="CZ77" s="184"/>
      <c r="DA77" s="185"/>
      <c r="DB77" s="43"/>
      <c r="DC77" s="43"/>
      <c r="DD77" s="43"/>
      <c r="DE77" s="43"/>
      <c r="DF77" s="43"/>
      <c r="DG77" s="43"/>
      <c r="DH77" s="43"/>
      <c r="DI77" s="43"/>
      <c r="DJ77" s="43"/>
      <c r="DK77" s="43"/>
      <c r="DL77" s="43"/>
      <c r="DM77" s="43"/>
      <c r="DN77" s="43"/>
      <c r="DO77" s="43"/>
      <c r="DP77" s="43"/>
      <c r="DQ77" s="43"/>
      <c r="DR77" s="43"/>
      <c r="DS77" s="43"/>
      <c r="DT77" s="43"/>
      <c r="DU77" s="43"/>
      <c r="DV77" s="43"/>
      <c r="DW77" s="43"/>
      <c r="DX77" s="43"/>
      <c r="DY77" s="43"/>
      <c r="DZ77" s="43"/>
      <c r="EA77" s="43"/>
      <c r="EB77" s="43"/>
      <c r="EC77" s="43"/>
      <c r="ED77" s="43"/>
      <c r="EE77" s="43"/>
      <c r="EF77" s="43"/>
      <c r="EG77" s="43"/>
      <c r="EH77" s="43"/>
      <c r="EI77" s="43"/>
      <c r="EJ77" s="43"/>
      <c r="EK77" s="43"/>
      <c r="EL77" s="43"/>
      <c r="EM77" s="43"/>
      <c r="EN77" s="43"/>
      <c r="EO77" s="43"/>
      <c r="EP77" s="43"/>
      <c r="EQ77" s="43"/>
      <c r="ER77" s="43"/>
      <c r="ES77" s="43"/>
      <c r="ET77" s="43"/>
    </row>
    <row r="78" spans="1:150" ht="18" customHeight="1">
      <c r="A78" s="186"/>
      <c r="B78" s="187" t="s">
        <v>177</v>
      </c>
      <c r="C78" s="187"/>
      <c r="D78" s="187"/>
      <c r="E78" s="187"/>
      <c r="F78" s="187" t="s">
        <v>129</v>
      </c>
      <c r="G78" s="187"/>
      <c r="H78" s="187"/>
      <c r="I78" s="187"/>
      <c r="J78" s="187"/>
      <c r="K78" s="187"/>
      <c r="L78" s="187"/>
      <c r="M78" s="187"/>
      <c r="N78" s="187"/>
      <c r="O78" s="187"/>
      <c r="P78" s="187"/>
      <c r="Q78" s="187"/>
      <c r="R78" s="187"/>
      <c r="S78" s="187"/>
      <c r="T78" s="187"/>
      <c r="U78" s="187"/>
      <c r="V78" s="187"/>
      <c r="W78" s="187"/>
      <c r="X78" s="187"/>
      <c r="Y78" s="187"/>
      <c r="Z78" s="187"/>
      <c r="AA78" s="187"/>
      <c r="AB78" s="187"/>
      <c r="AC78" s="187"/>
      <c r="AD78" s="187"/>
      <c r="AE78" s="187"/>
      <c r="AF78" s="187"/>
      <c r="AG78" s="187"/>
      <c r="AH78" s="187"/>
      <c r="AI78" s="187"/>
      <c r="AJ78" s="187"/>
      <c r="AK78" s="187"/>
      <c r="AL78" s="187"/>
      <c r="AM78" s="187"/>
      <c r="AN78" s="187"/>
      <c r="AO78" s="187"/>
      <c r="AP78" s="187"/>
      <c r="AQ78" s="187"/>
      <c r="AR78" s="187"/>
      <c r="AS78" s="187"/>
      <c r="AT78" s="187"/>
      <c r="AU78" s="187"/>
      <c r="AV78" s="187"/>
      <c r="AW78" s="187"/>
      <c r="AX78" s="187"/>
      <c r="AY78" s="187"/>
      <c r="AZ78" s="187"/>
      <c r="BA78" s="187"/>
      <c r="BB78" s="187"/>
      <c r="BC78" s="187"/>
      <c r="BD78" s="187"/>
      <c r="BE78" s="187"/>
      <c r="BF78" s="187"/>
      <c r="BG78" s="187"/>
      <c r="BH78" s="187"/>
      <c r="BI78" s="187"/>
      <c r="BJ78" s="187"/>
      <c r="BK78" s="187"/>
      <c r="BL78" s="187"/>
      <c r="BM78" s="187"/>
      <c r="BN78" s="187"/>
      <c r="BO78" s="187"/>
      <c r="BP78" s="187"/>
      <c r="BQ78" s="187"/>
      <c r="BR78" s="187"/>
      <c r="BS78" s="187"/>
      <c r="BT78" s="187"/>
      <c r="BU78" s="187"/>
      <c r="BV78" s="187"/>
      <c r="BW78" s="187"/>
      <c r="BX78" s="187"/>
      <c r="BY78" s="187"/>
      <c r="BZ78" s="187"/>
      <c r="CA78" s="187"/>
      <c r="CB78" s="187"/>
      <c r="CC78" s="187"/>
      <c r="CD78" s="187"/>
      <c r="CE78" s="187"/>
      <c r="CF78" s="187"/>
      <c r="CG78" s="187"/>
      <c r="CH78" s="187"/>
      <c r="CI78" s="187"/>
      <c r="CJ78" s="187"/>
      <c r="CK78" s="187"/>
      <c r="CL78" s="187"/>
      <c r="CM78" s="187"/>
      <c r="CN78" s="187"/>
      <c r="CO78" s="187"/>
      <c r="CP78" s="187"/>
      <c r="CQ78" s="187"/>
      <c r="CR78" s="187"/>
      <c r="CS78" s="187"/>
      <c r="CT78" s="187"/>
      <c r="CU78" s="187"/>
      <c r="CV78" s="187"/>
      <c r="CW78" s="188"/>
      <c r="CX78" s="189" t="str">
        <f>TEXT(TRUNC(CX70+CX72+CX74,1),"#,###.0")</f>
        <v>.0</v>
      </c>
      <c r="CY78" s="189" t="str">
        <f>TEXT(TRUNC(CY70+CY72+CY74,1),"#,###.0")</f>
        <v>.0</v>
      </c>
      <c r="CZ78" s="189" t="str">
        <f>TEXT(TRUNC(CZ70+CZ72+CZ74,1),"#,###.0")</f>
        <v>20,537.7</v>
      </c>
      <c r="DA78" s="190">
        <f>CX78+CY78+CZ78</f>
        <v>20537.7</v>
      </c>
      <c r="DB78" s="43"/>
      <c r="DC78" s="43"/>
      <c r="DD78" s="43"/>
      <c r="DE78" s="43"/>
      <c r="DF78" s="43"/>
      <c r="DG78" s="43"/>
      <c r="DH78" s="43"/>
      <c r="DI78" s="43"/>
      <c r="DJ78" s="43"/>
      <c r="DK78" s="43"/>
      <c r="DL78" s="43"/>
      <c r="DM78" s="43" t="s">
        <v>3</v>
      </c>
      <c r="DN78" s="43"/>
      <c r="DO78" s="43"/>
      <c r="DP78" s="43"/>
      <c r="DQ78" s="43"/>
      <c r="DR78" s="43"/>
      <c r="DS78" s="43"/>
      <c r="DT78" s="43"/>
      <c r="DU78" s="43"/>
      <c r="DV78" s="43"/>
      <c r="DW78" s="43"/>
      <c r="DX78" s="43"/>
      <c r="DY78" s="43"/>
      <c r="DZ78" s="43"/>
      <c r="EA78" s="43"/>
      <c r="EB78" s="43"/>
      <c r="EC78" s="43"/>
      <c r="ED78" s="43"/>
      <c r="EE78" s="43"/>
      <c r="EF78" s="43"/>
      <c r="EG78" s="43"/>
      <c r="EH78" s="43"/>
      <c r="EI78" s="43"/>
      <c r="EJ78" s="43"/>
      <c r="EK78" s="43"/>
      <c r="EL78" s="43"/>
      <c r="EM78" s="43"/>
      <c r="EN78" s="43"/>
      <c r="EO78" s="43"/>
      <c r="EP78" s="43"/>
      <c r="EQ78" s="43"/>
      <c r="ER78" s="43"/>
      <c r="ES78" s="43"/>
      <c r="ET78" s="43"/>
    </row>
    <row r="79" spans="1:150" ht="18" customHeight="1">
      <c r="A79" s="181"/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  <c r="X79" s="182"/>
      <c r="Y79" s="182"/>
      <c r="Z79" s="182"/>
      <c r="AA79" s="182"/>
      <c r="AB79" s="182"/>
      <c r="AC79" s="182"/>
      <c r="AD79" s="182"/>
      <c r="AE79" s="182"/>
      <c r="AF79" s="182"/>
      <c r="AG79" s="182"/>
      <c r="AH79" s="182"/>
      <c r="AI79" s="182"/>
      <c r="AJ79" s="182"/>
      <c r="AK79" s="182"/>
      <c r="AL79" s="182"/>
      <c r="AM79" s="182"/>
      <c r="AN79" s="182"/>
      <c r="AO79" s="182"/>
      <c r="AP79" s="182"/>
      <c r="AQ79" s="182"/>
      <c r="AR79" s="182"/>
      <c r="AS79" s="182"/>
      <c r="AT79" s="182"/>
      <c r="AU79" s="182"/>
      <c r="AV79" s="182"/>
      <c r="AW79" s="182"/>
      <c r="AX79" s="182"/>
      <c r="AY79" s="182"/>
      <c r="AZ79" s="182"/>
      <c r="BA79" s="182"/>
      <c r="BB79" s="182"/>
      <c r="BC79" s="182"/>
      <c r="BD79" s="182"/>
      <c r="BE79" s="182"/>
      <c r="BF79" s="182"/>
      <c r="BG79" s="182"/>
      <c r="BH79" s="182"/>
      <c r="BI79" s="182"/>
      <c r="BJ79" s="182"/>
      <c r="BK79" s="182"/>
      <c r="BL79" s="182"/>
      <c r="BM79" s="182"/>
      <c r="BN79" s="182"/>
      <c r="BO79" s="182"/>
      <c r="BP79" s="182"/>
      <c r="BQ79" s="182"/>
      <c r="BR79" s="182"/>
      <c r="BS79" s="182"/>
      <c r="BT79" s="182"/>
      <c r="BU79" s="182"/>
      <c r="BV79" s="182"/>
      <c r="BW79" s="182"/>
      <c r="BX79" s="182"/>
      <c r="BY79" s="182"/>
      <c r="BZ79" s="182"/>
      <c r="CA79" s="182"/>
      <c r="CB79" s="182"/>
      <c r="CC79" s="182"/>
      <c r="CD79" s="182"/>
      <c r="CE79" s="182"/>
      <c r="CF79" s="182"/>
      <c r="CG79" s="182"/>
      <c r="CH79" s="182"/>
      <c r="CI79" s="182"/>
      <c r="CJ79" s="182"/>
      <c r="CK79" s="182"/>
      <c r="CL79" s="182"/>
      <c r="CM79" s="182"/>
      <c r="CN79" s="182"/>
      <c r="CO79" s="182"/>
      <c r="CP79" s="182"/>
      <c r="CQ79" s="182"/>
      <c r="CR79" s="182"/>
      <c r="CS79" s="182"/>
      <c r="CT79" s="182"/>
      <c r="CU79" s="182"/>
      <c r="CV79" s="182"/>
      <c r="CW79" s="183"/>
      <c r="CX79" s="184"/>
      <c r="CY79" s="184"/>
      <c r="CZ79" s="184"/>
      <c r="DA79" s="185"/>
      <c r="DB79" s="43"/>
      <c r="DC79" s="43"/>
      <c r="DD79" s="43"/>
      <c r="DE79" s="43"/>
      <c r="DF79" s="43"/>
      <c r="DG79" s="43"/>
      <c r="DH79" s="43"/>
      <c r="DI79" s="43"/>
      <c r="DJ79" s="43"/>
      <c r="DK79" s="43"/>
      <c r="DL79" s="43"/>
      <c r="DM79" s="43"/>
      <c r="DN79" s="43"/>
      <c r="DO79" s="43"/>
      <c r="DP79" s="43"/>
      <c r="DQ79" s="43"/>
      <c r="DR79" s="43"/>
      <c r="DS79" s="43"/>
      <c r="DT79" s="43"/>
      <c r="DU79" s="43"/>
      <c r="DV79" s="43"/>
      <c r="DW79" s="43"/>
      <c r="DX79" s="43"/>
      <c r="DY79" s="43"/>
      <c r="DZ79" s="43"/>
      <c r="EA79" s="43"/>
      <c r="EB79" s="43"/>
      <c r="EC79" s="43"/>
      <c r="ED79" s="43"/>
      <c r="EE79" s="43"/>
      <c r="EF79" s="43"/>
      <c r="EG79" s="43"/>
      <c r="EH79" s="43"/>
      <c r="EI79" s="43"/>
      <c r="EJ79" s="43"/>
      <c r="EK79" s="43"/>
      <c r="EL79" s="43"/>
      <c r="EM79" s="43"/>
      <c r="EN79" s="43"/>
      <c r="EO79" s="43"/>
      <c r="EP79" s="43"/>
      <c r="EQ79" s="43"/>
      <c r="ER79" s="43"/>
      <c r="ES79" s="43"/>
      <c r="ET79" s="43"/>
    </row>
    <row r="80" spans="1:150" ht="18" customHeight="1">
      <c r="A80" s="191" t="s">
        <v>159</v>
      </c>
      <c r="B80" s="192"/>
      <c r="C80" s="192"/>
      <c r="D80" s="192"/>
      <c r="E80" s="192"/>
      <c r="F80" s="192"/>
      <c r="G80" s="192"/>
      <c r="H80" s="192"/>
      <c r="I80" s="192"/>
      <c r="J80" s="192"/>
      <c r="K80" s="192"/>
      <c r="L80" s="192"/>
      <c r="M80" s="192"/>
      <c r="N80" s="192"/>
      <c r="O80" s="192"/>
      <c r="P80" s="192"/>
      <c r="Q80" s="192"/>
      <c r="R80" s="192"/>
      <c r="S80" s="192"/>
      <c r="T80" s="192"/>
      <c r="U80" s="192"/>
      <c r="V80" s="192"/>
      <c r="W80" s="192"/>
      <c r="X80" s="192"/>
      <c r="Y80" s="192"/>
      <c r="Z80" s="192"/>
      <c r="AA80" s="192"/>
      <c r="AB80" s="192"/>
      <c r="AC80" s="192"/>
      <c r="AD80" s="192"/>
      <c r="AE80" s="192"/>
      <c r="AF80" s="192"/>
      <c r="AG80" s="192"/>
      <c r="AH80" s="192"/>
      <c r="AI80" s="192"/>
      <c r="AJ80" s="192"/>
      <c r="AK80" s="192"/>
      <c r="AL80" s="192"/>
      <c r="AM80" s="192"/>
      <c r="AN80" s="192"/>
      <c r="AO80" s="192"/>
      <c r="AP80" s="192"/>
      <c r="AQ80" s="192"/>
      <c r="AR80" s="192"/>
      <c r="AS80" s="192"/>
      <c r="AT80" s="192"/>
      <c r="AU80" s="192"/>
      <c r="AV80" s="192"/>
      <c r="AW80" s="192"/>
      <c r="AX80" s="192"/>
      <c r="AY80" s="192"/>
      <c r="AZ80" s="192"/>
      <c r="BA80" s="192"/>
      <c r="BB80" s="192"/>
      <c r="BC80" s="192"/>
      <c r="BD80" s="192"/>
      <c r="BE80" s="192"/>
      <c r="BF80" s="192"/>
      <c r="BG80" s="192"/>
      <c r="BH80" s="192"/>
      <c r="BI80" s="192"/>
      <c r="BJ80" s="192"/>
      <c r="BK80" s="192"/>
      <c r="BL80" s="192"/>
      <c r="BM80" s="192"/>
      <c r="BN80" s="192"/>
      <c r="BO80" s="192"/>
      <c r="BP80" s="192"/>
      <c r="BQ80" s="192"/>
      <c r="BR80" s="192"/>
      <c r="BS80" s="192"/>
      <c r="BT80" s="192"/>
      <c r="BU80" s="192"/>
      <c r="BV80" s="192"/>
      <c r="BW80" s="192"/>
      <c r="BX80" s="192"/>
      <c r="BY80" s="192"/>
      <c r="BZ80" s="192"/>
      <c r="CA80" s="192"/>
      <c r="CB80" s="192"/>
      <c r="CC80" s="192"/>
      <c r="CD80" s="192"/>
      <c r="CE80" s="192"/>
      <c r="CF80" s="192"/>
      <c r="CG80" s="192"/>
      <c r="CH80" s="192"/>
      <c r="CI80" s="192"/>
      <c r="CJ80" s="192"/>
      <c r="CK80" s="192"/>
      <c r="CL80" s="192"/>
      <c r="CM80" s="192"/>
      <c r="CN80" s="192"/>
      <c r="CO80" s="192"/>
      <c r="CP80" s="192"/>
      <c r="CQ80" s="192"/>
      <c r="CR80" s="192"/>
      <c r="CS80" s="192"/>
      <c r="CT80" s="192"/>
      <c r="CU80" s="192"/>
      <c r="CV80" s="192"/>
      <c r="CW80" s="193"/>
      <c r="CX80" s="194" t="str">
        <f>TEXT(TRUNC(CX78,0),"#,##0")</f>
        <v>0</v>
      </c>
      <c r="CY80" s="194" t="str">
        <f>TEXT(TRUNC(CY78,0),"#,##0")</f>
        <v>0</v>
      </c>
      <c r="CZ80" s="194" t="str">
        <f>TEXT(TRUNC(CZ78,0),"#,##0")</f>
        <v>20,537</v>
      </c>
      <c r="DA80" s="195" t="str">
        <f>TEXT(CX80+CY80+CZ80,"#,##0")</f>
        <v>20,537</v>
      </c>
      <c r="DB80" s="43"/>
      <c r="DC80" s="43"/>
      <c r="DD80" s="43"/>
      <c r="DE80" s="43"/>
      <c r="DF80" s="43"/>
      <c r="DG80" s="43"/>
      <c r="DH80" s="43"/>
      <c r="DI80" s="43"/>
      <c r="DJ80" s="43"/>
      <c r="DK80" s="43"/>
      <c r="DL80" s="43"/>
      <c r="DM80" s="43"/>
      <c r="DN80" s="43"/>
      <c r="DO80" s="43"/>
      <c r="DP80" s="43"/>
      <c r="DQ80" s="43"/>
      <c r="DR80" s="43"/>
      <c r="DS80" s="43"/>
      <c r="DT80" s="43"/>
      <c r="DU80" s="43"/>
      <c r="DV80" s="43"/>
      <c r="DW80" s="43"/>
      <c r="DX80" s="43"/>
      <c r="DY80" s="43"/>
      <c r="DZ80" s="43"/>
      <c r="EA80" s="43"/>
      <c r="EB80" s="43"/>
      <c r="EC80" s="43"/>
      <c r="ED80" s="43"/>
      <c r="EE80" s="43"/>
      <c r="EF80" s="43"/>
      <c r="EG80" s="43"/>
      <c r="EH80" s="43"/>
      <c r="EI80" s="43"/>
      <c r="EJ80" s="43"/>
      <c r="EK80" s="43"/>
      <c r="EL80" s="43"/>
      <c r="EM80" s="43"/>
      <c r="EN80" s="43"/>
      <c r="EO80" s="43"/>
      <c r="EP80" s="43"/>
      <c r="EQ80" s="43"/>
      <c r="ER80" s="43"/>
      <c r="ES80" s="43"/>
      <c r="ET80" s="43"/>
    </row>
    <row r="81" spans="1:150" ht="18" customHeight="1" thickBot="1">
      <c r="A81" s="196"/>
      <c r="B81" s="197"/>
      <c r="C81" s="197"/>
      <c r="D81" s="197"/>
      <c r="E81" s="197"/>
      <c r="F81" s="197"/>
      <c r="G81" s="197"/>
      <c r="H81" s="197"/>
      <c r="I81" s="197"/>
      <c r="J81" s="197"/>
      <c r="K81" s="197"/>
      <c r="L81" s="197"/>
      <c r="M81" s="197"/>
      <c r="N81" s="197"/>
      <c r="O81" s="197"/>
      <c r="P81" s="197"/>
      <c r="Q81" s="197"/>
      <c r="R81" s="197"/>
      <c r="S81" s="197"/>
      <c r="T81" s="197"/>
      <c r="U81" s="197"/>
      <c r="V81" s="197"/>
      <c r="W81" s="197"/>
      <c r="X81" s="197"/>
      <c r="Y81" s="197"/>
      <c r="Z81" s="197"/>
      <c r="AA81" s="197"/>
      <c r="AB81" s="197"/>
      <c r="AC81" s="197"/>
      <c r="AD81" s="197"/>
      <c r="AE81" s="197"/>
      <c r="AF81" s="197"/>
      <c r="AG81" s="197"/>
      <c r="AH81" s="197"/>
      <c r="AI81" s="197"/>
      <c r="AJ81" s="197"/>
      <c r="AK81" s="197"/>
      <c r="AL81" s="197"/>
      <c r="AM81" s="197"/>
      <c r="AN81" s="197"/>
      <c r="AO81" s="197"/>
      <c r="AP81" s="197"/>
      <c r="AQ81" s="197"/>
      <c r="AR81" s="197"/>
      <c r="AS81" s="197"/>
      <c r="AT81" s="197"/>
      <c r="AU81" s="197"/>
      <c r="AV81" s="197"/>
      <c r="AW81" s="197"/>
      <c r="AX81" s="197"/>
      <c r="AY81" s="197"/>
      <c r="AZ81" s="197"/>
      <c r="BA81" s="197"/>
      <c r="BB81" s="197"/>
      <c r="BC81" s="197"/>
      <c r="BD81" s="197"/>
      <c r="BE81" s="197"/>
      <c r="BF81" s="197"/>
      <c r="BG81" s="197"/>
      <c r="BH81" s="197"/>
      <c r="BI81" s="197"/>
      <c r="BJ81" s="197"/>
      <c r="BK81" s="197"/>
      <c r="BL81" s="197"/>
      <c r="BM81" s="197"/>
      <c r="BN81" s="197"/>
      <c r="BO81" s="197"/>
      <c r="BP81" s="197"/>
      <c r="BQ81" s="197"/>
      <c r="BR81" s="197"/>
      <c r="BS81" s="197"/>
      <c r="BT81" s="197"/>
      <c r="BU81" s="197"/>
      <c r="BV81" s="197"/>
      <c r="BW81" s="197"/>
      <c r="BX81" s="197"/>
      <c r="BY81" s="197"/>
      <c r="BZ81" s="197"/>
      <c r="CA81" s="197"/>
      <c r="CB81" s="197"/>
      <c r="CC81" s="197"/>
      <c r="CD81" s="197"/>
      <c r="CE81" s="197"/>
      <c r="CF81" s="197"/>
      <c r="CG81" s="197"/>
      <c r="CH81" s="197"/>
      <c r="CI81" s="197"/>
      <c r="CJ81" s="197"/>
      <c r="CK81" s="197"/>
      <c r="CL81" s="197"/>
      <c r="CM81" s="197"/>
      <c r="CN81" s="197"/>
      <c r="CO81" s="197"/>
      <c r="CP81" s="197"/>
      <c r="CQ81" s="197"/>
      <c r="CR81" s="197"/>
      <c r="CS81" s="197"/>
      <c r="CT81" s="197"/>
      <c r="CU81" s="197"/>
      <c r="CV81" s="197"/>
      <c r="CW81" s="198"/>
      <c r="CX81" s="199"/>
      <c r="CY81" s="199"/>
      <c r="CZ81" s="199"/>
      <c r="DA81" s="200"/>
      <c r="DB81" s="43"/>
      <c r="DC81" s="43"/>
      <c r="DD81" s="43"/>
      <c r="DE81" s="43"/>
      <c r="DF81" s="43"/>
      <c r="DG81" s="43"/>
      <c r="DH81" s="43"/>
      <c r="DI81" s="43"/>
      <c r="DJ81" s="43"/>
      <c r="DK81" s="43"/>
      <c r="DL81" s="43"/>
      <c r="DM81" s="43"/>
      <c r="DN81" s="43"/>
      <c r="DO81" s="43"/>
      <c r="DP81" s="43"/>
      <c r="DQ81" s="43"/>
      <c r="DR81" s="43"/>
      <c r="DS81" s="43"/>
      <c r="DT81" s="43"/>
      <c r="DU81" s="43"/>
      <c r="DV81" s="43"/>
      <c r="DW81" s="43"/>
      <c r="DX81" s="43"/>
      <c r="DY81" s="43"/>
      <c r="DZ81" s="43"/>
      <c r="EA81" s="43"/>
      <c r="EB81" s="43"/>
      <c r="EC81" s="43"/>
      <c r="ED81" s="43"/>
      <c r="EE81" s="43"/>
      <c r="EF81" s="43"/>
      <c r="EG81" s="43"/>
      <c r="EH81" s="43"/>
      <c r="EI81" s="43"/>
      <c r="EJ81" s="43"/>
      <c r="EK81" s="43"/>
      <c r="EL81" s="43"/>
      <c r="EM81" s="43"/>
      <c r="EN81" s="43"/>
      <c r="EO81" s="43"/>
      <c r="EP81" s="43"/>
      <c r="EQ81" s="43"/>
      <c r="ER81" s="43"/>
      <c r="ES81" s="43"/>
      <c r="ET81" s="43"/>
    </row>
  </sheetData>
  <mergeCells count="6">
    <mergeCell ref="A1:DA1"/>
    <mergeCell ref="A3:CW4"/>
    <mergeCell ref="DA3:DA4"/>
    <mergeCell ref="CX3:CX4"/>
    <mergeCell ref="CY3:CY4"/>
    <mergeCell ref="CZ3:CZ4"/>
  </mergeCells>
  <phoneticPr fontId="4" type="noConversion"/>
  <conditionalFormatting sqref="A5:A14255">
    <cfRule type="expression" dxfId="0" priority="5" stopIfTrue="1">
      <formula>AND($A5&lt;&gt;"",COUNTIF(내역서,LEFT($A5,9)))</formula>
    </cfRule>
  </conditionalFormatting>
  <printOptions horizontalCentered="1"/>
  <pageMargins left="0.39370078740157483" right="0.39370078740157483" top="0.59055118110236227" bottom="0.39370078740157483" header="0.59055118110236227" footer="0.55118110236220474"/>
  <pageSetup paperSize="9" scale="55" fitToHeight="0" orientation="portrait" r:id="rId1"/>
  <headerFooter alignWithMargins="0"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DW31"/>
  <sheetViews>
    <sheetView showGridLines="0" view="pageBreakPreview" zoomScaleNormal="100" zoomScaleSheetLayoutView="100" workbookViewId="0">
      <pane ySplit="4" topLeftCell="A5" activePane="bottomLeft" state="frozen"/>
      <selection activeCell="B8" sqref="B8:D8"/>
      <selection pane="bottomLeft" activeCell="A3" sqref="A3:A4"/>
    </sheetView>
  </sheetViews>
  <sheetFormatPr defaultColWidth="8.85546875" defaultRowHeight="18" customHeight="1"/>
  <cols>
    <col min="1" max="1" width="29.7109375" style="44" customWidth="1"/>
    <col min="2" max="2" width="21.85546875" style="44" customWidth="1"/>
    <col min="3" max="3" width="7.85546875" style="44" customWidth="1"/>
    <col min="4" max="4" width="6.28515625" style="44" customWidth="1"/>
    <col min="5" max="8" width="15.5703125" style="44" customWidth="1"/>
    <col min="9" max="9" width="17" style="44" customWidth="1"/>
    <col min="10" max="10" width="9.140625" style="44" customWidth="1"/>
    <col min="11" max="11" width="11.28515625" style="44" bestFit="1" customWidth="1"/>
    <col min="12" max="12" width="9.140625" style="44" customWidth="1"/>
    <col min="13" max="13" width="11.28515625" style="44" bestFit="1" customWidth="1"/>
    <col min="14" max="113" width="9.140625" style="44" customWidth="1"/>
    <col min="114" max="114" width="5.7109375" style="44" customWidth="1"/>
    <col min="115" max="116" width="9.140625" style="44" hidden="1" customWidth="1"/>
    <col min="117" max="118" width="0" style="44" hidden="1" customWidth="1"/>
    <col min="119" max="120" width="9.140625" style="44" hidden="1" customWidth="1"/>
    <col min="121" max="16384" width="8.85546875" style="44"/>
  </cols>
  <sheetData>
    <row r="1" spans="1:127" ht="26.1" customHeight="1">
      <c r="A1" s="539" t="s">
        <v>256</v>
      </c>
      <c r="B1" s="539"/>
      <c r="C1" s="539"/>
      <c r="D1" s="539"/>
      <c r="E1" s="539"/>
      <c r="F1" s="539"/>
      <c r="G1" s="539"/>
      <c r="H1" s="539"/>
      <c r="I1" s="539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  <c r="DN1" s="43"/>
      <c r="DO1" s="43">
        <v>5</v>
      </c>
      <c r="DP1" s="43"/>
      <c r="DQ1" s="43"/>
      <c r="DR1" s="43"/>
      <c r="DS1" s="43"/>
      <c r="DT1" s="43"/>
      <c r="DU1" s="43"/>
      <c r="DV1" s="43"/>
      <c r="DW1" s="43"/>
    </row>
    <row r="2" spans="1:127" ht="18" customHeight="1" thickBo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 t="s">
        <v>218</v>
      </c>
      <c r="DP2" s="43"/>
      <c r="DQ2" s="43"/>
      <c r="DR2" s="43"/>
      <c r="DS2" s="43"/>
      <c r="DT2" s="43"/>
      <c r="DU2" s="43"/>
      <c r="DV2" s="43"/>
      <c r="DW2" s="43"/>
    </row>
    <row r="3" spans="1:127" ht="18" customHeight="1" thickBot="1">
      <c r="A3" s="547" t="s">
        <v>42</v>
      </c>
      <c r="B3" s="550" t="s">
        <v>265</v>
      </c>
      <c r="C3" s="550" t="s">
        <v>151</v>
      </c>
      <c r="D3" s="550" t="s">
        <v>272</v>
      </c>
      <c r="E3" s="550" t="s">
        <v>72</v>
      </c>
      <c r="F3" s="550" t="s">
        <v>197</v>
      </c>
      <c r="G3" s="550" t="s">
        <v>206</v>
      </c>
      <c r="H3" s="550" t="s">
        <v>96</v>
      </c>
      <c r="I3" s="549" t="s">
        <v>120</v>
      </c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3"/>
      <c r="DN3" s="43"/>
      <c r="DO3" s="43">
        <v>70</v>
      </c>
      <c r="DP3" s="43"/>
      <c r="DQ3" s="43"/>
      <c r="DR3" s="43"/>
      <c r="DS3" s="43"/>
      <c r="DT3" s="43"/>
      <c r="DU3" s="43"/>
      <c r="DV3" s="43"/>
      <c r="DW3" s="43"/>
    </row>
    <row r="4" spans="1:127" ht="18" customHeight="1" thickBot="1">
      <c r="A4" s="547"/>
      <c r="B4" s="550"/>
      <c r="C4" s="550"/>
      <c r="D4" s="550"/>
      <c r="E4" s="550"/>
      <c r="F4" s="550"/>
      <c r="G4" s="550"/>
      <c r="H4" s="550"/>
      <c r="I4" s="549"/>
      <c r="J4" s="43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 t="s">
        <v>228</v>
      </c>
      <c r="DP4" s="43"/>
      <c r="DQ4" s="43"/>
      <c r="DR4" s="43"/>
      <c r="DS4" s="43"/>
      <c r="DT4" s="43"/>
      <c r="DU4" s="43"/>
      <c r="DV4" s="43"/>
      <c r="DW4" s="43"/>
    </row>
    <row r="5" spans="1:127" ht="18" customHeight="1">
      <c r="A5" s="145" t="s">
        <v>412</v>
      </c>
      <c r="B5" s="78" t="s">
        <v>1565</v>
      </c>
      <c r="C5" s="170">
        <v>1</v>
      </c>
      <c r="D5" s="78" t="s">
        <v>138</v>
      </c>
      <c r="E5" s="79">
        <f>건설기계!F10</f>
        <v>36870</v>
      </c>
      <c r="F5" s="79">
        <f>건설기계!H10</f>
        <v>59025</v>
      </c>
      <c r="G5" s="79">
        <f>건설기계!J10</f>
        <v>20659</v>
      </c>
      <c r="H5" s="79">
        <f>E5+F5+G5</f>
        <v>116554</v>
      </c>
      <c r="I5" s="80"/>
      <c r="J5" s="43"/>
      <c r="K5" s="43"/>
      <c r="L5" s="123"/>
      <c r="M5" s="171"/>
      <c r="N5" s="43"/>
      <c r="O5" s="123"/>
      <c r="P5" s="172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 t="s">
        <v>225</v>
      </c>
      <c r="DN5" s="43"/>
      <c r="DO5" s="43"/>
      <c r="DP5" s="43"/>
      <c r="DQ5" s="43"/>
      <c r="DR5" s="43"/>
      <c r="DS5" s="43"/>
      <c r="DT5" s="43"/>
      <c r="DU5" s="43"/>
      <c r="DV5" s="43"/>
      <c r="DW5" s="43"/>
    </row>
    <row r="6" spans="1:127" ht="18" customHeight="1">
      <c r="A6" s="145" t="s">
        <v>617</v>
      </c>
      <c r="B6" s="78" t="s">
        <v>77</v>
      </c>
      <c r="C6" s="170">
        <v>1</v>
      </c>
      <c r="D6" s="78" t="s">
        <v>138</v>
      </c>
      <c r="E6" s="79">
        <f>건설기계!F17</f>
        <v>10283</v>
      </c>
      <c r="F6" s="79">
        <f>건설기계!H17</f>
        <v>50008</v>
      </c>
      <c r="G6" s="79">
        <f>건설기계!J17</f>
        <v>36594</v>
      </c>
      <c r="H6" s="79">
        <f t="shared" ref="H6:H18" si="0">E6+F6+G6</f>
        <v>96885</v>
      </c>
      <c r="I6" s="80"/>
      <c r="J6" s="43"/>
      <c r="K6" s="43"/>
      <c r="L6" s="123"/>
      <c r="M6" s="171"/>
      <c r="N6" s="43"/>
      <c r="O6" s="123"/>
      <c r="P6" s="172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</row>
    <row r="7" spans="1:127" ht="18" customHeight="1">
      <c r="A7" s="145"/>
      <c r="B7" s="78"/>
      <c r="C7" s="170"/>
      <c r="D7" s="78"/>
      <c r="E7" s="79"/>
      <c r="F7" s="79"/>
      <c r="G7" s="79"/>
      <c r="H7" s="79">
        <f t="shared" si="0"/>
        <v>0</v>
      </c>
      <c r="I7" s="80"/>
      <c r="J7" s="43"/>
      <c r="K7" s="43"/>
      <c r="L7" s="123"/>
      <c r="M7" s="171"/>
      <c r="N7" s="43"/>
      <c r="O7" s="123"/>
      <c r="P7" s="172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 t="s">
        <v>148</v>
      </c>
      <c r="DN7" s="43"/>
      <c r="DO7" s="43"/>
      <c r="DP7" s="43"/>
      <c r="DQ7" s="43"/>
      <c r="DR7" s="43"/>
      <c r="DS7" s="43"/>
      <c r="DT7" s="43"/>
      <c r="DU7" s="43"/>
      <c r="DV7" s="43"/>
      <c r="DW7" s="43"/>
    </row>
    <row r="8" spans="1:127" ht="18" customHeight="1">
      <c r="A8" s="145"/>
      <c r="B8" s="78"/>
      <c r="C8" s="170"/>
      <c r="D8" s="78"/>
      <c r="E8" s="79"/>
      <c r="F8" s="79"/>
      <c r="G8" s="79"/>
      <c r="H8" s="79">
        <f t="shared" si="0"/>
        <v>0</v>
      </c>
      <c r="I8" s="80"/>
      <c r="J8" s="43"/>
      <c r="K8" s="43"/>
      <c r="L8" s="123"/>
      <c r="M8" s="171"/>
      <c r="N8" s="43"/>
      <c r="O8" s="123"/>
      <c r="P8" s="172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 t="s">
        <v>148</v>
      </c>
      <c r="DN8" s="43"/>
      <c r="DO8" s="43"/>
      <c r="DP8" s="43"/>
      <c r="DQ8" s="43"/>
      <c r="DR8" s="43"/>
      <c r="DS8" s="43"/>
      <c r="DT8" s="43"/>
      <c r="DU8" s="43"/>
      <c r="DV8" s="43"/>
      <c r="DW8" s="43"/>
    </row>
    <row r="9" spans="1:127" ht="18" customHeight="1">
      <c r="A9" s="145"/>
      <c r="B9" s="78"/>
      <c r="C9" s="170"/>
      <c r="D9" s="78"/>
      <c r="E9" s="79"/>
      <c r="F9" s="79"/>
      <c r="G9" s="79"/>
      <c r="H9" s="79">
        <f t="shared" si="0"/>
        <v>0</v>
      </c>
      <c r="I9" s="80"/>
      <c r="J9" s="43"/>
      <c r="K9" s="43"/>
      <c r="L9" s="123"/>
      <c r="M9" s="171"/>
      <c r="N9" s="43"/>
      <c r="O9" s="123"/>
      <c r="P9" s="172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 t="s">
        <v>276</v>
      </c>
      <c r="DN9" s="43"/>
      <c r="DO9" s="43"/>
      <c r="DP9" s="43"/>
      <c r="DQ9" s="43"/>
      <c r="DR9" s="43"/>
      <c r="DS9" s="43"/>
      <c r="DT9" s="43"/>
      <c r="DU9" s="43"/>
      <c r="DV9" s="43"/>
      <c r="DW9" s="43"/>
    </row>
    <row r="10" spans="1:127" ht="18" customHeight="1">
      <c r="A10" s="145"/>
      <c r="B10" s="78"/>
      <c r="C10" s="170"/>
      <c r="D10" s="78"/>
      <c r="E10" s="79"/>
      <c r="F10" s="79"/>
      <c r="G10" s="79"/>
      <c r="H10" s="79">
        <f t="shared" si="0"/>
        <v>0</v>
      </c>
      <c r="I10" s="80"/>
      <c r="J10" s="43"/>
      <c r="K10" s="43"/>
      <c r="L10" s="123"/>
      <c r="M10" s="171"/>
      <c r="N10" s="43"/>
      <c r="O10" s="123"/>
      <c r="P10" s="172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/>
      <c r="DL10" s="43"/>
      <c r="DM10" s="43" t="s">
        <v>276</v>
      </c>
      <c r="DN10" s="43"/>
      <c r="DO10" s="43"/>
      <c r="DP10" s="43"/>
      <c r="DQ10" s="43"/>
      <c r="DR10" s="43"/>
      <c r="DS10" s="43"/>
      <c r="DT10" s="43"/>
      <c r="DU10" s="43"/>
      <c r="DV10" s="43"/>
      <c r="DW10" s="43"/>
    </row>
    <row r="11" spans="1:127" ht="18" customHeight="1">
      <c r="A11" s="145"/>
      <c r="B11" s="78"/>
      <c r="C11" s="170"/>
      <c r="D11" s="78"/>
      <c r="E11" s="79"/>
      <c r="F11" s="79"/>
      <c r="G11" s="79"/>
      <c r="H11" s="79">
        <f t="shared" si="0"/>
        <v>0</v>
      </c>
      <c r="I11" s="80"/>
      <c r="J11" s="43"/>
      <c r="K11" s="43"/>
      <c r="L11" s="123"/>
      <c r="M11" s="171"/>
      <c r="N11" s="43"/>
      <c r="O11" s="123"/>
      <c r="P11" s="172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/>
      <c r="DL11" s="43"/>
      <c r="DM11" s="43" t="s">
        <v>126</v>
      </c>
      <c r="DN11" s="43"/>
      <c r="DO11" s="43"/>
      <c r="DP11" s="43"/>
      <c r="DQ11" s="43"/>
      <c r="DR11" s="43"/>
      <c r="DS11" s="43"/>
      <c r="DT11" s="43"/>
      <c r="DU11" s="43"/>
      <c r="DV11" s="43"/>
      <c r="DW11" s="43"/>
    </row>
    <row r="12" spans="1:127" ht="18" customHeight="1">
      <c r="A12" s="145"/>
      <c r="B12" s="78"/>
      <c r="C12" s="170"/>
      <c r="D12" s="78"/>
      <c r="E12" s="79"/>
      <c r="F12" s="79"/>
      <c r="G12" s="79"/>
      <c r="H12" s="79">
        <f t="shared" si="0"/>
        <v>0</v>
      </c>
      <c r="I12" s="80"/>
      <c r="J12" s="43"/>
      <c r="K12" s="43"/>
      <c r="L12" s="123"/>
      <c r="M12" s="171"/>
      <c r="N12" s="43"/>
      <c r="O12" s="123"/>
      <c r="P12" s="172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 t="s">
        <v>237</v>
      </c>
      <c r="DN12" s="43"/>
      <c r="DO12" s="43"/>
      <c r="DP12" s="43"/>
      <c r="DQ12" s="43"/>
      <c r="DR12" s="43"/>
      <c r="DS12" s="43"/>
      <c r="DT12" s="43"/>
      <c r="DU12" s="43"/>
      <c r="DV12" s="43"/>
      <c r="DW12" s="43"/>
    </row>
    <row r="13" spans="1:127" ht="18" customHeight="1">
      <c r="A13" s="145"/>
      <c r="B13" s="78"/>
      <c r="C13" s="170"/>
      <c r="D13" s="78"/>
      <c r="E13" s="79"/>
      <c r="F13" s="79"/>
      <c r="G13" s="79"/>
      <c r="H13" s="79">
        <f t="shared" si="0"/>
        <v>0</v>
      </c>
      <c r="I13" s="80"/>
      <c r="J13" s="43"/>
      <c r="K13" s="43"/>
      <c r="L13" s="123"/>
      <c r="M13" s="171"/>
      <c r="N13" s="43"/>
      <c r="O13" s="123"/>
      <c r="P13" s="172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 t="s">
        <v>237</v>
      </c>
      <c r="DN13" s="43"/>
      <c r="DO13" s="43"/>
      <c r="DP13" s="43"/>
      <c r="DQ13" s="43"/>
      <c r="DR13" s="43"/>
      <c r="DS13" s="43"/>
      <c r="DT13" s="43"/>
      <c r="DU13" s="43"/>
      <c r="DV13" s="43"/>
      <c r="DW13" s="43"/>
    </row>
    <row r="14" spans="1:127" ht="18" customHeight="1">
      <c r="A14" s="145"/>
      <c r="B14" s="78"/>
      <c r="C14" s="170"/>
      <c r="D14" s="78"/>
      <c r="E14" s="79"/>
      <c r="F14" s="79"/>
      <c r="G14" s="79"/>
      <c r="H14" s="79">
        <f t="shared" si="0"/>
        <v>0</v>
      </c>
      <c r="I14" s="80"/>
      <c r="J14" s="43"/>
      <c r="K14" s="43"/>
      <c r="L14" s="123"/>
      <c r="M14" s="171"/>
      <c r="N14" s="43"/>
      <c r="O14" s="123"/>
      <c r="P14" s="172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 t="s">
        <v>212</v>
      </c>
      <c r="DN14" s="43"/>
      <c r="DO14" s="43"/>
      <c r="DP14" s="43"/>
      <c r="DQ14" s="43"/>
      <c r="DR14" s="43"/>
      <c r="DS14" s="43"/>
      <c r="DT14" s="43"/>
      <c r="DU14" s="43"/>
      <c r="DV14" s="43"/>
      <c r="DW14" s="43"/>
    </row>
    <row r="15" spans="1:127" ht="18" customHeight="1">
      <c r="A15" s="145"/>
      <c r="B15" s="78"/>
      <c r="C15" s="170"/>
      <c r="D15" s="78"/>
      <c r="E15" s="79"/>
      <c r="F15" s="79"/>
      <c r="G15" s="79"/>
      <c r="H15" s="79">
        <f t="shared" si="0"/>
        <v>0</v>
      </c>
      <c r="I15" s="80"/>
      <c r="J15" s="43"/>
      <c r="K15" s="43"/>
      <c r="L15" s="123"/>
      <c r="M15" s="171"/>
      <c r="N15" s="43"/>
      <c r="O15" s="123"/>
      <c r="P15" s="172"/>
      <c r="Q15" s="43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/>
      <c r="DL15" s="43"/>
      <c r="DM15" s="43" t="s">
        <v>178</v>
      </c>
      <c r="DN15" s="43"/>
      <c r="DO15" s="43"/>
      <c r="DP15" s="43"/>
      <c r="DQ15" s="43"/>
      <c r="DR15" s="43"/>
      <c r="DS15" s="43"/>
      <c r="DT15" s="43"/>
      <c r="DU15" s="43"/>
      <c r="DV15" s="43"/>
      <c r="DW15" s="43"/>
    </row>
    <row r="16" spans="1:127" ht="18" customHeight="1">
      <c r="A16" s="145"/>
      <c r="B16" s="78"/>
      <c r="C16" s="170"/>
      <c r="D16" s="78"/>
      <c r="E16" s="79"/>
      <c r="F16" s="79"/>
      <c r="G16" s="79"/>
      <c r="H16" s="79">
        <f t="shared" si="0"/>
        <v>0</v>
      </c>
      <c r="I16" s="80"/>
      <c r="J16" s="43"/>
      <c r="K16" s="43"/>
      <c r="L16" s="123"/>
      <c r="M16" s="171"/>
      <c r="N16" s="43"/>
      <c r="O16" s="123"/>
      <c r="P16" s="172"/>
      <c r="Q16" s="43"/>
      <c r="R16" s="43"/>
      <c r="S16" s="43"/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/>
      <c r="DL16" s="43"/>
      <c r="DM16" s="43" t="s">
        <v>130</v>
      </c>
      <c r="DN16" s="43"/>
      <c r="DO16" s="43"/>
      <c r="DP16" s="43"/>
      <c r="DQ16" s="43"/>
      <c r="DR16" s="43"/>
      <c r="DS16" s="43"/>
      <c r="DT16" s="43"/>
      <c r="DU16" s="43"/>
      <c r="DV16" s="43"/>
      <c r="DW16" s="43"/>
    </row>
    <row r="17" spans="1:127" ht="18" customHeight="1">
      <c r="A17" s="145"/>
      <c r="B17" s="78"/>
      <c r="C17" s="170"/>
      <c r="D17" s="78"/>
      <c r="E17" s="79"/>
      <c r="F17" s="79"/>
      <c r="G17" s="79"/>
      <c r="H17" s="79">
        <f t="shared" si="0"/>
        <v>0</v>
      </c>
      <c r="I17" s="80"/>
      <c r="J17" s="43"/>
      <c r="K17" s="43"/>
      <c r="L17" s="123"/>
      <c r="M17" s="171"/>
      <c r="N17" s="43"/>
      <c r="O17" s="123"/>
      <c r="P17" s="172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/>
      <c r="DL17" s="43"/>
      <c r="DM17" s="43" t="s">
        <v>94</v>
      </c>
      <c r="DN17" s="43"/>
      <c r="DO17" s="43"/>
      <c r="DP17" s="43"/>
      <c r="DQ17" s="43"/>
      <c r="DR17" s="43"/>
      <c r="DS17" s="43"/>
      <c r="DT17" s="43"/>
      <c r="DU17" s="43"/>
      <c r="DV17" s="43"/>
      <c r="DW17" s="43"/>
    </row>
    <row r="18" spans="1:127" ht="18" customHeight="1">
      <c r="A18" s="145"/>
      <c r="B18" s="78"/>
      <c r="C18" s="170"/>
      <c r="D18" s="78"/>
      <c r="E18" s="79"/>
      <c r="F18" s="79"/>
      <c r="G18" s="79"/>
      <c r="H18" s="79">
        <f t="shared" si="0"/>
        <v>0</v>
      </c>
      <c r="I18" s="80"/>
      <c r="J18" s="43"/>
      <c r="K18" s="43"/>
      <c r="L18" s="123"/>
      <c r="M18" s="171"/>
      <c r="N18" s="43"/>
      <c r="O18" s="123"/>
      <c r="P18" s="172"/>
      <c r="Q18" s="43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 t="s">
        <v>132</v>
      </c>
      <c r="DN18" s="43"/>
      <c r="DO18" s="43"/>
      <c r="DP18" s="43"/>
      <c r="DQ18" s="43"/>
      <c r="DR18" s="43"/>
      <c r="DS18" s="43"/>
      <c r="DT18" s="43"/>
      <c r="DU18" s="43"/>
      <c r="DV18" s="43"/>
      <c r="DW18" s="43"/>
    </row>
    <row r="19" spans="1:127" ht="18" customHeight="1">
      <c r="A19" s="145"/>
      <c r="B19" s="78"/>
      <c r="C19" s="170"/>
      <c r="D19" s="78"/>
      <c r="E19" s="79"/>
      <c r="F19" s="79"/>
      <c r="G19" s="79"/>
      <c r="H19" s="79">
        <f t="shared" ref="H19:H31" si="1">E19+F19+G19</f>
        <v>0</v>
      </c>
      <c r="I19" s="80"/>
      <c r="J19" s="43"/>
      <c r="K19" s="43"/>
      <c r="L19" s="123"/>
      <c r="M19" s="171"/>
      <c r="N19" s="43"/>
      <c r="O19" s="123"/>
      <c r="P19" s="172"/>
      <c r="Q19" s="43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 t="s">
        <v>62</v>
      </c>
      <c r="DN19" s="43"/>
      <c r="DO19" s="43"/>
      <c r="DP19" s="43"/>
      <c r="DQ19" s="43"/>
      <c r="DR19" s="43"/>
      <c r="DS19" s="43"/>
      <c r="DT19" s="43"/>
      <c r="DU19" s="43"/>
      <c r="DV19" s="43"/>
      <c r="DW19" s="43"/>
    </row>
    <row r="20" spans="1:127" ht="18" customHeight="1">
      <c r="A20" s="145"/>
      <c r="B20" s="78"/>
      <c r="C20" s="170"/>
      <c r="D20" s="78"/>
      <c r="E20" s="79"/>
      <c r="F20" s="79"/>
      <c r="G20" s="79"/>
      <c r="H20" s="79">
        <f t="shared" si="1"/>
        <v>0</v>
      </c>
      <c r="I20" s="80"/>
      <c r="J20" s="43"/>
      <c r="K20" s="43"/>
      <c r="L20" s="123"/>
      <c r="M20" s="171"/>
      <c r="N20" s="43"/>
      <c r="O20" s="123"/>
      <c r="P20" s="172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 t="s">
        <v>56</v>
      </c>
      <c r="DN20" s="43"/>
      <c r="DO20" s="43"/>
      <c r="DP20" s="43"/>
      <c r="DQ20" s="43"/>
      <c r="DR20" s="43"/>
      <c r="DS20" s="43"/>
      <c r="DT20" s="43"/>
      <c r="DU20" s="43"/>
      <c r="DV20" s="43"/>
      <c r="DW20" s="43"/>
    </row>
    <row r="21" spans="1:127" ht="18" customHeight="1">
      <c r="A21" s="145"/>
      <c r="B21" s="78"/>
      <c r="C21" s="170"/>
      <c r="D21" s="78"/>
      <c r="E21" s="79"/>
      <c r="F21" s="79"/>
      <c r="G21" s="79"/>
      <c r="H21" s="79">
        <f t="shared" si="1"/>
        <v>0</v>
      </c>
      <c r="I21" s="80"/>
      <c r="J21" s="43"/>
      <c r="K21" s="43"/>
      <c r="L21" s="123"/>
      <c r="M21" s="171"/>
      <c r="N21" s="43"/>
      <c r="O21" s="123"/>
      <c r="P21" s="172"/>
      <c r="Q21" s="43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 t="s">
        <v>27</v>
      </c>
      <c r="DN21" s="43"/>
      <c r="DO21" s="43"/>
      <c r="DP21" s="43"/>
      <c r="DQ21" s="43"/>
      <c r="DR21" s="43"/>
      <c r="DS21" s="43"/>
      <c r="DT21" s="43"/>
      <c r="DU21" s="43"/>
      <c r="DV21" s="43"/>
      <c r="DW21" s="43"/>
    </row>
    <row r="22" spans="1:127" ht="18" customHeight="1">
      <c r="A22" s="145"/>
      <c r="B22" s="78"/>
      <c r="C22" s="170"/>
      <c r="D22" s="78"/>
      <c r="E22" s="79"/>
      <c r="F22" s="79"/>
      <c r="G22" s="79"/>
      <c r="H22" s="79">
        <f t="shared" si="1"/>
        <v>0</v>
      </c>
      <c r="I22" s="80"/>
      <c r="J22" s="43"/>
      <c r="K22" s="43"/>
      <c r="L22" s="123"/>
      <c r="M22" s="171"/>
      <c r="N22" s="43"/>
      <c r="O22" s="123"/>
      <c r="P22" s="172"/>
      <c r="Q22" s="43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 t="s">
        <v>236</v>
      </c>
      <c r="DN22" s="43"/>
      <c r="DO22" s="43"/>
      <c r="DP22" s="43"/>
      <c r="DQ22" s="43"/>
      <c r="DR22" s="43"/>
      <c r="DS22" s="43"/>
      <c r="DT22" s="43"/>
      <c r="DU22" s="43"/>
      <c r="DV22" s="43"/>
      <c r="DW22" s="43"/>
    </row>
    <row r="23" spans="1:127" ht="18" customHeight="1">
      <c r="A23" s="145"/>
      <c r="B23" s="78"/>
      <c r="C23" s="170"/>
      <c r="D23" s="78"/>
      <c r="E23" s="79"/>
      <c r="F23" s="79"/>
      <c r="G23" s="79"/>
      <c r="H23" s="79">
        <f t="shared" si="1"/>
        <v>0</v>
      </c>
      <c r="I23" s="80"/>
      <c r="J23" s="43"/>
      <c r="K23" s="43"/>
      <c r="L23" s="123"/>
      <c r="M23" s="171"/>
      <c r="N23" s="43"/>
      <c r="O23" s="123"/>
      <c r="P23" s="172"/>
      <c r="Q23" s="43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 t="s">
        <v>58</v>
      </c>
      <c r="DN23" s="43"/>
      <c r="DO23" s="43"/>
      <c r="DP23" s="43"/>
      <c r="DQ23" s="43"/>
      <c r="DR23" s="43"/>
      <c r="DS23" s="43"/>
      <c r="DT23" s="43"/>
      <c r="DU23" s="43"/>
      <c r="DV23" s="43"/>
      <c r="DW23" s="43"/>
    </row>
    <row r="24" spans="1:127" ht="18" customHeight="1">
      <c r="A24" s="145"/>
      <c r="B24" s="78"/>
      <c r="C24" s="170"/>
      <c r="D24" s="78"/>
      <c r="E24" s="79"/>
      <c r="F24" s="79"/>
      <c r="G24" s="79"/>
      <c r="H24" s="79">
        <f t="shared" si="1"/>
        <v>0</v>
      </c>
      <c r="I24" s="80"/>
      <c r="J24" s="43"/>
      <c r="K24" s="43"/>
      <c r="L24" s="123"/>
      <c r="M24" s="171"/>
      <c r="N24" s="43"/>
      <c r="O24" s="123"/>
      <c r="P24" s="172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 t="s">
        <v>252</v>
      </c>
      <c r="DN24" s="43"/>
      <c r="DO24" s="43"/>
      <c r="DP24" s="43"/>
      <c r="DQ24" s="43"/>
      <c r="DR24" s="43"/>
      <c r="DS24" s="43"/>
      <c r="DT24" s="43"/>
      <c r="DU24" s="43"/>
      <c r="DV24" s="43"/>
      <c r="DW24" s="43"/>
    </row>
    <row r="25" spans="1:127" ht="18" customHeight="1">
      <c r="A25" s="145"/>
      <c r="B25" s="78"/>
      <c r="C25" s="170"/>
      <c r="D25" s="78"/>
      <c r="E25" s="79"/>
      <c r="F25" s="79"/>
      <c r="G25" s="79"/>
      <c r="H25" s="79">
        <f t="shared" si="1"/>
        <v>0</v>
      </c>
      <c r="I25" s="80"/>
      <c r="J25" s="43"/>
      <c r="K25" s="43"/>
      <c r="L25" s="123"/>
      <c r="M25" s="171"/>
      <c r="N25" s="43"/>
      <c r="O25" s="123"/>
      <c r="P25" s="172"/>
      <c r="Q25" s="43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 t="s">
        <v>50</v>
      </c>
      <c r="DN25" s="43"/>
      <c r="DO25" s="43"/>
      <c r="DP25" s="43"/>
      <c r="DQ25" s="43"/>
      <c r="DR25" s="43"/>
      <c r="DS25" s="43"/>
      <c r="DT25" s="43"/>
      <c r="DU25" s="43"/>
      <c r="DV25" s="43"/>
      <c r="DW25" s="43"/>
    </row>
    <row r="26" spans="1:127" ht="18" customHeight="1">
      <c r="A26" s="145"/>
      <c r="B26" s="78"/>
      <c r="C26" s="170"/>
      <c r="D26" s="78"/>
      <c r="E26" s="79"/>
      <c r="F26" s="79"/>
      <c r="G26" s="79"/>
      <c r="H26" s="79">
        <f t="shared" si="1"/>
        <v>0</v>
      </c>
      <c r="I26" s="80"/>
      <c r="J26" s="43"/>
      <c r="K26" s="43"/>
      <c r="L26" s="123"/>
      <c r="M26" s="171"/>
      <c r="N26" s="43"/>
      <c r="O26" s="123"/>
      <c r="P26" s="172"/>
      <c r="Q26" s="43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 t="s">
        <v>48</v>
      </c>
      <c r="DN26" s="43"/>
      <c r="DO26" s="43"/>
      <c r="DP26" s="43"/>
      <c r="DQ26" s="43"/>
      <c r="DR26" s="43"/>
      <c r="DS26" s="43"/>
      <c r="DT26" s="43"/>
      <c r="DU26" s="43"/>
      <c r="DV26" s="43"/>
      <c r="DW26" s="43"/>
    </row>
    <row r="27" spans="1:127" ht="18" customHeight="1">
      <c r="A27" s="145"/>
      <c r="B27" s="78"/>
      <c r="C27" s="170"/>
      <c r="D27" s="78"/>
      <c r="E27" s="79"/>
      <c r="F27" s="79"/>
      <c r="G27" s="79"/>
      <c r="H27" s="79">
        <f t="shared" si="1"/>
        <v>0</v>
      </c>
      <c r="I27" s="80"/>
      <c r="J27" s="43"/>
      <c r="K27" s="43"/>
      <c r="L27" s="123"/>
      <c r="M27" s="171"/>
      <c r="N27" s="43"/>
      <c r="O27" s="123"/>
      <c r="P27" s="172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3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3"/>
      <c r="DB27" s="43"/>
      <c r="DC27" s="43"/>
      <c r="DD27" s="43"/>
      <c r="DE27" s="43"/>
      <c r="DF27" s="43"/>
      <c r="DG27" s="43"/>
      <c r="DH27" s="43"/>
      <c r="DI27" s="43"/>
      <c r="DJ27" s="43"/>
      <c r="DK27" s="43"/>
      <c r="DL27" s="43"/>
      <c r="DM27" s="43" t="s">
        <v>260</v>
      </c>
      <c r="DN27" s="43"/>
      <c r="DO27" s="43"/>
      <c r="DP27" s="43"/>
      <c r="DQ27" s="43"/>
      <c r="DR27" s="43"/>
      <c r="DS27" s="43"/>
      <c r="DT27" s="43"/>
      <c r="DU27" s="43"/>
      <c r="DV27" s="43"/>
      <c r="DW27" s="43"/>
    </row>
    <row r="28" spans="1:127" ht="18" customHeight="1">
      <c r="A28" s="145"/>
      <c r="B28" s="78"/>
      <c r="C28" s="170"/>
      <c r="D28" s="78"/>
      <c r="E28" s="79"/>
      <c r="F28" s="79"/>
      <c r="G28" s="79"/>
      <c r="H28" s="79">
        <f t="shared" si="1"/>
        <v>0</v>
      </c>
      <c r="I28" s="80"/>
      <c r="J28" s="43"/>
      <c r="K28" s="43"/>
      <c r="L28" s="123"/>
      <c r="M28" s="171"/>
      <c r="N28" s="43"/>
      <c r="O28" s="123"/>
      <c r="P28" s="172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CH28" s="43"/>
      <c r="CI28" s="43"/>
      <c r="CJ28" s="43"/>
      <c r="CK28" s="43"/>
      <c r="CL28" s="43"/>
      <c r="CM28" s="43"/>
      <c r="CN28" s="43"/>
      <c r="CO28" s="43"/>
      <c r="CP28" s="43"/>
      <c r="CQ28" s="43"/>
      <c r="CR28" s="43"/>
      <c r="CS28" s="43"/>
      <c r="CT28" s="43"/>
      <c r="CU28" s="43"/>
      <c r="CV28" s="43"/>
      <c r="CW28" s="43"/>
      <c r="CX28" s="43"/>
      <c r="CY28" s="43"/>
      <c r="CZ28" s="43"/>
      <c r="DA28" s="43"/>
      <c r="DB28" s="43"/>
      <c r="DC28" s="43"/>
      <c r="DD28" s="43"/>
      <c r="DE28" s="43"/>
      <c r="DF28" s="43"/>
      <c r="DG28" s="43"/>
      <c r="DH28" s="43"/>
      <c r="DI28" s="43"/>
      <c r="DJ28" s="43"/>
      <c r="DK28" s="43"/>
      <c r="DL28" s="43"/>
      <c r="DM28" s="43"/>
      <c r="DN28" s="43"/>
      <c r="DO28" s="43"/>
      <c r="DP28" s="43"/>
      <c r="DQ28" s="43"/>
      <c r="DR28" s="43"/>
      <c r="DS28" s="43"/>
      <c r="DT28" s="43"/>
      <c r="DU28" s="43"/>
      <c r="DV28" s="43"/>
      <c r="DW28" s="43"/>
    </row>
    <row r="29" spans="1:127" ht="18" customHeight="1">
      <c r="A29" s="145"/>
      <c r="B29" s="78"/>
      <c r="C29" s="170"/>
      <c r="D29" s="78"/>
      <c r="E29" s="79"/>
      <c r="F29" s="79"/>
      <c r="G29" s="79"/>
      <c r="H29" s="79">
        <f t="shared" si="1"/>
        <v>0</v>
      </c>
      <c r="I29" s="80"/>
      <c r="J29" s="43"/>
      <c r="K29" s="43"/>
      <c r="L29" s="123"/>
      <c r="M29" s="171"/>
      <c r="N29" s="43"/>
      <c r="O29" s="123"/>
      <c r="P29" s="172"/>
      <c r="Q29" s="43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CH29" s="43"/>
      <c r="CI29" s="43"/>
      <c r="CJ29" s="43"/>
      <c r="CK29" s="43"/>
      <c r="CL29" s="43"/>
      <c r="CM29" s="43"/>
      <c r="CN29" s="43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3"/>
      <c r="DB29" s="43"/>
      <c r="DC29" s="43"/>
      <c r="DD29" s="43"/>
      <c r="DE29" s="43"/>
      <c r="DF29" s="43"/>
      <c r="DG29" s="43"/>
      <c r="DH29" s="43"/>
      <c r="DI29" s="43"/>
      <c r="DJ29" s="43"/>
      <c r="DK29" s="43"/>
      <c r="DL29" s="43"/>
      <c r="DM29" s="43"/>
      <c r="DN29" s="43"/>
      <c r="DO29" s="43"/>
      <c r="DP29" s="43"/>
      <c r="DQ29" s="43"/>
      <c r="DR29" s="43"/>
      <c r="DS29" s="43"/>
      <c r="DT29" s="43"/>
      <c r="DU29" s="43"/>
      <c r="DV29" s="43"/>
      <c r="DW29" s="43"/>
    </row>
    <row r="30" spans="1:127" ht="18" customHeight="1">
      <c r="A30" s="145"/>
      <c r="B30" s="78"/>
      <c r="C30" s="170"/>
      <c r="D30" s="78"/>
      <c r="E30" s="79"/>
      <c r="F30" s="79"/>
      <c r="G30" s="79"/>
      <c r="H30" s="79">
        <f t="shared" si="1"/>
        <v>0</v>
      </c>
      <c r="I30" s="80"/>
      <c r="J30" s="43"/>
      <c r="K30" s="43"/>
      <c r="L30" s="123"/>
      <c r="M30" s="171"/>
      <c r="N30" s="43"/>
      <c r="O30" s="123"/>
      <c r="P30" s="172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 t="s">
        <v>30</v>
      </c>
      <c r="DN30" s="43"/>
      <c r="DO30" s="43"/>
      <c r="DP30" s="43"/>
      <c r="DQ30" s="43"/>
      <c r="DR30" s="43"/>
      <c r="DS30" s="43"/>
      <c r="DT30" s="43"/>
      <c r="DU30" s="43"/>
      <c r="DV30" s="43"/>
      <c r="DW30" s="43"/>
    </row>
    <row r="31" spans="1:127" ht="18" customHeight="1" thickBot="1">
      <c r="A31" s="160"/>
      <c r="B31" s="130"/>
      <c r="C31" s="173"/>
      <c r="D31" s="130"/>
      <c r="E31" s="174"/>
      <c r="F31" s="174"/>
      <c r="G31" s="174"/>
      <c r="H31" s="174">
        <f t="shared" si="1"/>
        <v>0</v>
      </c>
      <c r="I31" s="175"/>
      <c r="J31" s="43"/>
      <c r="K31" s="43"/>
      <c r="L31" s="123"/>
      <c r="M31" s="171"/>
      <c r="N31" s="43"/>
      <c r="O31" s="123"/>
      <c r="P31" s="172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/>
      <c r="DL31" s="43"/>
      <c r="DM31" s="43"/>
      <c r="DN31" s="43"/>
      <c r="DO31" s="43"/>
      <c r="DP31" s="43"/>
      <c r="DQ31" s="43"/>
      <c r="DR31" s="43"/>
      <c r="DS31" s="43"/>
      <c r="DT31" s="43"/>
      <c r="DU31" s="43"/>
      <c r="DV31" s="43"/>
      <c r="DW31" s="43"/>
    </row>
  </sheetData>
  <mergeCells count="10">
    <mergeCell ref="A1:I1"/>
    <mergeCell ref="A3:A4"/>
    <mergeCell ref="B3:B4"/>
    <mergeCell ref="C3:C4"/>
    <mergeCell ref="D3:D4"/>
    <mergeCell ref="H3:H4"/>
    <mergeCell ref="E3:E4"/>
    <mergeCell ref="F3:F4"/>
    <mergeCell ref="G3:G4"/>
    <mergeCell ref="I3:I4"/>
  </mergeCells>
  <phoneticPr fontId="4" type="noConversion"/>
  <pageMargins left="1.0866141732283465" right="0" top="0.85433070866141736" bottom="0.77559055118110232" header="0.59055118110236227" footer="0.54330708661417326"/>
  <pageSetup paperSize="9" scale="90" orientation="landscape" r:id="rId1"/>
  <headerFooter alignWithMargins="0"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pageSetUpPr fitToPage="1"/>
  </sheetPr>
  <dimension ref="A1:DT42"/>
  <sheetViews>
    <sheetView showGridLines="0" view="pageBreakPreview" zoomScaleNormal="100" zoomScaleSheetLayoutView="100" workbookViewId="0">
      <pane ySplit="4" topLeftCell="A5" activePane="bottomLeft" state="frozen"/>
      <selection activeCell="B8" sqref="B8:D8"/>
      <selection pane="bottomLeft" activeCell="A3" sqref="A3:A4"/>
    </sheetView>
  </sheetViews>
  <sheetFormatPr defaultColWidth="9.140625" defaultRowHeight="18" customHeight="1"/>
  <cols>
    <col min="1" max="1" width="23.42578125" style="44" customWidth="1"/>
    <col min="2" max="2" width="34.42578125" style="44" bestFit="1" customWidth="1"/>
    <col min="3" max="3" width="7.85546875" style="44" customWidth="1"/>
    <col min="4" max="4" width="4.7109375" style="44" customWidth="1"/>
    <col min="5" max="5" width="14.140625" style="44" bestFit="1" customWidth="1"/>
    <col min="6" max="6" width="14" style="44" customWidth="1"/>
    <col min="7" max="7" width="11.7109375" style="44" customWidth="1"/>
    <col min="8" max="8" width="14" style="44" customWidth="1"/>
    <col min="9" max="9" width="14.140625" style="44" bestFit="1" customWidth="1"/>
    <col min="10" max="10" width="14" style="44" customWidth="1"/>
    <col min="11" max="11" width="14.140625" style="44" bestFit="1" customWidth="1"/>
    <col min="12" max="12" width="15.5703125" style="44" customWidth="1"/>
    <col min="13" max="13" width="9.42578125" style="168" customWidth="1"/>
    <col min="14" max="14" width="9.140625" style="128" customWidth="1"/>
    <col min="15" max="15" width="11.42578125" style="128" customWidth="1"/>
    <col min="16" max="16" width="11.42578125" style="44" customWidth="1"/>
    <col min="17" max="17" width="11.42578125" style="169" customWidth="1"/>
    <col min="18" max="18" width="3.140625" style="44" customWidth="1"/>
    <col min="19" max="112" width="9.140625" style="44" customWidth="1"/>
    <col min="113" max="114" width="0" style="44" hidden="1" customWidth="1"/>
    <col min="115" max="16384" width="9.140625" style="44"/>
  </cols>
  <sheetData>
    <row r="1" spans="1:124" ht="26.1" customHeight="1">
      <c r="A1" s="539" t="s">
        <v>430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123"/>
      <c r="O1" s="123"/>
      <c r="P1" s="43"/>
      <c r="Q1" s="13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>
        <v>5</v>
      </c>
      <c r="DL1" s="43"/>
      <c r="DM1" s="43"/>
      <c r="DN1" s="43"/>
      <c r="DO1" s="43"/>
      <c r="DP1" s="43"/>
      <c r="DQ1" s="43"/>
      <c r="DR1" s="43"/>
      <c r="DS1" s="43"/>
      <c r="DT1" s="43"/>
    </row>
    <row r="2" spans="1:124" ht="18" customHeight="1" thickBo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54"/>
      <c r="N2" s="123"/>
      <c r="O2" s="123"/>
      <c r="P2" s="43"/>
      <c r="Q2" s="13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 t="s">
        <v>218</v>
      </c>
      <c r="DL2" s="43"/>
      <c r="DM2" s="43"/>
      <c r="DN2" s="43"/>
      <c r="DO2" s="43"/>
      <c r="DP2" s="43"/>
      <c r="DQ2" s="43"/>
      <c r="DR2" s="43"/>
      <c r="DS2" s="43"/>
      <c r="DT2" s="43"/>
    </row>
    <row r="3" spans="1:124" ht="18" customHeight="1" thickBot="1">
      <c r="A3" s="547" t="s">
        <v>258</v>
      </c>
      <c r="B3" s="550" t="s">
        <v>122</v>
      </c>
      <c r="C3" s="550" t="s">
        <v>15</v>
      </c>
      <c r="D3" s="550" t="s">
        <v>272</v>
      </c>
      <c r="E3" s="542" t="s">
        <v>72</v>
      </c>
      <c r="F3" s="551"/>
      <c r="G3" s="542" t="s">
        <v>197</v>
      </c>
      <c r="H3" s="551"/>
      <c r="I3" s="542" t="s">
        <v>206</v>
      </c>
      <c r="J3" s="551"/>
      <c r="K3" s="542" t="s">
        <v>96</v>
      </c>
      <c r="L3" s="542"/>
      <c r="M3" s="558" t="s">
        <v>120</v>
      </c>
      <c r="N3" s="123"/>
      <c r="O3" s="553" t="s">
        <v>1238</v>
      </c>
      <c r="P3" s="568" t="s">
        <v>1222</v>
      </c>
      <c r="Q3" s="566" t="s">
        <v>1211</v>
      </c>
      <c r="R3" s="43"/>
      <c r="S3" s="560" t="s">
        <v>1213</v>
      </c>
      <c r="T3" s="562" t="s">
        <v>1214</v>
      </c>
      <c r="U3" s="56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>
        <v>438</v>
      </c>
      <c r="DL3" s="43"/>
      <c r="DM3" s="43"/>
      <c r="DN3" s="43"/>
      <c r="DO3" s="43"/>
      <c r="DP3" s="43"/>
      <c r="DQ3" s="43"/>
      <c r="DR3" s="43"/>
      <c r="DS3" s="43"/>
      <c r="DT3" s="43"/>
    </row>
    <row r="4" spans="1:124" ht="18" customHeight="1" thickBot="1">
      <c r="A4" s="555"/>
      <c r="B4" s="556"/>
      <c r="C4" s="556"/>
      <c r="D4" s="557"/>
      <c r="E4" s="134" t="s">
        <v>12</v>
      </c>
      <c r="F4" s="134" t="s">
        <v>16</v>
      </c>
      <c r="G4" s="134" t="s">
        <v>12</v>
      </c>
      <c r="H4" s="134" t="s">
        <v>16</v>
      </c>
      <c r="I4" s="134" t="s">
        <v>12</v>
      </c>
      <c r="J4" s="135" t="s">
        <v>16</v>
      </c>
      <c r="K4" s="60" t="s">
        <v>12</v>
      </c>
      <c r="L4" s="60" t="s">
        <v>16</v>
      </c>
      <c r="M4" s="559"/>
      <c r="N4" s="123"/>
      <c r="O4" s="554"/>
      <c r="P4" s="569"/>
      <c r="Q4" s="567"/>
      <c r="R4" s="43"/>
      <c r="S4" s="561"/>
      <c r="T4" s="564">
        <f>SUM(S5:S42)/COUNT(S5:S42)</f>
        <v>1.0193528091634643</v>
      </c>
      <c r="U4" s="565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 t="s">
        <v>217</v>
      </c>
      <c r="DL4" s="43"/>
      <c r="DM4" s="43"/>
      <c r="DN4" s="43"/>
      <c r="DO4" s="43"/>
      <c r="DP4" s="43"/>
      <c r="DQ4" s="43"/>
      <c r="DR4" s="43"/>
      <c r="DS4" s="43"/>
      <c r="DT4" s="43"/>
    </row>
    <row r="5" spans="1:124" ht="18" customHeight="1">
      <c r="A5" s="136" t="s">
        <v>404</v>
      </c>
      <c r="B5" s="137"/>
      <c r="C5" s="138"/>
      <c r="D5" s="137"/>
      <c r="E5" s="139"/>
      <c r="F5" s="140"/>
      <c r="G5" s="139"/>
      <c r="H5" s="140"/>
      <c r="I5" s="139"/>
      <c r="J5" s="140"/>
      <c r="K5" s="139"/>
      <c r="L5" s="140"/>
      <c r="M5" s="141"/>
      <c r="N5" s="123"/>
      <c r="O5" s="142"/>
      <c r="P5" s="143"/>
      <c r="Q5" s="144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/>
      <c r="DL5" s="43"/>
      <c r="DM5" s="43"/>
      <c r="DN5" s="43"/>
      <c r="DO5" s="43"/>
      <c r="DP5" s="43"/>
      <c r="DQ5" s="43"/>
      <c r="DR5" s="43"/>
      <c r="DS5" s="43"/>
      <c r="DT5" s="43"/>
    </row>
    <row r="6" spans="1:124" ht="18" customHeight="1">
      <c r="A6" s="145" t="s">
        <v>168</v>
      </c>
      <c r="B6" s="78" t="s">
        <v>168</v>
      </c>
      <c r="C6" s="146">
        <v>15.9</v>
      </c>
      <c r="D6" s="78" t="s">
        <v>95</v>
      </c>
      <c r="E6" s="147">
        <f>자재단가!P7</f>
        <v>1680.38</v>
      </c>
      <c r="F6" s="148">
        <f>TRUNC(C6*E6,1)</f>
        <v>26718</v>
      </c>
      <c r="G6" s="147">
        <v>0</v>
      </c>
      <c r="H6" s="148">
        <f>TRUNC(C6*G6,1)</f>
        <v>0</v>
      </c>
      <c r="I6" s="147">
        <v>0</v>
      </c>
      <c r="J6" s="148">
        <f>TRUNC(C6*I6,1)</f>
        <v>0</v>
      </c>
      <c r="K6" s="147">
        <f t="shared" ref="K6:L9" si="0">E6+G6+I6</f>
        <v>1680.38</v>
      </c>
      <c r="L6" s="148">
        <f t="shared" si="0"/>
        <v>26718</v>
      </c>
      <c r="M6" s="81" t="s">
        <v>3</v>
      </c>
      <c r="N6" s="123"/>
      <c r="O6" s="142"/>
      <c r="P6" s="143"/>
      <c r="Q6" s="144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 t="s">
        <v>255</v>
      </c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</row>
    <row r="7" spans="1:124" ht="18" customHeight="1">
      <c r="A7" s="145" t="s">
        <v>170</v>
      </c>
      <c r="B7" s="78" t="s">
        <v>107</v>
      </c>
      <c r="C7" s="149">
        <v>38</v>
      </c>
      <c r="D7" s="78" t="s">
        <v>226</v>
      </c>
      <c r="E7" s="147">
        <f>F6</f>
        <v>26718</v>
      </c>
      <c r="F7" s="148">
        <f>TRUNC(C7/100*E7,1)</f>
        <v>10152.799999999999</v>
      </c>
      <c r="G7" s="147">
        <v>0</v>
      </c>
      <c r="H7" s="148">
        <f>TRUNC(C7/100*G7,1)</f>
        <v>0</v>
      </c>
      <c r="I7" s="147">
        <v>0</v>
      </c>
      <c r="J7" s="148">
        <f>TRUNC(C7/100*I7,1)</f>
        <v>0</v>
      </c>
      <c r="K7" s="147">
        <f t="shared" si="0"/>
        <v>26718</v>
      </c>
      <c r="L7" s="148">
        <f t="shared" si="0"/>
        <v>10152.799999999999</v>
      </c>
      <c r="M7" s="81" t="s">
        <v>3</v>
      </c>
      <c r="N7" s="123"/>
      <c r="O7" s="142"/>
      <c r="P7" s="143"/>
      <c r="Q7" s="144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 t="s">
        <v>60</v>
      </c>
      <c r="DJ7" s="43" t="s">
        <v>3</v>
      </c>
      <c r="DK7" s="43"/>
      <c r="DL7" s="43"/>
      <c r="DM7" s="43"/>
      <c r="DN7" s="43"/>
      <c r="DO7" s="43"/>
      <c r="DP7" s="43"/>
      <c r="DQ7" s="43"/>
      <c r="DR7" s="43"/>
      <c r="DS7" s="43"/>
      <c r="DT7" s="43"/>
    </row>
    <row r="8" spans="1:124" ht="18" customHeight="1">
      <c r="A8" s="145" t="s">
        <v>117</v>
      </c>
      <c r="B8" s="78" t="s">
        <v>3</v>
      </c>
      <c r="C8" s="149">
        <v>1</v>
      </c>
      <c r="D8" s="78" t="s">
        <v>89</v>
      </c>
      <c r="E8" s="147">
        <v>0</v>
      </c>
      <c r="F8" s="148">
        <f>TRUNC(C8*E8,1)</f>
        <v>0</v>
      </c>
      <c r="G8" s="147">
        <f>TRUNC(노임단가!K6*16/12*1/8*25/20,0)</f>
        <v>59025</v>
      </c>
      <c r="H8" s="148">
        <f>TRUNC(C8*G8,1)</f>
        <v>59025</v>
      </c>
      <c r="I8" s="147">
        <v>0</v>
      </c>
      <c r="J8" s="148">
        <f>TRUNC(C8*I8,1)</f>
        <v>0</v>
      </c>
      <c r="K8" s="147">
        <f t="shared" si="0"/>
        <v>59025</v>
      </c>
      <c r="L8" s="148">
        <f t="shared" si="0"/>
        <v>59025</v>
      </c>
      <c r="M8" s="81" t="s">
        <v>3</v>
      </c>
      <c r="N8" s="123"/>
      <c r="O8" s="142"/>
      <c r="P8" s="143"/>
      <c r="Q8" s="144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 t="s">
        <v>184</v>
      </c>
      <c r="DJ8" s="43" t="s">
        <v>227</v>
      </c>
      <c r="DK8" s="43"/>
      <c r="DL8" s="43"/>
      <c r="DM8" s="43"/>
      <c r="DN8" s="43"/>
      <c r="DO8" s="43"/>
      <c r="DP8" s="43"/>
      <c r="DQ8" s="43"/>
      <c r="DR8" s="43"/>
      <c r="DS8" s="43"/>
      <c r="DT8" s="43"/>
    </row>
    <row r="9" spans="1:124" ht="18" customHeight="1">
      <c r="A9" s="145" t="s">
        <v>26</v>
      </c>
      <c r="B9" s="78" t="s">
        <v>409</v>
      </c>
      <c r="C9" s="146">
        <f>2279*10^-7*1000</f>
        <v>0.22789999999999999</v>
      </c>
      <c r="D9" s="78" t="s">
        <v>3</v>
      </c>
      <c r="E9" s="147">
        <v>0</v>
      </c>
      <c r="F9" s="148">
        <f>TRUNC(C9*E9,1)</f>
        <v>0</v>
      </c>
      <c r="G9" s="147">
        <v>0</v>
      </c>
      <c r="H9" s="148">
        <f>TRUNC(C9*G9,1)</f>
        <v>0</v>
      </c>
      <c r="I9" s="147">
        <f>IF(Q9=P9,O9)</f>
        <v>90653</v>
      </c>
      <c r="J9" s="148">
        <f>TRUNC(C9*I9,1)</f>
        <v>20659.8</v>
      </c>
      <c r="K9" s="147">
        <f t="shared" si="0"/>
        <v>90653</v>
      </c>
      <c r="L9" s="148">
        <f t="shared" si="0"/>
        <v>20659.8</v>
      </c>
      <c r="M9" s="81" t="s">
        <v>1212</v>
      </c>
      <c r="N9" s="123"/>
      <c r="O9" s="142">
        <f>VLOOKUP(M9,건설기계기초자료!$D$3:$F$624,2,0)</f>
        <v>90653</v>
      </c>
      <c r="P9" s="143">
        <v>88973</v>
      </c>
      <c r="Q9" s="144">
        <v>88973</v>
      </c>
      <c r="R9" s="43"/>
      <c r="S9" s="43">
        <f t="shared" ref="S9" si="1">O9/P9</f>
        <v>1.0188821327818551</v>
      </c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 t="s">
        <v>279</v>
      </c>
      <c r="DJ9" s="43" t="s">
        <v>3</v>
      </c>
      <c r="DK9" s="43"/>
      <c r="DL9" s="43"/>
      <c r="DM9" s="43"/>
      <c r="DN9" s="43"/>
      <c r="DO9" s="43"/>
      <c r="DP9" s="43"/>
      <c r="DQ9" s="43"/>
      <c r="DR9" s="43"/>
      <c r="DS9" s="43"/>
      <c r="DT9" s="43"/>
    </row>
    <row r="10" spans="1:124" ht="18" customHeight="1">
      <c r="A10" s="150" t="s">
        <v>33</v>
      </c>
      <c r="B10" s="46"/>
      <c r="C10" s="151"/>
      <c r="D10" s="46"/>
      <c r="E10" s="152"/>
      <c r="F10" s="153">
        <f>ROUNDDOWN(SUM(F6:F9),0)</f>
        <v>36870</v>
      </c>
      <c r="G10" s="152"/>
      <c r="H10" s="153">
        <f>ROUNDDOWN(SUM(H6:H9),0)</f>
        <v>59025</v>
      </c>
      <c r="I10" s="152"/>
      <c r="J10" s="153">
        <f>ROUNDDOWN(SUM(J6:J9),0)</f>
        <v>20659</v>
      </c>
      <c r="K10" s="152"/>
      <c r="L10" s="153">
        <f>F10+H10+J10</f>
        <v>116554</v>
      </c>
      <c r="M10" s="47"/>
      <c r="N10" s="123"/>
      <c r="O10" s="142"/>
      <c r="P10" s="143"/>
      <c r="Q10" s="144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 t="s">
        <v>74</v>
      </c>
      <c r="DJ10" s="43" t="s">
        <v>108</v>
      </c>
      <c r="DK10" s="43"/>
      <c r="DL10" s="43"/>
      <c r="DM10" s="43"/>
      <c r="DN10" s="43"/>
      <c r="DO10" s="43"/>
      <c r="DP10" s="43"/>
      <c r="DQ10" s="43"/>
      <c r="DR10" s="43"/>
      <c r="DS10" s="43"/>
      <c r="DT10" s="43"/>
    </row>
    <row r="11" spans="1:124" ht="18" customHeight="1">
      <c r="A11" s="145"/>
      <c r="B11" s="78"/>
      <c r="C11" s="77"/>
      <c r="D11" s="78"/>
      <c r="E11" s="147"/>
      <c r="F11" s="148"/>
      <c r="G11" s="147"/>
      <c r="H11" s="148"/>
      <c r="I11" s="147"/>
      <c r="J11" s="148"/>
      <c r="K11" s="147"/>
      <c r="L11" s="148"/>
      <c r="M11" s="81"/>
      <c r="N11" s="123"/>
      <c r="O11" s="142"/>
      <c r="P11" s="143"/>
      <c r="Q11" s="144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 t="s">
        <v>74</v>
      </c>
      <c r="DJ11" s="43" t="s">
        <v>108</v>
      </c>
      <c r="DK11" s="43"/>
      <c r="DL11" s="43"/>
      <c r="DM11" s="43"/>
      <c r="DN11" s="43"/>
      <c r="DO11" s="43"/>
      <c r="DP11" s="43"/>
      <c r="DQ11" s="43"/>
      <c r="DR11" s="43"/>
      <c r="DS11" s="43"/>
      <c r="DT11" s="43"/>
    </row>
    <row r="12" spans="1:124" ht="18" customHeight="1">
      <c r="A12" s="136" t="s">
        <v>1240</v>
      </c>
      <c r="B12" s="137"/>
      <c r="C12" s="138"/>
      <c r="D12" s="137"/>
      <c r="E12" s="139"/>
      <c r="F12" s="140"/>
      <c r="G12" s="139"/>
      <c r="H12" s="140"/>
      <c r="I12" s="139"/>
      <c r="J12" s="140"/>
      <c r="K12" s="139"/>
      <c r="L12" s="140"/>
      <c r="M12" s="141"/>
      <c r="N12" s="123"/>
      <c r="O12" s="142"/>
      <c r="P12" s="143"/>
      <c r="Q12" s="144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/>
      <c r="DL12" s="43"/>
      <c r="DM12" s="43"/>
      <c r="DN12" s="43"/>
      <c r="DO12" s="43"/>
      <c r="DP12" s="43"/>
      <c r="DQ12" s="43"/>
      <c r="DR12" s="43"/>
      <c r="DS12" s="43"/>
      <c r="DT12" s="43"/>
    </row>
    <row r="13" spans="1:124" ht="18" customHeight="1">
      <c r="A13" s="145" t="s">
        <v>168</v>
      </c>
      <c r="B13" s="78" t="s">
        <v>168</v>
      </c>
      <c r="C13" s="154">
        <v>5.0999999999999996</v>
      </c>
      <c r="D13" s="78" t="s">
        <v>95</v>
      </c>
      <c r="E13" s="147">
        <f>자재단가!P7</f>
        <v>1680.38</v>
      </c>
      <c r="F13" s="148">
        <f>TRUNC(C13*E13,1)</f>
        <v>8569.9</v>
      </c>
      <c r="G13" s="147">
        <v>0</v>
      </c>
      <c r="H13" s="148">
        <f>TRUNC(C13*G13,1)</f>
        <v>0</v>
      </c>
      <c r="I13" s="147">
        <v>0</v>
      </c>
      <c r="J13" s="148">
        <f>TRUNC(C13*I13,1)</f>
        <v>0</v>
      </c>
      <c r="K13" s="147">
        <f t="shared" ref="K13:L16" si="2">E13+G13+I13</f>
        <v>1680.38</v>
      </c>
      <c r="L13" s="148">
        <f t="shared" si="2"/>
        <v>8569.9</v>
      </c>
      <c r="M13" s="81" t="s">
        <v>3</v>
      </c>
      <c r="N13" s="123"/>
      <c r="O13" s="142"/>
      <c r="P13" s="143"/>
      <c r="Q13" s="144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 t="s">
        <v>98</v>
      </c>
      <c r="DJ13" s="43"/>
      <c r="DK13" s="43"/>
      <c r="DL13" s="43"/>
      <c r="DM13" s="43"/>
      <c r="DN13" s="43"/>
      <c r="DO13" s="43"/>
      <c r="DP13" s="43"/>
      <c r="DQ13" s="43"/>
      <c r="DR13" s="43"/>
      <c r="DS13" s="43"/>
      <c r="DT13" s="43"/>
    </row>
    <row r="14" spans="1:124" ht="18" customHeight="1">
      <c r="A14" s="145" t="s">
        <v>170</v>
      </c>
      <c r="B14" s="78" t="s">
        <v>107</v>
      </c>
      <c r="C14" s="149">
        <v>20</v>
      </c>
      <c r="D14" s="78" t="s">
        <v>226</v>
      </c>
      <c r="E14" s="147">
        <f>F13</f>
        <v>8569.9</v>
      </c>
      <c r="F14" s="148">
        <f>TRUNC(C14/100*E14,1)</f>
        <v>1713.9</v>
      </c>
      <c r="G14" s="147">
        <v>0</v>
      </c>
      <c r="H14" s="148">
        <f>TRUNC(C14/100*G14,1)</f>
        <v>0</v>
      </c>
      <c r="I14" s="147">
        <v>0</v>
      </c>
      <c r="J14" s="148">
        <f>TRUNC(C14/100*I14,1)</f>
        <v>0</v>
      </c>
      <c r="K14" s="147">
        <f t="shared" si="2"/>
        <v>8569.9</v>
      </c>
      <c r="L14" s="148">
        <f t="shared" si="2"/>
        <v>1713.9</v>
      </c>
      <c r="M14" s="81" t="s">
        <v>3</v>
      </c>
      <c r="N14" s="123"/>
      <c r="O14" s="142"/>
      <c r="P14" s="143"/>
      <c r="Q14" s="144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 t="s">
        <v>60</v>
      </c>
      <c r="DJ14" s="43" t="s">
        <v>3</v>
      </c>
      <c r="DK14" s="43"/>
      <c r="DL14" s="43"/>
      <c r="DM14" s="43"/>
      <c r="DN14" s="43"/>
      <c r="DO14" s="43"/>
      <c r="DP14" s="43"/>
      <c r="DQ14" s="43"/>
      <c r="DR14" s="43"/>
      <c r="DS14" s="43"/>
      <c r="DT14" s="43"/>
    </row>
    <row r="15" spans="1:124" ht="18" customHeight="1">
      <c r="A15" s="145" t="s">
        <v>1241</v>
      </c>
      <c r="B15" s="78" t="s">
        <v>3</v>
      </c>
      <c r="C15" s="149">
        <v>1</v>
      </c>
      <c r="D15" s="78" t="s">
        <v>89</v>
      </c>
      <c r="E15" s="147">
        <v>0</v>
      </c>
      <c r="F15" s="148">
        <f>TRUNC(C15*E15,1)</f>
        <v>0</v>
      </c>
      <c r="G15" s="147">
        <f>TRUNC(노임단가!K5*16/12*1/8*25/20,0)</f>
        <v>50008</v>
      </c>
      <c r="H15" s="148">
        <f>TRUNC(C15*G15,1)</f>
        <v>50008</v>
      </c>
      <c r="I15" s="147">
        <v>0</v>
      </c>
      <c r="J15" s="148">
        <f>TRUNC(C15*I15,1)</f>
        <v>0</v>
      </c>
      <c r="K15" s="147">
        <f t="shared" si="2"/>
        <v>50008</v>
      </c>
      <c r="L15" s="148">
        <f t="shared" si="2"/>
        <v>50008</v>
      </c>
      <c r="M15" s="81" t="s">
        <v>3</v>
      </c>
      <c r="N15" s="123"/>
      <c r="O15" s="142"/>
      <c r="P15" s="143"/>
      <c r="Q15" s="144"/>
      <c r="R15" s="43"/>
      <c r="S15" s="43"/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 t="s">
        <v>184</v>
      </c>
      <c r="DJ15" s="43" t="s">
        <v>227</v>
      </c>
      <c r="DK15" s="43"/>
      <c r="DL15" s="43"/>
      <c r="DM15" s="43"/>
      <c r="DN15" s="43"/>
      <c r="DO15" s="43"/>
      <c r="DP15" s="43"/>
      <c r="DQ15" s="43"/>
      <c r="DR15" s="43"/>
      <c r="DS15" s="43"/>
      <c r="DT15" s="43"/>
    </row>
    <row r="16" spans="1:124" ht="18" customHeight="1">
      <c r="A16" s="145" t="s">
        <v>26</v>
      </c>
      <c r="B16" s="78" t="s">
        <v>410</v>
      </c>
      <c r="C16" s="146">
        <f>2598*10^-7*1000</f>
        <v>0.25979999999999998</v>
      </c>
      <c r="D16" s="78" t="s">
        <v>3</v>
      </c>
      <c r="E16" s="147">
        <v>0</v>
      </c>
      <c r="F16" s="148">
        <f>TRUNC(C16*E16,1)</f>
        <v>0</v>
      </c>
      <c r="G16" s="147">
        <v>0</v>
      </c>
      <c r="H16" s="148">
        <f>TRUNC(C16*G16,1)</f>
        <v>0</v>
      </c>
      <c r="I16" s="147">
        <f>IF(Q16=P16,O16)</f>
        <v>140857</v>
      </c>
      <c r="J16" s="148">
        <f>TRUNC(C16*I16,1)</f>
        <v>36594.6</v>
      </c>
      <c r="K16" s="147">
        <f t="shared" si="2"/>
        <v>140857</v>
      </c>
      <c r="L16" s="148">
        <f t="shared" si="2"/>
        <v>36594.6</v>
      </c>
      <c r="M16" s="81" t="s">
        <v>619</v>
      </c>
      <c r="N16" s="123"/>
      <c r="O16" s="142">
        <f>VLOOKUP(M16,건설기계기초자료!$D$3:$F$624,2,0)</f>
        <v>140857</v>
      </c>
      <c r="P16" s="143">
        <v>138119</v>
      </c>
      <c r="Q16" s="144">
        <v>138119</v>
      </c>
      <c r="R16" s="43"/>
      <c r="S16" s="43">
        <f t="shared" ref="S16" si="3">O16/P16</f>
        <v>1.0198234855450734</v>
      </c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 t="s">
        <v>279</v>
      </c>
      <c r="DJ16" s="43" t="s">
        <v>3</v>
      </c>
      <c r="DK16" s="43"/>
      <c r="DL16" s="43"/>
      <c r="DM16" s="43"/>
      <c r="DN16" s="43"/>
      <c r="DO16" s="43"/>
      <c r="DP16" s="43"/>
      <c r="DQ16" s="43"/>
      <c r="DR16" s="43"/>
      <c r="DS16" s="43"/>
      <c r="DT16" s="43"/>
    </row>
    <row r="17" spans="1:124" ht="18" customHeight="1">
      <c r="A17" s="150" t="s">
        <v>33</v>
      </c>
      <c r="B17" s="46"/>
      <c r="C17" s="151"/>
      <c r="D17" s="46"/>
      <c r="E17" s="152"/>
      <c r="F17" s="153">
        <f>ROUNDDOWN(SUM(F13:F16),0)</f>
        <v>10283</v>
      </c>
      <c r="G17" s="152"/>
      <c r="H17" s="153">
        <f>ROUNDDOWN(SUM(H13:H16),0)</f>
        <v>50008</v>
      </c>
      <c r="I17" s="152"/>
      <c r="J17" s="153">
        <f>ROUNDDOWN(SUM(J13:J16),0)</f>
        <v>36594</v>
      </c>
      <c r="K17" s="152"/>
      <c r="L17" s="153">
        <f>F17+H17+J17</f>
        <v>96885</v>
      </c>
      <c r="M17" s="47"/>
      <c r="N17" s="123"/>
      <c r="O17" s="142"/>
      <c r="P17" s="143"/>
      <c r="Q17" s="144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 t="s">
        <v>74</v>
      </c>
      <c r="DJ17" s="43" t="s">
        <v>216</v>
      </c>
      <c r="DK17" s="43"/>
      <c r="DL17" s="43"/>
      <c r="DM17" s="43"/>
      <c r="DN17" s="43"/>
      <c r="DO17" s="43"/>
      <c r="DP17" s="43"/>
      <c r="DQ17" s="43"/>
      <c r="DR17" s="43"/>
      <c r="DS17" s="43"/>
      <c r="DT17" s="43"/>
    </row>
    <row r="18" spans="1:124" ht="18" customHeight="1">
      <c r="A18" s="145"/>
      <c r="B18" s="78"/>
      <c r="C18" s="77"/>
      <c r="D18" s="78"/>
      <c r="E18" s="147"/>
      <c r="F18" s="148"/>
      <c r="G18" s="147"/>
      <c r="H18" s="148"/>
      <c r="I18" s="147"/>
      <c r="J18" s="148"/>
      <c r="K18" s="147"/>
      <c r="L18" s="148"/>
      <c r="M18" s="81"/>
      <c r="N18" s="123"/>
      <c r="O18" s="142"/>
      <c r="P18" s="143"/>
      <c r="Q18" s="144"/>
      <c r="R18" s="43"/>
      <c r="S18" s="43"/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/>
      <c r="DL18" s="43"/>
      <c r="DM18" s="43"/>
      <c r="DN18" s="43"/>
      <c r="DO18" s="43"/>
      <c r="DP18" s="43"/>
      <c r="DQ18" s="43"/>
      <c r="DR18" s="43"/>
      <c r="DS18" s="43"/>
      <c r="DT18" s="43"/>
    </row>
    <row r="19" spans="1:124" ht="18" customHeight="1">
      <c r="A19" s="145"/>
      <c r="B19" s="78"/>
      <c r="C19" s="77"/>
      <c r="D19" s="78"/>
      <c r="E19" s="147"/>
      <c r="F19" s="148"/>
      <c r="G19" s="147"/>
      <c r="H19" s="148"/>
      <c r="I19" s="147"/>
      <c r="J19" s="148"/>
      <c r="K19" s="147"/>
      <c r="L19" s="148"/>
      <c r="M19" s="81"/>
      <c r="N19" s="123"/>
      <c r="O19" s="142"/>
      <c r="P19" s="143"/>
      <c r="Q19" s="144"/>
      <c r="R19" s="43"/>
      <c r="S19" s="43"/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/>
      <c r="DL19" s="43"/>
      <c r="DM19" s="43"/>
      <c r="DN19" s="43"/>
      <c r="DO19" s="43"/>
      <c r="DP19" s="43"/>
      <c r="DQ19" s="43"/>
      <c r="DR19" s="43"/>
      <c r="DS19" s="43"/>
      <c r="DT19" s="43"/>
    </row>
    <row r="20" spans="1:124" ht="18" customHeight="1">
      <c r="A20" s="136"/>
      <c r="B20" s="137"/>
      <c r="C20" s="138"/>
      <c r="D20" s="137"/>
      <c r="E20" s="139"/>
      <c r="F20" s="140"/>
      <c r="G20" s="139"/>
      <c r="H20" s="140"/>
      <c r="I20" s="139"/>
      <c r="J20" s="140"/>
      <c r="K20" s="139"/>
      <c r="L20" s="140"/>
      <c r="M20" s="141"/>
      <c r="N20" s="123"/>
      <c r="O20" s="142"/>
      <c r="P20" s="143"/>
      <c r="Q20" s="144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/>
      <c r="DL20" s="43"/>
      <c r="DM20" s="43"/>
      <c r="DN20" s="43"/>
      <c r="DO20" s="43"/>
      <c r="DP20" s="43"/>
      <c r="DQ20" s="43"/>
      <c r="DR20" s="43"/>
      <c r="DS20" s="43"/>
      <c r="DT20" s="43"/>
    </row>
    <row r="21" spans="1:124" ht="18" customHeight="1">
      <c r="A21" s="145"/>
      <c r="B21" s="78"/>
      <c r="C21" s="146"/>
      <c r="D21" s="78"/>
      <c r="E21" s="147"/>
      <c r="F21" s="148"/>
      <c r="G21" s="147"/>
      <c r="H21" s="148"/>
      <c r="I21" s="147"/>
      <c r="J21" s="148"/>
      <c r="K21" s="147"/>
      <c r="L21" s="148"/>
      <c r="M21" s="81"/>
      <c r="N21" s="123"/>
      <c r="O21" s="142"/>
      <c r="P21" s="143"/>
      <c r="Q21" s="144"/>
      <c r="R21" s="43"/>
      <c r="S21" s="43"/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/>
      <c r="DL21" s="43"/>
      <c r="DM21" s="43"/>
      <c r="DN21" s="43"/>
      <c r="DO21" s="43"/>
      <c r="DP21" s="43"/>
      <c r="DQ21" s="43"/>
      <c r="DR21" s="43"/>
      <c r="DS21" s="43"/>
      <c r="DT21" s="43"/>
    </row>
    <row r="22" spans="1:124" ht="18" customHeight="1">
      <c r="A22" s="145"/>
      <c r="B22" s="78"/>
      <c r="C22" s="149"/>
      <c r="D22" s="78"/>
      <c r="E22" s="147"/>
      <c r="F22" s="148"/>
      <c r="G22" s="147"/>
      <c r="H22" s="148"/>
      <c r="I22" s="147"/>
      <c r="J22" s="148"/>
      <c r="K22" s="147"/>
      <c r="L22" s="148"/>
      <c r="M22" s="81"/>
      <c r="N22" s="123"/>
      <c r="O22" s="142"/>
      <c r="P22" s="143"/>
      <c r="Q22" s="144"/>
      <c r="R22" s="43"/>
      <c r="S22" s="43"/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/>
      <c r="DL22" s="43"/>
      <c r="DM22" s="43"/>
      <c r="DN22" s="43"/>
      <c r="DO22" s="43"/>
      <c r="DP22" s="43"/>
      <c r="DQ22" s="43"/>
      <c r="DR22" s="43"/>
      <c r="DS22" s="43"/>
      <c r="DT22" s="43"/>
    </row>
    <row r="23" spans="1:124" ht="18" customHeight="1">
      <c r="A23" s="145"/>
      <c r="B23" s="78"/>
      <c r="C23" s="149"/>
      <c r="D23" s="78"/>
      <c r="E23" s="147"/>
      <c r="F23" s="148"/>
      <c r="G23" s="147"/>
      <c r="H23" s="148"/>
      <c r="I23" s="147"/>
      <c r="J23" s="148"/>
      <c r="K23" s="147"/>
      <c r="L23" s="148"/>
      <c r="M23" s="81"/>
      <c r="N23" s="123"/>
      <c r="O23" s="142"/>
      <c r="P23" s="143"/>
      <c r="Q23" s="144"/>
      <c r="R23" s="43"/>
      <c r="S23" s="43"/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/>
      <c r="DL23" s="43"/>
      <c r="DM23" s="43"/>
      <c r="DN23" s="43"/>
      <c r="DO23" s="43"/>
      <c r="DP23" s="43"/>
      <c r="DQ23" s="43"/>
      <c r="DR23" s="43"/>
      <c r="DS23" s="43"/>
      <c r="DT23" s="43"/>
    </row>
    <row r="24" spans="1:124" ht="18" customHeight="1">
      <c r="A24" s="145"/>
      <c r="B24" s="78"/>
      <c r="C24" s="146"/>
      <c r="D24" s="78"/>
      <c r="E24" s="147"/>
      <c r="F24" s="148"/>
      <c r="G24" s="147"/>
      <c r="H24" s="148"/>
      <c r="I24" s="147"/>
      <c r="J24" s="148"/>
      <c r="K24" s="147"/>
      <c r="L24" s="148"/>
      <c r="M24" s="81"/>
      <c r="N24" s="123"/>
      <c r="O24" s="142"/>
      <c r="P24" s="143"/>
      <c r="Q24" s="144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</row>
    <row r="25" spans="1:124" ht="18" customHeight="1">
      <c r="A25" s="150"/>
      <c r="B25" s="46"/>
      <c r="C25" s="151"/>
      <c r="D25" s="46"/>
      <c r="E25" s="152"/>
      <c r="F25" s="153"/>
      <c r="G25" s="152"/>
      <c r="H25" s="153"/>
      <c r="I25" s="152"/>
      <c r="J25" s="153"/>
      <c r="K25" s="152"/>
      <c r="L25" s="153"/>
      <c r="M25" s="47"/>
      <c r="N25" s="123"/>
      <c r="O25" s="142"/>
      <c r="P25" s="143"/>
      <c r="Q25" s="144"/>
      <c r="R25" s="43"/>
      <c r="S25" s="43"/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/>
      <c r="DL25" s="43"/>
      <c r="DM25" s="43"/>
      <c r="DN25" s="43"/>
      <c r="DO25" s="43"/>
      <c r="DP25" s="43"/>
      <c r="DQ25" s="43"/>
      <c r="DR25" s="43"/>
      <c r="DS25" s="43"/>
      <c r="DT25" s="43"/>
    </row>
    <row r="26" spans="1:124" ht="18" customHeight="1">
      <c r="A26" s="155"/>
      <c r="B26" s="85"/>
      <c r="C26" s="84"/>
      <c r="D26" s="85"/>
      <c r="E26" s="88"/>
      <c r="F26" s="156"/>
      <c r="G26" s="88"/>
      <c r="H26" s="156"/>
      <c r="I26" s="88"/>
      <c r="J26" s="156"/>
      <c r="K26" s="88"/>
      <c r="L26" s="156"/>
      <c r="M26" s="90"/>
      <c r="N26" s="123"/>
      <c r="O26" s="142"/>
      <c r="P26" s="143"/>
      <c r="Q26" s="144"/>
      <c r="R26" s="43"/>
      <c r="S26" s="43"/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/>
      <c r="DL26" s="43"/>
      <c r="DM26" s="43"/>
      <c r="DN26" s="43"/>
      <c r="DO26" s="43"/>
      <c r="DP26" s="43"/>
      <c r="DQ26" s="43"/>
      <c r="DR26" s="43"/>
      <c r="DS26" s="43"/>
      <c r="DT26" s="43"/>
    </row>
    <row r="27" spans="1:124" ht="18" customHeight="1">
      <c r="A27" s="136"/>
      <c r="B27" s="137"/>
      <c r="C27" s="138"/>
      <c r="D27" s="137"/>
      <c r="E27" s="139"/>
      <c r="F27" s="140"/>
      <c r="G27" s="139"/>
      <c r="H27" s="140"/>
      <c r="I27" s="139"/>
      <c r="J27" s="140"/>
      <c r="K27" s="139"/>
      <c r="L27" s="140"/>
      <c r="M27" s="141"/>
      <c r="N27" s="123"/>
      <c r="O27" s="142"/>
      <c r="P27" s="143"/>
      <c r="Q27" s="144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3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3"/>
      <c r="DB27" s="43"/>
      <c r="DC27" s="43"/>
      <c r="DD27" s="43"/>
      <c r="DE27" s="43"/>
      <c r="DF27" s="43"/>
      <c r="DG27" s="43"/>
      <c r="DH27" s="43"/>
      <c r="DI27" s="43"/>
      <c r="DJ27" s="43"/>
      <c r="DK27" s="43"/>
      <c r="DL27" s="43"/>
      <c r="DM27" s="43"/>
      <c r="DN27" s="43"/>
      <c r="DO27" s="43"/>
      <c r="DP27" s="43"/>
      <c r="DQ27" s="43"/>
      <c r="DR27" s="43"/>
      <c r="DS27" s="43"/>
      <c r="DT27" s="43"/>
    </row>
    <row r="28" spans="1:124" ht="18" customHeight="1">
      <c r="A28" s="145"/>
      <c r="B28" s="78"/>
      <c r="C28" s="146"/>
      <c r="D28" s="78"/>
      <c r="E28" s="147"/>
      <c r="F28" s="148"/>
      <c r="G28" s="147"/>
      <c r="H28" s="148"/>
      <c r="I28" s="147"/>
      <c r="J28" s="148"/>
      <c r="K28" s="147"/>
      <c r="L28" s="148"/>
      <c r="M28" s="81"/>
      <c r="N28" s="123"/>
      <c r="O28" s="142"/>
      <c r="P28" s="143"/>
      <c r="Q28" s="144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CH28" s="43"/>
      <c r="CI28" s="43"/>
      <c r="CJ28" s="43"/>
      <c r="CK28" s="43"/>
      <c r="CL28" s="43"/>
      <c r="CM28" s="43"/>
      <c r="CN28" s="43"/>
      <c r="CO28" s="43"/>
      <c r="CP28" s="43"/>
      <c r="CQ28" s="43"/>
      <c r="CR28" s="43"/>
      <c r="CS28" s="43"/>
      <c r="CT28" s="43"/>
      <c r="CU28" s="43"/>
      <c r="CV28" s="43"/>
      <c r="CW28" s="43"/>
      <c r="CX28" s="43"/>
      <c r="CY28" s="43"/>
      <c r="CZ28" s="43"/>
      <c r="DA28" s="43"/>
      <c r="DB28" s="43"/>
      <c r="DC28" s="43"/>
      <c r="DD28" s="43"/>
      <c r="DE28" s="43"/>
      <c r="DF28" s="43"/>
      <c r="DG28" s="43"/>
      <c r="DH28" s="43"/>
      <c r="DI28" s="43"/>
      <c r="DJ28" s="43"/>
      <c r="DK28" s="43"/>
      <c r="DL28" s="43"/>
      <c r="DM28" s="43"/>
      <c r="DN28" s="43"/>
      <c r="DO28" s="43"/>
      <c r="DP28" s="43"/>
      <c r="DQ28" s="43"/>
      <c r="DR28" s="43"/>
      <c r="DS28" s="43"/>
      <c r="DT28" s="43"/>
    </row>
    <row r="29" spans="1:124" ht="18" customHeight="1">
      <c r="A29" s="150"/>
      <c r="B29" s="46"/>
      <c r="C29" s="151"/>
      <c r="D29" s="46"/>
      <c r="E29" s="152"/>
      <c r="F29" s="153"/>
      <c r="G29" s="152"/>
      <c r="H29" s="153"/>
      <c r="I29" s="152"/>
      <c r="J29" s="153"/>
      <c r="K29" s="152"/>
      <c r="L29" s="153"/>
      <c r="M29" s="47"/>
      <c r="N29" s="123"/>
      <c r="O29" s="142"/>
      <c r="P29" s="143"/>
      <c r="Q29" s="144"/>
      <c r="R29" s="43"/>
      <c r="S29" s="43"/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CH29" s="43"/>
      <c r="CI29" s="43"/>
      <c r="CJ29" s="43"/>
      <c r="CK29" s="43"/>
      <c r="CL29" s="43"/>
      <c r="CM29" s="43"/>
      <c r="CN29" s="43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3"/>
      <c r="DB29" s="43"/>
      <c r="DC29" s="43"/>
      <c r="DD29" s="43"/>
      <c r="DE29" s="43"/>
      <c r="DF29" s="43"/>
      <c r="DG29" s="43"/>
      <c r="DH29" s="43"/>
      <c r="DI29" s="43"/>
      <c r="DJ29" s="43"/>
      <c r="DK29" s="43"/>
      <c r="DL29" s="43"/>
      <c r="DM29" s="43"/>
      <c r="DN29" s="43"/>
      <c r="DO29" s="43"/>
      <c r="DP29" s="43"/>
      <c r="DQ29" s="43"/>
      <c r="DR29" s="43"/>
      <c r="DS29" s="43"/>
      <c r="DT29" s="43"/>
    </row>
    <row r="30" spans="1:124" ht="18" customHeight="1">
      <c r="A30" s="155"/>
      <c r="B30" s="85"/>
      <c r="C30" s="84"/>
      <c r="D30" s="85"/>
      <c r="E30" s="88"/>
      <c r="F30" s="156"/>
      <c r="G30" s="88"/>
      <c r="H30" s="156"/>
      <c r="I30" s="88"/>
      <c r="J30" s="156"/>
      <c r="K30" s="88"/>
      <c r="L30" s="156"/>
      <c r="M30" s="90"/>
      <c r="N30" s="123"/>
      <c r="O30" s="142"/>
      <c r="P30" s="143"/>
      <c r="Q30" s="144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/>
      <c r="DL30" s="43"/>
      <c r="DM30" s="43"/>
      <c r="DN30" s="43"/>
      <c r="DO30" s="43"/>
      <c r="DP30" s="43"/>
      <c r="DQ30" s="43"/>
      <c r="DR30" s="43"/>
      <c r="DS30" s="43"/>
      <c r="DT30" s="43"/>
    </row>
    <row r="31" spans="1:124" ht="18" customHeight="1">
      <c r="A31" s="136"/>
      <c r="B31" s="137"/>
      <c r="C31" s="138"/>
      <c r="D31" s="137"/>
      <c r="E31" s="139"/>
      <c r="F31" s="140"/>
      <c r="G31" s="139"/>
      <c r="H31" s="140"/>
      <c r="I31" s="139"/>
      <c r="J31" s="140"/>
      <c r="K31" s="139"/>
      <c r="L31" s="140"/>
      <c r="M31" s="141"/>
      <c r="O31" s="157"/>
      <c r="P31" s="158"/>
      <c r="Q31" s="159"/>
      <c r="S31" s="43"/>
    </row>
    <row r="32" spans="1:124" ht="18" customHeight="1">
      <c r="A32" s="145"/>
      <c r="B32" s="78"/>
      <c r="C32" s="146"/>
      <c r="D32" s="78"/>
      <c r="E32" s="147"/>
      <c r="F32" s="148"/>
      <c r="G32" s="147"/>
      <c r="H32" s="148"/>
      <c r="I32" s="147"/>
      <c r="J32" s="148"/>
      <c r="K32" s="147"/>
      <c r="L32" s="148"/>
      <c r="M32" s="81"/>
      <c r="O32" s="157"/>
      <c r="P32" s="158"/>
      <c r="Q32" s="159"/>
      <c r="S32" s="43"/>
    </row>
    <row r="33" spans="1:124" ht="18" customHeight="1">
      <c r="A33" s="145"/>
      <c r="B33" s="78"/>
      <c r="C33" s="149"/>
      <c r="D33" s="78"/>
      <c r="E33" s="147"/>
      <c r="F33" s="148"/>
      <c r="G33" s="147"/>
      <c r="H33" s="148"/>
      <c r="I33" s="147"/>
      <c r="J33" s="148"/>
      <c r="K33" s="147"/>
      <c r="L33" s="148"/>
      <c r="M33" s="81"/>
      <c r="O33" s="157"/>
      <c r="P33" s="158"/>
      <c r="Q33" s="159"/>
      <c r="S33" s="43"/>
    </row>
    <row r="34" spans="1:124" ht="18" customHeight="1">
      <c r="A34" s="145"/>
      <c r="B34" s="78"/>
      <c r="C34" s="146"/>
      <c r="D34" s="78"/>
      <c r="E34" s="147"/>
      <c r="F34" s="148"/>
      <c r="G34" s="147"/>
      <c r="H34" s="148"/>
      <c r="I34" s="147"/>
      <c r="J34" s="148"/>
      <c r="K34" s="147"/>
      <c r="L34" s="148"/>
      <c r="M34" s="81"/>
      <c r="O34" s="142"/>
      <c r="P34" s="143"/>
      <c r="Q34" s="159"/>
      <c r="S34" s="43"/>
    </row>
    <row r="35" spans="1:124" ht="18" customHeight="1">
      <c r="A35" s="150"/>
      <c r="B35" s="46"/>
      <c r="C35" s="151"/>
      <c r="D35" s="46"/>
      <c r="E35" s="152"/>
      <c r="F35" s="153"/>
      <c r="G35" s="152"/>
      <c r="H35" s="153"/>
      <c r="I35" s="152"/>
      <c r="J35" s="153"/>
      <c r="K35" s="152"/>
      <c r="L35" s="153"/>
      <c r="M35" s="47"/>
      <c r="O35" s="157"/>
      <c r="P35" s="158"/>
      <c r="Q35" s="159"/>
      <c r="S35" s="43"/>
    </row>
    <row r="36" spans="1:124" ht="18" customHeight="1">
      <c r="A36" s="145"/>
      <c r="B36" s="78"/>
      <c r="C36" s="77"/>
      <c r="D36" s="78"/>
      <c r="E36" s="147"/>
      <c r="F36" s="148"/>
      <c r="G36" s="147"/>
      <c r="H36" s="148"/>
      <c r="I36" s="147"/>
      <c r="J36" s="148"/>
      <c r="K36" s="147"/>
      <c r="L36" s="148"/>
      <c r="M36" s="81"/>
      <c r="N36" s="123"/>
      <c r="O36" s="142"/>
      <c r="P36" s="143"/>
      <c r="Q36" s="144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  <c r="AJ36" s="43"/>
      <c r="AK36" s="43"/>
      <c r="AL36" s="43"/>
      <c r="AM36" s="43"/>
      <c r="AN36" s="43"/>
      <c r="AO36" s="43"/>
      <c r="AP36" s="43"/>
      <c r="AQ36" s="43"/>
      <c r="AR36" s="43"/>
      <c r="AS36" s="43"/>
      <c r="AT36" s="43"/>
      <c r="AU36" s="43"/>
      <c r="AV36" s="43"/>
      <c r="AW36" s="43"/>
      <c r="AX36" s="43"/>
      <c r="AY36" s="43"/>
      <c r="AZ36" s="43"/>
      <c r="BA36" s="43"/>
      <c r="BB36" s="43"/>
      <c r="BC36" s="43"/>
      <c r="BD36" s="43"/>
      <c r="BE36" s="43"/>
      <c r="BF36" s="43"/>
      <c r="BG36" s="43"/>
      <c r="BH36" s="43"/>
      <c r="BI36" s="43"/>
      <c r="BJ36" s="43"/>
      <c r="BK36" s="43"/>
      <c r="BL36" s="43"/>
      <c r="BM36" s="43"/>
      <c r="BN36" s="43"/>
      <c r="BO36" s="43"/>
      <c r="BP36" s="43"/>
      <c r="BQ36" s="43"/>
      <c r="BR36" s="43"/>
      <c r="BS36" s="43"/>
      <c r="BT36" s="43"/>
      <c r="BU36" s="43"/>
      <c r="BV36" s="43"/>
      <c r="BW36" s="43"/>
      <c r="BX36" s="43"/>
      <c r="BY36" s="43"/>
      <c r="BZ36" s="43"/>
      <c r="CA36" s="43"/>
      <c r="CB36" s="43"/>
      <c r="CC36" s="43"/>
      <c r="CD36" s="43"/>
      <c r="CE36" s="43"/>
      <c r="CF36" s="43"/>
      <c r="CG36" s="43"/>
      <c r="CH36" s="43"/>
      <c r="CI36" s="43"/>
      <c r="CJ36" s="43"/>
      <c r="CK36" s="43"/>
      <c r="CL36" s="43"/>
      <c r="CM36" s="43"/>
      <c r="CN36" s="43"/>
      <c r="CO36" s="43"/>
      <c r="CP36" s="43"/>
      <c r="CQ36" s="43"/>
      <c r="CR36" s="43"/>
      <c r="CS36" s="43"/>
      <c r="CT36" s="43"/>
      <c r="CU36" s="43"/>
      <c r="CV36" s="43"/>
      <c r="CW36" s="43"/>
      <c r="CX36" s="43"/>
      <c r="CY36" s="43"/>
      <c r="CZ36" s="43"/>
      <c r="DA36" s="43"/>
      <c r="DB36" s="43"/>
      <c r="DC36" s="43"/>
      <c r="DD36" s="43"/>
      <c r="DE36" s="43"/>
      <c r="DF36" s="43"/>
      <c r="DG36" s="43"/>
      <c r="DH36" s="43"/>
      <c r="DI36" s="43"/>
      <c r="DJ36" s="43"/>
      <c r="DK36" s="43"/>
      <c r="DL36" s="43"/>
      <c r="DM36" s="43"/>
      <c r="DN36" s="43"/>
      <c r="DO36" s="43"/>
      <c r="DP36" s="43"/>
      <c r="DQ36" s="43"/>
      <c r="DR36" s="43"/>
      <c r="DS36" s="43"/>
      <c r="DT36" s="43"/>
    </row>
    <row r="37" spans="1:124" ht="18" customHeight="1">
      <c r="A37" s="136"/>
      <c r="B37" s="137"/>
      <c r="C37" s="138"/>
      <c r="D37" s="137"/>
      <c r="E37" s="139"/>
      <c r="F37" s="140"/>
      <c r="G37" s="139"/>
      <c r="H37" s="140"/>
      <c r="I37" s="139"/>
      <c r="J37" s="140"/>
      <c r="K37" s="139"/>
      <c r="L37" s="140"/>
      <c r="M37" s="141"/>
      <c r="N37" s="123"/>
      <c r="O37" s="142"/>
      <c r="P37" s="143"/>
      <c r="Q37" s="144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  <c r="AJ37" s="43"/>
      <c r="AK37" s="43"/>
      <c r="AL37" s="43"/>
      <c r="AM37" s="43"/>
      <c r="AN37" s="43"/>
      <c r="AO37" s="43"/>
      <c r="AP37" s="43"/>
      <c r="AQ37" s="43"/>
      <c r="AR37" s="43"/>
      <c r="AS37" s="43"/>
      <c r="AT37" s="43"/>
      <c r="AU37" s="43"/>
      <c r="AV37" s="43"/>
      <c r="AW37" s="43"/>
      <c r="AX37" s="43"/>
      <c r="AY37" s="43"/>
      <c r="AZ37" s="43"/>
      <c r="BA37" s="43"/>
      <c r="BB37" s="43"/>
      <c r="BC37" s="43"/>
      <c r="BD37" s="43"/>
      <c r="BE37" s="43"/>
      <c r="BF37" s="43"/>
      <c r="BG37" s="43"/>
      <c r="BH37" s="43"/>
      <c r="BI37" s="43"/>
      <c r="BJ37" s="43"/>
      <c r="BK37" s="43"/>
      <c r="BL37" s="43"/>
      <c r="BM37" s="43"/>
      <c r="BN37" s="43"/>
      <c r="BO37" s="43"/>
      <c r="BP37" s="43"/>
      <c r="BQ37" s="43"/>
      <c r="BR37" s="43"/>
      <c r="BS37" s="43"/>
      <c r="BT37" s="43"/>
      <c r="BU37" s="43"/>
      <c r="BV37" s="43"/>
      <c r="BW37" s="43"/>
      <c r="BX37" s="43"/>
      <c r="BY37" s="43"/>
      <c r="BZ37" s="43"/>
      <c r="CA37" s="43"/>
      <c r="CB37" s="43"/>
      <c r="CC37" s="43"/>
      <c r="CD37" s="43"/>
      <c r="CE37" s="43"/>
      <c r="CF37" s="43"/>
      <c r="CG37" s="43"/>
      <c r="CH37" s="43"/>
      <c r="CI37" s="43"/>
      <c r="CJ37" s="43"/>
      <c r="CK37" s="43"/>
      <c r="CL37" s="43"/>
      <c r="CM37" s="43"/>
      <c r="CN37" s="43"/>
      <c r="CO37" s="43"/>
      <c r="CP37" s="43"/>
      <c r="CQ37" s="43"/>
      <c r="CR37" s="43"/>
      <c r="CS37" s="43"/>
      <c r="CT37" s="43"/>
      <c r="CU37" s="43"/>
      <c r="CV37" s="43"/>
      <c r="CW37" s="43"/>
      <c r="CX37" s="43"/>
      <c r="CY37" s="43"/>
      <c r="CZ37" s="43"/>
      <c r="DA37" s="43"/>
      <c r="DB37" s="43"/>
      <c r="DC37" s="43"/>
      <c r="DD37" s="43"/>
      <c r="DE37" s="43"/>
      <c r="DF37" s="43"/>
      <c r="DG37" s="43"/>
      <c r="DH37" s="43"/>
      <c r="DI37" s="43"/>
      <c r="DJ37" s="43"/>
      <c r="DK37" s="43"/>
      <c r="DL37" s="43"/>
      <c r="DM37" s="43"/>
      <c r="DN37" s="43"/>
      <c r="DO37" s="43"/>
      <c r="DP37" s="43"/>
      <c r="DQ37" s="43"/>
      <c r="DR37" s="43"/>
      <c r="DS37" s="43"/>
      <c r="DT37" s="43"/>
    </row>
    <row r="38" spans="1:124" ht="18" customHeight="1">
      <c r="A38" s="145"/>
      <c r="B38" s="78"/>
      <c r="C38" s="149"/>
      <c r="D38" s="78"/>
      <c r="E38" s="147"/>
      <c r="F38" s="148"/>
      <c r="G38" s="147"/>
      <c r="H38" s="148"/>
      <c r="I38" s="147"/>
      <c r="J38" s="148"/>
      <c r="K38" s="147"/>
      <c r="L38" s="148"/>
      <c r="M38" s="81"/>
      <c r="O38" s="157"/>
      <c r="P38" s="158"/>
      <c r="Q38" s="159"/>
      <c r="S38" s="43"/>
    </row>
    <row r="39" spans="1:124" ht="18" customHeight="1">
      <c r="A39" s="145"/>
      <c r="B39" s="78"/>
      <c r="C39" s="146"/>
      <c r="D39" s="78"/>
      <c r="E39" s="147"/>
      <c r="F39" s="148"/>
      <c r="G39" s="147"/>
      <c r="H39" s="148"/>
      <c r="I39" s="147"/>
      <c r="J39" s="148"/>
      <c r="K39" s="147"/>
      <c r="L39" s="148"/>
      <c r="M39" s="81"/>
      <c r="O39" s="142"/>
      <c r="P39" s="143"/>
      <c r="Q39" s="159"/>
      <c r="S39" s="43"/>
    </row>
    <row r="40" spans="1:124" ht="18" customHeight="1">
      <c r="A40" s="145"/>
      <c r="B40" s="49"/>
      <c r="C40" s="146"/>
      <c r="D40" s="78"/>
      <c r="E40" s="147"/>
      <c r="F40" s="148"/>
      <c r="G40" s="147"/>
      <c r="H40" s="148"/>
      <c r="I40" s="147"/>
      <c r="J40" s="148"/>
      <c r="K40" s="147"/>
      <c r="L40" s="148"/>
      <c r="M40" s="81"/>
      <c r="N40" s="123"/>
      <c r="O40" s="142"/>
      <c r="P40" s="143"/>
      <c r="Q40" s="144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  <c r="AJ40" s="43"/>
      <c r="AK40" s="43"/>
      <c r="AL40" s="43"/>
      <c r="AM40" s="43"/>
      <c r="AN40" s="43"/>
      <c r="AO40" s="43"/>
      <c r="AP40" s="43"/>
      <c r="AQ40" s="43"/>
      <c r="AR40" s="43"/>
      <c r="AS40" s="43"/>
      <c r="AT40" s="43"/>
      <c r="AU40" s="43"/>
      <c r="AV40" s="43"/>
      <c r="AW40" s="43"/>
      <c r="AX40" s="43"/>
      <c r="AY40" s="43"/>
      <c r="AZ40" s="43"/>
      <c r="BA40" s="43"/>
      <c r="BB40" s="43"/>
      <c r="BC40" s="43"/>
      <c r="BD40" s="43"/>
      <c r="BE40" s="43"/>
      <c r="BF40" s="43"/>
      <c r="BG40" s="43"/>
      <c r="BH40" s="43"/>
      <c r="BI40" s="43"/>
      <c r="BJ40" s="43"/>
      <c r="BK40" s="43"/>
      <c r="BL40" s="43"/>
      <c r="BM40" s="43"/>
      <c r="BN40" s="43"/>
      <c r="BO40" s="43"/>
      <c r="BP40" s="43"/>
      <c r="BQ40" s="43"/>
      <c r="BR40" s="43"/>
      <c r="BS40" s="43"/>
      <c r="BT40" s="43"/>
      <c r="BU40" s="43"/>
      <c r="BV40" s="43"/>
      <c r="BW40" s="43"/>
      <c r="BX40" s="43"/>
      <c r="BY40" s="43"/>
      <c r="BZ40" s="43"/>
      <c r="CA40" s="43"/>
      <c r="CB40" s="43"/>
      <c r="CC40" s="43"/>
      <c r="CD40" s="43"/>
      <c r="CE40" s="43"/>
      <c r="CF40" s="43"/>
      <c r="CG40" s="43"/>
      <c r="CH40" s="43"/>
      <c r="CI40" s="43"/>
      <c r="CJ40" s="43"/>
      <c r="CK40" s="43"/>
      <c r="CL40" s="43"/>
      <c r="CM40" s="43"/>
      <c r="CN40" s="43"/>
      <c r="CO40" s="43"/>
      <c r="CP40" s="43"/>
      <c r="CQ40" s="43"/>
      <c r="CR40" s="43"/>
      <c r="CS40" s="43"/>
      <c r="CT40" s="43"/>
      <c r="CU40" s="43"/>
      <c r="CV40" s="43"/>
      <c r="CW40" s="43"/>
      <c r="CX40" s="43"/>
      <c r="CY40" s="43"/>
      <c r="CZ40" s="43"/>
      <c r="DA40" s="43"/>
      <c r="DB40" s="43"/>
      <c r="DC40" s="43"/>
      <c r="DD40" s="43"/>
      <c r="DE40" s="43"/>
      <c r="DF40" s="43"/>
      <c r="DG40" s="43"/>
      <c r="DH40" s="43"/>
      <c r="DI40" s="43"/>
      <c r="DJ40" s="43"/>
      <c r="DK40" s="43"/>
      <c r="DL40" s="43"/>
      <c r="DM40" s="43"/>
      <c r="DN40" s="43"/>
      <c r="DO40" s="43"/>
      <c r="DP40" s="43"/>
      <c r="DQ40" s="43"/>
      <c r="DR40" s="43"/>
      <c r="DS40" s="43"/>
      <c r="DT40" s="43"/>
    </row>
    <row r="41" spans="1:124" ht="18" customHeight="1">
      <c r="A41" s="150"/>
      <c r="B41" s="46"/>
      <c r="C41" s="151"/>
      <c r="D41" s="46"/>
      <c r="E41" s="152"/>
      <c r="F41" s="153"/>
      <c r="G41" s="152"/>
      <c r="H41" s="153"/>
      <c r="I41" s="152"/>
      <c r="J41" s="153"/>
      <c r="K41" s="152"/>
      <c r="L41" s="153"/>
      <c r="M41" s="47"/>
      <c r="N41" s="123"/>
      <c r="O41" s="142"/>
      <c r="P41" s="143"/>
      <c r="Q41" s="144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  <c r="AJ41" s="43"/>
      <c r="AK41" s="43"/>
      <c r="AL41" s="43"/>
      <c r="AM41" s="43"/>
      <c r="AN41" s="43"/>
      <c r="AO41" s="43"/>
      <c r="AP41" s="43"/>
      <c r="AQ41" s="43"/>
      <c r="AR41" s="43"/>
      <c r="AS41" s="43"/>
      <c r="AT41" s="43"/>
      <c r="AU41" s="43"/>
      <c r="AV41" s="43"/>
      <c r="AW41" s="43"/>
      <c r="AX41" s="43"/>
      <c r="AY41" s="43"/>
      <c r="AZ41" s="43"/>
      <c r="BA41" s="43"/>
      <c r="BB41" s="43"/>
      <c r="BC41" s="43"/>
      <c r="BD41" s="43"/>
      <c r="BE41" s="43"/>
      <c r="BF41" s="43"/>
      <c r="BG41" s="43"/>
      <c r="BH41" s="43"/>
      <c r="BI41" s="43"/>
      <c r="BJ41" s="43"/>
      <c r="BK41" s="43"/>
      <c r="BL41" s="43"/>
      <c r="BM41" s="43"/>
      <c r="BN41" s="43"/>
      <c r="BO41" s="43"/>
      <c r="BP41" s="43"/>
      <c r="BQ41" s="43"/>
      <c r="BR41" s="43"/>
      <c r="BS41" s="43"/>
      <c r="BT41" s="43"/>
      <c r="BU41" s="43"/>
      <c r="BV41" s="43"/>
      <c r="BW41" s="43"/>
      <c r="BX41" s="43"/>
      <c r="BY41" s="43"/>
      <c r="BZ41" s="43"/>
      <c r="CA41" s="43"/>
      <c r="CB41" s="43"/>
      <c r="CC41" s="43"/>
      <c r="CD41" s="43"/>
      <c r="CE41" s="43"/>
      <c r="CF41" s="43"/>
      <c r="CG41" s="43"/>
      <c r="CH41" s="43"/>
      <c r="CI41" s="43"/>
      <c r="CJ41" s="43"/>
      <c r="CK41" s="43"/>
      <c r="CL41" s="43"/>
      <c r="CM41" s="43"/>
      <c r="CN41" s="43"/>
      <c r="CO41" s="43"/>
      <c r="CP41" s="43"/>
      <c r="CQ41" s="43"/>
      <c r="CR41" s="43"/>
      <c r="CS41" s="43"/>
      <c r="CT41" s="43"/>
      <c r="CU41" s="43"/>
      <c r="CV41" s="43"/>
      <c r="CW41" s="43"/>
      <c r="CX41" s="43"/>
      <c r="CY41" s="43"/>
      <c r="CZ41" s="43"/>
      <c r="DA41" s="43"/>
      <c r="DB41" s="43"/>
      <c r="DC41" s="43"/>
      <c r="DD41" s="43"/>
      <c r="DE41" s="43"/>
      <c r="DF41" s="43"/>
      <c r="DG41" s="43"/>
      <c r="DH41" s="43"/>
      <c r="DI41" s="43"/>
      <c r="DJ41" s="43"/>
      <c r="DK41" s="43"/>
      <c r="DL41" s="43"/>
      <c r="DM41" s="43"/>
      <c r="DN41" s="43"/>
      <c r="DO41" s="43"/>
      <c r="DP41" s="43"/>
      <c r="DQ41" s="43"/>
      <c r="DR41" s="43"/>
      <c r="DS41" s="43"/>
      <c r="DT41" s="43"/>
    </row>
    <row r="42" spans="1:124" ht="18" customHeight="1" thickBot="1">
      <c r="A42" s="160"/>
      <c r="B42" s="130"/>
      <c r="C42" s="161"/>
      <c r="D42" s="130"/>
      <c r="E42" s="162"/>
      <c r="F42" s="163"/>
      <c r="G42" s="162"/>
      <c r="H42" s="163"/>
      <c r="I42" s="162"/>
      <c r="J42" s="163"/>
      <c r="K42" s="162"/>
      <c r="L42" s="163"/>
      <c r="M42" s="164"/>
      <c r="O42" s="165"/>
      <c r="P42" s="166"/>
      <c r="Q42" s="167"/>
    </row>
  </sheetData>
  <mergeCells count="16">
    <mergeCell ref="S3:S4"/>
    <mergeCell ref="T3:U3"/>
    <mergeCell ref="T4:U4"/>
    <mergeCell ref="Q3:Q4"/>
    <mergeCell ref="P3:P4"/>
    <mergeCell ref="A1:M1"/>
    <mergeCell ref="O3:O4"/>
    <mergeCell ref="A3:A4"/>
    <mergeCell ref="B3:B4"/>
    <mergeCell ref="C3:C4"/>
    <mergeCell ref="D3:D4"/>
    <mergeCell ref="M3:M4"/>
    <mergeCell ref="K3:L3"/>
    <mergeCell ref="E3:F3"/>
    <mergeCell ref="G3:H3"/>
    <mergeCell ref="I3:J3"/>
  </mergeCells>
  <phoneticPr fontId="4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71" fitToHeight="0" orientation="landscape" r:id="rId1"/>
  <headerFooter alignWithMargins="0"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Z624"/>
  <sheetViews>
    <sheetView showGridLines="0" view="pageBreakPreview" zoomScaleNormal="100" zoomScaleSheetLayoutView="100" workbookViewId="0">
      <selection activeCell="A3" sqref="A3:A4"/>
    </sheetView>
  </sheetViews>
  <sheetFormatPr defaultColWidth="8.85546875" defaultRowHeight="12.75"/>
  <cols>
    <col min="1" max="1" width="5.42578125" style="104" bestFit="1" customWidth="1"/>
    <col min="2" max="6" width="22.28515625" style="44" customWidth="1"/>
    <col min="7" max="16384" width="8.85546875" style="44"/>
  </cols>
  <sheetData>
    <row r="1" spans="1:130" ht="26.1" customHeight="1">
      <c r="A1" s="44"/>
      <c r="B1" s="578" t="s">
        <v>1210</v>
      </c>
      <c r="C1" s="578"/>
      <c r="D1" s="578"/>
      <c r="E1" s="578"/>
      <c r="F1" s="578"/>
      <c r="G1" s="122"/>
      <c r="H1" s="122"/>
      <c r="I1" s="122"/>
      <c r="J1" s="122"/>
      <c r="K1" s="122"/>
      <c r="L1" s="122"/>
      <c r="M1" s="122"/>
      <c r="N1" s="122"/>
      <c r="O1" s="123"/>
      <c r="P1" s="123"/>
      <c r="Q1" s="54"/>
      <c r="R1" s="54"/>
      <c r="S1" s="54"/>
      <c r="T1" s="124"/>
      <c r="U1" s="124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3"/>
      <c r="DN1" s="43"/>
      <c r="DO1" s="43"/>
      <c r="DP1" s="43"/>
      <c r="DQ1" s="43">
        <v>5</v>
      </c>
      <c r="DR1" s="43"/>
      <c r="DS1" s="43"/>
      <c r="DT1" s="43"/>
      <c r="DU1" s="43"/>
      <c r="DV1" s="43"/>
      <c r="DW1" s="43"/>
      <c r="DX1" s="43"/>
      <c r="DY1" s="43"/>
      <c r="DZ1" s="43"/>
    </row>
    <row r="2" spans="1:130" ht="18" customHeight="1" thickBot="1">
      <c r="A2" s="44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123"/>
      <c r="P2" s="123"/>
      <c r="Q2" s="54"/>
      <c r="R2" s="54"/>
      <c r="S2" s="54"/>
      <c r="T2" s="124"/>
      <c r="U2" s="124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3"/>
      <c r="DN2" s="43"/>
      <c r="DO2" s="43"/>
      <c r="DP2" s="43"/>
      <c r="DQ2" s="43" t="s">
        <v>218</v>
      </c>
      <c r="DR2" s="43"/>
      <c r="DS2" s="43"/>
      <c r="DT2" s="43"/>
      <c r="DU2" s="43"/>
      <c r="DV2" s="43"/>
      <c r="DW2" s="43"/>
      <c r="DX2" s="43"/>
      <c r="DY2" s="43"/>
      <c r="DZ2" s="43"/>
    </row>
    <row r="3" spans="1:130" ht="18.75" customHeight="1">
      <c r="A3" s="540" t="s">
        <v>1209</v>
      </c>
      <c r="B3" s="575" t="s">
        <v>1208</v>
      </c>
      <c r="C3" s="575"/>
      <c r="D3" s="575" t="s">
        <v>435</v>
      </c>
      <c r="E3" s="570" t="s">
        <v>1232</v>
      </c>
      <c r="F3" s="572" t="s">
        <v>1217</v>
      </c>
    </row>
    <row r="4" spans="1:130" ht="18.75" customHeight="1">
      <c r="A4" s="541"/>
      <c r="B4" s="576"/>
      <c r="C4" s="576"/>
      <c r="D4" s="576"/>
      <c r="E4" s="571"/>
      <c r="F4" s="573"/>
    </row>
    <row r="5" spans="1:130" ht="18.75" hidden="1" customHeight="1">
      <c r="A5" s="125">
        <v>1</v>
      </c>
      <c r="B5" s="574" t="s">
        <v>436</v>
      </c>
      <c r="C5" s="574" t="s">
        <v>437</v>
      </c>
      <c r="D5" s="78" t="s">
        <v>438</v>
      </c>
      <c r="E5" s="126">
        <v>76547</v>
      </c>
      <c r="F5" s="127">
        <v>73892</v>
      </c>
      <c r="H5" s="128"/>
    </row>
    <row r="6" spans="1:130" ht="18.75" hidden="1" customHeight="1">
      <c r="A6" s="125">
        <v>2</v>
      </c>
      <c r="B6" s="574"/>
      <c r="C6" s="574"/>
      <c r="D6" s="78" t="s">
        <v>439</v>
      </c>
      <c r="E6" s="126">
        <v>168668</v>
      </c>
      <c r="F6" s="127">
        <v>161250</v>
      </c>
      <c r="H6" s="128"/>
    </row>
    <row r="7" spans="1:130" ht="18.75" hidden="1" customHeight="1">
      <c r="A7" s="125">
        <v>3</v>
      </c>
      <c r="B7" s="574"/>
      <c r="C7" s="574"/>
      <c r="D7" s="78" t="s">
        <v>440</v>
      </c>
      <c r="E7" s="126">
        <v>188714</v>
      </c>
      <c r="F7" s="127">
        <v>185580</v>
      </c>
      <c r="H7" s="128"/>
    </row>
    <row r="8" spans="1:130" ht="18.75" hidden="1" customHeight="1">
      <c r="A8" s="125">
        <v>4</v>
      </c>
      <c r="B8" s="574"/>
      <c r="C8" s="574"/>
      <c r="D8" s="78" t="s">
        <v>441</v>
      </c>
      <c r="E8" s="126">
        <v>198150</v>
      </c>
      <c r="F8" s="127">
        <v>189332</v>
      </c>
      <c r="H8" s="128"/>
    </row>
    <row r="9" spans="1:130" ht="18.75" hidden="1" customHeight="1">
      <c r="A9" s="125">
        <v>5</v>
      </c>
      <c r="B9" s="574"/>
      <c r="C9" s="574"/>
      <c r="D9" s="78" t="s">
        <v>442</v>
      </c>
      <c r="E9" s="126">
        <v>263682</v>
      </c>
      <c r="F9" s="127">
        <v>256354</v>
      </c>
      <c r="H9" s="128"/>
    </row>
    <row r="10" spans="1:130" ht="18.75" hidden="1" customHeight="1">
      <c r="A10" s="125">
        <v>6</v>
      </c>
      <c r="B10" s="574"/>
      <c r="C10" s="574" t="s">
        <v>443</v>
      </c>
      <c r="D10" s="78" t="s">
        <v>444</v>
      </c>
      <c r="E10" s="126">
        <v>160229</v>
      </c>
      <c r="F10" s="127">
        <v>154841</v>
      </c>
      <c r="H10" s="128"/>
    </row>
    <row r="11" spans="1:130" ht="18.75" hidden="1" customHeight="1">
      <c r="A11" s="125">
        <v>7</v>
      </c>
      <c r="B11" s="574"/>
      <c r="C11" s="574"/>
      <c r="D11" s="78" t="s">
        <v>445</v>
      </c>
      <c r="E11" s="126">
        <v>296070</v>
      </c>
      <c r="F11" s="127">
        <v>286114</v>
      </c>
      <c r="H11" s="128"/>
    </row>
    <row r="12" spans="1:130" ht="18.75" hidden="1" customHeight="1">
      <c r="A12" s="125">
        <v>8</v>
      </c>
      <c r="B12" s="574"/>
      <c r="C12" s="574"/>
      <c r="D12" s="78" t="s">
        <v>446</v>
      </c>
      <c r="E12" s="126">
        <v>375317</v>
      </c>
      <c r="F12" s="127">
        <v>362697</v>
      </c>
      <c r="H12" s="128"/>
    </row>
    <row r="13" spans="1:130" ht="18.75" hidden="1" customHeight="1">
      <c r="A13" s="125">
        <v>9</v>
      </c>
      <c r="B13" s="574" t="s">
        <v>447</v>
      </c>
      <c r="C13" s="574"/>
      <c r="D13" s="78" t="s">
        <v>448</v>
      </c>
      <c r="E13" s="126">
        <v>13948</v>
      </c>
      <c r="F13" s="127">
        <v>13479</v>
      </c>
      <c r="H13" s="128"/>
    </row>
    <row r="14" spans="1:130" ht="18.75" hidden="1" customHeight="1">
      <c r="A14" s="125">
        <v>10</v>
      </c>
      <c r="B14" s="574"/>
      <c r="C14" s="574"/>
      <c r="D14" s="78" t="s">
        <v>449</v>
      </c>
      <c r="E14" s="126">
        <v>17626</v>
      </c>
      <c r="F14" s="127">
        <v>17033</v>
      </c>
      <c r="H14" s="128"/>
    </row>
    <row r="15" spans="1:130" ht="18.75" hidden="1" customHeight="1">
      <c r="A15" s="125">
        <v>11</v>
      </c>
      <c r="B15" s="574"/>
      <c r="C15" s="574"/>
      <c r="D15" s="78" t="s">
        <v>450</v>
      </c>
      <c r="E15" s="126">
        <v>19537</v>
      </c>
      <c r="F15" s="127">
        <v>18880</v>
      </c>
      <c r="H15" s="128"/>
    </row>
    <row r="16" spans="1:130" ht="18.75" hidden="1" customHeight="1">
      <c r="A16" s="125">
        <v>12</v>
      </c>
      <c r="B16" s="574"/>
      <c r="C16" s="574"/>
      <c r="D16" s="78" t="s">
        <v>451</v>
      </c>
      <c r="E16" s="126">
        <v>22753</v>
      </c>
      <c r="F16" s="127">
        <v>21988</v>
      </c>
      <c r="H16" s="128"/>
    </row>
    <row r="17" spans="1:8" ht="18.75" hidden="1" customHeight="1">
      <c r="A17" s="125">
        <v>13</v>
      </c>
      <c r="B17" s="574"/>
      <c r="C17" s="574"/>
      <c r="D17" s="78" t="s">
        <v>452</v>
      </c>
      <c r="E17" s="126">
        <v>27634</v>
      </c>
      <c r="F17" s="127">
        <v>26705</v>
      </c>
      <c r="H17" s="128"/>
    </row>
    <row r="18" spans="1:8" ht="18.75" hidden="1" customHeight="1">
      <c r="A18" s="125">
        <v>14</v>
      </c>
      <c r="B18" s="574" t="s">
        <v>453</v>
      </c>
      <c r="C18" s="574"/>
      <c r="D18" s="78" t="s">
        <v>454</v>
      </c>
      <c r="E18" s="126">
        <v>44766</v>
      </c>
      <c r="F18" s="127">
        <v>43260</v>
      </c>
      <c r="H18" s="128"/>
    </row>
    <row r="19" spans="1:8" ht="18.75" hidden="1" customHeight="1">
      <c r="A19" s="125">
        <v>15</v>
      </c>
      <c r="B19" s="574"/>
      <c r="C19" s="574"/>
      <c r="D19" s="78" t="s">
        <v>455</v>
      </c>
      <c r="E19" s="126">
        <v>167666</v>
      </c>
      <c r="F19" s="127">
        <v>162028</v>
      </c>
      <c r="H19" s="128"/>
    </row>
    <row r="20" spans="1:8" ht="18.75" hidden="1" customHeight="1">
      <c r="A20" s="125">
        <v>16</v>
      </c>
      <c r="B20" s="574" t="s">
        <v>425</v>
      </c>
      <c r="C20" s="574" t="s">
        <v>437</v>
      </c>
      <c r="D20" s="78" t="s">
        <v>456</v>
      </c>
      <c r="E20" s="126">
        <v>45070</v>
      </c>
      <c r="F20" s="127">
        <v>44250</v>
      </c>
      <c r="H20" s="128"/>
    </row>
    <row r="21" spans="1:8" ht="18.75" hidden="1" customHeight="1">
      <c r="A21" s="125">
        <v>17</v>
      </c>
      <c r="B21" s="574"/>
      <c r="C21" s="574"/>
      <c r="D21" s="78" t="s">
        <v>457</v>
      </c>
      <c r="E21" s="126">
        <v>66538</v>
      </c>
      <c r="F21" s="127">
        <v>64267</v>
      </c>
      <c r="H21" s="128"/>
    </row>
    <row r="22" spans="1:8" ht="18.75" hidden="1" customHeight="1">
      <c r="A22" s="125">
        <v>18</v>
      </c>
      <c r="B22" s="574"/>
      <c r="C22" s="574"/>
      <c r="D22" s="78" t="s">
        <v>458</v>
      </c>
      <c r="E22" s="126">
        <v>84000</v>
      </c>
      <c r="F22" s="127">
        <v>82625</v>
      </c>
      <c r="H22" s="128"/>
    </row>
    <row r="23" spans="1:8" ht="18.75" hidden="1" customHeight="1">
      <c r="A23" s="125">
        <v>19</v>
      </c>
      <c r="B23" s="574"/>
      <c r="C23" s="574"/>
      <c r="D23" s="78" t="s">
        <v>459</v>
      </c>
      <c r="E23" s="126">
        <v>112342</v>
      </c>
      <c r="F23" s="127">
        <v>109310</v>
      </c>
      <c r="H23" s="128"/>
    </row>
    <row r="24" spans="1:8" ht="18.75" hidden="1" customHeight="1">
      <c r="A24" s="125">
        <v>20</v>
      </c>
      <c r="B24" s="574"/>
      <c r="C24" s="574"/>
      <c r="D24" s="78" t="s">
        <v>460</v>
      </c>
      <c r="E24" s="126">
        <v>117766</v>
      </c>
      <c r="F24" s="127">
        <v>115116</v>
      </c>
      <c r="H24" s="128"/>
    </row>
    <row r="25" spans="1:8" ht="18.75" hidden="1" customHeight="1">
      <c r="A25" s="125">
        <v>21</v>
      </c>
      <c r="B25" s="574"/>
      <c r="C25" s="574"/>
      <c r="D25" s="78" t="s">
        <v>461</v>
      </c>
      <c r="E25" s="126">
        <v>129586</v>
      </c>
      <c r="F25" s="127">
        <v>127443</v>
      </c>
      <c r="H25" s="128"/>
    </row>
    <row r="26" spans="1:8" ht="18.75" hidden="1" customHeight="1">
      <c r="A26" s="125">
        <v>22</v>
      </c>
      <c r="B26" s="574"/>
      <c r="C26" s="574"/>
      <c r="D26" s="78" t="s">
        <v>462</v>
      </c>
      <c r="E26" s="126">
        <v>142069</v>
      </c>
      <c r="F26" s="127">
        <v>138873</v>
      </c>
      <c r="H26" s="128"/>
    </row>
    <row r="27" spans="1:8" ht="18.75" hidden="1" customHeight="1">
      <c r="A27" s="125">
        <v>23</v>
      </c>
      <c r="B27" s="574"/>
      <c r="C27" s="574"/>
      <c r="D27" s="78" t="s">
        <v>463</v>
      </c>
      <c r="E27" s="126">
        <v>180927</v>
      </c>
      <c r="F27" s="127">
        <v>176857</v>
      </c>
      <c r="H27" s="128"/>
    </row>
    <row r="28" spans="1:8" ht="18.75" hidden="1" customHeight="1">
      <c r="A28" s="125">
        <v>24</v>
      </c>
      <c r="B28" s="574"/>
      <c r="C28" s="574"/>
      <c r="D28" s="78" t="s">
        <v>464</v>
      </c>
      <c r="E28" s="126">
        <v>310684</v>
      </c>
      <c r="F28" s="127">
        <v>303694</v>
      </c>
      <c r="H28" s="128"/>
    </row>
    <row r="29" spans="1:8" ht="18.75" hidden="1" customHeight="1">
      <c r="A29" s="125">
        <v>25</v>
      </c>
      <c r="B29" s="574"/>
      <c r="C29" s="574" t="s">
        <v>443</v>
      </c>
      <c r="D29" s="78" t="s">
        <v>465</v>
      </c>
      <c r="E29" s="126">
        <v>69333</v>
      </c>
      <c r="F29" s="127">
        <v>68088</v>
      </c>
      <c r="H29" s="128"/>
    </row>
    <row r="30" spans="1:8" ht="18.75" hidden="1" customHeight="1">
      <c r="A30" s="125">
        <v>26</v>
      </c>
      <c r="B30" s="574"/>
      <c r="C30" s="574"/>
      <c r="D30" s="78" t="s">
        <v>466</v>
      </c>
      <c r="E30" s="126">
        <v>119000</v>
      </c>
      <c r="F30" s="127">
        <v>116118</v>
      </c>
      <c r="H30" s="128"/>
    </row>
    <row r="31" spans="1:8" ht="18.75" hidden="1" customHeight="1">
      <c r="A31" s="125">
        <v>27</v>
      </c>
      <c r="B31" s="574"/>
      <c r="C31" s="574"/>
      <c r="D31" s="78" t="s">
        <v>467</v>
      </c>
      <c r="E31" s="126">
        <v>141171</v>
      </c>
      <c r="F31" s="127">
        <v>135400</v>
      </c>
      <c r="H31" s="128"/>
    </row>
    <row r="32" spans="1:8" ht="18.75" hidden="1" customHeight="1">
      <c r="A32" s="125">
        <v>28</v>
      </c>
      <c r="B32" s="574"/>
      <c r="C32" s="574"/>
      <c r="D32" s="78" t="s">
        <v>468</v>
      </c>
      <c r="E32" s="126">
        <v>144360</v>
      </c>
      <c r="F32" s="127">
        <v>140633</v>
      </c>
      <c r="H32" s="128"/>
    </row>
    <row r="33" spans="1:8" ht="18.75" hidden="1" customHeight="1">
      <c r="A33" s="125">
        <v>29</v>
      </c>
      <c r="B33" s="574" t="s">
        <v>469</v>
      </c>
      <c r="C33" s="574" t="s">
        <v>437</v>
      </c>
      <c r="D33" s="78" t="s">
        <v>470</v>
      </c>
      <c r="E33" s="126">
        <v>100270</v>
      </c>
      <c r="F33" s="127">
        <v>97533</v>
      </c>
      <c r="H33" s="128"/>
    </row>
    <row r="34" spans="1:8" ht="18.75" hidden="1" customHeight="1">
      <c r="A34" s="125">
        <v>30</v>
      </c>
      <c r="B34" s="574"/>
      <c r="C34" s="574"/>
      <c r="D34" s="78" t="s">
        <v>471</v>
      </c>
      <c r="E34" s="126">
        <v>161647</v>
      </c>
      <c r="F34" s="127">
        <v>157234</v>
      </c>
      <c r="H34" s="128"/>
    </row>
    <row r="35" spans="1:8" ht="18.75" hidden="1" customHeight="1">
      <c r="A35" s="125">
        <v>31</v>
      </c>
      <c r="B35" s="574" t="s">
        <v>472</v>
      </c>
      <c r="C35" s="574"/>
      <c r="D35" s="78" t="s">
        <v>473</v>
      </c>
      <c r="E35" s="126">
        <v>4559</v>
      </c>
      <c r="F35" s="127">
        <v>4434</v>
      </c>
      <c r="H35" s="128"/>
    </row>
    <row r="36" spans="1:8" ht="18.75" hidden="1" customHeight="1">
      <c r="A36" s="125">
        <v>32</v>
      </c>
      <c r="B36" s="574"/>
      <c r="C36" s="574"/>
      <c r="D36" s="78" t="s">
        <v>474</v>
      </c>
      <c r="E36" s="126">
        <v>8352</v>
      </c>
      <c r="F36" s="127">
        <v>8125</v>
      </c>
      <c r="H36" s="128"/>
    </row>
    <row r="37" spans="1:8" ht="18.75" hidden="1" customHeight="1">
      <c r="A37" s="125">
        <v>33</v>
      </c>
      <c r="B37" s="574"/>
      <c r="C37" s="574"/>
      <c r="D37" s="78" t="s">
        <v>475</v>
      </c>
      <c r="E37" s="126">
        <v>14174</v>
      </c>
      <c r="F37" s="127">
        <v>13787</v>
      </c>
      <c r="H37" s="128"/>
    </row>
    <row r="38" spans="1:8" ht="18.75" hidden="1" customHeight="1">
      <c r="A38" s="125">
        <v>34</v>
      </c>
      <c r="B38" s="574"/>
      <c r="C38" s="574"/>
      <c r="D38" s="78" t="s">
        <v>476</v>
      </c>
      <c r="E38" s="126">
        <v>17289</v>
      </c>
      <c r="F38" s="127">
        <v>16817</v>
      </c>
      <c r="H38" s="128"/>
    </row>
    <row r="39" spans="1:8" ht="18.75" hidden="1" customHeight="1">
      <c r="A39" s="125">
        <v>35</v>
      </c>
      <c r="B39" s="574"/>
      <c r="C39" s="574"/>
      <c r="D39" s="78" t="s">
        <v>477</v>
      </c>
      <c r="E39" s="126">
        <v>22649</v>
      </c>
      <c r="F39" s="127">
        <v>22031</v>
      </c>
      <c r="H39" s="128"/>
    </row>
    <row r="40" spans="1:8" ht="18.75" hidden="1" customHeight="1">
      <c r="A40" s="125">
        <v>36</v>
      </c>
      <c r="B40" s="574"/>
      <c r="C40" s="574"/>
      <c r="D40" s="78" t="s">
        <v>478</v>
      </c>
      <c r="E40" s="126">
        <v>28692</v>
      </c>
      <c r="F40" s="127">
        <v>27909</v>
      </c>
      <c r="H40" s="128"/>
    </row>
    <row r="41" spans="1:8" ht="18.75" hidden="1" customHeight="1">
      <c r="A41" s="125">
        <v>37</v>
      </c>
      <c r="B41" s="78" t="s">
        <v>479</v>
      </c>
      <c r="C41" s="78" t="s">
        <v>480</v>
      </c>
      <c r="D41" s="78" t="s">
        <v>481</v>
      </c>
      <c r="E41" s="126">
        <v>11706</v>
      </c>
      <c r="F41" s="127">
        <v>11386</v>
      </c>
      <c r="H41" s="128"/>
    </row>
    <row r="42" spans="1:8" ht="18.75" hidden="1" customHeight="1">
      <c r="A42" s="125">
        <v>38</v>
      </c>
      <c r="B42" s="574" t="s">
        <v>482</v>
      </c>
      <c r="C42" s="574" t="s">
        <v>483</v>
      </c>
      <c r="D42" s="78" t="s">
        <v>484</v>
      </c>
      <c r="E42" s="126">
        <v>24021</v>
      </c>
      <c r="F42" s="127">
        <v>23365</v>
      </c>
      <c r="H42" s="128"/>
    </row>
    <row r="43" spans="1:8" ht="18.75" hidden="1" customHeight="1">
      <c r="A43" s="125">
        <v>39</v>
      </c>
      <c r="B43" s="574"/>
      <c r="C43" s="574"/>
      <c r="D43" s="78" t="s">
        <v>485</v>
      </c>
      <c r="E43" s="126">
        <v>28567</v>
      </c>
      <c r="F43" s="127">
        <v>27787</v>
      </c>
      <c r="H43" s="128"/>
    </row>
    <row r="44" spans="1:8" ht="18.75" hidden="1" customHeight="1">
      <c r="A44" s="125">
        <v>40</v>
      </c>
      <c r="B44" s="78" t="s">
        <v>486</v>
      </c>
      <c r="C44" s="78"/>
      <c r="D44" s="78" t="s">
        <v>487</v>
      </c>
      <c r="E44" s="126">
        <v>264015</v>
      </c>
      <c r="F44" s="127">
        <v>256808</v>
      </c>
      <c r="H44" s="128"/>
    </row>
    <row r="45" spans="1:8" ht="18.75" hidden="1" customHeight="1">
      <c r="A45" s="125">
        <v>41</v>
      </c>
      <c r="B45" s="574" t="s">
        <v>488</v>
      </c>
      <c r="C45" s="574" t="s">
        <v>437</v>
      </c>
      <c r="D45" s="78" t="s">
        <v>489</v>
      </c>
      <c r="E45" s="126">
        <v>47372</v>
      </c>
      <c r="F45" s="127">
        <v>46183</v>
      </c>
      <c r="H45" s="128"/>
    </row>
    <row r="46" spans="1:8" ht="18.75" hidden="1" customHeight="1">
      <c r="A46" s="125">
        <v>42</v>
      </c>
      <c r="B46" s="574"/>
      <c r="C46" s="574"/>
      <c r="D46" s="78" t="s">
        <v>490</v>
      </c>
      <c r="E46" s="126">
        <v>61939</v>
      </c>
      <c r="F46" s="127">
        <v>60384</v>
      </c>
      <c r="H46" s="128"/>
    </row>
    <row r="47" spans="1:8" ht="18.75" hidden="1" customHeight="1">
      <c r="A47" s="125">
        <v>43</v>
      </c>
      <c r="B47" s="574"/>
      <c r="C47" s="574"/>
      <c r="D47" s="78" t="s">
        <v>491</v>
      </c>
      <c r="E47" s="126">
        <v>75898</v>
      </c>
      <c r="F47" s="127">
        <v>73993</v>
      </c>
      <c r="H47" s="128"/>
    </row>
    <row r="48" spans="1:8" ht="18.75" hidden="1" customHeight="1">
      <c r="A48" s="125">
        <v>44</v>
      </c>
      <c r="B48" s="574"/>
      <c r="C48" s="574"/>
      <c r="D48" s="78" t="s">
        <v>492</v>
      </c>
      <c r="E48" s="126">
        <v>89931</v>
      </c>
      <c r="F48" s="127">
        <v>87673</v>
      </c>
      <c r="H48" s="128"/>
    </row>
    <row r="49" spans="1:8" ht="18.75" hidden="1" customHeight="1">
      <c r="A49" s="125">
        <v>45</v>
      </c>
      <c r="B49" s="574"/>
      <c r="C49" s="574"/>
      <c r="D49" s="78" t="s">
        <v>493</v>
      </c>
      <c r="E49" s="126">
        <v>102635</v>
      </c>
      <c r="F49" s="127">
        <v>100059</v>
      </c>
      <c r="H49" s="128"/>
    </row>
    <row r="50" spans="1:8" ht="18.75" hidden="1" customHeight="1">
      <c r="A50" s="125">
        <v>46</v>
      </c>
      <c r="B50" s="574"/>
      <c r="C50" s="574"/>
      <c r="D50" s="78" t="s">
        <v>494</v>
      </c>
      <c r="E50" s="126">
        <v>114736</v>
      </c>
      <c r="F50" s="127">
        <v>111856</v>
      </c>
      <c r="H50" s="128"/>
    </row>
    <row r="51" spans="1:8" ht="18.75" hidden="1" customHeight="1">
      <c r="A51" s="125">
        <v>47</v>
      </c>
      <c r="B51" s="574"/>
      <c r="C51" s="574"/>
      <c r="D51" s="78" t="s">
        <v>495</v>
      </c>
      <c r="E51" s="126">
        <v>125845</v>
      </c>
      <c r="F51" s="127">
        <v>122686</v>
      </c>
      <c r="H51" s="128"/>
    </row>
    <row r="52" spans="1:8" ht="18.75" hidden="1" customHeight="1">
      <c r="A52" s="125">
        <v>48</v>
      </c>
      <c r="B52" s="574"/>
      <c r="C52" s="574"/>
      <c r="D52" s="78" t="s">
        <v>496</v>
      </c>
      <c r="E52" s="126">
        <v>199275</v>
      </c>
      <c r="F52" s="127">
        <v>194272</v>
      </c>
      <c r="H52" s="128"/>
    </row>
    <row r="53" spans="1:8" ht="18.75" hidden="1" customHeight="1">
      <c r="A53" s="125">
        <v>49</v>
      </c>
      <c r="B53" s="574"/>
      <c r="C53" s="574" t="s">
        <v>443</v>
      </c>
      <c r="D53" s="78" t="s">
        <v>497</v>
      </c>
      <c r="E53" s="126">
        <v>30197</v>
      </c>
      <c r="F53" s="127">
        <v>29626</v>
      </c>
      <c r="H53" s="128"/>
    </row>
    <row r="54" spans="1:8" ht="18.75" hidden="1" customHeight="1">
      <c r="A54" s="125">
        <v>50</v>
      </c>
      <c r="B54" s="574"/>
      <c r="C54" s="574"/>
      <c r="D54" s="78" t="s">
        <v>498</v>
      </c>
      <c r="E54" s="126">
        <v>35999</v>
      </c>
      <c r="F54" s="127">
        <v>34714</v>
      </c>
      <c r="H54" s="128"/>
    </row>
    <row r="55" spans="1:8" ht="18.75" hidden="1" customHeight="1">
      <c r="A55" s="125">
        <v>51</v>
      </c>
      <c r="B55" s="574"/>
      <c r="C55" s="574"/>
      <c r="D55" s="78" t="s">
        <v>499</v>
      </c>
      <c r="E55" s="126">
        <v>46576</v>
      </c>
      <c r="F55" s="127">
        <v>45060</v>
      </c>
      <c r="H55" s="128"/>
    </row>
    <row r="56" spans="1:8" ht="18.75" hidden="1" customHeight="1">
      <c r="A56" s="125">
        <v>52</v>
      </c>
      <c r="B56" s="574"/>
      <c r="C56" s="574"/>
      <c r="D56" s="78" t="s">
        <v>500</v>
      </c>
      <c r="E56" s="126">
        <v>91620</v>
      </c>
      <c r="F56" s="127">
        <v>89443</v>
      </c>
      <c r="H56" s="128"/>
    </row>
    <row r="57" spans="1:8" ht="18.75" hidden="1" customHeight="1">
      <c r="A57" s="125">
        <v>53</v>
      </c>
      <c r="B57" s="574"/>
      <c r="C57" s="574"/>
      <c r="D57" s="78" t="s">
        <v>501</v>
      </c>
      <c r="E57" s="126">
        <v>117351</v>
      </c>
      <c r="F57" s="127">
        <v>114868</v>
      </c>
      <c r="H57" s="128"/>
    </row>
    <row r="58" spans="1:8" ht="18.75" hidden="1" customHeight="1">
      <c r="A58" s="125">
        <v>54</v>
      </c>
      <c r="B58" s="574"/>
      <c r="C58" s="574"/>
      <c r="D58" s="78" t="s">
        <v>502</v>
      </c>
      <c r="E58" s="126">
        <v>130266</v>
      </c>
      <c r="F58" s="127">
        <v>125961</v>
      </c>
      <c r="H58" s="128"/>
    </row>
    <row r="59" spans="1:8" ht="18.75" hidden="1" customHeight="1">
      <c r="A59" s="125">
        <v>55</v>
      </c>
      <c r="B59" s="574"/>
      <c r="C59" s="574"/>
      <c r="D59" s="78" t="s">
        <v>503</v>
      </c>
      <c r="E59" s="126">
        <v>152668</v>
      </c>
      <c r="F59" s="127">
        <v>149385</v>
      </c>
      <c r="H59" s="128"/>
    </row>
    <row r="60" spans="1:8" ht="18.75" hidden="1" customHeight="1">
      <c r="A60" s="125">
        <v>56</v>
      </c>
      <c r="B60" s="574"/>
      <c r="C60" s="574"/>
      <c r="D60" s="78" t="s">
        <v>504</v>
      </c>
      <c r="E60" s="126">
        <v>185595</v>
      </c>
      <c r="F60" s="127">
        <v>181315</v>
      </c>
      <c r="H60" s="128"/>
    </row>
    <row r="61" spans="1:8" ht="18.75" hidden="1" customHeight="1">
      <c r="A61" s="125">
        <v>57</v>
      </c>
      <c r="B61" s="574"/>
      <c r="C61" s="574"/>
      <c r="D61" s="78" t="s">
        <v>505</v>
      </c>
      <c r="E61" s="126">
        <v>315000</v>
      </c>
      <c r="F61" s="127">
        <v>310000</v>
      </c>
      <c r="H61" s="128"/>
    </row>
    <row r="62" spans="1:8" ht="18.75" hidden="1" customHeight="1">
      <c r="A62" s="125">
        <v>58</v>
      </c>
      <c r="B62" s="574" t="s">
        <v>506</v>
      </c>
      <c r="C62" s="574" t="s">
        <v>507</v>
      </c>
      <c r="D62" s="78" t="s">
        <v>508</v>
      </c>
      <c r="E62" s="126">
        <v>100891</v>
      </c>
      <c r="F62" s="127">
        <v>98358</v>
      </c>
      <c r="H62" s="128"/>
    </row>
    <row r="63" spans="1:8" ht="18.75" hidden="1" customHeight="1">
      <c r="A63" s="125">
        <v>59</v>
      </c>
      <c r="B63" s="574"/>
      <c r="C63" s="574"/>
      <c r="D63" s="78" t="s">
        <v>509</v>
      </c>
      <c r="E63" s="126">
        <v>187686</v>
      </c>
      <c r="F63" s="127">
        <v>182974</v>
      </c>
      <c r="H63" s="128"/>
    </row>
    <row r="64" spans="1:8" ht="18.75" hidden="1" customHeight="1">
      <c r="A64" s="125">
        <v>60</v>
      </c>
      <c r="B64" s="574"/>
      <c r="C64" s="574"/>
      <c r="D64" s="78" t="s">
        <v>510</v>
      </c>
      <c r="E64" s="126">
        <v>248434</v>
      </c>
      <c r="F64" s="127">
        <v>242197</v>
      </c>
      <c r="H64" s="128"/>
    </row>
    <row r="65" spans="1:8" ht="18.75" hidden="1" customHeight="1">
      <c r="A65" s="125">
        <v>61</v>
      </c>
      <c r="B65" s="574"/>
      <c r="C65" s="574"/>
      <c r="D65" s="78" t="s">
        <v>511</v>
      </c>
      <c r="E65" s="126">
        <v>314346</v>
      </c>
      <c r="F65" s="127">
        <v>306453</v>
      </c>
      <c r="H65" s="128"/>
    </row>
    <row r="66" spans="1:8" ht="18.75" hidden="1" customHeight="1">
      <c r="A66" s="125">
        <v>62</v>
      </c>
      <c r="B66" s="574"/>
      <c r="C66" s="574" t="s">
        <v>512</v>
      </c>
      <c r="D66" s="78" t="s">
        <v>513</v>
      </c>
      <c r="E66" s="126">
        <v>33526</v>
      </c>
      <c r="F66" s="127">
        <v>32684</v>
      </c>
      <c r="H66" s="128"/>
    </row>
    <row r="67" spans="1:8" ht="18.75" hidden="1" customHeight="1">
      <c r="A67" s="125">
        <v>63</v>
      </c>
      <c r="B67" s="574"/>
      <c r="C67" s="574"/>
      <c r="D67" s="78" t="s">
        <v>514</v>
      </c>
      <c r="E67" s="126">
        <v>43636</v>
      </c>
      <c r="F67" s="127">
        <v>42540</v>
      </c>
      <c r="H67" s="128"/>
    </row>
    <row r="68" spans="1:8" ht="18.75" hidden="1" customHeight="1">
      <c r="A68" s="125">
        <v>64</v>
      </c>
      <c r="B68" s="574"/>
      <c r="C68" s="574"/>
      <c r="D68" s="78" t="s">
        <v>515</v>
      </c>
      <c r="E68" s="126">
        <v>58435</v>
      </c>
      <c r="F68" s="127">
        <v>56968</v>
      </c>
      <c r="H68" s="128"/>
    </row>
    <row r="69" spans="1:8" ht="18.75" hidden="1" customHeight="1">
      <c r="A69" s="125">
        <v>65</v>
      </c>
      <c r="B69" s="574"/>
      <c r="C69" s="574"/>
      <c r="D69" s="78" t="s">
        <v>516</v>
      </c>
      <c r="E69" s="126">
        <v>81197</v>
      </c>
      <c r="F69" s="127">
        <v>79158</v>
      </c>
      <c r="H69" s="128"/>
    </row>
    <row r="70" spans="1:8" ht="18.75" hidden="1" customHeight="1">
      <c r="A70" s="125">
        <v>66</v>
      </c>
      <c r="B70" s="574"/>
      <c r="C70" s="574"/>
      <c r="D70" s="78" t="s">
        <v>517</v>
      </c>
      <c r="E70" s="126">
        <v>115346</v>
      </c>
      <c r="F70" s="127">
        <v>112450</v>
      </c>
      <c r="H70" s="128"/>
    </row>
    <row r="71" spans="1:8" ht="18.75" hidden="1" customHeight="1">
      <c r="A71" s="125">
        <v>67</v>
      </c>
      <c r="B71" s="574" t="s">
        <v>518</v>
      </c>
      <c r="C71" s="78" t="s">
        <v>519</v>
      </c>
      <c r="D71" s="78" t="s">
        <v>520</v>
      </c>
      <c r="E71" s="126">
        <v>310687</v>
      </c>
      <c r="F71" s="127">
        <v>300000</v>
      </c>
      <c r="H71" s="128"/>
    </row>
    <row r="72" spans="1:8" ht="18.75" hidden="1" customHeight="1">
      <c r="A72" s="125">
        <v>68</v>
      </c>
      <c r="B72" s="574"/>
      <c r="C72" s="78" t="s">
        <v>521</v>
      </c>
      <c r="D72" s="78" t="s">
        <v>522</v>
      </c>
      <c r="E72" s="126">
        <v>264846</v>
      </c>
      <c r="F72" s="127">
        <v>255940</v>
      </c>
      <c r="H72" s="128"/>
    </row>
    <row r="73" spans="1:8" ht="18.75" hidden="1" customHeight="1">
      <c r="A73" s="125">
        <v>69</v>
      </c>
      <c r="B73" s="574" t="s">
        <v>412</v>
      </c>
      <c r="C73" s="574"/>
      <c r="D73" s="78" t="s">
        <v>523</v>
      </c>
      <c r="E73" s="126">
        <v>21982</v>
      </c>
      <c r="F73" s="127">
        <v>21572</v>
      </c>
      <c r="H73" s="128"/>
    </row>
    <row r="74" spans="1:8" ht="18.75" hidden="1" customHeight="1">
      <c r="A74" s="125">
        <v>70</v>
      </c>
      <c r="B74" s="574"/>
      <c r="C74" s="574"/>
      <c r="D74" s="78" t="s">
        <v>524</v>
      </c>
      <c r="E74" s="126">
        <v>25662</v>
      </c>
      <c r="F74" s="127">
        <v>25185</v>
      </c>
      <c r="H74" s="128"/>
    </row>
    <row r="75" spans="1:8" ht="18.75" hidden="1" customHeight="1">
      <c r="A75" s="125">
        <v>71</v>
      </c>
      <c r="B75" s="574"/>
      <c r="C75" s="574"/>
      <c r="D75" s="78" t="s">
        <v>525</v>
      </c>
      <c r="E75" s="126">
        <v>28043</v>
      </c>
      <c r="F75" s="127">
        <v>27521</v>
      </c>
      <c r="H75" s="128"/>
    </row>
    <row r="76" spans="1:8" ht="18.75" hidden="1" customHeight="1">
      <c r="A76" s="125">
        <v>72</v>
      </c>
      <c r="B76" s="574"/>
      <c r="C76" s="574"/>
      <c r="D76" s="78" t="s">
        <v>526</v>
      </c>
      <c r="E76" s="126">
        <v>37391</v>
      </c>
      <c r="F76" s="127">
        <v>36694</v>
      </c>
      <c r="H76" s="128"/>
    </row>
    <row r="77" spans="1:8" ht="18.75" hidden="1" customHeight="1">
      <c r="A77" s="125">
        <v>73</v>
      </c>
      <c r="B77" s="574"/>
      <c r="C77" s="574"/>
      <c r="D77" s="78" t="s">
        <v>528</v>
      </c>
      <c r="E77" s="126">
        <v>52810</v>
      </c>
      <c r="F77" s="127">
        <v>51844</v>
      </c>
      <c r="H77" s="128"/>
    </row>
    <row r="78" spans="1:8" ht="18.75" customHeight="1">
      <c r="A78" s="125">
        <v>74</v>
      </c>
      <c r="B78" s="574"/>
      <c r="C78" s="574"/>
      <c r="D78" s="78" t="s">
        <v>527</v>
      </c>
      <c r="E78" s="126">
        <v>90653</v>
      </c>
      <c r="F78" s="127">
        <v>88973</v>
      </c>
      <c r="H78" s="128"/>
    </row>
    <row r="79" spans="1:8" ht="18.75" hidden="1" customHeight="1">
      <c r="A79" s="125">
        <v>75</v>
      </c>
      <c r="B79" s="574"/>
      <c r="C79" s="574"/>
      <c r="D79" s="78" t="s">
        <v>529</v>
      </c>
      <c r="E79" s="126">
        <v>127336</v>
      </c>
      <c r="F79" s="127">
        <v>124965</v>
      </c>
      <c r="H79" s="128"/>
    </row>
    <row r="80" spans="1:8" ht="18.75" hidden="1" customHeight="1">
      <c r="A80" s="125">
        <v>76</v>
      </c>
      <c r="B80" s="574"/>
      <c r="C80" s="574"/>
      <c r="D80" s="78" t="s">
        <v>531</v>
      </c>
      <c r="E80" s="126">
        <v>147825</v>
      </c>
      <c r="F80" s="127">
        <v>145014</v>
      </c>
      <c r="H80" s="128"/>
    </row>
    <row r="81" spans="1:8" ht="18.75" hidden="1" customHeight="1">
      <c r="A81" s="125">
        <v>77</v>
      </c>
      <c r="B81" s="574"/>
      <c r="C81" s="574"/>
      <c r="D81" s="78" t="s">
        <v>530</v>
      </c>
      <c r="E81" s="126">
        <v>211060</v>
      </c>
      <c r="F81" s="127">
        <v>207130</v>
      </c>
      <c r="H81" s="128"/>
    </row>
    <row r="82" spans="1:8" ht="18.75" hidden="1" customHeight="1">
      <c r="A82" s="125">
        <v>78</v>
      </c>
      <c r="B82" s="574" t="s">
        <v>532</v>
      </c>
      <c r="C82" s="574"/>
      <c r="D82" s="78" t="s">
        <v>533</v>
      </c>
      <c r="E82" s="126">
        <v>1634</v>
      </c>
      <c r="F82" s="127">
        <v>1604</v>
      </c>
      <c r="H82" s="128"/>
    </row>
    <row r="83" spans="1:8" ht="18.75" hidden="1" customHeight="1">
      <c r="A83" s="125">
        <v>79</v>
      </c>
      <c r="B83" s="574"/>
      <c r="C83" s="574"/>
      <c r="D83" s="78" t="s">
        <v>534</v>
      </c>
      <c r="E83" s="126">
        <v>1765</v>
      </c>
      <c r="F83" s="127">
        <v>1732</v>
      </c>
      <c r="H83" s="128"/>
    </row>
    <row r="84" spans="1:8" ht="18.75" hidden="1" customHeight="1">
      <c r="A84" s="125">
        <v>80</v>
      </c>
      <c r="B84" s="574"/>
      <c r="C84" s="574"/>
      <c r="D84" s="78" t="s">
        <v>535</v>
      </c>
      <c r="E84" s="126">
        <v>1896</v>
      </c>
      <c r="F84" s="127">
        <v>1861</v>
      </c>
      <c r="H84" s="128"/>
    </row>
    <row r="85" spans="1:8" ht="18.75" hidden="1" customHeight="1">
      <c r="A85" s="125">
        <v>81</v>
      </c>
      <c r="B85" s="574" t="s">
        <v>536</v>
      </c>
      <c r="C85" s="574" t="s">
        <v>507</v>
      </c>
      <c r="D85" s="78" t="s">
        <v>537</v>
      </c>
      <c r="E85" s="126">
        <v>57150</v>
      </c>
      <c r="F85" s="127">
        <v>55074</v>
      </c>
      <c r="H85" s="128"/>
    </row>
    <row r="86" spans="1:8" ht="18.75" hidden="1" customHeight="1">
      <c r="A86" s="125">
        <v>82</v>
      </c>
      <c r="B86" s="574"/>
      <c r="C86" s="574"/>
      <c r="D86" s="78" t="s">
        <v>538</v>
      </c>
      <c r="E86" s="126">
        <v>71351</v>
      </c>
      <c r="F86" s="127">
        <v>68759</v>
      </c>
      <c r="H86" s="128"/>
    </row>
    <row r="87" spans="1:8" ht="18.75" hidden="1" customHeight="1">
      <c r="A87" s="125">
        <v>83</v>
      </c>
      <c r="B87" s="574"/>
      <c r="C87" s="574"/>
      <c r="D87" s="78" t="s">
        <v>539</v>
      </c>
      <c r="E87" s="126">
        <v>80027</v>
      </c>
      <c r="F87" s="127">
        <v>77120</v>
      </c>
      <c r="H87" s="128"/>
    </row>
    <row r="88" spans="1:8" ht="18.75" hidden="1" customHeight="1">
      <c r="A88" s="125">
        <v>84</v>
      </c>
      <c r="B88" s="574" t="s">
        <v>540</v>
      </c>
      <c r="C88" s="574" t="s">
        <v>507</v>
      </c>
      <c r="D88" s="78" t="s">
        <v>541</v>
      </c>
      <c r="E88" s="126">
        <v>48513</v>
      </c>
      <c r="F88" s="127">
        <v>46748</v>
      </c>
      <c r="H88" s="128"/>
    </row>
    <row r="89" spans="1:8" ht="18.75" hidden="1" customHeight="1">
      <c r="A89" s="125">
        <v>85</v>
      </c>
      <c r="B89" s="574"/>
      <c r="C89" s="574"/>
      <c r="D89" s="78" t="s">
        <v>542</v>
      </c>
      <c r="E89" s="126">
        <v>50412</v>
      </c>
      <c r="F89" s="127">
        <v>48577</v>
      </c>
      <c r="H89" s="128"/>
    </row>
    <row r="90" spans="1:8" ht="18.75" hidden="1" customHeight="1">
      <c r="A90" s="125">
        <v>86</v>
      </c>
      <c r="B90" s="574"/>
      <c r="C90" s="574"/>
      <c r="D90" s="78" t="s">
        <v>543</v>
      </c>
      <c r="E90" s="126">
        <v>58137</v>
      </c>
      <c r="F90" s="127">
        <v>56012</v>
      </c>
      <c r="H90" s="128"/>
    </row>
    <row r="91" spans="1:8" ht="18.75" hidden="1" customHeight="1">
      <c r="A91" s="125">
        <v>87</v>
      </c>
      <c r="B91" s="574"/>
      <c r="C91" s="574" t="s">
        <v>544</v>
      </c>
      <c r="D91" s="78" t="s">
        <v>545</v>
      </c>
      <c r="E91" s="126">
        <v>11005</v>
      </c>
      <c r="F91" s="127">
        <v>10637</v>
      </c>
      <c r="H91" s="128"/>
    </row>
    <row r="92" spans="1:8" ht="18.75" hidden="1" customHeight="1">
      <c r="A92" s="125">
        <v>88</v>
      </c>
      <c r="B92" s="574"/>
      <c r="C92" s="574"/>
      <c r="D92" s="78" t="s">
        <v>546</v>
      </c>
      <c r="E92" s="126">
        <v>19858</v>
      </c>
      <c r="F92" s="127">
        <v>19194</v>
      </c>
      <c r="H92" s="128"/>
    </row>
    <row r="93" spans="1:8" ht="18.75" hidden="1" customHeight="1">
      <c r="A93" s="125">
        <v>89</v>
      </c>
      <c r="B93" s="574"/>
      <c r="C93" s="574"/>
      <c r="D93" s="78" t="s">
        <v>547</v>
      </c>
      <c r="E93" s="126">
        <v>45119</v>
      </c>
      <c r="F93" s="127">
        <v>43611</v>
      </c>
      <c r="H93" s="128"/>
    </row>
    <row r="94" spans="1:8" ht="18.75" hidden="1" customHeight="1">
      <c r="A94" s="125">
        <v>90</v>
      </c>
      <c r="B94" s="574"/>
      <c r="C94" s="574"/>
      <c r="D94" s="78" t="s">
        <v>548</v>
      </c>
      <c r="E94" s="126">
        <v>66255</v>
      </c>
      <c r="F94" s="127">
        <v>64039</v>
      </c>
      <c r="H94" s="128"/>
    </row>
    <row r="95" spans="1:8" ht="18.75" hidden="1" customHeight="1">
      <c r="A95" s="125">
        <v>91</v>
      </c>
      <c r="B95" s="574"/>
      <c r="C95" s="574"/>
      <c r="D95" s="78" t="s">
        <v>549</v>
      </c>
      <c r="E95" s="126">
        <v>85196</v>
      </c>
      <c r="F95" s="127">
        <v>82347</v>
      </c>
      <c r="H95" s="128"/>
    </row>
    <row r="96" spans="1:8" ht="18.75" hidden="1" customHeight="1">
      <c r="A96" s="125">
        <v>92</v>
      </c>
      <c r="B96" s="574"/>
      <c r="C96" s="574"/>
      <c r="D96" s="78" t="s">
        <v>550</v>
      </c>
      <c r="E96" s="126">
        <v>89707</v>
      </c>
      <c r="F96" s="127">
        <v>86708</v>
      </c>
      <c r="H96" s="128"/>
    </row>
    <row r="97" spans="1:8" ht="18.75" hidden="1" customHeight="1">
      <c r="A97" s="125">
        <v>93</v>
      </c>
      <c r="B97" s="574"/>
      <c r="C97" s="574"/>
      <c r="D97" s="78" t="s">
        <v>551</v>
      </c>
      <c r="E97" s="126">
        <v>150735</v>
      </c>
      <c r="F97" s="127">
        <v>145695</v>
      </c>
      <c r="H97" s="128"/>
    </row>
    <row r="98" spans="1:8" ht="18.75" hidden="1" customHeight="1">
      <c r="A98" s="125">
        <v>94</v>
      </c>
      <c r="B98" s="574" t="s">
        <v>552</v>
      </c>
      <c r="C98" s="78" t="s">
        <v>553</v>
      </c>
      <c r="D98" s="78" t="s">
        <v>554</v>
      </c>
      <c r="E98" s="126">
        <v>6966</v>
      </c>
      <c r="F98" s="127">
        <v>6733</v>
      </c>
      <c r="H98" s="128"/>
    </row>
    <row r="99" spans="1:8" ht="18.75" hidden="1" customHeight="1">
      <c r="A99" s="125">
        <v>95</v>
      </c>
      <c r="B99" s="574"/>
      <c r="C99" s="574" t="s">
        <v>507</v>
      </c>
      <c r="D99" s="78" t="s">
        <v>559</v>
      </c>
      <c r="E99" s="126">
        <v>18453</v>
      </c>
      <c r="F99" s="127">
        <v>17893</v>
      </c>
      <c r="H99" s="128"/>
    </row>
    <row r="100" spans="1:8" ht="18.75" hidden="1" customHeight="1">
      <c r="A100" s="125">
        <v>96</v>
      </c>
      <c r="B100" s="574"/>
      <c r="C100" s="574"/>
      <c r="D100" s="78" t="s">
        <v>560</v>
      </c>
      <c r="E100" s="126">
        <v>21592</v>
      </c>
      <c r="F100" s="127">
        <v>20937</v>
      </c>
      <c r="H100" s="128"/>
    </row>
    <row r="101" spans="1:8" ht="18.75" hidden="1" customHeight="1">
      <c r="A101" s="125">
        <v>97</v>
      </c>
      <c r="B101" s="574"/>
      <c r="C101" s="574"/>
      <c r="D101" s="78" t="s">
        <v>561</v>
      </c>
      <c r="E101" s="126">
        <v>64243</v>
      </c>
      <c r="F101" s="127">
        <v>61410</v>
      </c>
      <c r="H101" s="128"/>
    </row>
    <row r="102" spans="1:8" ht="18.75" hidden="1" customHeight="1">
      <c r="A102" s="125">
        <v>98</v>
      </c>
      <c r="B102" s="574"/>
      <c r="C102" s="574"/>
      <c r="D102" s="78" t="s">
        <v>562</v>
      </c>
      <c r="E102" s="126">
        <v>94381</v>
      </c>
      <c r="F102" s="127">
        <v>92722</v>
      </c>
      <c r="H102" s="128"/>
    </row>
    <row r="103" spans="1:8" ht="18.75" hidden="1" customHeight="1">
      <c r="A103" s="125">
        <v>99</v>
      </c>
      <c r="B103" s="574"/>
      <c r="C103" s="574"/>
      <c r="D103" s="78" t="s">
        <v>563</v>
      </c>
      <c r="E103" s="126">
        <v>103333</v>
      </c>
      <c r="F103" s="127">
        <v>100333</v>
      </c>
      <c r="H103" s="128"/>
    </row>
    <row r="104" spans="1:8" ht="18.75" hidden="1" customHeight="1">
      <c r="A104" s="125">
        <v>100</v>
      </c>
      <c r="B104" s="574" t="s">
        <v>555</v>
      </c>
      <c r="C104" s="574" t="s">
        <v>507</v>
      </c>
      <c r="D104" s="78" t="s">
        <v>556</v>
      </c>
      <c r="E104" s="126">
        <v>62881</v>
      </c>
      <c r="F104" s="127">
        <v>60826</v>
      </c>
      <c r="H104" s="128"/>
    </row>
    <row r="105" spans="1:8" ht="18.75" hidden="1" customHeight="1">
      <c r="A105" s="125">
        <v>101</v>
      </c>
      <c r="B105" s="574"/>
      <c r="C105" s="574"/>
      <c r="D105" s="78" t="s">
        <v>557</v>
      </c>
      <c r="E105" s="126">
        <v>98388</v>
      </c>
      <c r="F105" s="127">
        <v>95173</v>
      </c>
      <c r="H105" s="128"/>
    </row>
    <row r="106" spans="1:8" ht="18.75" hidden="1" customHeight="1">
      <c r="A106" s="125">
        <v>102</v>
      </c>
      <c r="B106" s="574"/>
      <c r="C106" s="574"/>
      <c r="D106" s="78" t="s">
        <v>558</v>
      </c>
      <c r="E106" s="126">
        <v>139803</v>
      </c>
      <c r="F106" s="127">
        <v>135235</v>
      </c>
      <c r="H106" s="128"/>
    </row>
    <row r="107" spans="1:8" ht="18.75" hidden="1" customHeight="1">
      <c r="A107" s="125">
        <v>103</v>
      </c>
      <c r="B107" s="574" t="s">
        <v>564</v>
      </c>
      <c r="C107" s="574" t="s">
        <v>507</v>
      </c>
      <c r="D107" s="78" t="s">
        <v>565</v>
      </c>
      <c r="E107" s="126">
        <v>111865</v>
      </c>
      <c r="F107" s="127">
        <v>108125</v>
      </c>
      <c r="H107" s="128"/>
    </row>
    <row r="108" spans="1:8" ht="18.75" hidden="1" customHeight="1">
      <c r="A108" s="125">
        <v>104</v>
      </c>
      <c r="B108" s="574"/>
      <c r="C108" s="574"/>
      <c r="D108" s="78" t="s">
        <v>566</v>
      </c>
      <c r="E108" s="126">
        <v>126404</v>
      </c>
      <c r="F108" s="127">
        <v>122178</v>
      </c>
      <c r="H108" s="128"/>
    </row>
    <row r="109" spans="1:8" ht="18.75" hidden="1" customHeight="1">
      <c r="A109" s="125">
        <v>105</v>
      </c>
      <c r="B109" s="574"/>
      <c r="C109" s="574"/>
      <c r="D109" s="78" t="s">
        <v>567</v>
      </c>
      <c r="E109" s="126">
        <v>145548</v>
      </c>
      <c r="F109" s="127">
        <v>140682</v>
      </c>
      <c r="H109" s="128"/>
    </row>
    <row r="110" spans="1:8" ht="18.75" hidden="1" customHeight="1">
      <c r="A110" s="125">
        <v>106</v>
      </c>
      <c r="B110" s="574"/>
      <c r="C110" s="574"/>
      <c r="D110" s="78" t="s">
        <v>568</v>
      </c>
      <c r="E110" s="126">
        <v>209593</v>
      </c>
      <c r="F110" s="127">
        <v>202584</v>
      </c>
      <c r="H110" s="128"/>
    </row>
    <row r="111" spans="1:8" ht="18.75" hidden="1" customHeight="1">
      <c r="A111" s="125">
        <v>107</v>
      </c>
      <c r="B111" s="574"/>
      <c r="C111" s="574"/>
      <c r="D111" s="78" t="s">
        <v>569</v>
      </c>
      <c r="E111" s="126">
        <v>264645</v>
      </c>
      <c r="F111" s="127">
        <v>255796</v>
      </c>
      <c r="H111" s="128"/>
    </row>
    <row r="112" spans="1:8" ht="18.75" hidden="1" customHeight="1">
      <c r="A112" s="125">
        <v>108</v>
      </c>
      <c r="B112" s="574"/>
      <c r="C112" s="574"/>
      <c r="D112" s="78" t="s">
        <v>570</v>
      </c>
      <c r="E112" s="126">
        <v>317558</v>
      </c>
      <c r="F112" s="127">
        <v>306940</v>
      </c>
      <c r="H112" s="128"/>
    </row>
    <row r="113" spans="1:8" ht="18.75" hidden="1" customHeight="1">
      <c r="A113" s="125">
        <v>109</v>
      </c>
      <c r="B113" s="574"/>
      <c r="C113" s="574"/>
      <c r="D113" s="78" t="s">
        <v>571</v>
      </c>
      <c r="E113" s="126">
        <v>340351</v>
      </c>
      <c r="F113" s="127">
        <v>328971</v>
      </c>
      <c r="G113" s="44" t="s">
        <v>1575</v>
      </c>
      <c r="H113" s="128"/>
    </row>
    <row r="114" spans="1:8" ht="18.75" hidden="1" customHeight="1">
      <c r="A114" s="125">
        <v>110</v>
      </c>
      <c r="B114" s="574"/>
      <c r="C114" s="574"/>
      <c r="D114" s="78" t="s">
        <v>565</v>
      </c>
      <c r="E114" s="126">
        <v>111865</v>
      </c>
      <c r="F114" s="127">
        <v>108125</v>
      </c>
      <c r="H114" s="128"/>
    </row>
    <row r="115" spans="1:8" ht="18.75" hidden="1" customHeight="1">
      <c r="A115" s="125">
        <v>111</v>
      </c>
      <c r="B115" s="574"/>
      <c r="C115" s="574"/>
      <c r="D115" s="78" t="s">
        <v>566</v>
      </c>
      <c r="E115" s="126">
        <v>126404</v>
      </c>
      <c r="F115" s="127">
        <v>122178</v>
      </c>
      <c r="H115" s="128"/>
    </row>
    <row r="116" spans="1:8" ht="18.75" hidden="1" customHeight="1">
      <c r="A116" s="125">
        <v>112</v>
      </c>
      <c r="B116" s="574"/>
      <c r="C116" s="574"/>
      <c r="D116" s="78" t="s">
        <v>567</v>
      </c>
      <c r="E116" s="126">
        <v>145548</v>
      </c>
      <c r="F116" s="127">
        <v>140682</v>
      </c>
      <c r="H116" s="128"/>
    </row>
    <row r="117" spans="1:8" ht="18.75" hidden="1" customHeight="1">
      <c r="A117" s="125">
        <v>113</v>
      </c>
      <c r="B117" s="574"/>
      <c r="C117" s="574"/>
      <c r="D117" s="78" t="s">
        <v>568</v>
      </c>
      <c r="E117" s="126">
        <v>209593</v>
      </c>
      <c r="F117" s="127">
        <v>202584</v>
      </c>
      <c r="H117" s="128"/>
    </row>
    <row r="118" spans="1:8" ht="18.75" hidden="1" customHeight="1">
      <c r="A118" s="125">
        <v>114</v>
      </c>
      <c r="B118" s="574"/>
      <c r="C118" s="574"/>
      <c r="D118" s="78" t="s">
        <v>569</v>
      </c>
      <c r="E118" s="126">
        <v>264645</v>
      </c>
      <c r="F118" s="127">
        <v>255796</v>
      </c>
      <c r="H118" s="128"/>
    </row>
    <row r="119" spans="1:8" ht="18.75" hidden="1" customHeight="1">
      <c r="A119" s="125">
        <v>115</v>
      </c>
      <c r="B119" s="574"/>
      <c r="C119" s="574"/>
      <c r="D119" s="78" t="s">
        <v>570</v>
      </c>
      <c r="E119" s="126">
        <v>317558</v>
      </c>
      <c r="F119" s="127">
        <v>306940</v>
      </c>
      <c r="H119" s="128"/>
    </row>
    <row r="120" spans="1:8" ht="18.75" hidden="1" customHeight="1">
      <c r="A120" s="125">
        <v>116</v>
      </c>
      <c r="B120" s="574"/>
      <c r="C120" s="574"/>
      <c r="D120" s="78" t="s">
        <v>571</v>
      </c>
      <c r="E120" s="126">
        <v>340351</v>
      </c>
      <c r="F120" s="127">
        <v>328971</v>
      </c>
      <c r="H120" s="128"/>
    </row>
    <row r="121" spans="1:8" ht="18.75" hidden="1" customHeight="1">
      <c r="A121" s="125">
        <v>117</v>
      </c>
      <c r="B121" s="574"/>
      <c r="C121" s="574"/>
      <c r="D121" s="78" t="s">
        <v>565</v>
      </c>
      <c r="E121" s="126">
        <v>111865</v>
      </c>
      <c r="F121" s="127">
        <v>108125</v>
      </c>
      <c r="H121" s="128"/>
    </row>
    <row r="122" spans="1:8" ht="18.75" hidden="1" customHeight="1">
      <c r="A122" s="125">
        <v>118</v>
      </c>
      <c r="B122" s="574"/>
      <c r="C122" s="574"/>
      <c r="D122" s="78" t="s">
        <v>566</v>
      </c>
      <c r="E122" s="126">
        <v>126404</v>
      </c>
      <c r="F122" s="127">
        <v>122178</v>
      </c>
      <c r="H122" s="128"/>
    </row>
    <row r="123" spans="1:8" ht="18.75" hidden="1" customHeight="1">
      <c r="A123" s="125">
        <v>119</v>
      </c>
      <c r="B123" s="574"/>
      <c r="C123" s="574"/>
      <c r="D123" s="78" t="s">
        <v>567</v>
      </c>
      <c r="E123" s="126">
        <v>145548</v>
      </c>
      <c r="F123" s="127">
        <v>140682</v>
      </c>
      <c r="H123" s="128"/>
    </row>
    <row r="124" spans="1:8" ht="18.75" hidden="1" customHeight="1">
      <c r="A124" s="125">
        <v>120</v>
      </c>
      <c r="B124" s="574"/>
      <c r="C124" s="574"/>
      <c r="D124" s="78" t="s">
        <v>568</v>
      </c>
      <c r="E124" s="126">
        <v>209593</v>
      </c>
      <c r="F124" s="127">
        <v>202584</v>
      </c>
      <c r="H124" s="128"/>
    </row>
    <row r="125" spans="1:8" ht="18.75" hidden="1" customHeight="1">
      <c r="A125" s="125">
        <v>121</v>
      </c>
      <c r="B125" s="574"/>
      <c r="C125" s="574"/>
      <c r="D125" s="78" t="s">
        <v>569</v>
      </c>
      <c r="E125" s="126">
        <v>264645</v>
      </c>
      <c r="F125" s="127">
        <v>255796</v>
      </c>
      <c r="H125" s="128"/>
    </row>
    <row r="126" spans="1:8" ht="18.75" hidden="1" customHeight="1">
      <c r="A126" s="125">
        <v>122</v>
      </c>
      <c r="B126" s="574"/>
      <c r="C126" s="574"/>
      <c r="D126" s="78" t="s">
        <v>570</v>
      </c>
      <c r="E126" s="126">
        <v>317558</v>
      </c>
      <c r="F126" s="127">
        <v>306940</v>
      </c>
      <c r="H126" s="128"/>
    </row>
    <row r="127" spans="1:8" ht="18.75" hidden="1" customHeight="1">
      <c r="A127" s="125">
        <v>123</v>
      </c>
      <c r="B127" s="574"/>
      <c r="C127" s="574"/>
      <c r="D127" s="78" t="s">
        <v>571</v>
      </c>
      <c r="E127" s="126">
        <v>340351</v>
      </c>
      <c r="F127" s="127">
        <v>328971</v>
      </c>
      <c r="H127" s="128"/>
    </row>
    <row r="128" spans="1:8" ht="18.75" hidden="1" customHeight="1">
      <c r="A128" s="125">
        <v>124</v>
      </c>
      <c r="B128" s="574"/>
      <c r="C128" s="574"/>
      <c r="D128" s="78" t="s">
        <v>572</v>
      </c>
      <c r="E128" s="126">
        <v>397332</v>
      </c>
      <c r="F128" s="127">
        <v>384046</v>
      </c>
      <c r="H128" s="128"/>
    </row>
    <row r="129" spans="1:8" ht="18.75" hidden="1" customHeight="1">
      <c r="A129" s="125">
        <v>125</v>
      </c>
      <c r="B129" s="78" t="s">
        <v>573</v>
      </c>
      <c r="C129" s="78"/>
      <c r="D129" s="78" t="s">
        <v>574</v>
      </c>
      <c r="E129" s="126">
        <v>1418</v>
      </c>
      <c r="F129" s="127">
        <v>1370</v>
      </c>
      <c r="H129" s="128"/>
    </row>
    <row r="130" spans="1:8" ht="18.75" hidden="1" customHeight="1">
      <c r="A130" s="125">
        <v>126</v>
      </c>
      <c r="B130" s="78" t="s">
        <v>426</v>
      </c>
      <c r="C130" s="78"/>
      <c r="D130" s="78" t="s">
        <v>575</v>
      </c>
      <c r="E130" s="126">
        <v>1673</v>
      </c>
      <c r="F130" s="127">
        <v>1617</v>
      </c>
      <c r="H130" s="128"/>
    </row>
    <row r="131" spans="1:8" ht="18.75" hidden="1" customHeight="1">
      <c r="A131" s="125">
        <v>127</v>
      </c>
      <c r="B131" s="574" t="s">
        <v>576</v>
      </c>
      <c r="C131" s="574" t="s">
        <v>437</v>
      </c>
      <c r="D131" s="78" t="s">
        <v>577</v>
      </c>
      <c r="E131" s="126">
        <v>78059</v>
      </c>
      <c r="F131" s="127">
        <v>76836</v>
      </c>
      <c r="H131" s="128"/>
    </row>
    <row r="132" spans="1:8" ht="18.75" hidden="1" customHeight="1">
      <c r="A132" s="125">
        <v>128</v>
      </c>
      <c r="B132" s="574"/>
      <c r="C132" s="574"/>
      <c r="D132" s="78" t="s">
        <v>578</v>
      </c>
      <c r="E132" s="126">
        <v>128640</v>
      </c>
      <c r="F132" s="127">
        <v>126625</v>
      </c>
      <c r="H132" s="128"/>
    </row>
    <row r="133" spans="1:8" ht="18.75" hidden="1" customHeight="1">
      <c r="A133" s="125">
        <v>129</v>
      </c>
      <c r="B133" s="574"/>
      <c r="C133" s="574"/>
      <c r="D133" s="78" t="s">
        <v>579</v>
      </c>
      <c r="E133" s="126">
        <v>164175</v>
      </c>
      <c r="F133" s="127">
        <v>161604</v>
      </c>
      <c r="H133" s="128"/>
    </row>
    <row r="134" spans="1:8" ht="18.75" hidden="1" customHeight="1">
      <c r="A134" s="125">
        <v>130</v>
      </c>
      <c r="B134" s="574"/>
      <c r="C134" s="574"/>
      <c r="D134" s="78" t="s">
        <v>580</v>
      </c>
      <c r="E134" s="126">
        <v>189905</v>
      </c>
      <c r="F134" s="127">
        <v>186931</v>
      </c>
      <c r="H134" s="128"/>
    </row>
    <row r="135" spans="1:8" ht="18.75" hidden="1" customHeight="1">
      <c r="A135" s="125">
        <v>131</v>
      </c>
      <c r="B135" s="574"/>
      <c r="C135" s="574"/>
      <c r="D135" s="78" t="s">
        <v>581</v>
      </c>
      <c r="E135" s="126">
        <v>246262</v>
      </c>
      <c r="F135" s="127">
        <v>242405</v>
      </c>
      <c r="H135" s="128"/>
    </row>
    <row r="136" spans="1:8" ht="18.75" hidden="1" customHeight="1">
      <c r="A136" s="125">
        <v>132</v>
      </c>
      <c r="B136" s="574"/>
      <c r="C136" s="574"/>
      <c r="D136" s="78" t="s">
        <v>582</v>
      </c>
      <c r="E136" s="126">
        <v>324250</v>
      </c>
      <c r="F136" s="127">
        <v>319171</v>
      </c>
      <c r="H136" s="128"/>
    </row>
    <row r="137" spans="1:8" ht="18.75" hidden="1" customHeight="1">
      <c r="A137" s="125">
        <v>133</v>
      </c>
      <c r="B137" s="574"/>
      <c r="C137" s="574"/>
      <c r="D137" s="78" t="s">
        <v>583</v>
      </c>
      <c r="E137" s="126">
        <v>326535</v>
      </c>
      <c r="F137" s="127">
        <v>321421</v>
      </c>
      <c r="H137" s="128"/>
    </row>
    <row r="138" spans="1:8" ht="18.75" hidden="1" customHeight="1">
      <c r="A138" s="125">
        <v>134</v>
      </c>
      <c r="B138" s="574"/>
      <c r="C138" s="574"/>
      <c r="D138" s="78" t="s">
        <v>584</v>
      </c>
      <c r="E138" s="126">
        <v>442274</v>
      </c>
      <c r="F138" s="127">
        <v>435347</v>
      </c>
      <c r="H138" s="128"/>
    </row>
    <row r="139" spans="1:8" ht="18.75" hidden="1" customHeight="1">
      <c r="A139" s="125">
        <v>135</v>
      </c>
      <c r="B139" s="574"/>
      <c r="C139" s="574"/>
      <c r="D139" s="78" t="s">
        <v>585</v>
      </c>
      <c r="E139" s="126">
        <v>517703</v>
      </c>
      <c r="F139" s="127">
        <v>494752</v>
      </c>
      <c r="H139" s="128"/>
    </row>
    <row r="140" spans="1:8" ht="18.75" hidden="1" customHeight="1">
      <c r="A140" s="125">
        <v>136</v>
      </c>
      <c r="B140" s="574"/>
      <c r="C140" s="574"/>
      <c r="D140" s="78" t="s">
        <v>586</v>
      </c>
      <c r="E140" s="126">
        <v>636801</v>
      </c>
      <c r="F140" s="127">
        <v>626828</v>
      </c>
      <c r="H140" s="128"/>
    </row>
    <row r="141" spans="1:8" ht="18.75" hidden="1" customHeight="1">
      <c r="A141" s="125">
        <v>137</v>
      </c>
      <c r="B141" s="574"/>
      <c r="C141" s="574"/>
      <c r="D141" s="78" t="s">
        <v>587</v>
      </c>
      <c r="E141" s="126">
        <v>700257</v>
      </c>
      <c r="F141" s="127">
        <v>683362</v>
      </c>
      <c r="H141" s="128"/>
    </row>
    <row r="142" spans="1:8" ht="18.75" hidden="1" customHeight="1">
      <c r="A142" s="125">
        <v>138</v>
      </c>
      <c r="B142" s="574"/>
      <c r="C142" s="574"/>
      <c r="D142" s="78" t="s">
        <v>588</v>
      </c>
      <c r="E142" s="126">
        <v>972574</v>
      </c>
      <c r="F142" s="127">
        <v>965718</v>
      </c>
      <c r="H142" s="128"/>
    </row>
    <row r="143" spans="1:8" ht="18.75" hidden="1" customHeight="1">
      <c r="A143" s="125">
        <v>139</v>
      </c>
      <c r="B143" s="574"/>
      <c r="C143" s="574"/>
      <c r="D143" s="78" t="s">
        <v>589</v>
      </c>
      <c r="E143" s="126">
        <v>1263295</v>
      </c>
      <c r="F143" s="127">
        <v>1243509</v>
      </c>
      <c r="H143" s="128"/>
    </row>
    <row r="144" spans="1:8" ht="18.75" hidden="1" customHeight="1">
      <c r="A144" s="125">
        <v>140</v>
      </c>
      <c r="B144" s="574"/>
      <c r="C144" s="574"/>
      <c r="D144" s="78" t="s">
        <v>590</v>
      </c>
      <c r="E144" s="126">
        <v>2345513</v>
      </c>
      <c r="F144" s="127">
        <v>2308777</v>
      </c>
      <c r="H144" s="128"/>
    </row>
    <row r="145" spans="1:8" ht="18.75" hidden="1" customHeight="1">
      <c r="A145" s="125">
        <v>141</v>
      </c>
      <c r="B145" s="574"/>
      <c r="C145" s="574"/>
      <c r="D145" s="78" t="s">
        <v>591</v>
      </c>
      <c r="E145" s="126">
        <v>2881407</v>
      </c>
      <c r="F145" s="127">
        <v>2836279</v>
      </c>
      <c r="H145" s="128"/>
    </row>
    <row r="146" spans="1:8" ht="18.75" hidden="1" customHeight="1">
      <c r="A146" s="125">
        <v>142</v>
      </c>
      <c r="B146" s="574"/>
      <c r="C146" s="574" t="s">
        <v>443</v>
      </c>
      <c r="D146" s="78" t="s">
        <v>592</v>
      </c>
      <c r="E146" s="126">
        <v>136400</v>
      </c>
      <c r="F146" s="127">
        <v>134000</v>
      </c>
      <c r="H146" s="128"/>
    </row>
    <row r="147" spans="1:8" ht="18.75" hidden="1" customHeight="1">
      <c r="A147" s="125">
        <v>143</v>
      </c>
      <c r="B147" s="574"/>
      <c r="C147" s="574"/>
      <c r="D147" s="78" t="s">
        <v>593</v>
      </c>
      <c r="E147" s="126">
        <v>187184</v>
      </c>
      <c r="F147" s="127">
        <v>182749</v>
      </c>
      <c r="H147" s="128"/>
    </row>
    <row r="148" spans="1:8" ht="18.75" hidden="1" customHeight="1">
      <c r="A148" s="125">
        <v>144</v>
      </c>
      <c r="B148" s="574"/>
      <c r="C148" s="574"/>
      <c r="D148" s="78" t="s">
        <v>594</v>
      </c>
      <c r="E148" s="126">
        <v>233376</v>
      </c>
      <c r="F148" s="127">
        <v>229276</v>
      </c>
      <c r="H148" s="128"/>
    </row>
    <row r="149" spans="1:8" ht="18.75" hidden="1" customHeight="1">
      <c r="A149" s="125">
        <v>145</v>
      </c>
      <c r="B149" s="574"/>
      <c r="C149" s="574"/>
      <c r="D149" s="78" t="s">
        <v>595</v>
      </c>
      <c r="E149" s="126">
        <v>290480</v>
      </c>
      <c r="F149" s="127">
        <v>282532</v>
      </c>
      <c r="H149" s="128"/>
    </row>
    <row r="150" spans="1:8" ht="18.75" hidden="1" customHeight="1">
      <c r="A150" s="125">
        <v>146</v>
      </c>
      <c r="B150" s="574"/>
      <c r="C150" s="574"/>
      <c r="D150" s="78" t="s">
        <v>596</v>
      </c>
      <c r="E150" s="126">
        <v>332101</v>
      </c>
      <c r="F150" s="127">
        <v>324232</v>
      </c>
      <c r="H150" s="128"/>
    </row>
    <row r="151" spans="1:8" ht="18.75" hidden="1" customHeight="1">
      <c r="A151" s="125">
        <v>147</v>
      </c>
      <c r="B151" s="574"/>
      <c r="C151" s="574"/>
      <c r="D151" s="78" t="s">
        <v>597</v>
      </c>
      <c r="E151" s="126">
        <v>348670</v>
      </c>
      <c r="F151" s="127">
        <v>336201</v>
      </c>
      <c r="H151" s="128"/>
    </row>
    <row r="152" spans="1:8" ht="18.75" hidden="1" customHeight="1">
      <c r="A152" s="125">
        <v>148</v>
      </c>
      <c r="B152" s="574"/>
      <c r="C152" s="574"/>
      <c r="D152" s="78" t="s">
        <v>598</v>
      </c>
      <c r="E152" s="126">
        <v>396741</v>
      </c>
      <c r="F152" s="127">
        <v>387342</v>
      </c>
      <c r="H152" s="128"/>
    </row>
    <row r="153" spans="1:8" ht="18.75" hidden="1" customHeight="1">
      <c r="A153" s="125">
        <v>149</v>
      </c>
      <c r="B153" s="574"/>
      <c r="C153" s="574"/>
      <c r="D153" s="78" t="s">
        <v>599</v>
      </c>
      <c r="E153" s="126">
        <v>439448</v>
      </c>
      <c r="F153" s="127">
        <v>426176</v>
      </c>
      <c r="H153" s="128"/>
    </row>
    <row r="154" spans="1:8" ht="18.75" hidden="1" customHeight="1">
      <c r="A154" s="125">
        <v>150</v>
      </c>
      <c r="B154" s="574"/>
      <c r="C154" s="574"/>
      <c r="D154" s="78" t="s">
        <v>600</v>
      </c>
      <c r="E154" s="126">
        <v>520694</v>
      </c>
      <c r="F154" s="127">
        <v>511858</v>
      </c>
      <c r="H154" s="128"/>
    </row>
    <row r="155" spans="1:8" ht="18.75" hidden="1" customHeight="1">
      <c r="A155" s="125">
        <v>151</v>
      </c>
      <c r="B155" s="574"/>
      <c r="C155" s="574"/>
      <c r="D155" s="78" t="s">
        <v>601</v>
      </c>
      <c r="E155" s="126">
        <v>579427</v>
      </c>
      <c r="F155" s="127">
        <v>563290</v>
      </c>
      <c r="H155" s="128"/>
    </row>
    <row r="156" spans="1:8" ht="18.75" hidden="1" customHeight="1">
      <c r="A156" s="125">
        <v>152</v>
      </c>
      <c r="B156" s="574"/>
      <c r="C156" s="574"/>
      <c r="D156" s="78" t="s">
        <v>602</v>
      </c>
      <c r="E156" s="126">
        <v>674482</v>
      </c>
      <c r="F156" s="127">
        <v>663591</v>
      </c>
      <c r="H156" s="128"/>
    </row>
    <row r="157" spans="1:8" ht="18.75" hidden="1" customHeight="1">
      <c r="A157" s="125">
        <v>153</v>
      </c>
      <c r="B157" s="574"/>
      <c r="C157" s="574"/>
      <c r="D157" s="78" t="s">
        <v>603</v>
      </c>
      <c r="E157" s="126">
        <v>845345</v>
      </c>
      <c r="F157" s="127">
        <v>825317</v>
      </c>
      <c r="H157" s="128"/>
    </row>
    <row r="158" spans="1:8" ht="18.75" hidden="1" customHeight="1">
      <c r="A158" s="125">
        <v>154</v>
      </c>
      <c r="B158" s="574"/>
      <c r="C158" s="574"/>
      <c r="D158" s="78" t="s">
        <v>604</v>
      </c>
      <c r="E158" s="126">
        <v>1014818</v>
      </c>
      <c r="F158" s="127">
        <v>982277</v>
      </c>
      <c r="H158" s="128"/>
    </row>
    <row r="159" spans="1:8" ht="18.75" hidden="1" customHeight="1">
      <c r="A159" s="125">
        <v>155</v>
      </c>
      <c r="B159" s="574"/>
      <c r="C159" s="574"/>
      <c r="D159" s="78" t="s">
        <v>605</v>
      </c>
      <c r="E159" s="126">
        <v>1355834</v>
      </c>
      <c r="F159" s="127">
        <v>1323712</v>
      </c>
      <c r="H159" s="128"/>
    </row>
    <row r="160" spans="1:8" ht="18.75" hidden="1" customHeight="1">
      <c r="A160" s="125">
        <v>156</v>
      </c>
      <c r="B160" s="574"/>
      <c r="C160" s="574"/>
      <c r="D160" s="78" t="s">
        <v>606</v>
      </c>
      <c r="E160" s="126">
        <v>1814733</v>
      </c>
      <c r="F160" s="127">
        <v>1771738</v>
      </c>
      <c r="H160" s="128"/>
    </row>
    <row r="161" spans="1:8" ht="18.75" hidden="1" customHeight="1">
      <c r="A161" s="125">
        <v>157</v>
      </c>
      <c r="B161" s="574"/>
      <c r="C161" s="574"/>
      <c r="D161" s="78" t="s">
        <v>607</v>
      </c>
      <c r="E161" s="126">
        <v>1884000</v>
      </c>
      <c r="F161" s="127">
        <v>1854367</v>
      </c>
      <c r="H161" s="128"/>
    </row>
    <row r="162" spans="1:8" ht="18.75" hidden="1" customHeight="1">
      <c r="A162" s="125">
        <v>158</v>
      </c>
      <c r="B162" s="574"/>
      <c r="C162" s="574"/>
      <c r="D162" s="78" t="s">
        <v>608</v>
      </c>
      <c r="E162" s="126">
        <v>2346636</v>
      </c>
      <c r="F162" s="127">
        <v>2291039</v>
      </c>
      <c r="H162" s="128"/>
    </row>
    <row r="163" spans="1:8" ht="18.75" hidden="1" customHeight="1">
      <c r="A163" s="125">
        <v>159</v>
      </c>
      <c r="B163" s="574"/>
      <c r="C163" s="574"/>
      <c r="D163" s="78" t="s">
        <v>609</v>
      </c>
      <c r="E163" s="126">
        <v>2737743</v>
      </c>
      <c r="F163" s="127">
        <v>2672880</v>
      </c>
      <c r="H163" s="128"/>
    </row>
    <row r="164" spans="1:8" ht="18.75" hidden="1" customHeight="1">
      <c r="A164" s="125">
        <v>160</v>
      </c>
      <c r="B164" s="574"/>
      <c r="C164" s="574"/>
      <c r="D164" s="78" t="s">
        <v>610</v>
      </c>
      <c r="E164" s="126">
        <v>3808346</v>
      </c>
      <c r="F164" s="127">
        <v>3686778</v>
      </c>
      <c r="H164" s="128"/>
    </row>
    <row r="165" spans="1:8" ht="18.75" hidden="1" customHeight="1">
      <c r="A165" s="125">
        <v>161</v>
      </c>
      <c r="B165" s="574" t="s">
        <v>429</v>
      </c>
      <c r="C165" s="574"/>
      <c r="D165" s="78" t="s">
        <v>611</v>
      </c>
      <c r="E165" s="126">
        <v>35307</v>
      </c>
      <c r="F165" s="127">
        <v>32918</v>
      </c>
      <c r="H165" s="128"/>
    </row>
    <row r="166" spans="1:8" ht="18.75" hidden="1" customHeight="1">
      <c r="A166" s="125">
        <v>162</v>
      </c>
      <c r="B166" s="574"/>
      <c r="C166" s="574"/>
      <c r="D166" s="78" t="s">
        <v>612</v>
      </c>
      <c r="E166" s="126">
        <v>39068</v>
      </c>
      <c r="F166" s="127">
        <v>36530</v>
      </c>
      <c r="H166" s="128"/>
    </row>
    <row r="167" spans="1:8" ht="18.75" hidden="1" customHeight="1">
      <c r="A167" s="125">
        <v>163</v>
      </c>
      <c r="B167" s="574"/>
      <c r="C167" s="574"/>
      <c r="D167" s="78" t="s">
        <v>613</v>
      </c>
      <c r="E167" s="126">
        <v>42791</v>
      </c>
      <c r="F167" s="127">
        <v>39750</v>
      </c>
      <c r="H167" s="128"/>
    </row>
    <row r="168" spans="1:8" ht="18.75" hidden="1" customHeight="1">
      <c r="A168" s="125">
        <v>164</v>
      </c>
      <c r="B168" s="574"/>
      <c r="C168" s="574"/>
      <c r="D168" s="78" t="s">
        <v>614</v>
      </c>
      <c r="E168" s="126">
        <v>91593</v>
      </c>
      <c r="F168" s="127">
        <v>86757</v>
      </c>
      <c r="H168" s="128"/>
    </row>
    <row r="169" spans="1:8" ht="18.75" hidden="1" customHeight="1">
      <c r="A169" s="125">
        <v>165</v>
      </c>
      <c r="B169" s="574"/>
      <c r="C169" s="574"/>
      <c r="D169" s="78" t="s">
        <v>615</v>
      </c>
      <c r="E169" s="126">
        <v>120584</v>
      </c>
      <c r="F169" s="127">
        <v>112752</v>
      </c>
      <c r="H169" s="128"/>
    </row>
    <row r="170" spans="1:8" ht="18.75" hidden="1" customHeight="1">
      <c r="A170" s="125">
        <v>166</v>
      </c>
      <c r="B170" s="574"/>
      <c r="C170" s="574"/>
      <c r="D170" s="78" t="s">
        <v>616</v>
      </c>
      <c r="E170" s="126">
        <v>128286</v>
      </c>
      <c r="F170" s="127">
        <v>119553</v>
      </c>
      <c r="H170" s="128"/>
    </row>
    <row r="171" spans="1:8" ht="18.75" hidden="1" customHeight="1">
      <c r="A171" s="125">
        <v>167</v>
      </c>
      <c r="B171" s="574" t="s">
        <v>617</v>
      </c>
      <c r="C171" s="574"/>
      <c r="D171" s="78" t="s">
        <v>618</v>
      </c>
      <c r="E171" s="126">
        <v>41165</v>
      </c>
      <c r="F171" s="127">
        <v>40010</v>
      </c>
      <c r="H171" s="128"/>
    </row>
    <row r="172" spans="1:8" ht="18.75" hidden="1" customHeight="1">
      <c r="A172" s="125">
        <v>168</v>
      </c>
      <c r="B172" s="574"/>
      <c r="C172" s="574"/>
      <c r="D172" s="78" t="s">
        <v>620</v>
      </c>
      <c r="E172" s="126">
        <v>66960</v>
      </c>
      <c r="F172" s="127">
        <v>65322</v>
      </c>
      <c r="H172" s="128"/>
    </row>
    <row r="173" spans="1:8" ht="18.75" customHeight="1">
      <c r="A173" s="125">
        <v>169</v>
      </c>
      <c r="B173" s="574"/>
      <c r="C173" s="574"/>
      <c r="D173" s="78" t="s">
        <v>619</v>
      </c>
      <c r="E173" s="126">
        <v>140857</v>
      </c>
      <c r="F173" s="127">
        <v>138119</v>
      </c>
      <c r="H173" s="128"/>
    </row>
    <row r="174" spans="1:8" ht="18.75" hidden="1" customHeight="1">
      <c r="A174" s="125">
        <v>170</v>
      </c>
      <c r="B174" s="78" t="s">
        <v>621</v>
      </c>
      <c r="C174" s="78"/>
      <c r="D174" s="78" t="s">
        <v>622</v>
      </c>
      <c r="E174" s="126">
        <v>88565</v>
      </c>
      <c r="F174" s="127">
        <v>86111</v>
      </c>
      <c r="H174" s="128"/>
    </row>
    <row r="175" spans="1:8" ht="18.75" hidden="1" customHeight="1">
      <c r="A175" s="125">
        <v>171</v>
      </c>
      <c r="B175" s="574" t="s">
        <v>623</v>
      </c>
      <c r="C175" s="574" t="s">
        <v>624</v>
      </c>
      <c r="D175" s="78" t="s">
        <v>625</v>
      </c>
      <c r="E175" s="126">
        <v>26044</v>
      </c>
      <c r="F175" s="127">
        <v>25380</v>
      </c>
      <c r="H175" s="128"/>
    </row>
    <row r="176" spans="1:8" ht="18.75" hidden="1" customHeight="1">
      <c r="A176" s="125">
        <v>172</v>
      </c>
      <c r="B176" s="574"/>
      <c r="C176" s="574"/>
      <c r="D176" s="78" t="s">
        <v>626</v>
      </c>
      <c r="E176" s="126">
        <v>33640</v>
      </c>
      <c r="F176" s="127">
        <v>32784</v>
      </c>
      <c r="H176" s="128"/>
    </row>
    <row r="177" spans="1:8" ht="18.75" hidden="1" customHeight="1">
      <c r="A177" s="125">
        <v>173</v>
      </c>
      <c r="B177" s="574"/>
      <c r="C177" s="574"/>
      <c r="D177" s="78" t="s">
        <v>627</v>
      </c>
      <c r="E177" s="126">
        <v>39066</v>
      </c>
      <c r="F177" s="127">
        <v>38071</v>
      </c>
      <c r="H177" s="128"/>
    </row>
    <row r="178" spans="1:8" ht="18.75" hidden="1" customHeight="1">
      <c r="A178" s="125">
        <v>174</v>
      </c>
      <c r="B178" s="574"/>
      <c r="C178" s="574" t="s">
        <v>628</v>
      </c>
      <c r="D178" s="78" t="s">
        <v>629</v>
      </c>
      <c r="E178" s="126">
        <v>84616</v>
      </c>
      <c r="F178" s="127">
        <v>82461</v>
      </c>
      <c r="H178" s="128"/>
    </row>
    <row r="179" spans="1:8" ht="18.75" hidden="1" customHeight="1">
      <c r="A179" s="125">
        <v>175</v>
      </c>
      <c r="B179" s="574"/>
      <c r="C179" s="574"/>
      <c r="D179" s="78" t="s">
        <v>630</v>
      </c>
      <c r="E179" s="126">
        <v>90042</v>
      </c>
      <c r="F179" s="127">
        <v>87748</v>
      </c>
      <c r="H179" s="128"/>
    </row>
    <row r="180" spans="1:8" ht="18.75" hidden="1" customHeight="1">
      <c r="A180" s="125">
        <v>176</v>
      </c>
      <c r="B180" s="574" t="s">
        <v>631</v>
      </c>
      <c r="C180" s="574"/>
      <c r="D180" s="78" t="s">
        <v>632</v>
      </c>
      <c r="E180" s="126">
        <v>1239</v>
      </c>
      <c r="F180" s="127">
        <v>1207</v>
      </c>
      <c r="H180" s="128"/>
    </row>
    <row r="181" spans="1:8" ht="18.75" hidden="1" customHeight="1">
      <c r="A181" s="125">
        <v>177</v>
      </c>
      <c r="B181" s="574"/>
      <c r="C181" s="574"/>
      <c r="D181" s="78" t="s">
        <v>633</v>
      </c>
      <c r="E181" s="126">
        <v>1517</v>
      </c>
      <c r="F181" s="127">
        <v>1478</v>
      </c>
      <c r="H181" s="128"/>
    </row>
    <row r="182" spans="1:8" ht="18.75" hidden="1" customHeight="1">
      <c r="A182" s="125">
        <v>178</v>
      </c>
      <c r="B182" s="78" t="s">
        <v>634</v>
      </c>
      <c r="C182" s="78"/>
      <c r="D182" s="78" t="s">
        <v>635</v>
      </c>
      <c r="E182" s="126">
        <v>10195</v>
      </c>
      <c r="F182" s="127">
        <v>9936</v>
      </c>
      <c r="H182" s="128"/>
    </row>
    <row r="183" spans="1:8" ht="18.75" hidden="1" customHeight="1">
      <c r="A183" s="125">
        <v>179</v>
      </c>
      <c r="B183" s="574" t="s">
        <v>636</v>
      </c>
      <c r="C183" s="574"/>
      <c r="D183" s="78" t="s">
        <v>637</v>
      </c>
      <c r="E183" s="126">
        <v>291417</v>
      </c>
      <c r="F183" s="127">
        <v>285829</v>
      </c>
      <c r="H183" s="128"/>
    </row>
    <row r="184" spans="1:8" ht="18.75" hidden="1" customHeight="1">
      <c r="A184" s="125">
        <v>180</v>
      </c>
      <c r="B184" s="574"/>
      <c r="C184" s="574"/>
      <c r="D184" s="78" t="s">
        <v>638</v>
      </c>
      <c r="E184" s="126">
        <v>358000</v>
      </c>
      <c r="F184" s="127">
        <v>351143</v>
      </c>
      <c r="H184" s="128"/>
    </row>
    <row r="185" spans="1:8" ht="18.75" hidden="1" customHeight="1">
      <c r="A185" s="125">
        <v>181</v>
      </c>
      <c r="B185" s="574"/>
      <c r="C185" s="574"/>
      <c r="D185" s="78" t="s">
        <v>639</v>
      </c>
      <c r="E185" s="126">
        <v>423560</v>
      </c>
      <c r="F185" s="127">
        <v>415671</v>
      </c>
      <c r="H185" s="128"/>
    </row>
    <row r="186" spans="1:8" ht="18.75" hidden="1" customHeight="1">
      <c r="A186" s="125">
        <v>182</v>
      </c>
      <c r="B186" s="574"/>
      <c r="C186" s="574"/>
      <c r="D186" s="78" t="s">
        <v>640</v>
      </c>
      <c r="E186" s="126">
        <v>507000</v>
      </c>
      <c r="F186" s="127">
        <v>497000</v>
      </c>
      <c r="H186" s="128"/>
    </row>
    <row r="187" spans="1:8" ht="18.75" hidden="1" customHeight="1">
      <c r="A187" s="125">
        <v>183</v>
      </c>
      <c r="B187" s="574"/>
      <c r="C187" s="574"/>
      <c r="D187" s="78" t="s">
        <v>641</v>
      </c>
      <c r="E187" s="126">
        <v>711700</v>
      </c>
      <c r="F187" s="127">
        <v>694273</v>
      </c>
      <c r="H187" s="128"/>
    </row>
    <row r="188" spans="1:8" ht="18.75" hidden="1" customHeight="1">
      <c r="A188" s="125">
        <v>184</v>
      </c>
      <c r="B188" s="78" t="s">
        <v>642</v>
      </c>
      <c r="C188" s="78" t="s">
        <v>643</v>
      </c>
      <c r="D188" s="78" t="s">
        <v>644</v>
      </c>
      <c r="E188" s="126">
        <v>25042</v>
      </c>
      <c r="F188" s="127">
        <v>24404</v>
      </c>
      <c r="H188" s="128"/>
    </row>
    <row r="189" spans="1:8" ht="18.75" hidden="1" customHeight="1">
      <c r="A189" s="125">
        <v>185</v>
      </c>
      <c r="B189" s="574" t="s">
        <v>645</v>
      </c>
      <c r="C189" s="574"/>
      <c r="D189" s="78" t="s">
        <v>646</v>
      </c>
      <c r="E189" s="126">
        <v>13484</v>
      </c>
      <c r="F189" s="127">
        <v>13141</v>
      </c>
      <c r="H189" s="128"/>
    </row>
    <row r="190" spans="1:8" ht="18.75" hidden="1" customHeight="1">
      <c r="A190" s="125">
        <v>186</v>
      </c>
      <c r="B190" s="574"/>
      <c r="C190" s="574"/>
      <c r="D190" s="78" t="s">
        <v>647</v>
      </c>
      <c r="E190" s="126">
        <v>18884</v>
      </c>
      <c r="F190" s="127">
        <v>18403</v>
      </c>
      <c r="H190" s="128"/>
    </row>
    <row r="191" spans="1:8" ht="18.75" hidden="1" customHeight="1">
      <c r="A191" s="125">
        <v>187</v>
      </c>
      <c r="B191" s="78" t="s">
        <v>648</v>
      </c>
      <c r="C191" s="78"/>
      <c r="D191" s="78" t="s">
        <v>649</v>
      </c>
      <c r="E191" s="126">
        <v>2072</v>
      </c>
      <c r="F191" s="127">
        <v>2019</v>
      </c>
      <c r="H191" s="128"/>
    </row>
    <row r="192" spans="1:8" ht="18.75" hidden="1" customHeight="1">
      <c r="A192" s="125">
        <v>188</v>
      </c>
      <c r="B192" s="574" t="s">
        <v>650</v>
      </c>
      <c r="C192" s="574"/>
      <c r="D192" s="78" t="s">
        <v>651</v>
      </c>
      <c r="E192" s="126">
        <v>24944</v>
      </c>
      <c r="F192" s="127">
        <v>24458</v>
      </c>
      <c r="H192" s="128"/>
    </row>
    <row r="193" spans="1:8" ht="18.75" hidden="1" customHeight="1">
      <c r="A193" s="125">
        <v>189</v>
      </c>
      <c r="B193" s="574"/>
      <c r="C193" s="574"/>
      <c r="D193" s="78" t="s">
        <v>652</v>
      </c>
      <c r="E193" s="126">
        <v>26989</v>
      </c>
      <c r="F193" s="127">
        <v>26816</v>
      </c>
      <c r="H193" s="128"/>
    </row>
    <row r="194" spans="1:8" ht="18.75" hidden="1" customHeight="1">
      <c r="A194" s="125">
        <v>190</v>
      </c>
      <c r="B194" s="574"/>
      <c r="C194" s="574"/>
      <c r="D194" s="78" t="s">
        <v>653</v>
      </c>
      <c r="E194" s="126">
        <v>33662</v>
      </c>
      <c r="F194" s="127">
        <v>33468</v>
      </c>
      <c r="H194" s="128"/>
    </row>
    <row r="195" spans="1:8" ht="18.75" hidden="1" customHeight="1">
      <c r="A195" s="125">
        <v>191</v>
      </c>
      <c r="B195" s="574"/>
      <c r="C195" s="574"/>
      <c r="D195" s="78" t="s">
        <v>654</v>
      </c>
      <c r="E195" s="126">
        <v>47714</v>
      </c>
      <c r="F195" s="127">
        <v>46922</v>
      </c>
      <c r="H195" s="128"/>
    </row>
    <row r="196" spans="1:8" ht="18.75" hidden="1" customHeight="1">
      <c r="A196" s="125">
        <v>192</v>
      </c>
      <c r="B196" s="574"/>
      <c r="C196" s="574"/>
      <c r="D196" s="78" t="s">
        <v>655</v>
      </c>
      <c r="E196" s="126">
        <v>63706</v>
      </c>
      <c r="F196" s="127">
        <v>62696</v>
      </c>
      <c r="H196" s="128"/>
    </row>
    <row r="197" spans="1:8" ht="18.75" hidden="1" customHeight="1">
      <c r="A197" s="125">
        <v>193</v>
      </c>
      <c r="B197" s="574" t="s">
        <v>656</v>
      </c>
      <c r="C197" s="574" t="s">
        <v>443</v>
      </c>
      <c r="D197" s="78" t="s">
        <v>657</v>
      </c>
      <c r="E197" s="126">
        <v>11047</v>
      </c>
      <c r="F197" s="127">
        <v>10766</v>
      </c>
      <c r="H197" s="128"/>
    </row>
    <row r="198" spans="1:8" ht="18.75" hidden="1" customHeight="1">
      <c r="A198" s="125">
        <v>194</v>
      </c>
      <c r="B198" s="574"/>
      <c r="C198" s="574"/>
      <c r="D198" s="78" t="s">
        <v>658</v>
      </c>
      <c r="E198" s="126">
        <v>16153</v>
      </c>
      <c r="F198" s="127">
        <v>15741</v>
      </c>
      <c r="H198" s="128"/>
    </row>
    <row r="199" spans="1:8" ht="18.75" hidden="1" customHeight="1">
      <c r="A199" s="125">
        <v>195</v>
      </c>
      <c r="B199" s="574"/>
      <c r="C199" s="574"/>
      <c r="D199" s="78" t="s">
        <v>659</v>
      </c>
      <c r="E199" s="126">
        <v>20025</v>
      </c>
      <c r="F199" s="127">
        <v>19515</v>
      </c>
      <c r="H199" s="128"/>
    </row>
    <row r="200" spans="1:8" ht="18.75" hidden="1" customHeight="1">
      <c r="A200" s="125">
        <v>196</v>
      </c>
      <c r="B200" s="574"/>
      <c r="C200" s="574"/>
      <c r="D200" s="78" t="s">
        <v>660</v>
      </c>
      <c r="E200" s="126">
        <v>25702</v>
      </c>
      <c r="F200" s="127">
        <v>25048</v>
      </c>
      <c r="H200" s="128"/>
    </row>
    <row r="201" spans="1:8" ht="18.75" hidden="1" customHeight="1">
      <c r="A201" s="125">
        <v>197</v>
      </c>
      <c r="B201" s="574" t="s">
        <v>661</v>
      </c>
      <c r="C201" s="574"/>
      <c r="D201" s="78" t="s">
        <v>662</v>
      </c>
      <c r="E201" s="126">
        <v>67216</v>
      </c>
      <c r="F201" s="127">
        <v>65504</v>
      </c>
      <c r="H201" s="128"/>
    </row>
    <row r="202" spans="1:8" ht="18.75" hidden="1" customHeight="1">
      <c r="A202" s="125">
        <v>198</v>
      </c>
      <c r="B202" s="574"/>
      <c r="C202" s="574"/>
      <c r="D202" s="78" t="s">
        <v>663</v>
      </c>
      <c r="E202" s="126">
        <v>90571</v>
      </c>
      <c r="F202" s="127">
        <v>88264</v>
      </c>
      <c r="H202" s="128"/>
    </row>
    <row r="203" spans="1:8" ht="18.75" hidden="1" customHeight="1">
      <c r="A203" s="125">
        <v>199</v>
      </c>
      <c r="B203" s="574"/>
      <c r="C203" s="574"/>
      <c r="D203" s="78" t="s">
        <v>664</v>
      </c>
      <c r="E203" s="126">
        <v>119491</v>
      </c>
      <c r="F203" s="127">
        <v>116448</v>
      </c>
      <c r="H203" s="128"/>
    </row>
    <row r="204" spans="1:8" ht="18.75" hidden="1" customHeight="1">
      <c r="A204" s="125">
        <v>200</v>
      </c>
      <c r="B204" s="574"/>
      <c r="C204" s="574"/>
      <c r="D204" s="78" t="s">
        <v>665</v>
      </c>
      <c r="E204" s="126">
        <v>167285</v>
      </c>
      <c r="F204" s="127">
        <v>163025</v>
      </c>
      <c r="H204" s="128"/>
    </row>
    <row r="205" spans="1:8" ht="18.75" hidden="1" customHeight="1">
      <c r="A205" s="125">
        <v>201</v>
      </c>
      <c r="B205" s="574" t="s">
        <v>666</v>
      </c>
      <c r="C205" s="574"/>
      <c r="D205" s="78" t="s">
        <v>667</v>
      </c>
      <c r="E205" s="126">
        <v>341024</v>
      </c>
      <c r="F205" s="127">
        <v>335350</v>
      </c>
      <c r="H205" s="128"/>
    </row>
    <row r="206" spans="1:8" ht="18.75" hidden="1" customHeight="1">
      <c r="A206" s="125">
        <v>202</v>
      </c>
      <c r="B206" s="574"/>
      <c r="C206" s="574"/>
      <c r="D206" s="78" t="s">
        <v>668</v>
      </c>
      <c r="E206" s="126">
        <v>449324</v>
      </c>
      <c r="F206" s="127">
        <v>441849</v>
      </c>
      <c r="H206" s="128"/>
    </row>
    <row r="207" spans="1:8" ht="18.75" hidden="1" customHeight="1">
      <c r="A207" s="125">
        <v>203</v>
      </c>
      <c r="B207" s="574"/>
      <c r="C207" s="574"/>
      <c r="D207" s="78" t="s">
        <v>669</v>
      </c>
      <c r="E207" s="126">
        <v>576186</v>
      </c>
      <c r="F207" s="127">
        <v>566600</v>
      </c>
      <c r="H207" s="128"/>
    </row>
    <row r="208" spans="1:8" ht="18.75" hidden="1" customHeight="1">
      <c r="A208" s="125">
        <v>204</v>
      </c>
      <c r="B208" s="574"/>
      <c r="C208" s="574"/>
      <c r="D208" s="78" t="s">
        <v>670</v>
      </c>
      <c r="E208" s="126">
        <v>691875</v>
      </c>
      <c r="F208" s="127">
        <v>684375</v>
      </c>
      <c r="H208" s="128"/>
    </row>
    <row r="209" spans="1:8" ht="18.75" hidden="1" customHeight="1">
      <c r="A209" s="125">
        <v>205</v>
      </c>
      <c r="B209" s="574"/>
      <c r="C209" s="574"/>
      <c r="D209" s="78" t="s">
        <v>671</v>
      </c>
      <c r="E209" s="126">
        <v>778667</v>
      </c>
      <c r="F209" s="127">
        <v>761250</v>
      </c>
      <c r="H209" s="128"/>
    </row>
    <row r="210" spans="1:8" ht="18.75" hidden="1" customHeight="1">
      <c r="A210" s="125">
        <v>206</v>
      </c>
      <c r="B210" s="574" t="s">
        <v>672</v>
      </c>
      <c r="C210" s="574"/>
      <c r="D210" s="78" t="s">
        <v>673</v>
      </c>
      <c r="E210" s="126">
        <v>222833</v>
      </c>
      <c r="F210" s="127">
        <v>211750</v>
      </c>
      <c r="H210" s="128"/>
    </row>
    <row r="211" spans="1:8" ht="18.75" hidden="1" customHeight="1">
      <c r="A211" s="125">
        <v>207</v>
      </c>
      <c r="B211" s="574"/>
      <c r="C211" s="574"/>
      <c r="D211" s="78" t="s">
        <v>674</v>
      </c>
      <c r="E211" s="126">
        <v>250388</v>
      </c>
      <c r="F211" s="127">
        <v>235493</v>
      </c>
      <c r="H211" s="128"/>
    </row>
    <row r="212" spans="1:8" ht="18.75" hidden="1" customHeight="1">
      <c r="A212" s="125">
        <v>208</v>
      </c>
      <c r="B212" s="574" t="s">
        <v>675</v>
      </c>
      <c r="C212" s="574"/>
      <c r="D212" s="78" t="s">
        <v>676</v>
      </c>
      <c r="E212" s="126">
        <v>51079</v>
      </c>
      <c r="F212" s="127">
        <v>48369</v>
      </c>
      <c r="H212" s="128"/>
    </row>
    <row r="213" spans="1:8" ht="18.75" hidden="1" customHeight="1">
      <c r="A213" s="125">
        <v>209</v>
      </c>
      <c r="B213" s="574"/>
      <c r="C213" s="574"/>
      <c r="D213" s="78" t="s">
        <v>677</v>
      </c>
      <c r="E213" s="126">
        <v>64113</v>
      </c>
      <c r="F213" s="127">
        <v>60405</v>
      </c>
      <c r="H213" s="128"/>
    </row>
    <row r="214" spans="1:8" ht="18.75" hidden="1" customHeight="1">
      <c r="A214" s="125">
        <v>210</v>
      </c>
      <c r="B214" s="574"/>
      <c r="C214" s="574"/>
      <c r="D214" s="78" t="s">
        <v>678</v>
      </c>
      <c r="E214" s="126">
        <v>76303</v>
      </c>
      <c r="F214" s="127">
        <v>72136</v>
      </c>
      <c r="H214" s="128"/>
    </row>
    <row r="215" spans="1:8" ht="18.75" hidden="1" customHeight="1">
      <c r="A215" s="125">
        <v>211</v>
      </c>
      <c r="B215" s="574"/>
      <c r="C215" s="574"/>
      <c r="D215" s="78" t="s">
        <v>679</v>
      </c>
      <c r="E215" s="126">
        <v>86938</v>
      </c>
      <c r="F215" s="127">
        <v>82337</v>
      </c>
      <c r="H215" s="128"/>
    </row>
    <row r="216" spans="1:8" ht="18.75" hidden="1" customHeight="1">
      <c r="A216" s="125">
        <v>212</v>
      </c>
      <c r="B216" s="574" t="s">
        <v>680</v>
      </c>
      <c r="C216" s="574"/>
      <c r="D216" s="78" t="s">
        <v>681</v>
      </c>
      <c r="E216" s="126">
        <v>2321</v>
      </c>
      <c r="F216" s="127">
        <v>2223</v>
      </c>
      <c r="H216" s="128"/>
    </row>
    <row r="217" spans="1:8" ht="18.75" hidden="1" customHeight="1">
      <c r="A217" s="125">
        <v>213</v>
      </c>
      <c r="B217" s="574"/>
      <c r="C217" s="574"/>
      <c r="D217" s="78" t="s">
        <v>682</v>
      </c>
      <c r="E217" s="126">
        <v>3158</v>
      </c>
      <c r="F217" s="127">
        <v>3025</v>
      </c>
      <c r="H217" s="128"/>
    </row>
    <row r="218" spans="1:8" ht="18.75" hidden="1" customHeight="1">
      <c r="A218" s="125">
        <v>214</v>
      </c>
      <c r="B218" s="78" t="s">
        <v>683</v>
      </c>
      <c r="C218" s="78"/>
      <c r="D218" s="78" t="s">
        <v>684</v>
      </c>
      <c r="E218" s="126">
        <v>4629182</v>
      </c>
      <c r="F218" s="127">
        <v>4433492</v>
      </c>
      <c r="H218" s="128"/>
    </row>
    <row r="219" spans="1:8" ht="18.75" hidden="1" customHeight="1">
      <c r="A219" s="125">
        <v>215</v>
      </c>
      <c r="B219" s="574" t="s">
        <v>685</v>
      </c>
      <c r="C219" s="574" t="s">
        <v>686</v>
      </c>
      <c r="D219" s="78" t="s">
        <v>687</v>
      </c>
      <c r="E219" s="126">
        <v>118464</v>
      </c>
      <c r="F219" s="127">
        <v>111992</v>
      </c>
      <c r="H219" s="128"/>
    </row>
    <row r="220" spans="1:8" ht="18.75" hidden="1" customHeight="1">
      <c r="A220" s="125">
        <v>216</v>
      </c>
      <c r="B220" s="574"/>
      <c r="C220" s="574"/>
      <c r="D220" s="78" t="s">
        <v>688</v>
      </c>
      <c r="E220" s="126">
        <v>150724</v>
      </c>
      <c r="F220" s="127">
        <v>142488</v>
      </c>
      <c r="H220" s="128"/>
    </row>
    <row r="221" spans="1:8" ht="18.75" hidden="1" customHeight="1">
      <c r="A221" s="125">
        <v>217</v>
      </c>
      <c r="B221" s="574" t="s">
        <v>689</v>
      </c>
      <c r="C221" s="574" t="s">
        <v>690</v>
      </c>
      <c r="D221" s="78" t="s">
        <v>691</v>
      </c>
      <c r="E221" s="126">
        <v>172351</v>
      </c>
      <c r="F221" s="127">
        <v>165150</v>
      </c>
      <c r="H221" s="128"/>
    </row>
    <row r="222" spans="1:8" ht="18.75" hidden="1" customHeight="1">
      <c r="A222" s="125">
        <v>218</v>
      </c>
      <c r="B222" s="574"/>
      <c r="C222" s="574"/>
      <c r="D222" s="78" t="s">
        <v>692</v>
      </c>
      <c r="E222" s="126">
        <v>298210</v>
      </c>
      <c r="F222" s="127">
        <v>287385</v>
      </c>
      <c r="H222" s="128"/>
    </row>
    <row r="223" spans="1:8" ht="18.75" hidden="1" customHeight="1">
      <c r="A223" s="125">
        <v>219</v>
      </c>
      <c r="B223" s="574"/>
      <c r="C223" s="574"/>
      <c r="D223" s="78" t="s">
        <v>693</v>
      </c>
      <c r="E223" s="126">
        <v>506167</v>
      </c>
      <c r="F223" s="127">
        <v>483625</v>
      </c>
      <c r="H223" s="128"/>
    </row>
    <row r="224" spans="1:8" ht="18.75" hidden="1" customHeight="1">
      <c r="A224" s="125">
        <v>220</v>
      </c>
      <c r="B224" s="574"/>
      <c r="C224" s="574"/>
      <c r="D224" s="78" t="s">
        <v>694</v>
      </c>
      <c r="E224" s="126">
        <v>710540</v>
      </c>
      <c r="F224" s="127">
        <v>682540</v>
      </c>
      <c r="H224" s="128"/>
    </row>
    <row r="225" spans="1:8" ht="18.75" hidden="1" customHeight="1">
      <c r="A225" s="125">
        <v>221</v>
      </c>
      <c r="B225" s="574"/>
      <c r="C225" s="574"/>
      <c r="D225" s="78" t="s">
        <v>695</v>
      </c>
      <c r="E225" s="126">
        <v>807782</v>
      </c>
      <c r="F225" s="127">
        <v>770319</v>
      </c>
      <c r="H225" s="128"/>
    </row>
    <row r="226" spans="1:8" ht="18.75" hidden="1" customHeight="1">
      <c r="A226" s="125">
        <v>222</v>
      </c>
      <c r="B226" s="574"/>
      <c r="C226" s="78" t="s">
        <v>696</v>
      </c>
      <c r="D226" s="78" t="s">
        <v>697</v>
      </c>
      <c r="E226" s="126">
        <v>258567</v>
      </c>
      <c r="F226" s="127">
        <v>247636</v>
      </c>
      <c r="H226" s="128"/>
    </row>
    <row r="227" spans="1:8" ht="18.75" hidden="1" customHeight="1">
      <c r="A227" s="125">
        <v>223</v>
      </c>
      <c r="B227" s="78" t="s">
        <v>698</v>
      </c>
      <c r="C227" s="78"/>
      <c r="D227" s="78" t="s">
        <v>699</v>
      </c>
      <c r="E227" s="126">
        <v>380335</v>
      </c>
      <c r="F227" s="127">
        <v>362696</v>
      </c>
      <c r="H227" s="128"/>
    </row>
    <row r="228" spans="1:8" ht="18.75" hidden="1" customHeight="1">
      <c r="A228" s="125">
        <v>224</v>
      </c>
      <c r="B228" s="574" t="s">
        <v>700</v>
      </c>
      <c r="C228" s="574"/>
      <c r="D228" s="78" t="s">
        <v>701</v>
      </c>
      <c r="E228" s="126">
        <v>78960</v>
      </c>
      <c r="F228" s="127">
        <v>75622</v>
      </c>
      <c r="H228" s="128"/>
    </row>
    <row r="229" spans="1:8" ht="18.75" hidden="1" customHeight="1">
      <c r="A229" s="125">
        <v>225</v>
      </c>
      <c r="B229" s="574"/>
      <c r="C229" s="574"/>
      <c r="D229" s="78" t="s">
        <v>702</v>
      </c>
      <c r="E229" s="126">
        <v>85540</v>
      </c>
      <c r="F229" s="127">
        <v>81924</v>
      </c>
      <c r="H229" s="128"/>
    </row>
    <row r="230" spans="1:8" ht="18.75" hidden="1" customHeight="1">
      <c r="A230" s="125">
        <v>226</v>
      </c>
      <c r="B230" s="78" t="s">
        <v>703</v>
      </c>
      <c r="C230" s="78"/>
      <c r="D230" s="78" t="s">
        <v>704</v>
      </c>
      <c r="E230" s="126">
        <v>85630</v>
      </c>
      <c r="F230" s="127">
        <v>82010</v>
      </c>
      <c r="H230" s="128"/>
    </row>
    <row r="231" spans="1:8" ht="18.75" hidden="1" customHeight="1">
      <c r="A231" s="125">
        <v>227</v>
      </c>
      <c r="B231" s="78" t="s">
        <v>706</v>
      </c>
      <c r="C231" s="78"/>
      <c r="D231" s="78" t="s">
        <v>705</v>
      </c>
      <c r="E231" s="126">
        <v>272836</v>
      </c>
      <c r="F231" s="127">
        <v>261302</v>
      </c>
      <c r="H231" s="128"/>
    </row>
    <row r="232" spans="1:8" ht="18.75" hidden="1" customHeight="1">
      <c r="A232" s="125">
        <v>228</v>
      </c>
      <c r="B232" s="574" t="s">
        <v>707</v>
      </c>
      <c r="C232" s="574"/>
      <c r="D232" s="78" t="s">
        <v>708</v>
      </c>
      <c r="E232" s="126">
        <v>204549</v>
      </c>
      <c r="F232" s="127">
        <v>198320</v>
      </c>
      <c r="H232" s="128"/>
    </row>
    <row r="233" spans="1:8" ht="18.75" hidden="1" customHeight="1">
      <c r="A233" s="125">
        <v>229</v>
      </c>
      <c r="B233" s="574"/>
      <c r="C233" s="574"/>
      <c r="D233" s="78" t="s">
        <v>709</v>
      </c>
      <c r="E233" s="126">
        <v>274436</v>
      </c>
      <c r="F233" s="127">
        <v>266078</v>
      </c>
      <c r="H233" s="128"/>
    </row>
    <row r="234" spans="1:8" ht="18.75" hidden="1" customHeight="1">
      <c r="A234" s="125">
        <v>230</v>
      </c>
      <c r="B234" s="574"/>
      <c r="C234" s="574"/>
      <c r="D234" s="78" t="s">
        <v>710</v>
      </c>
      <c r="E234" s="126">
        <v>379561</v>
      </c>
      <c r="F234" s="127">
        <v>368002</v>
      </c>
      <c r="H234" s="128"/>
    </row>
    <row r="235" spans="1:8" ht="18.75" hidden="1" customHeight="1">
      <c r="A235" s="125">
        <v>231</v>
      </c>
      <c r="B235" s="574"/>
      <c r="C235" s="574"/>
      <c r="D235" s="78" t="s">
        <v>711</v>
      </c>
      <c r="E235" s="126">
        <v>448214</v>
      </c>
      <c r="F235" s="127">
        <v>441563</v>
      </c>
      <c r="H235" s="128"/>
    </row>
    <row r="236" spans="1:8" ht="18.75" hidden="1" customHeight="1">
      <c r="A236" s="125">
        <v>232</v>
      </c>
      <c r="B236" s="574"/>
      <c r="C236" s="574"/>
      <c r="D236" s="78" t="s">
        <v>712</v>
      </c>
      <c r="E236" s="126">
        <v>536800</v>
      </c>
      <c r="F236" s="127">
        <v>515667</v>
      </c>
      <c r="G236" s="44" t="s">
        <v>1576</v>
      </c>
      <c r="H236" s="128"/>
    </row>
    <row r="237" spans="1:8" ht="18.75" hidden="1" customHeight="1">
      <c r="A237" s="125">
        <v>233</v>
      </c>
      <c r="B237" s="574" t="s">
        <v>713</v>
      </c>
      <c r="C237" s="574"/>
      <c r="D237" s="78" t="s">
        <v>714</v>
      </c>
      <c r="E237" s="126">
        <v>31978</v>
      </c>
      <c r="F237" s="127">
        <v>31004</v>
      </c>
      <c r="H237" s="128"/>
    </row>
    <row r="238" spans="1:8" ht="18.75" hidden="1" customHeight="1">
      <c r="A238" s="125">
        <v>234</v>
      </c>
      <c r="B238" s="574"/>
      <c r="C238" s="574"/>
      <c r="D238" s="78" t="s">
        <v>715</v>
      </c>
      <c r="E238" s="126">
        <v>39612</v>
      </c>
      <c r="F238" s="127">
        <v>38405</v>
      </c>
      <c r="H238" s="128"/>
    </row>
    <row r="239" spans="1:8" ht="18.75" hidden="1" customHeight="1">
      <c r="A239" s="125">
        <v>235</v>
      </c>
      <c r="B239" s="574"/>
      <c r="C239" s="574"/>
      <c r="D239" s="78" t="s">
        <v>716</v>
      </c>
      <c r="E239" s="126">
        <v>47247</v>
      </c>
      <c r="F239" s="127">
        <v>45808</v>
      </c>
      <c r="H239" s="128"/>
    </row>
    <row r="240" spans="1:8" ht="18.75" hidden="1" customHeight="1">
      <c r="A240" s="125">
        <v>236</v>
      </c>
      <c r="B240" s="574"/>
      <c r="C240" s="574"/>
      <c r="D240" s="78" t="s">
        <v>717</v>
      </c>
      <c r="E240" s="126">
        <v>54880</v>
      </c>
      <c r="F240" s="127">
        <v>53208</v>
      </c>
      <c r="H240" s="128"/>
    </row>
    <row r="241" spans="1:8" ht="18.75" hidden="1" customHeight="1">
      <c r="A241" s="125">
        <v>237</v>
      </c>
      <c r="B241" s="574" t="s">
        <v>718</v>
      </c>
      <c r="C241" s="574"/>
      <c r="D241" s="78" t="s">
        <v>719</v>
      </c>
      <c r="E241" s="126">
        <v>1869</v>
      </c>
      <c r="F241" s="127">
        <v>1817</v>
      </c>
      <c r="H241" s="128"/>
    </row>
    <row r="242" spans="1:8" ht="18.75" hidden="1" customHeight="1">
      <c r="A242" s="125">
        <v>238</v>
      </c>
      <c r="B242" s="574"/>
      <c r="C242" s="574"/>
      <c r="D242" s="78" t="s">
        <v>720</v>
      </c>
      <c r="E242" s="126">
        <v>3184</v>
      </c>
      <c r="F242" s="127">
        <v>3095</v>
      </c>
      <c r="H242" s="128"/>
    </row>
    <row r="243" spans="1:8" ht="18.75" hidden="1" customHeight="1">
      <c r="A243" s="125">
        <v>239</v>
      </c>
      <c r="B243" s="574"/>
      <c r="C243" s="574"/>
      <c r="D243" s="78" t="s">
        <v>721</v>
      </c>
      <c r="E243" s="126">
        <v>3745</v>
      </c>
      <c r="F243" s="127">
        <v>3640</v>
      </c>
      <c r="H243" s="128"/>
    </row>
    <row r="244" spans="1:8" ht="18.75" hidden="1" customHeight="1">
      <c r="A244" s="125">
        <v>240</v>
      </c>
      <c r="B244" s="574"/>
      <c r="C244" s="574"/>
      <c r="D244" s="78" t="s">
        <v>722</v>
      </c>
      <c r="E244" s="126">
        <v>4506</v>
      </c>
      <c r="F244" s="127">
        <v>4380</v>
      </c>
      <c r="H244" s="128"/>
    </row>
    <row r="245" spans="1:8" ht="18.75" hidden="1" customHeight="1">
      <c r="A245" s="125">
        <v>241</v>
      </c>
      <c r="B245" s="574"/>
      <c r="C245" s="574"/>
      <c r="D245" s="78" t="s">
        <v>723</v>
      </c>
      <c r="E245" s="126">
        <v>5154</v>
      </c>
      <c r="F245" s="127">
        <v>5010</v>
      </c>
      <c r="H245" s="128"/>
    </row>
    <row r="246" spans="1:8" ht="18.75" hidden="1" customHeight="1">
      <c r="A246" s="125">
        <v>242</v>
      </c>
      <c r="B246" s="574"/>
      <c r="C246" s="574"/>
      <c r="D246" s="78" t="s">
        <v>724</v>
      </c>
      <c r="E246" s="126">
        <v>5801</v>
      </c>
      <c r="F246" s="127">
        <v>5638</v>
      </c>
      <c r="H246" s="128"/>
    </row>
    <row r="247" spans="1:8" ht="18.75" hidden="1" customHeight="1">
      <c r="A247" s="125">
        <v>243</v>
      </c>
      <c r="B247" s="574" t="s">
        <v>725</v>
      </c>
      <c r="C247" s="574"/>
      <c r="D247" s="78" t="s">
        <v>726</v>
      </c>
      <c r="E247" s="126">
        <v>87812</v>
      </c>
      <c r="F247" s="127">
        <v>85083</v>
      </c>
      <c r="H247" s="128"/>
    </row>
    <row r="248" spans="1:8" ht="18.75" hidden="1" customHeight="1">
      <c r="A248" s="125">
        <v>244</v>
      </c>
      <c r="B248" s="574"/>
      <c r="C248" s="574"/>
      <c r="D248" s="78" t="s">
        <v>727</v>
      </c>
      <c r="E248" s="126">
        <v>87919</v>
      </c>
      <c r="F248" s="127">
        <v>85729</v>
      </c>
      <c r="H248" s="128"/>
    </row>
    <row r="249" spans="1:8" ht="18.75" hidden="1" customHeight="1">
      <c r="A249" s="125">
        <v>245</v>
      </c>
      <c r="B249" s="78" t="s">
        <v>728</v>
      </c>
      <c r="C249" s="78"/>
      <c r="D249" s="78" t="s">
        <v>729</v>
      </c>
      <c r="E249" s="126">
        <v>3249</v>
      </c>
      <c r="F249" s="127">
        <v>3118</v>
      </c>
      <c r="H249" s="128"/>
    </row>
    <row r="250" spans="1:8" ht="18.75" hidden="1" customHeight="1">
      <c r="A250" s="125">
        <v>246</v>
      </c>
      <c r="B250" s="574" t="s">
        <v>730</v>
      </c>
      <c r="C250" s="574"/>
      <c r="D250" s="78" t="s">
        <v>731</v>
      </c>
      <c r="E250" s="126">
        <v>195829</v>
      </c>
      <c r="F250" s="127">
        <v>185850</v>
      </c>
      <c r="H250" s="128"/>
    </row>
    <row r="251" spans="1:8" ht="18.75" hidden="1" customHeight="1">
      <c r="A251" s="125">
        <v>247</v>
      </c>
      <c r="B251" s="574"/>
      <c r="C251" s="574"/>
      <c r="D251" s="78" t="s">
        <v>732</v>
      </c>
      <c r="E251" s="126">
        <v>233210</v>
      </c>
      <c r="F251" s="127">
        <v>228691</v>
      </c>
      <c r="H251" s="128"/>
    </row>
    <row r="252" spans="1:8" ht="18.75" hidden="1" customHeight="1">
      <c r="A252" s="125">
        <v>248</v>
      </c>
      <c r="B252" s="574"/>
      <c r="C252" s="574"/>
      <c r="D252" s="78" t="s">
        <v>733</v>
      </c>
      <c r="E252" s="126">
        <v>275000</v>
      </c>
      <c r="F252" s="127">
        <v>268750</v>
      </c>
      <c r="H252" s="128"/>
    </row>
    <row r="253" spans="1:8" ht="18.75" hidden="1" customHeight="1">
      <c r="A253" s="125">
        <v>249</v>
      </c>
      <c r="B253" s="574"/>
      <c r="C253" s="574"/>
      <c r="D253" s="78" t="s">
        <v>734</v>
      </c>
      <c r="E253" s="126">
        <v>341000</v>
      </c>
      <c r="F253" s="127">
        <v>334167</v>
      </c>
      <c r="H253" s="128"/>
    </row>
    <row r="254" spans="1:8" ht="18.75" hidden="1" customHeight="1">
      <c r="A254" s="125">
        <v>250</v>
      </c>
      <c r="B254" s="574"/>
      <c r="C254" s="574"/>
      <c r="D254" s="78" t="s">
        <v>735</v>
      </c>
      <c r="E254" s="126">
        <v>353000</v>
      </c>
      <c r="F254" s="127">
        <v>346833</v>
      </c>
      <c r="H254" s="128"/>
    </row>
    <row r="255" spans="1:8" ht="18.75" hidden="1" customHeight="1">
      <c r="A255" s="125">
        <v>251</v>
      </c>
      <c r="B255" s="574"/>
      <c r="C255" s="574"/>
      <c r="D255" s="78" t="s">
        <v>736</v>
      </c>
      <c r="E255" s="126">
        <v>447500</v>
      </c>
      <c r="F255" s="127">
        <v>436500</v>
      </c>
      <c r="H255" s="128"/>
    </row>
    <row r="256" spans="1:8" ht="18.75" hidden="1" customHeight="1">
      <c r="A256" s="125">
        <v>252</v>
      </c>
      <c r="B256" s="574"/>
      <c r="C256" s="574"/>
      <c r="D256" s="78" t="s">
        <v>737</v>
      </c>
      <c r="E256" s="126">
        <v>490833</v>
      </c>
      <c r="F256" s="127">
        <v>482143</v>
      </c>
      <c r="H256" s="128"/>
    </row>
    <row r="257" spans="1:8" ht="18.75" hidden="1" customHeight="1">
      <c r="A257" s="125">
        <v>253</v>
      </c>
      <c r="B257" s="574"/>
      <c r="C257" s="574"/>
      <c r="D257" s="78" t="s">
        <v>738</v>
      </c>
      <c r="E257" s="126">
        <v>519667</v>
      </c>
      <c r="F257" s="127">
        <v>506333</v>
      </c>
      <c r="H257" s="128"/>
    </row>
    <row r="258" spans="1:8" ht="18.75" hidden="1" customHeight="1">
      <c r="A258" s="125">
        <v>254</v>
      </c>
      <c r="B258" s="574" t="s">
        <v>739</v>
      </c>
      <c r="C258" s="574"/>
      <c r="D258" s="78" t="s">
        <v>740</v>
      </c>
      <c r="E258" s="126">
        <v>51595</v>
      </c>
      <c r="F258" s="127">
        <v>50309</v>
      </c>
      <c r="H258" s="128"/>
    </row>
    <row r="259" spans="1:8" ht="18.75" hidden="1" customHeight="1">
      <c r="A259" s="125">
        <v>255</v>
      </c>
      <c r="B259" s="574"/>
      <c r="C259" s="574"/>
      <c r="D259" s="78" t="s">
        <v>741</v>
      </c>
      <c r="E259" s="126">
        <v>73468</v>
      </c>
      <c r="F259" s="127">
        <v>71637</v>
      </c>
      <c r="H259" s="128"/>
    </row>
    <row r="260" spans="1:8" ht="18.75" hidden="1" customHeight="1">
      <c r="A260" s="125">
        <v>256</v>
      </c>
      <c r="B260" s="574" t="s">
        <v>742</v>
      </c>
      <c r="C260" s="574"/>
      <c r="D260" s="78" t="s">
        <v>743</v>
      </c>
      <c r="E260" s="126">
        <v>67575</v>
      </c>
      <c r="F260" s="127">
        <v>65891</v>
      </c>
      <c r="H260" s="128"/>
    </row>
    <row r="261" spans="1:8" ht="18.75" hidden="1" customHeight="1">
      <c r="A261" s="125">
        <v>257</v>
      </c>
      <c r="B261" s="574"/>
      <c r="C261" s="574"/>
      <c r="D261" s="78" t="s">
        <v>744</v>
      </c>
      <c r="E261" s="126">
        <v>286206</v>
      </c>
      <c r="F261" s="127">
        <v>279073</v>
      </c>
      <c r="H261" s="128"/>
    </row>
    <row r="262" spans="1:8" ht="18.75" hidden="1" customHeight="1">
      <c r="A262" s="125">
        <v>258</v>
      </c>
      <c r="B262" s="574" t="s">
        <v>745</v>
      </c>
      <c r="C262" s="574"/>
      <c r="D262" s="78" t="s">
        <v>746</v>
      </c>
      <c r="E262" s="126">
        <v>145</v>
      </c>
      <c r="F262" s="127">
        <v>141</v>
      </c>
      <c r="H262" s="128"/>
    </row>
    <row r="263" spans="1:8" ht="18.75" hidden="1" customHeight="1">
      <c r="A263" s="125">
        <v>259</v>
      </c>
      <c r="B263" s="574"/>
      <c r="C263" s="574"/>
      <c r="D263" s="78" t="s">
        <v>747</v>
      </c>
      <c r="E263" s="126">
        <v>267</v>
      </c>
      <c r="F263" s="127">
        <v>261</v>
      </c>
      <c r="H263" s="128"/>
    </row>
    <row r="264" spans="1:8" ht="18.75" hidden="1" customHeight="1">
      <c r="A264" s="125">
        <v>260</v>
      </c>
      <c r="B264" s="574" t="s">
        <v>748</v>
      </c>
      <c r="C264" s="574" t="s">
        <v>749</v>
      </c>
      <c r="D264" s="78" t="s">
        <v>750</v>
      </c>
      <c r="E264" s="126">
        <v>245857</v>
      </c>
      <c r="F264" s="127">
        <v>237733</v>
      </c>
      <c r="H264" s="128"/>
    </row>
    <row r="265" spans="1:8" ht="18.75" hidden="1" customHeight="1">
      <c r="A265" s="125">
        <v>261</v>
      </c>
      <c r="B265" s="574"/>
      <c r="C265" s="574"/>
      <c r="D265" s="78" t="s">
        <v>751</v>
      </c>
      <c r="E265" s="126">
        <v>341313</v>
      </c>
      <c r="F265" s="127">
        <v>330034</v>
      </c>
      <c r="H265" s="128"/>
    </row>
    <row r="266" spans="1:8" ht="18.75" hidden="1" customHeight="1">
      <c r="A266" s="125">
        <v>262</v>
      </c>
      <c r="B266" s="574"/>
      <c r="C266" s="574"/>
      <c r="D266" s="78" t="s">
        <v>752</v>
      </c>
      <c r="E266" s="126">
        <v>383979</v>
      </c>
      <c r="F266" s="127">
        <v>371291</v>
      </c>
      <c r="H266" s="128"/>
    </row>
    <row r="267" spans="1:8" ht="18.75" hidden="1" customHeight="1">
      <c r="A267" s="125">
        <v>263</v>
      </c>
      <c r="B267" s="574"/>
      <c r="C267" s="574"/>
      <c r="D267" s="78" t="s">
        <v>753</v>
      </c>
      <c r="E267" s="126">
        <v>418118</v>
      </c>
      <c r="F267" s="127">
        <v>404301</v>
      </c>
      <c r="H267" s="128"/>
    </row>
    <row r="268" spans="1:8" ht="18.75" hidden="1" customHeight="1">
      <c r="A268" s="125">
        <v>264</v>
      </c>
      <c r="B268" s="574" t="s">
        <v>754</v>
      </c>
      <c r="C268" s="574"/>
      <c r="D268" s="78" t="s">
        <v>755</v>
      </c>
      <c r="E268" s="126">
        <v>6450</v>
      </c>
      <c r="F268" s="127">
        <v>6237</v>
      </c>
      <c r="H268" s="128"/>
    </row>
    <row r="269" spans="1:8" ht="18.75" hidden="1" customHeight="1">
      <c r="A269" s="125">
        <v>265</v>
      </c>
      <c r="B269" s="574"/>
      <c r="C269" s="574"/>
      <c r="D269" s="78" t="s">
        <v>757</v>
      </c>
      <c r="E269" s="126">
        <v>6761</v>
      </c>
      <c r="F269" s="127">
        <v>6538</v>
      </c>
      <c r="H269" s="128"/>
    </row>
    <row r="270" spans="1:8" ht="18.75" hidden="1" customHeight="1">
      <c r="A270" s="125">
        <v>266</v>
      </c>
      <c r="B270" s="574"/>
      <c r="C270" s="574"/>
      <c r="D270" s="78" t="s">
        <v>756</v>
      </c>
      <c r="E270" s="126">
        <v>8011</v>
      </c>
      <c r="F270" s="127">
        <v>7746</v>
      </c>
      <c r="H270" s="128"/>
    </row>
    <row r="271" spans="1:8" ht="18.75" hidden="1" customHeight="1">
      <c r="A271" s="125">
        <v>267</v>
      </c>
      <c r="B271" s="574"/>
      <c r="C271" s="574"/>
      <c r="D271" s="78" t="s">
        <v>758</v>
      </c>
      <c r="E271" s="126">
        <v>9170</v>
      </c>
      <c r="F271" s="127">
        <v>8867</v>
      </c>
      <c r="H271" s="128"/>
    </row>
    <row r="272" spans="1:8" ht="18.75" hidden="1" customHeight="1">
      <c r="A272" s="125">
        <v>268</v>
      </c>
      <c r="B272" s="574"/>
      <c r="C272" s="574"/>
      <c r="D272" s="78" t="s">
        <v>759</v>
      </c>
      <c r="E272" s="126">
        <v>10827</v>
      </c>
      <c r="F272" s="127">
        <v>10469</v>
      </c>
      <c r="H272" s="128"/>
    </row>
    <row r="273" spans="1:8" ht="18.75" hidden="1" customHeight="1">
      <c r="A273" s="125">
        <v>269</v>
      </c>
      <c r="B273" s="574" t="s">
        <v>760</v>
      </c>
      <c r="C273" s="574"/>
      <c r="D273" s="78" t="s">
        <v>761</v>
      </c>
      <c r="E273" s="126">
        <v>32315</v>
      </c>
      <c r="F273" s="127">
        <v>31247</v>
      </c>
      <c r="H273" s="128"/>
    </row>
    <row r="274" spans="1:8" ht="18.75" hidden="1" customHeight="1">
      <c r="A274" s="125">
        <v>270</v>
      </c>
      <c r="B274" s="574"/>
      <c r="C274" s="574"/>
      <c r="D274" s="78" t="s">
        <v>762</v>
      </c>
      <c r="E274" s="126">
        <v>35181</v>
      </c>
      <c r="F274" s="127">
        <v>34019</v>
      </c>
      <c r="H274" s="128"/>
    </row>
    <row r="275" spans="1:8" ht="18.75" hidden="1" customHeight="1">
      <c r="A275" s="125">
        <v>271</v>
      </c>
      <c r="B275" s="574"/>
      <c r="C275" s="574"/>
      <c r="D275" s="78" t="s">
        <v>763</v>
      </c>
      <c r="E275" s="126">
        <v>45546</v>
      </c>
      <c r="F275" s="127">
        <v>44041</v>
      </c>
      <c r="H275" s="128"/>
    </row>
    <row r="276" spans="1:8" ht="18.75" hidden="1" customHeight="1">
      <c r="A276" s="125">
        <v>272</v>
      </c>
      <c r="B276" s="574"/>
      <c r="C276" s="574"/>
      <c r="D276" s="78" t="s">
        <v>764</v>
      </c>
      <c r="E276" s="126">
        <v>47248</v>
      </c>
      <c r="F276" s="127">
        <v>45687</v>
      </c>
      <c r="H276" s="128"/>
    </row>
    <row r="277" spans="1:8" ht="18.75" hidden="1" customHeight="1">
      <c r="A277" s="125">
        <v>273</v>
      </c>
      <c r="B277" s="574"/>
      <c r="C277" s="574"/>
      <c r="D277" s="78" t="s">
        <v>765</v>
      </c>
      <c r="E277" s="126">
        <v>63391</v>
      </c>
      <c r="F277" s="127">
        <v>61296</v>
      </c>
      <c r="H277" s="128"/>
    </row>
    <row r="278" spans="1:8" ht="18.75" hidden="1" customHeight="1">
      <c r="A278" s="125">
        <v>274</v>
      </c>
      <c r="B278" s="574" t="s">
        <v>766</v>
      </c>
      <c r="C278" s="574"/>
      <c r="D278" s="78" t="s">
        <v>767</v>
      </c>
      <c r="E278" s="126">
        <v>29729</v>
      </c>
      <c r="F278" s="127">
        <v>28746</v>
      </c>
      <c r="H278" s="128"/>
    </row>
    <row r="279" spans="1:8" ht="18.75" hidden="1" customHeight="1">
      <c r="A279" s="125">
        <v>275</v>
      </c>
      <c r="B279" s="574"/>
      <c r="C279" s="574"/>
      <c r="D279" s="78" t="s">
        <v>768</v>
      </c>
      <c r="E279" s="126">
        <v>31904</v>
      </c>
      <c r="F279" s="127">
        <v>30850</v>
      </c>
      <c r="H279" s="128"/>
    </row>
    <row r="280" spans="1:8" ht="18.75" hidden="1" customHeight="1">
      <c r="A280" s="125">
        <v>276</v>
      </c>
      <c r="B280" s="574"/>
      <c r="C280" s="574"/>
      <c r="D280" s="78" t="s">
        <v>769</v>
      </c>
      <c r="E280" s="126">
        <v>37470</v>
      </c>
      <c r="F280" s="127">
        <v>36232</v>
      </c>
      <c r="H280" s="128"/>
    </row>
    <row r="281" spans="1:8" ht="18.75" hidden="1" customHeight="1">
      <c r="A281" s="125">
        <v>277</v>
      </c>
      <c r="B281" s="574"/>
      <c r="C281" s="574"/>
      <c r="D281" s="78" t="s">
        <v>770</v>
      </c>
      <c r="E281" s="126">
        <v>40164</v>
      </c>
      <c r="F281" s="127">
        <v>38837</v>
      </c>
      <c r="H281" s="128"/>
    </row>
    <row r="282" spans="1:8" ht="18.75" hidden="1" customHeight="1">
      <c r="A282" s="125">
        <v>278</v>
      </c>
      <c r="B282" s="574"/>
      <c r="C282" s="574"/>
      <c r="D282" s="78" t="s">
        <v>771</v>
      </c>
      <c r="E282" s="126">
        <v>53901</v>
      </c>
      <c r="F282" s="127">
        <v>52120</v>
      </c>
      <c r="H282" s="128"/>
    </row>
    <row r="283" spans="1:8" ht="18.75" hidden="1" customHeight="1">
      <c r="A283" s="125">
        <v>279</v>
      </c>
      <c r="B283" s="574"/>
      <c r="C283" s="574"/>
      <c r="D283" s="78" t="s">
        <v>772</v>
      </c>
      <c r="E283" s="126">
        <v>81507</v>
      </c>
      <c r="F283" s="127">
        <v>78814</v>
      </c>
      <c r="H283" s="128"/>
    </row>
    <row r="284" spans="1:8" ht="18.75" hidden="1" customHeight="1">
      <c r="A284" s="125">
        <v>280</v>
      </c>
      <c r="B284" s="574"/>
      <c r="C284" s="574"/>
      <c r="D284" s="78" t="s">
        <v>773</v>
      </c>
      <c r="E284" s="126">
        <v>84425</v>
      </c>
      <c r="F284" s="127">
        <v>81635</v>
      </c>
      <c r="H284" s="128"/>
    </row>
    <row r="285" spans="1:8" ht="18.75" hidden="1" customHeight="1">
      <c r="A285" s="125">
        <v>281</v>
      </c>
      <c r="B285" s="574"/>
      <c r="C285" s="574"/>
      <c r="D285" s="78" t="s">
        <v>774</v>
      </c>
      <c r="E285" s="126">
        <v>130908</v>
      </c>
      <c r="F285" s="127">
        <v>126582</v>
      </c>
      <c r="H285" s="128"/>
    </row>
    <row r="286" spans="1:8" ht="18.75" hidden="1" customHeight="1">
      <c r="A286" s="125">
        <v>282</v>
      </c>
      <c r="B286" s="574"/>
      <c r="C286" s="574"/>
      <c r="D286" s="78" t="s">
        <v>775</v>
      </c>
      <c r="E286" s="126">
        <v>158291</v>
      </c>
      <c r="F286" s="127">
        <v>153061</v>
      </c>
      <c r="H286" s="128"/>
    </row>
    <row r="287" spans="1:8" ht="18.75" hidden="1" customHeight="1">
      <c r="A287" s="125">
        <v>283</v>
      </c>
      <c r="B287" s="574"/>
      <c r="C287" s="574"/>
      <c r="D287" s="78" t="s">
        <v>776</v>
      </c>
      <c r="E287" s="126">
        <v>162763</v>
      </c>
      <c r="F287" s="127">
        <v>157384</v>
      </c>
      <c r="H287" s="128"/>
    </row>
    <row r="288" spans="1:8" ht="18.75" hidden="1" customHeight="1">
      <c r="A288" s="125">
        <v>284</v>
      </c>
      <c r="B288" s="574"/>
      <c r="C288" s="574"/>
      <c r="D288" s="78" t="s">
        <v>777</v>
      </c>
      <c r="E288" s="126">
        <v>376676</v>
      </c>
      <c r="F288" s="127">
        <v>364229</v>
      </c>
      <c r="H288" s="128"/>
    </row>
    <row r="289" spans="1:8" ht="18.75" hidden="1" customHeight="1">
      <c r="A289" s="125">
        <v>285</v>
      </c>
      <c r="B289" s="574" t="s">
        <v>778</v>
      </c>
      <c r="C289" s="574"/>
      <c r="D289" s="78" t="s">
        <v>779</v>
      </c>
      <c r="E289" s="126">
        <v>23170</v>
      </c>
      <c r="F289" s="127">
        <v>22405</v>
      </c>
      <c r="H289" s="128"/>
    </row>
    <row r="290" spans="1:8" ht="18.75" hidden="1" customHeight="1">
      <c r="A290" s="125">
        <v>286</v>
      </c>
      <c r="B290" s="574"/>
      <c r="C290" s="574"/>
      <c r="D290" s="78" t="s">
        <v>780</v>
      </c>
      <c r="E290" s="126">
        <v>32534</v>
      </c>
      <c r="F290" s="127">
        <v>31459</v>
      </c>
      <c r="H290" s="128"/>
    </row>
    <row r="291" spans="1:8" ht="18.75" hidden="1" customHeight="1">
      <c r="A291" s="125">
        <v>287</v>
      </c>
      <c r="B291" s="574"/>
      <c r="C291" s="574"/>
      <c r="D291" s="78" t="s">
        <v>781</v>
      </c>
      <c r="E291" s="126">
        <v>51367</v>
      </c>
      <c r="F291" s="127">
        <v>49670</v>
      </c>
      <c r="H291" s="128"/>
    </row>
    <row r="292" spans="1:8" ht="18.75" hidden="1" customHeight="1">
      <c r="A292" s="125">
        <v>288</v>
      </c>
      <c r="B292" s="574"/>
      <c r="C292" s="574"/>
      <c r="D292" s="78" t="s">
        <v>782</v>
      </c>
      <c r="E292" s="126">
        <v>68878</v>
      </c>
      <c r="F292" s="127">
        <v>66602</v>
      </c>
      <c r="H292" s="128"/>
    </row>
    <row r="293" spans="1:8" ht="18.75" hidden="1" customHeight="1">
      <c r="A293" s="125">
        <v>289</v>
      </c>
      <c r="B293" s="574"/>
      <c r="C293" s="574"/>
      <c r="D293" s="78" t="s">
        <v>783</v>
      </c>
      <c r="E293" s="126">
        <v>71080</v>
      </c>
      <c r="F293" s="127">
        <v>68732</v>
      </c>
      <c r="H293" s="128"/>
    </row>
    <row r="294" spans="1:8" ht="18.75" hidden="1" customHeight="1">
      <c r="A294" s="125">
        <v>290</v>
      </c>
      <c r="B294" s="574"/>
      <c r="C294" s="574"/>
      <c r="D294" s="78" t="s">
        <v>784</v>
      </c>
      <c r="E294" s="126">
        <v>94475</v>
      </c>
      <c r="F294" s="127">
        <v>91353</v>
      </c>
      <c r="H294" s="128"/>
    </row>
    <row r="295" spans="1:8" ht="18.75" hidden="1" customHeight="1">
      <c r="A295" s="125">
        <v>291</v>
      </c>
      <c r="B295" s="574"/>
      <c r="C295" s="574"/>
      <c r="D295" s="78" t="s">
        <v>785</v>
      </c>
      <c r="E295" s="126">
        <v>132440</v>
      </c>
      <c r="F295" s="127">
        <v>128063</v>
      </c>
      <c r="H295" s="128"/>
    </row>
    <row r="296" spans="1:8" ht="18.75" hidden="1" customHeight="1">
      <c r="A296" s="125">
        <v>292</v>
      </c>
      <c r="B296" s="574"/>
      <c r="C296" s="574"/>
      <c r="D296" s="78" t="s">
        <v>786</v>
      </c>
      <c r="E296" s="126">
        <v>163662</v>
      </c>
      <c r="F296" s="127">
        <v>158253</v>
      </c>
      <c r="H296" s="128"/>
    </row>
    <row r="297" spans="1:8" ht="18.75" hidden="1" customHeight="1">
      <c r="A297" s="125">
        <v>293</v>
      </c>
      <c r="B297" s="574" t="s">
        <v>787</v>
      </c>
      <c r="C297" s="574"/>
      <c r="D297" s="78" t="s">
        <v>788</v>
      </c>
      <c r="E297" s="126">
        <v>60815</v>
      </c>
      <c r="F297" s="127">
        <v>58805</v>
      </c>
      <c r="H297" s="128"/>
    </row>
    <row r="298" spans="1:8" ht="18.75" hidden="1" customHeight="1">
      <c r="A298" s="125">
        <v>294</v>
      </c>
      <c r="B298" s="574"/>
      <c r="C298" s="574"/>
      <c r="D298" s="78" t="s">
        <v>789</v>
      </c>
      <c r="E298" s="126">
        <v>93290</v>
      </c>
      <c r="F298" s="127">
        <v>90208</v>
      </c>
      <c r="H298" s="128"/>
    </row>
    <row r="299" spans="1:8" ht="18.75" hidden="1" customHeight="1">
      <c r="A299" s="125">
        <v>295</v>
      </c>
      <c r="B299" s="574"/>
      <c r="C299" s="574"/>
      <c r="D299" s="78" t="s">
        <v>790</v>
      </c>
      <c r="E299" s="126">
        <v>142693</v>
      </c>
      <c r="F299" s="127">
        <v>137977</v>
      </c>
      <c r="H299" s="128"/>
    </row>
    <row r="300" spans="1:8" ht="18.75" hidden="1" customHeight="1">
      <c r="A300" s="125">
        <v>296</v>
      </c>
      <c r="B300" s="574"/>
      <c r="C300" s="574"/>
      <c r="D300" s="78" t="s">
        <v>791</v>
      </c>
      <c r="E300" s="126">
        <v>158133</v>
      </c>
      <c r="F300" s="127">
        <v>152907</v>
      </c>
      <c r="H300" s="128"/>
    </row>
    <row r="301" spans="1:8" ht="18.75" hidden="1" customHeight="1">
      <c r="A301" s="125">
        <v>297</v>
      </c>
      <c r="B301" s="574" t="s">
        <v>792</v>
      </c>
      <c r="C301" s="574" t="s">
        <v>793</v>
      </c>
      <c r="D301" s="78" t="s">
        <v>794</v>
      </c>
      <c r="E301" s="126">
        <v>18500</v>
      </c>
      <c r="F301" s="127">
        <v>17889</v>
      </c>
      <c r="H301" s="128"/>
    </row>
    <row r="302" spans="1:8" ht="18.75" hidden="1" customHeight="1">
      <c r="A302" s="125">
        <v>298</v>
      </c>
      <c r="B302" s="574"/>
      <c r="C302" s="574"/>
      <c r="D302" s="78" t="s">
        <v>795</v>
      </c>
      <c r="E302" s="126">
        <v>20239</v>
      </c>
      <c r="F302" s="127">
        <v>19570</v>
      </c>
      <c r="H302" s="128"/>
    </row>
    <row r="303" spans="1:8" ht="18.75" hidden="1" customHeight="1">
      <c r="A303" s="125">
        <v>299</v>
      </c>
      <c r="B303" s="574"/>
      <c r="C303" s="574"/>
      <c r="D303" s="78" t="s">
        <v>796</v>
      </c>
      <c r="E303" s="126">
        <v>21474</v>
      </c>
      <c r="F303" s="127">
        <v>20764</v>
      </c>
      <c r="H303" s="128"/>
    </row>
    <row r="304" spans="1:8" ht="18.75" hidden="1" customHeight="1">
      <c r="A304" s="125">
        <v>300</v>
      </c>
      <c r="B304" s="574"/>
      <c r="C304" s="574"/>
      <c r="D304" s="78" t="s">
        <v>797</v>
      </c>
      <c r="E304" s="126">
        <v>21810</v>
      </c>
      <c r="F304" s="127">
        <v>21089</v>
      </c>
      <c r="H304" s="128"/>
    </row>
    <row r="305" spans="1:8" ht="18.75" hidden="1" customHeight="1">
      <c r="A305" s="125">
        <v>301</v>
      </c>
      <c r="B305" s="574"/>
      <c r="C305" s="574"/>
      <c r="D305" s="78" t="s">
        <v>798</v>
      </c>
      <c r="E305" s="126">
        <v>22258</v>
      </c>
      <c r="F305" s="127">
        <v>21522</v>
      </c>
      <c r="H305" s="128"/>
    </row>
    <row r="306" spans="1:8" ht="18.75" hidden="1" customHeight="1">
      <c r="A306" s="125">
        <v>302</v>
      </c>
      <c r="B306" s="574"/>
      <c r="C306" s="574"/>
      <c r="D306" s="78" t="s">
        <v>799</v>
      </c>
      <c r="E306" s="126">
        <v>23346</v>
      </c>
      <c r="F306" s="127">
        <v>22575</v>
      </c>
      <c r="H306" s="128"/>
    </row>
    <row r="307" spans="1:8" ht="18.75" hidden="1" customHeight="1">
      <c r="A307" s="125">
        <v>303</v>
      </c>
      <c r="B307" s="574"/>
      <c r="C307" s="574"/>
      <c r="D307" s="78" t="s">
        <v>800</v>
      </c>
      <c r="E307" s="126">
        <v>38456</v>
      </c>
      <c r="F307" s="127">
        <v>37185</v>
      </c>
      <c r="H307" s="128"/>
    </row>
    <row r="308" spans="1:8" ht="18.75" hidden="1" customHeight="1">
      <c r="A308" s="125">
        <v>304</v>
      </c>
      <c r="B308" s="574"/>
      <c r="C308" s="574"/>
      <c r="D308" s="78" t="s">
        <v>801</v>
      </c>
      <c r="E308" s="126">
        <v>39798</v>
      </c>
      <c r="F308" s="127">
        <v>38483</v>
      </c>
      <c r="H308" s="128"/>
    </row>
    <row r="309" spans="1:8" ht="18.75" hidden="1" customHeight="1">
      <c r="A309" s="125">
        <v>305</v>
      </c>
      <c r="B309" s="574"/>
      <c r="C309" s="574" t="s">
        <v>802</v>
      </c>
      <c r="D309" s="78" t="s">
        <v>803</v>
      </c>
      <c r="E309" s="126">
        <v>22802</v>
      </c>
      <c r="F309" s="127">
        <v>22049</v>
      </c>
      <c r="H309" s="128"/>
    </row>
    <row r="310" spans="1:8" ht="18.75" hidden="1" customHeight="1">
      <c r="A310" s="125">
        <v>306</v>
      </c>
      <c r="B310" s="574"/>
      <c r="C310" s="574"/>
      <c r="D310" s="78" t="s">
        <v>804</v>
      </c>
      <c r="E310" s="126">
        <v>23186</v>
      </c>
      <c r="F310" s="127">
        <v>22420</v>
      </c>
      <c r="H310" s="128"/>
    </row>
    <row r="311" spans="1:8" ht="18.75" hidden="1" customHeight="1">
      <c r="A311" s="125">
        <v>307</v>
      </c>
      <c r="B311" s="574"/>
      <c r="C311" s="574"/>
      <c r="D311" s="78" t="s">
        <v>805</v>
      </c>
      <c r="E311" s="126">
        <v>25289</v>
      </c>
      <c r="F311" s="127">
        <v>24453</v>
      </c>
      <c r="H311" s="128"/>
    </row>
    <row r="312" spans="1:8" ht="18.75" hidden="1" customHeight="1">
      <c r="A312" s="125">
        <v>308</v>
      </c>
      <c r="B312" s="574"/>
      <c r="C312" s="574"/>
      <c r="D312" s="78" t="s">
        <v>806</v>
      </c>
      <c r="E312" s="126">
        <v>26558</v>
      </c>
      <c r="F312" s="127">
        <v>25681</v>
      </c>
      <c r="H312" s="128"/>
    </row>
    <row r="313" spans="1:8" ht="18.75" hidden="1" customHeight="1">
      <c r="A313" s="125">
        <v>309</v>
      </c>
      <c r="B313" s="574"/>
      <c r="C313" s="574"/>
      <c r="D313" s="78" t="s">
        <v>807</v>
      </c>
      <c r="E313" s="126">
        <v>28105</v>
      </c>
      <c r="F313" s="127">
        <v>27176</v>
      </c>
      <c r="H313" s="128"/>
    </row>
    <row r="314" spans="1:8" ht="18.75" hidden="1" customHeight="1">
      <c r="A314" s="125">
        <v>310</v>
      </c>
      <c r="B314" s="574"/>
      <c r="C314" s="574"/>
      <c r="D314" s="78" t="s">
        <v>808</v>
      </c>
      <c r="E314" s="126">
        <v>42552</v>
      </c>
      <c r="F314" s="127">
        <v>41146</v>
      </c>
      <c r="H314" s="128"/>
    </row>
    <row r="315" spans="1:8" ht="18.75" hidden="1" customHeight="1">
      <c r="A315" s="125">
        <v>311</v>
      </c>
      <c r="B315" s="574"/>
      <c r="C315" s="574"/>
      <c r="D315" s="78" t="s">
        <v>809</v>
      </c>
      <c r="E315" s="126">
        <v>44266</v>
      </c>
      <c r="F315" s="127">
        <v>42803</v>
      </c>
      <c r="H315" s="128"/>
    </row>
    <row r="316" spans="1:8" ht="18.75" hidden="1" customHeight="1">
      <c r="A316" s="125">
        <v>312</v>
      </c>
      <c r="B316" s="574"/>
      <c r="C316" s="574"/>
      <c r="D316" s="78" t="s">
        <v>810</v>
      </c>
      <c r="E316" s="126">
        <v>50365</v>
      </c>
      <c r="F316" s="127">
        <v>48701</v>
      </c>
      <c r="H316" s="128"/>
    </row>
    <row r="317" spans="1:8" ht="18.75" hidden="1" customHeight="1">
      <c r="A317" s="125">
        <v>313</v>
      </c>
      <c r="B317" s="574" t="s">
        <v>811</v>
      </c>
      <c r="C317" s="574"/>
      <c r="D317" s="78" t="s">
        <v>812</v>
      </c>
      <c r="E317" s="126">
        <v>5834</v>
      </c>
      <c r="F317" s="127">
        <v>5642</v>
      </c>
      <c r="H317" s="128"/>
    </row>
    <row r="318" spans="1:8" ht="18.75" hidden="1" customHeight="1">
      <c r="A318" s="125">
        <v>314</v>
      </c>
      <c r="B318" s="574"/>
      <c r="C318" s="574"/>
      <c r="D318" s="78" t="s">
        <v>813</v>
      </c>
      <c r="E318" s="126">
        <v>6736</v>
      </c>
      <c r="F318" s="127">
        <v>6513</v>
      </c>
      <c r="H318" s="128"/>
    </row>
    <row r="319" spans="1:8" ht="18.75" hidden="1" customHeight="1">
      <c r="A319" s="125">
        <v>315</v>
      </c>
      <c r="B319" s="574"/>
      <c r="C319" s="574"/>
      <c r="D319" s="78" t="s">
        <v>814</v>
      </c>
      <c r="E319" s="126">
        <v>9988</v>
      </c>
      <c r="F319" s="127">
        <v>9658</v>
      </c>
      <c r="H319" s="128"/>
    </row>
    <row r="320" spans="1:8" ht="18.75" hidden="1" customHeight="1">
      <c r="A320" s="125">
        <v>316</v>
      </c>
      <c r="B320" s="574"/>
      <c r="C320" s="574"/>
      <c r="D320" s="78" t="s">
        <v>815</v>
      </c>
      <c r="E320" s="126">
        <v>13271</v>
      </c>
      <c r="F320" s="127">
        <v>12832</v>
      </c>
      <c r="H320" s="128"/>
    </row>
    <row r="321" spans="1:8" ht="18.75" hidden="1" customHeight="1">
      <c r="A321" s="125">
        <v>317</v>
      </c>
      <c r="B321" s="574"/>
      <c r="C321" s="574"/>
      <c r="D321" s="78" t="s">
        <v>816</v>
      </c>
      <c r="E321" s="126">
        <v>20469</v>
      </c>
      <c r="F321" s="127">
        <v>19793</v>
      </c>
      <c r="H321" s="128"/>
    </row>
    <row r="322" spans="1:8" ht="18.75" hidden="1" customHeight="1">
      <c r="A322" s="125">
        <v>318</v>
      </c>
      <c r="B322" s="574"/>
      <c r="C322" s="574"/>
      <c r="D322" s="78" t="s">
        <v>817</v>
      </c>
      <c r="E322" s="126">
        <v>27185</v>
      </c>
      <c r="F322" s="127">
        <v>26287</v>
      </c>
      <c r="H322" s="128"/>
    </row>
    <row r="323" spans="1:8" ht="18.75" hidden="1" customHeight="1">
      <c r="A323" s="125">
        <v>319</v>
      </c>
      <c r="B323" s="574"/>
      <c r="C323" s="574"/>
      <c r="D323" s="78" t="s">
        <v>818</v>
      </c>
      <c r="E323" s="126">
        <v>28872</v>
      </c>
      <c r="F323" s="127">
        <v>27918</v>
      </c>
      <c r="H323" s="128"/>
    </row>
    <row r="324" spans="1:8" ht="18.75" hidden="1" customHeight="1">
      <c r="A324" s="125">
        <v>320</v>
      </c>
      <c r="B324" s="78" t="s">
        <v>819</v>
      </c>
      <c r="C324" s="78"/>
      <c r="D324" s="78" t="s">
        <v>820</v>
      </c>
      <c r="E324" s="126">
        <v>69127</v>
      </c>
      <c r="F324" s="127">
        <v>66843</v>
      </c>
      <c r="H324" s="128"/>
    </row>
    <row r="325" spans="1:8" ht="18.75" hidden="1" customHeight="1">
      <c r="A325" s="125">
        <v>321</v>
      </c>
      <c r="B325" s="574" t="s">
        <v>821</v>
      </c>
      <c r="C325" s="574" t="s">
        <v>822</v>
      </c>
      <c r="D325" s="78" t="s">
        <v>823</v>
      </c>
      <c r="E325" s="126">
        <v>166682</v>
      </c>
      <c r="F325" s="127">
        <v>161174</v>
      </c>
      <c r="H325" s="128"/>
    </row>
    <row r="326" spans="1:8" ht="18.75" hidden="1" customHeight="1">
      <c r="A326" s="125">
        <v>322</v>
      </c>
      <c r="B326" s="574"/>
      <c r="C326" s="574"/>
      <c r="D326" s="78" t="s">
        <v>824</v>
      </c>
      <c r="E326" s="126">
        <v>373323</v>
      </c>
      <c r="F326" s="127">
        <v>360986</v>
      </c>
      <c r="H326" s="128"/>
    </row>
    <row r="327" spans="1:8" ht="18.75" hidden="1" customHeight="1">
      <c r="A327" s="125">
        <v>323</v>
      </c>
      <c r="B327" s="574"/>
      <c r="C327" s="574"/>
      <c r="D327" s="78" t="s">
        <v>825</v>
      </c>
      <c r="E327" s="126">
        <v>595673</v>
      </c>
      <c r="F327" s="127">
        <v>575989</v>
      </c>
      <c r="H327" s="128"/>
    </row>
    <row r="328" spans="1:8" ht="18.75" hidden="1" customHeight="1">
      <c r="A328" s="125">
        <v>324</v>
      </c>
      <c r="B328" s="574"/>
      <c r="C328" s="574" t="s">
        <v>826</v>
      </c>
      <c r="D328" s="78" t="s">
        <v>827</v>
      </c>
      <c r="E328" s="126">
        <v>40761</v>
      </c>
      <c r="F328" s="127">
        <v>39414</v>
      </c>
      <c r="H328" s="128"/>
    </row>
    <row r="329" spans="1:8" ht="18.75" hidden="1" customHeight="1">
      <c r="A329" s="125">
        <v>325</v>
      </c>
      <c r="B329" s="574"/>
      <c r="C329" s="574"/>
      <c r="D329" s="78" t="s">
        <v>828</v>
      </c>
      <c r="E329" s="126">
        <v>49172</v>
      </c>
      <c r="F329" s="127">
        <v>47547</v>
      </c>
      <c r="H329" s="128"/>
    </row>
    <row r="330" spans="1:8" ht="18.75" hidden="1" customHeight="1">
      <c r="A330" s="125">
        <v>326</v>
      </c>
      <c r="B330" s="574"/>
      <c r="C330" s="574"/>
      <c r="D330" s="78" t="s">
        <v>829</v>
      </c>
      <c r="E330" s="126">
        <v>72181</v>
      </c>
      <c r="F330" s="127">
        <v>69796</v>
      </c>
      <c r="H330" s="128"/>
    </row>
    <row r="331" spans="1:8" ht="18.75" hidden="1" customHeight="1">
      <c r="A331" s="125">
        <v>327</v>
      </c>
      <c r="B331" s="574"/>
      <c r="C331" s="574"/>
      <c r="D331" s="78" t="s">
        <v>830</v>
      </c>
      <c r="E331" s="126">
        <v>103469</v>
      </c>
      <c r="F331" s="127">
        <v>100050</v>
      </c>
      <c r="H331" s="128"/>
    </row>
    <row r="332" spans="1:8" ht="18.75" hidden="1" customHeight="1">
      <c r="A332" s="125">
        <v>328</v>
      </c>
      <c r="B332" s="574"/>
      <c r="C332" s="574"/>
      <c r="D332" s="78" t="s">
        <v>831</v>
      </c>
      <c r="E332" s="126">
        <v>168435</v>
      </c>
      <c r="F332" s="127">
        <v>162869</v>
      </c>
      <c r="H332" s="128"/>
    </row>
    <row r="333" spans="1:8" ht="18.75" hidden="1" customHeight="1">
      <c r="A333" s="125">
        <v>329</v>
      </c>
      <c r="B333" s="574" t="s">
        <v>832</v>
      </c>
      <c r="C333" s="574"/>
      <c r="D333" s="78" t="s">
        <v>833</v>
      </c>
      <c r="E333" s="126">
        <v>51515</v>
      </c>
      <c r="F333" s="127">
        <v>49813</v>
      </c>
      <c r="H333" s="128"/>
    </row>
    <row r="334" spans="1:8" ht="18.75" hidden="1" customHeight="1">
      <c r="A334" s="125">
        <v>330</v>
      </c>
      <c r="B334" s="574"/>
      <c r="C334" s="574"/>
      <c r="D334" s="78" t="s">
        <v>834</v>
      </c>
      <c r="E334" s="126">
        <v>56794</v>
      </c>
      <c r="F334" s="127">
        <v>54917</v>
      </c>
      <c r="H334" s="128"/>
    </row>
    <row r="335" spans="1:8" ht="18.75" hidden="1" customHeight="1">
      <c r="A335" s="125">
        <v>331</v>
      </c>
      <c r="B335" s="574"/>
      <c r="C335" s="574"/>
      <c r="D335" s="78" t="s">
        <v>835</v>
      </c>
      <c r="E335" s="126">
        <v>59872</v>
      </c>
      <c r="F335" s="127">
        <v>57893</v>
      </c>
      <c r="H335" s="128"/>
    </row>
    <row r="336" spans="1:8" ht="18.75" hidden="1" customHeight="1">
      <c r="A336" s="125">
        <v>332</v>
      </c>
      <c r="B336" s="574"/>
      <c r="C336" s="574"/>
      <c r="D336" s="78" t="s">
        <v>836</v>
      </c>
      <c r="E336" s="126">
        <v>67368</v>
      </c>
      <c r="F336" s="127">
        <v>65142</v>
      </c>
      <c r="H336" s="128"/>
    </row>
    <row r="337" spans="1:8" ht="18.75" hidden="1" customHeight="1">
      <c r="A337" s="125">
        <v>333</v>
      </c>
      <c r="B337" s="574"/>
      <c r="C337" s="574"/>
      <c r="D337" s="78" t="s">
        <v>837</v>
      </c>
      <c r="E337" s="126">
        <v>77517</v>
      </c>
      <c r="F337" s="127">
        <v>74955</v>
      </c>
      <c r="H337" s="128"/>
    </row>
    <row r="338" spans="1:8" ht="18.75" hidden="1" customHeight="1">
      <c r="A338" s="125">
        <v>334</v>
      </c>
      <c r="B338" s="574" t="s">
        <v>838</v>
      </c>
      <c r="C338" s="574" t="s">
        <v>749</v>
      </c>
      <c r="D338" s="78" t="s">
        <v>839</v>
      </c>
      <c r="E338" s="126">
        <v>14224</v>
      </c>
      <c r="F338" s="127">
        <v>13748</v>
      </c>
      <c r="H338" s="128"/>
    </row>
    <row r="339" spans="1:8" ht="18.75" hidden="1" customHeight="1">
      <c r="A339" s="125">
        <v>335</v>
      </c>
      <c r="B339" s="574"/>
      <c r="C339" s="574"/>
      <c r="D339" s="78" t="s">
        <v>840</v>
      </c>
      <c r="E339" s="126">
        <v>20311</v>
      </c>
      <c r="F339" s="127">
        <v>19899</v>
      </c>
      <c r="H339" s="128"/>
    </row>
    <row r="340" spans="1:8" ht="18.75" hidden="1" customHeight="1">
      <c r="A340" s="125">
        <v>336</v>
      </c>
      <c r="B340" s="574"/>
      <c r="C340" s="574"/>
      <c r="D340" s="78" t="s">
        <v>841</v>
      </c>
      <c r="E340" s="126">
        <v>34228</v>
      </c>
      <c r="F340" s="127">
        <v>33498</v>
      </c>
      <c r="H340" s="128"/>
    </row>
    <row r="341" spans="1:8" ht="18.75" hidden="1" customHeight="1">
      <c r="A341" s="125">
        <v>337</v>
      </c>
      <c r="B341" s="574"/>
      <c r="C341" s="574"/>
      <c r="D341" s="78" t="s">
        <v>842</v>
      </c>
      <c r="E341" s="126">
        <v>37532</v>
      </c>
      <c r="F341" s="127">
        <v>36062</v>
      </c>
      <c r="H341" s="128"/>
    </row>
    <row r="342" spans="1:8" ht="18.75" hidden="1" customHeight="1">
      <c r="A342" s="125">
        <v>338</v>
      </c>
      <c r="B342" s="574"/>
      <c r="C342" s="574"/>
      <c r="D342" s="78" t="s">
        <v>843</v>
      </c>
      <c r="E342" s="126">
        <v>46039</v>
      </c>
      <c r="F342" s="127">
        <v>45116</v>
      </c>
      <c r="H342" s="128"/>
    </row>
    <row r="343" spans="1:8" ht="18.75" hidden="1" customHeight="1">
      <c r="A343" s="125">
        <v>339</v>
      </c>
      <c r="B343" s="574"/>
      <c r="C343" s="574"/>
      <c r="D343" s="78" t="s">
        <v>844</v>
      </c>
      <c r="E343" s="126">
        <v>73964</v>
      </c>
      <c r="F343" s="127">
        <v>70932</v>
      </c>
      <c r="H343" s="128"/>
    </row>
    <row r="344" spans="1:8" ht="18.75" hidden="1" customHeight="1">
      <c r="A344" s="125">
        <v>340</v>
      </c>
      <c r="B344" s="574" t="s">
        <v>845</v>
      </c>
      <c r="C344" s="574" t="s">
        <v>826</v>
      </c>
      <c r="D344" s="78" t="s">
        <v>846</v>
      </c>
      <c r="E344" s="126">
        <v>1951</v>
      </c>
      <c r="F344" s="127">
        <v>1894</v>
      </c>
      <c r="H344" s="128"/>
    </row>
    <row r="345" spans="1:8" ht="18.75" hidden="1" customHeight="1">
      <c r="A345" s="125">
        <v>341</v>
      </c>
      <c r="B345" s="574"/>
      <c r="C345" s="574"/>
      <c r="D345" s="78" t="s">
        <v>847</v>
      </c>
      <c r="E345" s="126">
        <v>1976</v>
      </c>
      <c r="F345" s="127">
        <v>1918</v>
      </c>
      <c r="H345" s="128"/>
    </row>
    <row r="346" spans="1:8" ht="18.75" hidden="1" customHeight="1">
      <c r="A346" s="125">
        <v>342</v>
      </c>
      <c r="B346" s="574"/>
      <c r="C346" s="574"/>
      <c r="D346" s="78" t="s">
        <v>848</v>
      </c>
      <c r="E346" s="126">
        <v>2576</v>
      </c>
      <c r="F346" s="127">
        <v>2500</v>
      </c>
      <c r="H346" s="128"/>
    </row>
    <row r="347" spans="1:8" ht="18.75" hidden="1" customHeight="1">
      <c r="A347" s="125">
        <v>343</v>
      </c>
      <c r="B347" s="574"/>
      <c r="C347" s="574"/>
      <c r="D347" s="78" t="s">
        <v>849</v>
      </c>
      <c r="E347" s="126">
        <v>3106</v>
      </c>
      <c r="F347" s="127">
        <v>3015</v>
      </c>
      <c r="H347" s="128"/>
    </row>
    <row r="348" spans="1:8" ht="18.75" hidden="1" customHeight="1">
      <c r="A348" s="125">
        <v>344</v>
      </c>
      <c r="B348" s="574"/>
      <c r="C348" s="78" t="s">
        <v>850</v>
      </c>
      <c r="D348" s="78" t="s">
        <v>851</v>
      </c>
      <c r="E348" s="126">
        <v>1375</v>
      </c>
      <c r="F348" s="127">
        <v>1335</v>
      </c>
      <c r="H348" s="128"/>
    </row>
    <row r="349" spans="1:8" ht="18.75" hidden="1" customHeight="1">
      <c r="A349" s="125">
        <v>345</v>
      </c>
      <c r="B349" s="78" t="s">
        <v>852</v>
      </c>
      <c r="C349" s="78"/>
      <c r="D349" s="78" t="s">
        <v>853</v>
      </c>
      <c r="E349" s="126">
        <v>18294</v>
      </c>
      <c r="F349" s="127">
        <v>17689</v>
      </c>
      <c r="H349" s="128"/>
    </row>
    <row r="350" spans="1:8" ht="18.75" hidden="1" customHeight="1">
      <c r="A350" s="125">
        <v>346</v>
      </c>
      <c r="B350" s="574" t="s">
        <v>854</v>
      </c>
      <c r="C350" s="574" t="s">
        <v>857</v>
      </c>
      <c r="D350" s="78" t="s">
        <v>855</v>
      </c>
      <c r="E350" s="126">
        <v>105609</v>
      </c>
      <c r="F350" s="127">
        <v>102119</v>
      </c>
      <c r="H350" s="128"/>
    </row>
    <row r="351" spans="1:8" ht="18.75" hidden="1" customHeight="1">
      <c r="A351" s="125">
        <v>347</v>
      </c>
      <c r="B351" s="574"/>
      <c r="C351" s="574"/>
      <c r="D351" s="78" t="s">
        <v>856</v>
      </c>
      <c r="E351" s="126">
        <v>52136</v>
      </c>
      <c r="F351" s="127">
        <v>50618</v>
      </c>
      <c r="H351" s="128"/>
    </row>
    <row r="352" spans="1:8" ht="18.75" hidden="1" customHeight="1">
      <c r="A352" s="125">
        <v>348</v>
      </c>
      <c r="B352" s="574"/>
      <c r="C352" s="574" t="s">
        <v>858</v>
      </c>
      <c r="D352" s="78" t="s">
        <v>859</v>
      </c>
      <c r="E352" s="126">
        <v>162382</v>
      </c>
      <c r="F352" s="127">
        <v>157016</v>
      </c>
      <c r="H352" s="128"/>
    </row>
    <row r="353" spans="1:8" ht="18.75" hidden="1" customHeight="1">
      <c r="A353" s="125">
        <v>349</v>
      </c>
      <c r="B353" s="574"/>
      <c r="C353" s="574"/>
      <c r="D353" s="78" t="s">
        <v>860</v>
      </c>
      <c r="E353" s="126">
        <v>218600</v>
      </c>
      <c r="F353" s="127">
        <v>211377</v>
      </c>
      <c r="H353" s="128"/>
    </row>
    <row r="354" spans="1:8" ht="18.75" hidden="1" customHeight="1">
      <c r="A354" s="125">
        <v>350</v>
      </c>
      <c r="B354" s="78" t="s">
        <v>861</v>
      </c>
      <c r="C354" s="78"/>
      <c r="D354" s="78" t="s">
        <v>862</v>
      </c>
      <c r="E354" s="126">
        <v>17334</v>
      </c>
      <c r="F354" s="127">
        <v>16762</v>
      </c>
      <c r="H354" s="128"/>
    </row>
    <row r="355" spans="1:8" ht="18.75" hidden="1" customHeight="1">
      <c r="A355" s="125">
        <v>351</v>
      </c>
      <c r="B355" s="574" t="s">
        <v>427</v>
      </c>
      <c r="C355" s="574"/>
      <c r="D355" s="78" t="s">
        <v>863</v>
      </c>
      <c r="E355" s="126">
        <v>325000</v>
      </c>
      <c r="F355" s="127">
        <v>310000</v>
      </c>
      <c r="H355" s="128"/>
    </row>
    <row r="356" spans="1:8" ht="18.75" hidden="1" customHeight="1">
      <c r="A356" s="125">
        <v>352</v>
      </c>
      <c r="B356" s="574"/>
      <c r="C356" s="574"/>
      <c r="D356" s="78" t="s">
        <v>864</v>
      </c>
      <c r="E356" s="126">
        <v>438356</v>
      </c>
      <c r="F356" s="127">
        <v>423166</v>
      </c>
      <c r="H356" s="128"/>
    </row>
    <row r="357" spans="1:8" ht="18.75" hidden="1" customHeight="1">
      <c r="A357" s="125">
        <v>353</v>
      </c>
      <c r="B357" s="78" t="s">
        <v>413</v>
      </c>
      <c r="C357" s="78"/>
      <c r="D357" s="78" t="s">
        <v>865</v>
      </c>
      <c r="E357" s="126">
        <v>29250</v>
      </c>
      <c r="F357" s="127">
        <v>28067</v>
      </c>
      <c r="H357" s="128"/>
    </row>
    <row r="358" spans="1:8" ht="18.75" hidden="1" customHeight="1">
      <c r="A358" s="125">
        <v>354</v>
      </c>
      <c r="B358" s="574" t="s">
        <v>866</v>
      </c>
      <c r="C358" s="574"/>
      <c r="D358" s="78" t="s">
        <v>867</v>
      </c>
      <c r="E358" s="126">
        <v>605472</v>
      </c>
      <c r="F358" s="127">
        <v>585464</v>
      </c>
      <c r="H358" s="128"/>
    </row>
    <row r="359" spans="1:8" ht="18.75" hidden="1" customHeight="1">
      <c r="A359" s="125">
        <v>355</v>
      </c>
      <c r="B359" s="574"/>
      <c r="C359" s="574"/>
      <c r="D359" s="78" t="s">
        <v>868</v>
      </c>
      <c r="E359" s="126">
        <v>1153045</v>
      </c>
      <c r="F359" s="127">
        <v>1114943</v>
      </c>
      <c r="H359" s="128"/>
    </row>
    <row r="360" spans="1:8" ht="18.75" hidden="1" customHeight="1">
      <c r="A360" s="125">
        <v>356</v>
      </c>
      <c r="B360" s="574" t="s">
        <v>869</v>
      </c>
      <c r="C360" s="574"/>
      <c r="D360" s="78" t="s">
        <v>870</v>
      </c>
      <c r="E360" s="126">
        <v>896</v>
      </c>
      <c r="F360" s="127">
        <v>866</v>
      </c>
      <c r="H360" s="128"/>
    </row>
    <row r="361" spans="1:8" ht="18.75" hidden="1" customHeight="1">
      <c r="A361" s="125">
        <v>357</v>
      </c>
      <c r="B361" s="574"/>
      <c r="C361" s="574"/>
      <c r="D361" s="78" t="s">
        <v>871</v>
      </c>
      <c r="E361" s="126">
        <v>1265</v>
      </c>
      <c r="F361" s="127">
        <v>1223</v>
      </c>
      <c r="H361" s="128"/>
    </row>
    <row r="362" spans="1:8" ht="18.75" hidden="1" customHeight="1">
      <c r="A362" s="125">
        <v>358</v>
      </c>
      <c r="B362" s="574"/>
      <c r="C362" s="574"/>
      <c r="D362" s="78" t="s">
        <v>872</v>
      </c>
      <c r="E362" s="126">
        <v>2262</v>
      </c>
      <c r="F362" s="127">
        <v>2187</v>
      </c>
      <c r="H362" s="128"/>
    </row>
    <row r="363" spans="1:8" ht="18.75" hidden="1" customHeight="1">
      <c r="A363" s="125">
        <v>359</v>
      </c>
      <c r="B363" s="574" t="s">
        <v>873</v>
      </c>
      <c r="C363" s="574"/>
      <c r="D363" s="78" t="s">
        <v>874</v>
      </c>
      <c r="E363" s="126">
        <v>2900</v>
      </c>
      <c r="F363" s="127">
        <v>2827</v>
      </c>
      <c r="H363" s="128"/>
    </row>
    <row r="364" spans="1:8" ht="18.75" hidden="1" customHeight="1">
      <c r="A364" s="125">
        <v>360</v>
      </c>
      <c r="B364" s="574"/>
      <c r="C364" s="574"/>
      <c r="D364" s="78" t="s">
        <v>875</v>
      </c>
      <c r="E364" s="126">
        <v>6033</v>
      </c>
      <c r="F364" s="127">
        <v>5883</v>
      </c>
      <c r="H364" s="128"/>
    </row>
    <row r="365" spans="1:8" ht="18.75" hidden="1" customHeight="1">
      <c r="A365" s="125">
        <v>361</v>
      </c>
      <c r="B365" s="574" t="s">
        <v>876</v>
      </c>
      <c r="C365" s="574"/>
      <c r="D365" s="78" t="s">
        <v>877</v>
      </c>
      <c r="E365" s="126">
        <v>4086</v>
      </c>
      <c r="F365" s="127">
        <v>3984</v>
      </c>
      <c r="H365" s="128"/>
    </row>
    <row r="366" spans="1:8" ht="18.75" hidden="1" customHeight="1">
      <c r="A366" s="125">
        <v>362</v>
      </c>
      <c r="B366" s="574"/>
      <c r="C366" s="574"/>
      <c r="D366" s="78" t="s">
        <v>878</v>
      </c>
      <c r="E366" s="126">
        <v>5949</v>
      </c>
      <c r="F366" s="127">
        <v>5801</v>
      </c>
      <c r="H366" s="128"/>
    </row>
    <row r="367" spans="1:8" ht="18.75" hidden="1" customHeight="1">
      <c r="A367" s="125">
        <v>363</v>
      </c>
      <c r="B367" s="574"/>
      <c r="C367" s="574"/>
      <c r="D367" s="78" t="s">
        <v>879</v>
      </c>
      <c r="E367" s="126">
        <v>8591</v>
      </c>
      <c r="F367" s="127">
        <v>8377</v>
      </c>
      <c r="H367" s="128"/>
    </row>
    <row r="368" spans="1:8" ht="18.75" hidden="1" customHeight="1">
      <c r="A368" s="125">
        <v>364</v>
      </c>
      <c r="B368" s="574" t="s">
        <v>880</v>
      </c>
      <c r="C368" s="574"/>
      <c r="D368" s="78" t="s">
        <v>881</v>
      </c>
      <c r="E368" s="126">
        <v>35124</v>
      </c>
      <c r="F368" s="127">
        <v>34421</v>
      </c>
      <c r="H368" s="128"/>
    </row>
    <row r="369" spans="1:8" ht="18.75" hidden="1" customHeight="1">
      <c r="A369" s="125">
        <v>365</v>
      </c>
      <c r="B369" s="574"/>
      <c r="C369" s="574"/>
      <c r="D369" s="78" t="s">
        <v>882</v>
      </c>
      <c r="E369" s="126">
        <v>45361</v>
      </c>
      <c r="F369" s="127">
        <v>44454</v>
      </c>
      <c r="H369" s="128"/>
    </row>
    <row r="370" spans="1:8" ht="18.75" hidden="1" customHeight="1">
      <c r="A370" s="125">
        <v>366</v>
      </c>
      <c r="B370" s="574"/>
      <c r="C370" s="574"/>
      <c r="D370" s="78" t="s">
        <v>883</v>
      </c>
      <c r="E370" s="126">
        <v>68038</v>
      </c>
      <c r="F370" s="127">
        <v>66676</v>
      </c>
      <c r="H370" s="128"/>
    </row>
    <row r="371" spans="1:8" ht="18.75" hidden="1" customHeight="1">
      <c r="A371" s="125">
        <v>367</v>
      </c>
      <c r="B371" s="574"/>
      <c r="C371" s="574"/>
      <c r="D371" s="78" t="s">
        <v>884</v>
      </c>
      <c r="E371" s="126">
        <v>85473</v>
      </c>
      <c r="F371" s="127">
        <v>83763</v>
      </c>
      <c r="H371" s="128"/>
    </row>
    <row r="372" spans="1:8" ht="18.75" hidden="1" customHeight="1">
      <c r="A372" s="125">
        <v>368</v>
      </c>
      <c r="B372" s="574" t="s">
        <v>885</v>
      </c>
      <c r="C372" s="574"/>
      <c r="D372" s="78" t="s">
        <v>886</v>
      </c>
      <c r="E372" s="126">
        <v>7539</v>
      </c>
      <c r="F372" s="127">
        <v>7388</v>
      </c>
      <c r="H372" s="128"/>
    </row>
    <row r="373" spans="1:8" ht="18.75" hidden="1" customHeight="1">
      <c r="A373" s="125">
        <v>369</v>
      </c>
      <c r="B373" s="574"/>
      <c r="C373" s="574"/>
      <c r="D373" s="78" t="s">
        <v>887</v>
      </c>
      <c r="E373" s="126">
        <v>8472</v>
      </c>
      <c r="F373" s="127">
        <v>8302</v>
      </c>
      <c r="H373" s="128"/>
    </row>
    <row r="374" spans="1:8" ht="18.75" hidden="1" customHeight="1">
      <c r="A374" s="125">
        <v>370</v>
      </c>
      <c r="B374" s="574"/>
      <c r="C374" s="574"/>
      <c r="D374" s="78" t="s">
        <v>888</v>
      </c>
      <c r="E374" s="126">
        <v>9027</v>
      </c>
      <c r="F374" s="127">
        <v>8846</v>
      </c>
      <c r="H374" s="128"/>
    </row>
    <row r="375" spans="1:8" ht="18.75" hidden="1" customHeight="1">
      <c r="A375" s="125">
        <v>371</v>
      </c>
      <c r="B375" s="574"/>
      <c r="C375" s="574"/>
      <c r="D375" s="78" t="s">
        <v>889</v>
      </c>
      <c r="E375" s="126">
        <v>15017</v>
      </c>
      <c r="F375" s="127">
        <v>14717</v>
      </c>
      <c r="H375" s="128"/>
    </row>
    <row r="376" spans="1:8" ht="18.75" hidden="1" customHeight="1">
      <c r="A376" s="125">
        <v>372</v>
      </c>
      <c r="B376" s="574"/>
      <c r="C376" s="574"/>
      <c r="D376" s="78" t="s">
        <v>890</v>
      </c>
      <c r="E376" s="126">
        <v>18470</v>
      </c>
      <c r="F376" s="127">
        <v>18101</v>
      </c>
      <c r="H376" s="128"/>
    </row>
    <row r="377" spans="1:8" ht="18.75" hidden="1" customHeight="1">
      <c r="A377" s="125">
        <v>373</v>
      </c>
      <c r="B377" s="574"/>
      <c r="C377" s="574"/>
      <c r="D377" s="78" t="s">
        <v>891</v>
      </c>
      <c r="E377" s="126">
        <v>23096</v>
      </c>
      <c r="F377" s="127">
        <v>22633</v>
      </c>
      <c r="H377" s="128"/>
    </row>
    <row r="378" spans="1:8" ht="18.75" hidden="1" customHeight="1">
      <c r="A378" s="125">
        <v>374</v>
      </c>
      <c r="B378" s="574"/>
      <c r="C378" s="574"/>
      <c r="D378" s="78" t="s">
        <v>892</v>
      </c>
      <c r="E378" s="126">
        <v>25982</v>
      </c>
      <c r="F378" s="127">
        <v>25462</v>
      </c>
      <c r="H378" s="128"/>
    </row>
    <row r="379" spans="1:8" ht="18.75" hidden="1" customHeight="1">
      <c r="A379" s="125">
        <v>375</v>
      </c>
      <c r="B379" s="574" t="s">
        <v>893</v>
      </c>
      <c r="C379" s="574"/>
      <c r="D379" s="78" t="s">
        <v>894</v>
      </c>
      <c r="E379" s="126">
        <v>68667</v>
      </c>
      <c r="F379" s="127">
        <v>67000</v>
      </c>
      <c r="H379" s="128"/>
    </row>
    <row r="380" spans="1:8" ht="18.75" hidden="1" customHeight="1">
      <c r="A380" s="125">
        <v>376</v>
      </c>
      <c r="B380" s="574"/>
      <c r="C380" s="574"/>
      <c r="D380" s="78" t="s">
        <v>895</v>
      </c>
      <c r="E380" s="126">
        <v>78378</v>
      </c>
      <c r="F380" s="127">
        <v>77190</v>
      </c>
      <c r="H380" s="128"/>
    </row>
    <row r="381" spans="1:8" ht="18.75" hidden="1" customHeight="1">
      <c r="A381" s="125">
        <v>377</v>
      </c>
      <c r="B381" s="574"/>
      <c r="C381" s="574"/>
      <c r="D381" s="78" t="s">
        <v>896</v>
      </c>
      <c r="E381" s="126">
        <v>93811</v>
      </c>
      <c r="F381" s="127">
        <v>91933</v>
      </c>
      <c r="H381" s="128"/>
    </row>
    <row r="382" spans="1:8" ht="18.75" hidden="1" customHeight="1">
      <c r="A382" s="125">
        <v>378</v>
      </c>
      <c r="B382" s="574"/>
      <c r="C382" s="574"/>
      <c r="D382" s="78" t="s">
        <v>897</v>
      </c>
      <c r="E382" s="126">
        <v>184636</v>
      </c>
      <c r="F382" s="127">
        <v>181750</v>
      </c>
      <c r="H382" s="128"/>
    </row>
    <row r="383" spans="1:8" ht="18.75" hidden="1" customHeight="1">
      <c r="A383" s="125">
        <v>379</v>
      </c>
      <c r="B383" s="574"/>
      <c r="C383" s="574"/>
      <c r="D383" s="78" t="s">
        <v>898</v>
      </c>
      <c r="E383" s="126">
        <v>224427</v>
      </c>
      <c r="F383" s="127">
        <v>218837</v>
      </c>
      <c r="H383" s="128"/>
    </row>
    <row r="384" spans="1:8" ht="18.75" hidden="1" customHeight="1">
      <c r="A384" s="125">
        <v>380</v>
      </c>
      <c r="B384" s="574" t="s">
        <v>902</v>
      </c>
      <c r="C384" s="574"/>
      <c r="D384" s="78" t="s">
        <v>899</v>
      </c>
      <c r="E384" s="126">
        <v>338676</v>
      </c>
      <c r="F384" s="127">
        <v>331898</v>
      </c>
      <c r="H384" s="128"/>
    </row>
    <row r="385" spans="1:8" ht="18.75" hidden="1" customHeight="1">
      <c r="A385" s="125">
        <v>381</v>
      </c>
      <c r="B385" s="574"/>
      <c r="C385" s="574"/>
      <c r="D385" s="78" t="s">
        <v>900</v>
      </c>
      <c r="E385" s="126">
        <v>393664</v>
      </c>
      <c r="F385" s="127">
        <v>385786</v>
      </c>
      <c r="H385" s="128"/>
    </row>
    <row r="386" spans="1:8" ht="18.75" hidden="1" customHeight="1">
      <c r="A386" s="125">
        <v>382</v>
      </c>
      <c r="B386" s="574"/>
      <c r="C386" s="574"/>
      <c r="D386" s="78" t="s">
        <v>901</v>
      </c>
      <c r="E386" s="126">
        <v>449902</v>
      </c>
      <c r="F386" s="127">
        <v>440898</v>
      </c>
      <c r="H386" s="128"/>
    </row>
    <row r="387" spans="1:8" ht="18.75" hidden="1" customHeight="1">
      <c r="A387" s="125">
        <v>383</v>
      </c>
      <c r="B387" s="574"/>
      <c r="C387" s="574"/>
      <c r="D387" s="78" t="s">
        <v>903</v>
      </c>
      <c r="E387" s="126">
        <v>562377</v>
      </c>
      <c r="F387" s="127">
        <v>551122</v>
      </c>
      <c r="H387" s="128"/>
    </row>
    <row r="388" spans="1:8" ht="18.75" hidden="1" customHeight="1">
      <c r="A388" s="125">
        <v>384</v>
      </c>
      <c r="B388" s="574"/>
      <c r="C388" s="574"/>
      <c r="D388" s="78" t="s">
        <v>904</v>
      </c>
      <c r="E388" s="126">
        <v>753585</v>
      </c>
      <c r="F388" s="127">
        <v>738504</v>
      </c>
      <c r="H388" s="128"/>
    </row>
    <row r="389" spans="1:8" ht="18.75" hidden="1" customHeight="1">
      <c r="A389" s="125">
        <v>385</v>
      </c>
      <c r="B389" s="78" t="s">
        <v>905</v>
      </c>
      <c r="C389" s="78"/>
      <c r="D389" s="78" t="s">
        <v>906</v>
      </c>
      <c r="E389" s="126">
        <v>116113</v>
      </c>
      <c r="F389" s="127">
        <v>113790</v>
      </c>
      <c r="H389" s="128"/>
    </row>
    <row r="390" spans="1:8" ht="18.75" hidden="1" customHeight="1">
      <c r="A390" s="125">
        <v>386</v>
      </c>
      <c r="B390" s="574" t="s">
        <v>907</v>
      </c>
      <c r="C390" s="574"/>
      <c r="D390" s="78" t="s">
        <v>908</v>
      </c>
      <c r="E390" s="126">
        <v>7036</v>
      </c>
      <c r="F390" s="127">
        <v>6895</v>
      </c>
      <c r="H390" s="128"/>
    </row>
    <row r="391" spans="1:8" ht="18.75" hidden="1" customHeight="1">
      <c r="A391" s="125">
        <v>387</v>
      </c>
      <c r="B391" s="574"/>
      <c r="C391" s="574"/>
      <c r="D391" s="78" t="s">
        <v>909</v>
      </c>
      <c r="E391" s="126">
        <v>8536</v>
      </c>
      <c r="F391" s="127">
        <v>8365</v>
      </c>
      <c r="H391" s="128"/>
    </row>
    <row r="392" spans="1:8" ht="18.75" hidden="1" customHeight="1">
      <c r="A392" s="125">
        <v>388</v>
      </c>
      <c r="B392" s="574"/>
      <c r="C392" s="574"/>
      <c r="D392" s="78" t="s">
        <v>910</v>
      </c>
      <c r="E392" s="126">
        <v>21245</v>
      </c>
      <c r="F392" s="127">
        <v>20820</v>
      </c>
      <c r="H392" s="128"/>
    </row>
    <row r="393" spans="1:8" ht="18.75" hidden="1" customHeight="1">
      <c r="A393" s="125">
        <v>389</v>
      </c>
      <c r="B393" s="574"/>
      <c r="C393" s="574"/>
      <c r="D393" s="78" t="s">
        <v>911</v>
      </c>
      <c r="E393" s="126">
        <v>22495</v>
      </c>
      <c r="F393" s="127">
        <v>22045</v>
      </c>
      <c r="H393" s="128"/>
    </row>
    <row r="394" spans="1:8" ht="18.75" hidden="1" customHeight="1">
      <c r="A394" s="125">
        <v>390</v>
      </c>
      <c r="B394" s="574" t="s">
        <v>912</v>
      </c>
      <c r="C394" s="574"/>
      <c r="D394" s="78" t="s">
        <v>913</v>
      </c>
      <c r="E394" s="126">
        <v>688412</v>
      </c>
      <c r="F394" s="127">
        <v>674635</v>
      </c>
      <c r="H394" s="128"/>
    </row>
    <row r="395" spans="1:8" ht="18.75" hidden="1" customHeight="1">
      <c r="A395" s="125">
        <v>391</v>
      </c>
      <c r="B395" s="574"/>
      <c r="C395" s="574"/>
      <c r="D395" s="78" t="s">
        <v>914</v>
      </c>
      <c r="E395" s="126">
        <v>740463</v>
      </c>
      <c r="F395" s="127">
        <v>725644</v>
      </c>
      <c r="H395" s="128"/>
    </row>
    <row r="396" spans="1:8" ht="18.75" hidden="1" customHeight="1">
      <c r="A396" s="125">
        <v>392</v>
      </c>
      <c r="B396" s="574"/>
      <c r="C396" s="574"/>
      <c r="D396" s="78" t="s">
        <v>915</v>
      </c>
      <c r="E396" s="126">
        <v>815447</v>
      </c>
      <c r="F396" s="127">
        <v>799127</v>
      </c>
      <c r="H396" s="128"/>
    </row>
    <row r="397" spans="1:8" ht="18.75" hidden="1" customHeight="1">
      <c r="A397" s="125">
        <v>393</v>
      </c>
      <c r="B397" s="574"/>
      <c r="C397" s="574"/>
      <c r="D397" s="78" t="s">
        <v>916</v>
      </c>
      <c r="E397" s="126">
        <v>889181</v>
      </c>
      <c r="F397" s="127">
        <v>871385</v>
      </c>
      <c r="H397" s="128"/>
    </row>
    <row r="398" spans="1:8" ht="18.75" hidden="1" customHeight="1">
      <c r="A398" s="125">
        <v>394</v>
      </c>
      <c r="B398" s="574"/>
      <c r="C398" s="574"/>
      <c r="D398" s="78" t="s">
        <v>917</v>
      </c>
      <c r="E398" s="126">
        <v>1026988</v>
      </c>
      <c r="F398" s="127">
        <v>1006435</v>
      </c>
      <c r="H398" s="128"/>
    </row>
    <row r="399" spans="1:8" ht="18.75" hidden="1" customHeight="1">
      <c r="A399" s="125">
        <v>395</v>
      </c>
      <c r="B399" s="574" t="s">
        <v>918</v>
      </c>
      <c r="C399" s="574"/>
      <c r="D399" s="78" t="s">
        <v>919</v>
      </c>
      <c r="E399" s="126">
        <v>1225642</v>
      </c>
      <c r="F399" s="127">
        <v>1201113</v>
      </c>
      <c r="H399" s="128"/>
    </row>
    <row r="400" spans="1:8" ht="18.75" hidden="1" customHeight="1">
      <c r="A400" s="125">
        <v>396</v>
      </c>
      <c r="B400" s="574"/>
      <c r="C400" s="574"/>
      <c r="D400" s="78" t="s">
        <v>920</v>
      </c>
      <c r="E400" s="126">
        <v>1378222</v>
      </c>
      <c r="F400" s="127">
        <v>1350640</v>
      </c>
      <c r="H400" s="128"/>
    </row>
    <row r="401" spans="1:8" ht="18.75" hidden="1" customHeight="1">
      <c r="A401" s="125">
        <v>397</v>
      </c>
      <c r="B401" s="574"/>
      <c r="C401" s="574"/>
      <c r="D401" s="78" t="s">
        <v>921</v>
      </c>
      <c r="E401" s="126">
        <v>1872969</v>
      </c>
      <c r="F401" s="127">
        <v>1835485</v>
      </c>
      <c r="H401" s="128"/>
    </row>
    <row r="402" spans="1:8" ht="18.75" hidden="1" customHeight="1">
      <c r="A402" s="125">
        <v>398</v>
      </c>
      <c r="B402" s="574"/>
      <c r="C402" s="574"/>
      <c r="D402" s="78" t="s">
        <v>922</v>
      </c>
      <c r="E402" s="126">
        <v>2297037</v>
      </c>
      <c r="F402" s="127">
        <v>2251066</v>
      </c>
      <c r="H402" s="128"/>
    </row>
    <row r="403" spans="1:8" ht="18.75" hidden="1" customHeight="1">
      <c r="A403" s="125">
        <v>399</v>
      </c>
      <c r="B403" s="574"/>
      <c r="C403" s="574"/>
      <c r="D403" s="78" t="s">
        <v>923</v>
      </c>
      <c r="E403" s="126">
        <v>2827123</v>
      </c>
      <c r="F403" s="127">
        <v>2770543</v>
      </c>
      <c r="H403" s="128"/>
    </row>
    <row r="404" spans="1:8" ht="18.75" hidden="1" customHeight="1">
      <c r="A404" s="125">
        <v>400</v>
      </c>
      <c r="B404" s="574" t="s">
        <v>924</v>
      </c>
      <c r="C404" s="574" t="s">
        <v>925</v>
      </c>
      <c r="D404" s="78" t="s">
        <v>926</v>
      </c>
      <c r="E404" s="126">
        <v>82114</v>
      </c>
      <c r="F404" s="127">
        <v>80470</v>
      </c>
      <c r="H404" s="128"/>
    </row>
    <row r="405" spans="1:8" ht="18.75" hidden="1" customHeight="1">
      <c r="A405" s="125">
        <v>401</v>
      </c>
      <c r="B405" s="574"/>
      <c r="C405" s="574"/>
      <c r="D405" s="78" t="s">
        <v>927</v>
      </c>
      <c r="E405" s="126">
        <v>102463</v>
      </c>
      <c r="F405" s="127">
        <v>100413</v>
      </c>
      <c r="H405" s="128"/>
    </row>
    <row r="406" spans="1:8" ht="18.75" hidden="1" customHeight="1">
      <c r="A406" s="125">
        <v>402</v>
      </c>
      <c r="B406" s="574"/>
      <c r="C406" s="574"/>
      <c r="D406" s="78" t="s">
        <v>928</v>
      </c>
      <c r="E406" s="126">
        <v>114210</v>
      </c>
      <c r="F406" s="127">
        <v>111924</v>
      </c>
      <c r="H406" s="128"/>
    </row>
    <row r="407" spans="1:8" ht="18.75" hidden="1" customHeight="1">
      <c r="A407" s="125">
        <v>403</v>
      </c>
      <c r="B407" s="574"/>
      <c r="C407" s="574"/>
      <c r="D407" s="78" t="s">
        <v>929</v>
      </c>
      <c r="E407" s="126">
        <v>146643</v>
      </c>
      <c r="F407" s="127">
        <v>143708</v>
      </c>
      <c r="H407" s="128"/>
    </row>
    <row r="408" spans="1:8" ht="18.75" hidden="1" customHeight="1">
      <c r="A408" s="125">
        <v>404</v>
      </c>
      <c r="B408" s="574"/>
      <c r="C408" s="574"/>
      <c r="D408" s="78" t="s">
        <v>930</v>
      </c>
      <c r="E408" s="126">
        <v>232666</v>
      </c>
      <c r="F408" s="127">
        <v>228009</v>
      </c>
      <c r="H408" s="128"/>
    </row>
    <row r="409" spans="1:8" ht="18.75" hidden="1" customHeight="1">
      <c r="A409" s="125">
        <v>405</v>
      </c>
      <c r="B409" s="574"/>
      <c r="C409" s="574"/>
      <c r="D409" s="78" t="s">
        <v>931</v>
      </c>
      <c r="E409" s="126">
        <v>301677</v>
      </c>
      <c r="F409" s="127">
        <v>295639</v>
      </c>
      <c r="H409" s="128"/>
    </row>
    <row r="410" spans="1:8" ht="18.75" hidden="1" customHeight="1">
      <c r="A410" s="125">
        <v>406</v>
      </c>
      <c r="B410" s="574"/>
      <c r="C410" s="78" t="s">
        <v>932</v>
      </c>
      <c r="D410" s="78" t="s">
        <v>933</v>
      </c>
      <c r="E410" s="126">
        <v>468750</v>
      </c>
      <c r="F410" s="127">
        <v>459369</v>
      </c>
      <c r="H410" s="128"/>
    </row>
    <row r="411" spans="1:8" ht="18.75" hidden="1" customHeight="1">
      <c r="A411" s="125">
        <v>407</v>
      </c>
      <c r="B411" s="78" t="s">
        <v>934</v>
      </c>
      <c r="C411" s="78"/>
      <c r="D411" s="78" t="s">
        <v>935</v>
      </c>
      <c r="E411" s="126">
        <v>216392</v>
      </c>
      <c r="F411" s="127">
        <v>210051</v>
      </c>
      <c r="H411" s="128"/>
    </row>
    <row r="412" spans="1:8" ht="18.75" hidden="1" customHeight="1">
      <c r="A412" s="125">
        <v>408</v>
      </c>
      <c r="B412" s="78" t="s">
        <v>936</v>
      </c>
      <c r="C412" s="78"/>
      <c r="D412" s="78" t="s">
        <v>937</v>
      </c>
      <c r="E412" s="126">
        <v>1074422</v>
      </c>
      <c r="F412" s="127">
        <v>1042936</v>
      </c>
      <c r="H412" s="128"/>
    </row>
    <row r="413" spans="1:8" ht="18.75" hidden="1" customHeight="1">
      <c r="A413" s="125">
        <v>409</v>
      </c>
      <c r="B413" s="574" t="s">
        <v>938</v>
      </c>
      <c r="C413" s="574"/>
      <c r="D413" s="78" t="s">
        <v>939</v>
      </c>
      <c r="E413" s="126">
        <v>125886</v>
      </c>
      <c r="F413" s="127">
        <v>123367</v>
      </c>
      <c r="H413" s="128"/>
    </row>
    <row r="414" spans="1:8" ht="18.75" hidden="1" customHeight="1">
      <c r="A414" s="125">
        <v>410</v>
      </c>
      <c r="B414" s="574"/>
      <c r="C414" s="574"/>
      <c r="D414" s="78" t="s">
        <v>940</v>
      </c>
      <c r="E414" s="126">
        <v>172212</v>
      </c>
      <c r="F414" s="127">
        <v>168766</v>
      </c>
      <c r="H414" s="128"/>
    </row>
    <row r="415" spans="1:8" ht="18.75" hidden="1" customHeight="1">
      <c r="A415" s="125">
        <v>411</v>
      </c>
      <c r="B415" s="574"/>
      <c r="C415" s="574"/>
      <c r="D415" s="78" t="s">
        <v>941</v>
      </c>
      <c r="E415" s="126">
        <v>190340</v>
      </c>
      <c r="F415" s="127">
        <v>186530</v>
      </c>
      <c r="H415" s="128"/>
    </row>
    <row r="416" spans="1:8" ht="18.75" hidden="1" customHeight="1">
      <c r="A416" s="125">
        <v>412</v>
      </c>
      <c r="B416" s="574"/>
      <c r="C416" s="574"/>
      <c r="D416" s="78" t="s">
        <v>942</v>
      </c>
      <c r="E416" s="126">
        <v>262851</v>
      </c>
      <c r="F416" s="127">
        <v>257591</v>
      </c>
      <c r="H416" s="128"/>
    </row>
    <row r="417" spans="1:8" ht="18.75" hidden="1" customHeight="1">
      <c r="A417" s="125">
        <v>413</v>
      </c>
      <c r="B417" s="574"/>
      <c r="C417" s="574"/>
      <c r="D417" s="78" t="s">
        <v>943</v>
      </c>
      <c r="E417" s="126">
        <v>317233</v>
      </c>
      <c r="F417" s="127">
        <v>310884</v>
      </c>
      <c r="H417" s="128"/>
    </row>
    <row r="418" spans="1:8" ht="18.75" hidden="1" customHeight="1">
      <c r="A418" s="125">
        <v>414</v>
      </c>
      <c r="B418" s="574" t="s">
        <v>944</v>
      </c>
      <c r="C418" s="574" t="s">
        <v>932</v>
      </c>
      <c r="D418" s="78" t="s">
        <v>945</v>
      </c>
      <c r="E418" s="126">
        <v>499891</v>
      </c>
      <c r="F418" s="127">
        <v>489886</v>
      </c>
      <c r="H418" s="128"/>
    </row>
    <row r="419" spans="1:8" ht="18.75" hidden="1" customHeight="1">
      <c r="A419" s="125">
        <v>415</v>
      </c>
      <c r="B419" s="574"/>
      <c r="C419" s="574"/>
      <c r="D419" s="78" t="s">
        <v>946</v>
      </c>
      <c r="E419" s="126">
        <v>599869</v>
      </c>
      <c r="F419" s="127">
        <v>587864</v>
      </c>
      <c r="H419" s="128"/>
    </row>
    <row r="420" spans="1:8" ht="18.75" hidden="1" customHeight="1">
      <c r="A420" s="125">
        <v>416</v>
      </c>
      <c r="B420" s="78" t="s">
        <v>947</v>
      </c>
      <c r="C420" s="78"/>
      <c r="D420" s="78" t="s">
        <v>948</v>
      </c>
      <c r="E420" s="126">
        <v>256827</v>
      </c>
      <c r="F420" s="127">
        <v>250426</v>
      </c>
      <c r="H420" s="128"/>
    </row>
    <row r="421" spans="1:8" ht="18.75" hidden="1" customHeight="1">
      <c r="A421" s="125">
        <v>417</v>
      </c>
      <c r="B421" s="574" t="s">
        <v>949</v>
      </c>
      <c r="C421" s="574"/>
      <c r="D421" s="78" t="s">
        <v>950</v>
      </c>
      <c r="E421" s="126">
        <v>128405</v>
      </c>
      <c r="F421" s="127">
        <v>125835</v>
      </c>
      <c r="H421" s="128"/>
    </row>
    <row r="422" spans="1:8" ht="18.75" hidden="1" customHeight="1">
      <c r="A422" s="125">
        <v>418</v>
      </c>
      <c r="B422" s="574"/>
      <c r="C422" s="574"/>
      <c r="D422" s="78" t="s">
        <v>951</v>
      </c>
      <c r="E422" s="126">
        <v>293608</v>
      </c>
      <c r="F422" s="127">
        <v>287732</v>
      </c>
      <c r="H422" s="128"/>
    </row>
    <row r="423" spans="1:8" ht="18.75" hidden="1" customHeight="1">
      <c r="A423" s="125">
        <v>419</v>
      </c>
      <c r="B423" s="574"/>
      <c r="C423" s="574"/>
      <c r="D423" s="78" t="s">
        <v>952</v>
      </c>
      <c r="E423" s="126">
        <v>354745</v>
      </c>
      <c r="F423" s="127">
        <v>347645</v>
      </c>
      <c r="H423" s="128"/>
    </row>
    <row r="424" spans="1:8" ht="18.75" hidden="1" customHeight="1">
      <c r="A424" s="125">
        <v>420</v>
      </c>
      <c r="B424" s="574"/>
      <c r="C424" s="574"/>
      <c r="D424" s="78" t="s">
        <v>953</v>
      </c>
      <c r="E424" s="126">
        <v>520513</v>
      </c>
      <c r="F424" s="127">
        <v>510095</v>
      </c>
      <c r="H424" s="128"/>
    </row>
    <row r="425" spans="1:8" ht="18.75" hidden="1" customHeight="1">
      <c r="A425" s="125">
        <v>421</v>
      </c>
      <c r="B425" s="574"/>
      <c r="C425" s="574"/>
      <c r="D425" s="78" t="s">
        <v>954</v>
      </c>
      <c r="E425" s="126">
        <v>1069779</v>
      </c>
      <c r="F425" s="127">
        <v>1048369</v>
      </c>
      <c r="H425" s="128"/>
    </row>
    <row r="426" spans="1:8" ht="18.75" hidden="1" customHeight="1">
      <c r="A426" s="125">
        <v>422</v>
      </c>
      <c r="B426" s="574"/>
      <c r="C426" s="574"/>
      <c r="D426" s="78" t="s">
        <v>955</v>
      </c>
      <c r="E426" s="126">
        <v>1956651</v>
      </c>
      <c r="F426" s="127">
        <v>1917492</v>
      </c>
      <c r="H426" s="128"/>
    </row>
    <row r="427" spans="1:8" ht="18.75" hidden="1" customHeight="1">
      <c r="A427" s="125">
        <v>423</v>
      </c>
      <c r="B427" s="574" t="s">
        <v>956</v>
      </c>
      <c r="C427" s="574"/>
      <c r="D427" s="78" t="s">
        <v>957</v>
      </c>
      <c r="E427" s="126">
        <v>491891</v>
      </c>
      <c r="F427" s="127">
        <v>482046</v>
      </c>
      <c r="H427" s="128"/>
    </row>
    <row r="428" spans="1:8" ht="18.75" hidden="1" customHeight="1">
      <c r="A428" s="125">
        <v>424</v>
      </c>
      <c r="B428" s="574"/>
      <c r="C428" s="574"/>
      <c r="D428" s="78" t="s">
        <v>958</v>
      </c>
      <c r="E428" s="126">
        <v>698542</v>
      </c>
      <c r="F428" s="127">
        <v>684562</v>
      </c>
      <c r="H428" s="128"/>
    </row>
    <row r="429" spans="1:8" ht="18.75" hidden="1" customHeight="1">
      <c r="A429" s="125">
        <v>425</v>
      </c>
      <c r="B429" s="78" t="s">
        <v>959</v>
      </c>
      <c r="C429" s="78"/>
      <c r="D429" s="78" t="s">
        <v>960</v>
      </c>
      <c r="E429" s="126">
        <v>93037</v>
      </c>
      <c r="F429" s="127">
        <v>90203</v>
      </c>
      <c r="H429" s="128"/>
    </row>
    <row r="430" spans="1:8" ht="18.75" hidden="1" customHeight="1">
      <c r="A430" s="125">
        <v>426</v>
      </c>
      <c r="B430" s="78" t="s">
        <v>961</v>
      </c>
      <c r="C430" s="78"/>
      <c r="D430" s="78" t="s">
        <v>963</v>
      </c>
      <c r="E430" s="126">
        <v>488355</v>
      </c>
      <c r="F430" s="127">
        <v>477519</v>
      </c>
      <c r="H430" s="128"/>
    </row>
    <row r="431" spans="1:8" ht="18.75" hidden="1" customHeight="1">
      <c r="A431" s="125">
        <v>427</v>
      </c>
      <c r="B431" s="78" t="s">
        <v>962</v>
      </c>
      <c r="C431" s="78" t="s">
        <v>414</v>
      </c>
      <c r="D431" s="78" t="s">
        <v>964</v>
      </c>
      <c r="E431" s="126">
        <v>970</v>
      </c>
      <c r="F431" s="127">
        <v>948</v>
      </c>
      <c r="H431" s="128"/>
    </row>
    <row r="432" spans="1:8" ht="18.75" hidden="1" customHeight="1">
      <c r="A432" s="125">
        <v>428</v>
      </c>
      <c r="B432" s="78" t="s">
        <v>965</v>
      </c>
      <c r="C432" s="78" t="s">
        <v>414</v>
      </c>
      <c r="D432" s="78" t="s">
        <v>966</v>
      </c>
      <c r="E432" s="126">
        <v>1856</v>
      </c>
      <c r="F432" s="127">
        <v>1814</v>
      </c>
      <c r="H432" s="128"/>
    </row>
    <row r="433" spans="1:8" ht="18.75" hidden="1" customHeight="1">
      <c r="A433" s="125">
        <v>429</v>
      </c>
      <c r="B433" s="78" t="s">
        <v>967</v>
      </c>
      <c r="C433" s="78"/>
      <c r="D433" s="78" t="s">
        <v>968</v>
      </c>
      <c r="E433" s="126">
        <v>60669</v>
      </c>
      <c r="F433" s="127">
        <v>59323</v>
      </c>
      <c r="H433" s="128"/>
    </row>
    <row r="434" spans="1:8" ht="18.75" hidden="1" customHeight="1">
      <c r="A434" s="125">
        <v>430</v>
      </c>
      <c r="B434" s="574" t="s">
        <v>969</v>
      </c>
      <c r="C434" s="574"/>
      <c r="D434" s="78" t="s">
        <v>970</v>
      </c>
      <c r="E434" s="126">
        <v>196754</v>
      </c>
      <c r="F434" s="127">
        <v>192388</v>
      </c>
      <c r="H434" s="128"/>
    </row>
    <row r="435" spans="1:8" ht="18.75" hidden="1" customHeight="1">
      <c r="A435" s="125">
        <v>431</v>
      </c>
      <c r="B435" s="574"/>
      <c r="C435" s="574"/>
      <c r="D435" s="78" t="s">
        <v>971</v>
      </c>
      <c r="E435" s="126">
        <v>302677</v>
      </c>
      <c r="F435" s="127">
        <v>295961</v>
      </c>
      <c r="H435" s="128"/>
    </row>
    <row r="436" spans="1:8" ht="18.75" hidden="1" customHeight="1">
      <c r="A436" s="125">
        <v>432</v>
      </c>
      <c r="B436" s="78" t="s">
        <v>972</v>
      </c>
      <c r="C436" s="78"/>
      <c r="D436" s="78" t="s">
        <v>973</v>
      </c>
      <c r="E436" s="126">
        <v>43960</v>
      </c>
      <c r="F436" s="127">
        <v>42985</v>
      </c>
      <c r="H436" s="128"/>
    </row>
    <row r="437" spans="1:8" ht="18.75" hidden="1" customHeight="1">
      <c r="A437" s="125">
        <v>433</v>
      </c>
      <c r="B437" s="574" t="s">
        <v>974</v>
      </c>
      <c r="C437" s="574" t="s">
        <v>975</v>
      </c>
      <c r="D437" s="78" t="s">
        <v>976</v>
      </c>
      <c r="E437" s="126">
        <v>16828</v>
      </c>
      <c r="F437" s="127">
        <v>16454</v>
      </c>
      <c r="H437" s="128"/>
    </row>
    <row r="438" spans="1:8" ht="18.75" hidden="1" customHeight="1">
      <c r="A438" s="125">
        <v>434</v>
      </c>
      <c r="B438" s="574"/>
      <c r="C438" s="574"/>
      <c r="D438" s="78" t="s">
        <v>977</v>
      </c>
      <c r="E438" s="126">
        <v>21722</v>
      </c>
      <c r="F438" s="127">
        <v>21240</v>
      </c>
      <c r="H438" s="128"/>
    </row>
    <row r="439" spans="1:8" ht="18.75" hidden="1" customHeight="1">
      <c r="A439" s="125">
        <v>435</v>
      </c>
      <c r="B439" s="574" t="s">
        <v>978</v>
      </c>
      <c r="C439" s="574" t="s">
        <v>979</v>
      </c>
      <c r="D439" s="78" t="s">
        <v>980</v>
      </c>
      <c r="E439" s="126">
        <v>35141</v>
      </c>
      <c r="F439" s="127">
        <v>34361</v>
      </c>
      <c r="H439" s="128"/>
    </row>
    <row r="440" spans="1:8" ht="18.75" hidden="1" customHeight="1">
      <c r="A440" s="125">
        <v>436</v>
      </c>
      <c r="B440" s="574"/>
      <c r="C440" s="574"/>
      <c r="D440" s="78" t="s">
        <v>981</v>
      </c>
      <c r="E440" s="126">
        <v>40753</v>
      </c>
      <c r="F440" s="127">
        <v>39849</v>
      </c>
      <c r="H440" s="128"/>
    </row>
    <row r="441" spans="1:8" ht="18.75" hidden="1" customHeight="1">
      <c r="A441" s="125">
        <v>437</v>
      </c>
      <c r="B441" s="574"/>
      <c r="C441" s="574"/>
      <c r="D441" s="78" t="s">
        <v>982</v>
      </c>
      <c r="E441" s="126">
        <v>47263</v>
      </c>
      <c r="F441" s="127">
        <v>46215</v>
      </c>
      <c r="H441" s="128"/>
    </row>
    <row r="442" spans="1:8" ht="18.75" hidden="1" customHeight="1">
      <c r="A442" s="125">
        <v>438</v>
      </c>
      <c r="B442" s="574"/>
      <c r="C442" s="574"/>
      <c r="D442" s="78" t="s">
        <v>983</v>
      </c>
      <c r="E442" s="126">
        <v>51396</v>
      </c>
      <c r="F442" s="127">
        <v>50255</v>
      </c>
      <c r="H442" s="128"/>
    </row>
    <row r="443" spans="1:8" ht="18.75" hidden="1" customHeight="1">
      <c r="A443" s="125">
        <v>439</v>
      </c>
      <c r="B443" s="574"/>
      <c r="C443" s="574"/>
      <c r="D443" s="78" t="s">
        <v>984</v>
      </c>
      <c r="E443" s="126">
        <v>90649</v>
      </c>
      <c r="F443" s="127">
        <v>88637</v>
      </c>
      <c r="H443" s="128"/>
    </row>
    <row r="444" spans="1:8" ht="18.75" hidden="1" customHeight="1">
      <c r="A444" s="125">
        <v>440</v>
      </c>
      <c r="B444" s="574" t="s">
        <v>985</v>
      </c>
      <c r="C444" s="574"/>
      <c r="D444" s="78" t="s">
        <v>986</v>
      </c>
      <c r="E444" s="126">
        <v>150146</v>
      </c>
      <c r="F444" s="127">
        <v>146814</v>
      </c>
      <c r="H444" s="128"/>
    </row>
    <row r="445" spans="1:8" ht="18.75" hidden="1" customHeight="1">
      <c r="A445" s="125">
        <v>441</v>
      </c>
      <c r="B445" s="574"/>
      <c r="C445" s="574"/>
      <c r="D445" s="78" t="s">
        <v>987</v>
      </c>
      <c r="E445" s="126">
        <v>519479</v>
      </c>
      <c r="F445" s="127">
        <v>507953</v>
      </c>
      <c r="H445" s="128"/>
    </row>
    <row r="446" spans="1:8" ht="18.75" hidden="1" customHeight="1">
      <c r="A446" s="125">
        <v>442</v>
      </c>
      <c r="B446" s="574"/>
      <c r="C446" s="574"/>
      <c r="D446" s="78" t="s">
        <v>988</v>
      </c>
      <c r="E446" s="126">
        <v>545494</v>
      </c>
      <c r="F446" s="127">
        <v>533390</v>
      </c>
      <c r="H446" s="128"/>
    </row>
    <row r="447" spans="1:8" ht="18.75" hidden="1" customHeight="1">
      <c r="A447" s="125">
        <v>443</v>
      </c>
      <c r="B447" s="574" t="s">
        <v>989</v>
      </c>
      <c r="C447" s="574"/>
      <c r="D447" s="78" t="s">
        <v>990</v>
      </c>
      <c r="E447" s="126">
        <v>4942</v>
      </c>
      <c r="F447" s="127">
        <v>4833</v>
      </c>
      <c r="H447" s="128"/>
    </row>
    <row r="448" spans="1:8" ht="18.75" hidden="1" customHeight="1">
      <c r="A448" s="125">
        <v>444</v>
      </c>
      <c r="B448" s="574"/>
      <c r="C448" s="574"/>
      <c r="D448" s="78" t="s">
        <v>991</v>
      </c>
      <c r="E448" s="126">
        <v>7783</v>
      </c>
      <c r="F448" s="127">
        <v>7610</v>
      </c>
      <c r="G448" s="44" t="s">
        <v>1577</v>
      </c>
      <c r="H448" s="128"/>
    </row>
    <row r="449" spans="1:8" ht="18.75" hidden="1" customHeight="1">
      <c r="A449" s="125">
        <v>445</v>
      </c>
      <c r="B449" s="78" t="s">
        <v>405</v>
      </c>
      <c r="C449" s="78"/>
      <c r="D449" s="78" t="s">
        <v>992</v>
      </c>
      <c r="E449" s="126">
        <v>922</v>
      </c>
      <c r="F449" s="127">
        <v>902</v>
      </c>
      <c r="H449" s="128"/>
    </row>
    <row r="450" spans="1:8" ht="18.75" hidden="1" customHeight="1">
      <c r="A450" s="125">
        <v>446</v>
      </c>
      <c r="B450" s="78" t="s">
        <v>993</v>
      </c>
      <c r="C450" s="78"/>
      <c r="D450" s="78" t="s">
        <v>994</v>
      </c>
      <c r="E450" s="126">
        <v>68298</v>
      </c>
      <c r="F450" s="127">
        <v>66782</v>
      </c>
      <c r="H450" s="128"/>
    </row>
    <row r="451" spans="1:8" ht="18.75" hidden="1" customHeight="1">
      <c r="A451" s="125">
        <v>447</v>
      </c>
      <c r="B451" s="574" t="s">
        <v>995</v>
      </c>
      <c r="C451" s="574"/>
      <c r="D451" s="78" t="s">
        <v>996</v>
      </c>
      <c r="E451" s="126">
        <v>13075</v>
      </c>
      <c r="F451" s="127">
        <v>12785</v>
      </c>
      <c r="H451" s="128"/>
    </row>
    <row r="452" spans="1:8" ht="18.75" hidden="1" customHeight="1">
      <c r="A452" s="125">
        <v>448</v>
      </c>
      <c r="B452" s="574"/>
      <c r="C452" s="574"/>
      <c r="D452" s="78" t="s">
        <v>997</v>
      </c>
      <c r="E452" s="126">
        <v>13445</v>
      </c>
      <c r="F452" s="127">
        <v>13146</v>
      </c>
      <c r="H452" s="128"/>
    </row>
    <row r="453" spans="1:8" ht="18.75" hidden="1" customHeight="1">
      <c r="A453" s="125">
        <v>449</v>
      </c>
      <c r="B453" s="574" t="s">
        <v>998</v>
      </c>
      <c r="C453" s="574" t="s">
        <v>999</v>
      </c>
      <c r="D453" s="78" t="s">
        <v>1000</v>
      </c>
      <c r="E453" s="126">
        <v>1419</v>
      </c>
      <c r="F453" s="127">
        <v>1387</v>
      </c>
      <c r="H453" s="128"/>
    </row>
    <row r="454" spans="1:8" ht="18.75" hidden="1" customHeight="1">
      <c r="A454" s="125">
        <v>450</v>
      </c>
      <c r="B454" s="574"/>
      <c r="C454" s="574"/>
      <c r="D454" s="78" t="s">
        <v>1001</v>
      </c>
      <c r="E454" s="126">
        <v>2335</v>
      </c>
      <c r="F454" s="127">
        <v>2283</v>
      </c>
      <c r="H454" s="128"/>
    </row>
    <row r="455" spans="1:8" ht="18.75" hidden="1" customHeight="1">
      <c r="A455" s="125">
        <v>451</v>
      </c>
      <c r="B455" s="574"/>
      <c r="C455" s="574"/>
      <c r="D455" s="78" t="s">
        <v>1002</v>
      </c>
      <c r="E455" s="126">
        <v>3113</v>
      </c>
      <c r="F455" s="127">
        <v>3044</v>
      </c>
      <c r="H455" s="128"/>
    </row>
    <row r="456" spans="1:8" ht="18.75" hidden="1" customHeight="1">
      <c r="A456" s="125">
        <v>452</v>
      </c>
      <c r="B456" s="574"/>
      <c r="C456" s="574"/>
      <c r="D456" s="78" t="s">
        <v>1003</v>
      </c>
      <c r="E456" s="126">
        <v>4981</v>
      </c>
      <c r="F456" s="127">
        <v>4871</v>
      </c>
      <c r="H456" s="128"/>
    </row>
    <row r="457" spans="1:8" ht="18.75" hidden="1" customHeight="1">
      <c r="A457" s="125">
        <v>453</v>
      </c>
      <c r="B457" s="574"/>
      <c r="C457" s="574"/>
      <c r="D457" s="78" t="s">
        <v>1004</v>
      </c>
      <c r="E457" s="126">
        <v>6538</v>
      </c>
      <c r="F457" s="127">
        <v>6393</v>
      </c>
      <c r="H457" s="128"/>
    </row>
    <row r="458" spans="1:8" ht="18.75" hidden="1" customHeight="1">
      <c r="A458" s="125">
        <v>454</v>
      </c>
      <c r="B458" s="574"/>
      <c r="C458" s="574" t="s">
        <v>1005</v>
      </c>
      <c r="D458" s="78" t="s">
        <v>1006</v>
      </c>
      <c r="E458" s="126">
        <v>3862</v>
      </c>
      <c r="F458" s="127">
        <v>3777</v>
      </c>
      <c r="H458" s="128"/>
    </row>
    <row r="459" spans="1:8" ht="18.75" hidden="1" customHeight="1">
      <c r="A459" s="125">
        <v>455</v>
      </c>
      <c r="B459" s="574"/>
      <c r="C459" s="574"/>
      <c r="D459" s="78" t="s">
        <v>1007</v>
      </c>
      <c r="E459" s="126">
        <v>6538</v>
      </c>
      <c r="F459" s="127">
        <v>6393</v>
      </c>
      <c r="H459" s="128"/>
    </row>
    <row r="460" spans="1:8" ht="18.75" hidden="1" customHeight="1">
      <c r="A460" s="125">
        <v>456</v>
      </c>
      <c r="B460" s="574"/>
      <c r="C460" s="574"/>
      <c r="D460" s="78" t="s">
        <v>1008</v>
      </c>
      <c r="E460" s="126">
        <v>10118</v>
      </c>
      <c r="F460" s="127">
        <v>9894</v>
      </c>
      <c r="H460" s="128"/>
    </row>
    <row r="461" spans="1:8" ht="18.75" hidden="1" customHeight="1">
      <c r="A461" s="125">
        <v>457</v>
      </c>
      <c r="B461" s="574"/>
      <c r="C461" s="574"/>
      <c r="D461" s="78" t="s">
        <v>1009</v>
      </c>
      <c r="E461" s="126">
        <v>23349</v>
      </c>
      <c r="F461" s="127">
        <v>22831</v>
      </c>
      <c r="H461" s="128"/>
    </row>
    <row r="462" spans="1:8" ht="18.75" hidden="1" customHeight="1">
      <c r="A462" s="125">
        <v>458</v>
      </c>
      <c r="B462" s="574" t="s">
        <v>1010</v>
      </c>
      <c r="C462" s="574"/>
      <c r="D462" s="78" t="s">
        <v>1011</v>
      </c>
      <c r="E462" s="126">
        <v>14452</v>
      </c>
      <c r="F462" s="127">
        <v>14132</v>
      </c>
      <c r="H462" s="128"/>
    </row>
    <row r="463" spans="1:8" ht="18.75" hidden="1" customHeight="1">
      <c r="A463" s="125">
        <v>459</v>
      </c>
      <c r="B463" s="574"/>
      <c r="C463" s="574"/>
      <c r="D463" s="78" t="s">
        <v>1012</v>
      </c>
      <c r="E463" s="126">
        <v>19856</v>
      </c>
      <c r="F463" s="127">
        <v>19415</v>
      </c>
      <c r="H463" s="128"/>
    </row>
    <row r="464" spans="1:8" ht="18.75" hidden="1" customHeight="1">
      <c r="A464" s="125">
        <v>460</v>
      </c>
      <c r="B464" s="574"/>
      <c r="C464" s="574"/>
      <c r="D464" s="78" t="s">
        <v>1013</v>
      </c>
      <c r="E464" s="126">
        <v>24124</v>
      </c>
      <c r="F464" s="127">
        <v>23589</v>
      </c>
      <c r="H464" s="128"/>
    </row>
    <row r="465" spans="1:8" ht="18.75" hidden="1" customHeight="1">
      <c r="A465" s="125">
        <v>461</v>
      </c>
      <c r="B465" s="574"/>
      <c r="C465" s="574"/>
      <c r="D465" s="78" t="s">
        <v>1014</v>
      </c>
      <c r="E465" s="126">
        <v>29410</v>
      </c>
      <c r="F465" s="127">
        <v>28757</v>
      </c>
      <c r="H465" s="128"/>
    </row>
    <row r="466" spans="1:8" ht="18.75" hidden="1" customHeight="1">
      <c r="A466" s="125">
        <v>462</v>
      </c>
      <c r="B466" s="574"/>
      <c r="C466" s="574"/>
      <c r="D466" s="78" t="s">
        <v>1015</v>
      </c>
      <c r="E466" s="126">
        <v>30347</v>
      </c>
      <c r="F466" s="127">
        <v>29673</v>
      </c>
      <c r="H466" s="128"/>
    </row>
    <row r="467" spans="1:8" ht="18.75" hidden="1" customHeight="1">
      <c r="A467" s="125">
        <v>463</v>
      </c>
      <c r="B467" s="574"/>
      <c r="C467" s="574"/>
      <c r="D467" s="78" t="s">
        <v>1016</v>
      </c>
      <c r="E467" s="126">
        <v>39471</v>
      </c>
      <c r="F467" s="127">
        <v>38595</v>
      </c>
      <c r="H467" s="128"/>
    </row>
    <row r="468" spans="1:8" ht="18.75" hidden="1" customHeight="1">
      <c r="A468" s="125">
        <v>464</v>
      </c>
      <c r="B468" s="574"/>
      <c r="C468" s="574"/>
      <c r="D468" s="78" t="s">
        <v>1017</v>
      </c>
      <c r="E468" s="126">
        <v>52374</v>
      </c>
      <c r="F468" s="127">
        <v>51212</v>
      </c>
      <c r="H468" s="128"/>
    </row>
    <row r="469" spans="1:8" ht="18.75" hidden="1" customHeight="1">
      <c r="A469" s="125">
        <v>465</v>
      </c>
      <c r="B469" s="574"/>
      <c r="C469" s="574"/>
      <c r="D469" s="78" t="s">
        <v>1018</v>
      </c>
      <c r="E469" s="126">
        <v>63968</v>
      </c>
      <c r="F469" s="127">
        <v>62548</v>
      </c>
      <c r="H469" s="128"/>
    </row>
    <row r="470" spans="1:8" ht="18.75" hidden="1" customHeight="1">
      <c r="A470" s="125">
        <v>466</v>
      </c>
      <c r="B470" s="574"/>
      <c r="C470" s="574"/>
      <c r="D470" s="78" t="s">
        <v>1019</v>
      </c>
      <c r="E470" s="126">
        <v>93167</v>
      </c>
      <c r="F470" s="127">
        <v>91099</v>
      </c>
      <c r="H470" s="128"/>
    </row>
    <row r="471" spans="1:8" ht="18.75" hidden="1" customHeight="1">
      <c r="A471" s="125">
        <v>467</v>
      </c>
      <c r="B471" s="574"/>
      <c r="C471" s="574"/>
      <c r="D471" s="78" t="s">
        <v>1020</v>
      </c>
      <c r="E471" s="126">
        <v>104159</v>
      </c>
      <c r="F471" s="127">
        <v>101848</v>
      </c>
      <c r="H471" s="128"/>
    </row>
    <row r="472" spans="1:8" ht="18.75" hidden="1" customHeight="1">
      <c r="A472" s="125">
        <v>468</v>
      </c>
      <c r="B472" s="574"/>
      <c r="C472" s="574"/>
      <c r="D472" s="78" t="s">
        <v>1021</v>
      </c>
      <c r="E472" s="126">
        <v>156403</v>
      </c>
      <c r="F472" s="127">
        <v>152932</v>
      </c>
      <c r="H472" s="128"/>
    </row>
    <row r="473" spans="1:8" ht="18.75" hidden="1" customHeight="1">
      <c r="A473" s="125">
        <v>469</v>
      </c>
      <c r="B473" s="574" t="s">
        <v>1022</v>
      </c>
      <c r="C473" s="574" t="s">
        <v>1023</v>
      </c>
      <c r="D473" s="78" t="s">
        <v>1024</v>
      </c>
      <c r="E473" s="126">
        <v>391</v>
      </c>
      <c r="F473" s="127">
        <v>382</v>
      </c>
      <c r="H473" s="128"/>
    </row>
    <row r="474" spans="1:8" ht="18.75" hidden="1" customHeight="1">
      <c r="A474" s="125">
        <v>470</v>
      </c>
      <c r="B474" s="574"/>
      <c r="C474" s="574"/>
      <c r="D474" s="78" t="s">
        <v>1025</v>
      </c>
      <c r="E474" s="126">
        <v>506</v>
      </c>
      <c r="F474" s="127">
        <v>495</v>
      </c>
      <c r="H474" s="128"/>
    </row>
    <row r="475" spans="1:8" ht="18.75" hidden="1" customHeight="1">
      <c r="A475" s="125">
        <v>471</v>
      </c>
      <c r="B475" s="574"/>
      <c r="C475" s="574"/>
      <c r="D475" s="78" t="s">
        <v>1026</v>
      </c>
      <c r="E475" s="126">
        <v>568</v>
      </c>
      <c r="F475" s="127">
        <v>556</v>
      </c>
      <c r="H475" s="128"/>
    </row>
    <row r="476" spans="1:8" ht="18.75" hidden="1" customHeight="1">
      <c r="A476" s="125">
        <v>472</v>
      </c>
      <c r="B476" s="574"/>
      <c r="C476" s="574"/>
      <c r="D476" s="78" t="s">
        <v>1027</v>
      </c>
      <c r="E476" s="126">
        <v>666</v>
      </c>
      <c r="F476" s="127">
        <v>651</v>
      </c>
      <c r="H476" s="128"/>
    </row>
    <row r="477" spans="1:8" ht="18.75" hidden="1" customHeight="1">
      <c r="A477" s="125">
        <v>473</v>
      </c>
      <c r="B477" s="574"/>
      <c r="C477" s="574" t="s">
        <v>1028</v>
      </c>
      <c r="D477" s="78" t="s">
        <v>1029</v>
      </c>
      <c r="E477" s="126">
        <v>1505</v>
      </c>
      <c r="F477" s="127">
        <v>1472</v>
      </c>
      <c r="H477" s="128"/>
    </row>
    <row r="478" spans="1:8" ht="18.75" hidden="1" customHeight="1">
      <c r="A478" s="125">
        <v>474</v>
      </c>
      <c r="B478" s="574"/>
      <c r="C478" s="574"/>
      <c r="D478" s="78" t="s">
        <v>1030</v>
      </c>
      <c r="E478" s="126">
        <v>1715</v>
      </c>
      <c r="F478" s="127">
        <v>1677</v>
      </c>
      <c r="H478" s="128"/>
    </row>
    <row r="479" spans="1:8" ht="18.75" hidden="1" customHeight="1">
      <c r="A479" s="125">
        <v>475</v>
      </c>
      <c r="B479" s="574"/>
      <c r="C479" s="574"/>
      <c r="D479" s="78" t="s">
        <v>1031</v>
      </c>
      <c r="E479" s="126">
        <v>2477</v>
      </c>
      <c r="F479" s="127">
        <v>2422</v>
      </c>
      <c r="H479" s="128"/>
    </row>
    <row r="480" spans="1:8" ht="18.75" hidden="1" customHeight="1">
      <c r="A480" s="125">
        <v>476</v>
      </c>
      <c r="B480" s="574" t="s">
        <v>1032</v>
      </c>
      <c r="C480" s="574"/>
      <c r="D480" s="78" t="s">
        <v>1033</v>
      </c>
      <c r="E480" s="126">
        <v>3626</v>
      </c>
      <c r="F480" s="127">
        <v>3546</v>
      </c>
      <c r="H480" s="128"/>
    </row>
    <row r="481" spans="1:8" ht="18.75" hidden="1" customHeight="1">
      <c r="A481" s="125">
        <v>477</v>
      </c>
      <c r="B481" s="574"/>
      <c r="C481" s="574"/>
      <c r="D481" s="78" t="s">
        <v>1034</v>
      </c>
      <c r="E481" s="126">
        <v>5448</v>
      </c>
      <c r="F481" s="127">
        <v>5327</v>
      </c>
      <c r="H481" s="128"/>
    </row>
    <row r="482" spans="1:8" ht="18.75" hidden="1" customHeight="1">
      <c r="A482" s="125">
        <v>478</v>
      </c>
      <c r="B482" s="574"/>
      <c r="C482" s="574"/>
      <c r="D482" s="78" t="s">
        <v>1035</v>
      </c>
      <c r="E482" s="126">
        <v>7472</v>
      </c>
      <c r="F482" s="127">
        <v>7306</v>
      </c>
      <c r="H482" s="128"/>
    </row>
    <row r="483" spans="1:8" ht="18.75" hidden="1" customHeight="1">
      <c r="A483" s="125">
        <v>479</v>
      </c>
      <c r="B483" s="574"/>
      <c r="C483" s="574"/>
      <c r="D483" s="78" t="s">
        <v>1036</v>
      </c>
      <c r="E483" s="126">
        <v>10118</v>
      </c>
      <c r="F483" s="127">
        <v>9894</v>
      </c>
      <c r="H483" s="128"/>
    </row>
    <row r="484" spans="1:8" ht="18.75" hidden="1" customHeight="1">
      <c r="A484" s="125">
        <v>480</v>
      </c>
      <c r="B484" s="574"/>
      <c r="C484" s="574"/>
      <c r="D484" s="78" t="s">
        <v>1037</v>
      </c>
      <c r="E484" s="126">
        <v>12920</v>
      </c>
      <c r="F484" s="127">
        <v>12633</v>
      </c>
      <c r="H484" s="128"/>
    </row>
    <row r="485" spans="1:8" ht="18.75" hidden="1" customHeight="1">
      <c r="A485" s="125">
        <v>481</v>
      </c>
      <c r="B485" s="574"/>
      <c r="C485" s="574"/>
      <c r="D485" s="78" t="s">
        <v>1038</v>
      </c>
      <c r="E485" s="126">
        <v>34097</v>
      </c>
      <c r="F485" s="127">
        <v>33341</v>
      </c>
      <c r="H485" s="128"/>
    </row>
    <row r="486" spans="1:8" ht="18.75" hidden="1" customHeight="1">
      <c r="A486" s="125">
        <v>482</v>
      </c>
      <c r="B486" s="78" t="s">
        <v>1039</v>
      </c>
      <c r="C486" s="78"/>
      <c r="D486" s="78" t="s">
        <v>1040</v>
      </c>
      <c r="E486" s="126">
        <v>1958</v>
      </c>
      <c r="F486" s="127">
        <v>1914</v>
      </c>
      <c r="H486" s="128"/>
    </row>
    <row r="487" spans="1:8" ht="18.75" hidden="1" customHeight="1">
      <c r="A487" s="125">
        <v>483</v>
      </c>
      <c r="B487" s="574" t="s">
        <v>428</v>
      </c>
      <c r="C487" s="574"/>
      <c r="D487" s="78" t="s">
        <v>1041</v>
      </c>
      <c r="E487" s="126">
        <v>644</v>
      </c>
      <c r="F487" s="127">
        <v>630</v>
      </c>
      <c r="H487" s="128"/>
    </row>
    <row r="488" spans="1:8" ht="18.75" hidden="1" customHeight="1">
      <c r="A488" s="125">
        <v>484</v>
      </c>
      <c r="B488" s="574"/>
      <c r="C488" s="574"/>
      <c r="D488" s="78" t="s">
        <v>1042</v>
      </c>
      <c r="E488" s="126">
        <v>2010</v>
      </c>
      <c r="F488" s="127">
        <v>1966</v>
      </c>
      <c r="H488" s="128"/>
    </row>
    <row r="489" spans="1:8" ht="18.75" hidden="1" customHeight="1">
      <c r="A489" s="125">
        <v>485</v>
      </c>
      <c r="B489" s="78" t="s">
        <v>1043</v>
      </c>
      <c r="C489" s="78"/>
      <c r="D489" s="78" t="s">
        <v>1046</v>
      </c>
      <c r="E489" s="126">
        <v>3470</v>
      </c>
      <c r="F489" s="127">
        <v>3393</v>
      </c>
      <c r="H489" s="128"/>
    </row>
    <row r="490" spans="1:8" ht="18.75" hidden="1" customHeight="1">
      <c r="A490" s="125">
        <v>486</v>
      </c>
      <c r="B490" s="574" t="s">
        <v>1044</v>
      </c>
      <c r="C490" s="574" t="s">
        <v>1045</v>
      </c>
      <c r="D490" s="78" t="s">
        <v>1047</v>
      </c>
      <c r="E490" s="126">
        <v>259</v>
      </c>
      <c r="F490" s="127">
        <v>253</v>
      </c>
      <c r="H490" s="128"/>
    </row>
    <row r="491" spans="1:8" ht="18.75" hidden="1" customHeight="1">
      <c r="A491" s="125">
        <v>487</v>
      </c>
      <c r="B491" s="574"/>
      <c r="C491" s="574"/>
      <c r="D491" s="78" t="s">
        <v>1048</v>
      </c>
      <c r="E491" s="126">
        <v>319</v>
      </c>
      <c r="F491" s="127">
        <v>312</v>
      </c>
      <c r="H491" s="128"/>
    </row>
    <row r="492" spans="1:8" ht="18.75" hidden="1" customHeight="1">
      <c r="A492" s="125">
        <v>488</v>
      </c>
      <c r="B492" s="574"/>
      <c r="C492" s="574"/>
      <c r="D492" s="78" t="s">
        <v>1049</v>
      </c>
      <c r="E492" s="126">
        <v>367</v>
      </c>
      <c r="F492" s="127">
        <v>359</v>
      </c>
      <c r="H492" s="128"/>
    </row>
    <row r="493" spans="1:8" ht="18.75" hidden="1" customHeight="1">
      <c r="A493" s="125">
        <v>489</v>
      </c>
      <c r="B493" s="574"/>
      <c r="C493" s="574"/>
      <c r="D493" s="78" t="s">
        <v>1050</v>
      </c>
      <c r="E493" s="126">
        <v>882</v>
      </c>
      <c r="F493" s="127">
        <v>862</v>
      </c>
      <c r="H493" s="128"/>
    </row>
    <row r="494" spans="1:8" ht="18.75" hidden="1" customHeight="1">
      <c r="A494" s="125">
        <v>490</v>
      </c>
      <c r="B494" s="574"/>
      <c r="C494" s="574"/>
      <c r="D494" s="78" t="s">
        <v>1051</v>
      </c>
      <c r="E494" s="126">
        <v>1155</v>
      </c>
      <c r="F494" s="127">
        <v>1130</v>
      </c>
      <c r="H494" s="128"/>
    </row>
    <row r="495" spans="1:8" ht="18.75" hidden="1" customHeight="1">
      <c r="A495" s="125">
        <v>491</v>
      </c>
      <c r="B495" s="574" t="s">
        <v>1052</v>
      </c>
      <c r="C495" s="574"/>
      <c r="D495" s="78" t="s">
        <v>1053</v>
      </c>
      <c r="E495" s="126">
        <v>863</v>
      </c>
      <c r="F495" s="127">
        <v>843</v>
      </c>
      <c r="H495" s="128"/>
    </row>
    <row r="496" spans="1:8" ht="18.75" hidden="1" customHeight="1">
      <c r="A496" s="125">
        <v>492</v>
      </c>
      <c r="B496" s="574"/>
      <c r="C496" s="574"/>
      <c r="D496" s="78" t="s">
        <v>1054</v>
      </c>
      <c r="E496" s="126">
        <v>1010</v>
      </c>
      <c r="F496" s="127">
        <v>987</v>
      </c>
      <c r="H496" s="128"/>
    </row>
    <row r="497" spans="1:8" ht="18.75" hidden="1" customHeight="1">
      <c r="A497" s="125">
        <v>493</v>
      </c>
      <c r="B497" s="574"/>
      <c r="C497" s="574"/>
      <c r="D497" s="78" t="s">
        <v>1055</v>
      </c>
      <c r="E497" s="126">
        <v>1938</v>
      </c>
      <c r="F497" s="127">
        <v>1895</v>
      </c>
      <c r="H497" s="128"/>
    </row>
    <row r="498" spans="1:8" ht="18.75" hidden="1" customHeight="1">
      <c r="A498" s="125">
        <v>494</v>
      </c>
      <c r="B498" s="574" t="s">
        <v>1056</v>
      </c>
      <c r="C498" s="574"/>
      <c r="D498" s="78" t="s">
        <v>1057</v>
      </c>
      <c r="E498" s="126">
        <v>46603</v>
      </c>
      <c r="F498" s="127">
        <v>45569</v>
      </c>
      <c r="H498" s="128"/>
    </row>
    <row r="499" spans="1:8" ht="18.75" hidden="1" customHeight="1">
      <c r="A499" s="125">
        <v>495</v>
      </c>
      <c r="B499" s="574"/>
      <c r="C499" s="574"/>
      <c r="D499" s="78" t="s">
        <v>1058</v>
      </c>
      <c r="E499" s="126">
        <v>71951</v>
      </c>
      <c r="F499" s="127">
        <v>70354</v>
      </c>
      <c r="H499" s="128"/>
    </row>
    <row r="500" spans="1:8" ht="18.75" hidden="1" customHeight="1">
      <c r="A500" s="125">
        <v>496</v>
      </c>
      <c r="B500" s="78" t="s">
        <v>1059</v>
      </c>
      <c r="C500" s="78"/>
      <c r="D500" s="78" t="s">
        <v>1060</v>
      </c>
      <c r="E500" s="126">
        <v>18306</v>
      </c>
      <c r="F500" s="127">
        <v>17900</v>
      </c>
      <c r="H500" s="128"/>
    </row>
    <row r="501" spans="1:8" ht="18.75" hidden="1" customHeight="1">
      <c r="A501" s="125">
        <v>497</v>
      </c>
      <c r="B501" s="574" t="s">
        <v>1061</v>
      </c>
      <c r="C501" s="574" t="s">
        <v>1062</v>
      </c>
      <c r="D501" s="78" t="s">
        <v>1063</v>
      </c>
      <c r="E501" s="126">
        <v>201</v>
      </c>
      <c r="F501" s="127">
        <v>196</v>
      </c>
      <c r="H501" s="128"/>
    </row>
    <row r="502" spans="1:8" ht="18.75" hidden="1" customHeight="1">
      <c r="A502" s="125">
        <v>498</v>
      </c>
      <c r="B502" s="574"/>
      <c r="C502" s="574"/>
      <c r="D502" s="78" t="s">
        <v>1064</v>
      </c>
      <c r="E502" s="126">
        <v>219</v>
      </c>
      <c r="F502" s="127">
        <v>215</v>
      </c>
      <c r="H502" s="128"/>
    </row>
    <row r="503" spans="1:8" ht="18.75" hidden="1" customHeight="1">
      <c r="A503" s="125">
        <v>499</v>
      </c>
      <c r="B503" s="574"/>
      <c r="C503" s="574"/>
      <c r="D503" s="78" t="s">
        <v>1065</v>
      </c>
      <c r="E503" s="126">
        <v>290</v>
      </c>
      <c r="F503" s="127">
        <v>283</v>
      </c>
      <c r="H503" s="128"/>
    </row>
    <row r="504" spans="1:8" ht="18.75" hidden="1" customHeight="1">
      <c r="A504" s="125">
        <v>500</v>
      </c>
      <c r="B504" s="574"/>
      <c r="C504" s="574"/>
      <c r="D504" s="78" t="s">
        <v>1066</v>
      </c>
      <c r="E504" s="126">
        <v>390</v>
      </c>
      <c r="F504" s="127">
        <v>381</v>
      </c>
      <c r="H504" s="128"/>
    </row>
    <row r="505" spans="1:8" ht="18.75" hidden="1" customHeight="1">
      <c r="A505" s="125">
        <v>501</v>
      </c>
      <c r="B505" s="574"/>
      <c r="C505" s="574"/>
      <c r="D505" s="78" t="s">
        <v>1067</v>
      </c>
      <c r="E505" s="126">
        <v>510</v>
      </c>
      <c r="F505" s="127">
        <v>499</v>
      </c>
      <c r="H505" s="128"/>
    </row>
    <row r="506" spans="1:8" ht="18.75" hidden="1" customHeight="1">
      <c r="A506" s="125">
        <v>502</v>
      </c>
      <c r="B506" s="574"/>
      <c r="C506" s="574"/>
      <c r="D506" s="78" t="s">
        <v>1068</v>
      </c>
      <c r="E506" s="126">
        <v>1144</v>
      </c>
      <c r="F506" s="127">
        <v>1119</v>
      </c>
      <c r="H506" s="128"/>
    </row>
    <row r="507" spans="1:8" ht="18.75" hidden="1" customHeight="1">
      <c r="A507" s="125">
        <v>503</v>
      </c>
      <c r="B507" s="574"/>
      <c r="C507" s="574" t="s">
        <v>1069</v>
      </c>
      <c r="D507" s="78" t="s">
        <v>1070</v>
      </c>
      <c r="E507" s="126">
        <v>309</v>
      </c>
      <c r="F507" s="127">
        <v>302</v>
      </c>
      <c r="H507" s="128"/>
    </row>
    <row r="508" spans="1:8" ht="18.75" hidden="1" customHeight="1">
      <c r="A508" s="125">
        <v>504</v>
      </c>
      <c r="B508" s="574"/>
      <c r="C508" s="574"/>
      <c r="D508" s="78" t="s">
        <v>1071</v>
      </c>
      <c r="E508" s="126">
        <v>359</v>
      </c>
      <c r="F508" s="127">
        <v>351</v>
      </c>
      <c r="H508" s="128"/>
    </row>
    <row r="509" spans="1:8" ht="18.75" hidden="1" customHeight="1">
      <c r="A509" s="125">
        <v>505</v>
      </c>
      <c r="B509" s="574"/>
      <c r="C509" s="574"/>
      <c r="D509" s="78" t="s">
        <v>1072</v>
      </c>
      <c r="E509" s="126">
        <v>454</v>
      </c>
      <c r="F509" s="127">
        <v>444</v>
      </c>
      <c r="H509" s="128"/>
    </row>
    <row r="510" spans="1:8" ht="18.75" hidden="1" customHeight="1">
      <c r="A510" s="125">
        <v>506</v>
      </c>
      <c r="B510" s="574"/>
      <c r="C510" s="574"/>
      <c r="D510" s="78" t="s">
        <v>1073</v>
      </c>
      <c r="E510" s="126">
        <v>1188</v>
      </c>
      <c r="F510" s="127">
        <v>1161</v>
      </c>
      <c r="H510" s="128"/>
    </row>
    <row r="511" spans="1:8" ht="18.75" hidden="1" customHeight="1">
      <c r="A511" s="125">
        <v>507</v>
      </c>
      <c r="B511" s="574"/>
      <c r="C511" s="574"/>
      <c r="D511" s="78" t="s">
        <v>1074</v>
      </c>
      <c r="E511" s="126">
        <v>2411</v>
      </c>
      <c r="F511" s="127">
        <v>2357</v>
      </c>
      <c r="H511" s="128"/>
    </row>
    <row r="512" spans="1:8" ht="18.75" hidden="1" customHeight="1">
      <c r="A512" s="125">
        <v>508</v>
      </c>
      <c r="B512" s="574"/>
      <c r="C512" s="574"/>
      <c r="D512" s="78" t="s">
        <v>1075</v>
      </c>
      <c r="E512" s="126">
        <v>3227</v>
      </c>
      <c r="F512" s="127">
        <v>3155</v>
      </c>
      <c r="H512" s="128"/>
    </row>
    <row r="513" spans="1:8" ht="18.75" hidden="1" customHeight="1">
      <c r="A513" s="125">
        <v>509</v>
      </c>
      <c r="B513" s="574"/>
      <c r="C513" s="574"/>
      <c r="D513" s="78" t="s">
        <v>1076</v>
      </c>
      <c r="E513" s="126">
        <v>3763</v>
      </c>
      <c r="F513" s="127">
        <v>3679</v>
      </c>
      <c r="H513" s="128"/>
    </row>
    <row r="514" spans="1:8" ht="18.75" hidden="1" customHeight="1">
      <c r="A514" s="125">
        <v>510</v>
      </c>
      <c r="B514" s="574"/>
      <c r="C514" s="574"/>
      <c r="D514" s="78" t="s">
        <v>1077</v>
      </c>
      <c r="E514" s="126">
        <v>4831</v>
      </c>
      <c r="F514" s="127">
        <v>4724</v>
      </c>
      <c r="H514" s="128"/>
    </row>
    <row r="515" spans="1:8" ht="18.75" hidden="1" customHeight="1">
      <c r="A515" s="125">
        <v>511</v>
      </c>
      <c r="B515" s="574"/>
      <c r="C515" s="574"/>
      <c r="D515" s="78" t="s">
        <v>1078</v>
      </c>
      <c r="E515" s="126">
        <v>5747</v>
      </c>
      <c r="F515" s="127">
        <v>5619</v>
      </c>
      <c r="H515" s="128"/>
    </row>
    <row r="516" spans="1:8" ht="18.75" hidden="1" customHeight="1">
      <c r="A516" s="125">
        <v>512</v>
      </c>
      <c r="B516" s="574"/>
      <c r="C516" s="574"/>
      <c r="D516" s="78" t="s">
        <v>1079</v>
      </c>
      <c r="E516" s="126">
        <v>7274</v>
      </c>
      <c r="F516" s="127">
        <v>7113</v>
      </c>
      <c r="H516" s="128"/>
    </row>
    <row r="517" spans="1:8" ht="18.75" hidden="1" customHeight="1">
      <c r="A517" s="125">
        <v>513</v>
      </c>
      <c r="B517" s="574"/>
      <c r="C517" s="574"/>
      <c r="D517" s="78" t="s">
        <v>1080</v>
      </c>
      <c r="E517" s="126">
        <v>13796</v>
      </c>
      <c r="F517" s="127">
        <v>13490</v>
      </c>
      <c r="H517" s="128"/>
    </row>
    <row r="518" spans="1:8" ht="18.75" hidden="1" customHeight="1">
      <c r="A518" s="125">
        <v>514</v>
      </c>
      <c r="B518" s="78" t="s">
        <v>1081</v>
      </c>
      <c r="C518" s="78"/>
      <c r="D518" s="78" t="s">
        <v>1082</v>
      </c>
      <c r="E518" s="126">
        <v>28434</v>
      </c>
      <c r="F518" s="127">
        <v>27803</v>
      </c>
      <c r="H518" s="128"/>
    </row>
    <row r="519" spans="1:8" ht="18.75" hidden="1" customHeight="1">
      <c r="A519" s="125">
        <v>515</v>
      </c>
      <c r="B519" s="574" t="s">
        <v>1083</v>
      </c>
      <c r="C519" s="574"/>
      <c r="D519" s="78" t="s">
        <v>1084</v>
      </c>
      <c r="E519" s="126">
        <v>168</v>
      </c>
      <c r="F519" s="127">
        <v>164</v>
      </c>
      <c r="H519" s="128"/>
    </row>
    <row r="520" spans="1:8" ht="18.75" hidden="1" customHeight="1">
      <c r="A520" s="125">
        <v>516</v>
      </c>
      <c r="B520" s="574"/>
      <c r="C520" s="574"/>
      <c r="D520" s="78" t="s">
        <v>1085</v>
      </c>
      <c r="E520" s="126">
        <v>194</v>
      </c>
      <c r="F520" s="127">
        <v>190</v>
      </c>
      <c r="H520" s="128"/>
    </row>
    <row r="521" spans="1:8" ht="18.75" hidden="1" customHeight="1">
      <c r="A521" s="125">
        <v>517</v>
      </c>
      <c r="B521" s="574"/>
      <c r="C521" s="574"/>
      <c r="D521" s="78" t="s">
        <v>1086</v>
      </c>
      <c r="E521" s="126">
        <v>232</v>
      </c>
      <c r="F521" s="127">
        <v>227</v>
      </c>
      <c r="H521" s="128"/>
    </row>
    <row r="522" spans="1:8" ht="18.75" hidden="1" customHeight="1">
      <c r="A522" s="125">
        <v>518</v>
      </c>
      <c r="B522" s="574"/>
      <c r="C522" s="574"/>
      <c r="D522" s="78" t="s">
        <v>1087</v>
      </c>
      <c r="E522" s="126">
        <v>295</v>
      </c>
      <c r="F522" s="127">
        <v>289</v>
      </c>
      <c r="H522" s="128"/>
    </row>
    <row r="523" spans="1:8" ht="18.75" hidden="1" customHeight="1">
      <c r="A523" s="125">
        <v>519</v>
      </c>
      <c r="B523" s="574"/>
      <c r="C523" s="574"/>
      <c r="D523" s="78" t="s">
        <v>1088</v>
      </c>
      <c r="E523" s="126">
        <v>376</v>
      </c>
      <c r="F523" s="127">
        <v>367</v>
      </c>
      <c r="H523" s="128"/>
    </row>
    <row r="524" spans="1:8" ht="18.75" hidden="1" customHeight="1">
      <c r="A524" s="125">
        <v>520</v>
      </c>
      <c r="B524" s="574"/>
      <c r="C524" s="574"/>
      <c r="D524" s="78" t="s">
        <v>1089</v>
      </c>
      <c r="E524" s="126">
        <v>497</v>
      </c>
      <c r="F524" s="127">
        <v>486</v>
      </c>
      <c r="H524" s="128"/>
    </row>
    <row r="525" spans="1:8" ht="18.75" hidden="1" customHeight="1">
      <c r="A525" s="125">
        <v>521</v>
      </c>
      <c r="B525" s="574"/>
      <c r="C525" s="574"/>
      <c r="D525" s="78" t="s">
        <v>1090</v>
      </c>
      <c r="E525" s="126">
        <v>607</v>
      </c>
      <c r="F525" s="127">
        <v>593</v>
      </c>
      <c r="H525" s="128"/>
    </row>
    <row r="526" spans="1:8" ht="18.75" hidden="1" customHeight="1">
      <c r="A526" s="125">
        <v>522</v>
      </c>
      <c r="B526" s="574"/>
      <c r="C526" s="574"/>
      <c r="D526" s="78" t="s">
        <v>1091</v>
      </c>
      <c r="E526" s="126">
        <v>872</v>
      </c>
      <c r="F526" s="127">
        <v>853</v>
      </c>
      <c r="H526" s="128"/>
    </row>
    <row r="527" spans="1:8" ht="18.75" hidden="1" customHeight="1">
      <c r="A527" s="125">
        <v>523</v>
      </c>
      <c r="B527" s="574"/>
      <c r="C527" s="574"/>
      <c r="D527" s="78" t="s">
        <v>1092</v>
      </c>
      <c r="E527" s="126">
        <v>1144</v>
      </c>
      <c r="F527" s="127">
        <v>1119</v>
      </c>
      <c r="H527" s="128"/>
    </row>
    <row r="528" spans="1:8" ht="18.75" hidden="1" customHeight="1">
      <c r="A528" s="125">
        <v>524</v>
      </c>
      <c r="B528" s="574"/>
      <c r="C528" s="574"/>
      <c r="D528" s="78" t="s">
        <v>1093</v>
      </c>
      <c r="E528" s="126">
        <v>1571</v>
      </c>
      <c r="F528" s="127">
        <v>1537</v>
      </c>
      <c r="H528" s="128"/>
    </row>
    <row r="529" spans="1:8" ht="18.75" hidden="1" customHeight="1">
      <c r="A529" s="125">
        <v>525</v>
      </c>
      <c r="B529" s="574"/>
      <c r="C529" s="574"/>
      <c r="D529" s="78" t="s">
        <v>1094</v>
      </c>
      <c r="E529" s="126">
        <v>1910</v>
      </c>
      <c r="F529" s="127">
        <v>1868</v>
      </c>
      <c r="H529" s="128"/>
    </row>
    <row r="530" spans="1:8" ht="18.75" hidden="1" customHeight="1">
      <c r="A530" s="125">
        <v>526</v>
      </c>
      <c r="B530" s="574"/>
      <c r="C530" s="574"/>
      <c r="D530" s="78" t="s">
        <v>1095</v>
      </c>
      <c r="E530" s="126">
        <v>2189</v>
      </c>
      <c r="F530" s="127">
        <v>2141</v>
      </c>
      <c r="H530" s="128"/>
    </row>
    <row r="531" spans="1:8" ht="18.75" hidden="1" customHeight="1">
      <c r="A531" s="125">
        <v>527</v>
      </c>
      <c r="B531" s="574"/>
      <c r="C531" s="574"/>
      <c r="D531" s="78" t="s">
        <v>1096</v>
      </c>
      <c r="E531" s="126">
        <v>3785</v>
      </c>
      <c r="F531" s="127">
        <v>3701</v>
      </c>
      <c r="H531" s="128"/>
    </row>
    <row r="532" spans="1:8" ht="18.75" hidden="1" customHeight="1">
      <c r="A532" s="125">
        <v>528</v>
      </c>
      <c r="B532" s="574"/>
      <c r="C532" s="574"/>
      <c r="D532" s="78" t="s">
        <v>1097</v>
      </c>
      <c r="E532" s="126">
        <v>6575</v>
      </c>
      <c r="F532" s="127">
        <v>6429</v>
      </c>
      <c r="H532" s="128"/>
    </row>
    <row r="533" spans="1:8" ht="18.75" hidden="1" customHeight="1">
      <c r="A533" s="125">
        <v>529</v>
      </c>
      <c r="B533" s="78" t="s">
        <v>1083</v>
      </c>
      <c r="C533" s="78" t="s">
        <v>1098</v>
      </c>
      <c r="D533" s="78" t="s">
        <v>1099</v>
      </c>
      <c r="E533" s="126">
        <v>252362</v>
      </c>
      <c r="F533" s="127">
        <v>246763</v>
      </c>
      <c r="H533" s="128"/>
    </row>
    <row r="534" spans="1:8" ht="18.75" hidden="1" customHeight="1">
      <c r="A534" s="125">
        <v>530</v>
      </c>
      <c r="B534" s="78" t="s">
        <v>1100</v>
      </c>
      <c r="C534" s="78"/>
      <c r="D534" s="78" t="s">
        <v>1103</v>
      </c>
      <c r="E534" s="126">
        <v>3128</v>
      </c>
      <c r="F534" s="127">
        <v>3059</v>
      </c>
      <c r="H534" s="128"/>
    </row>
    <row r="535" spans="1:8" ht="18.75" hidden="1" customHeight="1">
      <c r="A535" s="125">
        <v>531</v>
      </c>
      <c r="B535" s="78" t="s">
        <v>1101</v>
      </c>
      <c r="C535" s="78"/>
      <c r="D535" s="78" t="s">
        <v>1104</v>
      </c>
      <c r="E535" s="126">
        <v>7507</v>
      </c>
      <c r="F535" s="127">
        <v>7341</v>
      </c>
      <c r="H535" s="128"/>
    </row>
    <row r="536" spans="1:8" ht="18.75" hidden="1" customHeight="1">
      <c r="A536" s="125">
        <v>532</v>
      </c>
      <c r="B536" s="78" t="s">
        <v>1102</v>
      </c>
      <c r="C536" s="78"/>
      <c r="D536" s="78" t="s">
        <v>1105</v>
      </c>
      <c r="E536" s="126">
        <v>997</v>
      </c>
      <c r="F536" s="127">
        <v>975</v>
      </c>
      <c r="H536" s="128"/>
    </row>
    <row r="537" spans="1:8" ht="18.75" hidden="1" customHeight="1">
      <c r="A537" s="125">
        <v>533</v>
      </c>
      <c r="B537" s="78" t="s">
        <v>1106</v>
      </c>
      <c r="C537" s="78"/>
      <c r="D537" s="78" t="s">
        <v>1107</v>
      </c>
      <c r="E537" s="126">
        <v>18768</v>
      </c>
      <c r="F537" s="127">
        <v>18352</v>
      </c>
      <c r="H537" s="128"/>
    </row>
    <row r="538" spans="1:8" ht="18.75" hidden="1" customHeight="1">
      <c r="A538" s="125">
        <v>534</v>
      </c>
      <c r="B538" s="78" t="s">
        <v>1108</v>
      </c>
      <c r="C538" s="78"/>
      <c r="D538" s="78" t="s">
        <v>1109</v>
      </c>
      <c r="E538" s="126">
        <v>33032</v>
      </c>
      <c r="F538" s="127">
        <v>32299</v>
      </c>
      <c r="H538" s="128"/>
    </row>
    <row r="539" spans="1:8" ht="18.75" hidden="1" customHeight="1">
      <c r="A539" s="125">
        <v>535</v>
      </c>
      <c r="B539" s="574" t="s">
        <v>1110</v>
      </c>
      <c r="C539" s="574"/>
      <c r="D539" s="78" t="s">
        <v>1111</v>
      </c>
      <c r="E539" s="126">
        <v>16913</v>
      </c>
      <c r="F539" s="127">
        <v>16537</v>
      </c>
      <c r="H539" s="128"/>
    </row>
    <row r="540" spans="1:8" ht="18.75" hidden="1" customHeight="1">
      <c r="A540" s="125">
        <v>536</v>
      </c>
      <c r="B540" s="574"/>
      <c r="C540" s="574"/>
      <c r="D540" s="78" t="s">
        <v>1112</v>
      </c>
      <c r="E540" s="126">
        <v>21887</v>
      </c>
      <c r="F540" s="127">
        <v>21401</v>
      </c>
      <c r="H540" s="128"/>
    </row>
    <row r="541" spans="1:8" ht="18.75" hidden="1" customHeight="1">
      <c r="A541" s="125">
        <v>537</v>
      </c>
      <c r="B541" s="574"/>
      <c r="C541" s="574"/>
      <c r="D541" s="78" t="s">
        <v>1113</v>
      </c>
      <c r="E541" s="126">
        <v>40769</v>
      </c>
      <c r="F541" s="127">
        <v>39864</v>
      </c>
      <c r="H541" s="128"/>
    </row>
    <row r="542" spans="1:8" ht="18.75" hidden="1" customHeight="1">
      <c r="A542" s="125">
        <v>538</v>
      </c>
      <c r="B542" s="78" t="s">
        <v>1114</v>
      </c>
      <c r="C542" s="78"/>
      <c r="D542" s="78" t="s">
        <v>1115</v>
      </c>
      <c r="E542" s="126">
        <v>5696</v>
      </c>
      <c r="F542" s="127">
        <v>5569</v>
      </c>
      <c r="H542" s="128"/>
    </row>
    <row r="543" spans="1:8" ht="18.75" hidden="1" customHeight="1">
      <c r="A543" s="125">
        <v>539</v>
      </c>
      <c r="B543" s="78" t="s">
        <v>1116</v>
      </c>
      <c r="C543" s="78"/>
      <c r="D543" s="78" t="s">
        <v>1117</v>
      </c>
      <c r="E543" s="126">
        <v>38</v>
      </c>
      <c r="F543" s="127">
        <v>37</v>
      </c>
      <c r="H543" s="128"/>
    </row>
    <row r="544" spans="1:8" ht="18.75" hidden="1" customHeight="1">
      <c r="A544" s="125">
        <v>540</v>
      </c>
      <c r="B544" s="78" t="s">
        <v>1118</v>
      </c>
      <c r="C544" s="78"/>
      <c r="D544" s="78" t="s">
        <v>1119</v>
      </c>
      <c r="E544" s="126">
        <v>2680</v>
      </c>
      <c r="F544" s="127">
        <v>2621</v>
      </c>
      <c r="H544" s="128"/>
    </row>
    <row r="545" spans="1:8" ht="18.75" hidden="1" customHeight="1">
      <c r="A545" s="125">
        <v>541</v>
      </c>
      <c r="B545" s="78" t="s">
        <v>1120</v>
      </c>
      <c r="C545" s="78"/>
      <c r="D545" s="78" t="s">
        <v>1121</v>
      </c>
      <c r="E545" s="126">
        <v>17</v>
      </c>
      <c r="F545" s="127">
        <v>17</v>
      </c>
      <c r="H545" s="128"/>
    </row>
    <row r="546" spans="1:8" ht="18.75" hidden="1" customHeight="1">
      <c r="A546" s="125">
        <v>542</v>
      </c>
      <c r="B546" s="574" t="s">
        <v>1122</v>
      </c>
      <c r="C546" s="574"/>
      <c r="D546" s="78" t="s">
        <v>1123</v>
      </c>
      <c r="E546" s="126">
        <v>729969</v>
      </c>
      <c r="F546" s="127">
        <v>708361</v>
      </c>
      <c r="H546" s="128"/>
    </row>
    <row r="547" spans="1:8" ht="18.75" hidden="1" customHeight="1">
      <c r="A547" s="125">
        <v>543</v>
      </c>
      <c r="B547" s="574"/>
      <c r="C547" s="574"/>
      <c r="D547" s="78" t="s">
        <v>1124</v>
      </c>
      <c r="E547" s="126">
        <v>1389207</v>
      </c>
      <c r="F547" s="127">
        <v>1348092</v>
      </c>
      <c r="H547" s="128"/>
    </row>
    <row r="548" spans="1:8" ht="18.75" hidden="1" customHeight="1">
      <c r="A548" s="125">
        <v>544</v>
      </c>
      <c r="B548" s="574"/>
      <c r="C548" s="574"/>
      <c r="D548" s="78" t="s">
        <v>1125</v>
      </c>
      <c r="E548" s="126">
        <v>2244831</v>
      </c>
      <c r="F548" s="127">
        <v>2178394</v>
      </c>
      <c r="H548" s="128"/>
    </row>
    <row r="549" spans="1:8" ht="18.75" hidden="1" customHeight="1">
      <c r="A549" s="125">
        <v>545</v>
      </c>
      <c r="B549" s="574"/>
      <c r="C549" s="574"/>
      <c r="D549" s="78" t="s">
        <v>1126</v>
      </c>
      <c r="E549" s="126">
        <v>2693800</v>
      </c>
      <c r="F549" s="127">
        <v>2614074</v>
      </c>
      <c r="H549" s="128"/>
    </row>
    <row r="550" spans="1:8" ht="18.75" hidden="1" customHeight="1">
      <c r="A550" s="125">
        <v>546</v>
      </c>
      <c r="B550" s="574"/>
      <c r="C550" s="574"/>
      <c r="D550" s="78" t="s">
        <v>1127</v>
      </c>
      <c r="E550" s="126">
        <v>4622275</v>
      </c>
      <c r="F550" s="127">
        <v>4485475</v>
      </c>
      <c r="H550" s="128"/>
    </row>
    <row r="551" spans="1:8" ht="18.75" hidden="1" customHeight="1">
      <c r="A551" s="125">
        <v>547</v>
      </c>
      <c r="B551" s="574"/>
      <c r="C551" s="574"/>
      <c r="D551" s="78" t="s">
        <v>1128</v>
      </c>
      <c r="E551" s="126">
        <v>5186166</v>
      </c>
      <c r="F551" s="127">
        <v>5032677</v>
      </c>
      <c r="H551" s="128"/>
    </row>
    <row r="552" spans="1:8" ht="18.75" hidden="1" customHeight="1">
      <c r="A552" s="125">
        <v>548</v>
      </c>
      <c r="B552" s="574"/>
      <c r="C552" s="574"/>
      <c r="D552" s="78" t="s">
        <v>1129</v>
      </c>
      <c r="E552" s="126">
        <v>7944375</v>
      </c>
      <c r="F552" s="127">
        <v>7709255</v>
      </c>
      <c r="H552" s="128"/>
    </row>
    <row r="553" spans="1:8" ht="18.75" hidden="1" customHeight="1">
      <c r="A553" s="125">
        <v>549</v>
      </c>
      <c r="B553" s="574"/>
      <c r="C553" s="574"/>
      <c r="D553" s="78" t="s">
        <v>1130</v>
      </c>
      <c r="E553" s="126">
        <v>9724459</v>
      </c>
      <c r="F553" s="127">
        <v>9436656</v>
      </c>
      <c r="H553" s="128"/>
    </row>
    <row r="554" spans="1:8" ht="18.75" hidden="1" customHeight="1">
      <c r="A554" s="125">
        <v>550</v>
      </c>
      <c r="B554" s="574"/>
      <c r="C554" s="574"/>
      <c r="D554" s="78" t="s">
        <v>1131</v>
      </c>
      <c r="E554" s="126">
        <v>10696903</v>
      </c>
      <c r="F554" s="127">
        <v>10380319</v>
      </c>
      <c r="H554" s="128"/>
    </row>
    <row r="555" spans="1:8" ht="18.75" hidden="1" customHeight="1">
      <c r="A555" s="125">
        <v>551</v>
      </c>
      <c r="B555" s="574"/>
      <c r="C555" s="574"/>
      <c r="D555" s="78" t="s">
        <v>1132</v>
      </c>
      <c r="E555" s="126">
        <v>14650006</v>
      </c>
      <c r="F555" s="127">
        <v>14216427</v>
      </c>
      <c r="H555" s="128"/>
    </row>
    <row r="556" spans="1:8" ht="18.75" hidden="1" customHeight="1">
      <c r="A556" s="125">
        <v>552</v>
      </c>
      <c r="B556" s="574"/>
      <c r="C556" s="574"/>
      <c r="D556" s="78" t="s">
        <v>1133</v>
      </c>
      <c r="E556" s="126">
        <v>19621816</v>
      </c>
      <c r="F556" s="127">
        <v>19041093</v>
      </c>
      <c r="H556" s="128"/>
    </row>
    <row r="557" spans="1:8" ht="18.75" hidden="1" customHeight="1">
      <c r="A557" s="125">
        <v>553</v>
      </c>
      <c r="B557" s="574"/>
      <c r="C557" s="574"/>
      <c r="D557" s="78" t="s">
        <v>1134</v>
      </c>
      <c r="E557" s="126">
        <v>29706290</v>
      </c>
      <c r="F557" s="127">
        <v>28827109</v>
      </c>
      <c r="H557" s="128"/>
    </row>
    <row r="558" spans="1:8" ht="18.75" hidden="1" customHeight="1">
      <c r="A558" s="125">
        <v>554</v>
      </c>
      <c r="B558" s="574"/>
      <c r="C558" s="574"/>
      <c r="D558" s="78" t="s">
        <v>1135</v>
      </c>
      <c r="E558" s="126">
        <v>52076577</v>
      </c>
      <c r="F558" s="127">
        <v>50535329</v>
      </c>
      <c r="H558" s="128"/>
    </row>
    <row r="559" spans="1:8" ht="18.75" hidden="1" customHeight="1">
      <c r="A559" s="125">
        <v>555</v>
      </c>
      <c r="B559" s="574" t="s">
        <v>1136</v>
      </c>
      <c r="C559" s="574"/>
      <c r="D559" s="78" t="s">
        <v>1125</v>
      </c>
      <c r="E559" s="126">
        <v>202333</v>
      </c>
      <c r="F559" s="127">
        <v>196345</v>
      </c>
      <c r="H559" s="128"/>
    </row>
    <row r="560" spans="1:8" ht="18.75" hidden="1" customHeight="1">
      <c r="A560" s="125">
        <v>556</v>
      </c>
      <c r="B560" s="574"/>
      <c r="C560" s="574"/>
      <c r="D560" s="78" t="s">
        <v>1137</v>
      </c>
      <c r="E560" s="126">
        <v>314743</v>
      </c>
      <c r="F560" s="127">
        <v>305428</v>
      </c>
      <c r="H560" s="128"/>
    </row>
    <row r="561" spans="1:8" ht="18.75" hidden="1" customHeight="1">
      <c r="A561" s="125">
        <v>557</v>
      </c>
      <c r="B561" s="574"/>
      <c r="C561" s="574"/>
      <c r="D561" s="78" t="s">
        <v>1138</v>
      </c>
      <c r="E561" s="126">
        <v>431650</v>
      </c>
      <c r="F561" s="127">
        <v>418875</v>
      </c>
      <c r="H561" s="128"/>
    </row>
    <row r="562" spans="1:8" ht="18.75" hidden="1" customHeight="1">
      <c r="A562" s="125">
        <v>558</v>
      </c>
      <c r="B562" s="574"/>
      <c r="C562" s="574"/>
      <c r="D562" s="78" t="s">
        <v>1128</v>
      </c>
      <c r="E562" s="126">
        <v>724319</v>
      </c>
      <c r="F562" s="127">
        <v>702882</v>
      </c>
      <c r="H562" s="128"/>
    </row>
    <row r="563" spans="1:8" ht="18.75" hidden="1" customHeight="1">
      <c r="A563" s="125">
        <v>559</v>
      </c>
      <c r="B563" s="574"/>
      <c r="C563" s="574"/>
      <c r="D563" s="78" t="s">
        <v>1139</v>
      </c>
      <c r="E563" s="126">
        <v>886911</v>
      </c>
      <c r="F563" s="127">
        <v>860663</v>
      </c>
      <c r="H563" s="128"/>
    </row>
    <row r="564" spans="1:8" ht="18.75" hidden="1" customHeight="1">
      <c r="A564" s="125">
        <v>560</v>
      </c>
      <c r="B564" s="574"/>
      <c r="C564" s="574"/>
      <c r="D564" s="78" t="s">
        <v>1140</v>
      </c>
      <c r="E564" s="126">
        <v>1227141</v>
      </c>
      <c r="F564" s="127">
        <v>1190823</v>
      </c>
      <c r="H564" s="128"/>
    </row>
    <row r="565" spans="1:8" ht="18.75" hidden="1" customHeight="1">
      <c r="A565" s="125">
        <v>561</v>
      </c>
      <c r="B565" s="574"/>
      <c r="C565" s="574"/>
      <c r="D565" s="78" t="s">
        <v>1141</v>
      </c>
      <c r="E565" s="126">
        <v>1948080</v>
      </c>
      <c r="F565" s="127">
        <v>1890425</v>
      </c>
      <c r="H565" s="128"/>
    </row>
    <row r="566" spans="1:8" ht="18.75" hidden="1" customHeight="1">
      <c r="A566" s="125">
        <v>562</v>
      </c>
      <c r="B566" s="574"/>
      <c r="C566" s="574"/>
      <c r="D566" s="78" t="s">
        <v>1143</v>
      </c>
      <c r="E566" s="126">
        <v>3672033</v>
      </c>
      <c r="F566" s="127">
        <v>3563357</v>
      </c>
      <c r="H566" s="128"/>
    </row>
    <row r="567" spans="1:8" ht="18.75" hidden="1" customHeight="1">
      <c r="A567" s="125">
        <v>563</v>
      </c>
      <c r="B567" s="574"/>
      <c r="C567" s="574"/>
      <c r="D567" s="78" t="s">
        <v>1142</v>
      </c>
      <c r="E567" s="126">
        <v>4131037</v>
      </c>
      <c r="F567" s="127">
        <v>4008776</v>
      </c>
      <c r="H567" s="128"/>
    </row>
    <row r="568" spans="1:8" ht="18.75" hidden="1" customHeight="1">
      <c r="A568" s="125">
        <v>564</v>
      </c>
      <c r="B568" s="574"/>
      <c r="C568" s="574"/>
      <c r="D568" s="78" t="s">
        <v>1135</v>
      </c>
      <c r="E568" s="126">
        <v>4623165</v>
      </c>
      <c r="F568" s="127">
        <v>4486339</v>
      </c>
      <c r="H568" s="128"/>
    </row>
    <row r="569" spans="1:8" ht="18.75" hidden="1" customHeight="1">
      <c r="A569" s="125">
        <v>565</v>
      </c>
      <c r="B569" s="574" t="s">
        <v>1144</v>
      </c>
      <c r="C569" s="574"/>
      <c r="D569" s="78" t="s">
        <v>1145</v>
      </c>
      <c r="E569" s="126">
        <v>180790</v>
      </c>
      <c r="F569" s="127">
        <v>175440</v>
      </c>
      <c r="H569" s="128"/>
    </row>
    <row r="570" spans="1:8" ht="18.75" hidden="1" customHeight="1">
      <c r="A570" s="125">
        <v>566</v>
      </c>
      <c r="B570" s="574"/>
      <c r="C570" s="574"/>
      <c r="D570" s="78" t="s">
        <v>1146</v>
      </c>
      <c r="E570" s="126">
        <v>187027</v>
      </c>
      <c r="F570" s="127">
        <v>181491</v>
      </c>
      <c r="H570" s="128"/>
    </row>
    <row r="571" spans="1:8" ht="18.75" hidden="1" customHeight="1">
      <c r="A571" s="125">
        <v>567</v>
      </c>
      <c r="B571" s="574"/>
      <c r="C571" s="574"/>
      <c r="D571" s="78" t="s">
        <v>1147</v>
      </c>
      <c r="E571" s="126">
        <v>246875</v>
      </c>
      <c r="F571" s="127">
        <v>239569</v>
      </c>
      <c r="H571" s="128"/>
    </row>
    <row r="572" spans="1:8" ht="18.75" hidden="1" customHeight="1">
      <c r="A572" s="125">
        <v>568</v>
      </c>
      <c r="B572" s="574"/>
      <c r="C572" s="574"/>
      <c r="D572" s="78" t="s">
        <v>1148</v>
      </c>
      <c r="E572" s="126">
        <v>314205</v>
      </c>
      <c r="F572" s="127">
        <v>304906</v>
      </c>
      <c r="H572" s="128"/>
    </row>
    <row r="573" spans="1:8" ht="18.75" hidden="1" customHeight="1">
      <c r="A573" s="125">
        <v>569</v>
      </c>
      <c r="B573" s="574"/>
      <c r="C573" s="574"/>
      <c r="D573" s="78" t="s">
        <v>1149</v>
      </c>
      <c r="E573" s="126">
        <v>389017</v>
      </c>
      <c r="F573" s="127">
        <v>377503</v>
      </c>
      <c r="H573" s="128"/>
    </row>
    <row r="574" spans="1:8" ht="18.75" hidden="1" customHeight="1">
      <c r="A574" s="125">
        <v>570</v>
      </c>
      <c r="B574" s="574"/>
      <c r="C574" s="574"/>
      <c r="D574" s="78" t="s">
        <v>1150</v>
      </c>
      <c r="E574" s="126">
        <v>426423</v>
      </c>
      <c r="F574" s="127">
        <v>413803</v>
      </c>
      <c r="H574" s="128"/>
    </row>
    <row r="575" spans="1:8" ht="18.75" hidden="1" customHeight="1">
      <c r="A575" s="125">
        <v>571</v>
      </c>
      <c r="B575" s="574"/>
      <c r="C575" s="574"/>
      <c r="D575" s="78" t="s">
        <v>1151</v>
      </c>
      <c r="E575" s="126">
        <v>613450</v>
      </c>
      <c r="F575" s="127">
        <v>595294</v>
      </c>
      <c r="H575" s="128"/>
    </row>
    <row r="576" spans="1:8" ht="18.75" hidden="1" customHeight="1">
      <c r="A576" s="125">
        <v>572</v>
      </c>
      <c r="B576" s="574"/>
      <c r="C576" s="574"/>
      <c r="D576" s="78" t="s">
        <v>1152</v>
      </c>
      <c r="E576" s="126">
        <v>773044</v>
      </c>
      <c r="F576" s="127">
        <v>750165</v>
      </c>
      <c r="H576" s="128"/>
    </row>
    <row r="577" spans="1:8" ht="18.75" hidden="1" customHeight="1">
      <c r="A577" s="125">
        <v>573</v>
      </c>
      <c r="B577" s="574"/>
      <c r="C577" s="574"/>
      <c r="D577" s="78" t="s">
        <v>1153</v>
      </c>
      <c r="E577" s="126">
        <v>1743584</v>
      </c>
      <c r="F577" s="127">
        <v>1691981</v>
      </c>
      <c r="H577" s="128"/>
    </row>
    <row r="578" spans="1:8" ht="18.75" hidden="1" customHeight="1">
      <c r="A578" s="125">
        <v>574</v>
      </c>
      <c r="B578" s="574" t="s">
        <v>1154</v>
      </c>
      <c r="C578" s="574"/>
      <c r="D578" s="78" t="s">
        <v>1155</v>
      </c>
      <c r="E578" s="126">
        <v>26181</v>
      </c>
      <c r="F578" s="127">
        <v>25406</v>
      </c>
      <c r="H578" s="128"/>
    </row>
    <row r="579" spans="1:8" ht="18.75" hidden="1" customHeight="1">
      <c r="A579" s="125">
        <v>575</v>
      </c>
      <c r="B579" s="574"/>
      <c r="C579" s="574"/>
      <c r="D579" s="78" t="s">
        <v>1156</v>
      </c>
      <c r="E579" s="126">
        <v>41145</v>
      </c>
      <c r="F579" s="127">
        <v>39927</v>
      </c>
      <c r="H579" s="128"/>
    </row>
    <row r="580" spans="1:8" ht="18.75" hidden="1" customHeight="1">
      <c r="A580" s="125">
        <v>576</v>
      </c>
      <c r="B580" s="574"/>
      <c r="C580" s="574"/>
      <c r="D580" s="78" t="s">
        <v>1157</v>
      </c>
      <c r="E580" s="126">
        <v>67328</v>
      </c>
      <c r="F580" s="127">
        <v>65336</v>
      </c>
      <c r="H580" s="128"/>
    </row>
    <row r="581" spans="1:8" ht="18.75" hidden="1" customHeight="1">
      <c r="A581" s="125">
        <v>577</v>
      </c>
      <c r="B581" s="574"/>
      <c r="C581" s="574"/>
      <c r="D581" s="78" t="s">
        <v>1158</v>
      </c>
      <c r="E581" s="126">
        <v>80421</v>
      </c>
      <c r="F581" s="127">
        <v>78041</v>
      </c>
      <c r="H581" s="128"/>
    </row>
    <row r="582" spans="1:8" ht="18.75" hidden="1" customHeight="1">
      <c r="A582" s="125">
        <v>578</v>
      </c>
      <c r="B582" s="574"/>
      <c r="C582" s="574"/>
      <c r="D582" s="78" t="s">
        <v>1159</v>
      </c>
      <c r="E582" s="126">
        <v>168323</v>
      </c>
      <c r="F582" s="127">
        <v>163341</v>
      </c>
      <c r="H582" s="128"/>
    </row>
    <row r="583" spans="1:8" ht="18.75" hidden="1" customHeight="1">
      <c r="A583" s="125">
        <v>579</v>
      </c>
      <c r="B583" s="574"/>
      <c r="C583" s="574"/>
      <c r="D583" s="78" t="s">
        <v>1160</v>
      </c>
      <c r="E583" s="126">
        <v>202119</v>
      </c>
      <c r="F583" s="127">
        <v>196137</v>
      </c>
      <c r="H583" s="128"/>
    </row>
    <row r="584" spans="1:8" ht="18.75" hidden="1" customHeight="1">
      <c r="A584" s="125">
        <v>580</v>
      </c>
      <c r="B584" s="574"/>
      <c r="C584" s="574"/>
      <c r="D584" s="78" t="s">
        <v>1161</v>
      </c>
      <c r="E584" s="126">
        <v>336865</v>
      </c>
      <c r="F584" s="127">
        <v>326896</v>
      </c>
      <c r="H584" s="128"/>
    </row>
    <row r="585" spans="1:8" ht="18.75" hidden="1" customHeight="1">
      <c r="A585" s="125">
        <v>581</v>
      </c>
      <c r="B585" s="574"/>
      <c r="C585" s="574"/>
      <c r="D585" s="78" t="s">
        <v>1162</v>
      </c>
      <c r="E585" s="126">
        <v>421083</v>
      </c>
      <c r="F585" s="127">
        <v>408620</v>
      </c>
      <c r="H585" s="128"/>
    </row>
    <row r="586" spans="1:8" ht="18.75" hidden="1" customHeight="1">
      <c r="A586" s="125">
        <v>582</v>
      </c>
      <c r="B586" s="574"/>
      <c r="C586" s="574"/>
      <c r="D586" s="78" t="s">
        <v>1163</v>
      </c>
      <c r="E586" s="126">
        <v>506890</v>
      </c>
      <c r="F586" s="127">
        <v>491888</v>
      </c>
      <c r="H586" s="128"/>
    </row>
    <row r="587" spans="1:8" ht="18.75" hidden="1" customHeight="1">
      <c r="A587" s="125">
        <v>583</v>
      </c>
      <c r="B587" s="574"/>
      <c r="C587" s="574"/>
      <c r="D587" s="78" t="s">
        <v>1164</v>
      </c>
      <c r="E587" s="126">
        <v>644244</v>
      </c>
      <c r="F587" s="127">
        <v>625177</v>
      </c>
      <c r="H587" s="128"/>
    </row>
    <row r="588" spans="1:8" ht="18.75" hidden="1" customHeight="1">
      <c r="A588" s="125">
        <v>584</v>
      </c>
      <c r="B588" s="574"/>
      <c r="C588" s="574"/>
      <c r="D588" s="78" t="s">
        <v>1165</v>
      </c>
      <c r="E588" s="126">
        <v>1159145</v>
      </c>
      <c r="F588" s="127">
        <v>1124839</v>
      </c>
      <c r="H588" s="128"/>
    </row>
    <row r="589" spans="1:8" ht="18.75" hidden="1" customHeight="1">
      <c r="A589" s="125">
        <v>585</v>
      </c>
      <c r="B589" s="574" t="s">
        <v>1166</v>
      </c>
      <c r="C589" s="574" t="s">
        <v>1167</v>
      </c>
      <c r="D589" s="78" t="s">
        <v>1168</v>
      </c>
      <c r="E589" s="126">
        <v>172358</v>
      </c>
      <c r="F589" s="127">
        <v>167257</v>
      </c>
      <c r="H589" s="128"/>
    </row>
    <row r="590" spans="1:8" ht="18.75" hidden="1" customHeight="1">
      <c r="A590" s="125">
        <v>586</v>
      </c>
      <c r="B590" s="574"/>
      <c r="C590" s="574"/>
      <c r="D590" s="78" t="s">
        <v>1169</v>
      </c>
      <c r="E590" s="126">
        <v>277274</v>
      </c>
      <c r="F590" s="127">
        <v>269068</v>
      </c>
      <c r="H590" s="128"/>
    </row>
    <row r="591" spans="1:8" ht="18.75" hidden="1" customHeight="1">
      <c r="A591" s="125">
        <v>587</v>
      </c>
      <c r="B591" s="574"/>
      <c r="C591" s="574"/>
      <c r="D591" s="78" t="s">
        <v>1170</v>
      </c>
      <c r="E591" s="126">
        <v>503341</v>
      </c>
      <c r="F591" s="127">
        <v>488444</v>
      </c>
      <c r="H591" s="128"/>
    </row>
    <row r="592" spans="1:8" ht="18.75" hidden="1" customHeight="1">
      <c r="A592" s="125">
        <v>588</v>
      </c>
      <c r="B592" s="574"/>
      <c r="C592" s="574"/>
      <c r="D592" s="78" t="s">
        <v>1171</v>
      </c>
      <c r="E592" s="126">
        <v>761706</v>
      </c>
      <c r="F592" s="127">
        <v>739162</v>
      </c>
      <c r="H592" s="128"/>
    </row>
    <row r="593" spans="1:8" ht="18.75" hidden="1" customHeight="1">
      <c r="A593" s="125">
        <v>589</v>
      </c>
      <c r="B593" s="574"/>
      <c r="C593" s="574"/>
      <c r="D593" s="78" t="s">
        <v>1172</v>
      </c>
      <c r="E593" s="126">
        <v>846289</v>
      </c>
      <c r="F593" s="127">
        <v>821243</v>
      </c>
      <c r="H593" s="128"/>
    </row>
    <row r="594" spans="1:8" ht="18.75" hidden="1" customHeight="1">
      <c r="A594" s="125">
        <v>590</v>
      </c>
      <c r="B594" s="574" t="s">
        <v>1173</v>
      </c>
      <c r="C594" s="574"/>
      <c r="D594" s="78" t="s">
        <v>1174</v>
      </c>
      <c r="E594" s="126">
        <v>66826</v>
      </c>
      <c r="F594" s="127">
        <v>64848</v>
      </c>
      <c r="H594" s="128"/>
    </row>
    <row r="595" spans="1:8" ht="18.75" hidden="1" customHeight="1">
      <c r="A595" s="125">
        <v>591</v>
      </c>
      <c r="B595" s="574"/>
      <c r="C595" s="574"/>
      <c r="D595" s="78" t="s">
        <v>1175</v>
      </c>
      <c r="E595" s="126">
        <v>96966</v>
      </c>
      <c r="F595" s="127">
        <v>94096</v>
      </c>
      <c r="H595" s="128"/>
    </row>
    <row r="596" spans="1:8" ht="18.75" hidden="1" customHeight="1">
      <c r="A596" s="125">
        <v>592</v>
      </c>
      <c r="B596" s="574"/>
      <c r="C596" s="574"/>
      <c r="D596" s="78" t="s">
        <v>1176</v>
      </c>
      <c r="E596" s="126">
        <v>184105</v>
      </c>
      <c r="F596" s="127">
        <v>178656</v>
      </c>
      <c r="H596" s="128"/>
    </row>
    <row r="597" spans="1:8" ht="18.75" hidden="1" customHeight="1">
      <c r="A597" s="125">
        <v>593</v>
      </c>
      <c r="B597" s="574"/>
      <c r="C597" s="574"/>
      <c r="D597" s="78" t="s">
        <v>1177</v>
      </c>
      <c r="E597" s="126">
        <v>247658</v>
      </c>
      <c r="F597" s="127">
        <v>240329</v>
      </c>
      <c r="H597" s="128"/>
    </row>
    <row r="598" spans="1:8" ht="18.75" hidden="1" customHeight="1">
      <c r="A598" s="125">
        <v>594</v>
      </c>
      <c r="B598" s="574"/>
      <c r="C598" s="574"/>
      <c r="D598" s="78" t="s">
        <v>1178</v>
      </c>
      <c r="E598" s="126">
        <v>393035</v>
      </c>
      <c r="F598" s="127">
        <v>381403</v>
      </c>
      <c r="H598" s="128"/>
    </row>
    <row r="599" spans="1:8" ht="18.75" hidden="1" customHeight="1">
      <c r="A599" s="125">
        <v>595</v>
      </c>
      <c r="B599" s="574"/>
      <c r="C599" s="574"/>
      <c r="D599" s="78" t="s">
        <v>1179</v>
      </c>
      <c r="E599" s="126">
        <v>469667</v>
      </c>
      <c r="F599" s="127">
        <v>455766</v>
      </c>
      <c r="H599" s="128"/>
    </row>
    <row r="600" spans="1:8" ht="18.75" hidden="1" customHeight="1">
      <c r="A600" s="125">
        <v>596</v>
      </c>
      <c r="B600" s="574" t="s">
        <v>1180</v>
      </c>
      <c r="C600" s="574" t="s">
        <v>1167</v>
      </c>
      <c r="D600" s="78" t="s">
        <v>1181</v>
      </c>
      <c r="E600" s="126">
        <v>32105</v>
      </c>
      <c r="F600" s="127">
        <v>31155</v>
      </c>
      <c r="H600" s="128"/>
    </row>
    <row r="601" spans="1:8" ht="18.75" hidden="1" customHeight="1">
      <c r="A601" s="125">
        <v>597</v>
      </c>
      <c r="B601" s="574"/>
      <c r="C601" s="574"/>
      <c r="D601" s="78" t="s">
        <v>1182</v>
      </c>
      <c r="E601" s="126">
        <v>42311</v>
      </c>
      <c r="F601" s="127">
        <v>41059</v>
      </c>
      <c r="H601" s="128"/>
    </row>
    <row r="602" spans="1:8" ht="18.75" hidden="1" customHeight="1">
      <c r="A602" s="125">
        <v>598</v>
      </c>
      <c r="B602" s="574" t="s">
        <v>1183</v>
      </c>
      <c r="C602" s="574"/>
      <c r="D602" s="78" t="s">
        <v>1184</v>
      </c>
      <c r="E602" s="126">
        <v>33597</v>
      </c>
      <c r="F602" s="127">
        <v>32603</v>
      </c>
      <c r="H602" s="128"/>
    </row>
    <row r="603" spans="1:8" ht="18.75" hidden="1" customHeight="1">
      <c r="A603" s="125">
        <v>599</v>
      </c>
      <c r="B603" s="574"/>
      <c r="C603" s="574"/>
      <c r="D603" s="78" t="s">
        <v>1185</v>
      </c>
      <c r="E603" s="126">
        <v>41853</v>
      </c>
      <c r="F603" s="127">
        <v>40614</v>
      </c>
      <c r="H603" s="128"/>
    </row>
    <row r="604" spans="1:8" ht="18.75" hidden="1" customHeight="1">
      <c r="A604" s="125">
        <v>600</v>
      </c>
      <c r="B604" s="574"/>
      <c r="C604" s="574"/>
      <c r="D604" s="78" t="s">
        <v>1186</v>
      </c>
      <c r="E604" s="126">
        <v>47357</v>
      </c>
      <c r="F604" s="127">
        <v>45956</v>
      </c>
      <c r="H604" s="128"/>
    </row>
    <row r="605" spans="1:8" ht="18.75" hidden="1" customHeight="1">
      <c r="A605" s="125">
        <v>601</v>
      </c>
      <c r="B605" s="574"/>
      <c r="C605" s="574"/>
      <c r="D605" s="78" t="s">
        <v>1187</v>
      </c>
      <c r="E605" s="126">
        <v>56400</v>
      </c>
      <c r="F605" s="127">
        <v>54731</v>
      </c>
      <c r="H605" s="128"/>
    </row>
    <row r="606" spans="1:8" ht="18.75" hidden="1" customHeight="1">
      <c r="A606" s="125">
        <v>602</v>
      </c>
      <c r="B606" s="574"/>
      <c r="C606" s="574"/>
      <c r="D606" s="78" t="s">
        <v>1188</v>
      </c>
      <c r="E606" s="126">
        <v>69528</v>
      </c>
      <c r="F606" s="127">
        <v>67470</v>
      </c>
      <c r="H606" s="128"/>
    </row>
    <row r="607" spans="1:8" ht="18.75" hidden="1" customHeight="1">
      <c r="A607" s="125">
        <v>603</v>
      </c>
      <c r="B607" s="574"/>
      <c r="C607" s="574"/>
      <c r="D607" s="78" t="s">
        <v>1189</v>
      </c>
      <c r="E607" s="126">
        <v>89462</v>
      </c>
      <c r="F607" s="127">
        <v>86814</v>
      </c>
      <c r="H607" s="128"/>
    </row>
    <row r="608" spans="1:8" ht="18.75" hidden="1" customHeight="1">
      <c r="A608" s="125">
        <v>604</v>
      </c>
      <c r="B608" s="574"/>
      <c r="C608" s="574"/>
      <c r="D608" s="78" t="s">
        <v>1190</v>
      </c>
      <c r="E608" s="126">
        <v>122525</v>
      </c>
      <c r="F608" s="127">
        <v>118899</v>
      </c>
      <c r="H608" s="128"/>
    </row>
    <row r="609" spans="1:8" ht="18.75" hidden="1" customHeight="1">
      <c r="A609" s="125">
        <v>605</v>
      </c>
      <c r="B609" s="574"/>
      <c r="C609" s="574"/>
      <c r="D609" s="78" t="s">
        <v>1191</v>
      </c>
      <c r="E609" s="126">
        <v>162880</v>
      </c>
      <c r="F609" s="127">
        <v>158060</v>
      </c>
      <c r="H609" s="128"/>
    </row>
    <row r="610" spans="1:8" ht="18.75" hidden="1" customHeight="1">
      <c r="A610" s="125">
        <v>606</v>
      </c>
      <c r="B610" s="574"/>
      <c r="C610" s="574"/>
      <c r="D610" s="78" t="s">
        <v>1192</v>
      </c>
      <c r="E610" s="126">
        <v>207125</v>
      </c>
      <c r="F610" s="127">
        <v>200995</v>
      </c>
      <c r="H610" s="128"/>
    </row>
    <row r="611" spans="1:8" ht="18.75" hidden="1" customHeight="1">
      <c r="A611" s="125">
        <v>607</v>
      </c>
      <c r="B611" s="574"/>
      <c r="C611" s="574"/>
      <c r="D611" s="78" t="s">
        <v>1193</v>
      </c>
      <c r="E611" s="126">
        <v>287835</v>
      </c>
      <c r="F611" s="127">
        <v>279317</v>
      </c>
      <c r="H611" s="128"/>
    </row>
    <row r="612" spans="1:8" ht="18.75" hidden="1" customHeight="1">
      <c r="A612" s="125">
        <v>608</v>
      </c>
      <c r="B612" s="574"/>
      <c r="C612" s="574"/>
      <c r="D612" s="78" t="s">
        <v>1194</v>
      </c>
      <c r="E612" s="126">
        <v>293565</v>
      </c>
      <c r="F612" s="127">
        <v>284877</v>
      </c>
      <c r="H612" s="128"/>
    </row>
    <row r="613" spans="1:8" ht="18.75" hidden="1" customHeight="1">
      <c r="A613" s="125">
        <v>609</v>
      </c>
      <c r="B613" s="574"/>
      <c r="C613" s="574"/>
      <c r="D613" s="78" t="s">
        <v>1195</v>
      </c>
      <c r="E613" s="126">
        <v>361641</v>
      </c>
      <c r="F613" s="127">
        <v>350938</v>
      </c>
      <c r="H613" s="128"/>
    </row>
    <row r="614" spans="1:8" ht="18.75" hidden="1" customHeight="1">
      <c r="A614" s="125">
        <v>610</v>
      </c>
      <c r="B614" s="574"/>
      <c r="C614" s="574"/>
      <c r="D614" s="78" t="s">
        <v>1196</v>
      </c>
      <c r="E614" s="126">
        <v>420085</v>
      </c>
      <c r="F614" s="127">
        <v>407652</v>
      </c>
      <c r="H614" s="128"/>
    </row>
    <row r="615" spans="1:8" ht="18.75" hidden="1" customHeight="1">
      <c r="A615" s="125">
        <v>611</v>
      </c>
      <c r="B615" s="574"/>
      <c r="C615" s="574"/>
      <c r="D615" s="78" t="s">
        <v>1197</v>
      </c>
      <c r="E615" s="126">
        <v>441063</v>
      </c>
      <c r="F615" s="127">
        <v>428009</v>
      </c>
      <c r="H615" s="128"/>
    </row>
    <row r="616" spans="1:8" ht="18.75" hidden="1" customHeight="1">
      <c r="A616" s="125">
        <v>612</v>
      </c>
      <c r="B616" s="574"/>
      <c r="C616" s="574"/>
      <c r="D616" s="78" t="s">
        <v>1198</v>
      </c>
      <c r="E616" s="126">
        <v>544553</v>
      </c>
      <c r="F616" s="127">
        <v>528437</v>
      </c>
      <c r="H616" s="128"/>
    </row>
    <row r="617" spans="1:8" ht="18.75" hidden="1" customHeight="1">
      <c r="A617" s="125">
        <v>613</v>
      </c>
      <c r="B617" s="574"/>
      <c r="C617" s="574"/>
      <c r="D617" s="78" t="s">
        <v>1199</v>
      </c>
      <c r="E617" s="126">
        <v>669022</v>
      </c>
      <c r="F617" s="127">
        <v>649222</v>
      </c>
      <c r="H617" s="128"/>
    </row>
    <row r="618" spans="1:8" ht="18.75" hidden="1" customHeight="1">
      <c r="A618" s="125">
        <v>614</v>
      </c>
      <c r="B618" s="574" t="s">
        <v>1200</v>
      </c>
      <c r="C618" s="574"/>
      <c r="D618" s="78" t="s">
        <v>1201</v>
      </c>
      <c r="E618" s="126">
        <v>650121</v>
      </c>
      <c r="F618" s="127">
        <v>630880</v>
      </c>
      <c r="H618" s="128"/>
    </row>
    <row r="619" spans="1:8" ht="18.75" hidden="1" customHeight="1">
      <c r="A619" s="125">
        <v>615</v>
      </c>
      <c r="B619" s="574"/>
      <c r="C619" s="574"/>
      <c r="D619" s="78" t="s">
        <v>1202</v>
      </c>
      <c r="E619" s="126">
        <v>870425</v>
      </c>
      <c r="F619" s="127">
        <v>844664</v>
      </c>
      <c r="H619" s="128"/>
    </row>
    <row r="620" spans="1:8" ht="18.75" hidden="1" customHeight="1">
      <c r="A620" s="125">
        <v>616</v>
      </c>
      <c r="B620" s="574"/>
      <c r="C620" s="574"/>
      <c r="D620" s="78" t="s">
        <v>1203</v>
      </c>
      <c r="E620" s="126">
        <v>919623</v>
      </c>
      <c r="F620" s="127">
        <v>892406</v>
      </c>
      <c r="H620" s="128"/>
    </row>
    <row r="621" spans="1:8" ht="18.75" hidden="1" customHeight="1">
      <c r="A621" s="125">
        <v>617</v>
      </c>
      <c r="B621" s="574"/>
      <c r="C621" s="574"/>
      <c r="D621" s="78" t="s">
        <v>1204</v>
      </c>
      <c r="E621" s="126">
        <v>997475</v>
      </c>
      <c r="F621" s="127">
        <v>967954</v>
      </c>
      <c r="H621" s="128"/>
    </row>
    <row r="622" spans="1:8" ht="18.75" hidden="1" customHeight="1">
      <c r="A622" s="125">
        <v>618</v>
      </c>
      <c r="B622" s="574"/>
      <c r="C622" s="574"/>
      <c r="D622" s="78" t="s">
        <v>1205</v>
      </c>
      <c r="E622" s="126">
        <v>1074203</v>
      </c>
      <c r="F622" s="127">
        <v>1042412</v>
      </c>
      <c r="H622" s="128"/>
    </row>
    <row r="623" spans="1:8" ht="18.75" hidden="1" customHeight="1">
      <c r="A623" s="125">
        <v>619</v>
      </c>
      <c r="B623" s="574"/>
      <c r="C623" s="574"/>
      <c r="D623" s="78" t="s">
        <v>1206</v>
      </c>
      <c r="E623" s="126">
        <v>1150932</v>
      </c>
      <c r="F623" s="127">
        <v>1116869</v>
      </c>
      <c r="H623" s="128"/>
    </row>
    <row r="624" spans="1:8" ht="18.75" hidden="1" customHeight="1" thickBot="1">
      <c r="A624" s="129">
        <v>620</v>
      </c>
      <c r="B624" s="577"/>
      <c r="C624" s="577"/>
      <c r="D624" s="130" t="s">
        <v>1207</v>
      </c>
      <c r="E624" s="131">
        <v>1227661</v>
      </c>
      <c r="F624" s="132">
        <v>1191327</v>
      </c>
      <c r="H624" s="128"/>
    </row>
  </sheetData>
  <mergeCells count="214">
    <mergeCell ref="B618:B624"/>
    <mergeCell ref="C618:C624"/>
    <mergeCell ref="A3:A4"/>
    <mergeCell ref="B1:F1"/>
    <mergeCell ref="B594:B599"/>
    <mergeCell ref="C594:C599"/>
    <mergeCell ref="B600:B601"/>
    <mergeCell ref="C600:C601"/>
    <mergeCell ref="B602:B617"/>
    <mergeCell ref="C602:C617"/>
    <mergeCell ref="B569:B577"/>
    <mergeCell ref="C569:C577"/>
    <mergeCell ref="B578:B588"/>
    <mergeCell ref="C578:C588"/>
    <mergeCell ref="B589:B593"/>
    <mergeCell ref="C589:C593"/>
    <mergeCell ref="B539:B541"/>
    <mergeCell ref="C539:C541"/>
    <mergeCell ref="B546:B558"/>
    <mergeCell ref="C546:C558"/>
    <mergeCell ref="B559:B568"/>
    <mergeCell ref="C559:C568"/>
    <mergeCell ref="B498:B499"/>
    <mergeCell ref="C498:C499"/>
    <mergeCell ref="B501:B517"/>
    <mergeCell ref="C501:C506"/>
    <mergeCell ref="C507:C517"/>
    <mergeCell ref="B519:B532"/>
    <mergeCell ref="C519:C532"/>
    <mergeCell ref="B487:B488"/>
    <mergeCell ref="C487:C488"/>
    <mergeCell ref="B490:B494"/>
    <mergeCell ref="C490:C494"/>
    <mergeCell ref="B495:B497"/>
    <mergeCell ref="C495:C497"/>
    <mergeCell ref="B462:B472"/>
    <mergeCell ref="C462:C472"/>
    <mergeCell ref="B473:B479"/>
    <mergeCell ref="C473:C476"/>
    <mergeCell ref="C477:C479"/>
    <mergeCell ref="B480:B485"/>
    <mergeCell ref="C480:C485"/>
    <mergeCell ref="B447:B448"/>
    <mergeCell ref="C447:C448"/>
    <mergeCell ref="B451:B452"/>
    <mergeCell ref="C451:C452"/>
    <mergeCell ref="B453:B461"/>
    <mergeCell ref="C453:C457"/>
    <mergeCell ref="C458:C461"/>
    <mergeCell ref="B437:B438"/>
    <mergeCell ref="C437:C438"/>
    <mergeCell ref="B439:B443"/>
    <mergeCell ref="C439:C443"/>
    <mergeCell ref="B444:B446"/>
    <mergeCell ref="C444:C446"/>
    <mergeCell ref="B421:B426"/>
    <mergeCell ref="C421:C426"/>
    <mergeCell ref="B427:B428"/>
    <mergeCell ref="C427:C428"/>
    <mergeCell ref="B434:B435"/>
    <mergeCell ref="C434:C435"/>
    <mergeCell ref="B404:B410"/>
    <mergeCell ref="C404:C409"/>
    <mergeCell ref="B413:B417"/>
    <mergeCell ref="C413:C417"/>
    <mergeCell ref="B418:B419"/>
    <mergeCell ref="C418:C419"/>
    <mergeCell ref="B390:B393"/>
    <mergeCell ref="C390:C393"/>
    <mergeCell ref="B394:B398"/>
    <mergeCell ref="C394:C398"/>
    <mergeCell ref="B399:B403"/>
    <mergeCell ref="C399:C403"/>
    <mergeCell ref="B372:B378"/>
    <mergeCell ref="C372:C378"/>
    <mergeCell ref="B379:B383"/>
    <mergeCell ref="C379:C383"/>
    <mergeCell ref="B384:B388"/>
    <mergeCell ref="C384:C388"/>
    <mergeCell ref="B363:B364"/>
    <mergeCell ref="C363:C364"/>
    <mergeCell ref="B365:B367"/>
    <mergeCell ref="C365:C367"/>
    <mergeCell ref="B368:B371"/>
    <mergeCell ref="C368:C371"/>
    <mergeCell ref="B355:B356"/>
    <mergeCell ref="C355:C356"/>
    <mergeCell ref="B358:B359"/>
    <mergeCell ref="C358:C359"/>
    <mergeCell ref="B360:B362"/>
    <mergeCell ref="C360:C362"/>
    <mergeCell ref="B338:B343"/>
    <mergeCell ref="C338:C343"/>
    <mergeCell ref="B344:B348"/>
    <mergeCell ref="C344:C347"/>
    <mergeCell ref="B350:B353"/>
    <mergeCell ref="C350:C351"/>
    <mergeCell ref="C352:C353"/>
    <mergeCell ref="B317:B323"/>
    <mergeCell ref="C317:C323"/>
    <mergeCell ref="B325:B332"/>
    <mergeCell ref="C325:C327"/>
    <mergeCell ref="C328:C332"/>
    <mergeCell ref="B333:B337"/>
    <mergeCell ref="C333:C337"/>
    <mergeCell ref="B289:B296"/>
    <mergeCell ref="C289:C296"/>
    <mergeCell ref="B297:B300"/>
    <mergeCell ref="C297:C300"/>
    <mergeCell ref="B301:B316"/>
    <mergeCell ref="C301:C308"/>
    <mergeCell ref="C309:C316"/>
    <mergeCell ref="B268:B272"/>
    <mergeCell ref="C268:C272"/>
    <mergeCell ref="B273:B277"/>
    <mergeCell ref="C273:C277"/>
    <mergeCell ref="B278:B288"/>
    <mergeCell ref="C278:C288"/>
    <mergeCell ref="B260:B261"/>
    <mergeCell ref="C260:C261"/>
    <mergeCell ref="B262:B263"/>
    <mergeCell ref="C262:C263"/>
    <mergeCell ref="B264:B267"/>
    <mergeCell ref="C264:C267"/>
    <mergeCell ref="B247:B248"/>
    <mergeCell ref="C247:C248"/>
    <mergeCell ref="B250:B257"/>
    <mergeCell ref="C250:C257"/>
    <mergeCell ref="B258:B259"/>
    <mergeCell ref="C258:C259"/>
    <mergeCell ref="B232:B236"/>
    <mergeCell ref="C232:C236"/>
    <mergeCell ref="B237:B240"/>
    <mergeCell ref="C237:C240"/>
    <mergeCell ref="B241:B246"/>
    <mergeCell ref="C241:C246"/>
    <mergeCell ref="B219:B220"/>
    <mergeCell ref="C219:C220"/>
    <mergeCell ref="B221:B226"/>
    <mergeCell ref="C221:C225"/>
    <mergeCell ref="B228:B229"/>
    <mergeCell ref="C228:C229"/>
    <mergeCell ref="B210:B211"/>
    <mergeCell ref="C210:C211"/>
    <mergeCell ref="B212:B215"/>
    <mergeCell ref="C212:C215"/>
    <mergeCell ref="B216:B217"/>
    <mergeCell ref="C216:C217"/>
    <mergeCell ref="B197:B200"/>
    <mergeCell ref="C197:C200"/>
    <mergeCell ref="B201:B204"/>
    <mergeCell ref="C201:C204"/>
    <mergeCell ref="B205:B209"/>
    <mergeCell ref="C205:C209"/>
    <mergeCell ref="B183:B187"/>
    <mergeCell ref="C183:C187"/>
    <mergeCell ref="B189:B190"/>
    <mergeCell ref="C189:C190"/>
    <mergeCell ref="B192:B196"/>
    <mergeCell ref="C192:C196"/>
    <mergeCell ref="B171:B173"/>
    <mergeCell ref="C171:C173"/>
    <mergeCell ref="B175:B179"/>
    <mergeCell ref="C175:C177"/>
    <mergeCell ref="C178:C179"/>
    <mergeCell ref="B180:B181"/>
    <mergeCell ref="C180:C181"/>
    <mergeCell ref="B107:B128"/>
    <mergeCell ref="C107:C128"/>
    <mergeCell ref="B131:B164"/>
    <mergeCell ref="C131:C145"/>
    <mergeCell ref="C146:C164"/>
    <mergeCell ref="B165:B170"/>
    <mergeCell ref="C165:C170"/>
    <mergeCell ref="B88:B97"/>
    <mergeCell ref="C88:C90"/>
    <mergeCell ref="C91:C97"/>
    <mergeCell ref="B98:B103"/>
    <mergeCell ref="C99:C103"/>
    <mergeCell ref="B104:B106"/>
    <mergeCell ref="C104:C106"/>
    <mergeCell ref="B71:B72"/>
    <mergeCell ref="B73:B81"/>
    <mergeCell ref="C73:C81"/>
    <mergeCell ref="B82:B84"/>
    <mergeCell ref="C82:C84"/>
    <mergeCell ref="B85:B87"/>
    <mergeCell ref="C85:C87"/>
    <mergeCell ref="B20:B32"/>
    <mergeCell ref="C20:C28"/>
    <mergeCell ref="C29:C32"/>
    <mergeCell ref="B3:C4"/>
    <mergeCell ref="D3:D4"/>
    <mergeCell ref="B45:B61"/>
    <mergeCell ref="C45:C52"/>
    <mergeCell ref="C53:C61"/>
    <mergeCell ref="B62:B70"/>
    <mergeCell ref="C62:C65"/>
    <mergeCell ref="C66:C70"/>
    <mergeCell ref="B33:B34"/>
    <mergeCell ref="C33:C34"/>
    <mergeCell ref="B35:B40"/>
    <mergeCell ref="C35:C40"/>
    <mergeCell ref="B42:B43"/>
    <mergeCell ref="C42:C43"/>
    <mergeCell ref="E3:E4"/>
    <mergeCell ref="F3:F4"/>
    <mergeCell ref="B5:B12"/>
    <mergeCell ref="C5:C9"/>
    <mergeCell ref="C10:C12"/>
    <mergeCell ref="B13:B17"/>
    <mergeCell ref="C13:C17"/>
    <mergeCell ref="B18:B19"/>
    <mergeCell ref="C18:C19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1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8"/>
  <dimension ref="A1:DW22"/>
  <sheetViews>
    <sheetView showGridLines="0" view="pageBreakPreview" zoomScaleNormal="100" zoomScaleSheetLayoutView="100" workbookViewId="0"/>
  </sheetViews>
  <sheetFormatPr defaultColWidth="8.85546875" defaultRowHeight="18" customHeight="1"/>
  <cols>
    <col min="1" max="1" width="15.5703125" style="44" customWidth="1"/>
    <col min="2" max="2" width="31.28515625" style="44" customWidth="1"/>
    <col min="3" max="3" width="20.28515625" style="44" customWidth="1"/>
    <col min="4" max="8" width="15.5703125" style="44" customWidth="1"/>
    <col min="9" max="9" width="14.5703125" style="120" customWidth="1"/>
    <col min="10" max="10" width="14.140625" style="114" customWidth="1"/>
    <col min="11" max="11" width="16.140625" style="114" bestFit="1" customWidth="1"/>
    <col min="12" max="12" width="14.140625" style="114" customWidth="1"/>
    <col min="13" max="13" width="13.140625" style="120" customWidth="1"/>
    <col min="14" max="14" width="11.7109375" style="121" customWidth="1"/>
    <col min="15" max="115" width="9.140625" style="44" customWidth="1"/>
    <col min="116" max="117" width="0" style="44" hidden="1" customWidth="1"/>
    <col min="118" max="16384" width="8.85546875" style="44"/>
  </cols>
  <sheetData>
    <row r="1" spans="1:127" ht="18" customHeight="1">
      <c r="A1" s="105"/>
      <c r="B1" s="106" t="s">
        <v>3</v>
      </c>
      <c r="C1" s="106"/>
      <c r="D1" s="106"/>
      <c r="E1" s="106"/>
      <c r="F1" s="106"/>
      <c r="G1" s="106"/>
      <c r="H1" s="107"/>
      <c r="I1" s="108"/>
      <c r="J1" s="109"/>
      <c r="K1" s="109"/>
      <c r="L1" s="109"/>
      <c r="M1" s="110"/>
      <c r="N1" s="111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 t="s">
        <v>200</v>
      </c>
      <c r="DM1" s="3" t="s">
        <v>9</v>
      </c>
      <c r="DN1" s="3"/>
      <c r="DO1" s="3"/>
      <c r="DP1" s="3"/>
      <c r="DQ1" s="3"/>
      <c r="DR1" s="3"/>
      <c r="DS1" s="3"/>
      <c r="DT1" s="3"/>
      <c r="DU1" s="3"/>
      <c r="DV1" s="3"/>
      <c r="DW1" s="3"/>
    </row>
    <row r="2" spans="1:127" ht="18" customHeight="1">
      <c r="A2" s="112"/>
      <c r="B2" s="3" t="s">
        <v>156</v>
      </c>
      <c r="C2" s="3"/>
      <c r="D2" s="3"/>
      <c r="E2" s="3"/>
      <c r="F2" s="3"/>
      <c r="G2" s="3"/>
      <c r="H2" s="113"/>
      <c r="I2" s="108"/>
      <c r="J2" s="109"/>
      <c r="K2" s="109"/>
      <c r="L2" s="109"/>
      <c r="M2" s="110"/>
      <c r="N2" s="111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 t="s">
        <v>59</v>
      </c>
      <c r="DM2" s="3" t="s">
        <v>285</v>
      </c>
      <c r="DN2" s="3"/>
      <c r="DO2" s="3"/>
      <c r="DP2" s="3"/>
      <c r="DQ2" s="3"/>
      <c r="DR2" s="3"/>
      <c r="DS2" s="3"/>
      <c r="DT2" s="3"/>
      <c r="DU2" s="3"/>
      <c r="DV2" s="3"/>
      <c r="DW2" s="3"/>
    </row>
    <row r="3" spans="1:127" ht="18" customHeight="1">
      <c r="A3" s="112"/>
      <c r="B3" s="3" t="s">
        <v>3</v>
      </c>
      <c r="C3" s="3"/>
      <c r="D3" s="3"/>
      <c r="E3" s="3"/>
      <c r="F3" s="3"/>
      <c r="G3" s="3"/>
      <c r="H3" s="113"/>
      <c r="I3" s="108"/>
      <c r="J3" s="109"/>
      <c r="K3" s="109"/>
      <c r="L3" s="109"/>
      <c r="M3" s="110"/>
      <c r="N3" s="111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 t="s">
        <v>209</v>
      </c>
      <c r="DM3" s="3" t="s">
        <v>60</v>
      </c>
      <c r="DN3" s="3"/>
      <c r="DO3" s="3"/>
      <c r="DP3" s="3"/>
      <c r="DQ3" s="3"/>
      <c r="DR3" s="3"/>
      <c r="DS3" s="3"/>
      <c r="DT3" s="3"/>
      <c r="DU3" s="3"/>
      <c r="DV3" s="3"/>
      <c r="DW3" s="3"/>
    </row>
    <row r="4" spans="1:127" ht="18" customHeight="1">
      <c r="A4" s="112"/>
      <c r="B4" s="3" t="s">
        <v>235</v>
      </c>
      <c r="C4" s="3"/>
      <c r="D4" s="3"/>
      <c r="E4" s="3"/>
      <c r="F4" s="3"/>
      <c r="G4" s="3"/>
      <c r="H4" s="113"/>
      <c r="I4" s="108"/>
      <c r="J4" s="109"/>
      <c r="K4" s="109"/>
      <c r="L4" s="109"/>
      <c r="M4" s="110"/>
      <c r="N4" s="111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 t="s">
        <v>266</v>
      </c>
      <c r="DM4" s="3" t="s">
        <v>71</v>
      </c>
      <c r="DN4" s="3"/>
      <c r="DO4" s="3"/>
      <c r="DP4" s="3"/>
      <c r="DQ4" s="3"/>
      <c r="DR4" s="3"/>
      <c r="DS4" s="3"/>
      <c r="DT4" s="3"/>
      <c r="DU4" s="3"/>
      <c r="DV4" s="3"/>
      <c r="DW4" s="3"/>
    </row>
    <row r="5" spans="1:127" ht="18" customHeight="1">
      <c r="A5" s="112"/>
      <c r="B5" s="3" t="s">
        <v>1233</v>
      </c>
      <c r="C5" s="3"/>
      <c r="D5" s="3" t="s">
        <v>1234</v>
      </c>
      <c r="E5" s="3"/>
      <c r="F5" s="3"/>
      <c r="G5" s="3"/>
      <c r="H5" s="113"/>
      <c r="I5" s="108"/>
      <c r="J5" s="109"/>
      <c r="K5" s="109"/>
      <c r="L5" s="109"/>
      <c r="M5" s="110"/>
      <c r="N5" s="111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 t="s">
        <v>104</v>
      </c>
      <c r="DM5" s="3" t="s">
        <v>279</v>
      </c>
      <c r="DN5" s="3"/>
      <c r="DO5" s="3"/>
      <c r="DP5" s="3"/>
      <c r="DQ5" s="3"/>
      <c r="DR5" s="3"/>
      <c r="DS5" s="3"/>
      <c r="DT5" s="3"/>
      <c r="DU5" s="3"/>
      <c r="DV5" s="3"/>
      <c r="DW5" s="3"/>
    </row>
    <row r="6" spans="1:127" ht="18" customHeight="1">
      <c r="A6" s="112"/>
      <c r="B6" s="3" t="s">
        <v>3</v>
      </c>
      <c r="C6" s="3"/>
      <c r="D6" s="3"/>
      <c r="E6" s="3"/>
      <c r="F6" s="3"/>
      <c r="G6" s="3"/>
      <c r="H6" s="113"/>
      <c r="I6" s="108"/>
      <c r="J6" s="109"/>
      <c r="K6" s="109"/>
      <c r="L6" s="109"/>
      <c r="M6" s="110"/>
      <c r="N6" s="111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 t="s">
        <v>47</v>
      </c>
      <c r="DM6" s="3" t="s">
        <v>54</v>
      </c>
      <c r="DN6" s="3"/>
      <c r="DO6" s="3"/>
      <c r="DP6" s="3"/>
      <c r="DQ6" s="3"/>
      <c r="DR6" s="3"/>
      <c r="DS6" s="3"/>
      <c r="DT6" s="3"/>
      <c r="DU6" s="3"/>
      <c r="DV6" s="3"/>
      <c r="DW6" s="3"/>
    </row>
    <row r="7" spans="1:127" ht="18" customHeight="1">
      <c r="A7" s="112"/>
      <c r="B7" s="3" t="s">
        <v>76</v>
      </c>
      <c r="C7" s="3"/>
      <c r="D7" s="3"/>
      <c r="E7" s="3"/>
      <c r="F7" s="3"/>
      <c r="G7" s="3"/>
      <c r="H7" s="113"/>
      <c r="I7" s="108"/>
      <c r="J7" s="109"/>
      <c r="M7" s="110"/>
      <c r="N7" s="111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 t="s">
        <v>43</v>
      </c>
      <c r="DM7" s="3" t="s">
        <v>194</v>
      </c>
      <c r="DN7" s="3"/>
      <c r="DO7" s="3"/>
      <c r="DP7" s="3"/>
      <c r="DQ7" s="3"/>
      <c r="DR7" s="3"/>
      <c r="DS7" s="3"/>
      <c r="DT7" s="3"/>
      <c r="DU7" s="3"/>
      <c r="DV7" s="3"/>
      <c r="DW7" s="3"/>
    </row>
    <row r="8" spans="1:127" ht="18" customHeight="1">
      <c r="A8" s="112"/>
      <c r="B8" s="3" t="s">
        <v>1566</v>
      </c>
      <c r="C8" s="3"/>
      <c r="D8" s="3"/>
      <c r="E8" s="3"/>
      <c r="H8" s="113"/>
      <c r="I8" s="108"/>
      <c r="J8" s="109" t="s">
        <v>1215</v>
      </c>
      <c r="K8" s="115">
        <v>1865.42</v>
      </c>
      <c r="L8" s="115">
        <f>ROUNDDOWN(K8/1.1,2)</f>
        <v>1695.83</v>
      </c>
      <c r="M8" s="110"/>
      <c r="N8" s="111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 t="s">
        <v>80</v>
      </c>
      <c r="DM8" s="3" t="s">
        <v>208</v>
      </c>
      <c r="DN8" s="3"/>
      <c r="DO8" s="3"/>
      <c r="DP8" s="3"/>
      <c r="DQ8" s="3"/>
      <c r="DR8" s="3"/>
      <c r="DS8" s="3"/>
      <c r="DT8" s="3"/>
      <c r="DU8" s="3"/>
      <c r="DV8" s="3"/>
      <c r="DW8" s="3"/>
    </row>
    <row r="9" spans="1:127" ht="18" customHeight="1">
      <c r="A9" s="112"/>
      <c r="B9" s="3" t="s">
        <v>1567</v>
      </c>
      <c r="C9" s="3"/>
      <c r="D9" s="3"/>
      <c r="E9" s="3"/>
      <c r="H9" s="113"/>
      <c r="I9" s="108"/>
      <c r="J9" s="109" t="s">
        <v>1216</v>
      </c>
      <c r="K9" s="115">
        <v>1848.42</v>
      </c>
      <c r="L9" s="115">
        <f>ROUNDDOWN(K9/1.1,2)</f>
        <v>1680.38</v>
      </c>
      <c r="M9" s="110"/>
      <c r="N9" s="111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 t="s">
        <v>24</v>
      </c>
      <c r="DM9" s="3" t="s">
        <v>13</v>
      </c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 ht="18" customHeight="1">
      <c r="A10" s="112"/>
      <c r="B10" s="3" t="s">
        <v>3</v>
      </c>
      <c r="C10" s="3"/>
      <c r="D10" s="3"/>
      <c r="E10" s="3"/>
      <c r="H10" s="113"/>
      <c r="I10" s="108"/>
      <c r="J10" s="109"/>
      <c r="K10" s="115"/>
      <c r="L10" s="115"/>
      <c r="M10" s="110"/>
      <c r="N10" s="111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 t="s">
        <v>234</v>
      </c>
      <c r="DM10" s="3" t="s">
        <v>13</v>
      </c>
      <c r="DN10" s="3"/>
      <c r="DO10" s="3"/>
      <c r="DP10" s="3"/>
      <c r="DQ10" s="3"/>
      <c r="DR10" s="3"/>
      <c r="DS10" s="3"/>
      <c r="DT10" s="3"/>
      <c r="DU10" s="3"/>
      <c r="DV10" s="3"/>
      <c r="DW10" s="3"/>
    </row>
    <row r="11" spans="1:127" ht="18" customHeight="1">
      <c r="A11" s="112"/>
      <c r="B11" s="3" t="s">
        <v>189</v>
      </c>
      <c r="C11" s="3"/>
      <c r="D11" s="3"/>
      <c r="E11" s="3"/>
      <c r="H11" s="113"/>
      <c r="I11" s="108"/>
      <c r="J11" s="109"/>
      <c r="K11" s="115"/>
      <c r="L11" s="115"/>
      <c r="M11" s="110"/>
      <c r="N11" s="111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 t="s">
        <v>268</v>
      </c>
      <c r="DM11" s="3" t="s">
        <v>13</v>
      </c>
      <c r="DN11" s="3"/>
      <c r="DO11" s="3"/>
      <c r="DP11" s="3"/>
      <c r="DQ11" s="3"/>
      <c r="DR11" s="3"/>
      <c r="DS11" s="3"/>
      <c r="DT11" s="3"/>
      <c r="DU11" s="3"/>
      <c r="DV11" s="3"/>
      <c r="DW11" s="3"/>
    </row>
    <row r="12" spans="1:127" ht="18" customHeight="1">
      <c r="A12" s="112"/>
      <c r="B12" s="3" t="s">
        <v>83</v>
      </c>
      <c r="C12" s="3"/>
      <c r="D12" s="3"/>
      <c r="E12" s="3"/>
      <c r="H12" s="113"/>
      <c r="I12" s="108"/>
      <c r="J12" s="109"/>
      <c r="K12" s="115"/>
      <c r="L12" s="115"/>
      <c r="M12" s="110"/>
      <c r="N12" s="111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 t="s">
        <v>82</v>
      </c>
      <c r="DM12" s="3" t="s">
        <v>2</v>
      </c>
      <c r="DN12" s="3"/>
      <c r="DO12" s="3"/>
      <c r="DP12" s="3"/>
      <c r="DQ12" s="3"/>
      <c r="DR12" s="3"/>
      <c r="DS12" s="3"/>
      <c r="DT12" s="3"/>
      <c r="DU12" s="3"/>
      <c r="DV12" s="3"/>
      <c r="DW12" s="3"/>
    </row>
    <row r="13" spans="1:127" ht="18" customHeight="1">
      <c r="A13" s="112"/>
      <c r="B13" s="3" t="s">
        <v>1235</v>
      </c>
      <c r="C13" s="3"/>
      <c r="D13" s="3"/>
      <c r="E13" s="3"/>
      <c r="H13" s="113"/>
      <c r="I13" s="108"/>
      <c r="J13" s="109"/>
      <c r="K13" s="115">
        <f>건설기계운전사</f>
        <v>283323</v>
      </c>
      <c r="L13" s="115">
        <f>ROUNDDOWN(K13*16/12/8*25/20,0)</f>
        <v>59025</v>
      </c>
      <c r="M13" s="116"/>
      <c r="N13" s="111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 t="s">
        <v>201</v>
      </c>
      <c r="DM13" s="3" t="s">
        <v>2</v>
      </c>
      <c r="DN13" s="3"/>
      <c r="DO13" s="3"/>
      <c r="DP13" s="3"/>
      <c r="DQ13" s="3"/>
      <c r="DR13" s="3"/>
      <c r="DS13" s="3"/>
      <c r="DT13" s="3"/>
      <c r="DU13" s="3"/>
      <c r="DV13" s="3"/>
      <c r="DW13" s="3"/>
    </row>
    <row r="14" spans="1:127" ht="18" customHeight="1">
      <c r="A14" s="112"/>
      <c r="B14" s="3" t="s">
        <v>1236</v>
      </c>
      <c r="C14" s="3"/>
      <c r="D14" s="3"/>
      <c r="E14" s="3"/>
      <c r="H14" s="113"/>
      <c r="I14" s="108"/>
      <c r="J14" s="109"/>
      <c r="K14" s="115">
        <f>화물차운전사</f>
        <v>240042</v>
      </c>
      <c r="L14" s="115">
        <f>ROUNDDOWN(K14*16/12/8*25/20,0)</f>
        <v>50008</v>
      </c>
      <c r="M14" s="116"/>
      <c r="N14" s="111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 t="s">
        <v>19</v>
      </c>
      <c r="DM14" s="3" t="s">
        <v>204</v>
      </c>
      <c r="DN14" s="3"/>
      <c r="DO14" s="3"/>
      <c r="DP14" s="3"/>
      <c r="DQ14" s="3"/>
      <c r="DR14" s="3"/>
      <c r="DS14" s="3"/>
      <c r="DT14" s="3"/>
      <c r="DU14" s="3"/>
      <c r="DV14" s="3"/>
      <c r="DW14" s="3"/>
    </row>
    <row r="15" spans="1:127" ht="18" customHeight="1">
      <c r="A15" s="112"/>
      <c r="B15" s="3" t="s">
        <v>1237</v>
      </c>
      <c r="C15" s="3"/>
      <c r="D15" s="3"/>
      <c r="E15" s="3"/>
      <c r="H15" s="113"/>
      <c r="I15" s="108"/>
      <c r="J15" s="109"/>
      <c r="K15" s="115">
        <f>노임단가!E9</f>
        <v>173995</v>
      </c>
      <c r="L15" s="115">
        <f>ROUNDDOWN(K15*16/12/8*25/20,0)</f>
        <v>36248</v>
      </c>
      <c r="M15" s="116"/>
      <c r="N15" s="111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 t="s">
        <v>79</v>
      </c>
      <c r="DM15" s="3" t="s">
        <v>145</v>
      </c>
      <c r="DN15" s="3"/>
      <c r="DO15" s="3"/>
      <c r="DP15" s="3"/>
      <c r="DQ15" s="3"/>
      <c r="DR15" s="3"/>
      <c r="DS15" s="3"/>
      <c r="DT15" s="3"/>
      <c r="DU15" s="3"/>
      <c r="DV15" s="3"/>
      <c r="DW15" s="3"/>
    </row>
    <row r="16" spans="1:127" ht="18" customHeight="1">
      <c r="A16" s="112"/>
      <c r="B16" s="3" t="s">
        <v>3</v>
      </c>
      <c r="C16" s="3"/>
      <c r="D16" s="3"/>
      <c r="E16" s="3"/>
      <c r="F16" s="3"/>
      <c r="G16" s="3"/>
      <c r="H16" s="113"/>
      <c r="I16" s="108"/>
      <c r="J16" s="109"/>
      <c r="K16" s="109"/>
      <c r="L16" s="109"/>
      <c r="M16" s="110"/>
      <c r="N16" s="111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 t="s">
        <v>106</v>
      </c>
      <c r="DM16" s="3" t="s">
        <v>227</v>
      </c>
      <c r="DN16" s="3"/>
      <c r="DO16" s="3"/>
      <c r="DP16" s="3"/>
      <c r="DQ16" s="3"/>
      <c r="DR16" s="3"/>
      <c r="DS16" s="3"/>
      <c r="DT16" s="3"/>
      <c r="DU16" s="3"/>
      <c r="DV16" s="3"/>
      <c r="DW16" s="3"/>
    </row>
    <row r="17" spans="1:127" ht="18" customHeight="1" thickBot="1">
      <c r="A17" s="117"/>
      <c r="B17" s="118"/>
      <c r="C17" s="118"/>
      <c r="D17" s="118"/>
      <c r="E17" s="118"/>
      <c r="F17" s="118"/>
      <c r="G17" s="118"/>
      <c r="H17" s="119"/>
      <c r="I17" s="108"/>
      <c r="J17" s="109"/>
      <c r="K17" s="109"/>
      <c r="L17" s="109"/>
      <c r="M17" s="110"/>
      <c r="N17" s="111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 t="s">
        <v>185</v>
      </c>
      <c r="DM17" s="3" t="s">
        <v>2</v>
      </c>
      <c r="DN17" s="3"/>
      <c r="DO17" s="3"/>
      <c r="DP17" s="3"/>
      <c r="DQ17" s="3"/>
      <c r="DR17" s="3"/>
      <c r="DS17" s="3"/>
      <c r="DT17" s="3"/>
      <c r="DU17" s="3"/>
      <c r="DV17" s="3"/>
      <c r="DW17" s="3"/>
    </row>
    <row r="18" spans="1:127" ht="18" customHeight="1">
      <c r="A18" s="3"/>
      <c r="B18" s="3"/>
      <c r="C18" s="3"/>
      <c r="D18" s="3"/>
      <c r="E18" s="3"/>
      <c r="F18" s="3"/>
      <c r="G18" s="3"/>
      <c r="H18" s="3"/>
      <c r="I18" s="108"/>
      <c r="J18" s="109"/>
      <c r="K18" s="109"/>
      <c r="L18" s="109"/>
      <c r="M18" s="110"/>
      <c r="N18" s="111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 t="s">
        <v>46</v>
      </c>
      <c r="DM18" s="3" t="s">
        <v>227</v>
      </c>
      <c r="DN18" s="3"/>
      <c r="DO18" s="3"/>
      <c r="DP18" s="3"/>
      <c r="DQ18" s="3"/>
      <c r="DR18" s="3"/>
      <c r="DS18" s="3"/>
      <c r="DT18" s="3"/>
      <c r="DU18" s="3"/>
      <c r="DV18" s="3"/>
      <c r="DW18" s="3"/>
    </row>
    <row r="19" spans="1:127" ht="18" customHeight="1">
      <c r="A19" s="3"/>
      <c r="B19" s="3"/>
      <c r="C19" s="3"/>
      <c r="D19" s="3"/>
      <c r="E19" s="3"/>
      <c r="F19" s="3"/>
      <c r="G19" s="3"/>
      <c r="H19" s="3"/>
      <c r="I19" s="108"/>
      <c r="J19" s="109"/>
      <c r="K19" s="109"/>
      <c r="L19" s="109"/>
      <c r="M19" s="110"/>
      <c r="N19" s="111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 t="s">
        <v>205</v>
      </c>
      <c r="DM19" s="3" t="s">
        <v>118</v>
      </c>
      <c r="DN19" s="3"/>
      <c r="DO19" s="3"/>
      <c r="DP19" s="3"/>
      <c r="DQ19" s="3"/>
      <c r="DR19" s="3"/>
      <c r="DS19" s="3"/>
      <c r="DT19" s="3"/>
      <c r="DU19" s="3"/>
      <c r="DV19" s="3"/>
      <c r="DW19" s="3"/>
    </row>
    <row r="20" spans="1:127" ht="18" customHeight="1">
      <c r="A20" s="3"/>
      <c r="B20" s="3"/>
      <c r="C20" s="3"/>
      <c r="D20" s="3"/>
      <c r="E20" s="3"/>
      <c r="F20" s="3"/>
      <c r="G20" s="3"/>
      <c r="H20" s="3"/>
      <c r="I20" s="108"/>
      <c r="J20" s="109"/>
      <c r="K20" s="109"/>
      <c r="L20" s="109"/>
      <c r="M20" s="110"/>
      <c r="N20" s="111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 t="s">
        <v>18</v>
      </c>
      <c r="DM20" s="3" t="s">
        <v>257</v>
      </c>
      <c r="DN20" s="3"/>
      <c r="DO20" s="3"/>
      <c r="DP20" s="3"/>
      <c r="DQ20" s="3"/>
      <c r="DR20" s="3"/>
      <c r="DS20" s="3"/>
      <c r="DT20" s="3"/>
      <c r="DU20" s="3"/>
      <c r="DV20" s="3"/>
      <c r="DW20" s="3"/>
    </row>
    <row r="21" spans="1:127" ht="18" customHeight="1">
      <c r="A21" s="3"/>
      <c r="B21" s="3"/>
      <c r="C21" s="3"/>
      <c r="D21" s="3"/>
      <c r="E21" s="3"/>
      <c r="F21" s="3"/>
      <c r="G21" s="3"/>
      <c r="H21" s="3"/>
      <c r="I21" s="108"/>
      <c r="J21" s="109"/>
      <c r="K21" s="109"/>
      <c r="L21" s="109"/>
      <c r="M21" s="110"/>
      <c r="N21" s="111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 t="s">
        <v>188</v>
      </c>
      <c r="DM21" s="3" t="s">
        <v>145</v>
      </c>
      <c r="DN21" s="3"/>
      <c r="DO21" s="3"/>
      <c r="DP21" s="3"/>
      <c r="DQ21" s="3"/>
      <c r="DR21" s="3"/>
      <c r="DS21" s="3"/>
      <c r="DT21" s="3"/>
      <c r="DU21" s="3"/>
      <c r="DV21" s="3"/>
      <c r="DW21" s="3"/>
    </row>
    <row r="22" spans="1:127" ht="18" customHeight="1">
      <c r="A22" s="3"/>
      <c r="B22" s="3"/>
      <c r="C22" s="3"/>
      <c r="D22" s="3"/>
      <c r="E22" s="3"/>
      <c r="F22" s="3"/>
      <c r="G22" s="3"/>
      <c r="H22" s="3"/>
      <c r="I22" s="108"/>
      <c r="J22" s="109"/>
      <c r="K22" s="109"/>
      <c r="L22" s="109"/>
      <c r="M22" s="110"/>
      <c r="N22" s="111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</row>
  </sheetData>
  <phoneticPr fontId="4" type="noConversion"/>
  <pageMargins left="1.0866141732283465" right="0" top="0.85433070866141736" bottom="0.77559055118110232" header="0.61811023622047245" footer="0.54330708661417326"/>
  <pageSetup paperSize="9" scale="90" orientation="landscape" r:id="rId1"/>
  <headerFooter alignWithMargins="0"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>
    <pageSetUpPr fitToPage="1"/>
  </sheetPr>
  <dimension ref="A1:DM140"/>
  <sheetViews>
    <sheetView showGridLines="0" view="pageBreakPreview" zoomScaleNormal="100" zoomScaleSheetLayoutView="100" workbookViewId="0">
      <pane xSplit="3" ySplit="4" topLeftCell="D5" activePane="bottomRight" state="frozen"/>
      <selection activeCell="B8" sqref="B8:D8"/>
      <selection pane="topRight" activeCell="B8" sqref="B8:D8"/>
      <selection pane="bottomLeft" activeCell="B8" sqref="B8:D8"/>
      <selection pane="bottomRight" activeCell="A3" sqref="A3:A4"/>
    </sheetView>
  </sheetViews>
  <sheetFormatPr defaultColWidth="8.85546875" defaultRowHeight="18" customHeight="1"/>
  <cols>
    <col min="1" max="1" width="7.85546875" style="44" customWidth="1"/>
    <col min="2" max="2" width="28.140625" style="44" customWidth="1"/>
    <col min="3" max="3" width="7.85546875" style="44" customWidth="1"/>
    <col min="4" max="7" width="15.5703125" style="44" customWidth="1"/>
    <col min="8" max="8" width="10.28515625" style="44" bestFit="1" customWidth="1"/>
    <col min="9" max="9" width="12.28515625" style="44" bestFit="1" customWidth="1"/>
    <col min="10" max="10" width="7.140625" style="44" customWidth="1"/>
    <col min="11" max="11" width="12.28515625" style="44" bestFit="1" customWidth="1"/>
    <col min="12" max="13" width="17.140625" style="44" customWidth="1"/>
    <col min="14" max="14" width="9.140625" style="44" customWidth="1"/>
    <col min="15" max="15" width="7.7109375" style="104" bestFit="1" customWidth="1"/>
    <col min="16" max="16" width="17.42578125" style="104" bestFit="1" customWidth="1"/>
    <col min="17" max="17" width="12.28515625" style="104" bestFit="1" customWidth="1"/>
    <col min="18" max="18" width="12.28515625" style="104" customWidth="1"/>
    <col min="19" max="19" width="14.7109375" style="44" customWidth="1"/>
    <col min="20" max="114" width="9.140625" style="44" customWidth="1"/>
    <col min="115" max="116" width="0" style="44" hidden="1" customWidth="1"/>
    <col min="117" max="16384" width="8.85546875" style="44"/>
  </cols>
  <sheetData>
    <row r="1" spans="1:117" ht="26.1" customHeight="1">
      <c r="A1" s="539" t="s">
        <v>1239</v>
      </c>
      <c r="B1" s="539"/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"/>
      <c r="N1" s="43"/>
      <c r="O1" s="54"/>
      <c r="P1" s="54"/>
      <c r="Q1" s="54"/>
      <c r="R1" s="54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/>
      <c r="CJ1" s="43"/>
      <c r="CK1" s="43"/>
      <c r="CL1" s="43"/>
      <c r="CM1" s="43"/>
      <c r="CN1" s="43"/>
      <c r="CO1" s="43"/>
      <c r="CP1" s="43"/>
      <c r="CQ1" s="43"/>
      <c r="CR1" s="43"/>
      <c r="CS1" s="43"/>
      <c r="CT1" s="43"/>
      <c r="CU1" s="43"/>
      <c r="CV1" s="43"/>
      <c r="CW1" s="43"/>
      <c r="CX1" s="43"/>
      <c r="CY1" s="43"/>
      <c r="CZ1" s="43"/>
      <c r="DA1" s="43"/>
      <c r="DB1" s="43"/>
      <c r="DC1" s="43"/>
      <c r="DD1" s="43"/>
      <c r="DE1" s="43"/>
      <c r="DF1" s="43"/>
      <c r="DG1" s="43"/>
      <c r="DH1" s="43"/>
      <c r="DI1" s="43"/>
      <c r="DJ1" s="43"/>
      <c r="DK1" s="43"/>
      <c r="DL1" s="43"/>
      <c r="DM1" s="44">
        <v>5</v>
      </c>
    </row>
    <row r="2" spans="1:117" ht="18" customHeight="1" thickBo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54"/>
      <c r="P2" s="54"/>
      <c r="Q2" s="54"/>
      <c r="R2" s="54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/>
      <c r="CJ2" s="43"/>
      <c r="CK2" s="43"/>
      <c r="CL2" s="43"/>
      <c r="CM2" s="43"/>
      <c r="CN2" s="43"/>
      <c r="CO2" s="43"/>
      <c r="CP2" s="43"/>
      <c r="CQ2" s="43"/>
      <c r="CR2" s="43"/>
      <c r="CS2" s="43"/>
      <c r="CT2" s="43"/>
      <c r="CU2" s="43"/>
      <c r="CV2" s="43"/>
      <c r="CW2" s="43"/>
      <c r="CX2" s="43"/>
      <c r="CY2" s="43"/>
      <c r="CZ2" s="43"/>
      <c r="DA2" s="43"/>
      <c r="DB2" s="43"/>
      <c r="DC2" s="43"/>
      <c r="DD2" s="43"/>
      <c r="DE2" s="43"/>
      <c r="DF2" s="43"/>
      <c r="DG2" s="43"/>
      <c r="DH2" s="43"/>
      <c r="DI2" s="43"/>
      <c r="DJ2" s="43"/>
      <c r="DK2" s="43"/>
      <c r="DL2" s="43"/>
      <c r="DM2" s="44" t="s">
        <v>218</v>
      </c>
    </row>
    <row r="3" spans="1:117" ht="18" customHeight="1" thickBot="1">
      <c r="A3" s="547" t="s">
        <v>280</v>
      </c>
      <c r="B3" s="550" t="s">
        <v>229</v>
      </c>
      <c r="C3" s="550" t="s">
        <v>272</v>
      </c>
      <c r="D3" s="551" t="s">
        <v>240</v>
      </c>
      <c r="E3" s="583"/>
      <c r="F3" s="542" t="s">
        <v>275</v>
      </c>
      <c r="G3" s="542"/>
      <c r="H3" s="581" t="s">
        <v>119</v>
      </c>
      <c r="I3" s="550" t="s">
        <v>28</v>
      </c>
      <c r="J3" s="557" t="s">
        <v>92</v>
      </c>
      <c r="K3" s="550" t="s">
        <v>28</v>
      </c>
      <c r="L3" s="549" t="s">
        <v>120</v>
      </c>
      <c r="M3" s="55"/>
      <c r="N3" s="43"/>
      <c r="O3" s="579" t="s">
        <v>396</v>
      </c>
      <c r="P3" s="580"/>
      <c r="Q3" s="56" t="s">
        <v>314</v>
      </c>
      <c r="R3" s="57"/>
      <c r="S3" s="58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/>
      <c r="CJ3" s="43"/>
      <c r="CK3" s="43"/>
      <c r="CL3" s="43"/>
      <c r="CM3" s="43"/>
      <c r="CN3" s="43"/>
      <c r="CO3" s="43"/>
      <c r="CP3" s="43"/>
      <c r="CQ3" s="43"/>
      <c r="CR3" s="43"/>
      <c r="CS3" s="43"/>
      <c r="CT3" s="43"/>
      <c r="CU3" s="43"/>
      <c r="CV3" s="43"/>
      <c r="CW3" s="43"/>
      <c r="CX3" s="43"/>
      <c r="CY3" s="43"/>
      <c r="CZ3" s="43"/>
      <c r="DA3" s="43"/>
      <c r="DB3" s="43"/>
      <c r="DC3" s="43"/>
      <c r="DD3" s="43"/>
      <c r="DE3" s="43"/>
      <c r="DF3" s="43"/>
      <c r="DG3" s="43"/>
      <c r="DH3" s="43"/>
      <c r="DI3" s="43"/>
      <c r="DJ3" s="43"/>
      <c r="DK3" s="43"/>
      <c r="DL3" s="43"/>
      <c r="DM3" s="44">
        <v>38</v>
      </c>
    </row>
    <row r="4" spans="1:117" ht="18" customHeight="1" thickBot="1">
      <c r="A4" s="547"/>
      <c r="B4" s="550"/>
      <c r="C4" s="552"/>
      <c r="D4" s="59" t="s">
        <v>1510</v>
      </c>
      <c r="E4" s="59" t="s">
        <v>1509</v>
      </c>
      <c r="F4" s="60" t="s">
        <v>273</v>
      </c>
      <c r="G4" s="61" t="s">
        <v>264</v>
      </c>
      <c r="H4" s="550"/>
      <c r="I4" s="550"/>
      <c r="J4" s="582"/>
      <c r="K4" s="550"/>
      <c r="L4" s="549"/>
      <c r="M4" s="55"/>
      <c r="N4" s="43"/>
      <c r="O4" s="62" t="s">
        <v>1571</v>
      </c>
      <c r="P4" s="63" t="s">
        <v>229</v>
      </c>
      <c r="Q4" s="63">
        <v>20260901</v>
      </c>
      <c r="R4" s="63">
        <v>20260101</v>
      </c>
      <c r="S4" s="64">
        <v>20250901</v>
      </c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4" t="s">
        <v>8</v>
      </c>
    </row>
    <row r="5" spans="1:117" ht="18" customHeight="1">
      <c r="A5" s="65">
        <v>1049</v>
      </c>
      <c r="B5" s="66" t="s">
        <v>149</v>
      </c>
      <c r="C5" s="67" t="s">
        <v>89</v>
      </c>
      <c r="D5" s="68">
        <f t="shared" ref="D5:D33" si="0">VLOOKUP(A5,$O$5:$Q$140,3,0)</f>
        <v>240042</v>
      </c>
      <c r="E5" s="69">
        <f t="shared" ref="E5:E33" si="1">VLOOKUP(A5,$O$5:$S$140,4,0)</f>
        <v>238936</v>
      </c>
      <c r="F5" s="69">
        <v>0</v>
      </c>
      <c r="G5" s="69">
        <v>0</v>
      </c>
      <c r="H5" s="69">
        <v>0</v>
      </c>
      <c r="I5" s="69">
        <f t="shared" ref="I5:I36" si="2">D5</f>
        <v>240042</v>
      </c>
      <c r="J5" s="69">
        <v>0</v>
      </c>
      <c r="K5" s="69">
        <f t="shared" ref="K5:K33" si="3">IF(J5=0,I5,TRUNC(J5/100*I5,0))</f>
        <v>240042</v>
      </c>
      <c r="L5" s="70" t="s">
        <v>3</v>
      </c>
      <c r="M5" s="43"/>
      <c r="N5" s="43"/>
      <c r="O5" s="71">
        <v>1001</v>
      </c>
      <c r="P5" s="72" t="s">
        <v>36</v>
      </c>
      <c r="Q5" s="73">
        <v>218316</v>
      </c>
      <c r="R5" s="74">
        <v>215907</v>
      </c>
      <c r="S5" s="75">
        <v>214661</v>
      </c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/>
      <c r="CH5" s="43"/>
      <c r="CI5" s="43"/>
      <c r="CJ5" s="43"/>
      <c r="CK5" s="43"/>
      <c r="CL5" s="43"/>
      <c r="CM5" s="43"/>
      <c r="CN5" s="43"/>
      <c r="CO5" s="43"/>
      <c r="CP5" s="43"/>
      <c r="CQ5" s="43"/>
      <c r="CR5" s="43"/>
      <c r="CS5" s="43"/>
      <c r="CT5" s="43"/>
      <c r="CU5" s="43"/>
      <c r="CV5" s="43"/>
      <c r="CW5" s="43"/>
      <c r="CX5" s="43"/>
      <c r="CY5" s="43"/>
      <c r="CZ5" s="43"/>
      <c r="DA5" s="43"/>
      <c r="DB5" s="43"/>
      <c r="DC5" s="43"/>
      <c r="DD5" s="43"/>
      <c r="DE5" s="43"/>
      <c r="DF5" s="43"/>
      <c r="DG5" s="43"/>
      <c r="DH5" s="43"/>
      <c r="DI5" s="43"/>
      <c r="DJ5" s="43"/>
      <c r="DK5" s="43" t="s">
        <v>54</v>
      </c>
      <c r="DL5" s="43"/>
    </row>
    <row r="6" spans="1:117" ht="18" customHeight="1">
      <c r="A6" s="76">
        <v>1048</v>
      </c>
      <c r="B6" s="77" t="s">
        <v>117</v>
      </c>
      <c r="C6" s="78" t="s">
        <v>89</v>
      </c>
      <c r="D6" s="68">
        <f t="shared" si="0"/>
        <v>283323</v>
      </c>
      <c r="E6" s="69">
        <f t="shared" si="1"/>
        <v>283297</v>
      </c>
      <c r="F6" s="79">
        <v>0</v>
      </c>
      <c r="G6" s="79">
        <v>0</v>
      </c>
      <c r="H6" s="79">
        <v>0</v>
      </c>
      <c r="I6" s="79">
        <f t="shared" si="2"/>
        <v>283323</v>
      </c>
      <c r="J6" s="79">
        <v>0</v>
      </c>
      <c r="K6" s="79">
        <f t="shared" si="3"/>
        <v>283323</v>
      </c>
      <c r="L6" s="80" t="s">
        <v>3</v>
      </c>
      <c r="M6" s="43"/>
      <c r="N6" s="43"/>
      <c r="O6" s="71">
        <v>1002</v>
      </c>
      <c r="P6" s="72" t="s">
        <v>267</v>
      </c>
      <c r="Q6" s="73">
        <v>172698</v>
      </c>
      <c r="R6" s="74">
        <v>172068</v>
      </c>
      <c r="S6" s="75">
        <v>171037</v>
      </c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 t="s">
        <v>279</v>
      </c>
      <c r="DL6" s="43"/>
    </row>
    <row r="7" spans="1:117" ht="18" customHeight="1">
      <c r="A7" s="76">
        <v>1003</v>
      </c>
      <c r="B7" s="77" t="s">
        <v>147</v>
      </c>
      <c r="C7" s="78" t="s">
        <v>89</v>
      </c>
      <c r="D7" s="68">
        <f t="shared" si="0"/>
        <v>228717</v>
      </c>
      <c r="E7" s="69">
        <f t="shared" si="1"/>
        <v>226122</v>
      </c>
      <c r="F7" s="79">
        <v>0</v>
      </c>
      <c r="G7" s="79">
        <v>0</v>
      </c>
      <c r="H7" s="79">
        <v>0</v>
      </c>
      <c r="I7" s="79">
        <f t="shared" si="2"/>
        <v>228717</v>
      </c>
      <c r="J7" s="79">
        <v>0</v>
      </c>
      <c r="K7" s="79">
        <f t="shared" si="3"/>
        <v>228717</v>
      </c>
      <c r="L7" s="80" t="s">
        <v>3</v>
      </c>
      <c r="M7" s="43"/>
      <c r="N7" s="43"/>
      <c r="O7" s="71">
        <v>1003</v>
      </c>
      <c r="P7" s="72" t="s">
        <v>147</v>
      </c>
      <c r="Q7" s="73">
        <v>228717</v>
      </c>
      <c r="R7" s="74">
        <v>226122</v>
      </c>
      <c r="S7" s="75">
        <v>224490</v>
      </c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 t="s">
        <v>278</v>
      </c>
      <c r="DL7" s="43"/>
    </row>
    <row r="8" spans="1:117" ht="18" customHeight="1">
      <c r="A8" s="76">
        <v>1002</v>
      </c>
      <c r="B8" s="77" t="s">
        <v>267</v>
      </c>
      <c r="C8" s="78" t="s">
        <v>89</v>
      </c>
      <c r="D8" s="68">
        <f t="shared" si="0"/>
        <v>172698</v>
      </c>
      <c r="E8" s="69">
        <f t="shared" si="1"/>
        <v>172068</v>
      </c>
      <c r="F8" s="79">
        <v>0</v>
      </c>
      <c r="G8" s="79">
        <v>0</v>
      </c>
      <c r="H8" s="79">
        <v>0</v>
      </c>
      <c r="I8" s="79">
        <f t="shared" si="2"/>
        <v>172698</v>
      </c>
      <c r="J8" s="79">
        <v>0</v>
      </c>
      <c r="K8" s="79">
        <f t="shared" si="3"/>
        <v>172698</v>
      </c>
      <c r="L8" s="80" t="s">
        <v>3</v>
      </c>
      <c r="M8" s="43"/>
      <c r="N8" s="43"/>
      <c r="O8" s="71">
        <v>1004</v>
      </c>
      <c r="P8" s="72" t="s">
        <v>289</v>
      </c>
      <c r="Q8" s="73">
        <v>181496</v>
      </c>
      <c r="R8" s="74">
        <v>179028</v>
      </c>
      <c r="S8" s="75">
        <v>179958</v>
      </c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 t="s">
        <v>53</v>
      </c>
      <c r="DL8" s="43"/>
    </row>
    <row r="9" spans="1:117" ht="18" customHeight="1">
      <c r="A9" s="76">
        <v>1050</v>
      </c>
      <c r="B9" s="77" t="s">
        <v>124</v>
      </c>
      <c r="C9" s="78" t="s">
        <v>89</v>
      </c>
      <c r="D9" s="68" t="str">
        <f t="shared" si="0"/>
        <v>-</v>
      </c>
      <c r="E9" s="69">
        <f t="shared" si="1"/>
        <v>173995</v>
      </c>
      <c r="F9" s="79">
        <v>0</v>
      </c>
      <c r="G9" s="79">
        <v>0</v>
      </c>
      <c r="H9" s="79">
        <v>0</v>
      </c>
      <c r="I9" s="79" t="str">
        <f t="shared" si="2"/>
        <v>-</v>
      </c>
      <c r="J9" s="79">
        <v>0</v>
      </c>
      <c r="K9" s="79" t="str">
        <f t="shared" si="3"/>
        <v>-</v>
      </c>
      <c r="L9" s="80" t="s">
        <v>3</v>
      </c>
      <c r="M9" s="43"/>
      <c r="N9" s="43"/>
      <c r="O9" s="71">
        <v>1005</v>
      </c>
      <c r="P9" s="72" t="s">
        <v>290</v>
      </c>
      <c r="Q9" s="73">
        <v>242423</v>
      </c>
      <c r="R9" s="74">
        <v>237324</v>
      </c>
      <c r="S9" s="75">
        <v>239200</v>
      </c>
      <c r="T9" s="43"/>
      <c r="U9" s="43"/>
      <c r="V9" s="43"/>
      <c r="W9" s="43"/>
      <c r="X9" s="43"/>
      <c r="Y9" s="43"/>
      <c r="Z9" s="43"/>
      <c r="AA9" s="43"/>
      <c r="AB9" s="43"/>
      <c r="AC9" s="43"/>
      <c r="AD9" s="43"/>
      <c r="AE9" s="43"/>
      <c r="AF9" s="43"/>
      <c r="AG9" s="43"/>
      <c r="AH9" s="43"/>
      <c r="AI9" s="43"/>
      <c r="AJ9" s="43"/>
      <c r="AK9" s="43"/>
      <c r="AL9" s="43"/>
      <c r="AM9" s="43"/>
      <c r="AN9" s="43"/>
      <c r="AO9" s="43"/>
      <c r="AP9" s="43"/>
      <c r="AQ9" s="43"/>
      <c r="AR9" s="43"/>
      <c r="AS9" s="43"/>
      <c r="AT9" s="43"/>
      <c r="AU9" s="43"/>
      <c r="AV9" s="43"/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 t="s">
        <v>194</v>
      </c>
      <c r="DL9" s="43"/>
    </row>
    <row r="10" spans="1:117" ht="18" customHeight="1">
      <c r="A10" s="76">
        <v>1019</v>
      </c>
      <c r="B10" s="77" t="s">
        <v>192</v>
      </c>
      <c r="C10" s="78" t="s">
        <v>89</v>
      </c>
      <c r="D10" s="68">
        <f t="shared" si="0"/>
        <v>274873</v>
      </c>
      <c r="E10" s="69">
        <f t="shared" si="1"/>
        <v>273308</v>
      </c>
      <c r="F10" s="79">
        <v>0</v>
      </c>
      <c r="G10" s="79">
        <v>0</v>
      </c>
      <c r="H10" s="79">
        <v>0</v>
      </c>
      <c r="I10" s="79">
        <f t="shared" si="2"/>
        <v>274873</v>
      </c>
      <c r="J10" s="79">
        <v>0</v>
      </c>
      <c r="K10" s="79">
        <f t="shared" si="3"/>
        <v>274873</v>
      </c>
      <c r="L10" s="80" t="s">
        <v>3</v>
      </c>
      <c r="M10" s="43"/>
      <c r="N10" s="43"/>
      <c r="O10" s="71">
        <v>1006</v>
      </c>
      <c r="P10" s="72" t="s">
        <v>291</v>
      </c>
      <c r="Q10" s="73">
        <v>284440</v>
      </c>
      <c r="R10" s="74">
        <v>281939</v>
      </c>
      <c r="S10" s="75">
        <v>279613</v>
      </c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  <c r="BM10" s="43"/>
      <c r="BN10" s="43"/>
      <c r="BO10" s="43"/>
      <c r="BP10" s="43"/>
      <c r="BQ10" s="43"/>
      <c r="BR10" s="43"/>
      <c r="BS10" s="43"/>
      <c r="BT10" s="43"/>
      <c r="BU10" s="43"/>
      <c r="BV10" s="43"/>
      <c r="BW10" s="43"/>
      <c r="BX10" s="43"/>
      <c r="BY10" s="43"/>
      <c r="BZ10" s="43"/>
      <c r="CA10" s="43"/>
      <c r="CB10" s="43"/>
      <c r="CC10" s="43"/>
      <c r="CD10" s="43"/>
      <c r="CE10" s="43"/>
      <c r="CF10" s="43"/>
      <c r="CG10" s="43"/>
      <c r="CH10" s="43"/>
      <c r="CI10" s="43"/>
      <c r="CJ10" s="43"/>
      <c r="CK10" s="43"/>
      <c r="CL10" s="43"/>
      <c r="CM10" s="43"/>
      <c r="CN10" s="43"/>
      <c r="CO10" s="43"/>
      <c r="CP10" s="43"/>
      <c r="CQ10" s="43"/>
      <c r="CR10" s="43"/>
      <c r="CS10" s="43"/>
      <c r="CT10" s="43"/>
      <c r="CU10" s="43"/>
      <c r="CV10" s="43"/>
      <c r="CW10" s="43"/>
      <c r="CX10" s="43"/>
      <c r="CY10" s="43"/>
      <c r="CZ10" s="43"/>
      <c r="DA10" s="43"/>
      <c r="DB10" s="43"/>
      <c r="DC10" s="43"/>
      <c r="DD10" s="43"/>
      <c r="DE10" s="43"/>
      <c r="DF10" s="43"/>
      <c r="DG10" s="43"/>
      <c r="DH10" s="43"/>
      <c r="DI10" s="43"/>
      <c r="DJ10" s="43"/>
      <c r="DK10" s="43" t="s">
        <v>39</v>
      </c>
      <c r="DL10" s="43"/>
    </row>
    <row r="11" spans="1:117" ht="18" customHeight="1">
      <c r="A11" s="76">
        <v>1013</v>
      </c>
      <c r="B11" s="77" t="s">
        <v>146</v>
      </c>
      <c r="C11" s="78" t="s">
        <v>89</v>
      </c>
      <c r="D11" s="68">
        <f t="shared" si="0"/>
        <v>276285</v>
      </c>
      <c r="E11" s="69">
        <f t="shared" si="1"/>
        <v>273540</v>
      </c>
      <c r="F11" s="79">
        <v>0</v>
      </c>
      <c r="G11" s="79">
        <v>0</v>
      </c>
      <c r="H11" s="79">
        <v>0</v>
      </c>
      <c r="I11" s="79">
        <f t="shared" si="2"/>
        <v>276285</v>
      </c>
      <c r="J11" s="79">
        <v>0</v>
      </c>
      <c r="K11" s="79">
        <f t="shared" si="3"/>
        <v>276285</v>
      </c>
      <c r="L11" s="80" t="s">
        <v>3</v>
      </c>
      <c r="M11" s="43"/>
      <c r="N11" s="43"/>
      <c r="O11" s="71">
        <v>1007</v>
      </c>
      <c r="P11" s="72" t="s">
        <v>162</v>
      </c>
      <c r="Q11" s="73">
        <v>275379</v>
      </c>
      <c r="R11" s="74">
        <v>275790</v>
      </c>
      <c r="S11" s="75">
        <v>273074</v>
      </c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  <c r="BM11" s="43"/>
      <c r="BN11" s="43"/>
      <c r="BO11" s="43"/>
      <c r="BP11" s="43"/>
      <c r="BQ11" s="43"/>
      <c r="BR11" s="43"/>
      <c r="BS11" s="43"/>
      <c r="BT11" s="43"/>
      <c r="BU11" s="43"/>
      <c r="BV11" s="43"/>
      <c r="BW11" s="43"/>
      <c r="BX11" s="43"/>
      <c r="BY11" s="43"/>
      <c r="BZ11" s="43"/>
      <c r="CA11" s="43"/>
      <c r="CB11" s="43"/>
      <c r="CC11" s="43"/>
      <c r="CD11" s="43"/>
      <c r="CE11" s="43"/>
      <c r="CF11" s="43"/>
      <c r="CG11" s="43"/>
      <c r="CH11" s="43"/>
      <c r="CI11" s="43"/>
      <c r="CJ11" s="43"/>
      <c r="CK11" s="43"/>
      <c r="CL11" s="43"/>
      <c r="CM11" s="43"/>
      <c r="CN11" s="43"/>
      <c r="CO11" s="43"/>
      <c r="CP11" s="43"/>
      <c r="CQ11" s="43"/>
      <c r="CR11" s="43"/>
      <c r="CS11" s="43"/>
      <c r="CT11" s="43"/>
      <c r="CU11" s="43"/>
      <c r="CV11" s="43"/>
      <c r="CW11" s="43"/>
      <c r="CX11" s="43"/>
      <c r="CY11" s="43"/>
      <c r="CZ11" s="43"/>
      <c r="DA11" s="43"/>
      <c r="DB11" s="43"/>
      <c r="DC11" s="43"/>
      <c r="DD11" s="43"/>
      <c r="DE11" s="43"/>
      <c r="DF11" s="43"/>
      <c r="DG11" s="43"/>
      <c r="DH11" s="43"/>
      <c r="DI11" s="43"/>
      <c r="DJ11" s="43"/>
      <c r="DK11" s="43" t="s">
        <v>195</v>
      </c>
      <c r="DL11" s="43"/>
    </row>
    <row r="12" spans="1:117" ht="18" customHeight="1">
      <c r="A12" s="76">
        <v>1029</v>
      </c>
      <c r="B12" s="77" t="s">
        <v>91</v>
      </c>
      <c r="C12" s="78" t="s">
        <v>89</v>
      </c>
      <c r="D12" s="68">
        <f t="shared" si="0"/>
        <v>268225</v>
      </c>
      <c r="E12" s="69">
        <f t="shared" si="1"/>
        <v>263017</v>
      </c>
      <c r="F12" s="79">
        <v>0</v>
      </c>
      <c r="G12" s="79">
        <v>0</v>
      </c>
      <c r="H12" s="79">
        <v>0</v>
      </c>
      <c r="I12" s="79">
        <f t="shared" si="2"/>
        <v>268225</v>
      </c>
      <c r="J12" s="79">
        <v>0</v>
      </c>
      <c r="K12" s="79">
        <f t="shared" si="3"/>
        <v>268225</v>
      </c>
      <c r="L12" s="80" t="s">
        <v>3</v>
      </c>
      <c r="M12" s="43"/>
      <c r="N12" s="43"/>
      <c r="O12" s="71">
        <v>1008</v>
      </c>
      <c r="P12" s="72" t="s">
        <v>292</v>
      </c>
      <c r="Q12" s="73">
        <v>268932</v>
      </c>
      <c r="R12" s="74">
        <v>268187</v>
      </c>
      <c r="S12" s="75">
        <v>265818</v>
      </c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  <c r="AO12" s="43"/>
      <c r="AP12" s="43"/>
      <c r="AQ12" s="43"/>
      <c r="AR12" s="43"/>
      <c r="AS12" s="43"/>
      <c r="AT12" s="43"/>
      <c r="AU12" s="43"/>
      <c r="AV12" s="43"/>
      <c r="AW12" s="43"/>
      <c r="AX12" s="43"/>
      <c r="AY12" s="43"/>
      <c r="AZ12" s="43"/>
      <c r="BA12" s="43"/>
      <c r="BB12" s="43"/>
      <c r="BC12" s="43"/>
      <c r="BD12" s="43"/>
      <c r="BE12" s="43"/>
      <c r="BF12" s="43"/>
      <c r="BG12" s="43"/>
      <c r="BH12" s="43"/>
      <c r="BI12" s="43"/>
      <c r="BJ12" s="43"/>
      <c r="BK12" s="43"/>
      <c r="BL12" s="43"/>
      <c r="BM12" s="43"/>
      <c r="BN12" s="43"/>
      <c r="BO12" s="43"/>
      <c r="BP12" s="43"/>
      <c r="BQ12" s="43"/>
      <c r="BR12" s="43"/>
      <c r="BS12" s="43"/>
      <c r="BT12" s="43"/>
      <c r="BU12" s="43"/>
      <c r="BV12" s="43"/>
      <c r="BW12" s="43"/>
      <c r="BX12" s="43"/>
      <c r="BY12" s="43"/>
      <c r="BZ12" s="43"/>
      <c r="CA12" s="43"/>
      <c r="CB12" s="43"/>
      <c r="CC12" s="43"/>
      <c r="CD12" s="43"/>
      <c r="CE12" s="43"/>
      <c r="CF12" s="43"/>
      <c r="CG12" s="43"/>
      <c r="CH12" s="43"/>
      <c r="CI12" s="43"/>
      <c r="CJ12" s="43"/>
      <c r="CK12" s="43"/>
      <c r="CL12" s="43"/>
      <c r="CM12" s="43"/>
      <c r="CN12" s="43"/>
      <c r="CO12" s="43"/>
      <c r="CP12" s="43"/>
      <c r="CQ12" s="43"/>
      <c r="CR12" s="43"/>
      <c r="CS12" s="43"/>
      <c r="CT12" s="43"/>
      <c r="CU12" s="43"/>
      <c r="CV12" s="43"/>
      <c r="CW12" s="43"/>
      <c r="CX12" s="43"/>
      <c r="CY12" s="43"/>
      <c r="CZ12" s="43"/>
      <c r="DA12" s="43"/>
      <c r="DB12" s="43"/>
      <c r="DC12" s="43"/>
      <c r="DD12" s="43"/>
      <c r="DE12" s="43"/>
      <c r="DF12" s="43"/>
      <c r="DG12" s="43"/>
      <c r="DH12" s="43"/>
      <c r="DI12" s="43"/>
      <c r="DJ12" s="43"/>
      <c r="DK12" s="43" t="s">
        <v>242</v>
      </c>
      <c r="DL12" s="43"/>
    </row>
    <row r="13" spans="1:117" ht="18" customHeight="1">
      <c r="A13" s="76">
        <v>1006</v>
      </c>
      <c r="B13" s="77" t="s">
        <v>17</v>
      </c>
      <c r="C13" s="78" t="s">
        <v>89</v>
      </c>
      <c r="D13" s="68">
        <f t="shared" si="0"/>
        <v>284440</v>
      </c>
      <c r="E13" s="69">
        <f t="shared" si="1"/>
        <v>281939</v>
      </c>
      <c r="F13" s="79">
        <v>0</v>
      </c>
      <c r="G13" s="79">
        <v>0</v>
      </c>
      <c r="H13" s="79">
        <v>0</v>
      </c>
      <c r="I13" s="79">
        <f t="shared" si="2"/>
        <v>284440</v>
      </c>
      <c r="J13" s="79">
        <v>0</v>
      </c>
      <c r="K13" s="79">
        <f t="shared" si="3"/>
        <v>284440</v>
      </c>
      <c r="L13" s="80" t="s">
        <v>3</v>
      </c>
      <c r="M13" s="43"/>
      <c r="N13" s="43"/>
      <c r="O13" s="71">
        <v>1009</v>
      </c>
      <c r="P13" s="72" t="s">
        <v>293</v>
      </c>
      <c r="Q13" s="73">
        <v>243870</v>
      </c>
      <c r="R13" s="74">
        <v>239808</v>
      </c>
      <c r="S13" s="75">
        <v>237686</v>
      </c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 t="s">
        <v>51</v>
      </c>
      <c r="DL13" s="43"/>
    </row>
    <row r="14" spans="1:117" ht="18" customHeight="1">
      <c r="A14" s="76">
        <v>1007</v>
      </c>
      <c r="B14" s="77" t="s">
        <v>162</v>
      </c>
      <c r="C14" s="78" t="s">
        <v>89</v>
      </c>
      <c r="D14" s="68">
        <f t="shared" si="0"/>
        <v>275379</v>
      </c>
      <c r="E14" s="69">
        <f t="shared" si="1"/>
        <v>275790</v>
      </c>
      <c r="F14" s="79">
        <v>0</v>
      </c>
      <c r="G14" s="79">
        <v>0</v>
      </c>
      <c r="H14" s="79">
        <v>0</v>
      </c>
      <c r="I14" s="79">
        <f t="shared" si="2"/>
        <v>275379</v>
      </c>
      <c r="J14" s="79">
        <v>0</v>
      </c>
      <c r="K14" s="79">
        <f t="shared" si="3"/>
        <v>275379</v>
      </c>
      <c r="L14" s="80" t="s">
        <v>3</v>
      </c>
      <c r="M14" s="43"/>
      <c r="N14" s="43"/>
      <c r="O14" s="71">
        <v>1010</v>
      </c>
      <c r="P14" s="72" t="s">
        <v>294</v>
      </c>
      <c r="Q14" s="73">
        <v>220901</v>
      </c>
      <c r="R14" s="74">
        <v>221481</v>
      </c>
      <c r="S14" s="75">
        <v>219862</v>
      </c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 t="s">
        <v>282</v>
      </c>
      <c r="DL14" s="43"/>
    </row>
    <row r="15" spans="1:117" ht="18" customHeight="1">
      <c r="A15" s="76">
        <v>1017</v>
      </c>
      <c r="B15" s="77" t="s">
        <v>243</v>
      </c>
      <c r="C15" s="78" t="s">
        <v>89</v>
      </c>
      <c r="D15" s="68">
        <f t="shared" si="0"/>
        <v>246224</v>
      </c>
      <c r="E15" s="69">
        <f t="shared" si="1"/>
        <v>241932</v>
      </c>
      <c r="F15" s="79">
        <v>0</v>
      </c>
      <c r="G15" s="79">
        <v>0</v>
      </c>
      <c r="H15" s="79">
        <v>0</v>
      </c>
      <c r="I15" s="79">
        <f t="shared" si="2"/>
        <v>246224</v>
      </c>
      <c r="J15" s="79">
        <v>0</v>
      </c>
      <c r="K15" s="79">
        <f t="shared" si="3"/>
        <v>246224</v>
      </c>
      <c r="L15" s="80" t="s">
        <v>3</v>
      </c>
      <c r="M15" s="43"/>
      <c r="N15" s="43"/>
      <c r="O15" s="71">
        <v>1011</v>
      </c>
      <c r="P15" s="72" t="s">
        <v>295</v>
      </c>
      <c r="Q15" s="73">
        <v>255172</v>
      </c>
      <c r="R15" s="74">
        <v>252641</v>
      </c>
      <c r="S15" s="75">
        <v>251511</v>
      </c>
      <c r="T15" s="43"/>
      <c r="U15" s="43"/>
      <c r="V15" s="43"/>
      <c r="W15" s="43"/>
      <c r="X15" s="43"/>
      <c r="Y15" s="43"/>
      <c r="Z15" s="43"/>
      <c r="AA15" s="43"/>
      <c r="AB15" s="43"/>
      <c r="AC15" s="43"/>
      <c r="AD15" s="43"/>
      <c r="AE15" s="43"/>
      <c r="AF15" s="43"/>
      <c r="AG15" s="43"/>
      <c r="AH15" s="43"/>
      <c r="AI15" s="43"/>
      <c r="AJ15" s="43"/>
      <c r="AK15" s="43"/>
      <c r="AL15" s="43"/>
      <c r="AM15" s="43"/>
      <c r="AN15" s="43"/>
      <c r="AO15" s="43"/>
      <c r="AP15" s="43"/>
      <c r="AQ15" s="43"/>
      <c r="AR15" s="43"/>
      <c r="AS15" s="43"/>
      <c r="AT15" s="43"/>
      <c r="AU15" s="43"/>
      <c r="AV15" s="43"/>
      <c r="AW15" s="43"/>
      <c r="AX15" s="43"/>
      <c r="AY15" s="43"/>
      <c r="AZ15" s="43"/>
      <c r="BA15" s="43"/>
      <c r="BB15" s="43"/>
      <c r="BC15" s="43"/>
      <c r="BD15" s="43"/>
      <c r="BE15" s="43"/>
      <c r="BF15" s="43"/>
      <c r="BG15" s="43"/>
      <c r="BH15" s="43"/>
      <c r="BI15" s="43"/>
      <c r="BJ15" s="43"/>
      <c r="BK15" s="43"/>
      <c r="BL15" s="43"/>
      <c r="BM15" s="43"/>
      <c r="BN15" s="43"/>
      <c r="BO15" s="43"/>
      <c r="BP15" s="43"/>
      <c r="BQ15" s="43"/>
      <c r="BR15" s="43"/>
      <c r="BS15" s="43"/>
      <c r="BT15" s="43"/>
      <c r="BU15" s="43"/>
      <c r="BV15" s="43"/>
      <c r="BW15" s="43"/>
      <c r="BX15" s="43"/>
      <c r="BY15" s="43"/>
      <c r="BZ15" s="43"/>
      <c r="CA15" s="43"/>
      <c r="CB15" s="43"/>
      <c r="CC15" s="43"/>
      <c r="CD15" s="43"/>
      <c r="CE15" s="43"/>
      <c r="CF15" s="43"/>
      <c r="CG15" s="43"/>
      <c r="CH15" s="43"/>
      <c r="CI15" s="43"/>
      <c r="CJ15" s="43"/>
      <c r="CK15" s="43"/>
      <c r="CL15" s="43"/>
      <c r="CM15" s="43"/>
      <c r="CN15" s="43"/>
      <c r="CO15" s="43"/>
      <c r="CP15" s="43"/>
      <c r="CQ15" s="43"/>
      <c r="CR15" s="43"/>
      <c r="CS15" s="43"/>
      <c r="CT15" s="43"/>
      <c r="CU15" s="43"/>
      <c r="CV15" s="43"/>
      <c r="CW15" s="43"/>
      <c r="CX15" s="43"/>
      <c r="CY15" s="43"/>
      <c r="CZ15" s="43"/>
      <c r="DA15" s="43"/>
      <c r="DB15" s="43"/>
      <c r="DC15" s="43"/>
      <c r="DD15" s="43"/>
      <c r="DE15" s="43"/>
      <c r="DF15" s="43"/>
      <c r="DG15" s="43"/>
      <c r="DH15" s="43"/>
      <c r="DI15" s="43"/>
      <c r="DJ15" s="43"/>
      <c r="DK15" s="43" t="s">
        <v>193</v>
      </c>
      <c r="DL15" s="43"/>
    </row>
    <row r="16" spans="1:117" ht="18" customHeight="1">
      <c r="A16" s="76">
        <v>1015</v>
      </c>
      <c r="B16" s="77" t="s">
        <v>154</v>
      </c>
      <c r="C16" s="78" t="s">
        <v>89</v>
      </c>
      <c r="D16" s="68">
        <f t="shared" si="0"/>
        <v>223246</v>
      </c>
      <c r="E16" s="69">
        <f t="shared" si="1"/>
        <v>222306</v>
      </c>
      <c r="F16" s="79">
        <v>0</v>
      </c>
      <c r="G16" s="79">
        <v>0</v>
      </c>
      <c r="H16" s="79">
        <v>0</v>
      </c>
      <c r="I16" s="79">
        <f t="shared" si="2"/>
        <v>223246</v>
      </c>
      <c r="J16" s="79">
        <v>0</v>
      </c>
      <c r="K16" s="79">
        <f t="shared" si="3"/>
        <v>223246</v>
      </c>
      <c r="L16" s="80" t="s">
        <v>3</v>
      </c>
      <c r="M16" s="43"/>
      <c r="N16" s="43"/>
      <c r="O16" s="71">
        <v>1012</v>
      </c>
      <c r="P16" s="72" t="s">
        <v>296</v>
      </c>
      <c r="Q16" s="73">
        <v>286330</v>
      </c>
      <c r="R16" s="74">
        <v>282536</v>
      </c>
      <c r="S16" s="75">
        <v>280178</v>
      </c>
      <c r="T16" s="43"/>
      <c r="U16" s="43"/>
      <c r="V16" s="43"/>
      <c r="W16" s="43"/>
      <c r="X16" s="43"/>
      <c r="Y16" s="43"/>
      <c r="Z16" s="43"/>
      <c r="AA16" s="43"/>
      <c r="AB16" s="43"/>
      <c r="AC16" s="43"/>
      <c r="AD16" s="43"/>
      <c r="AE16" s="43"/>
      <c r="AF16" s="43"/>
      <c r="AG16" s="43"/>
      <c r="AH16" s="43"/>
      <c r="AI16" s="43"/>
      <c r="AJ16" s="43"/>
      <c r="AK16" s="43"/>
      <c r="AL16" s="43"/>
      <c r="AM16" s="43"/>
      <c r="AN16" s="43"/>
      <c r="AO16" s="43"/>
      <c r="AP16" s="43"/>
      <c r="AQ16" s="43"/>
      <c r="AR16" s="43"/>
      <c r="AS16" s="43"/>
      <c r="AT16" s="43"/>
      <c r="AU16" s="43"/>
      <c r="AV16" s="43"/>
      <c r="AW16" s="43"/>
      <c r="AX16" s="43"/>
      <c r="AY16" s="43"/>
      <c r="AZ16" s="43"/>
      <c r="BA16" s="43"/>
      <c r="BB16" s="43"/>
      <c r="BC16" s="43"/>
      <c r="BD16" s="43"/>
      <c r="BE16" s="43"/>
      <c r="BF16" s="43"/>
      <c r="BG16" s="43"/>
      <c r="BH16" s="43"/>
      <c r="BI16" s="43"/>
      <c r="BJ16" s="43"/>
      <c r="BK16" s="43"/>
      <c r="BL16" s="43"/>
      <c r="BM16" s="43"/>
      <c r="BN16" s="43"/>
      <c r="BO16" s="43"/>
      <c r="BP16" s="43"/>
      <c r="BQ16" s="43"/>
      <c r="BR16" s="43"/>
      <c r="BS16" s="43"/>
      <c r="BT16" s="43"/>
      <c r="BU16" s="43"/>
      <c r="BV16" s="43"/>
      <c r="BW16" s="43"/>
      <c r="BX16" s="43"/>
      <c r="BY16" s="43"/>
      <c r="BZ16" s="43"/>
      <c r="CA16" s="43"/>
      <c r="CB16" s="43"/>
      <c r="CC16" s="43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3"/>
      <c r="CO16" s="43"/>
      <c r="CP16" s="43"/>
      <c r="CQ16" s="43"/>
      <c r="CR16" s="43"/>
      <c r="CS16" s="43"/>
      <c r="CT16" s="43"/>
      <c r="CU16" s="43"/>
      <c r="CV16" s="43"/>
      <c r="CW16" s="43"/>
      <c r="CX16" s="43"/>
      <c r="CY16" s="43"/>
      <c r="CZ16" s="43"/>
      <c r="DA16" s="43"/>
      <c r="DB16" s="43"/>
      <c r="DC16" s="43"/>
      <c r="DD16" s="43"/>
      <c r="DE16" s="43"/>
      <c r="DF16" s="43"/>
      <c r="DG16" s="43"/>
      <c r="DH16" s="43"/>
      <c r="DI16" s="43"/>
      <c r="DJ16" s="43"/>
      <c r="DK16" s="43" t="s">
        <v>38</v>
      </c>
      <c r="DL16" s="43"/>
    </row>
    <row r="17" spans="1:116" ht="18" customHeight="1">
      <c r="A17" s="76">
        <v>1012</v>
      </c>
      <c r="B17" s="77" t="s">
        <v>11</v>
      </c>
      <c r="C17" s="78" t="s">
        <v>89</v>
      </c>
      <c r="D17" s="68">
        <f t="shared" si="0"/>
        <v>286330</v>
      </c>
      <c r="E17" s="69">
        <f t="shared" si="1"/>
        <v>282536</v>
      </c>
      <c r="F17" s="79">
        <v>0</v>
      </c>
      <c r="G17" s="79">
        <v>0</v>
      </c>
      <c r="H17" s="79">
        <v>0</v>
      </c>
      <c r="I17" s="79">
        <f t="shared" si="2"/>
        <v>286330</v>
      </c>
      <c r="J17" s="79">
        <v>0</v>
      </c>
      <c r="K17" s="79">
        <f t="shared" si="3"/>
        <v>286330</v>
      </c>
      <c r="L17" s="80" t="s">
        <v>3</v>
      </c>
      <c r="M17" s="43"/>
      <c r="N17" s="43"/>
      <c r="O17" s="71">
        <v>1013</v>
      </c>
      <c r="P17" s="72" t="s">
        <v>146</v>
      </c>
      <c r="Q17" s="73">
        <v>276285</v>
      </c>
      <c r="R17" s="74">
        <v>273540</v>
      </c>
      <c r="S17" s="75">
        <v>271064</v>
      </c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  <c r="BM17" s="43"/>
      <c r="BN17" s="43"/>
      <c r="BO17" s="43"/>
      <c r="BP17" s="43"/>
      <c r="BQ17" s="43"/>
      <c r="BR17" s="43"/>
      <c r="BS17" s="43"/>
      <c r="BT17" s="43"/>
      <c r="BU17" s="43"/>
      <c r="BV17" s="43"/>
      <c r="BW17" s="43"/>
      <c r="BX17" s="43"/>
      <c r="BY17" s="43"/>
      <c r="BZ17" s="43"/>
      <c r="CA17" s="43"/>
      <c r="CB17" s="43"/>
      <c r="CC17" s="43"/>
      <c r="CD17" s="43"/>
      <c r="CE17" s="43"/>
      <c r="CF17" s="43"/>
      <c r="CG17" s="43"/>
      <c r="CH17" s="43"/>
      <c r="CI17" s="43"/>
      <c r="CJ17" s="43"/>
      <c r="CK17" s="43"/>
      <c r="CL17" s="43"/>
      <c r="CM17" s="43"/>
      <c r="CN17" s="43"/>
      <c r="CO17" s="43"/>
      <c r="CP17" s="43"/>
      <c r="CQ17" s="43"/>
      <c r="CR17" s="43"/>
      <c r="CS17" s="43"/>
      <c r="CT17" s="43"/>
      <c r="CU17" s="43"/>
      <c r="CV17" s="43"/>
      <c r="CW17" s="43"/>
      <c r="CX17" s="43"/>
      <c r="CY17" s="43"/>
      <c r="CZ17" s="43"/>
      <c r="DA17" s="43"/>
      <c r="DB17" s="43"/>
      <c r="DC17" s="43"/>
      <c r="DD17" s="43"/>
      <c r="DE17" s="43"/>
      <c r="DF17" s="43"/>
      <c r="DG17" s="43"/>
      <c r="DH17" s="43"/>
      <c r="DI17" s="43"/>
      <c r="DJ17" s="43"/>
      <c r="DK17" s="43" t="s">
        <v>109</v>
      </c>
      <c r="DL17" s="43"/>
    </row>
    <row r="18" spans="1:116" ht="18" customHeight="1">
      <c r="A18" s="76">
        <v>1001</v>
      </c>
      <c r="B18" s="77" t="s">
        <v>36</v>
      </c>
      <c r="C18" s="78" t="s">
        <v>89</v>
      </c>
      <c r="D18" s="68">
        <f t="shared" si="0"/>
        <v>218316</v>
      </c>
      <c r="E18" s="69">
        <f t="shared" si="1"/>
        <v>215907</v>
      </c>
      <c r="F18" s="79">
        <v>0</v>
      </c>
      <c r="G18" s="79">
        <v>0</v>
      </c>
      <c r="H18" s="79">
        <v>0</v>
      </c>
      <c r="I18" s="79">
        <f t="shared" si="2"/>
        <v>218316</v>
      </c>
      <c r="J18" s="79">
        <v>0</v>
      </c>
      <c r="K18" s="79">
        <f t="shared" si="3"/>
        <v>218316</v>
      </c>
      <c r="L18" s="80" t="s">
        <v>3</v>
      </c>
      <c r="M18" s="43"/>
      <c r="N18" s="43"/>
      <c r="O18" s="71">
        <v>1014</v>
      </c>
      <c r="P18" s="72" t="s">
        <v>297</v>
      </c>
      <c r="Q18" s="73">
        <v>233503</v>
      </c>
      <c r="R18" s="74">
        <v>232562</v>
      </c>
      <c r="S18" s="75">
        <v>226520</v>
      </c>
      <c r="T18" s="43"/>
      <c r="U18" s="43"/>
      <c r="V18" s="43"/>
      <c r="W18" s="43"/>
      <c r="X18" s="43"/>
      <c r="Y18" s="43"/>
      <c r="Z18" s="43"/>
      <c r="AA18" s="43"/>
      <c r="AB18" s="43"/>
      <c r="AC18" s="43"/>
      <c r="AD18" s="43"/>
      <c r="AE18" s="43"/>
      <c r="AF18" s="43"/>
      <c r="AG18" s="43"/>
      <c r="AH18" s="43"/>
      <c r="AI18" s="43"/>
      <c r="AJ18" s="43"/>
      <c r="AK18" s="43"/>
      <c r="AL18" s="43"/>
      <c r="AM18" s="43"/>
      <c r="AN18" s="43"/>
      <c r="AO18" s="43"/>
      <c r="AP18" s="43"/>
      <c r="AQ18" s="43"/>
      <c r="AR18" s="43"/>
      <c r="AS18" s="43"/>
      <c r="AT18" s="43"/>
      <c r="AU18" s="43"/>
      <c r="AV18" s="43"/>
      <c r="AW18" s="43"/>
      <c r="AX18" s="43"/>
      <c r="AY18" s="43"/>
      <c r="AZ18" s="43"/>
      <c r="BA18" s="43"/>
      <c r="BB18" s="43"/>
      <c r="BC18" s="43"/>
      <c r="BD18" s="43"/>
      <c r="BE18" s="43"/>
      <c r="BF18" s="43"/>
      <c r="BG18" s="43"/>
      <c r="BH18" s="43"/>
      <c r="BI18" s="43"/>
      <c r="BJ18" s="43"/>
      <c r="BK18" s="43"/>
      <c r="BL18" s="43"/>
      <c r="BM18" s="43"/>
      <c r="BN18" s="43"/>
      <c r="BO18" s="43"/>
      <c r="BP18" s="43"/>
      <c r="BQ18" s="43"/>
      <c r="BR18" s="43"/>
      <c r="BS18" s="43"/>
      <c r="BT18" s="43"/>
      <c r="BU18" s="43"/>
      <c r="BV18" s="43"/>
      <c r="BW18" s="43"/>
      <c r="BX18" s="43"/>
      <c r="BY18" s="43"/>
      <c r="BZ18" s="43"/>
      <c r="CA18" s="43"/>
      <c r="CB18" s="43"/>
      <c r="CC18" s="43"/>
      <c r="CD18" s="43"/>
      <c r="CE18" s="43"/>
      <c r="CF18" s="43"/>
      <c r="CG18" s="43"/>
      <c r="CH18" s="43"/>
      <c r="CI18" s="43"/>
      <c r="CJ18" s="43"/>
      <c r="CK18" s="43"/>
      <c r="CL18" s="43"/>
      <c r="CM18" s="43"/>
      <c r="CN18" s="43"/>
      <c r="CO18" s="43"/>
      <c r="CP18" s="43"/>
      <c r="CQ18" s="43"/>
      <c r="CR18" s="43"/>
      <c r="CS18" s="43"/>
      <c r="CT18" s="43"/>
      <c r="CU18" s="43"/>
      <c r="CV18" s="43"/>
      <c r="CW18" s="43"/>
      <c r="CX18" s="43"/>
      <c r="CY18" s="43"/>
      <c r="CZ18" s="43"/>
      <c r="DA18" s="43"/>
      <c r="DB18" s="43"/>
      <c r="DC18" s="43"/>
      <c r="DD18" s="43"/>
      <c r="DE18" s="43"/>
      <c r="DF18" s="43"/>
      <c r="DG18" s="43"/>
      <c r="DH18" s="43"/>
      <c r="DI18" s="43"/>
      <c r="DJ18" s="43"/>
      <c r="DK18" s="43" t="s">
        <v>128</v>
      </c>
      <c r="DL18" s="43"/>
    </row>
    <row r="19" spans="1:116" ht="18" customHeight="1">
      <c r="A19" s="76">
        <v>1008</v>
      </c>
      <c r="B19" s="77" t="s">
        <v>262</v>
      </c>
      <c r="C19" s="78" t="s">
        <v>89</v>
      </c>
      <c r="D19" s="68">
        <f t="shared" si="0"/>
        <v>268932</v>
      </c>
      <c r="E19" s="69">
        <f t="shared" si="1"/>
        <v>268187</v>
      </c>
      <c r="F19" s="79">
        <v>0</v>
      </c>
      <c r="G19" s="79">
        <v>0</v>
      </c>
      <c r="H19" s="79">
        <v>0</v>
      </c>
      <c r="I19" s="79">
        <f t="shared" si="2"/>
        <v>268932</v>
      </c>
      <c r="J19" s="79">
        <v>0</v>
      </c>
      <c r="K19" s="79">
        <f t="shared" si="3"/>
        <v>268932</v>
      </c>
      <c r="L19" s="80" t="s">
        <v>3</v>
      </c>
      <c r="M19" s="43"/>
      <c r="N19" s="43"/>
      <c r="O19" s="71">
        <v>1015</v>
      </c>
      <c r="P19" s="72" t="s">
        <v>298</v>
      </c>
      <c r="Q19" s="73">
        <v>223246</v>
      </c>
      <c r="R19" s="74">
        <v>222306</v>
      </c>
      <c r="S19" s="75">
        <v>220354</v>
      </c>
      <c r="T19" s="43"/>
      <c r="U19" s="43"/>
      <c r="V19" s="43"/>
      <c r="W19" s="43"/>
      <c r="X19" s="43"/>
      <c r="Y19" s="43"/>
      <c r="Z19" s="43"/>
      <c r="AA19" s="43"/>
      <c r="AB19" s="43"/>
      <c r="AC19" s="43"/>
      <c r="AD19" s="43"/>
      <c r="AE19" s="43"/>
      <c r="AF19" s="43"/>
      <c r="AG19" s="43"/>
      <c r="AH19" s="43"/>
      <c r="AI19" s="43"/>
      <c r="AJ19" s="43"/>
      <c r="AK19" s="43"/>
      <c r="AL19" s="43"/>
      <c r="AM19" s="43"/>
      <c r="AN19" s="43"/>
      <c r="AO19" s="43"/>
      <c r="AP19" s="43"/>
      <c r="AQ19" s="43"/>
      <c r="AR19" s="43"/>
      <c r="AS19" s="43"/>
      <c r="AT19" s="43"/>
      <c r="AU19" s="43"/>
      <c r="AV19" s="43"/>
      <c r="AW19" s="43"/>
      <c r="AX19" s="43"/>
      <c r="AY19" s="43"/>
      <c r="AZ19" s="43"/>
      <c r="BA19" s="43"/>
      <c r="BB19" s="43"/>
      <c r="BC19" s="43"/>
      <c r="BD19" s="43"/>
      <c r="BE19" s="43"/>
      <c r="BF19" s="43"/>
      <c r="BG19" s="43"/>
      <c r="BH19" s="43"/>
      <c r="BI19" s="43"/>
      <c r="BJ19" s="43"/>
      <c r="BK19" s="43"/>
      <c r="BL19" s="43"/>
      <c r="BM19" s="43"/>
      <c r="BN19" s="43"/>
      <c r="BO19" s="43"/>
      <c r="BP19" s="43"/>
      <c r="BQ19" s="43"/>
      <c r="BR19" s="43"/>
      <c r="BS19" s="43"/>
      <c r="BT19" s="43"/>
      <c r="BU19" s="43"/>
      <c r="BV19" s="43"/>
      <c r="BW19" s="43"/>
      <c r="BX19" s="43"/>
      <c r="BY19" s="43"/>
      <c r="BZ19" s="43"/>
      <c r="CA19" s="43"/>
      <c r="CB19" s="43"/>
      <c r="CC19" s="43"/>
      <c r="CD19" s="43"/>
      <c r="CE19" s="43"/>
      <c r="CF19" s="43"/>
      <c r="CG19" s="43"/>
      <c r="CH19" s="43"/>
      <c r="CI19" s="43"/>
      <c r="CJ19" s="43"/>
      <c r="CK19" s="43"/>
      <c r="CL19" s="43"/>
      <c r="CM19" s="43"/>
      <c r="CN19" s="43"/>
      <c r="CO19" s="43"/>
      <c r="CP19" s="43"/>
      <c r="CQ19" s="43"/>
      <c r="CR19" s="43"/>
      <c r="CS19" s="43"/>
      <c r="CT19" s="43"/>
      <c r="CU19" s="43"/>
      <c r="CV19" s="43"/>
      <c r="CW19" s="43"/>
      <c r="CX19" s="43"/>
      <c r="CY19" s="43"/>
      <c r="CZ19" s="43"/>
      <c r="DA19" s="43"/>
      <c r="DB19" s="43"/>
      <c r="DC19" s="43"/>
      <c r="DD19" s="43"/>
      <c r="DE19" s="43"/>
      <c r="DF19" s="43"/>
      <c r="DG19" s="43"/>
      <c r="DH19" s="43"/>
      <c r="DI19" s="43"/>
      <c r="DJ19" s="43"/>
      <c r="DK19" s="43" t="s">
        <v>210</v>
      </c>
      <c r="DL19" s="43"/>
    </row>
    <row r="20" spans="1:116" ht="18" customHeight="1">
      <c r="A20" s="76">
        <v>1018</v>
      </c>
      <c r="B20" s="77" t="s">
        <v>167</v>
      </c>
      <c r="C20" s="78" t="s">
        <v>89</v>
      </c>
      <c r="D20" s="68">
        <f t="shared" si="0"/>
        <v>221306</v>
      </c>
      <c r="E20" s="69">
        <f t="shared" si="1"/>
        <v>221015</v>
      </c>
      <c r="F20" s="79">
        <v>0</v>
      </c>
      <c r="G20" s="79">
        <v>0</v>
      </c>
      <c r="H20" s="79">
        <v>0</v>
      </c>
      <c r="I20" s="79">
        <f t="shared" si="2"/>
        <v>221306</v>
      </c>
      <c r="J20" s="79">
        <v>0</v>
      </c>
      <c r="K20" s="79">
        <f t="shared" si="3"/>
        <v>221306</v>
      </c>
      <c r="L20" s="80" t="s">
        <v>3</v>
      </c>
      <c r="M20" s="43"/>
      <c r="N20" s="43"/>
      <c r="O20" s="71">
        <v>1016</v>
      </c>
      <c r="P20" s="72" t="s">
        <v>299</v>
      </c>
      <c r="Q20" s="73">
        <v>270444</v>
      </c>
      <c r="R20" s="74">
        <v>272448</v>
      </c>
      <c r="S20" s="75">
        <v>261462</v>
      </c>
      <c r="T20" s="43"/>
      <c r="U20" s="43"/>
      <c r="V20" s="43"/>
      <c r="W20" s="43"/>
      <c r="X20" s="43"/>
      <c r="Y20" s="43"/>
      <c r="Z20" s="43"/>
      <c r="AA20" s="43"/>
      <c r="AB20" s="43"/>
      <c r="AC20" s="43"/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3"/>
      <c r="BX20" s="43"/>
      <c r="BY20" s="43"/>
      <c r="BZ20" s="43"/>
      <c r="CA20" s="43"/>
      <c r="CB20" s="43"/>
      <c r="CC20" s="43"/>
      <c r="CD20" s="43"/>
      <c r="CE20" s="43"/>
      <c r="CF20" s="43"/>
      <c r="CG20" s="43"/>
      <c r="CH20" s="43"/>
      <c r="CI20" s="43"/>
      <c r="CJ20" s="43"/>
      <c r="CK20" s="43"/>
      <c r="CL20" s="43"/>
      <c r="CM20" s="43"/>
      <c r="CN20" s="43"/>
      <c r="CO20" s="43"/>
      <c r="CP20" s="43"/>
      <c r="CQ20" s="43"/>
      <c r="CR20" s="43"/>
      <c r="CS20" s="43"/>
      <c r="CT20" s="43"/>
      <c r="CU20" s="43"/>
      <c r="CV20" s="43"/>
      <c r="CW20" s="43"/>
      <c r="CX20" s="43"/>
      <c r="CY20" s="43"/>
      <c r="CZ20" s="43"/>
      <c r="DA20" s="43"/>
      <c r="DB20" s="43"/>
      <c r="DC20" s="43"/>
      <c r="DD20" s="43"/>
      <c r="DE20" s="43"/>
      <c r="DF20" s="43"/>
      <c r="DG20" s="43"/>
      <c r="DH20" s="43"/>
      <c r="DI20" s="43"/>
      <c r="DJ20" s="43"/>
      <c r="DK20" s="43" t="s">
        <v>263</v>
      </c>
      <c r="DL20" s="43"/>
    </row>
    <row r="21" spans="1:116" ht="18" customHeight="1">
      <c r="A21" s="76">
        <v>1038</v>
      </c>
      <c r="B21" s="77" t="s">
        <v>14</v>
      </c>
      <c r="C21" s="78" t="s">
        <v>89</v>
      </c>
      <c r="D21" s="68">
        <f t="shared" si="0"/>
        <v>235843</v>
      </c>
      <c r="E21" s="69">
        <f t="shared" si="1"/>
        <v>235204</v>
      </c>
      <c r="F21" s="79">
        <v>0</v>
      </c>
      <c r="G21" s="79">
        <v>0</v>
      </c>
      <c r="H21" s="79">
        <v>0</v>
      </c>
      <c r="I21" s="79">
        <f t="shared" si="2"/>
        <v>235843</v>
      </c>
      <c r="J21" s="79">
        <v>0</v>
      </c>
      <c r="K21" s="79">
        <f t="shared" si="3"/>
        <v>235843</v>
      </c>
      <c r="L21" s="80" t="s">
        <v>3</v>
      </c>
      <c r="M21" s="43"/>
      <c r="N21" s="43"/>
      <c r="O21" s="71">
        <v>1017</v>
      </c>
      <c r="P21" s="72" t="s">
        <v>300</v>
      </c>
      <c r="Q21" s="73">
        <v>246224</v>
      </c>
      <c r="R21" s="74">
        <v>241932</v>
      </c>
      <c r="S21" s="75">
        <v>240163</v>
      </c>
      <c r="T21" s="43"/>
      <c r="U21" s="43"/>
      <c r="V21" s="43"/>
      <c r="W21" s="43"/>
      <c r="X21" s="43"/>
      <c r="Y21" s="43"/>
      <c r="Z21" s="43"/>
      <c r="AA21" s="43"/>
      <c r="AB21" s="43"/>
      <c r="AC21" s="43"/>
      <c r="AD21" s="43"/>
      <c r="AE21" s="43"/>
      <c r="AF21" s="43"/>
      <c r="AG21" s="43"/>
      <c r="AH21" s="43"/>
      <c r="AI21" s="43"/>
      <c r="AJ21" s="43"/>
      <c r="AK21" s="43"/>
      <c r="AL21" s="43"/>
      <c r="AM21" s="43"/>
      <c r="AN21" s="43"/>
      <c r="AO21" s="43"/>
      <c r="AP21" s="43"/>
      <c r="AQ21" s="43"/>
      <c r="AR21" s="43"/>
      <c r="AS21" s="43"/>
      <c r="AT21" s="43"/>
      <c r="AU21" s="43"/>
      <c r="AV21" s="43"/>
      <c r="AW21" s="43"/>
      <c r="AX21" s="43"/>
      <c r="AY21" s="43"/>
      <c r="AZ21" s="43"/>
      <c r="BA21" s="43"/>
      <c r="BB21" s="43"/>
      <c r="BC21" s="43"/>
      <c r="BD21" s="43"/>
      <c r="BE21" s="43"/>
      <c r="BF21" s="43"/>
      <c r="BG21" s="43"/>
      <c r="BH21" s="4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3"/>
      <c r="BX21" s="43"/>
      <c r="BY21" s="43"/>
      <c r="BZ21" s="43"/>
      <c r="CA21" s="43"/>
      <c r="CB21" s="43"/>
      <c r="CC21" s="43"/>
      <c r="CD21" s="43"/>
      <c r="CE21" s="43"/>
      <c r="CF21" s="43"/>
      <c r="CG21" s="43"/>
      <c r="CH21" s="43"/>
      <c r="CI21" s="43"/>
      <c r="CJ21" s="43"/>
      <c r="CK21" s="43"/>
      <c r="CL21" s="43"/>
      <c r="CM21" s="43"/>
      <c r="CN21" s="43"/>
      <c r="CO21" s="43"/>
      <c r="CP21" s="43"/>
      <c r="CQ21" s="43"/>
      <c r="CR21" s="43"/>
      <c r="CS21" s="43"/>
      <c r="CT21" s="43"/>
      <c r="CU21" s="43"/>
      <c r="CV21" s="43"/>
      <c r="CW21" s="43"/>
      <c r="CX21" s="43"/>
      <c r="CY21" s="43"/>
      <c r="CZ21" s="43"/>
      <c r="DA21" s="43"/>
      <c r="DB21" s="43"/>
      <c r="DC21" s="43"/>
      <c r="DD21" s="43"/>
      <c r="DE21" s="43"/>
      <c r="DF21" s="43"/>
      <c r="DG21" s="43"/>
      <c r="DH21" s="43"/>
      <c r="DI21" s="43"/>
      <c r="DJ21" s="43"/>
      <c r="DK21" s="43" t="s">
        <v>78</v>
      </c>
      <c r="DL21" s="43"/>
    </row>
    <row r="22" spans="1:116" ht="18" customHeight="1">
      <c r="A22" s="76">
        <v>1039</v>
      </c>
      <c r="B22" s="77" t="s">
        <v>22</v>
      </c>
      <c r="C22" s="78" t="s">
        <v>89</v>
      </c>
      <c r="D22" s="68">
        <f t="shared" si="0"/>
        <v>249073</v>
      </c>
      <c r="E22" s="69">
        <f t="shared" si="1"/>
        <v>247897</v>
      </c>
      <c r="F22" s="79">
        <v>0</v>
      </c>
      <c r="G22" s="79">
        <v>0</v>
      </c>
      <c r="H22" s="79">
        <v>0</v>
      </c>
      <c r="I22" s="79">
        <f t="shared" si="2"/>
        <v>249073</v>
      </c>
      <c r="J22" s="79">
        <v>0</v>
      </c>
      <c r="K22" s="79">
        <f t="shared" si="3"/>
        <v>249073</v>
      </c>
      <c r="L22" s="80" t="s">
        <v>3</v>
      </c>
      <c r="M22" s="43"/>
      <c r="N22" s="43"/>
      <c r="O22" s="71">
        <v>1018</v>
      </c>
      <c r="P22" s="72" t="s">
        <v>301</v>
      </c>
      <c r="Q22" s="73">
        <v>221306</v>
      </c>
      <c r="R22" s="74">
        <v>221015</v>
      </c>
      <c r="S22" s="75">
        <v>219579</v>
      </c>
      <c r="T22" s="43"/>
      <c r="U22" s="43"/>
      <c r="V22" s="43"/>
      <c r="W22" s="43"/>
      <c r="X22" s="43"/>
      <c r="Y22" s="43"/>
      <c r="Z22" s="43"/>
      <c r="AA22" s="43"/>
      <c r="AB22" s="43"/>
      <c r="AC22" s="43"/>
      <c r="AD22" s="43"/>
      <c r="AE22" s="43"/>
      <c r="AF22" s="43"/>
      <c r="AG22" s="43"/>
      <c r="AH22" s="43"/>
      <c r="AI22" s="43"/>
      <c r="AJ22" s="43"/>
      <c r="AK22" s="43"/>
      <c r="AL22" s="43"/>
      <c r="AM22" s="43"/>
      <c r="AN22" s="43"/>
      <c r="AO22" s="43"/>
      <c r="AP22" s="43"/>
      <c r="AQ22" s="43"/>
      <c r="AR22" s="43"/>
      <c r="AS22" s="43"/>
      <c r="AT22" s="43"/>
      <c r="AU22" s="43"/>
      <c r="AV22" s="43"/>
      <c r="AW22" s="43"/>
      <c r="AX22" s="43"/>
      <c r="AY22" s="43"/>
      <c r="AZ22" s="43"/>
      <c r="BA22" s="43"/>
      <c r="BB22" s="43"/>
      <c r="BC22" s="43"/>
      <c r="BD22" s="43"/>
      <c r="BE22" s="43"/>
      <c r="BF22" s="43"/>
      <c r="BG22" s="43"/>
      <c r="BH22" s="43"/>
      <c r="BI22" s="43"/>
      <c r="BJ22" s="43"/>
      <c r="BK22" s="43"/>
      <c r="BL22" s="43"/>
      <c r="BM22" s="43"/>
      <c r="BN22" s="43"/>
      <c r="BO22" s="43"/>
      <c r="BP22" s="43"/>
      <c r="BQ22" s="43"/>
      <c r="BR22" s="43"/>
      <c r="BS22" s="43"/>
      <c r="BT22" s="43"/>
      <c r="BU22" s="43"/>
      <c r="BV22" s="43"/>
      <c r="BW22" s="43"/>
      <c r="BX22" s="43"/>
      <c r="BY22" s="43"/>
      <c r="BZ22" s="43"/>
      <c r="CA22" s="43"/>
      <c r="CB22" s="43"/>
      <c r="CC22" s="43"/>
      <c r="CD22" s="43"/>
      <c r="CE22" s="43"/>
      <c r="CF22" s="43"/>
      <c r="CG22" s="43"/>
      <c r="CH22" s="43"/>
      <c r="CI22" s="43"/>
      <c r="CJ22" s="43"/>
      <c r="CK22" s="43"/>
      <c r="CL22" s="43"/>
      <c r="CM22" s="43"/>
      <c r="CN22" s="43"/>
      <c r="CO22" s="43"/>
      <c r="CP22" s="43"/>
      <c r="CQ22" s="43"/>
      <c r="CR22" s="43"/>
      <c r="CS22" s="43"/>
      <c r="CT22" s="43"/>
      <c r="CU22" s="43"/>
      <c r="CV22" s="43"/>
      <c r="CW22" s="43"/>
      <c r="CX22" s="43"/>
      <c r="CY22" s="43"/>
      <c r="CZ22" s="43"/>
      <c r="DA22" s="43"/>
      <c r="DB22" s="43"/>
      <c r="DC22" s="43"/>
      <c r="DD22" s="43"/>
      <c r="DE22" s="43"/>
      <c r="DF22" s="43"/>
      <c r="DG22" s="43"/>
      <c r="DH22" s="43"/>
      <c r="DI22" s="43"/>
      <c r="DJ22" s="43"/>
      <c r="DK22" s="43" t="s">
        <v>153</v>
      </c>
      <c r="DL22" s="43"/>
    </row>
    <row r="23" spans="1:116" ht="18" customHeight="1">
      <c r="A23" s="76">
        <v>1040</v>
      </c>
      <c r="B23" s="77" t="s">
        <v>408</v>
      </c>
      <c r="C23" s="78" t="s">
        <v>89</v>
      </c>
      <c r="D23" s="68">
        <f t="shared" si="0"/>
        <v>260673</v>
      </c>
      <c r="E23" s="69">
        <f t="shared" si="1"/>
        <v>262580</v>
      </c>
      <c r="F23" s="79">
        <v>0</v>
      </c>
      <c r="G23" s="79">
        <v>0</v>
      </c>
      <c r="H23" s="79">
        <v>0</v>
      </c>
      <c r="I23" s="79">
        <f t="shared" si="2"/>
        <v>260673</v>
      </c>
      <c r="J23" s="79">
        <v>0</v>
      </c>
      <c r="K23" s="79">
        <f t="shared" ref="K23" si="4">IF(J23=0,I23,TRUNC(J23/100*I23,0))</f>
        <v>260673</v>
      </c>
      <c r="L23" s="80" t="s">
        <v>3</v>
      </c>
      <c r="M23" s="43"/>
      <c r="N23" s="43"/>
      <c r="O23" s="71">
        <v>1019</v>
      </c>
      <c r="P23" s="72" t="s">
        <v>302</v>
      </c>
      <c r="Q23" s="73">
        <v>274873</v>
      </c>
      <c r="R23" s="74">
        <v>273308</v>
      </c>
      <c r="S23" s="75">
        <v>270747</v>
      </c>
      <c r="T23" s="43"/>
      <c r="U23" s="43"/>
      <c r="V23" s="43"/>
      <c r="W23" s="43"/>
      <c r="X23" s="43"/>
      <c r="Y23" s="43"/>
      <c r="Z23" s="43"/>
      <c r="AA23" s="43"/>
      <c r="AB23" s="43"/>
      <c r="AC23" s="43"/>
      <c r="AD23" s="43"/>
      <c r="AE23" s="43"/>
      <c r="AF23" s="43"/>
      <c r="AG23" s="43"/>
      <c r="AH23" s="43"/>
      <c r="AI23" s="43"/>
      <c r="AJ23" s="43"/>
      <c r="AK23" s="43"/>
      <c r="AL23" s="43"/>
      <c r="AM23" s="43"/>
      <c r="AN23" s="43"/>
      <c r="AO23" s="43"/>
      <c r="AP23" s="43"/>
      <c r="AQ23" s="43"/>
      <c r="AR23" s="43"/>
      <c r="AS23" s="43"/>
      <c r="AT23" s="43"/>
      <c r="AU23" s="43"/>
      <c r="AV23" s="43"/>
      <c r="AW23" s="43"/>
      <c r="AX23" s="43"/>
      <c r="AY23" s="43"/>
      <c r="AZ23" s="43"/>
      <c r="BA23" s="43"/>
      <c r="BB23" s="43"/>
      <c r="BC23" s="43"/>
      <c r="BD23" s="43"/>
      <c r="BE23" s="43"/>
      <c r="BF23" s="43"/>
      <c r="BG23" s="43"/>
      <c r="BH23" s="43"/>
      <c r="BI23" s="43"/>
      <c r="BJ23" s="43"/>
      <c r="BK23" s="43"/>
      <c r="BL23" s="43"/>
      <c r="BM23" s="43"/>
      <c r="BN23" s="43"/>
      <c r="BO23" s="43"/>
      <c r="BP23" s="43"/>
      <c r="BQ23" s="43"/>
      <c r="BR23" s="43"/>
      <c r="BS23" s="43"/>
      <c r="BT23" s="43"/>
      <c r="BU23" s="43"/>
      <c r="BV23" s="43"/>
      <c r="BW23" s="43"/>
      <c r="BX23" s="43"/>
      <c r="BY23" s="43"/>
      <c r="BZ23" s="43"/>
      <c r="CA23" s="43"/>
      <c r="CB23" s="43"/>
      <c r="CC23" s="43"/>
      <c r="CD23" s="43"/>
      <c r="CE23" s="43"/>
      <c r="CF23" s="43"/>
      <c r="CG23" s="43"/>
      <c r="CH23" s="43"/>
      <c r="CI23" s="43"/>
      <c r="CJ23" s="43"/>
      <c r="CK23" s="43"/>
      <c r="CL23" s="43"/>
      <c r="CM23" s="43"/>
      <c r="CN23" s="43"/>
      <c r="CO23" s="43"/>
      <c r="CP23" s="43"/>
      <c r="CQ23" s="43"/>
      <c r="CR23" s="43"/>
      <c r="CS23" s="43"/>
      <c r="CT23" s="43"/>
      <c r="CU23" s="43"/>
      <c r="CV23" s="43"/>
      <c r="CW23" s="43"/>
      <c r="CX23" s="43"/>
      <c r="CY23" s="43"/>
      <c r="CZ23" s="43"/>
      <c r="DA23" s="43"/>
      <c r="DB23" s="43"/>
      <c r="DC23" s="43"/>
      <c r="DD23" s="43"/>
      <c r="DE23" s="43"/>
      <c r="DF23" s="43"/>
      <c r="DG23" s="43"/>
      <c r="DH23" s="43"/>
      <c r="DI23" s="43"/>
      <c r="DJ23" s="43"/>
      <c r="DK23" s="43" t="s">
        <v>153</v>
      </c>
      <c r="DL23" s="43"/>
    </row>
    <row r="24" spans="1:116" ht="18" customHeight="1">
      <c r="A24" s="76">
        <v>1027</v>
      </c>
      <c r="B24" s="77" t="s">
        <v>239</v>
      </c>
      <c r="C24" s="78" t="s">
        <v>89</v>
      </c>
      <c r="D24" s="68">
        <f t="shared" si="0"/>
        <v>279102</v>
      </c>
      <c r="E24" s="69">
        <f t="shared" si="1"/>
        <v>277276</v>
      </c>
      <c r="F24" s="79">
        <v>0</v>
      </c>
      <c r="G24" s="79">
        <v>0</v>
      </c>
      <c r="H24" s="79">
        <v>0</v>
      </c>
      <c r="I24" s="79">
        <f t="shared" si="2"/>
        <v>279102</v>
      </c>
      <c r="J24" s="79">
        <v>0</v>
      </c>
      <c r="K24" s="79">
        <f t="shared" si="3"/>
        <v>279102</v>
      </c>
      <c r="L24" s="80" t="s">
        <v>3</v>
      </c>
      <c r="M24" s="43"/>
      <c r="N24" s="43"/>
      <c r="O24" s="71">
        <v>1020</v>
      </c>
      <c r="P24" s="72" t="s">
        <v>303</v>
      </c>
      <c r="Q24" s="73">
        <v>391240</v>
      </c>
      <c r="R24" s="74">
        <v>387342</v>
      </c>
      <c r="S24" s="75">
        <v>392061</v>
      </c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 t="s">
        <v>97</v>
      </c>
      <c r="DL24" s="43"/>
    </row>
    <row r="25" spans="1:116" ht="18" customHeight="1">
      <c r="A25" s="76">
        <v>1009</v>
      </c>
      <c r="B25" s="77" t="s">
        <v>164</v>
      </c>
      <c r="C25" s="78" t="s">
        <v>89</v>
      </c>
      <c r="D25" s="68">
        <f t="shared" si="0"/>
        <v>243870</v>
      </c>
      <c r="E25" s="69">
        <f t="shared" si="1"/>
        <v>239808</v>
      </c>
      <c r="F25" s="79">
        <v>0</v>
      </c>
      <c r="G25" s="79">
        <v>0</v>
      </c>
      <c r="H25" s="79">
        <v>0</v>
      </c>
      <c r="I25" s="79">
        <f t="shared" si="2"/>
        <v>243870</v>
      </c>
      <c r="J25" s="79">
        <v>0</v>
      </c>
      <c r="K25" s="79">
        <f t="shared" si="3"/>
        <v>243870</v>
      </c>
      <c r="L25" s="80" t="s">
        <v>3</v>
      </c>
      <c r="M25" s="43"/>
      <c r="N25" s="43"/>
      <c r="O25" s="71">
        <v>1021</v>
      </c>
      <c r="P25" s="72" t="s">
        <v>304</v>
      </c>
      <c r="Q25" s="73">
        <v>273229</v>
      </c>
      <c r="R25" s="74">
        <v>270807</v>
      </c>
      <c r="S25" s="75">
        <v>275141</v>
      </c>
      <c r="T25" s="43"/>
      <c r="U25" s="43"/>
      <c r="V25" s="43"/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43"/>
      <c r="AH25" s="43"/>
      <c r="AI25" s="43"/>
      <c r="AJ25" s="43"/>
      <c r="AK25" s="43"/>
      <c r="AL25" s="43"/>
      <c r="AM25" s="43"/>
      <c r="AN25" s="43"/>
      <c r="AO25" s="43"/>
      <c r="AP25" s="43"/>
      <c r="AQ25" s="43"/>
      <c r="AR25" s="43"/>
      <c r="AS25" s="43"/>
      <c r="AT25" s="43"/>
      <c r="AU25" s="43"/>
      <c r="AV25" s="43"/>
      <c r="AW25" s="43"/>
      <c r="AX25" s="43"/>
      <c r="AY25" s="43"/>
      <c r="AZ25" s="43"/>
      <c r="BA25" s="43"/>
      <c r="BB25" s="43"/>
      <c r="BC25" s="43"/>
      <c r="BD25" s="43"/>
      <c r="BE25" s="43"/>
      <c r="BF25" s="43"/>
      <c r="BG25" s="43"/>
      <c r="BH25" s="43"/>
      <c r="BI25" s="43"/>
      <c r="BJ25" s="43"/>
      <c r="BK25" s="43"/>
      <c r="BL25" s="43"/>
      <c r="BM25" s="43"/>
      <c r="BN25" s="43"/>
      <c r="BO25" s="43"/>
      <c r="BP25" s="43"/>
      <c r="BQ25" s="43"/>
      <c r="BR25" s="43"/>
      <c r="BS25" s="43"/>
      <c r="BT25" s="43"/>
      <c r="BU25" s="43"/>
      <c r="BV25" s="43"/>
      <c r="BW25" s="43"/>
      <c r="BX25" s="43"/>
      <c r="BY25" s="43"/>
      <c r="BZ25" s="43"/>
      <c r="CA25" s="43"/>
      <c r="CB25" s="43"/>
      <c r="CC25" s="43"/>
      <c r="CD25" s="43"/>
      <c r="CE25" s="43"/>
      <c r="CF25" s="43"/>
      <c r="CG25" s="43"/>
      <c r="CH25" s="43"/>
      <c r="CI25" s="43"/>
      <c r="CJ25" s="43"/>
      <c r="CK25" s="43"/>
      <c r="CL25" s="43"/>
      <c r="CM25" s="43"/>
      <c r="CN25" s="43"/>
      <c r="CO25" s="43"/>
      <c r="CP25" s="43"/>
      <c r="CQ25" s="43"/>
      <c r="CR25" s="43"/>
      <c r="CS25" s="43"/>
      <c r="CT25" s="43"/>
      <c r="CU25" s="43"/>
      <c r="CV25" s="43"/>
      <c r="CW25" s="43"/>
      <c r="CX25" s="43"/>
      <c r="CY25" s="43"/>
      <c r="CZ25" s="43"/>
      <c r="DA25" s="43"/>
      <c r="DB25" s="43"/>
      <c r="DC25" s="43"/>
      <c r="DD25" s="43"/>
      <c r="DE25" s="43"/>
      <c r="DF25" s="43"/>
      <c r="DG25" s="43"/>
      <c r="DH25" s="43"/>
      <c r="DI25" s="43"/>
      <c r="DJ25" s="43"/>
      <c r="DK25" s="43" t="s">
        <v>127</v>
      </c>
      <c r="DL25" s="43"/>
    </row>
    <row r="26" spans="1:116" ht="18" customHeight="1">
      <c r="A26" s="76">
        <v>1021</v>
      </c>
      <c r="B26" s="77" t="s">
        <v>87</v>
      </c>
      <c r="C26" s="78" t="s">
        <v>89</v>
      </c>
      <c r="D26" s="68">
        <f t="shared" si="0"/>
        <v>273229</v>
      </c>
      <c r="E26" s="69">
        <f t="shared" si="1"/>
        <v>270807</v>
      </c>
      <c r="F26" s="79">
        <v>0</v>
      </c>
      <c r="G26" s="79">
        <v>0</v>
      </c>
      <c r="H26" s="79">
        <v>0</v>
      </c>
      <c r="I26" s="79">
        <f t="shared" si="2"/>
        <v>273229</v>
      </c>
      <c r="J26" s="79">
        <v>0</v>
      </c>
      <c r="K26" s="79">
        <f t="shared" si="3"/>
        <v>273229</v>
      </c>
      <c r="L26" s="80" t="s">
        <v>3</v>
      </c>
      <c r="M26" s="43"/>
      <c r="N26" s="43"/>
      <c r="O26" s="71">
        <v>1022</v>
      </c>
      <c r="P26" s="72" t="s">
        <v>305</v>
      </c>
      <c r="Q26" s="73">
        <v>254875</v>
      </c>
      <c r="R26" s="74">
        <v>250903</v>
      </c>
      <c r="S26" s="75">
        <v>247938</v>
      </c>
      <c r="T26" s="43"/>
      <c r="U26" s="43"/>
      <c r="V26" s="43"/>
      <c r="W26" s="43"/>
      <c r="X26" s="43"/>
      <c r="Y26" s="43"/>
      <c r="Z26" s="43"/>
      <c r="AA26" s="43"/>
      <c r="AB26" s="43"/>
      <c r="AC26" s="43"/>
      <c r="AD26" s="43"/>
      <c r="AE26" s="43"/>
      <c r="AF26" s="43"/>
      <c r="AG26" s="43"/>
      <c r="AH26" s="43"/>
      <c r="AI26" s="43"/>
      <c r="AJ26" s="43"/>
      <c r="AK26" s="43"/>
      <c r="AL26" s="43"/>
      <c r="AM26" s="43"/>
      <c r="AN26" s="43"/>
      <c r="AO26" s="43"/>
      <c r="AP26" s="43"/>
      <c r="AQ26" s="43"/>
      <c r="AR26" s="43"/>
      <c r="AS26" s="43"/>
      <c r="AT26" s="43"/>
      <c r="AU26" s="43"/>
      <c r="AV26" s="43"/>
      <c r="AW26" s="43"/>
      <c r="AX26" s="43"/>
      <c r="AY26" s="43"/>
      <c r="AZ26" s="43"/>
      <c r="BA26" s="43"/>
      <c r="BB26" s="43"/>
      <c r="BC26" s="43"/>
      <c r="BD26" s="43"/>
      <c r="BE26" s="43"/>
      <c r="BF26" s="43"/>
      <c r="BG26" s="43"/>
      <c r="BH26" s="43"/>
      <c r="BI26" s="43"/>
      <c r="BJ26" s="43"/>
      <c r="BK26" s="43"/>
      <c r="BL26" s="43"/>
      <c r="BM26" s="43"/>
      <c r="BN26" s="43"/>
      <c r="BO26" s="43"/>
      <c r="BP26" s="43"/>
      <c r="BQ26" s="43"/>
      <c r="BR26" s="43"/>
      <c r="BS26" s="43"/>
      <c r="BT26" s="43"/>
      <c r="BU26" s="43"/>
      <c r="BV26" s="43"/>
      <c r="BW26" s="43"/>
      <c r="BX26" s="43"/>
      <c r="BY26" s="43"/>
      <c r="BZ26" s="43"/>
      <c r="CA26" s="43"/>
      <c r="CB26" s="43"/>
      <c r="CC26" s="43"/>
      <c r="CD26" s="43"/>
      <c r="CE26" s="43"/>
      <c r="CF26" s="43"/>
      <c r="CG26" s="43"/>
      <c r="CH26" s="43"/>
      <c r="CI26" s="43"/>
      <c r="CJ26" s="43"/>
      <c r="CK26" s="43"/>
      <c r="CL26" s="43"/>
      <c r="CM26" s="43"/>
      <c r="CN26" s="43"/>
      <c r="CO26" s="43"/>
      <c r="CP26" s="43"/>
      <c r="CQ26" s="43"/>
      <c r="CR26" s="43"/>
      <c r="CS26" s="43"/>
      <c r="CT26" s="43"/>
      <c r="CU26" s="43"/>
      <c r="CV26" s="43"/>
      <c r="CW26" s="43"/>
      <c r="CX26" s="43"/>
      <c r="CY26" s="43"/>
      <c r="CZ26" s="43"/>
      <c r="DA26" s="43"/>
      <c r="DB26" s="43"/>
      <c r="DC26" s="43"/>
      <c r="DD26" s="43"/>
      <c r="DE26" s="43"/>
      <c r="DF26" s="43"/>
      <c r="DG26" s="43"/>
      <c r="DH26" s="43"/>
      <c r="DI26" s="43"/>
      <c r="DJ26" s="43"/>
      <c r="DK26" s="43" t="s">
        <v>241</v>
      </c>
      <c r="DL26" s="43"/>
    </row>
    <row r="27" spans="1:116" ht="18" customHeight="1">
      <c r="A27" s="76">
        <v>49</v>
      </c>
      <c r="B27" s="77" t="s">
        <v>397</v>
      </c>
      <c r="C27" s="78" t="s">
        <v>89</v>
      </c>
      <c r="D27" s="68">
        <f t="shared" si="0"/>
        <v>0</v>
      </c>
      <c r="E27" s="69">
        <f t="shared" si="1"/>
        <v>120717</v>
      </c>
      <c r="F27" s="79">
        <v>0</v>
      </c>
      <c r="G27" s="79">
        <v>0</v>
      </c>
      <c r="H27" s="79">
        <v>0</v>
      </c>
      <c r="I27" s="79">
        <f t="shared" si="2"/>
        <v>0</v>
      </c>
      <c r="J27" s="79">
        <v>0</v>
      </c>
      <c r="K27" s="79">
        <f t="shared" si="3"/>
        <v>0</v>
      </c>
      <c r="L27" s="81" t="s">
        <v>115</v>
      </c>
      <c r="M27" s="43"/>
      <c r="N27" s="43"/>
      <c r="O27" s="71">
        <v>1023</v>
      </c>
      <c r="P27" s="72" t="s">
        <v>306</v>
      </c>
      <c r="Q27" s="73">
        <v>282990</v>
      </c>
      <c r="R27" s="74">
        <v>277642</v>
      </c>
      <c r="S27" s="75">
        <v>283068</v>
      </c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43"/>
      <c r="AH27" s="43"/>
      <c r="AI27" s="43"/>
      <c r="AJ27" s="43"/>
      <c r="AK27" s="43"/>
      <c r="AL27" s="43"/>
      <c r="AM27" s="43"/>
      <c r="AN27" s="43"/>
      <c r="AO27" s="43"/>
      <c r="AP27" s="43"/>
      <c r="AQ27" s="43"/>
      <c r="AR27" s="43"/>
      <c r="AS27" s="43"/>
      <c r="AT27" s="43"/>
      <c r="AU27" s="43"/>
      <c r="AV27" s="43"/>
      <c r="AW27" s="43"/>
      <c r="AX27" s="43"/>
      <c r="AY27" s="43"/>
      <c r="AZ27" s="43"/>
      <c r="BA27" s="43"/>
      <c r="BB27" s="43"/>
      <c r="BC27" s="43"/>
      <c r="BD27" s="43"/>
      <c r="BE27" s="43"/>
      <c r="BF27" s="43"/>
      <c r="BG27" s="43"/>
      <c r="BH27" s="43"/>
      <c r="BI27" s="43"/>
      <c r="BJ27" s="43"/>
      <c r="BK27" s="43"/>
      <c r="BL27" s="43"/>
      <c r="BM27" s="43"/>
      <c r="BN27" s="43"/>
      <c r="BO27" s="43"/>
      <c r="BP27" s="43"/>
      <c r="BQ27" s="43"/>
      <c r="BR27" s="43"/>
      <c r="BS27" s="43"/>
      <c r="BT27" s="43"/>
      <c r="BU27" s="43"/>
      <c r="BV27" s="43"/>
      <c r="BW27" s="43"/>
      <c r="BX27" s="43"/>
      <c r="BY27" s="43"/>
      <c r="BZ27" s="43"/>
      <c r="CA27" s="43"/>
      <c r="CB27" s="43"/>
      <c r="CC27" s="43"/>
      <c r="CD27" s="43"/>
      <c r="CE27" s="43"/>
      <c r="CF27" s="43"/>
      <c r="CG27" s="43"/>
      <c r="CH27" s="43"/>
      <c r="CI27" s="43"/>
      <c r="CJ27" s="43"/>
      <c r="CK27" s="43"/>
      <c r="CL27" s="43"/>
      <c r="CM27" s="43"/>
      <c r="CN27" s="43"/>
      <c r="CO27" s="43"/>
      <c r="CP27" s="43"/>
      <c r="CQ27" s="43"/>
      <c r="CR27" s="43"/>
      <c r="CS27" s="43"/>
      <c r="CT27" s="43"/>
      <c r="CU27" s="43"/>
      <c r="CV27" s="43"/>
      <c r="CW27" s="43"/>
      <c r="CX27" s="43"/>
      <c r="CY27" s="43"/>
      <c r="CZ27" s="43"/>
      <c r="DA27" s="43"/>
      <c r="DB27" s="43"/>
      <c r="DC27" s="43"/>
      <c r="DD27" s="43"/>
      <c r="DE27" s="43"/>
      <c r="DF27" s="43"/>
      <c r="DG27" s="43"/>
      <c r="DH27" s="43"/>
      <c r="DI27" s="43"/>
      <c r="DJ27" s="43"/>
      <c r="DK27" s="43" t="s">
        <v>249</v>
      </c>
      <c r="DL27" s="43"/>
    </row>
    <row r="28" spans="1:116" ht="18" customHeight="1">
      <c r="A28" s="76">
        <v>31</v>
      </c>
      <c r="B28" s="77" t="s">
        <v>399</v>
      </c>
      <c r="C28" s="78" t="s">
        <v>89</v>
      </c>
      <c r="D28" s="68">
        <f t="shared" si="0"/>
        <v>0</v>
      </c>
      <c r="E28" s="69">
        <f t="shared" si="1"/>
        <v>295138</v>
      </c>
      <c r="F28" s="79">
        <v>0</v>
      </c>
      <c r="G28" s="79">
        <v>0</v>
      </c>
      <c r="H28" s="79">
        <v>0</v>
      </c>
      <c r="I28" s="79">
        <f t="shared" si="2"/>
        <v>0</v>
      </c>
      <c r="J28" s="79">
        <v>0</v>
      </c>
      <c r="K28" s="79">
        <f t="shared" si="3"/>
        <v>0</v>
      </c>
      <c r="L28" s="81" t="s">
        <v>398</v>
      </c>
      <c r="M28" s="43"/>
      <c r="N28" s="43"/>
      <c r="O28" s="71">
        <v>1024</v>
      </c>
      <c r="P28" s="72" t="s">
        <v>307</v>
      </c>
      <c r="Q28" s="73">
        <v>248547</v>
      </c>
      <c r="R28" s="74">
        <v>247188</v>
      </c>
      <c r="S28" s="75">
        <v>250287</v>
      </c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  <c r="BW28" s="43"/>
      <c r="BX28" s="43"/>
      <c r="BY28" s="43"/>
      <c r="BZ28" s="43"/>
      <c r="CA28" s="43"/>
      <c r="CB28" s="43"/>
      <c r="CC28" s="43"/>
      <c r="CD28" s="43"/>
      <c r="CE28" s="43"/>
      <c r="CF28" s="43"/>
      <c r="CG28" s="43"/>
      <c r="CH28" s="43"/>
      <c r="CI28" s="43"/>
      <c r="CJ28" s="43"/>
      <c r="CK28" s="43"/>
      <c r="CL28" s="43"/>
      <c r="CM28" s="43"/>
      <c r="CN28" s="43"/>
      <c r="CO28" s="43"/>
      <c r="CP28" s="43"/>
      <c r="CQ28" s="43"/>
      <c r="CR28" s="43"/>
      <c r="CS28" s="43"/>
      <c r="CT28" s="43"/>
      <c r="CU28" s="43"/>
      <c r="CV28" s="43"/>
      <c r="CW28" s="43"/>
      <c r="CX28" s="43"/>
      <c r="CY28" s="43"/>
      <c r="CZ28" s="43"/>
      <c r="DA28" s="43"/>
      <c r="DB28" s="43"/>
      <c r="DC28" s="43"/>
      <c r="DD28" s="43"/>
      <c r="DE28" s="43"/>
      <c r="DF28" s="43"/>
      <c r="DG28" s="43"/>
      <c r="DH28" s="43"/>
      <c r="DI28" s="43"/>
      <c r="DJ28" s="43"/>
      <c r="DK28" s="43" t="s">
        <v>175</v>
      </c>
      <c r="DL28" s="43"/>
    </row>
    <row r="29" spans="1:116" ht="18" customHeight="1">
      <c r="A29" s="76">
        <v>32</v>
      </c>
      <c r="B29" s="77" t="s">
        <v>400</v>
      </c>
      <c r="C29" s="78" t="s">
        <v>89</v>
      </c>
      <c r="D29" s="68">
        <f t="shared" si="0"/>
        <v>0</v>
      </c>
      <c r="E29" s="69">
        <f t="shared" si="1"/>
        <v>235459</v>
      </c>
      <c r="F29" s="79">
        <v>0</v>
      </c>
      <c r="G29" s="79">
        <v>0</v>
      </c>
      <c r="H29" s="79">
        <v>0</v>
      </c>
      <c r="I29" s="79">
        <f t="shared" si="2"/>
        <v>0</v>
      </c>
      <c r="J29" s="79">
        <v>0</v>
      </c>
      <c r="K29" s="79">
        <f t="shared" si="3"/>
        <v>0</v>
      </c>
      <c r="L29" s="81" t="s">
        <v>398</v>
      </c>
      <c r="M29" s="43"/>
      <c r="N29" s="43"/>
      <c r="O29" s="71">
        <v>1025</v>
      </c>
      <c r="P29" s="72" t="s">
        <v>308</v>
      </c>
      <c r="Q29" s="73">
        <v>258602</v>
      </c>
      <c r="R29" s="74">
        <v>253539</v>
      </c>
      <c r="S29" s="75">
        <v>250389</v>
      </c>
      <c r="T29" s="43"/>
      <c r="U29" s="43"/>
      <c r="V29" s="43"/>
      <c r="W29" s="43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  <c r="BW29" s="43"/>
      <c r="BX29" s="43"/>
      <c r="BY29" s="43"/>
      <c r="BZ29" s="43"/>
      <c r="CA29" s="43"/>
      <c r="CB29" s="43"/>
      <c r="CC29" s="43"/>
      <c r="CD29" s="43"/>
      <c r="CE29" s="43"/>
      <c r="CF29" s="43"/>
      <c r="CG29" s="43"/>
      <c r="CH29" s="43"/>
      <c r="CI29" s="43"/>
      <c r="CJ29" s="43"/>
      <c r="CK29" s="43"/>
      <c r="CL29" s="43"/>
      <c r="CM29" s="43"/>
      <c r="CN29" s="43"/>
      <c r="CO29" s="43"/>
      <c r="CP29" s="43"/>
      <c r="CQ29" s="43"/>
      <c r="CR29" s="43"/>
      <c r="CS29" s="43"/>
      <c r="CT29" s="43"/>
      <c r="CU29" s="43"/>
      <c r="CV29" s="43"/>
      <c r="CW29" s="43"/>
      <c r="CX29" s="43"/>
      <c r="CY29" s="43"/>
      <c r="CZ29" s="43"/>
      <c r="DA29" s="43"/>
      <c r="DB29" s="43"/>
      <c r="DC29" s="43"/>
      <c r="DD29" s="43"/>
      <c r="DE29" s="43"/>
      <c r="DF29" s="43"/>
      <c r="DG29" s="43"/>
      <c r="DH29" s="43"/>
      <c r="DI29" s="43"/>
      <c r="DJ29" s="43"/>
      <c r="DK29" s="43" t="s">
        <v>231</v>
      </c>
      <c r="DL29" s="43"/>
    </row>
    <row r="30" spans="1:116" ht="18" customHeight="1">
      <c r="A30" s="76">
        <v>5007</v>
      </c>
      <c r="B30" s="77" t="s">
        <v>261</v>
      </c>
      <c r="C30" s="78" t="s">
        <v>89</v>
      </c>
      <c r="D30" s="68">
        <f t="shared" si="0"/>
        <v>212439</v>
      </c>
      <c r="E30" s="69">
        <f t="shared" si="1"/>
        <v>209131</v>
      </c>
      <c r="F30" s="79">
        <v>0</v>
      </c>
      <c r="G30" s="79">
        <v>0</v>
      </c>
      <c r="H30" s="79">
        <v>0</v>
      </c>
      <c r="I30" s="79">
        <f t="shared" si="2"/>
        <v>212439</v>
      </c>
      <c r="J30" s="79">
        <v>0</v>
      </c>
      <c r="K30" s="79">
        <f t="shared" si="3"/>
        <v>212439</v>
      </c>
      <c r="L30" s="80" t="s">
        <v>3</v>
      </c>
      <c r="M30" s="43"/>
      <c r="N30" s="43"/>
      <c r="O30" s="71">
        <v>1026</v>
      </c>
      <c r="P30" s="72" t="s">
        <v>309</v>
      </c>
      <c r="Q30" s="73">
        <v>233163</v>
      </c>
      <c r="R30" s="74">
        <v>228286</v>
      </c>
      <c r="S30" s="75">
        <v>226204</v>
      </c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T30" s="43"/>
      <c r="AU30" s="43"/>
      <c r="AV30" s="43"/>
      <c r="AW30" s="43"/>
      <c r="AX30" s="43"/>
      <c r="AY30" s="43"/>
      <c r="AZ30" s="43"/>
      <c r="BA30" s="43"/>
      <c r="BB30" s="43"/>
      <c r="BC30" s="43"/>
      <c r="BD30" s="43"/>
      <c r="BE30" s="43"/>
      <c r="BF30" s="43"/>
      <c r="BG30" s="43"/>
      <c r="BH30" s="43"/>
      <c r="BI30" s="43"/>
      <c r="BJ30" s="43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  <c r="CQ30" s="43"/>
      <c r="CR30" s="43"/>
      <c r="CS30" s="43"/>
      <c r="CT30" s="43"/>
      <c r="CU30" s="43"/>
      <c r="CV30" s="43"/>
      <c r="CW30" s="43"/>
      <c r="CX30" s="43"/>
      <c r="CY30" s="43"/>
      <c r="CZ30" s="43"/>
      <c r="DA30" s="43"/>
      <c r="DB30" s="43"/>
      <c r="DC30" s="43"/>
      <c r="DD30" s="43"/>
      <c r="DE30" s="43"/>
      <c r="DF30" s="43"/>
      <c r="DG30" s="43"/>
      <c r="DH30" s="43"/>
      <c r="DI30" s="43"/>
      <c r="DJ30" s="43"/>
      <c r="DK30" s="43" t="s">
        <v>49</v>
      </c>
      <c r="DL30" s="43"/>
    </row>
    <row r="31" spans="1:116" ht="18" customHeight="1">
      <c r="A31" s="76">
        <v>1033</v>
      </c>
      <c r="B31" s="77" t="s">
        <v>57</v>
      </c>
      <c r="C31" s="78" t="s">
        <v>1220</v>
      </c>
      <c r="D31" s="68">
        <f t="shared" si="0"/>
        <v>270694</v>
      </c>
      <c r="E31" s="69">
        <f t="shared" si="1"/>
        <v>268908</v>
      </c>
      <c r="F31" s="79">
        <v>0</v>
      </c>
      <c r="G31" s="79">
        <v>0</v>
      </c>
      <c r="H31" s="79">
        <v>0</v>
      </c>
      <c r="I31" s="79">
        <f t="shared" si="2"/>
        <v>270694</v>
      </c>
      <c r="J31" s="79">
        <v>0</v>
      </c>
      <c r="K31" s="79">
        <f t="shared" si="3"/>
        <v>270694</v>
      </c>
      <c r="L31" s="82" t="s">
        <v>3</v>
      </c>
      <c r="M31" s="43"/>
      <c r="N31" s="43"/>
      <c r="O31" s="71">
        <v>1027</v>
      </c>
      <c r="P31" s="72" t="s">
        <v>310</v>
      </c>
      <c r="Q31" s="73">
        <v>279102</v>
      </c>
      <c r="R31" s="74">
        <v>277276</v>
      </c>
      <c r="S31" s="75">
        <v>278998</v>
      </c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3"/>
      <c r="AR31" s="43"/>
      <c r="AS31" s="43"/>
      <c r="AT31" s="43"/>
      <c r="AU31" s="43"/>
      <c r="AV31" s="43"/>
      <c r="AW31" s="43"/>
      <c r="AX31" s="43"/>
      <c r="AY31" s="43"/>
      <c r="AZ31" s="43"/>
      <c r="BA31" s="43"/>
      <c r="BB31" s="43"/>
      <c r="BC31" s="43"/>
      <c r="BD31" s="43"/>
      <c r="BE31" s="43"/>
      <c r="BF31" s="43"/>
      <c r="BG31" s="43"/>
      <c r="BH31" s="43"/>
      <c r="BI31" s="43"/>
      <c r="BJ31" s="43"/>
      <c r="BK31" s="43"/>
      <c r="BL31" s="43"/>
      <c r="BM31" s="43"/>
      <c r="BN31" s="43"/>
      <c r="BO31" s="43"/>
      <c r="BP31" s="43"/>
      <c r="BQ31" s="43"/>
      <c r="BR31" s="43"/>
      <c r="BS31" s="43"/>
      <c r="BT31" s="43"/>
      <c r="BU31" s="43"/>
      <c r="BV31" s="43"/>
      <c r="BW31" s="43"/>
      <c r="BX31" s="43"/>
      <c r="BY31" s="43"/>
      <c r="BZ31" s="43"/>
      <c r="CA31" s="43"/>
      <c r="CB31" s="43"/>
      <c r="CC31" s="43"/>
      <c r="CD31" s="43"/>
      <c r="CE31" s="43"/>
      <c r="CF31" s="43"/>
      <c r="CG31" s="43"/>
      <c r="CH31" s="43"/>
      <c r="CI31" s="43"/>
      <c r="CJ31" s="43"/>
      <c r="CK31" s="43"/>
      <c r="CL31" s="43"/>
      <c r="CM31" s="43"/>
      <c r="CN31" s="43"/>
      <c r="CO31" s="43"/>
      <c r="CP31" s="43"/>
      <c r="CQ31" s="43"/>
      <c r="CR31" s="43"/>
      <c r="CS31" s="43"/>
      <c r="CT31" s="43"/>
      <c r="CU31" s="43"/>
      <c r="CV31" s="43"/>
      <c r="CW31" s="43"/>
      <c r="CX31" s="43"/>
      <c r="CY31" s="43"/>
      <c r="CZ31" s="43"/>
      <c r="DA31" s="43"/>
      <c r="DB31" s="43"/>
      <c r="DC31" s="43"/>
      <c r="DD31" s="43"/>
      <c r="DE31" s="43"/>
      <c r="DF31" s="43"/>
      <c r="DG31" s="43"/>
      <c r="DH31" s="43"/>
      <c r="DI31" s="43"/>
      <c r="DJ31" s="43"/>
      <c r="DK31" s="43" t="s">
        <v>111</v>
      </c>
      <c r="DL31" s="43"/>
    </row>
    <row r="32" spans="1:116" ht="18" customHeight="1">
      <c r="A32" s="83">
        <v>33</v>
      </c>
      <c r="B32" s="84" t="s">
        <v>1221</v>
      </c>
      <c r="C32" s="85" t="s">
        <v>1220</v>
      </c>
      <c r="D32" s="86">
        <f t="shared" si="0"/>
        <v>0</v>
      </c>
      <c r="E32" s="87">
        <f t="shared" si="1"/>
        <v>218142</v>
      </c>
      <c r="F32" s="88"/>
      <c r="G32" s="88"/>
      <c r="H32" s="88"/>
      <c r="I32" s="89">
        <f t="shared" si="2"/>
        <v>0</v>
      </c>
      <c r="J32" s="88"/>
      <c r="K32" s="89">
        <f t="shared" si="3"/>
        <v>0</v>
      </c>
      <c r="L32" s="90" t="s">
        <v>398</v>
      </c>
      <c r="M32" s="43"/>
      <c r="N32" s="43"/>
      <c r="O32" s="71">
        <v>1028</v>
      </c>
      <c r="P32" s="72" t="s">
        <v>311</v>
      </c>
      <c r="Q32" s="73">
        <v>294379</v>
      </c>
      <c r="R32" s="74">
        <v>290939</v>
      </c>
      <c r="S32" s="75">
        <v>286589</v>
      </c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3"/>
      <c r="BA32" s="43"/>
      <c r="BB32" s="43"/>
      <c r="BC32" s="43"/>
      <c r="BD32" s="43"/>
      <c r="BE32" s="43"/>
      <c r="BF32" s="43"/>
      <c r="BG32" s="43"/>
      <c r="BH32" s="43"/>
      <c r="BI32" s="43"/>
      <c r="BJ32" s="43"/>
      <c r="BK32" s="43"/>
      <c r="BL32" s="43"/>
      <c r="BM32" s="43"/>
      <c r="BN32" s="43"/>
      <c r="BO32" s="43"/>
      <c r="BP32" s="43"/>
      <c r="BQ32" s="43"/>
      <c r="BR32" s="43"/>
      <c r="BS32" s="43"/>
      <c r="BT32" s="43"/>
      <c r="BU32" s="43"/>
      <c r="BV32" s="43"/>
      <c r="BW32" s="43"/>
      <c r="BX32" s="43"/>
      <c r="BY32" s="43"/>
      <c r="BZ32" s="43"/>
      <c r="CA32" s="43"/>
      <c r="CB32" s="43"/>
      <c r="CC32" s="43"/>
      <c r="CD32" s="43"/>
      <c r="CE32" s="43"/>
      <c r="CF32" s="43"/>
      <c r="CG32" s="43"/>
      <c r="CH32" s="43"/>
      <c r="CI32" s="43"/>
      <c r="CJ32" s="43"/>
      <c r="CK32" s="43"/>
      <c r="CL32" s="43"/>
      <c r="CM32" s="43"/>
      <c r="CN32" s="43"/>
      <c r="CO32" s="43"/>
      <c r="CP32" s="43"/>
      <c r="CQ32" s="43"/>
      <c r="CR32" s="43"/>
      <c r="CS32" s="43"/>
      <c r="CT32" s="43"/>
      <c r="CU32" s="43"/>
      <c r="CV32" s="43"/>
      <c r="CW32" s="43"/>
      <c r="CX32" s="43"/>
      <c r="CY32" s="43"/>
      <c r="CZ32" s="43"/>
      <c r="DA32" s="43"/>
      <c r="DB32" s="43"/>
      <c r="DC32" s="43"/>
      <c r="DD32" s="43"/>
      <c r="DE32" s="43"/>
      <c r="DF32" s="43"/>
      <c r="DG32" s="43"/>
      <c r="DH32" s="43"/>
      <c r="DI32" s="43"/>
      <c r="DJ32" s="43"/>
      <c r="DK32" s="43" t="s">
        <v>37</v>
      </c>
      <c r="DL32" s="43"/>
    </row>
    <row r="33" spans="1:116" ht="18" customHeight="1">
      <c r="A33" s="78">
        <v>1034</v>
      </c>
      <c r="B33" s="77" t="s">
        <v>1231</v>
      </c>
      <c r="C33" s="78" t="s">
        <v>411</v>
      </c>
      <c r="D33" s="91">
        <f t="shared" si="0"/>
        <v>212390</v>
      </c>
      <c r="E33" s="92">
        <f t="shared" si="1"/>
        <v>211653</v>
      </c>
      <c r="F33" s="92"/>
      <c r="G33" s="92"/>
      <c r="H33" s="92"/>
      <c r="I33" s="92">
        <f t="shared" si="2"/>
        <v>212390</v>
      </c>
      <c r="J33" s="92"/>
      <c r="K33" s="92">
        <f t="shared" si="3"/>
        <v>212390</v>
      </c>
      <c r="L33" s="78" t="s">
        <v>398</v>
      </c>
      <c r="M33" s="43"/>
      <c r="N33" s="43"/>
      <c r="O33" s="71">
        <v>1029</v>
      </c>
      <c r="P33" s="72" t="s">
        <v>312</v>
      </c>
      <c r="Q33" s="73">
        <v>268225</v>
      </c>
      <c r="R33" s="74">
        <v>263017</v>
      </c>
      <c r="S33" s="75">
        <v>258362</v>
      </c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  <c r="AS33" s="43"/>
      <c r="AT33" s="43"/>
      <c r="AU33" s="43"/>
      <c r="AV33" s="43"/>
      <c r="AW33" s="43"/>
      <c r="AX33" s="43"/>
      <c r="AY33" s="43"/>
      <c r="AZ33" s="43"/>
      <c r="BA33" s="43"/>
      <c r="BB33" s="43"/>
      <c r="BC33" s="43"/>
      <c r="BD33" s="43"/>
      <c r="BE33" s="43"/>
      <c r="BF33" s="43"/>
      <c r="BG33" s="43"/>
      <c r="BH33" s="43"/>
      <c r="BI33" s="43"/>
      <c r="BJ33" s="43"/>
      <c r="BK33" s="43"/>
      <c r="BL33" s="43"/>
      <c r="BM33" s="43"/>
      <c r="BN33" s="43"/>
      <c r="BO33" s="43"/>
      <c r="BP33" s="43"/>
      <c r="BQ33" s="43"/>
      <c r="BR33" s="43"/>
      <c r="BS33" s="43"/>
      <c r="BT33" s="43"/>
      <c r="BU33" s="43"/>
      <c r="BV33" s="43"/>
      <c r="BW33" s="43"/>
      <c r="BX33" s="43"/>
      <c r="BY33" s="43"/>
      <c r="BZ33" s="43"/>
      <c r="CA33" s="43"/>
      <c r="CB33" s="43"/>
      <c r="CC33" s="43"/>
      <c r="CD33" s="43"/>
      <c r="CE33" s="43"/>
      <c r="CF33" s="43"/>
      <c r="CG33" s="43"/>
      <c r="CH33" s="43"/>
      <c r="CI33" s="43"/>
      <c r="CJ33" s="43"/>
      <c r="CK33" s="43"/>
      <c r="CL33" s="43"/>
      <c r="CM33" s="43"/>
      <c r="CN33" s="43"/>
      <c r="CO33" s="43"/>
      <c r="CP33" s="43"/>
      <c r="CQ33" s="43"/>
      <c r="CR33" s="43"/>
      <c r="CS33" s="43"/>
      <c r="CT33" s="43"/>
      <c r="CU33" s="43"/>
      <c r="CV33" s="43"/>
      <c r="CW33" s="43"/>
      <c r="CX33" s="43"/>
      <c r="CY33" s="43"/>
      <c r="CZ33" s="43"/>
      <c r="DA33" s="43"/>
      <c r="DB33" s="43"/>
      <c r="DC33" s="43"/>
      <c r="DD33" s="43"/>
      <c r="DE33" s="43"/>
      <c r="DF33" s="43"/>
      <c r="DG33" s="43"/>
      <c r="DH33" s="43"/>
      <c r="DI33" s="43"/>
      <c r="DJ33" s="43"/>
      <c r="DK33" s="43"/>
      <c r="DL33" s="43"/>
    </row>
    <row r="34" spans="1:116" ht="18" customHeight="1">
      <c r="A34" s="78"/>
      <c r="B34" s="77" t="s">
        <v>1471</v>
      </c>
      <c r="C34" s="78" t="s">
        <v>411</v>
      </c>
      <c r="D34" s="91">
        <v>326359</v>
      </c>
      <c r="E34" s="92">
        <v>319646</v>
      </c>
      <c r="F34" s="92"/>
      <c r="G34" s="92"/>
      <c r="H34" s="92"/>
      <c r="I34" s="92">
        <f t="shared" si="2"/>
        <v>326359</v>
      </c>
      <c r="J34" s="92"/>
      <c r="K34" s="92">
        <f>IF(J34=0,I34,TRUNC(J34/100*I34,0))</f>
        <v>326359</v>
      </c>
      <c r="L34" s="78"/>
      <c r="O34" s="71">
        <v>1030</v>
      </c>
      <c r="P34" s="72" t="s">
        <v>313</v>
      </c>
      <c r="Q34" s="73">
        <v>258904</v>
      </c>
      <c r="R34" s="74">
        <v>256883</v>
      </c>
      <c r="S34" s="75">
        <v>255231</v>
      </c>
    </row>
    <row r="35" spans="1:116" ht="18" customHeight="1">
      <c r="A35" s="78"/>
      <c r="B35" s="77" t="s">
        <v>1472</v>
      </c>
      <c r="C35" s="78" t="s">
        <v>411</v>
      </c>
      <c r="D35" s="91">
        <v>238447</v>
      </c>
      <c r="E35" s="92">
        <v>233543</v>
      </c>
      <c r="F35" s="92"/>
      <c r="G35" s="92"/>
      <c r="H35" s="92"/>
      <c r="I35" s="92">
        <f t="shared" si="2"/>
        <v>238447</v>
      </c>
      <c r="J35" s="92"/>
      <c r="K35" s="92">
        <f t="shared" ref="K35:K36" si="5">IF(J35=0,I35,TRUNC(J35/100*I35,0))</f>
        <v>238447</v>
      </c>
      <c r="L35" s="78"/>
      <c r="O35" s="71">
        <v>1031</v>
      </c>
      <c r="P35" s="72" t="s">
        <v>315</v>
      </c>
      <c r="Q35" s="73">
        <v>229833</v>
      </c>
      <c r="R35" s="74">
        <v>227614</v>
      </c>
      <c r="S35" s="75">
        <v>226042</v>
      </c>
    </row>
    <row r="36" spans="1:116" ht="18" customHeight="1">
      <c r="A36" s="78">
        <v>5013</v>
      </c>
      <c r="B36" s="77" t="s">
        <v>1327</v>
      </c>
      <c r="C36" s="78" t="s">
        <v>411</v>
      </c>
      <c r="D36" s="91">
        <f>VLOOKUP(A36,$O$5:$Q$140,3,0)</f>
        <v>176930</v>
      </c>
      <c r="E36" s="92">
        <f t="shared" ref="E36" si="6">VLOOKUP(A36,$O$5:$S$140,4,0)</f>
        <v>173784</v>
      </c>
      <c r="F36" s="92"/>
      <c r="G36" s="92"/>
      <c r="H36" s="92"/>
      <c r="I36" s="92">
        <f t="shared" si="2"/>
        <v>176930</v>
      </c>
      <c r="J36" s="92"/>
      <c r="K36" s="92">
        <f t="shared" si="5"/>
        <v>176930</v>
      </c>
      <c r="L36" s="78"/>
      <c r="O36" s="71">
        <v>1032</v>
      </c>
      <c r="P36" s="72" t="s">
        <v>316</v>
      </c>
      <c r="Q36" s="73">
        <v>208207</v>
      </c>
      <c r="R36" s="93" t="s">
        <v>214</v>
      </c>
      <c r="S36" s="75">
        <v>210772</v>
      </c>
    </row>
    <row r="37" spans="1:116" ht="18" customHeight="1">
      <c r="O37" s="71">
        <v>1033</v>
      </c>
      <c r="P37" s="72" t="s">
        <v>317</v>
      </c>
      <c r="Q37" s="73">
        <v>270694</v>
      </c>
      <c r="R37" s="74">
        <v>268908</v>
      </c>
      <c r="S37" s="75">
        <v>267532</v>
      </c>
    </row>
    <row r="38" spans="1:116" ht="18" customHeight="1">
      <c r="O38" s="71">
        <v>1034</v>
      </c>
      <c r="P38" s="72" t="s">
        <v>318</v>
      </c>
      <c r="Q38" s="73">
        <v>212390</v>
      </c>
      <c r="R38" s="74">
        <v>211653</v>
      </c>
      <c r="S38" s="75">
        <v>207796</v>
      </c>
    </row>
    <row r="39" spans="1:116" ht="18" customHeight="1">
      <c r="O39" s="71">
        <v>1035</v>
      </c>
      <c r="P39" s="72" t="s">
        <v>319</v>
      </c>
      <c r="Q39" s="73">
        <v>246986</v>
      </c>
      <c r="R39" s="74">
        <v>243121</v>
      </c>
      <c r="S39" s="75">
        <v>240735</v>
      </c>
    </row>
    <row r="40" spans="1:116" ht="18" customHeight="1">
      <c r="O40" s="71">
        <v>1036</v>
      </c>
      <c r="P40" s="72" t="s">
        <v>320</v>
      </c>
      <c r="Q40" s="73" t="s">
        <v>214</v>
      </c>
      <c r="R40" s="74">
        <v>233250</v>
      </c>
      <c r="S40" s="75">
        <v>229958</v>
      </c>
    </row>
    <row r="41" spans="1:116" ht="18" customHeight="1">
      <c r="O41" s="71">
        <v>1037</v>
      </c>
      <c r="P41" s="72" t="s">
        <v>321</v>
      </c>
      <c r="Q41" s="73">
        <v>257444</v>
      </c>
      <c r="R41" s="74">
        <v>253243</v>
      </c>
      <c r="S41" s="75">
        <v>248140</v>
      </c>
    </row>
    <row r="42" spans="1:116" ht="18" customHeight="1">
      <c r="O42" s="71">
        <v>1038</v>
      </c>
      <c r="P42" s="72" t="s">
        <v>322</v>
      </c>
      <c r="Q42" s="73">
        <v>235843</v>
      </c>
      <c r="R42" s="74">
        <v>235204</v>
      </c>
      <c r="S42" s="75">
        <v>227176</v>
      </c>
    </row>
    <row r="43" spans="1:116" ht="18" customHeight="1">
      <c r="O43" s="71">
        <v>1039</v>
      </c>
      <c r="P43" s="72" t="s">
        <v>323</v>
      </c>
      <c r="Q43" s="73">
        <v>249073</v>
      </c>
      <c r="R43" s="74">
        <v>247897</v>
      </c>
      <c r="S43" s="75">
        <v>239439</v>
      </c>
    </row>
    <row r="44" spans="1:116" ht="18" customHeight="1">
      <c r="O44" s="71">
        <v>1040</v>
      </c>
      <c r="P44" s="72" t="s">
        <v>1572</v>
      </c>
      <c r="Q44" s="73">
        <v>260673</v>
      </c>
      <c r="R44" s="74">
        <v>262580</v>
      </c>
      <c r="S44" s="75">
        <v>257390</v>
      </c>
    </row>
    <row r="45" spans="1:116" ht="18" customHeight="1">
      <c r="O45" s="71">
        <v>1041</v>
      </c>
      <c r="P45" s="72" t="s">
        <v>324</v>
      </c>
      <c r="Q45" s="73">
        <v>240647</v>
      </c>
      <c r="R45" s="74">
        <v>240120</v>
      </c>
      <c r="S45" s="94" t="s">
        <v>214</v>
      </c>
    </row>
    <row r="46" spans="1:116" ht="18" customHeight="1">
      <c r="O46" s="71">
        <v>1042</v>
      </c>
      <c r="P46" s="72" t="s">
        <v>325</v>
      </c>
      <c r="Q46" s="73">
        <v>221435</v>
      </c>
      <c r="R46" s="74">
        <v>218908</v>
      </c>
      <c r="S46" s="75">
        <v>220650</v>
      </c>
    </row>
    <row r="47" spans="1:116" ht="18" customHeight="1">
      <c r="O47" s="71">
        <v>1043</v>
      </c>
      <c r="P47" s="72" t="s">
        <v>326</v>
      </c>
      <c r="Q47" s="73">
        <v>208140</v>
      </c>
      <c r="R47" s="74">
        <v>202472</v>
      </c>
      <c r="S47" s="75">
        <v>205696</v>
      </c>
    </row>
    <row r="48" spans="1:116" ht="18" customHeight="1">
      <c r="O48" s="71">
        <v>1044</v>
      </c>
      <c r="P48" s="72" t="s">
        <v>327</v>
      </c>
      <c r="Q48" s="73">
        <v>222151</v>
      </c>
      <c r="R48" s="74">
        <v>217012</v>
      </c>
      <c r="S48" s="75">
        <v>214975</v>
      </c>
    </row>
    <row r="49" spans="15:19" ht="18" customHeight="1">
      <c r="O49" s="71">
        <v>1045</v>
      </c>
      <c r="P49" s="72" t="s">
        <v>328</v>
      </c>
      <c r="Q49" s="73">
        <v>183687</v>
      </c>
      <c r="R49" s="74">
        <v>180193</v>
      </c>
      <c r="S49" s="75">
        <v>181753</v>
      </c>
    </row>
    <row r="50" spans="15:19" ht="18" customHeight="1">
      <c r="O50" s="71">
        <v>1046</v>
      </c>
      <c r="P50" s="72" t="s">
        <v>329</v>
      </c>
      <c r="Q50" s="73">
        <v>220821</v>
      </c>
      <c r="R50" s="74">
        <v>218933</v>
      </c>
      <c r="S50" s="94" t="s">
        <v>214</v>
      </c>
    </row>
    <row r="51" spans="15:19" ht="18" customHeight="1">
      <c r="O51" s="71">
        <v>1047</v>
      </c>
      <c r="P51" s="72" t="s">
        <v>330</v>
      </c>
      <c r="Q51" s="73" t="s">
        <v>214</v>
      </c>
      <c r="R51" s="74">
        <v>210909</v>
      </c>
      <c r="S51" s="94" t="s">
        <v>214</v>
      </c>
    </row>
    <row r="52" spans="15:19" ht="18" customHeight="1">
      <c r="O52" s="71">
        <v>1048</v>
      </c>
      <c r="P52" s="72" t="s">
        <v>117</v>
      </c>
      <c r="Q52" s="73">
        <v>283323</v>
      </c>
      <c r="R52" s="74">
        <v>283297</v>
      </c>
      <c r="S52" s="75">
        <v>279824</v>
      </c>
    </row>
    <row r="53" spans="15:19" ht="18" customHeight="1">
      <c r="O53" s="71">
        <v>1049</v>
      </c>
      <c r="P53" s="72" t="s">
        <v>149</v>
      </c>
      <c r="Q53" s="73">
        <v>240042</v>
      </c>
      <c r="R53" s="74">
        <v>238936</v>
      </c>
      <c r="S53" s="75">
        <v>240685</v>
      </c>
    </row>
    <row r="54" spans="15:19" ht="18" customHeight="1">
      <c r="O54" s="71">
        <v>1050</v>
      </c>
      <c r="P54" s="72" t="s">
        <v>124</v>
      </c>
      <c r="Q54" s="73" t="s">
        <v>214</v>
      </c>
      <c r="R54" s="74">
        <v>173995</v>
      </c>
      <c r="S54" s="75">
        <v>172387</v>
      </c>
    </row>
    <row r="55" spans="15:19" ht="18" customHeight="1">
      <c r="O55" s="71">
        <v>1051</v>
      </c>
      <c r="P55" s="72" t="s">
        <v>331</v>
      </c>
      <c r="Q55" s="73">
        <v>242647</v>
      </c>
      <c r="R55" s="74">
        <v>241698</v>
      </c>
      <c r="S55" s="75">
        <v>241550</v>
      </c>
    </row>
    <row r="56" spans="15:19" ht="18" customHeight="1">
      <c r="O56" s="71">
        <v>1052</v>
      </c>
      <c r="P56" s="72" t="s">
        <v>332</v>
      </c>
      <c r="Q56" s="73" t="s">
        <v>214</v>
      </c>
      <c r="R56" s="93" t="s">
        <v>214</v>
      </c>
      <c r="S56" s="94" t="s">
        <v>214</v>
      </c>
    </row>
    <row r="57" spans="15:19" ht="18" customHeight="1">
      <c r="O57" s="71">
        <v>1053</v>
      </c>
      <c r="P57" s="72" t="s">
        <v>333</v>
      </c>
      <c r="Q57" s="95" t="s">
        <v>214</v>
      </c>
      <c r="R57" s="93" t="s">
        <v>214</v>
      </c>
      <c r="S57" s="94" t="s">
        <v>214</v>
      </c>
    </row>
    <row r="58" spans="15:19" ht="18" customHeight="1">
      <c r="O58" s="71">
        <v>1054</v>
      </c>
      <c r="P58" s="72" t="s">
        <v>334</v>
      </c>
      <c r="Q58" s="95" t="s">
        <v>214</v>
      </c>
      <c r="R58" s="93" t="s">
        <v>214</v>
      </c>
      <c r="S58" s="94" t="s">
        <v>214</v>
      </c>
    </row>
    <row r="59" spans="15:19" ht="18" customHeight="1">
      <c r="O59" s="71">
        <v>1055</v>
      </c>
      <c r="P59" s="72" t="s">
        <v>335</v>
      </c>
      <c r="Q59" s="95" t="s">
        <v>214</v>
      </c>
      <c r="R59" s="93" t="s">
        <v>214</v>
      </c>
      <c r="S59" s="94" t="s">
        <v>214</v>
      </c>
    </row>
    <row r="60" spans="15:19" ht="18" customHeight="1">
      <c r="O60" s="71">
        <v>1056</v>
      </c>
      <c r="P60" s="72" t="s">
        <v>336</v>
      </c>
      <c r="Q60" s="73">
        <v>327442</v>
      </c>
      <c r="R60" s="74">
        <v>320480</v>
      </c>
      <c r="S60" s="75">
        <v>324800</v>
      </c>
    </row>
    <row r="61" spans="15:19" ht="18" customHeight="1">
      <c r="O61" s="71">
        <v>1057</v>
      </c>
      <c r="P61" s="72" t="s">
        <v>337</v>
      </c>
      <c r="Q61" s="73">
        <v>268949</v>
      </c>
      <c r="R61" s="74">
        <v>266029</v>
      </c>
      <c r="S61" s="75">
        <v>260644</v>
      </c>
    </row>
    <row r="62" spans="15:19" ht="18" customHeight="1">
      <c r="O62" s="71">
        <v>1058</v>
      </c>
      <c r="P62" s="72" t="s">
        <v>338</v>
      </c>
      <c r="Q62" s="73">
        <v>289745</v>
      </c>
      <c r="R62" s="74">
        <v>292640</v>
      </c>
      <c r="S62" s="75">
        <v>301090</v>
      </c>
    </row>
    <row r="63" spans="15:19" ht="18" customHeight="1">
      <c r="O63" s="71">
        <v>1059</v>
      </c>
      <c r="P63" s="72" t="s">
        <v>339</v>
      </c>
      <c r="Q63" s="73">
        <v>334739</v>
      </c>
      <c r="R63" s="93" t="s">
        <v>214</v>
      </c>
      <c r="S63" s="75">
        <v>337247</v>
      </c>
    </row>
    <row r="64" spans="15:19" ht="18" customHeight="1">
      <c r="O64" s="71">
        <v>1060</v>
      </c>
      <c r="P64" s="72" t="s">
        <v>340</v>
      </c>
      <c r="Q64" s="73">
        <v>234041</v>
      </c>
      <c r="R64" s="74">
        <v>230376</v>
      </c>
      <c r="S64" s="75">
        <v>238846</v>
      </c>
    </row>
    <row r="65" spans="15:19" ht="18" customHeight="1">
      <c r="O65" s="71">
        <v>1061</v>
      </c>
      <c r="P65" s="72" t="s">
        <v>341</v>
      </c>
      <c r="Q65" s="73">
        <v>215601</v>
      </c>
      <c r="R65" s="74">
        <v>213074</v>
      </c>
      <c r="S65" s="75">
        <v>220283</v>
      </c>
    </row>
    <row r="66" spans="15:19" ht="18" customHeight="1">
      <c r="O66" s="71">
        <v>1062</v>
      </c>
      <c r="P66" s="72" t="s">
        <v>342</v>
      </c>
      <c r="Q66" s="73">
        <v>263300</v>
      </c>
      <c r="R66" s="74">
        <v>264269</v>
      </c>
      <c r="S66" s="75">
        <v>262679</v>
      </c>
    </row>
    <row r="67" spans="15:19" ht="18" customHeight="1">
      <c r="O67" s="71">
        <v>1063</v>
      </c>
      <c r="P67" s="72" t="s">
        <v>343</v>
      </c>
      <c r="Q67" s="73">
        <v>204167</v>
      </c>
      <c r="R67" s="74">
        <v>204377</v>
      </c>
      <c r="S67" s="75">
        <v>202691</v>
      </c>
    </row>
    <row r="68" spans="15:19" ht="18" customHeight="1">
      <c r="O68" s="71">
        <v>1064</v>
      </c>
      <c r="P68" s="72" t="s">
        <v>344</v>
      </c>
      <c r="Q68" s="95" t="s">
        <v>214</v>
      </c>
      <c r="R68" s="93" t="s">
        <v>214</v>
      </c>
      <c r="S68" s="94" t="s">
        <v>214</v>
      </c>
    </row>
    <row r="69" spans="15:19" ht="18" customHeight="1">
      <c r="O69" s="71">
        <v>1065</v>
      </c>
      <c r="P69" s="72" t="s">
        <v>345</v>
      </c>
      <c r="Q69" s="73">
        <v>252567</v>
      </c>
      <c r="R69" s="74">
        <v>250140</v>
      </c>
      <c r="S69" s="75">
        <v>247756</v>
      </c>
    </row>
    <row r="70" spans="15:19" ht="18" customHeight="1">
      <c r="O70" s="71">
        <v>1066</v>
      </c>
      <c r="P70" s="72" t="s">
        <v>346</v>
      </c>
      <c r="Q70" s="73">
        <v>365714</v>
      </c>
      <c r="R70" s="74">
        <v>362985</v>
      </c>
      <c r="S70" s="75">
        <v>358786</v>
      </c>
    </row>
    <row r="71" spans="15:19" ht="18" customHeight="1">
      <c r="O71" s="71">
        <v>1067</v>
      </c>
      <c r="P71" s="72" t="s">
        <v>347</v>
      </c>
      <c r="Q71" s="73">
        <v>220565</v>
      </c>
      <c r="R71" s="74">
        <v>214553</v>
      </c>
      <c r="S71" s="75">
        <v>216404</v>
      </c>
    </row>
    <row r="72" spans="15:19" ht="18" customHeight="1">
      <c r="O72" s="71">
        <v>1068</v>
      </c>
      <c r="P72" s="72" t="s">
        <v>348</v>
      </c>
      <c r="Q72" s="73">
        <v>200971</v>
      </c>
      <c r="R72" s="74">
        <v>199588</v>
      </c>
      <c r="S72" s="75">
        <v>198613</v>
      </c>
    </row>
    <row r="73" spans="15:19" ht="18" customHeight="1">
      <c r="O73" s="71">
        <v>1069</v>
      </c>
      <c r="P73" s="72" t="s">
        <v>349</v>
      </c>
      <c r="Q73" s="73">
        <v>199200</v>
      </c>
      <c r="R73" s="74">
        <v>197788</v>
      </c>
      <c r="S73" s="75">
        <v>195243</v>
      </c>
    </row>
    <row r="74" spans="15:19" ht="18" customHeight="1">
      <c r="O74" s="71">
        <v>1070</v>
      </c>
      <c r="P74" s="72" t="s">
        <v>350</v>
      </c>
      <c r="Q74" s="73">
        <v>179012</v>
      </c>
      <c r="R74" s="74">
        <v>177841</v>
      </c>
      <c r="S74" s="75">
        <v>175633</v>
      </c>
    </row>
    <row r="75" spans="15:19" ht="18" customHeight="1">
      <c r="O75" s="71">
        <v>1071</v>
      </c>
      <c r="P75" s="72" t="s">
        <v>351</v>
      </c>
      <c r="Q75" s="73">
        <v>150049</v>
      </c>
      <c r="R75" s="74">
        <v>149081</v>
      </c>
      <c r="S75" s="75">
        <v>147438</v>
      </c>
    </row>
    <row r="76" spans="15:19" ht="18" customHeight="1">
      <c r="O76" s="71">
        <v>1072</v>
      </c>
      <c r="P76" s="72" t="s">
        <v>352</v>
      </c>
      <c r="Q76" s="73">
        <v>283066</v>
      </c>
      <c r="R76" s="74">
        <v>275711</v>
      </c>
      <c r="S76" s="75">
        <v>274286</v>
      </c>
    </row>
    <row r="77" spans="15:19" ht="18" customHeight="1">
      <c r="O77" s="71">
        <v>1073</v>
      </c>
      <c r="P77" s="72" t="s">
        <v>353</v>
      </c>
      <c r="Q77" s="73">
        <v>251236</v>
      </c>
      <c r="R77" s="74">
        <v>245000</v>
      </c>
      <c r="S77" s="75">
        <v>242724</v>
      </c>
    </row>
    <row r="78" spans="15:19" ht="18" customHeight="1">
      <c r="O78" s="71">
        <v>1074</v>
      </c>
      <c r="P78" s="72" t="s">
        <v>354</v>
      </c>
      <c r="Q78" s="73">
        <v>175118</v>
      </c>
      <c r="R78" s="74">
        <v>178874</v>
      </c>
      <c r="S78" s="75">
        <v>180875</v>
      </c>
    </row>
    <row r="79" spans="15:19" ht="18" customHeight="1">
      <c r="O79" s="71">
        <v>1075</v>
      </c>
      <c r="P79" s="72" t="s">
        <v>355</v>
      </c>
      <c r="Q79" s="73">
        <v>276108</v>
      </c>
      <c r="R79" s="74">
        <v>273676</v>
      </c>
      <c r="S79" s="75">
        <v>273539</v>
      </c>
    </row>
    <row r="80" spans="15:19" ht="18" customHeight="1">
      <c r="O80" s="71">
        <v>1076</v>
      </c>
      <c r="P80" s="72" t="s">
        <v>356</v>
      </c>
      <c r="Q80" s="73">
        <v>444519</v>
      </c>
      <c r="R80" s="74">
        <v>440616</v>
      </c>
      <c r="S80" s="75">
        <v>439248</v>
      </c>
    </row>
    <row r="81" spans="15:19" ht="18" customHeight="1">
      <c r="O81" s="71">
        <v>1077</v>
      </c>
      <c r="P81" s="72" t="s">
        <v>357</v>
      </c>
      <c r="Q81" s="73">
        <v>376049</v>
      </c>
      <c r="R81" s="74">
        <v>373640</v>
      </c>
      <c r="S81" s="75">
        <v>372997</v>
      </c>
    </row>
    <row r="82" spans="15:19" ht="18" customHeight="1">
      <c r="O82" s="71">
        <v>1078</v>
      </c>
      <c r="P82" s="72" t="s">
        <v>358</v>
      </c>
      <c r="Q82" s="73">
        <v>306274</v>
      </c>
      <c r="R82" s="74">
        <v>304156</v>
      </c>
      <c r="S82" s="75">
        <v>303632</v>
      </c>
    </row>
    <row r="83" spans="15:19" ht="18" customHeight="1">
      <c r="O83" s="71">
        <v>1079</v>
      </c>
      <c r="P83" s="72" t="s">
        <v>359</v>
      </c>
      <c r="Q83" s="73">
        <v>645607</v>
      </c>
      <c r="R83" s="74">
        <v>638460</v>
      </c>
      <c r="S83" s="75">
        <v>637453</v>
      </c>
    </row>
    <row r="84" spans="15:19" ht="18" customHeight="1">
      <c r="O84" s="71">
        <v>1080</v>
      </c>
      <c r="P84" s="72" t="s">
        <v>360</v>
      </c>
      <c r="Q84" s="73">
        <v>685744</v>
      </c>
      <c r="R84" s="74">
        <v>675173</v>
      </c>
      <c r="S84" s="75">
        <v>673714</v>
      </c>
    </row>
    <row r="85" spans="15:19" ht="18" customHeight="1">
      <c r="O85" s="71">
        <v>1081</v>
      </c>
      <c r="P85" s="72" t="s">
        <v>361</v>
      </c>
      <c r="Q85" s="73">
        <v>420978</v>
      </c>
      <c r="R85" s="74">
        <v>414968</v>
      </c>
      <c r="S85" s="75">
        <v>413173</v>
      </c>
    </row>
    <row r="86" spans="15:19" ht="18" customHeight="1">
      <c r="O86" s="71">
        <v>1082</v>
      </c>
      <c r="P86" s="72" t="s">
        <v>362</v>
      </c>
      <c r="Q86" s="73">
        <v>562067</v>
      </c>
      <c r="R86" s="74">
        <v>562439</v>
      </c>
      <c r="S86" s="75">
        <v>560837</v>
      </c>
    </row>
    <row r="87" spans="15:19" ht="18" customHeight="1">
      <c r="O87" s="71">
        <v>1083</v>
      </c>
      <c r="P87" s="72" t="s">
        <v>363</v>
      </c>
      <c r="Q87" s="73">
        <v>269471</v>
      </c>
      <c r="R87" s="74">
        <v>269759</v>
      </c>
      <c r="S87" s="75">
        <v>271800</v>
      </c>
    </row>
    <row r="88" spans="15:19" ht="18" customHeight="1">
      <c r="O88" s="71">
        <v>1084</v>
      </c>
      <c r="P88" s="72" t="s">
        <v>364</v>
      </c>
      <c r="Q88" s="73">
        <v>321645</v>
      </c>
      <c r="R88" s="74">
        <v>319449</v>
      </c>
      <c r="S88" s="75">
        <v>318902</v>
      </c>
    </row>
    <row r="89" spans="15:19" ht="18" customHeight="1">
      <c r="O89" s="71">
        <v>1085</v>
      </c>
      <c r="P89" s="72" t="s">
        <v>365</v>
      </c>
      <c r="Q89" s="73">
        <v>318257</v>
      </c>
      <c r="R89" s="74">
        <v>310041</v>
      </c>
      <c r="S89" s="75">
        <v>305348</v>
      </c>
    </row>
    <row r="90" spans="15:19" ht="18" customHeight="1">
      <c r="O90" s="71">
        <v>1086</v>
      </c>
      <c r="P90" s="72" t="s">
        <v>366</v>
      </c>
      <c r="Q90" s="73">
        <v>286219</v>
      </c>
      <c r="R90" s="74">
        <v>284880</v>
      </c>
      <c r="S90" s="75">
        <v>283607</v>
      </c>
    </row>
    <row r="91" spans="15:19" ht="18" customHeight="1">
      <c r="O91" s="71">
        <v>1087</v>
      </c>
      <c r="P91" s="72" t="s">
        <v>367</v>
      </c>
      <c r="Q91" s="73">
        <v>316875</v>
      </c>
      <c r="R91" s="74">
        <v>315528</v>
      </c>
      <c r="S91" s="75">
        <v>314787</v>
      </c>
    </row>
    <row r="92" spans="15:19" ht="18" customHeight="1">
      <c r="O92" s="71">
        <v>1088</v>
      </c>
      <c r="P92" s="72" t="s">
        <v>368</v>
      </c>
      <c r="Q92" s="73">
        <v>410182</v>
      </c>
      <c r="R92" s="74">
        <v>408942</v>
      </c>
      <c r="S92" s="75">
        <v>407342</v>
      </c>
    </row>
    <row r="93" spans="15:19" ht="18" customHeight="1">
      <c r="O93" s="71">
        <v>1089</v>
      </c>
      <c r="P93" s="72" t="s">
        <v>369</v>
      </c>
      <c r="Q93" s="73">
        <v>438070</v>
      </c>
      <c r="R93" s="74">
        <v>436224</v>
      </c>
      <c r="S93" s="75">
        <v>440868</v>
      </c>
    </row>
    <row r="94" spans="15:19" ht="18" customHeight="1">
      <c r="O94" s="71">
        <v>1090</v>
      </c>
      <c r="P94" s="72" t="s">
        <v>370</v>
      </c>
      <c r="Q94" s="73">
        <v>360084</v>
      </c>
      <c r="R94" s="74">
        <v>356809</v>
      </c>
      <c r="S94" s="75">
        <v>354977</v>
      </c>
    </row>
    <row r="95" spans="15:19" ht="18" customHeight="1">
      <c r="O95" s="71">
        <v>1091</v>
      </c>
      <c r="P95" s="72" t="s">
        <v>371</v>
      </c>
      <c r="Q95" s="73">
        <v>203461</v>
      </c>
      <c r="R95" s="74">
        <v>204181</v>
      </c>
      <c r="S95" s="75">
        <v>204762</v>
      </c>
    </row>
    <row r="96" spans="15:19" ht="18" customHeight="1">
      <c r="O96" s="71">
        <v>2001</v>
      </c>
      <c r="P96" s="72" t="s">
        <v>372</v>
      </c>
      <c r="Q96" s="73">
        <v>471931</v>
      </c>
      <c r="R96" s="74">
        <v>471349</v>
      </c>
      <c r="S96" s="75">
        <v>467653</v>
      </c>
    </row>
    <row r="97" spans="15:19" ht="18" customHeight="1">
      <c r="O97" s="71">
        <v>2002</v>
      </c>
      <c r="P97" s="72" t="s">
        <v>1573</v>
      </c>
      <c r="Q97" s="73">
        <v>398279</v>
      </c>
      <c r="R97" s="74">
        <v>393090</v>
      </c>
      <c r="S97" s="75">
        <v>390048</v>
      </c>
    </row>
    <row r="98" spans="15:19" ht="18" customHeight="1">
      <c r="O98" s="71">
        <v>2003</v>
      </c>
      <c r="P98" s="72" t="s">
        <v>1574</v>
      </c>
      <c r="Q98" s="73">
        <v>446560</v>
      </c>
      <c r="R98" s="74">
        <v>446358</v>
      </c>
      <c r="S98" s="75">
        <v>446000</v>
      </c>
    </row>
    <row r="99" spans="15:19" ht="18" customHeight="1">
      <c r="O99" s="71">
        <v>3001</v>
      </c>
      <c r="P99" s="72" t="s">
        <v>373</v>
      </c>
      <c r="Q99" s="73">
        <v>533333</v>
      </c>
      <c r="R99" s="93" t="s">
        <v>214</v>
      </c>
      <c r="S99" s="94" t="s">
        <v>214</v>
      </c>
    </row>
    <row r="100" spans="15:19" ht="18" customHeight="1">
      <c r="O100" s="71">
        <v>3002</v>
      </c>
      <c r="P100" s="72" t="s">
        <v>374</v>
      </c>
      <c r="Q100" s="95" t="s">
        <v>214</v>
      </c>
      <c r="R100" s="93" t="s">
        <v>214</v>
      </c>
      <c r="S100" s="94" t="s">
        <v>214</v>
      </c>
    </row>
    <row r="101" spans="15:19" ht="18" customHeight="1">
      <c r="O101" s="71">
        <v>3003</v>
      </c>
      <c r="P101" s="72" t="s">
        <v>375</v>
      </c>
      <c r="Q101" s="73">
        <v>353383</v>
      </c>
      <c r="R101" s="74">
        <v>342273</v>
      </c>
      <c r="S101" s="75">
        <v>350828</v>
      </c>
    </row>
    <row r="102" spans="15:19" ht="18" customHeight="1">
      <c r="O102" s="71">
        <v>3004</v>
      </c>
      <c r="P102" s="72" t="s">
        <v>376</v>
      </c>
      <c r="Q102" s="73" t="s">
        <v>214</v>
      </c>
      <c r="R102" s="74">
        <v>243009</v>
      </c>
      <c r="S102" s="94" t="s">
        <v>214</v>
      </c>
    </row>
    <row r="103" spans="15:19" ht="18" customHeight="1">
      <c r="O103" s="71">
        <v>3005</v>
      </c>
      <c r="P103" s="72" t="s">
        <v>377</v>
      </c>
      <c r="Q103" s="73">
        <v>403594</v>
      </c>
      <c r="R103" s="74">
        <v>386079</v>
      </c>
      <c r="S103" s="75">
        <v>392588</v>
      </c>
    </row>
    <row r="104" spans="15:19" ht="18" customHeight="1">
      <c r="O104" s="71">
        <v>3006</v>
      </c>
      <c r="P104" s="72" t="s">
        <v>378</v>
      </c>
      <c r="Q104" s="73" t="s">
        <v>214</v>
      </c>
      <c r="R104" s="74">
        <v>321230</v>
      </c>
      <c r="S104" s="75">
        <v>339830</v>
      </c>
    </row>
    <row r="105" spans="15:19" ht="18" customHeight="1">
      <c r="O105" s="71">
        <v>3007</v>
      </c>
      <c r="P105" s="72" t="s">
        <v>379</v>
      </c>
      <c r="Q105" s="73">
        <v>374046</v>
      </c>
      <c r="R105" s="74">
        <v>333250</v>
      </c>
      <c r="S105" s="75">
        <v>347811</v>
      </c>
    </row>
    <row r="106" spans="15:19" ht="18" customHeight="1">
      <c r="O106" s="71">
        <v>3008</v>
      </c>
      <c r="P106" s="72" t="s">
        <v>380</v>
      </c>
      <c r="Q106" s="73" t="s">
        <v>214</v>
      </c>
      <c r="R106" s="74">
        <v>278180</v>
      </c>
      <c r="S106" s="75">
        <v>274659</v>
      </c>
    </row>
    <row r="107" spans="15:19" ht="18" customHeight="1">
      <c r="O107" s="71">
        <v>3009</v>
      </c>
      <c r="P107" s="72" t="s">
        <v>381</v>
      </c>
      <c r="Q107" s="95" t="s">
        <v>214</v>
      </c>
      <c r="R107" s="93" t="s">
        <v>214</v>
      </c>
      <c r="S107" s="94" t="s">
        <v>214</v>
      </c>
    </row>
    <row r="108" spans="15:19" ht="18" customHeight="1">
      <c r="O108" s="71">
        <v>3010</v>
      </c>
      <c r="P108" s="72" t="s">
        <v>382</v>
      </c>
      <c r="Q108" s="95" t="s">
        <v>214</v>
      </c>
      <c r="R108" s="93" t="s">
        <v>214</v>
      </c>
      <c r="S108" s="94" t="s">
        <v>214</v>
      </c>
    </row>
    <row r="109" spans="15:19" ht="18" customHeight="1">
      <c r="O109" s="71">
        <v>3011</v>
      </c>
      <c r="P109" s="72" t="s">
        <v>383</v>
      </c>
      <c r="Q109" s="73" t="s">
        <v>214</v>
      </c>
      <c r="R109" s="74">
        <v>324326</v>
      </c>
      <c r="S109" s="94" t="s">
        <v>214</v>
      </c>
    </row>
    <row r="110" spans="15:19" ht="18" customHeight="1">
      <c r="O110" s="71">
        <v>3012</v>
      </c>
      <c r="P110" s="72" t="s">
        <v>384</v>
      </c>
      <c r="Q110" s="73">
        <v>300798</v>
      </c>
      <c r="R110" s="74">
        <v>322920</v>
      </c>
      <c r="S110" s="75">
        <v>313333</v>
      </c>
    </row>
    <row r="111" spans="15:19" ht="18" customHeight="1">
      <c r="O111" s="71">
        <v>3013</v>
      </c>
      <c r="P111" s="72" t="s">
        <v>415</v>
      </c>
      <c r="Q111" s="95" t="s">
        <v>214</v>
      </c>
      <c r="R111" s="93" t="s">
        <v>214</v>
      </c>
      <c r="S111" s="94" t="s">
        <v>214</v>
      </c>
    </row>
    <row r="112" spans="15:19" ht="18" customHeight="1">
      <c r="O112" s="71">
        <v>3014</v>
      </c>
      <c r="P112" s="72" t="s">
        <v>416</v>
      </c>
      <c r="Q112" s="73">
        <v>395789</v>
      </c>
      <c r="R112" s="93" t="s">
        <v>214</v>
      </c>
      <c r="S112" s="94" t="s">
        <v>214</v>
      </c>
    </row>
    <row r="113" spans="15:19" ht="18" customHeight="1">
      <c r="O113" s="71">
        <v>3015</v>
      </c>
      <c r="P113" s="72" t="s">
        <v>417</v>
      </c>
      <c r="Q113" s="95" t="s">
        <v>214</v>
      </c>
      <c r="R113" s="93" t="s">
        <v>214</v>
      </c>
      <c r="S113" s="94" t="s">
        <v>214</v>
      </c>
    </row>
    <row r="114" spans="15:19" ht="18" customHeight="1">
      <c r="O114" s="71">
        <v>3016</v>
      </c>
      <c r="P114" s="72" t="s">
        <v>418</v>
      </c>
      <c r="Q114" s="73" t="s">
        <v>214</v>
      </c>
      <c r="R114" s="74">
        <v>286887</v>
      </c>
      <c r="S114" s="94" t="s">
        <v>214</v>
      </c>
    </row>
    <row r="115" spans="15:19" ht="18" customHeight="1">
      <c r="O115" s="71">
        <v>3017</v>
      </c>
      <c r="P115" s="72" t="s">
        <v>419</v>
      </c>
      <c r="Q115" s="73" t="s">
        <v>214</v>
      </c>
      <c r="R115" s="74">
        <v>321250</v>
      </c>
      <c r="S115" s="75">
        <v>320000</v>
      </c>
    </row>
    <row r="116" spans="15:19" ht="18" customHeight="1">
      <c r="O116" s="71">
        <v>3018</v>
      </c>
      <c r="P116" s="72" t="s">
        <v>420</v>
      </c>
      <c r="Q116" s="73" t="s">
        <v>214</v>
      </c>
      <c r="R116" s="74">
        <v>250000</v>
      </c>
      <c r="S116" s="75">
        <v>247982</v>
      </c>
    </row>
    <row r="117" spans="15:19" ht="18" customHeight="1">
      <c r="O117" s="71">
        <v>4001</v>
      </c>
      <c r="P117" s="72" t="s">
        <v>385</v>
      </c>
      <c r="Q117" s="73">
        <v>238957</v>
      </c>
      <c r="R117" s="74">
        <v>221727</v>
      </c>
      <c r="S117" s="75">
        <v>237846</v>
      </c>
    </row>
    <row r="118" spans="15:19" ht="18" customHeight="1">
      <c r="O118" s="71">
        <v>4002</v>
      </c>
      <c r="P118" s="72" t="s">
        <v>386</v>
      </c>
      <c r="Q118" s="73">
        <v>220497</v>
      </c>
      <c r="R118" s="74">
        <v>217203</v>
      </c>
      <c r="S118" s="75">
        <v>211525</v>
      </c>
    </row>
    <row r="119" spans="15:19" ht="18" customHeight="1">
      <c r="O119" s="71">
        <v>4003</v>
      </c>
      <c r="P119" s="72" t="s">
        <v>387</v>
      </c>
      <c r="Q119" s="73">
        <v>244723</v>
      </c>
      <c r="R119" s="74">
        <v>229770</v>
      </c>
      <c r="S119" s="75">
        <v>231539</v>
      </c>
    </row>
    <row r="120" spans="15:19" ht="18" customHeight="1">
      <c r="O120" s="71">
        <v>4004</v>
      </c>
      <c r="P120" s="72" t="s">
        <v>388</v>
      </c>
      <c r="Q120" s="73">
        <v>287101</v>
      </c>
      <c r="R120" s="74">
        <v>285759</v>
      </c>
      <c r="S120" s="75">
        <v>284862</v>
      </c>
    </row>
    <row r="121" spans="15:19" ht="18" customHeight="1">
      <c r="O121" s="71">
        <v>5001</v>
      </c>
      <c r="P121" s="72" t="s">
        <v>389</v>
      </c>
      <c r="Q121" s="73">
        <v>324979</v>
      </c>
      <c r="R121" s="74">
        <v>320449</v>
      </c>
      <c r="S121" s="75">
        <v>318479</v>
      </c>
    </row>
    <row r="122" spans="15:19" ht="18" customHeight="1">
      <c r="O122" s="71">
        <v>5002</v>
      </c>
      <c r="P122" s="72" t="s">
        <v>390</v>
      </c>
      <c r="Q122" s="73">
        <v>304662</v>
      </c>
      <c r="R122" s="74">
        <v>304509</v>
      </c>
      <c r="S122" s="75">
        <v>303262</v>
      </c>
    </row>
    <row r="123" spans="15:19" ht="18" customHeight="1">
      <c r="O123" s="71">
        <v>5003</v>
      </c>
      <c r="P123" s="72" t="s">
        <v>391</v>
      </c>
      <c r="Q123" s="73">
        <v>250000</v>
      </c>
      <c r="R123" s="74">
        <v>249822</v>
      </c>
      <c r="S123" s="75">
        <v>249360</v>
      </c>
    </row>
    <row r="124" spans="15:19" ht="18" customHeight="1">
      <c r="O124" s="71">
        <v>5004</v>
      </c>
      <c r="P124" s="72" t="s">
        <v>392</v>
      </c>
      <c r="Q124" s="73">
        <v>339070</v>
      </c>
      <c r="R124" s="74">
        <v>335319</v>
      </c>
      <c r="S124" s="75">
        <v>333866</v>
      </c>
    </row>
    <row r="125" spans="15:19" ht="18" customHeight="1">
      <c r="O125" s="71">
        <v>5005</v>
      </c>
      <c r="P125" s="72" t="s">
        <v>393</v>
      </c>
      <c r="Q125" s="73">
        <v>298573</v>
      </c>
      <c r="R125" s="74">
        <v>294135</v>
      </c>
      <c r="S125" s="75">
        <v>292729</v>
      </c>
    </row>
    <row r="126" spans="15:19" ht="18" customHeight="1">
      <c r="O126" s="71">
        <v>5006</v>
      </c>
      <c r="P126" s="72" t="s">
        <v>394</v>
      </c>
      <c r="Q126" s="73">
        <v>485593</v>
      </c>
      <c r="R126" s="74">
        <v>485075</v>
      </c>
      <c r="S126" s="75">
        <v>483274</v>
      </c>
    </row>
    <row r="127" spans="15:19" ht="18" customHeight="1">
      <c r="O127" s="71">
        <v>5007</v>
      </c>
      <c r="P127" s="72" t="s">
        <v>395</v>
      </c>
      <c r="Q127" s="73">
        <v>212439</v>
      </c>
      <c r="R127" s="74">
        <v>209131</v>
      </c>
      <c r="S127" s="75">
        <v>208590</v>
      </c>
    </row>
    <row r="128" spans="15:19" ht="18" customHeight="1">
      <c r="O128" s="71">
        <v>5008</v>
      </c>
      <c r="P128" s="72" t="s">
        <v>421</v>
      </c>
      <c r="Q128" s="73">
        <v>272695</v>
      </c>
      <c r="R128" s="74">
        <v>271869</v>
      </c>
      <c r="S128" s="75">
        <v>265227</v>
      </c>
    </row>
    <row r="129" spans="14:19" ht="18" customHeight="1">
      <c r="O129" s="71">
        <v>5009</v>
      </c>
      <c r="P129" s="72" t="s">
        <v>422</v>
      </c>
      <c r="Q129" s="73">
        <v>221341</v>
      </c>
      <c r="R129" s="74">
        <v>220394</v>
      </c>
      <c r="S129" s="75">
        <v>216558</v>
      </c>
    </row>
    <row r="130" spans="14:19" ht="18" customHeight="1">
      <c r="O130" s="71">
        <v>5010</v>
      </c>
      <c r="P130" s="72" t="s">
        <v>423</v>
      </c>
      <c r="Q130" s="73">
        <v>193319</v>
      </c>
      <c r="R130" s="74">
        <v>192523</v>
      </c>
      <c r="S130" s="75">
        <v>186963</v>
      </c>
    </row>
    <row r="131" spans="14:19" ht="18" customHeight="1">
      <c r="O131" s="71">
        <v>5011</v>
      </c>
      <c r="P131" s="72" t="s">
        <v>424</v>
      </c>
      <c r="Q131" s="73">
        <v>167631</v>
      </c>
      <c r="R131" s="74">
        <v>167155</v>
      </c>
      <c r="S131" s="75">
        <v>161595</v>
      </c>
    </row>
    <row r="132" spans="14:19" ht="18" customHeight="1">
      <c r="O132" s="71">
        <v>5012</v>
      </c>
      <c r="P132" s="72" t="s">
        <v>1223</v>
      </c>
      <c r="Q132" s="73">
        <v>257926</v>
      </c>
      <c r="R132" s="74">
        <v>257561</v>
      </c>
      <c r="S132" s="75">
        <v>256409</v>
      </c>
    </row>
    <row r="133" spans="14:19" ht="18" customHeight="1">
      <c r="O133" s="71">
        <v>5013</v>
      </c>
      <c r="P133" s="72" t="s">
        <v>1224</v>
      </c>
      <c r="Q133" s="73">
        <v>176930</v>
      </c>
      <c r="R133" s="74">
        <v>173784</v>
      </c>
      <c r="S133" s="75">
        <v>171884</v>
      </c>
    </row>
    <row r="134" spans="14:19" ht="18" customHeight="1">
      <c r="O134" s="71">
        <v>5014</v>
      </c>
      <c r="P134" s="72" t="s">
        <v>1225</v>
      </c>
      <c r="Q134" s="73">
        <v>261108</v>
      </c>
      <c r="R134" s="74">
        <v>266743</v>
      </c>
      <c r="S134" s="75">
        <v>267829</v>
      </c>
    </row>
    <row r="135" spans="14:19" ht="18" customHeight="1">
      <c r="O135" s="71">
        <v>5015</v>
      </c>
      <c r="P135" s="72" t="s">
        <v>1226</v>
      </c>
      <c r="Q135" s="73">
        <v>272418</v>
      </c>
      <c r="R135" s="74">
        <v>275072</v>
      </c>
      <c r="S135" s="75">
        <v>272974</v>
      </c>
    </row>
    <row r="136" spans="14:19" ht="18" customHeight="1">
      <c r="O136" s="71">
        <v>5016</v>
      </c>
      <c r="P136" s="72" t="s">
        <v>1227</v>
      </c>
      <c r="Q136" s="73">
        <v>429783</v>
      </c>
      <c r="R136" s="74">
        <v>426714</v>
      </c>
      <c r="S136" s="75">
        <v>421317</v>
      </c>
    </row>
    <row r="137" spans="14:19" ht="18" customHeight="1">
      <c r="N137" s="44" t="s">
        <v>1229</v>
      </c>
      <c r="O137" s="71">
        <v>49</v>
      </c>
      <c r="P137" s="72" t="s">
        <v>397</v>
      </c>
      <c r="Q137" s="96"/>
      <c r="R137" s="97">
        <v>120717</v>
      </c>
      <c r="S137" s="98"/>
    </row>
    <row r="138" spans="14:19" ht="18" customHeight="1">
      <c r="N138" s="44" t="s">
        <v>1230</v>
      </c>
      <c r="O138" s="71">
        <v>31</v>
      </c>
      <c r="P138" s="72" t="s">
        <v>399</v>
      </c>
      <c r="Q138" s="96"/>
      <c r="R138" s="97">
        <v>295138</v>
      </c>
      <c r="S138" s="98"/>
    </row>
    <row r="139" spans="14:19" ht="18" customHeight="1">
      <c r="N139" s="44" t="s">
        <v>1230</v>
      </c>
      <c r="O139" s="71">
        <v>32</v>
      </c>
      <c r="P139" s="72" t="s">
        <v>400</v>
      </c>
      <c r="Q139" s="96"/>
      <c r="R139" s="97">
        <v>235459</v>
      </c>
      <c r="S139" s="98"/>
    </row>
    <row r="140" spans="14:19" ht="18" customHeight="1">
      <c r="N140" s="44" t="s">
        <v>1230</v>
      </c>
      <c r="O140" s="99">
        <v>33</v>
      </c>
      <c r="P140" s="100" t="s">
        <v>1228</v>
      </c>
      <c r="Q140" s="101"/>
      <c r="R140" s="102">
        <v>218142</v>
      </c>
      <c r="S140" s="103"/>
    </row>
  </sheetData>
  <mergeCells count="12">
    <mergeCell ref="A1:L1"/>
    <mergeCell ref="O3:P3"/>
    <mergeCell ref="F3:G3"/>
    <mergeCell ref="A3:A4"/>
    <mergeCell ref="B3:B4"/>
    <mergeCell ref="C3:C4"/>
    <mergeCell ref="H3:H4"/>
    <mergeCell ref="I3:I4"/>
    <mergeCell ref="J3:J4"/>
    <mergeCell ref="K3:K4"/>
    <mergeCell ref="L3:L4"/>
    <mergeCell ref="D3:E3"/>
  </mergeCells>
  <phoneticPr fontId="4" type="noConversion"/>
  <printOptions horizontalCentered="1"/>
  <pageMargins left="0.59055118110236227" right="0.59055118110236227" top="0.59055118110236227" bottom="0.59055118110236227" header="0.62992125984251968" footer="0.55118110236220474"/>
  <pageSetup paperSize="9" scale="82" fitToHeight="0" orientation="landscape" r:id="rId1"/>
  <headerFooter alignWithMargins="0">
    <oddFooter>Page &amp;P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1">
    <pageSetUpPr fitToPage="1"/>
  </sheetPr>
  <dimension ref="A1:CI9"/>
  <sheetViews>
    <sheetView showGridLines="0" view="pageBreakPreview" zoomScaleNormal="100" zoomScaleSheetLayoutView="100" workbookViewId="0">
      <pane xSplit="3" ySplit="4" topLeftCell="D5" activePane="bottomRight" state="frozen"/>
      <selection activeCell="B8" sqref="B8:D8"/>
      <selection pane="topRight" activeCell="B8" sqref="B8:D8"/>
      <selection pane="bottomLeft" activeCell="B8" sqref="B8:D8"/>
      <selection pane="bottomRight" activeCell="A3" sqref="A3:A4"/>
    </sheetView>
  </sheetViews>
  <sheetFormatPr defaultColWidth="9.140625" defaultRowHeight="18" customHeight="1"/>
  <cols>
    <col min="1" max="1" width="28.42578125" style="44" customWidth="1"/>
    <col min="2" max="2" width="23.42578125" style="44" customWidth="1"/>
    <col min="3" max="3" width="6.28515625" style="44" customWidth="1"/>
    <col min="4" max="4" width="13.5703125" style="44" customWidth="1"/>
    <col min="5" max="5" width="15.140625" style="44" customWidth="1"/>
    <col min="6" max="6" width="13.5703125" style="44" customWidth="1"/>
    <col min="7" max="7" width="6.28515625" style="44" bestFit="1" customWidth="1"/>
    <col min="8" max="8" width="13.5703125" style="44" customWidth="1"/>
    <col min="9" max="9" width="6.28515625" style="44" bestFit="1" customWidth="1"/>
    <col min="10" max="10" width="13.5703125" style="44" customWidth="1"/>
    <col min="11" max="11" width="6.28515625" style="44" bestFit="1" customWidth="1"/>
    <col min="12" max="12" width="13.5703125" style="44" customWidth="1"/>
    <col min="13" max="13" width="6.28515625" style="44" bestFit="1" customWidth="1"/>
    <col min="14" max="14" width="14.140625" style="44" bestFit="1" customWidth="1"/>
    <col min="15" max="15" width="11.7109375" style="44" bestFit="1" customWidth="1"/>
    <col min="16" max="16" width="14.140625" style="44" bestFit="1" customWidth="1"/>
    <col min="17" max="17" width="15.5703125" style="44" customWidth="1"/>
    <col min="18" max="84" width="9.140625" style="44" customWidth="1"/>
    <col min="85" max="86" width="0" style="44" hidden="1" customWidth="1"/>
    <col min="87" max="16384" width="9.140625" style="44"/>
  </cols>
  <sheetData>
    <row r="1" spans="1:87" ht="26.1" customHeight="1">
      <c r="A1" s="584" t="s">
        <v>163</v>
      </c>
      <c r="B1" s="584"/>
      <c r="C1" s="584"/>
      <c r="D1" s="584"/>
      <c r="E1" s="584"/>
      <c r="F1" s="584"/>
      <c r="G1" s="584"/>
      <c r="H1" s="584"/>
      <c r="I1" s="584"/>
      <c r="J1" s="584"/>
      <c r="K1" s="584"/>
      <c r="L1" s="584"/>
      <c r="M1" s="584"/>
      <c r="N1" s="584"/>
      <c r="O1" s="584"/>
      <c r="P1" s="584"/>
      <c r="Q1" s="584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  <c r="BW1" s="43"/>
      <c r="BX1" s="43"/>
      <c r="BY1" s="43"/>
      <c r="BZ1" s="43"/>
      <c r="CA1" s="43"/>
      <c r="CB1" s="43"/>
      <c r="CC1" s="43"/>
      <c r="CD1" s="43"/>
      <c r="CE1" s="43"/>
      <c r="CF1" s="43"/>
      <c r="CG1" s="43"/>
      <c r="CH1" s="43"/>
      <c r="CI1" s="43">
        <v>5</v>
      </c>
    </row>
    <row r="2" spans="1:87" ht="18" customHeight="1" thickBot="1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5" t="s">
        <v>402</v>
      </c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43"/>
      <c r="AS2" s="43"/>
      <c r="AT2" s="43"/>
      <c r="AU2" s="43"/>
      <c r="AV2" s="43"/>
      <c r="AW2" s="43"/>
      <c r="AX2" s="43"/>
      <c r="AY2" s="43"/>
      <c r="AZ2" s="43"/>
      <c r="BA2" s="43"/>
      <c r="BB2" s="43"/>
      <c r="BC2" s="43"/>
      <c r="BD2" s="43"/>
      <c r="BE2" s="43"/>
      <c r="BF2" s="43"/>
      <c r="BG2" s="43"/>
      <c r="BH2" s="43"/>
      <c r="BI2" s="43"/>
      <c r="BJ2" s="43"/>
      <c r="BK2" s="43"/>
      <c r="BL2" s="43"/>
      <c r="BM2" s="43"/>
      <c r="BN2" s="43"/>
      <c r="BO2" s="43"/>
      <c r="BP2" s="43"/>
      <c r="BQ2" s="43"/>
      <c r="BR2" s="43"/>
      <c r="BS2" s="43"/>
      <c r="BT2" s="43"/>
      <c r="BU2" s="43"/>
      <c r="BV2" s="43"/>
      <c r="BW2" s="43"/>
      <c r="BX2" s="43"/>
      <c r="BY2" s="43"/>
      <c r="BZ2" s="43"/>
      <c r="CA2" s="43"/>
      <c r="CB2" s="43"/>
      <c r="CC2" s="43"/>
      <c r="CD2" s="43"/>
      <c r="CE2" s="43"/>
      <c r="CF2" s="43"/>
      <c r="CG2" s="43"/>
      <c r="CH2" s="43"/>
      <c r="CI2" s="43" t="s">
        <v>218</v>
      </c>
    </row>
    <row r="3" spans="1:87" ht="19.5" customHeight="1">
      <c r="A3" s="562" t="s">
        <v>52</v>
      </c>
      <c r="B3" s="575" t="s">
        <v>265</v>
      </c>
      <c r="C3" s="575" t="s">
        <v>272</v>
      </c>
      <c r="D3" s="575" t="s">
        <v>431</v>
      </c>
      <c r="E3" s="575"/>
      <c r="F3" s="575" t="s">
        <v>10</v>
      </c>
      <c r="G3" s="575"/>
      <c r="H3" s="575" t="s">
        <v>232</v>
      </c>
      <c r="I3" s="575"/>
      <c r="J3" s="575" t="s">
        <v>67</v>
      </c>
      <c r="K3" s="575"/>
      <c r="L3" s="575" t="s">
        <v>407</v>
      </c>
      <c r="M3" s="575"/>
      <c r="N3" s="575" t="s">
        <v>28</v>
      </c>
      <c r="O3" s="575" t="s">
        <v>92</v>
      </c>
      <c r="P3" s="575" t="s">
        <v>403</v>
      </c>
      <c r="Q3" s="563" t="s">
        <v>120</v>
      </c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3"/>
      <c r="AM3" s="43"/>
      <c r="AN3" s="43"/>
      <c r="AO3" s="43"/>
      <c r="AP3" s="43"/>
      <c r="AQ3" s="43"/>
      <c r="AR3" s="43"/>
      <c r="AS3" s="43"/>
      <c r="AT3" s="43"/>
      <c r="AU3" s="43"/>
      <c r="AV3" s="43"/>
      <c r="AW3" s="43"/>
      <c r="AX3" s="43"/>
      <c r="AY3" s="43"/>
      <c r="AZ3" s="43"/>
      <c r="BA3" s="43"/>
      <c r="BB3" s="43"/>
      <c r="BC3" s="43"/>
      <c r="BD3" s="43"/>
      <c r="BE3" s="43"/>
      <c r="BF3" s="43"/>
      <c r="BG3" s="43"/>
      <c r="BH3" s="43"/>
      <c r="BI3" s="43"/>
      <c r="BJ3" s="43"/>
      <c r="BK3" s="43"/>
      <c r="BL3" s="43"/>
      <c r="BM3" s="43"/>
      <c r="BN3" s="43"/>
      <c r="BO3" s="43"/>
      <c r="BP3" s="43"/>
      <c r="BQ3" s="43"/>
      <c r="BR3" s="43"/>
      <c r="BS3" s="43"/>
      <c r="BT3" s="43"/>
      <c r="BU3" s="43"/>
      <c r="BV3" s="43"/>
      <c r="BW3" s="43"/>
      <c r="BX3" s="43"/>
      <c r="BY3" s="43"/>
      <c r="BZ3" s="43"/>
      <c r="CA3" s="43"/>
      <c r="CB3" s="43"/>
      <c r="CC3" s="43"/>
      <c r="CD3" s="43"/>
      <c r="CE3" s="43"/>
      <c r="CF3" s="43"/>
      <c r="CG3" s="43"/>
      <c r="CH3" s="43"/>
      <c r="CI3" s="43">
        <v>164</v>
      </c>
    </row>
    <row r="4" spans="1:87" ht="19.5" customHeight="1">
      <c r="A4" s="585"/>
      <c r="B4" s="576"/>
      <c r="C4" s="576"/>
      <c r="D4" s="46" t="s">
        <v>28</v>
      </c>
      <c r="E4" s="46" t="s">
        <v>174</v>
      </c>
      <c r="F4" s="46" t="s">
        <v>28</v>
      </c>
      <c r="G4" s="46" t="s">
        <v>174</v>
      </c>
      <c r="H4" s="46" t="s">
        <v>28</v>
      </c>
      <c r="I4" s="46" t="s">
        <v>174</v>
      </c>
      <c r="J4" s="46" t="s">
        <v>28</v>
      </c>
      <c r="K4" s="46" t="s">
        <v>174</v>
      </c>
      <c r="L4" s="46" t="s">
        <v>28</v>
      </c>
      <c r="M4" s="46" t="s">
        <v>174</v>
      </c>
      <c r="N4" s="576"/>
      <c r="O4" s="576"/>
      <c r="P4" s="576"/>
      <c r="Q4" s="586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 t="s">
        <v>66</v>
      </c>
    </row>
    <row r="5" spans="1:87" ht="19.5" customHeight="1">
      <c r="A5" s="48" t="s">
        <v>155</v>
      </c>
      <c r="B5" s="49" t="s">
        <v>88</v>
      </c>
      <c r="C5" s="49" t="s">
        <v>90</v>
      </c>
      <c r="D5" s="50">
        <v>1434.9</v>
      </c>
      <c r="E5" s="49" t="s">
        <v>1218</v>
      </c>
      <c r="F5" s="50"/>
      <c r="G5" s="49"/>
      <c r="H5" s="50"/>
      <c r="I5" s="49"/>
      <c r="J5" s="50"/>
      <c r="K5" s="49"/>
      <c r="L5" s="50"/>
      <c r="M5" s="49" t="s">
        <v>3</v>
      </c>
      <c r="N5" s="50">
        <f>MIN(D5,F5,H5,J5,L5)</f>
        <v>1434.9</v>
      </c>
      <c r="O5" s="50">
        <v>0</v>
      </c>
      <c r="P5" s="50">
        <f t="shared" ref="P5:P7" si="0">IF(O5=0,N5,TRUNC(O5/100*N5,0))</f>
        <v>1434.9</v>
      </c>
      <c r="Q5" s="51" t="s">
        <v>406</v>
      </c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3"/>
      <c r="AM5" s="43"/>
      <c r="AN5" s="43"/>
      <c r="AO5" s="43"/>
      <c r="AP5" s="43"/>
      <c r="AQ5" s="43"/>
      <c r="AR5" s="43"/>
      <c r="AS5" s="43"/>
      <c r="AT5" s="43"/>
      <c r="AU5" s="43"/>
      <c r="AV5" s="43"/>
      <c r="AW5" s="43"/>
      <c r="AX5" s="43"/>
      <c r="AY5" s="43"/>
      <c r="AZ5" s="43"/>
      <c r="BA5" s="43"/>
      <c r="BB5" s="43"/>
      <c r="BC5" s="43"/>
      <c r="BD5" s="43"/>
      <c r="BE5" s="43"/>
      <c r="BF5" s="43"/>
      <c r="BG5" s="43"/>
      <c r="BH5" s="43"/>
      <c r="BI5" s="43"/>
      <c r="BJ5" s="43"/>
      <c r="BK5" s="43"/>
      <c r="BL5" s="43"/>
      <c r="BM5" s="43"/>
      <c r="BN5" s="43"/>
      <c r="BO5" s="43"/>
      <c r="BP5" s="43"/>
      <c r="BQ5" s="43"/>
      <c r="BR5" s="43"/>
      <c r="BS5" s="43"/>
      <c r="BT5" s="43"/>
      <c r="BU5" s="43"/>
      <c r="BV5" s="43"/>
      <c r="BW5" s="43"/>
      <c r="BX5" s="43"/>
      <c r="BY5" s="43"/>
      <c r="BZ5" s="43"/>
      <c r="CA5" s="43"/>
      <c r="CB5" s="43"/>
      <c r="CC5" s="43"/>
      <c r="CD5" s="43"/>
      <c r="CE5" s="43"/>
      <c r="CF5" s="43"/>
      <c r="CG5" s="43" t="s">
        <v>9</v>
      </c>
      <c r="CH5" s="43" t="s">
        <v>3</v>
      </c>
      <c r="CI5" s="43"/>
    </row>
    <row r="6" spans="1:87" ht="19.5" customHeight="1">
      <c r="A6" s="48" t="s">
        <v>191</v>
      </c>
      <c r="B6" s="49" t="s">
        <v>433</v>
      </c>
      <c r="C6" s="49" t="s">
        <v>95</v>
      </c>
      <c r="D6" s="50">
        <f>건설기계적용기준!L8</f>
        <v>1695.83</v>
      </c>
      <c r="E6" s="49" t="s">
        <v>269</v>
      </c>
      <c r="F6" s="50"/>
      <c r="G6" s="49"/>
      <c r="H6" s="50"/>
      <c r="I6" s="49"/>
      <c r="J6" s="50"/>
      <c r="K6" s="49"/>
      <c r="L6" s="50"/>
      <c r="M6" s="49"/>
      <c r="N6" s="50">
        <f t="shared" ref="N6:N7" si="1">MIN(D6,F6,H6,J6,L6)</f>
        <v>1695.83</v>
      </c>
      <c r="O6" s="50">
        <v>0</v>
      </c>
      <c r="P6" s="50">
        <f t="shared" si="0"/>
        <v>1695.83</v>
      </c>
      <c r="Q6" s="51" t="s">
        <v>248</v>
      </c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 t="s">
        <v>285</v>
      </c>
      <c r="CH6" s="43" t="s">
        <v>3</v>
      </c>
      <c r="CI6" s="43"/>
    </row>
    <row r="7" spans="1:87" ht="19.5" customHeight="1">
      <c r="A7" s="48" t="s">
        <v>168</v>
      </c>
      <c r="B7" s="49" t="s">
        <v>434</v>
      </c>
      <c r="C7" s="49" t="s">
        <v>95</v>
      </c>
      <c r="D7" s="50">
        <f>건설기계적용기준!L9</f>
        <v>1680.38</v>
      </c>
      <c r="E7" s="49" t="s">
        <v>269</v>
      </c>
      <c r="F7" s="50"/>
      <c r="G7" s="49"/>
      <c r="H7" s="50"/>
      <c r="I7" s="49"/>
      <c r="J7" s="50"/>
      <c r="K7" s="49"/>
      <c r="L7" s="50"/>
      <c r="M7" s="49"/>
      <c r="N7" s="50">
        <f t="shared" si="1"/>
        <v>1680.38</v>
      </c>
      <c r="O7" s="50">
        <v>0</v>
      </c>
      <c r="P7" s="50">
        <f t="shared" si="0"/>
        <v>1680.38</v>
      </c>
      <c r="Q7" s="51" t="s">
        <v>248</v>
      </c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 t="s">
        <v>60</v>
      </c>
      <c r="CH7" s="43" t="s">
        <v>3</v>
      </c>
      <c r="CI7" s="43"/>
    </row>
    <row r="8" spans="1:87" ht="18" customHeight="1">
      <c r="A8" s="48" t="s">
        <v>1328</v>
      </c>
      <c r="B8" s="49" t="s">
        <v>1485</v>
      </c>
      <c r="C8" s="49" t="s">
        <v>401</v>
      </c>
      <c r="D8" s="50">
        <v>30000</v>
      </c>
      <c r="E8" s="52"/>
      <c r="F8" s="50"/>
      <c r="G8" s="49"/>
      <c r="H8" s="50"/>
      <c r="I8" s="49"/>
      <c r="J8" s="50"/>
      <c r="K8" s="49"/>
      <c r="L8" s="50"/>
      <c r="M8" s="49"/>
      <c r="N8" s="50">
        <f t="shared" ref="N8" si="2">MIN(D8,F8,H8,J8,L8)</f>
        <v>30000</v>
      </c>
      <c r="O8" s="50">
        <v>0</v>
      </c>
      <c r="P8" s="50">
        <f t="shared" ref="P8:P9" si="3">IF(O8=0,N8,TRUNC(O8/100*N8,0))</f>
        <v>30000</v>
      </c>
      <c r="Q8" s="51" t="s">
        <v>186</v>
      </c>
    </row>
    <row r="9" spans="1:87" ht="18" customHeight="1">
      <c r="A9" s="48" t="s">
        <v>1486</v>
      </c>
      <c r="B9" s="49" t="s">
        <v>1487</v>
      </c>
      <c r="C9" s="49" t="s">
        <v>1488</v>
      </c>
      <c r="D9" s="50">
        <v>110000</v>
      </c>
      <c r="E9" s="52"/>
      <c r="F9" s="50"/>
      <c r="G9" s="49"/>
      <c r="H9" s="50"/>
      <c r="I9" s="49"/>
      <c r="J9" s="50"/>
      <c r="K9" s="49"/>
      <c r="L9" s="50"/>
      <c r="M9" s="49"/>
      <c r="N9" s="50">
        <f t="shared" ref="N9" si="4">MIN(D9,F9,H9,J9,L9)</f>
        <v>110000</v>
      </c>
      <c r="O9" s="50">
        <v>0</v>
      </c>
      <c r="P9" s="50">
        <f t="shared" si="3"/>
        <v>110000</v>
      </c>
      <c r="Q9" s="51" t="s">
        <v>186</v>
      </c>
    </row>
  </sheetData>
  <mergeCells count="13">
    <mergeCell ref="A1:Q1"/>
    <mergeCell ref="A3:A4"/>
    <mergeCell ref="B3:B4"/>
    <mergeCell ref="C3:C4"/>
    <mergeCell ref="N3:N4"/>
    <mergeCell ref="O3:O4"/>
    <mergeCell ref="P3:P4"/>
    <mergeCell ref="Q3:Q4"/>
    <mergeCell ref="D3:E3"/>
    <mergeCell ref="F3:G3"/>
    <mergeCell ref="H3:I3"/>
    <mergeCell ref="J3:K3"/>
    <mergeCell ref="L3:M3"/>
  </mergeCells>
  <phoneticPr fontId="4" type="noConversion"/>
  <pageMargins left="0.59055118110236227" right="0" top="1.1811023622047245" bottom="0.98425196850393704" header="0.59055118110236227" footer="0.70866141732283472"/>
  <pageSetup paperSize="9" scale="64" fitToHeight="0" orientation="landscape" r:id="rId1"/>
  <headerFooter alignWithMargins="0"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 지정된 범위</vt:lpstr>
      </vt:variant>
      <vt:variant>
        <vt:i4>29</vt:i4>
      </vt:variant>
    </vt:vector>
  </HeadingPairs>
  <TitlesOfParts>
    <vt:vector size="44" baseType="lpstr">
      <vt:lpstr>갑지</vt:lpstr>
      <vt:lpstr>원가계산서</vt:lpstr>
      <vt:lpstr>내역서</vt:lpstr>
      <vt:lpstr>일위대가목록</vt:lpstr>
      <vt:lpstr>일위대가호표</vt:lpstr>
      <vt:lpstr>수량산출서</vt:lpstr>
      <vt:lpstr>임목폐기물산근</vt:lpstr>
      <vt:lpstr>단가산출목록</vt:lpstr>
      <vt:lpstr>단가산출</vt:lpstr>
      <vt:lpstr>건설기계목록</vt:lpstr>
      <vt:lpstr>건설기계</vt:lpstr>
      <vt:lpstr>건설기계기초자료</vt:lpstr>
      <vt:lpstr>건설기계적용기준</vt:lpstr>
      <vt:lpstr>노임단가</vt:lpstr>
      <vt:lpstr>자재단가</vt:lpstr>
      <vt:lpstr>갑지!Print_Area</vt:lpstr>
      <vt:lpstr>건설기계!Print_Area</vt:lpstr>
      <vt:lpstr>건설기계기초자료!Print_Area</vt:lpstr>
      <vt:lpstr>건설기계목록!Print_Area</vt:lpstr>
      <vt:lpstr>건설기계적용기준!Print_Area</vt:lpstr>
      <vt:lpstr>내역서!Print_Area</vt:lpstr>
      <vt:lpstr>노임단가!Print_Area</vt:lpstr>
      <vt:lpstr>단가산출!Print_Area</vt:lpstr>
      <vt:lpstr>단가산출목록!Print_Area</vt:lpstr>
      <vt:lpstr>수량산출서!Print_Area</vt:lpstr>
      <vt:lpstr>원가계산서!Print_Area</vt:lpstr>
      <vt:lpstr>일위대가호표!Print_Area</vt:lpstr>
      <vt:lpstr>임목폐기물산근!Print_Area</vt:lpstr>
      <vt:lpstr>자재단가!Print_Area</vt:lpstr>
      <vt:lpstr>건설기계!Print_Titles</vt:lpstr>
      <vt:lpstr>건설기계목록!Print_Titles</vt:lpstr>
      <vt:lpstr>내역서!Print_Titles</vt:lpstr>
      <vt:lpstr>노임단가!Print_Titles</vt:lpstr>
      <vt:lpstr>단가산출!Print_Titles</vt:lpstr>
      <vt:lpstr>단가산출목록!Print_Titles</vt:lpstr>
      <vt:lpstr>수량산출서!Print_Titles</vt:lpstr>
      <vt:lpstr>일위대가목록!Print_Titles</vt:lpstr>
      <vt:lpstr>일위대가호표!Print_Titles</vt:lpstr>
      <vt:lpstr>자재단가!Print_Titles</vt:lpstr>
      <vt:lpstr>건설기계운전사</vt:lpstr>
      <vt:lpstr>보통인부</vt:lpstr>
      <vt:lpstr>일반기계운전사</vt:lpstr>
      <vt:lpstr>특별인부</vt:lpstr>
      <vt:lpstr>화물차운전사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gangnam</dc:creator>
  <cp:lastModifiedBy>USER</cp:lastModifiedBy>
  <cp:lastPrinted>2026-10-26T07:04:27Z</cp:lastPrinted>
  <dcterms:created xsi:type="dcterms:W3CDTF">2015-08-04T01:47:10Z</dcterms:created>
  <dcterms:modified xsi:type="dcterms:W3CDTF">2026-10-26T07:06:44Z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TAtMjdUMTA6MDk6MTZaIiwicElEIjoiMiIsInRyYWNlSWQiOiJBNEQwOTNFREUyOTIzNzBGNTlCNjc3OUYxN0Y3OTNGQyIsInVzZXJDb2RlIjoicHNoMjAyNSJ9LCJub2RlMiI6eyJkc2QiOiIwMTAwMDAwMDAwMDAyMTIyIiwibG9nVGltZSI6IjIwMjYtMTAtMjdUMTA6MDk6MTZaIiwicElEIjoiMiIsInRyYWNlSWQiOiJBNEQwOTNFREUyOTIzNzBGNTlCNjc3OUYxN0Y3OTNGQyIsInVzZXJDb2RlIjoicHNoMjAyNSJ9LCJub2RlMyI6eyJkc2QiOiIwMTAwMDAwMDAwMDAyMTIyIiwibG9nVGltZSI6IjIwMjYtMTAtMjdUMTA6MDk6MTZaIiwicElEIjoiMiIsInRyYWNlSWQiOiJBNEQwOTNFREUyOTIzNzBGNTlCNjc3OUYxN0Y3OTNGQyIsInVzZXJDb2RlIjoicHNoMjAyNSJ9LCJub2RlNCI6eyJkc2QiOiIwMTAwMDAwMDAwMDAyMTIyIiwibG9nVGltZSI6IjIwMjYtMTAtMjdUMTA6MDk6MTZaIiwicElEIjoiMiIsInRyYWNlSWQiOiJBNEQwOTNFREUyOTIzNzBGNTlCNjc3OUYxN0Y3OTNGQyIsInVzZXJDb2RlIjoicHNoMjAyNSJ9LCJub2RlNSI6eyJkc2QiOiIwMDAwMDAwMDAwMDAwMDAwIiwibG9nVGltZSI6IjIwMjYtMTAtMjdUMTA6MTA6MDJaIiwicElEIjoyMDQ4LCJ0cmFjZUlkIjoiMDQ3RENBQjg2OEQwNDYxOTkxMjU4MTAxQ0Y5RjczRDMiLCJ1c2VyQ29kZSI6InBzaDIwMjUifSwibm9kZUNvdW50IjoyfQ==</vt:lpwstr>
  </property>
  <property fmtid="{D5CDD505-2E9C-101B-9397-08002B2CF9AE}" name="OpenDocument" pid="3">
    <vt:lpwstr>False</vt:lpwstr>
  </property>
</Properties>
</file>